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work\repos\TextBlade\"/>
    </mc:Choice>
  </mc:AlternateContent>
  <bookViews>
    <workbookView xWindow="0" yWindow="0" windowWidth="28800" windowHeight="12420" activeTab="4"/>
  </bookViews>
  <sheets>
    <sheet name="Keys.DVORAK" sheetId="6" r:id="rId1"/>
    <sheet name="Keys.Colemak" sheetId="5" r:id="rId2"/>
    <sheet name="Keys.QWERTY" sheetId="25" r:id="rId3"/>
    <sheet name="Keys.Custom" sheetId="4" r:id="rId4"/>
    <sheet name="Modifiers" sheetId="26" r:id="rId5"/>
    <sheet name="Layers" sheetId="3" r:id="rId6"/>
    <sheet name="Layer Aliases" sheetId="7" r:id="rId7"/>
    <sheet name="Alpha" sheetId="8" r:id="rId8"/>
    <sheet name="Green" sheetId="17" r:id="rId9"/>
    <sheet name="Shift Green" sheetId="18" r:id="rId10"/>
    <sheet name="KeyMap" sheetId="10" r:id="rId11"/>
    <sheet name="Physical Layout" sheetId="14" r:id="rId12"/>
    <sheet name="Keyboard Layout Match" sheetId="15" r:id="rId13"/>
    <sheet name="Keyboard Layout Match Shift" sheetId="19" r:id="rId14"/>
    <sheet name="Alpha Print" sheetId="21" r:id="rId15"/>
    <sheet name="Green Print" sheetId="22" r:id="rId16"/>
    <sheet name="Shift Print" sheetId="24" r:id="rId17"/>
    <sheet name="GreenShift Print" sheetId="23" r:id="rId18"/>
  </sheets>
  <definedNames>
    <definedName name="ImageLayout">'Keyboard Layout Match'!$B$20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2" i="19"/>
  <c r="F5" i="19"/>
  <c r="C6" i="19"/>
  <c r="D6" i="15"/>
  <c r="B6" i="15"/>
  <c r="H7" i="19"/>
  <c r="G7" i="15"/>
  <c r="K7" i="15"/>
  <c r="A7" i="19"/>
  <c r="E6" i="15"/>
  <c r="G5" i="19"/>
  <c r="A5" i="15"/>
  <c r="D6" i="21"/>
  <c r="K7" i="19"/>
  <c r="K7" i="22"/>
  <c r="E5" i="15"/>
  <c r="C6" i="23"/>
  <c r="J5" i="15"/>
  <c r="E5" i="19"/>
  <c r="J5" i="19"/>
  <c r="B5" i="19"/>
  <c r="G7" i="8"/>
  <c r="B6" i="21"/>
  <c r="F5" i="15"/>
  <c r="F5" i="18"/>
  <c r="C6" i="15"/>
  <c r="E5" i="8"/>
  <c r="E5" i="22"/>
  <c r="J5" i="24"/>
  <c r="F5" i="22"/>
  <c r="C6" i="8"/>
  <c r="K6" i="15"/>
  <c r="K6" i="21" s="1"/>
  <c r="B7" i="19"/>
  <c r="B7" i="23" s="1"/>
  <c r="E6" i="19"/>
  <c r="C6" i="18"/>
  <c r="G6" i="15"/>
  <c r="G6" i="8" s="1"/>
  <c r="F6" i="19"/>
  <c r="E7" i="15"/>
  <c r="H5" i="15"/>
  <c r="F6" i="15"/>
  <c r="C5" i="15"/>
  <c r="C5" i="8" s="1"/>
  <c r="I5" i="19"/>
  <c r="I5" i="23" s="1"/>
  <c r="F6" i="18"/>
  <c r="K6" i="8"/>
  <c r="I5" i="15"/>
  <c r="I5" i="8"/>
  <c r="I5" i="24"/>
  <c r="H6" i="19"/>
  <c r="H6" i="23" s="1"/>
  <c r="J6" i="19"/>
  <c r="E7" i="21"/>
  <c r="D6" i="17"/>
  <c r="E6" i="22"/>
  <c r="H5" i="8"/>
  <c r="C7" i="15"/>
  <c r="C7" i="8" s="1"/>
  <c r="I5" i="17"/>
  <c r="B6" i="17"/>
  <c r="A5" i="17"/>
  <c r="H7" i="23"/>
  <c r="A6" i="19"/>
  <c r="A6" i="18" s="1"/>
  <c r="L7" i="15"/>
  <c r="B7" i="24"/>
  <c r="B6" i="19"/>
  <c r="B6" i="23" s="1"/>
  <c r="K7" i="17"/>
  <c r="A5" i="21"/>
  <c r="K7" i="23"/>
  <c r="E5" i="21"/>
  <c r="J5" i="8"/>
  <c r="I7" i="15"/>
  <c r="I7" i="21" s="1"/>
  <c r="F7" i="15"/>
  <c r="F7" i="17" s="1"/>
  <c r="E6" i="23"/>
  <c r="F7" i="21"/>
  <c r="C6" i="24"/>
  <c r="D5" i="15"/>
  <c r="D5" i="17" s="1"/>
  <c r="B7" i="22"/>
  <c r="H5" i="21"/>
  <c r="A5" i="8"/>
  <c r="B7" i="18"/>
  <c r="E6" i="21"/>
  <c r="H7" i="22"/>
  <c r="E7" i="19"/>
  <c r="L6" i="15"/>
  <c r="L6" i="8" s="1"/>
  <c r="J7" i="15"/>
  <c r="J7" i="17" s="1"/>
  <c r="F7" i="19"/>
  <c r="G5" i="23"/>
  <c r="K7" i="24"/>
  <c r="J7" i="19"/>
  <c r="J7" i="24" s="1"/>
  <c r="G7" i="21"/>
  <c r="K7" i="21"/>
  <c r="K7" i="18"/>
  <c r="H6" i="18"/>
  <c r="E5" i="18"/>
  <c r="L6" i="17"/>
  <c r="B5" i="18"/>
  <c r="A6" i="22"/>
  <c r="F5" i="21"/>
  <c r="J7" i="23"/>
  <c r="B6" i="18"/>
  <c r="C6" i="21"/>
  <c r="K5" i="15"/>
  <c r="H6" i="15"/>
  <c r="H6" i="8" s="1"/>
  <c r="A5" i="19"/>
  <c r="A5" i="18" s="1"/>
  <c r="H7" i="24"/>
  <c r="I6" i="19"/>
  <c r="C7" i="19"/>
  <c r="D7" i="15"/>
  <c r="H6" i="17"/>
  <c r="D5" i="21"/>
  <c r="H7" i="18"/>
  <c r="L7" i="19"/>
  <c r="G6" i="19"/>
  <c r="E7" i="18"/>
  <c r="K6" i="19"/>
  <c r="A5" i="24"/>
  <c r="D7" i="19"/>
  <c r="C5" i="17"/>
  <c r="C7" i="22"/>
  <c r="B7" i="15"/>
  <c r="C5" i="21"/>
  <c r="H6" i="22"/>
  <c r="E5" i="23"/>
  <c r="J6" i="23"/>
  <c r="J5" i="23"/>
  <c r="L6" i="21"/>
  <c r="J7" i="8"/>
  <c r="D7" i="23"/>
  <c r="A6" i="23"/>
  <c r="F5" i="8"/>
  <c r="J7" i="18"/>
  <c r="B6" i="22"/>
  <c r="B7" i="21"/>
  <c r="E6" i="18"/>
  <c r="C5" i="19"/>
  <c r="H5" i="19"/>
  <c r="I7" i="17"/>
  <c r="H7" i="15"/>
  <c r="F5" i="23"/>
  <c r="K6" i="17"/>
  <c r="F7" i="8"/>
  <c r="I7" i="8"/>
  <c r="F6" i="21"/>
  <c r="D5" i="19"/>
  <c r="L5" i="15"/>
  <c r="A5" i="23"/>
  <c r="K5" i="19"/>
  <c r="J6" i="24"/>
  <c r="H5" i="17"/>
  <c r="C5" i="23"/>
  <c r="F5" i="24"/>
  <c r="E7" i="24"/>
  <c r="K6" i="24"/>
  <c r="I5" i="22"/>
  <c r="A6" i="15"/>
  <c r="D5" i="8"/>
  <c r="H6" i="24"/>
  <c r="A5" i="22"/>
  <c r="J5" i="17"/>
  <c r="K5" i="22"/>
  <c r="E5" i="24"/>
  <c r="J6" i="22"/>
  <c r="J5" i="18"/>
  <c r="B5" i="24"/>
  <c r="J7" i="21"/>
  <c r="C7" i="21"/>
  <c r="A6" i="24"/>
  <c r="F5" i="17"/>
  <c r="B7" i="8"/>
  <c r="C6" i="22"/>
  <c r="C5" i="18"/>
  <c r="E7" i="22"/>
  <c r="I7" i="19"/>
  <c r="B5" i="15"/>
  <c r="E6" i="24"/>
  <c r="J6" i="15"/>
  <c r="K7" i="8"/>
  <c r="G6" i="17"/>
  <c r="L5" i="19"/>
  <c r="I6" i="15"/>
  <c r="J6" i="8"/>
  <c r="L6" i="19"/>
  <c r="B6" i="8"/>
  <c r="G5" i="18"/>
  <c r="I6" i="22"/>
  <c r="A7" i="15"/>
  <c r="G5" i="15"/>
  <c r="H6" i="21"/>
  <c r="F6" i="17"/>
  <c r="H7" i="8"/>
  <c r="J6" i="17"/>
  <c r="F7" i="22"/>
  <c r="G7" i="19"/>
  <c r="D6" i="19"/>
  <c r="E6" i="8"/>
  <c r="G6" i="21"/>
  <c r="I5" i="18"/>
  <c r="E5" i="17"/>
  <c r="J5" i="21"/>
  <c r="K5" i="24"/>
  <c r="E7" i="23"/>
  <c r="J6" i="18"/>
  <c r="J5" i="22"/>
  <c r="B5" i="23"/>
  <c r="F7" i="23"/>
  <c r="C7" i="17"/>
  <c r="A6" i="21"/>
  <c r="G7" i="23"/>
  <c r="J7" i="22"/>
  <c r="B7" i="17"/>
  <c r="B6" i="24"/>
  <c r="C6" i="17"/>
  <c r="G5" i="17"/>
  <c r="D6" i="8"/>
  <c r="F6" i="23"/>
  <c r="F6" i="24"/>
  <c r="E7" i="17"/>
  <c r="F7" i="24"/>
  <c r="F7" i="18"/>
  <c r="K5" i="21"/>
  <c r="K5" i="8"/>
  <c r="K5" i="17"/>
  <c r="I6" i="23"/>
  <c r="I6" i="18"/>
  <c r="C7" i="24"/>
  <c r="C7" i="18"/>
  <c r="D7" i="21"/>
  <c r="D7" i="8"/>
  <c r="D7" i="17"/>
  <c r="G6" i="23"/>
  <c r="G6" i="18"/>
  <c r="G6" i="24"/>
  <c r="G6" i="22"/>
  <c r="K6" i="23"/>
  <c r="K6" i="18"/>
  <c r="D7" i="24"/>
  <c r="D7" i="18"/>
  <c r="D7" i="22"/>
  <c r="C5" i="24"/>
  <c r="C5" i="22"/>
  <c r="H5" i="18"/>
  <c r="H5" i="23"/>
  <c r="H5" i="24"/>
  <c r="H7" i="17"/>
  <c r="H7" i="21"/>
  <c r="D5" i="22"/>
  <c r="D5" i="24"/>
  <c r="D5" i="18"/>
  <c r="L5" i="17"/>
  <c r="L5" i="21"/>
  <c r="L5" i="8"/>
  <c r="K5" i="23"/>
  <c r="K5" i="18"/>
  <c r="A6" i="8"/>
  <c r="A6" i="17"/>
  <c r="I7" i="24"/>
  <c r="I7" i="22"/>
  <c r="I7" i="18"/>
  <c r="I7" i="23"/>
  <c r="B5" i="17"/>
  <c r="B5" i="21"/>
  <c r="B5" i="22"/>
  <c r="B5" i="8"/>
  <c r="L5" i="24"/>
  <c r="L5" i="18"/>
  <c r="L5" i="22"/>
  <c r="I6" i="8"/>
  <c r="I6" i="17"/>
  <c r="L6" i="18"/>
  <c r="L6" i="24"/>
  <c r="L6" i="22"/>
  <c r="L6" i="23"/>
  <c r="G5" i="8"/>
  <c r="G5" i="21"/>
  <c r="G5" i="22"/>
  <c r="G7" i="24"/>
  <c r="G7" i="18"/>
  <c r="G7" i="22"/>
  <c r="D6" i="18"/>
  <c r="D6" i="22"/>
  <c r="D6" i="23"/>
  <c r="D6" i="24"/>
  <c r="I6" i="21"/>
  <c r="K6" i="22"/>
  <c r="F6" i="8"/>
  <c r="G5" i="24"/>
  <c r="L5" i="23"/>
  <c r="C7" i="23"/>
  <c r="H5" i="22"/>
  <c r="E6" i="17"/>
  <c r="J6" i="21"/>
  <c r="I6" i="24"/>
  <c r="E7" i="8"/>
  <c r="G7" i="17"/>
  <c r="D5" i="23"/>
  <c r="I5" i="21"/>
  <c r="F6" i="22"/>
</calcChain>
</file>

<file path=xl/sharedStrings.xml><?xml version="1.0" encoding="utf-8"?>
<sst xmlns="http://schemas.openxmlformats.org/spreadsheetml/2006/main" count="2414" uniqueCount="524">
  <si>
    <t>a</t>
  </si>
  <si>
    <t>b</t>
  </si>
  <si>
    <t>c</t>
  </si>
  <si>
    <t>e</t>
  </si>
  <si>
    <t>d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</si>
  <si>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</si>
  <si>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</si>
  <si>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</si>
  <si>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</si>
  <si>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</si>
  <si>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</si>
  <si>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</si>
  <si>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</si>
  <si>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</si>
  <si>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</si>
  <si>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</si>
  <si>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</si>
  <si>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</si>
  <si>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</si>
  <si>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</si>
  <si>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</si>
  <si>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</si>
  <si>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</si>
  <si>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</si>
  <si>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</si>
  <si>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</t>
  </si>
  <si>
    <t>Space</t>
  </si>
  <si>
    <t>Enter</t>
  </si>
  <si>
    <t>,</t>
  </si>
  <si>
    <t>.</t>
  </si>
  <si>
    <t>/</t>
  </si>
  <si>
    <t>[</t>
  </si>
  <si>
    <t>]</t>
  </si>
  <si>
    <t>\</t>
  </si>
  <si>
    <t>;</t>
  </si>
  <si>
    <t>'</t>
  </si>
  <si>
    <t>{Space}</t>
  </si>
  <si>
    <t>{Enter}</t>
  </si>
  <si>
    <t>Hotkey</t>
  </si>
  <si>
    <t>{a}</t>
  </si>
  <si>
    <t>{b}</t>
  </si>
  <si>
    <t>{c}</t>
  </si>
  <si>
    <t>{d}</t>
  </si>
  <si>
    <t>{e}</t>
  </si>
  <si>
    <t>{f}</t>
  </si>
  <si>
    <t>{g}</t>
  </si>
  <si>
    <t>{h}</t>
  </si>
  <si>
    <t>{i}</t>
  </si>
  <si>
    <t>{j}</t>
  </si>
  <si>
    <t>{k}</t>
  </si>
  <si>
    <t>{l}</t>
  </si>
  <si>
    <t>{m}</t>
  </si>
  <si>
    <t>{n}</t>
  </si>
  <si>
    <t>{o}</t>
  </si>
  <si>
    <t>{p}</t>
  </si>
  <si>
    <t>{q}</t>
  </si>
  <si>
    <t>{r}</t>
  </si>
  <si>
    <t>{s}</t>
  </si>
  <si>
    <t>{t}</t>
  </si>
  <si>
    <t>{u}</t>
  </si>
  <si>
    <t>{v}</t>
  </si>
  <si>
    <t>{w}</t>
  </si>
  <si>
    <t>{x}</t>
  </si>
  <si>
    <t>{y}</t>
  </si>
  <si>
    <t>{z}</t>
  </si>
  <si>
    <t>{,}</t>
  </si>
  <si>
    <t>{.}</t>
  </si>
  <si>
    <t>{/}</t>
  </si>
  <si>
    <t>{Backspace}</t>
  </si>
  <si>
    <t>{'}</t>
  </si>
  <si>
    <t>+[</t>
  </si>
  <si>
    <t>{Delete}</t>
  </si>
  <si>
    <t>Tab</t>
  </si>
  <si>
    <t>{Tab}</t>
  </si>
  <si>
    <t>CapsLock</t>
  </si>
  <si>
    <t>{CapsLock}</t>
  </si>
  <si>
    <t>2</t>
  </si>
  <si>
    <t>3</t>
  </si>
  <si>
    <t>4</t>
  </si>
  <si>
    <t>5</t>
  </si>
  <si>
    <t>6</t>
  </si>
  <si>
    <t>7</t>
  </si>
  <si>
    <t>8</t>
  </si>
  <si>
    <t>9</t>
  </si>
  <si>
    <t>0</t>
  </si>
  <si>
    <t>`</t>
  </si>
  <si>
    <t>1</t>
  </si>
  <si>
    <t>-</t>
  </si>
  <si>
    <t>=</t>
  </si>
  <si>
    <t>Green Down</t>
  </si>
  <si>
    <t>Green Up</t>
  </si>
  <si>
    <t>{!}</t>
  </si>
  <si>
    <t>{}}</t>
  </si>
  <si>
    <t>{=}</t>
  </si>
  <si>
    <t>+c</t>
  </si>
  <si>
    <t>+{c}</t>
  </si>
  <si>
    <t>{|}</t>
  </si>
  <si>
    <t>{#}</t>
  </si>
  <si>
    <t>{3}</t>
  </si>
  <si>
    <t>{$}</t>
  </si>
  <si>
    <t>{^}</t>
  </si>
  <si>
    <t>{%}</t>
  </si>
  <si>
    <t>{8}</t>
  </si>
  <si>
    <t>{&amp;}</t>
  </si>
  <si>
    <t>{*}</t>
  </si>
  <si>
    <t>{(}</t>
  </si>
  <si>
    <t>{]}</t>
  </si>
  <si>
    <t>{[}</t>
  </si>
  <si>
    <t>{9}</t>
  </si>
  <si>
    <t>{0}</t>
  </si>
  <si>
    <t>{1}</t>
  </si>
  <si>
    <t>{4}</t>
  </si>
  <si>
    <t>{@}</t>
  </si>
  <si>
    <t>{5}</t>
  </si>
  <si>
    <t>{7}</t>
  </si>
  <si>
    <t>{{}</t>
  </si>
  <si>
    <t>{2}</t>
  </si>
  <si>
    <t>{-}</t>
  </si>
  <si>
    <t>{6}</t>
  </si>
  <si>
    <t>{+}</t>
  </si>
  <si>
    <t>{)}</t>
  </si>
  <si>
    <t>{:}</t>
  </si>
  <si>
    <t>{\}</t>
  </si>
  <si>
    <t>{;}</t>
  </si>
  <si>
    <t>+{d}</t>
  </si>
  <si>
    <t>{`}</t>
  </si>
  <si>
    <t>+s</t>
  </si>
  <si>
    <t>+{s}</t>
  </si>
  <si>
    <t>{~}</t>
  </si>
  <si>
    <t>+d</t>
  </si>
  <si>
    <t>+x</t>
  </si>
  <si>
    <t>+{x}</t>
  </si>
  <si>
    <t>{_}</t>
  </si>
  <si>
    <t>+;</t>
  </si>
  <si>
    <t>{"}</t>
  </si>
  <si>
    <t>Layer</t>
  </si>
  <si>
    <t>Alpha Down</t>
  </si>
  <si>
    <t>Alpha Up</t>
  </si>
  <si>
    <t>Edit Down</t>
  </si>
  <si>
    <t>Edit Up</t>
  </si>
  <si>
    <t>{Shift Down}</t>
  </si>
  <si>
    <t>{Shift Up}</t>
  </si>
  <si>
    <t>{Up}</t>
  </si>
  <si>
    <t>{Left}</t>
  </si>
  <si>
    <t>{Down}</t>
  </si>
  <si>
    <t>{Right}</t>
  </si>
  <si>
    <t>Keys</t>
  </si>
  <si>
    <t>Edit</t>
  </si>
  <si>
    <t>d
f</t>
  </si>
  <si>
    <t>Media</t>
  </si>
  <si>
    <t>a
s
d
f</t>
  </si>
  <si>
    <t>Green</t>
  </si>
  <si>
    <t>Delay</t>
  </si>
  <si>
    <t>FunctionLow</t>
  </si>
  <si>
    <t>FunctionHigh</t>
  </si>
  <si>
    <t>l
;</t>
  </si>
  <si>
    <t>^x</t>
  </si>
  <si>
    <t>^c</t>
  </si>
  <si>
    <t>^v</t>
  </si>
  <si>
    <t>^z</t>
  </si>
  <si>
    <t>^y</t>
  </si>
  <si>
    <t>^{Home}</t>
  </si>
  <si>
    <t>{Home}</t>
  </si>
  <si>
    <t>{End}</t>
  </si>
  <si>
    <t>^{End}</t>
  </si>
  <si>
    <t>FunctionLow Down</t>
  </si>
  <si>
    <t>FunctionLow Up</t>
  </si>
  <si>
    <t>{F1}</t>
  </si>
  <si>
    <t>{F2}</t>
  </si>
  <si>
    <t>{F3}</t>
  </si>
  <si>
    <t>{F4}</t>
  </si>
  <si>
    <t>{F5}</t>
  </si>
  <si>
    <t>{F10}</t>
  </si>
  <si>
    <t>{F6}</t>
  </si>
  <si>
    <t>{F7}</t>
  </si>
  <si>
    <t>{F8}</t>
  </si>
  <si>
    <t>{F9}</t>
  </si>
  <si>
    <t>+1</t>
  </si>
  <si>
    <t>+2</t>
  </si>
  <si>
    <t>+3</t>
  </si>
  <si>
    <t>+4</t>
  </si>
  <si>
    <t>+5</t>
  </si>
  <si>
    <t>+6</t>
  </si>
  <si>
    <t>+7</t>
  </si>
  <si>
    <t>+8</t>
  </si>
  <si>
    <t>+9</t>
  </si>
  <si>
    <t>+0</t>
  </si>
  <si>
    <t>+=</t>
  </si>
  <si>
    <t>+-</t>
  </si>
  <si>
    <t>+`</t>
  </si>
  <si>
    <t>{Escape}</t>
  </si>
  <si>
    <t>{Volume_Up}</t>
  </si>
  <si>
    <t>Media Down</t>
  </si>
  <si>
    <t>Media Up</t>
  </si>
  <si>
    <t>{Volume_Down}</t>
  </si>
  <si>
    <t>{Volume_Mute}</t>
  </si>
  <si>
    <t>k
l</t>
  </si>
  <si>
    <t>Green Media</t>
  </si>
  <si>
    <t>Space
a
s
d
f</t>
  </si>
  <si>
    <t>Green Media Up</t>
  </si>
  <si>
    <t>Green Media Down</t>
  </si>
  <si>
    <t>+*;</t>
  </si>
  <si>
    <t>{Blind}{"}</t>
  </si>
  <si>
    <t>*;</t>
  </si>
  <si>
    <t>{Blind}{'}</t>
  </si>
  <si>
    <t>+*[</t>
  </si>
  <si>
    <t>{Blind}{Delete}</t>
  </si>
  <si>
    <t>*[</t>
  </si>
  <si>
    <t>{Blind}{Backspace}</t>
  </si>
  <si>
    <t>+*x</t>
  </si>
  <si>
    <t>{Blind}{x}</t>
  </si>
  <si>
    <t>{Blind}{_}</t>
  </si>
  <si>
    <t>{Blind}{-}</t>
  </si>
  <si>
    <t>+*s</t>
  </si>
  <si>
    <t>{Blind}{s}</t>
  </si>
  <si>
    <t>{Blind}{~}</t>
  </si>
  <si>
    <t>*s</t>
  </si>
  <si>
    <t>{Blind}{@}</t>
  </si>
  <si>
    <t>{Blind}{Shift Down}</t>
  </si>
  <si>
    <t>{Blind}{Shift Up}</t>
  </si>
  <si>
    <t>{Blind}{d}</t>
  </si>
  <si>
    <t>*d</t>
  </si>
  <si>
    <t>{Blind}{#}</t>
  </si>
  <si>
    <t>+#d</t>
  </si>
  <si>
    <t>+^d</t>
  </si>
  <si>
    <t>+!d</t>
  </si>
  <si>
    <t>+#^d</t>
  </si>
  <si>
    <t>+#!d</t>
  </si>
  <si>
    <t>#{`}</t>
  </si>
  <si>
    <t>^{`}</t>
  </si>
  <si>
    <t>!{`}</t>
  </si>
  <si>
    <t>#^{`}</t>
  </si>
  <si>
    <t>#!{`}</t>
  </si>
  <si>
    <t>+^!d</t>
  </si>
  <si>
    <t>^!{`}</t>
  </si>
  <si>
    <t>+^#!d</t>
  </si>
  <si>
    <t>^#!{`}</t>
  </si>
  <si>
    <t>*Tab</t>
  </si>
  <si>
    <t>{Blind}{Tab}</t>
  </si>
  <si>
    <t>{Blind}{Escape}</t>
  </si>
  <si>
    <t>*q</t>
  </si>
  <si>
    <t>*w</t>
  </si>
  <si>
    <t>*e</t>
  </si>
  <si>
    <t>*r</t>
  </si>
  <si>
    <t>*t</t>
  </si>
  <si>
    <t>{Blind}{q}</t>
  </si>
  <si>
    <t>{Blind}{w}</t>
  </si>
  <si>
    <t>{Blind}{e}</t>
  </si>
  <si>
    <t>{Blind}{r}</t>
  </si>
  <si>
    <t>{Blind}{t}</t>
  </si>
  <si>
    <t>{Blind}{1}</t>
  </si>
  <si>
    <t>{Blind}{2}</t>
  </si>
  <si>
    <t>{Blind}{3}</t>
  </si>
  <si>
    <t>{Blind}{4}</t>
  </si>
  <si>
    <t>{Blind}{5}</t>
  </si>
  <si>
    <t>{Blind}{F1}</t>
  </si>
  <si>
    <t>{Blind}{F2}</t>
  </si>
  <si>
    <t>{Blind}{F3}</t>
  </si>
  <si>
    <t>{Blind}{F4}</t>
  </si>
  <si>
    <t>{Blind}{F5}</t>
  </si>
  <si>
    <t>*a</t>
  </si>
  <si>
    <t>{Blind}{a}</t>
  </si>
  <si>
    <t>{Blind}{!}</t>
  </si>
  <si>
    <t>*f</t>
  </si>
  <si>
    <t>*g</t>
  </si>
  <si>
    <t>*z</t>
  </si>
  <si>
    <t>*v</t>
  </si>
  <si>
    <t>*y</t>
  </si>
  <si>
    <t>*u</t>
  </si>
  <si>
    <t>*i</t>
  </si>
  <si>
    <t>*o</t>
  </si>
  <si>
    <t>*p</t>
  </si>
  <si>
    <t>{Blind}{f}</t>
  </si>
  <si>
    <t>{Blind}{$}</t>
  </si>
  <si>
    <t>{Blind}{g}</t>
  </si>
  <si>
    <t>{Blind}{%}</t>
  </si>
  <si>
    <t>{Blind}{z}</t>
  </si>
  <si>
    <t>{Blind}{+}</t>
  </si>
  <si>
    <t>{Blind}{v}</t>
  </si>
  <si>
    <t>{Blind}{{}</t>
  </si>
  <si>
    <t>{Blind}{y}</t>
  </si>
  <si>
    <t>{Blind}{6}</t>
  </si>
  <si>
    <t>{Blind}{F6}</t>
  </si>
  <si>
    <t>{Blind}{u}</t>
  </si>
  <si>
    <t>{Blind}{7}</t>
  </si>
  <si>
    <t>{Blind}{Home}</t>
  </si>
  <si>
    <t>{Blind}{F7}</t>
  </si>
  <si>
    <t>{Blind}{8}</t>
  </si>
  <si>
    <t>{Blind}{9}</t>
  </si>
  <si>
    <t>{Blind}{F10}</t>
  </si>
  <si>
    <t>{Blind}{F8}</t>
  </si>
  <si>
    <t>{Blind}{F9}</t>
  </si>
  <si>
    <t>{Blind}{Up}</t>
  </si>
  <si>
    <t>{Blind}{End}</t>
  </si>
  <si>
    <t>{Blind}{0}</t>
  </si>
  <si>
    <t>{Blind}{i}</t>
  </si>
  <si>
    <t>{Blind}{o}</t>
  </si>
  <si>
    <t>{Blind}{p}</t>
  </si>
  <si>
    <t>{Blind}{Volume_Up}</t>
  </si>
  <si>
    <t>*]</t>
  </si>
  <si>
    <t>*\</t>
  </si>
  <si>
    <t>*h</t>
  </si>
  <si>
    <t>*j</t>
  </si>
  <si>
    <t>*k</t>
  </si>
  <si>
    <t>*l</t>
  </si>
  <si>
    <t>{Blind}{h}</t>
  </si>
  <si>
    <t>{Blind}{^}</t>
  </si>
  <si>
    <t>{Blind}{.}</t>
  </si>
  <si>
    <t>{Blind}{Volume_Down}</t>
  </si>
  <si>
    <t>{Blind}{Left}</t>
  </si>
  <si>
    <t>{Blind}{Down}</t>
  </si>
  <si>
    <t>{Blind}{Right}</t>
  </si>
  <si>
    <t>{Blind}{&amp;}</t>
  </si>
  <si>
    <t>{Blind}{*}</t>
  </si>
  <si>
    <t>{Blind}{(}</t>
  </si>
  <si>
    <t>{Blind}{j}</t>
  </si>
  <si>
    <t>{Blind}{k}</t>
  </si>
  <si>
    <t>{Blind}{l}</t>
  </si>
  <si>
    <t>*Enter</t>
  </si>
  <si>
    <t>*b</t>
  </si>
  <si>
    <t>*n</t>
  </si>
  <si>
    <t>*m</t>
  </si>
  <si>
    <t>*,</t>
  </si>
  <si>
    <t>*.</t>
  </si>
  <si>
    <t>*/</t>
  </si>
  <si>
    <t>*'</t>
  </si>
  <si>
    <t>{Blind}{Enter}</t>
  </si>
  <si>
    <t>{Blind}{b}</t>
  </si>
  <si>
    <t>{Blind}{n}</t>
  </si>
  <si>
    <t>{Blind}{m}</t>
  </si>
  <si>
    <t>{Blind}{,}</t>
  </si>
  <si>
    <t>{Blind}{/}</t>
  </si>
  <si>
    <t>{Blind}{}}</t>
  </si>
  <si>
    <t>{Blind}{[}</t>
  </si>
  <si>
    <t>{Blind}{]}</t>
  </si>
  <si>
    <t>{Blind}{;}</t>
  </si>
  <si>
    <t>{Blind}{:}</t>
  </si>
  <si>
    <t>{Blind}{\}</t>
  </si>
  <si>
    <t>{Blind}{Volume_Mute}</t>
  </si>
  <si>
    <t>*Space</t>
  </si>
  <si>
    <t>{Blind}{Space}</t>
  </si>
  <si>
    <t>*+c</t>
  </si>
  <si>
    <t>{Blind}{c}</t>
  </si>
  <si>
    <t>{Blind}{|}</t>
  </si>
  <si>
    <t>*c</t>
  </si>
  <si>
    <t>{Blind}{=}</t>
  </si>
  <si>
    <t>*x</t>
  </si>
  <si>
    <t>FunctionLowRight</t>
  </si>
  <si>
    <t>s
d</t>
  </si>
  <si>
    <t>a
s</t>
  </si>
  <si>
    <t>FunctionHighRight</t>
  </si>
  <si>
    <t>FunctionHigh Down</t>
  </si>
  <si>
    <t>FunctionHigh Up</t>
  </si>
  <si>
    <t>{F11}</t>
  </si>
  <si>
    <t>{Blind}{F11}</t>
  </si>
  <si>
    <t>{F12}</t>
  </si>
  <si>
    <t>{Blind}{F12}</t>
  </si>
  <si>
    <t>{F13}</t>
  </si>
  <si>
    <t>{Blind}{F13}</t>
  </si>
  <si>
    <t>{F14}</t>
  </si>
  <si>
    <t>{Blind}{F14}</t>
  </si>
  <si>
    <t>{F15}</t>
  </si>
  <si>
    <t>{Blind}{F15}</t>
  </si>
  <si>
    <t>{F16}</t>
  </si>
  <si>
    <t>{Blind}{F16}</t>
  </si>
  <si>
    <t>{F17}</t>
  </si>
  <si>
    <t>{Blind}{F17}</t>
  </si>
  <si>
    <t>{F18}</t>
  </si>
  <si>
    <t>{Blind}{F18}</t>
  </si>
  <si>
    <t>{F19}</t>
  </si>
  <si>
    <t>{Blind}{F19}</t>
  </si>
  <si>
    <t>{F20}</t>
  </si>
  <si>
    <t>{Blind}{F20}</t>
  </si>
  <si>
    <t>+{r}</t>
  </si>
  <si>
    <t>{O}</t>
  </si>
  <si>
    <t>{Blind}{O}</t>
  </si>
  <si>
    <t>+p</t>
  </si>
  <si>
    <t>+*p</t>
  </si>
  <si>
    <t>+q</t>
  </si>
  <si>
    <t>+*q</t>
  </si>
  <si>
    <t>+w</t>
  </si>
  <si>
    <t>+*w</t>
  </si>
  <si>
    <t>+e</t>
  </si>
  <si>
    <t>+*e</t>
  </si>
  <si>
    <t>+{o}</t>
  </si>
  <si>
    <t>+{e}</t>
  </si>
  <si>
    <t>+z</t>
  </si>
  <si>
    <t>+*z</t>
  </si>
  <si>
    <t>+{q}</t>
  </si>
  <si>
    <t>+{j}</t>
  </si>
  <si>
    <t>+Space</t>
  </si>
  <si>
    <t>+*Space</t>
  </si>
  <si>
    <t>ShiftGreen</t>
  </si>
  <si>
    <t>LayerAlias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</si>
  <si>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</si>
  <si>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</si>
  <si>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</si>
  <si>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</si>
  <si>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</si>
  <si>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</si>
  <si>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</si>
  <si>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</si>
  <si>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</si>
  <si>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</si>
  <si>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⌫</t>
  </si>
  <si>
    <t>⇥</t>
  </si>
  <si>
    <t>➧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</si>
  <si>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</si>
  <si>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</si>
  <si>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</si>
  <si>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</si>
  <si>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</si>
  <si>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</si>
  <si>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</si>
  <si>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</si>
  <si>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</si>
  <si>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</si>
  <si>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</si>
  <si>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</si>
  <si>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</si>
  <si>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</si>
  <si>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</si>
  <si>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</si>
  <si>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ALPHA</t>
  </si>
  <si>
    <t>ESC</t>
  </si>
  <si>
    <t>⌦</t>
  </si>
  <si>
    <t>GREEN</t>
  </si>
  <si>
    <t>Key</t>
  </si>
  <si>
    <t>Character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</si>
  <si>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</si>
  <si>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</si>
  <si>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</si>
  <si>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</si>
  <si>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</si>
  <si>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</si>
  <si>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</si>
  <si>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</si>
  <si>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</si>
  <si>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</si>
  <si>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</si>
  <si>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</si>
  <si>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Shift</t>
  </si>
  <si>
    <t>*</t>
  </si>
  <si>
    <t>{\*}</t>
  </si>
  <si>
    <t>&amp;</t>
  </si>
  <si>
    <t>!</t>
  </si>
  <si>
    <t>@</t>
  </si>
  <si>
    <t>#</t>
  </si>
  <si>
    <t>$</t>
  </si>
  <si>
    <t>%</t>
  </si>
  <si>
    <t>^</t>
  </si>
  <si>
    <t>(</t>
  </si>
  <si>
    <t>)</t>
  </si>
  <si>
    <t>+</t>
  </si>
  <si>
    <t>{</t>
  </si>
  <si>
    <t>}</t>
  </si>
  <si>
    <t>Actual Keyboard Keys</t>
  </si>
  <si>
    <t>Layout:</t>
  </si>
  <si>
    <t>SHIFT GREEN</t>
  </si>
  <si>
    <t>_</t>
  </si>
  <si>
    <t>+{'}</t>
  </si>
  <si>
    <t>"</t>
  </si>
  <si>
    <t>+{-}</t>
  </si>
  <si>
    <t>~</t>
  </si>
  <si>
    <t>|</t>
  </si>
  <si>
    <t>{Blind}{~~}</t>
  </si>
  <si>
    <t>+a</t>
  </si>
  <si>
    <t>+*a</t>
  </si>
  <si>
    <t>{Blind}{`}</t>
  </si>
  <si>
    <t>+l</t>
  </si>
  <si>
    <t>+*l</t>
  </si>
  <si>
    <t>+k</t>
  </si>
  <si>
    <t>+*k</t>
  </si>
  <si>
    <t>+/</t>
  </si>
  <si>
    <t>+*/</t>
  </si>
  <si>
    <t>&lt;</t>
  </si>
  <si>
    <t>&gt;</t>
  </si>
  <si>
    <t>?</t>
  </si>
  <si>
    <t>:</t>
  </si>
  <si>
    <t>{Blind}{)}</t>
  </si>
  <si>
    <t>QWERTY</t>
  </si>
  <si>
    <t>↵</t>
  </si>
  <si>
    <t>*CapsLock</t>
  </si>
  <si>
    <t>{Blind}{CapsLock}</t>
  </si>
  <si>
    <t>+,</t>
  </si>
  <si>
    <t>+*b</t>
  </si>
  <si>
    <t>+b</t>
  </si>
  <si>
    <t>+v</t>
  </si>
  <si>
    <t>+*v</t>
  </si>
  <si>
    <t>+m</t>
  </si>
  <si>
    <t>+*m</t>
  </si>
  <si>
    <t>+n</t>
  </si>
  <si>
    <t>+*n</t>
  </si>
  <si>
    <t>+*,</t>
  </si>
  <si>
    <t>+.</t>
  </si>
  <si>
    <t>+*.</t>
  </si>
  <si>
    <t>+f</t>
  </si>
  <si>
    <t>+*f</t>
  </si>
  <si>
    <t>+g</t>
  </si>
  <si>
    <t>+*g</t>
  </si>
  <si>
    <t>+h</t>
  </si>
  <si>
    <t>+*h</t>
  </si>
  <si>
    <t>+j</t>
  </si>
  <si>
    <t>+*j</t>
  </si>
  <si>
    <t>Modifier</t>
  </si>
  <si>
    <t>Key Down</t>
  </si>
  <si>
    <t>Key Up</t>
  </si>
  <si>
    <t>x
c</t>
  </si>
  <si>
    <t>z
x</t>
  </si>
  <si>
    <t>c
v</t>
  </si>
  <si>
    <t>Control-Left</t>
  </si>
  <si>
    <t>Alt-Left</t>
  </si>
  <si>
    <t>Command-Left</t>
  </si>
  <si>
    <t>Control-Right</t>
  </si>
  <si>
    <t>Alt-Right</t>
  </si>
  <si>
    <t>Command-Right</t>
  </si>
  <si>
    <t>m
,</t>
  </si>
  <si>
    <t>,
.</t>
  </si>
  <si>
    <t>.
/</t>
  </si>
  <si>
    <t>LControl-Alt</t>
  </si>
  <si>
    <t>z
x
c</t>
  </si>
  <si>
    <t>RControl-Alt</t>
  </si>
  <si>
    <t>,
.
/</t>
  </si>
  <si>
    <t>^!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</si>
</sst>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theme="1"/>
      <name val="Arial"/>
      <family val="2"/>
    </font>
    <font>
      <b/>
      <sz val="18"/>
      <color theme="1"/>
      <name val="Calibri"/>
      <family val="2"/>
      <scheme val="minor"/>
    </font>
    <font>
      <sz val="24"/>
      <color rgb="FF8C8D88"/>
      <name val="Arial"/>
      <family val="2"/>
    </font>
    <font>
      <sz val="24"/>
      <color rgb="FFC8F783"/>
      <name val="Calibri"/>
      <family val="2"/>
      <scheme val="minor"/>
    </font>
    <font>
      <b/>
      <sz val="24"/>
      <color theme="1"/>
      <name val="Arial"/>
      <family val="2"/>
    </font>
    <font>
      <sz val="28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48"/>
      <color rgb="FFA9F248"/>
      <name val="Calibri"/>
      <family val="2"/>
      <scheme val="minor"/>
    </font>
    <font>
      <b/>
      <sz val="28"/>
      <color rgb="FFA9F248"/>
      <name val="Calibri"/>
      <family val="2"/>
      <scheme val="minor"/>
    </font>
    <font>
      <sz val="11"/>
      <color theme="1"/>
      <name val="Arial Unicode MS"/>
      <family val="2"/>
    </font>
    <font>
      <sz val="18"/>
      <color rgb="FFC8F78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8C8D88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quotePrefix="1"/>
    <xf numFmtId="49" fontId="0" fillId="0" borderId="0" xfId="0" quotePrefix="1" applyNumberFormat="1"/>
    <xf numFmtId="0" fontId="1" fillId="0" borderId="0" xfId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quotePrefix="1" applyFont="1" applyFill="1" applyAlignment="1">
      <alignment horizontal="center" vertical="center"/>
    </xf>
    <xf numFmtId="0" fontId="8" fillId="0" borderId="0" xfId="0" applyFont="1"/>
    <xf numFmtId="0" fontId="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left" indent="2"/>
    </xf>
    <xf numFmtId="0" fontId="14" fillId="3" borderId="0" xfId="0" applyFont="1" applyFill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 textRotation="90"/>
    </xf>
    <xf numFmtId="0" fontId="11" fillId="0" borderId="0" xfId="0" applyFont="1" applyAlignment="1">
      <alignment horizontal="left" indent="2"/>
    </xf>
    <xf numFmtId="0" fontId="13" fillId="3" borderId="0" xfId="0" applyFont="1" applyFill="1" applyAlignment="1">
      <alignment horizontal="left" indent="1"/>
    </xf>
    <xf numFmtId="0" fontId="12" fillId="3" borderId="0" xfId="0" applyFont="1" applyFill="1" applyAlignment="1">
      <alignment horizontal="left" indent="1"/>
    </xf>
    <xf numFmtId="0" fontId="16" fillId="3" borderId="0" xfId="0" applyFont="1" applyFill="1" applyAlignment="1">
      <alignment horizontal="right" vertical="top" indent="2"/>
    </xf>
    <xf numFmtId="0" fontId="15" fillId="3" borderId="0" xfId="0" applyFont="1" applyFill="1" applyAlignment="1">
      <alignment horizontal="right" vertical="top" indent="2"/>
    </xf>
    <xf numFmtId="0" fontId="16" fillId="3" borderId="0" xfId="0" applyFont="1" applyFill="1" applyAlignment="1">
      <alignment horizontal="left" vertical="top" indent="1"/>
    </xf>
    <xf numFmtId="0" fontId="15" fillId="3" borderId="0" xfId="0" applyFont="1" applyFill="1" applyAlignment="1">
      <alignment horizontal="left" vertical="top" indent="1"/>
    </xf>
    <xf numFmtId="0" fontId="15" fillId="3" borderId="1" xfId="0" applyFont="1" applyFill="1" applyBorder="1" applyAlignment="1">
      <alignment horizontal="left" vertical="top" indent="1"/>
    </xf>
    <xf numFmtId="0" fontId="15" fillId="3" borderId="2" xfId="0" applyFont="1" applyFill="1" applyBorder="1" applyAlignment="1">
      <alignment horizontal="left" vertical="top" indent="1"/>
    </xf>
    <xf numFmtId="0" fontId="15" fillId="3" borderId="4" xfId="0" applyFont="1" applyFill="1" applyBorder="1" applyAlignment="1">
      <alignment horizontal="left" vertical="top" indent="1"/>
    </xf>
    <xf numFmtId="0" fontId="13" fillId="3" borderId="1" xfId="0" applyFont="1" applyFill="1" applyBorder="1" applyAlignment="1">
      <alignment horizontal="left" indent="1"/>
    </xf>
    <xf numFmtId="0" fontId="13" fillId="3" borderId="2" xfId="0" applyFont="1" applyFill="1" applyBorder="1" applyAlignment="1">
      <alignment horizontal="left" indent="1"/>
    </xf>
    <xf numFmtId="0" fontId="15" fillId="3" borderId="1" xfId="0" applyFont="1" applyFill="1" applyBorder="1" applyAlignment="1">
      <alignment horizontal="right" vertical="top" indent="2"/>
    </xf>
    <xf numFmtId="0" fontId="15" fillId="3" borderId="2" xfId="0" applyFont="1" applyFill="1" applyBorder="1" applyAlignment="1">
      <alignment horizontal="right" vertical="top" indent="2"/>
    </xf>
    <xf numFmtId="0" fontId="15" fillId="3" borderId="3" xfId="0" applyFont="1" applyFill="1" applyBorder="1" applyAlignment="1">
      <alignment horizontal="right" vertical="top" indent="2"/>
    </xf>
    <xf numFmtId="0" fontId="13" fillId="3" borderId="3" xfId="0" applyFont="1" applyFill="1" applyBorder="1" applyAlignment="1">
      <alignment horizontal="left" indent="1"/>
    </xf>
    <xf numFmtId="0" fontId="15" fillId="3" borderId="3" xfId="0" applyFont="1" applyFill="1" applyBorder="1" applyAlignment="1">
      <alignment horizontal="left" vertical="top" indent="1"/>
    </xf>
    <xf numFmtId="0" fontId="17" fillId="0" borderId="0" xfId="0" applyFont="1"/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textRotation="90"/>
    </xf>
    <xf numFmtId="0" fontId="7" fillId="0" borderId="0" xfId="0" applyFont="1" applyBorder="1"/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textRotation="90"/>
    </xf>
    <xf numFmtId="0" fontId="18" fillId="3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1"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strike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strike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rgb="FF000000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FFFFFF"/>
        <name val="Calibri"/>
        <scheme val="none"/>
      </font>
      <fill>
        <patternFill patternType="solid">
          <fgColor rgb="FF000000"/>
          <bgColor rgb="FFBFBFB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FFFFFF"/>
        <name val="Calibri"/>
        <scheme val="none"/>
      </font>
      <fill>
        <patternFill patternType="solid">
          <fgColor rgb="FF000000"/>
          <bgColor rgb="FFBFBFB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8C8D88"/>
        </patternFill>
      </fill>
    </dxf>
    <dxf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theme="0" tint="-0.24994659260841701"/>
          <bgColor theme="4" tint="0.7999511703848384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theme="0" tint="-0.24994659260841701"/>
          <bgColor theme="0" tint="-0.14996795556505021"/>
        </patternFill>
      </fill>
    </dxf>
    <dxf>
      <font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5"/>
        </patternFill>
      </fill>
    </dxf>
    <dxf>
      <font>
        <color theme="1"/>
      </font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</dxfs>
  <tableStyles count="1" defaultTableStyle="TableStyleMedium2 2" defaultPivotStyle="PivotStyleLight16">
    <tableStyle name="TableStyleMedium2 2" pivot="0" count="8">
      <tableStyleElement type="wholeTable" dxfId="150"/>
      <tableStyleElement type="headerRow" dxfId="149"/>
      <tableStyleElement type="totalRow" dxfId="148"/>
      <tableStyleElement type="firstColumn" dxfId="147"/>
      <tableStyleElement type="lastColumn" dxfId="146"/>
      <tableStyleElement type="firstRowStripe" dxfId="145"/>
      <tableStyleElement type="secondRowStripe" dxfId="144"/>
      <tableStyleElement type="firstColumnStripe" dxfId="143"/>
    </tableStyle>
  </tableStyles>
  <colors>
    <mruColors>
      <color rgb="FF8C8D88"/>
      <color rgb="FFA9F248"/>
      <color rgb="FFF2FDE3"/>
      <color rgb="FFC8F783"/>
      <color rgb="FFCCE796"/>
      <color rgb="FFABE373"/>
      <color rgb="FF7ACB29"/>
      <color rgb="FFA1D4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HotKeys.DVORAK" displayName="HotKeys.DVORAK" ref="A1:P128" totalsRowShown="0" headerRowDxfId="142">
  <autoFilter ref="A1:P128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 2" showFirstColumn="0" showLastColumn="0" showRowStripes="1" showColumnStripes="0"/>
</table>
</file>

<file path=xl/tables/table10.xml><?xml version="1.0" encoding="utf-8"?>
<table xmlns="http://schemas.openxmlformats.org/spreadsheetml/2006/main" id="14" name="Table121415" displayName="Table121415" ref="A4:L7" totalsRowShown="0" headerRowDxfId="108" dataDxfId="107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06"/>
    <tableColumn id="2" name="Column2" dataDxfId="105">
      <calculatedColumnFormula>IF(
    ISNUMBER(MATCH(SUBSTITUTE(SUBSTITUTE(INDEX(INDIRECT(CONCATENATE("HotKeys.", ImageLayout, "[Green Down]")),LayoutMatchShift[[#This Row],[Column2]]),"~","~~"),"*","~*"),INDIRECT("Table7[Key]"),0)),
    INDEX(INDIRECT("Table7[Character]"),MATCH(SUBSTITUTE(SUBSTITUTE(INDEX(INDIRECT(CONCATENATE("HotKeys.", ImageLayout, "[Green Down]")),LayoutMatchShift[[#This Row],[Column2]]),"~","~~"),"*","~*"),INDIRECT("Table7[Key]"),0)),
    SUBSTITUTE(SUBSTITUTE(INDEX(INDIRECT(CONCATENATE("HotKeys.", ImageLayout, "[Green Down]")),LayoutMatchShift[[#This Row],[Column2]]),"~","~~"),"*","~*"))</calculatedColumnFormula>
    </tableColumn>
    <tableColumn id="3" name="Column3" dataDxfId="104">
      <calculatedColumnFormula>IF(
    ISNUMBER(MATCH(SUBSTITUTE(SUBSTITUTE(INDEX(INDIRECT(CONCATENATE("HotKeys.", ImageLayout, "[Green Down]")),LayoutMatchShift[[#This Row],[Column3]]),"~","~~"),"*","~*"),INDIRECT("Table7[Key]"),0)),
    INDEX(INDIRECT("Table7[Character]"),MATCH(SUBSTITUTE(SUBSTITUTE(INDEX(INDIRECT(CONCATENATE("HotKeys.", ImageLayout, "[Green Down]")),LayoutMatchShift[[#This Row],[Column3]]),"~","~~"),"*","~*"),INDIRECT("Table7[Key]"),0)),
    SUBSTITUTE(SUBSTITUTE(INDEX(INDIRECT(CONCATENATE("HotKeys.", ImageLayout, "[Green Down]")),LayoutMatchShift[[#This Row],[Column3]]),"~","~~"),"*","~*"))</calculatedColumnFormula>
    </tableColumn>
    <tableColumn id="4" name="Column4" dataDxfId="103">
      <calculatedColumnFormula>IF(
    ISNUMBER(MATCH(SUBSTITUTE(SUBSTITUTE(INDEX(INDIRECT(CONCATENATE("HotKeys.", ImageLayout, "[Green Down]")),LayoutMatchShift[[#This Row],[Column4]]),"~","~~"),"*","~*"),INDIRECT("Table7[Key]"),0)),
    INDEX(INDIRECT("Table7[Character]"),MATCH(SUBSTITUTE(SUBSTITUTE(INDEX(INDIRECT(CONCATENATE("HotKeys.", ImageLayout, "[Green Down]")),LayoutMatchShift[[#This Row],[Column4]]),"~","~~"),"*","~*"),INDIRECT("Table7[Key]"),0)),
    SUBSTITUTE(SUBSTITUTE(INDEX(INDIRECT(CONCATENATE("HotKeys.", ImageLayout, "[Green Down]")),LayoutMatchShift[[#This Row],[Column4]]),"~","~~"),"*","~*"))</calculatedColumnFormula>
    </tableColumn>
    <tableColumn id="5" name="Column5" dataDxfId="102">
      <calculatedColumnFormula>IF(
    ISNUMBER(MATCH(SUBSTITUTE(SUBSTITUTE(INDEX(INDIRECT(CONCATENATE("HotKeys.", ImageLayout, "[Green Down]")),LayoutMatchShift[[#This Row],[Column5]]),"~","~~"),"*","~*"),INDIRECT("Table7[Key]"),0)),
    INDEX(INDIRECT("Table7[Character]"),MATCH(SUBSTITUTE(SUBSTITUTE(INDEX(INDIRECT(CONCATENATE("HotKeys.", ImageLayout, "[Green Down]")),LayoutMatchShift[[#This Row],[Column5]]),"~","~~"),"*","~*"),INDIRECT("Table7[Key]"),0)),
    SUBSTITUTE(SUBSTITUTE(INDEX(INDIRECT(CONCATENATE("HotKeys.", ImageLayout, "[Green Down]")),LayoutMatchShift[[#This Row],[Column5]]),"~","~~"),"*","~*"))</calculatedColumnFormula>
    </tableColumn>
    <tableColumn id="6" name="Column6" dataDxfId="101">
      <calculatedColumnFormula>IF(
    ISNUMBER(MATCH(SUBSTITUTE(SUBSTITUTE(INDEX(INDIRECT(CONCATENATE("HotKeys.", ImageLayout, "[Green Down]")),LayoutMatchShift[[#This Row],[Column6]]),"~","~~"),"*","~*"),INDIRECT("Table7[Key]"),0)),
    INDEX(INDIRECT("Table7[Character]"),MATCH(SUBSTITUTE(SUBSTITUTE(INDEX(INDIRECT(CONCATENATE("HotKeys.", ImageLayout, "[Green Down]")),LayoutMatchShift[[#This Row],[Column6]]),"~","~~"),"*","~*"),INDIRECT("Table7[Key]"),0)),
    SUBSTITUTE(SUBSTITUTE(INDEX(INDIRECT(CONCATENATE("HotKeys.", ImageLayout, "[Green Down]")),LayoutMatchShift[[#This Row],[Column6]]),"~","~~"),"*","~*"))</calculatedColumnFormula>
    </tableColumn>
    <tableColumn id="7" name="Column7" dataDxfId="100">
      <calculatedColumnFormula>IF(
    ISNUMBER(MATCH(SUBSTITUTE(SUBSTITUTE(INDEX(INDIRECT(CONCATENATE("HotKeys.", ImageLayout, "[Green Down]")),LayoutMatchShift[[#This Row],[Column7]]),"~","~~"),"*","~*"),INDIRECT("Table7[Key]"),0)),
    INDEX(INDIRECT("Table7[Character]"),MATCH(SUBSTITUTE(SUBSTITUTE(INDEX(INDIRECT(CONCATENATE("HotKeys.", ImageLayout, "[Green Down]")),LayoutMatchShift[[#This Row],[Column7]]),"~","~~"),"*","~*"),INDIRECT("Table7[Key]"),0)),
    SUBSTITUTE(SUBSTITUTE(INDEX(INDIRECT(CONCATENATE("HotKeys.", ImageLayout, "[Green Down]")),LayoutMatchShift[[#This Row],[Column7]]),"~","~~"),"*","~*"))</calculatedColumnFormula>
    </tableColumn>
    <tableColumn id="8" name="Column8" dataDxfId="99">
      <calculatedColumnFormula>IF(
    ISNUMBER(MATCH(SUBSTITUTE(SUBSTITUTE(INDEX(INDIRECT(CONCATENATE("HotKeys.", ImageLayout, "[Green Down]")),LayoutMatchShift[[#This Row],[Column8]]),"~","~~"),"*","~*"),INDIRECT("Table7[Key]"),0)),
    INDEX(INDIRECT("Table7[Character]"),MATCH(SUBSTITUTE(SUBSTITUTE(INDEX(INDIRECT(CONCATENATE("HotKeys.", ImageLayout, "[Green Down]")),LayoutMatchShift[[#This Row],[Column8]]),"~","~~"),"*","~*"),INDIRECT("Table7[Key]"),0)),
    SUBSTITUTE(SUBSTITUTE(INDEX(INDIRECT(CONCATENATE("HotKeys.", ImageLayout, "[Green Down]")),LayoutMatchShift[[#This Row],[Column8]]),"~","~~"),"*","~*"))</calculatedColumnFormula>
    </tableColumn>
    <tableColumn id="9" name="Column9" dataDxfId="98">
      <calculatedColumnFormula>IF(
    ISNUMBER(MATCH(SUBSTITUTE(SUBSTITUTE(INDEX(INDIRECT(CONCATENATE("HotKeys.", ImageLayout, "[Green Down]")),LayoutMatchShift[[#This Row],[Column9]]),"~","~~"),"*","~*"),INDIRECT("Table7[Key]"),0)),
    INDEX(INDIRECT("Table7[Character]"),MATCH(SUBSTITUTE(SUBSTITUTE(INDEX(INDIRECT(CONCATENATE("HotKeys.", ImageLayout, "[Green Down]")),LayoutMatchShift[[#This Row],[Column9]]),"~","~~"),"*","~*"),INDIRECT("Table7[Key]"),0)),
    SUBSTITUTE(SUBSTITUTE(INDEX(INDIRECT(CONCATENATE("HotKeys.", ImageLayout, "[Green Down]")),LayoutMatchShift[[#This Row],[Column9]]),"~","~~"),"*","~*"))</calculatedColumnFormula>
    </tableColumn>
    <tableColumn id="10" name="Column10" dataDxfId="97">
      <calculatedColumnFormula>IF(
    ISNUMBER(MATCH(SUBSTITUTE(SUBSTITUTE(INDEX(INDIRECT(CONCATENATE("HotKeys.", ImageLayout, "[Green Down]")),LayoutMatchShift[[#This Row],[Column10]]),"~","~~"),"*","~*"),INDIRECT("Table7[Key]"),0)),
    INDEX(INDIRECT("Table7[Character]"),MATCH(SUBSTITUTE(SUBSTITUTE(INDEX(INDIRECT(CONCATENATE("HotKeys.", ImageLayout, "[Green Down]")),LayoutMatchShift[[#This Row],[Column10]]),"~","~~"),"*","~*"),INDIRECT("Table7[Key]"),0)),
    SUBSTITUTE(SUBSTITUTE(INDEX(INDIRECT(CONCATENATE("HotKeys.", ImageLayout, "[Green Down]")),LayoutMatchShift[[#This Row],[Column10]]),"~","~~"),"*","~*"))</calculatedColumnFormula>
    </tableColumn>
    <tableColumn id="11" name="Column11" dataDxfId="96">
      <calculatedColumnFormula>IF(
    ISNUMBER(MATCH(SUBSTITUTE(SUBSTITUTE(INDEX(INDIRECT(CONCATENATE("HotKeys.", ImageLayout, "[Green Down]")),LayoutMatchShift[[#This Row],[Column11]]),"~","~~"),"*","~*"),INDIRECT("Table7[Key]"),0)),
    INDEX(INDIRECT("Table7[Character]"),MATCH(SUBSTITUTE(SUBSTITUTE(INDEX(INDIRECT(CONCATENATE("HotKeys.", ImageLayout, "[Green Down]")),LayoutMatchShift[[#This Row],[Column11]]),"~","~~"),"*","~*"),INDIRECT("Table7[Key]"),0)),
    SUBSTITUTE(SUBSTITUTE(INDEX(INDIRECT(CONCATENATE("HotKeys.", ImageLayout, "[Green Down]")),LayoutMatchShift[[#This Row],[Column11]]),"~","~~"),"*","~*"))</calculatedColumnFormula>
    </tableColumn>
    <tableColumn id="12" name="Column12" dataDxfId="95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Table7" ref="A1:B112" totalsRowShown="0">
  <autoFilter ref="A1:B112"/>
  <tableColumns count="2">
    <tableColumn id="1" name="Key"/>
    <tableColumn id="2" name="Character"/>
  </tableColumns>
  <tableStyleInfo name="TableStyleMedium2 2" showFirstColumn="0" showLastColumn="0" showRowStripes="1" showColumnStripes="0"/>
</table>
</file>

<file path=xl/tables/table12.xml><?xml version="1.0" encoding="utf-8"?>
<table xmlns="http://schemas.openxmlformats.org/spreadsheetml/2006/main" id="8" name="PhysicalKeys" displayName="PhysicalKeys" ref="A4:L7" totalsRowShown="0" headerRowDxfId="94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/>
    <tableColumn id="2" name="Column2" dataDxfId="93"/>
    <tableColumn id="3" name="Column3" dataDxfId="92"/>
    <tableColumn id="4" name="Column4" dataDxfId="91"/>
    <tableColumn id="5" name="Column5" dataDxfId="90"/>
    <tableColumn id="6" name="Column6" dataDxfId="89"/>
    <tableColumn id="7" name="Column7" dataDxfId="88"/>
    <tableColumn id="8" name="Column8" dataDxfId="87"/>
    <tableColumn id="9" name="Column9" dataDxfId="86"/>
    <tableColumn id="10" name="Column10" dataDxfId="85"/>
    <tableColumn id="11" name="Column11" dataDxfId="84"/>
    <tableColumn id="12" name="Column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LayoutMatch" displayName="LayoutMatch" ref="A4:L7" totalsRowShown="0" headerRowDxfId="83" dataDxfId="82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81">
      <calculatedColumnFormula>MATCH(PhysicalKeys[[#This Row],[Column1]],INDIRECT(CONCATENATE("HotKeys.",ImageLayout, "[Hotkey]")),0)</calculatedColumnFormula>
    </tableColumn>
    <tableColumn id="2" name="Column2" dataDxfId="80">
      <calculatedColumnFormula>MATCH(PhysicalKeys[[#This Row],[Column2]],INDIRECT(CONCATENATE("HotKeys.",ImageLayout, "[Hotkey]")),0)</calculatedColumnFormula>
    </tableColumn>
    <tableColumn id="3" name="Column3" dataDxfId="79">
      <calculatedColumnFormula>MATCH(PhysicalKeys[[#This Row],[Column3]],INDIRECT(CONCATENATE("HotKeys.",ImageLayout, "[Hotkey]")),0)</calculatedColumnFormula>
    </tableColumn>
    <tableColumn id="4" name="Column4" dataDxfId="78">
      <calculatedColumnFormula>MATCH(PhysicalKeys[[#This Row],[Column4]],INDIRECT(CONCATENATE("HotKeys.",ImageLayout, "[Hotkey]")),0)</calculatedColumnFormula>
    </tableColumn>
    <tableColumn id="5" name="Column5" dataDxfId="77">
      <calculatedColumnFormula>MATCH(PhysicalKeys[[#This Row],[Column5]],INDIRECT(CONCATENATE("HotKeys.",ImageLayout, "[Hotkey]")),0)</calculatedColumnFormula>
    </tableColumn>
    <tableColumn id="6" name="Column6" dataDxfId="76">
      <calculatedColumnFormula>MATCH(PhysicalKeys[[#This Row],[Column6]],INDIRECT(CONCATENATE("HotKeys.",ImageLayout, "[Hotkey]")),0)</calculatedColumnFormula>
    </tableColumn>
    <tableColumn id="7" name="Column7" dataDxfId="75">
      <calculatedColumnFormula>MATCH(PhysicalKeys[[#This Row],[Column7]],INDIRECT(CONCATENATE("HotKeys.",ImageLayout, "[Hotkey]")),0)</calculatedColumnFormula>
    </tableColumn>
    <tableColumn id="8" name="Column8" dataDxfId="74">
      <calculatedColumnFormula>MATCH(PhysicalKeys[[#This Row],[Column8]],INDIRECT(CONCATENATE("HotKeys.",ImageLayout, "[Hotkey]")),0)</calculatedColumnFormula>
    </tableColumn>
    <tableColumn id="9" name="Column9" dataDxfId="73">
      <calculatedColumnFormula>MATCH(PhysicalKeys[[#This Row],[Column9]],INDIRECT(CONCATENATE("HotKeys.",ImageLayout, "[Hotkey]")),0)</calculatedColumnFormula>
    </tableColumn>
    <tableColumn id="10" name="Column10" dataDxfId="72">
      <calculatedColumnFormula>MATCH(PhysicalKeys[[#This Row],[Column10]],INDIRECT(CONCATENATE("HotKeys.",ImageLayout, "[Hotkey]")),0)</calculatedColumnFormula>
    </tableColumn>
    <tableColumn id="11" name="Column11" dataDxfId="71">
      <calculatedColumnFormula>MATCH(PhysicalKeys[[#This Row],[Column11]],INDIRECT(CONCATENATE("HotKeys.",ImageLayout, "[Hotkey]")),0)</calculatedColumnFormula>
    </tableColumn>
    <tableColumn id="12" name="Column12" dataDxfId="70">
      <calculatedColumnFormula>MATCH(PhysicalKeys[[#This Row],[Column12]],INDIRECT(CONCATENATE("HotKeys.",ImageLayout, "[Hotkey]")),0)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LayoutMatchShift" displayName="LayoutMatchShift" ref="A4:L7" totalsRowShown="0" headerRowDxfId="69" dataDxfId="68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67">
      <calculatedColumnFormula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calculatedColumnFormula>
    </tableColumn>
    <tableColumn id="2" name="Column2" dataDxfId="66">
      <calculatedColumnFormula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calculatedColumnFormula>
    </tableColumn>
    <tableColumn id="3" name="Column3" dataDxfId="65">
      <calculatedColumnFormula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calculatedColumnFormula>
    </tableColumn>
    <tableColumn id="4" name="Column4" dataDxfId="64">
      <calculatedColumnFormula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calculatedColumnFormula>
    </tableColumn>
    <tableColumn id="5" name="Column5" dataDxfId="63">
      <calculatedColumnFormula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calculatedColumnFormula>
    </tableColumn>
    <tableColumn id="6" name="Column6" dataDxfId="62">
      <calculatedColumnFormula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calculatedColumnFormula>
    </tableColumn>
    <tableColumn id="7" name="Column7" dataDxfId="61">
      <calculatedColumnFormula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calculatedColumnFormula>
    </tableColumn>
    <tableColumn id="8" name="Column8" dataDxfId="60">
      <calculatedColumnFormula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calculatedColumnFormula>
    </tableColumn>
    <tableColumn id="9" name="Column9" dataDxfId="59">
      <calculatedColumnFormula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calculatedColumnFormula>
    </tableColumn>
    <tableColumn id="10" name="Column10" dataDxfId="58">
      <calculatedColumnFormula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calculatedColumnFormula>
    </tableColumn>
    <tableColumn id="11" name="Column11" dataDxfId="57">
      <calculatedColumnFormula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calculatedColumnFormula>
    </tableColumn>
    <tableColumn id="12" name="Column12" dataDxfId="56">
      <calculatedColumnFormula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6" name="Table127" displayName="Table127" ref="A4:L7" totalsRowShown="0" headerRowDxfId="55" dataDxfId="54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53"/>
    <tableColumn id="2" name="Column2" dataDxfId="52">
      <calculatedColumnFormula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calculatedColumnFormula>
    </tableColumn>
    <tableColumn id="3" name="Column3" dataDxfId="51">
      <calculatedColumnFormula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calculatedColumnFormula>
    </tableColumn>
    <tableColumn id="4" name="Column4" dataDxfId="50">
      <calculatedColumnFormula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calculatedColumnFormula>
    </tableColumn>
    <tableColumn id="5" name="Column5" dataDxfId="49">
      <calculatedColumnFormula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calculatedColumnFormula>
    </tableColumn>
    <tableColumn id="6" name="Column6" dataDxfId="48">
      <calculatedColumnFormula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calculatedColumnFormula>
    </tableColumn>
    <tableColumn id="7" name="Column7" dataDxfId="47">
      <calculatedColumnFormula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calculatedColumnFormula>
    </tableColumn>
    <tableColumn id="8" name="Column8" dataDxfId="46">
      <calculatedColumnFormula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calculatedColumnFormula>
    </tableColumn>
    <tableColumn id="9" name="Column9" dataDxfId="45">
      <calculatedColumnFormula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calculatedColumnFormula>
    </tableColumn>
    <tableColumn id="10" name="Column10" dataDxfId="44">
      <calculatedColumnFormula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calculatedColumnFormula>
    </tableColumn>
    <tableColumn id="11" name="Column11" dataDxfId="43">
      <calculatedColumnFormula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calculatedColumnFormula>
    </tableColumn>
    <tableColumn id="12" name="Column12" dataDxfId="42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9" name="Table12710" displayName="Table12710" ref="A4:L7" totalsRowShown="0" headerRowDxfId="41" dataDxfId="40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39"/>
    <tableColumn id="2" name="Column2" dataDxfId="38">
      <calculatedColumnFormula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calculatedColumnFormula>
    </tableColumn>
    <tableColumn id="3" name="Column3" dataDxfId="37">
      <calculatedColumnFormula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calculatedColumnFormula>
    </tableColumn>
    <tableColumn id="4" name="Column4" dataDxfId="36">
      <calculatedColumnFormula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calculatedColumnFormula>
    </tableColumn>
    <tableColumn id="5" name="Column5" dataDxfId="35">
      <calculatedColumnFormula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calculatedColumnFormula>
    </tableColumn>
    <tableColumn id="6" name="Column6" dataDxfId="34">
      <calculatedColumnFormula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calculatedColumnFormula>
    </tableColumn>
    <tableColumn id="7" name="Column7" dataDxfId="33">
      <calculatedColumnFormula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calculatedColumnFormula>
    </tableColumn>
    <tableColumn id="8" name="Column8" dataDxfId="32">
      <calculatedColumnFormula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calculatedColumnFormula>
    </tableColumn>
    <tableColumn id="9" name="Column9" dataDxfId="31">
      <calculatedColumnFormula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calculatedColumnFormula>
    </tableColumn>
    <tableColumn id="10" name="Column10" dataDxfId="30">
      <calculatedColumnFormula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calculatedColumnFormula>
    </tableColumn>
    <tableColumn id="11" name="Column11" dataDxfId="29">
      <calculatedColumnFormula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calculatedColumnFormula>
    </tableColumn>
    <tableColumn id="12" name="Column12" dataDxfId="28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6" name="Table127101117" displayName="Table127101117" ref="A4:L7" totalsRowShown="0" headerRowDxfId="27" dataDxfId="26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25"/>
    <tableColumn id="2" name="Column2" dataDxfId="24">
      <calculatedColumnFormula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calculatedColumnFormula>
    </tableColumn>
    <tableColumn id="3" name="Column3" dataDxfId="23">
      <calculatedColumnFormula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calculatedColumnFormula>
    </tableColumn>
    <tableColumn id="4" name="Column4" dataDxfId="22">
      <calculatedColumnFormula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calculatedColumnFormula>
    </tableColumn>
    <tableColumn id="5" name="Column5" dataDxfId="21">
      <calculatedColumnFormula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calculatedColumnFormula>
    </tableColumn>
    <tableColumn id="6" name="Column6" dataDxfId="20">
      <calculatedColumnFormula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calculatedColumnFormula>
    </tableColumn>
    <tableColumn id="7" name="Column7" dataDxfId="19">
      <calculatedColumnFormula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calculatedColumnFormula>
    </tableColumn>
    <tableColumn id="8" name="Column8" dataDxfId="18">
      <calculatedColumnFormula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calculatedColumnFormula>
    </tableColumn>
    <tableColumn id="9" name="Column9" dataDxfId="17">
      <calculatedColumnFormula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calculatedColumnFormula>
    </tableColumn>
    <tableColumn id="10" name="Column10" dataDxfId="16">
      <calculatedColumnFormula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calculatedColumnFormula>
    </tableColumn>
    <tableColumn id="11" name="Column11" dataDxfId="15">
      <calculatedColumnFormula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calculatedColumnFormula>
    </tableColumn>
    <tableColumn id="12" name="Column12" dataDxfId="14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0" name="Table1271011" displayName="Table1271011" ref="A4:L7" totalsRowShown="0" headerRowDxfId="13" dataDxfId="12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1"/>
    <tableColumn id="2" name="Column2" dataDxfId="10">
      <calculatedColumnFormula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calculatedColumnFormula>
    </tableColumn>
    <tableColumn id="3" name="Column3" dataDxfId="9">
      <calculatedColumnFormula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calculatedColumnFormula>
    </tableColumn>
    <tableColumn id="4" name="Column4" dataDxfId="8">
      <calculatedColumnFormula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calculatedColumnFormula>
    </tableColumn>
    <tableColumn id="5" name="Column5" dataDxfId="7">
      <calculatedColumnFormula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calculatedColumnFormula>
    </tableColumn>
    <tableColumn id="6" name="Column6" dataDxfId="6">
      <calculatedColumnFormula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calculatedColumnFormula>
    </tableColumn>
    <tableColumn id="7" name="Column7" dataDxfId="5">
      <calculatedColumnFormula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calculatedColumnFormula>
    </tableColumn>
    <tableColumn id="8" name="Column8" dataDxfId="4">
      <calculatedColumnFormula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calculatedColumnFormula>
    </tableColumn>
    <tableColumn id="9" name="Column9" dataDxfId="3">
      <calculatedColumnFormula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calculatedColumnFormula>
    </tableColumn>
    <tableColumn id="10" name="Column10" dataDxfId="2">
      <calculatedColumnFormula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calculatedColumnFormula>
    </tableColumn>
    <tableColumn id="11" name="Column11" dataDxfId="1">
      <calculatedColumnFormula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calculatedColumnFormula>
    </tableColumn>
    <tableColumn id="12" name="Column12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HotKeys.Colemak" displayName="HotKeys.Colemak" ref="A1:P122" totalsRowShown="0" headerRowDxfId="141">
  <autoFilter ref="A1:P122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 2" showFirstColumn="0" showLastColumn="0" showRowStripes="1" showColumnStripes="0"/>
</table>
</file>

<file path=xl/tables/table3.xml><?xml version="1.0" encoding="utf-8"?>
<table xmlns="http://schemas.openxmlformats.org/spreadsheetml/2006/main" id="17" name="HotKeys.QWERTY" displayName="HotKeys.QWERTY" ref="A1:P153" totalsRowShown="0" headerRowDxfId="140">
  <autoFilter ref="A1:P153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id="3" name="HotKeys.Custom" displayName="HotKeys.Custom" ref="A1:P130" totalsRowShown="0" headerRowDxfId="139">
  <autoFilter ref="A1:P130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 2" showFirstColumn="0" showLastColumn="0" showRowStripes="1" showColumnStripes="0"/>
</table>
</file>

<file path=xl/tables/table5.xml><?xml version="1.0" encoding="utf-8"?>
<table xmlns="http://schemas.openxmlformats.org/spreadsheetml/2006/main" id="18" name="Modifiers" displayName="Modifiers" ref="A1:E9" totalsRowShown="0">
  <autoFilter ref="A1:E9"/>
  <tableColumns count="5">
    <tableColumn id="1" name="Modifier"/>
    <tableColumn id="2" name="Keys" dataDxfId="138"/>
    <tableColumn id="3" name="Delay"/>
    <tableColumn id="4" name="Key Down"/>
    <tableColumn id="5" name="Key Up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id="2" name="Layers" displayName="Layers" ref="A1:C10" totalsRowShown="0">
  <autoFilter ref="A1:C10"/>
  <tableColumns count="3">
    <tableColumn id="1" name="Layer"/>
    <tableColumn id="2" name="Keys" dataDxfId="137"/>
    <tableColumn id="3" name="Delay"/>
  </tableColumns>
  <tableStyleInfo name="TableStyleMedium2 2" showFirstColumn="0" showLastColumn="0" showRowStripes="1" showColumnStripes="0"/>
</table>
</file>

<file path=xl/tables/table7.xml><?xml version="1.0" encoding="utf-8"?>
<table xmlns="http://schemas.openxmlformats.org/spreadsheetml/2006/main" id="5" name="LayerAliases" displayName="LayerAliases" ref="A1:B4" totalsRowShown="0">
  <autoFilter ref="A1:B4"/>
  <tableColumns count="2">
    <tableColumn id="1" name="LayerAlias"/>
    <tableColumn id="2" name="Layer"/>
  </tableColumns>
  <tableStyleInfo name="TableStyleMedium2 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4:L7" totalsRowShown="0" headerRowDxfId="136" dataDxfId="135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34"/>
    <tableColumn id="2" name="Column2" dataDxfId="133">
      <calculatedColumnFormula>IF(
    ISNUMBER(MATCH(SUBSTITUTE(SUBSTITUTE(INDEX(INDIRECT(CONCATENATE("HotKeys.", ImageLayout, "[Alpha Down]")),LayoutMatch[[#This Row],[Column2]]),"~","~~"),"*","~*"),INDIRECT("Table7[Key]"),0)),
    INDEX(INDIRECT("Table7[Character]"),MATCH(SUBSTITUTE(SUBSTITUTE(INDEX(INDIRECT(CONCATENATE("HotKeys.", ImageLayout, "[Alpha Down]")),LayoutMatch[[#This Row],[Column2]]),"~","~~"),"*","~*"),INDIRECT("Table7[Key]"),0)),
    SUBSTITUTE(SUBSTITUTE(INDEX(INDIRECT(CONCATENATE("HotKeys.", ImageLayout, "[Alpha Down]")),LayoutMatch[[#This Row],[Column2]]),"~","~~"),"*","~*"))</calculatedColumnFormula>
    </tableColumn>
    <tableColumn id="3" name="Column3" dataDxfId="132">
      <calculatedColumnFormula>IF(
    ISNUMBER(MATCH(SUBSTITUTE(SUBSTITUTE(INDEX(INDIRECT(CONCATENATE("HotKeys.", ImageLayout, "[Alpha Down]")),LayoutMatch[[#This Row],[Column3]]),"~","~~"),"*","~*"),INDIRECT("Table7[Key]"),0)),
    INDEX(INDIRECT("Table7[Character]"),MATCH(SUBSTITUTE(SUBSTITUTE(INDEX(INDIRECT(CONCATENATE("HotKeys.", ImageLayout, "[Alpha Down]")),LayoutMatch[[#This Row],[Column3]]),"~","~~"),"*","~*"),INDIRECT("Table7[Key]"),0)),
    SUBSTITUTE(SUBSTITUTE(INDEX(INDIRECT(CONCATENATE("HotKeys.", ImageLayout, "[Alpha Down]")),LayoutMatch[[#This Row],[Column3]]),"~","~~"),"*","~*"))</calculatedColumnFormula>
    </tableColumn>
    <tableColumn id="4" name="Column4" dataDxfId="131">
      <calculatedColumnFormula>IF(
    ISNUMBER(MATCH(SUBSTITUTE(SUBSTITUTE(INDEX(INDIRECT(CONCATENATE("HotKeys.", ImageLayout, "[Alpha Down]")),LayoutMatch[[#This Row],[Column4]]),"~","~~"),"*","~*"),INDIRECT("Table7[Key]"),0)),
    INDEX(INDIRECT("Table7[Character]"),MATCH(SUBSTITUTE(SUBSTITUTE(INDEX(INDIRECT(CONCATENATE("HotKeys.", ImageLayout, "[Alpha Down]")),LayoutMatch[[#This Row],[Column4]]),"~","~~"),"*","~*"),INDIRECT("Table7[Key]"),0)),
    SUBSTITUTE(SUBSTITUTE(INDEX(INDIRECT(CONCATENATE("HotKeys.", ImageLayout, "[Alpha Down]")),LayoutMatch[[#This Row],[Column4]]),"~","~~"),"*","~*"))</calculatedColumnFormula>
    </tableColumn>
    <tableColumn id="5" name="Column5" dataDxfId="130">
      <calculatedColumnFormula>IF(
    ISNUMBER(MATCH(SUBSTITUTE(SUBSTITUTE(INDEX(INDIRECT(CONCATENATE("HotKeys.", ImageLayout, "[Alpha Down]")),LayoutMatch[[#This Row],[Column5]]),"~","~~"),"*","~*"),INDIRECT("Table7[Key]"),0)),
    INDEX(INDIRECT("Table7[Character]"),MATCH(SUBSTITUTE(SUBSTITUTE(INDEX(INDIRECT(CONCATENATE("HotKeys.", ImageLayout, "[Alpha Down]")),LayoutMatch[[#This Row],[Column5]]),"~","~~"),"*","~*"),INDIRECT("Table7[Key]"),0)),
    SUBSTITUTE(SUBSTITUTE(INDEX(INDIRECT(CONCATENATE("HotKeys.", ImageLayout, "[Alpha Down]")),LayoutMatch[[#This Row],[Column5]]),"~","~~"),"*","~*"))</calculatedColumnFormula>
    </tableColumn>
    <tableColumn id="6" name="Column6" dataDxfId="129">
      <calculatedColumnFormula>IF(
    ISNUMBER(MATCH(SUBSTITUTE(SUBSTITUTE(INDEX(INDIRECT(CONCATENATE("HotKeys.", ImageLayout, "[Alpha Down]")),LayoutMatch[[#This Row],[Column6]]),"~","~~"),"*","~*"),INDIRECT("Table7[Key]"),0)),
    INDEX(INDIRECT("Table7[Character]"),MATCH(SUBSTITUTE(SUBSTITUTE(INDEX(INDIRECT(CONCATENATE("HotKeys.", ImageLayout, "[Alpha Down]")),LayoutMatch[[#This Row],[Column6]]),"~","~~"),"*","~*"),INDIRECT("Table7[Key]"),0)),
    SUBSTITUTE(SUBSTITUTE(INDEX(INDIRECT(CONCATENATE("HotKeys.", ImageLayout, "[Alpha Down]")),LayoutMatch[[#This Row],[Column6]]),"~","~~"),"*","~*"))</calculatedColumnFormula>
    </tableColumn>
    <tableColumn id="7" name="Column7" dataDxfId="128">
      <calculatedColumnFormula>IF(
    ISNUMBER(MATCH(SUBSTITUTE(SUBSTITUTE(INDEX(INDIRECT(CONCATENATE("HotKeys.", ImageLayout, "[Alpha Down]")),LayoutMatch[[#This Row],[Column7]]),"~","~~"),"*","~*"),INDIRECT("Table7[Key]"),0)),
    INDEX(INDIRECT("Table7[Character]"),MATCH(SUBSTITUTE(SUBSTITUTE(INDEX(INDIRECT(CONCATENATE("HotKeys.", ImageLayout, "[Alpha Down]")),LayoutMatch[[#This Row],[Column7]]),"~","~~"),"*","~*"),INDIRECT("Table7[Key]"),0)),
    SUBSTITUTE(SUBSTITUTE(INDEX(INDIRECT(CONCATENATE("HotKeys.", ImageLayout, "[Alpha Down]")),LayoutMatch[[#This Row],[Column7]]),"~","~~"),"*","~*"))</calculatedColumnFormula>
    </tableColumn>
    <tableColumn id="8" name="Column8" dataDxfId="127">
      <calculatedColumnFormula>IF(
    ISNUMBER(MATCH(SUBSTITUTE(SUBSTITUTE(INDEX(INDIRECT(CONCATENATE("HotKeys.", ImageLayout, "[Alpha Down]")),LayoutMatch[[#This Row],[Column8]]),"~","~~"),"*","~*"),INDIRECT("Table7[Key]"),0)),
    INDEX(INDIRECT("Table7[Character]"),MATCH(SUBSTITUTE(SUBSTITUTE(INDEX(INDIRECT(CONCATENATE("HotKeys.", ImageLayout, "[Alpha Down]")),LayoutMatch[[#This Row],[Column8]]),"~","~~"),"*","~*"),INDIRECT("Table7[Key]"),0)),
    SUBSTITUTE(SUBSTITUTE(INDEX(INDIRECT(CONCATENATE("HotKeys.", ImageLayout, "[Alpha Down]")),LayoutMatch[[#This Row],[Column8]]),"~","~~"),"*","~*"))</calculatedColumnFormula>
    </tableColumn>
    <tableColumn id="9" name="Column9" dataDxfId="126">
      <calculatedColumnFormula>IF(
    ISNUMBER(MATCH(SUBSTITUTE(SUBSTITUTE(INDEX(INDIRECT(CONCATENATE("HotKeys.", ImageLayout, "[Alpha Down]")),LayoutMatch[[#This Row],[Column9]]),"~","~~"),"*","~*"),INDIRECT("Table7[Key]"),0)),
    INDEX(INDIRECT("Table7[Character]"),MATCH(SUBSTITUTE(SUBSTITUTE(INDEX(INDIRECT(CONCATENATE("HotKeys.", ImageLayout, "[Alpha Down]")),LayoutMatch[[#This Row],[Column9]]),"~","~~"),"*","~*"),INDIRECT("Table7[Key]"),0)),
    SUBSTITUTE(SUBSTITUTE(INDEX(INDIRECT(CONCATENATE("HotKeys.", ImageLayout, "[Alpha Down]")),LayoutMatch[[#This Row],[Column9]]),"~","~~"),"*","~*"))</calculatedColumnFormula>
    </tableColumn>
    <tableColumn id="10" name="Column10" dataDxfId="125">
      <calculatedColumnFormula>IF(
    ISNUMBER(MATCH(SUBSTITUTE(SUBSTITUTE(INDEX(INDIRECT(CONCATENATE("HotKeys.", ImageLayout, "[Alpha Down]")),LayoutMatch[[#This Row],[Column10]]),"~","~~"),"*","~*"),INDIRECT("Table7[Key]"),0)),
    INDEX(INDIRECT("Table7[Character]"),MATCH(SUBSTITUTE(SUBSTITUTE(INDEX(INDIRECT(CONCATENATE("HotKeys.", ImageLayout, "[Alpha Down]")),LayoutMatch[[#This Row],[Column10]]),"~","~~"),"*","~*"),INDIRECT("Table7[Key]"),0)),
    SUBSTITUTE(SUBSTITUTE(INDEX(INDIRECT(CONCATENATE("HotKeys.", ImageLayout, "[Alpha Down]")),LayoutMatch[[#This Row],[Column10]]),"~","~~"),"*","~*"))</calculatedColumnFormula>
    </tableColumn>
    <tableColumn id="11" name="Column11" dataDxfId="124">
      <calculatedColumnFormula>IF(
    ISNUMBER(MATCH(SUBSTITUTE(SUBSTITUTE(INDEX(INDIRECT(CONCATENATE("HotKeys.", ImageLayout, "[Alpha Down]")),LayoutMatch[[#This Row],[Column11]]),"~","~~"),"*","~*"),INDIRECT("Table7[Key]"),0)),
    INDEX(INDIRECT("Table7[Character]"),MATCH(SUBSTITUTE(SUBSTITUTE(INDEX(INDIRECT(CONCATENATE("HotKeys.", ImageLayout, "[Alpha Down]")),LayoutMatch[[#This Row],[Column11]]),"~","~~"),"*","~*"),INDIRECT("Table7[Key]"),0)),
    SUBSTITUTE(SUBSTITUTE(INDEX(INDIRECT(CONCATENATE("HotKeys.", ImageLayout, "[Alpha Down]")),LayoutMatch[[#This Row],[Column11]]),"~","~~"),"*","~*"))</calculatedColumnFormula>
    </tableColumn>
    <tableColumn id="12" name="Column12" dataDxfId="12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3" name="Table1214" displayName="Table1214" ref="A4:L7" totalsRowShown="0" headerRowDxfId="122" dataDxfId="121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20"/>
    <tableColumn id="2" name="Column2" dataDxfId="119">
      <calculatedColumnFormula>IF(
    ISNUMBER(MATCH(SUBSTITUTE(SUBSTITUTE(INDEX(INDIRECT(CONCATENATE("HotKeys.", ImageLayout, "[Green Down]")),LayoutMatch[[#This Row],[Column2]]),"~","~~"),"*","~*"),INDIRECT("Table7[Key]"),0)),
    INDEX(INDIRECT("Table7[Character]"),MATCH(SUBSTITUTE(SUBSTITUTE(INDEX(INDIRECT(CONCATENATE("HotKeys.", ImageLayout, "[Green Down]")),LayoutMatch[[#This Row],[Column2]]),"~","~~"),"*","~*"),INDIRECT("Table7[Key]"),0)),
    SUBSTITUTE(SUBSTITUTE(INDEX(INDIRECT(CONCATENATE("HotKeys.", ImageLayout, "[Green Down]")),LayoutMatch[[#This Row],[Column2]]),"~","~~"),"*","~*"))</calculatedColumnFormula>
    </tableColumn>
    <tableColumn id="3" name="Column3" dataDxfId="118">
      <calculatedColumnFormula>IF(
    ISNUMBER(MATCH(SUBSTITUTE(SUBSTITUTE(INDEX(INDIRECT(CONCATENATE("HotKeys.", ImageLayout, "[Green Down]")),LayoutMatch[[#This Row],[Column3]]),"~","~~"),"*","~*"),INDIRECT("Table7[Key]"),0)),
    INDEX(INDIRECT("Table7[Character]"),MATCH(SUBSTITUTE(SUBSTITUTE(INDEX(INDIRECT(CONCATENATE("HotKeys.", ImageLayout, "[Green Down]")),LayoutMatch[[#This Row],[Column3]]),"~","~~"),"*","~*"),INDIRECT("Table7[Key]"),0)),
    SUBSTITUTE(SUBSTITUTE(INDEX(INDIRECT(CONCATENATE("HotKeys.", ImageLayout, "[Green Down]")),LayoutMatch[[#This Row],[Column3]]),"~","~~"),"*","~*"))</calculatedColumnFormula>
    </tableColumn>
    <tableColumn id="4" name="Column4" dataDxfId="117">
      <calculatedColumnFormula>IF(
    ISNUMBER(MATCH(SUBSTITUTE(SUBSTITUTE(INDEX(INDIRECT(CONCATENATE("HotKeys.", ImageLayout, "[Green Down]")),LayoutMatch[[#This Row],[Column4]]),"~","~~"),"*","~*"),INDIRECT("Table7[Key]"),0)),
    INDEX(INDIRECT("Table7[Character]"),MATCH(SUBSTITUTE(SUBSTITUTE(INDEX(INDIRECT(CONCATENATE("HotKeys.", ImageLayout, "[Green Down]")),LayoutMatch[[#This Row],[Column4]]),"~","~~"),"*","~*"),INDIRECT("Table7[Key]"),0)),
    SUBSTITUTE(SUBSTITUTE(INDEX(INDIRECT(CONCATENATE("HotKeys.", ImageLayout, "[Green Down]")),LayoutMatch[[#This Row],[Column4]]),"~","~~"),"*","~*"))</calculatedColumnFormula>
    </tableColumn>
    <tableColumn id="5" name="Column5" dataDxfId="116">
      <calculatedColumnFormula>IF(
    ISNUMBER(MATCH(SUBSTITUTE(SUBSTITUTE(INDEX(INDIRECT(CONCATENATE("HotKeys.", ImageLayout, "[Green Down]")),LayoutMatch[[#This Row],[Column5]]),"~","~~"),"*","~*"),INDIRECT("Table7[Key]"),0)),
    INDEX(INDIRECT("Table7[Character]"),MATCH(SUBSTITUTE(SUBSTITUTE(INDEX(INDIRECT(CONCATENATE("HotKeys.", ImageLayout, "[Green Down]")),LayoutMatch[[#This Row],[Column5]]),"~","~~"),"*","~*"),INDIRECT("Table7[Key]"),0)),
    SUBSTITUTE(SUBSTITUTE(INDEX(INDIRECT(CONCATENATE("HotKeys.", ImageLayout, "[Green Down]")),LayoutMatch[[#This Row],[Column5]]),"~","~~"),"*","~*"))</calculatedColumnFormula>
    </tableColumn>
    <tableColumn id="6" name="Column6" dataDxfId="115">
      <calculatedColumnFormula>IF(
    ISNUMBER(MATCH(SUBSTITUTE(SUBSTITUTE(INDEX(INDIRECT(CONCATENATE("HotKeys.", ImageLayout, "[Green Down]")),LayoutMatch[[#This Row],[Column6]]),"~","~~"),"*","~*"),INDIRECT("Table7[Key]"),0)),
    INDEX(INDIRECT("Table7[Character]"),MATCH(SUBSTITUTE(SUBSTITUTE(INDEX(INDIRECT(CONCATENATE("HotKeys.", ImageLayout, "[Green Down]")),LayoutMatch[[#This Row],[Column6]]),"~","~~"),"*","~*"),INDIRECT("Table7[Key]"),0)),
    SUBSTITUTE(SUBSTITUTE(INDEX(INDIRECT(CONCATENATE("HotKeys.", ImageLayout, "[Green Down]")),LayoutMatch[[#This Row],[Column6]]),"~","~~"),"*","~*"))</calculatedColumnFormula>
    </tableColumn>
    <tableColumn id="7" name="Column7" dataDxfId="114">
      <calculatedColumnFormula>IF(
    ISNUMBER(MATCH(SUBSTITUTE(SUBSTITUTE(INDEX(INDIRECT(CONCATENATE("HotKeys.", ImageLayout, "[Green Down]")),LayoutMatch[[#This Row],[Column7]]),"~","~~"),"*","~*"),INDIRECT("Table7[Key]"),0)),
    INDEX(INDIRECT("Table7[Character]"),MATCH(SUBSTITUTE(SUBSTITUTE(INDEX(INDIRECT(CONCATENATE("HotKeys.", ImageLayout, "[Green Down]")),LayoutMatch[[#This Row],[Column7]]),"~","~~"),"*","~*"),INDIRECT("Table7[Key]"),0)),
    SUBSTITUTE(SUBSTITUTE(INDEX(INDIRECT(CONCATENATE("HotKeys.", ImageLayout, "[Green Down]")),LayoutMatch[[#This Row],[Column7]]),"~","~~"),"*","~*"))</calculatedColumnFormula>
    </tableColumn>
    <tableColumn id="8" name="Column8" dataDxfId="113">
      <calculatedColumnFormula>IF(
    ISNUMBER(MATCH(SUBSTITUTE(SUBSTITUTE(INDEX(INDIRECT(CONCATENATE("HotKeys.", ImageLayout, "[Green Down]")),LayoutMatch[[#This Row],[Column8]]),"~","~~"),"*","~*"),INDIRECT("Table7[Key]"),0)),
    INDEX(INDIRECT("Table7[Character]"),MATCH(SUBSTITUTE(SUBSTITUTE(INDEX(INDIRECT(CONCATENATE("HotKeys.", ImageLayout, "[Green Down]")),LayoutMatch[[#This Row],[Column8]]),"~","~~"),"*","~*"),INDIRECT("Table7[Key]"),0)),
    SUBSTITUTE(SUBSTITUTE(INDEX(INDIRECT(CONCATENATE("HotKeys.", ImageLayout, "[Green Down]")),LayoutMatch[[#This Row],[Column8]]),"~","~~"),"*","~*"))</calculatedColumnFormula>
    </tableColumn>
    <tableColumn id="9" name="Column9" dataDxfId="112">
      <calculatedColumnFormula>IF(
    ISNUMBER(MATCH(SUBSTITUTE(SUBSTITUTE(INDEX(INDIRECT(CONCATENATE("HotKeys.", ImageLayout, "[Green Down]")),LayoutMatch[[#This Row],[Column9]]),"~","~~"),"*","~*"),INDIRECT("Table7[Key]"),0)),
    INDEX(INDIRECT("Table7[Character]"),MATCH(SUBSTITUTE(SUBSTITUTE(INDEX(INDIRECT(CONCATENATE("HotKeys.", ImageLayout, "[Green Down]")),LayoutMatch[[#This Row],[Column9]]),"~","~~"),"*","~*"),INDIRECT("Table7[Key]"),0)),
    SUBSTITUTE(SUBSTITUTE(INDEX(INDIRECT(CONCATENATE("HotKeys.", ImageLayout, "[Green Down]")),LayoutMatch[[#This Row],[Column9]]),"~","~~"),"*","~*"))</calculatedColumnFormula>
    </tableColumn>
    <tableColumn id="10" name="Column10" dataDxfId="111">
      <calculatedColumnFormula>IF(
    ISNUMBER(MATCH(SUBSTITUTE(SUBSTITUTE(INDEX(INDIRECT(CONCATENATE("HotKeys.", ImageLayout, "[Green Down]")),LayoutMatch[[#This Row],[Column10]]),"~","~~"),"*","~*"),INDIRECT("Table7[Key]"),0)),
    INDEX(INDIRECT("Table7[Character]"),MATCH(SUBSTITUTE(SUBSTITUTE(INDEX(INDIRECT(CONCATENATE("HotKeys.", ImageLayout, "[Green Down]")),LayoutMatch[[#This Row],[Column10]]),"~","~~"),"*","~*"),INDIRECT("Table7[Key]"),0)),
    SUBSTITUTE(SUBSTITUTE(INDEX(INDIRECT(CONCATENATE("HotKeys.", ImageLayout, "[Green Down]")),LayoutMatch[[#This Row],[Column10]]),"~","~~"),"*","~*"))</calculatedColumnFormula>
    </tableColumn>
    <tableColumn id="11" name="Column11" dataDxfId="110">
      <calculatedColumnFormula>IF(
    ISNUMBER(MATCH(SUBSTITUTE(SUBSTITUTE(INDEX(INDIRECT(CONCATENATE("HotKeys.", ImageLayout, "[Green Down]")),LayoutMatch[[#This Row],[Column11]]),"~","~~"),"*","~*"),INDIRECT("Table7[Key]"),0)),
    INDEX(INDIRECT("Table7[Character]"),MATCH(SUBSTITUTE(SUBSTITUTE(INDEX(INDIRECT(CONCATENATE("HotKeys.", ImageLayout, "[Green Down]")),LayoutMatch[[#This Row],[Column11]]),"~","~~"),"*","~*"),INDIRECT("Table7[Key]"),0)),
    SUBSTITUTE(SUBSTITUTE(INDEX(INDIRECT(CONCATENATE("HotKeys.", ImageLayout, "[Green Down]")),LayoutMatch[[#This Row],[Column11]]),"~","~~"),"*","~*"))</calculatedColumnFormula>
    </tableColumn>
    <tableColumn id="12" name="Column12" dataDxfId="10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HPE">
      <a:dk1>
        <a:sysClr val="windowText" lastClr="000000"/>
      </a:dk1>
      <a:lt1>
        <a:srgbClr val="FFFFFF"/>
      </a:lt1>
      <a:dk2>
        <a:srgbClr val="808285"/>
      </a:dk2>
      <a:lt2>
        <a:srgbClr val="C6C9CA"/>
      </a:lt2>
      <a:accent1>
        <a:srgbClr val="2AD2C9"/>
      </a:accent1>
      <a:accent2>
        <a:srgbClr val="675175"/>
      </a:accent2>
      <a:accent3>
        <a:srgbClr val="FF8D6D"/>
      </a:accent3>
      <a:accent4>
        <a:srgbClr val="617D78"/>
      </a:accent4>
      <a:accent5>
        <a:srgbClr val="4BACC6"/>
      </a:accent5>
      <a:accent6>
        <a:srgbClr val="F79646"/>
      </a:accent6>
      <a:hlink>
        <a:srgbClr val="2AD2C9"/>
      </a:hlink>
      <a:folHlink>
        <a:srgbClr val="67517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%7BBlind%7D%7B@%7D" TargetMode="External"/><Relationship Id="rId1" Type="http://schemas.openxmlformats.org/officeDocument/2006/relationships/hyperlink" Target="mailto:%7B@%7D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%7BBlind%7D%7B@%7D" TargetMode="External"/><Relationship Id="rId1" Type="http://schemas.openxmlformats.org/officeDocument/2006/relationships/hyperlink" Target="mailto:%7B@%7D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%7BBlind%7D%7B@%7D" TargetMode="External"/><Relationship Id="rId1" Type="http://schemas.openxmlformats.org/officeDocument/2006/relationships/hyperlink" Target="mailto:%7B@%7D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.5703125" customWidth="1"/>
    <col min="2" max="2" width="17.7109375" customWidth="1"/>
    <col min="3" max="3" width="11.42578125" customWidth="1"/>
    <col min="4" max="4" width="14.5703125" customWidth="1"/>
    <col min="5" max="5" width="11.85546875" customWidth="1"/>
    <col min="6" max="6" width="18.42578125" customWidth="1"/>
    <col min="7" max="7" width="15.5703125" customWidth="1"/>
    <col min="8" max="9" width="14.5703125" customWidth="1"/>
    <col min="10" max="11" width="15" customWidth="1"/>
    <col min="12" max="12" width="22" customWidth="1"/>
    <col min="13" max="13" width="12" customWidth="1"/>
    <col min="14" max="14" width="20.85546875" customWidth="1"/>
    <col min="15" max="15" width="18.140625" customWidth="1"/>
    <col min="16" max="16" width="8.28515625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69</v>
      </c>
      <c r="D4" t="s">
        <v>110</v>
      </c>
      <c r="H4" t="s">
        <v>167</v>
      </c>
      <c r="J4" t="s">
        <v>353</v>
      </c>
    </row>
    <row r="5" spans="1:16" x14ac:dyDescent="0.25">
      <c r="A5" s="1" t="s">
        <v>378</v>
      </c>
      <c r="B5" t="s">
        <v>204</v>
      </c>
      <c r="D5" t="s">
        <v>110</v>
      </c>
      <c r="H5" t="s">
        <v>255</v>
      </c>
      <c r="J5" t="s">
        <v>354</v>
      </c>
    </row>
    <row r="6" spans="1:16" x14ac:dyDescent="0.25">
      <c r="A6" s="1" t="s">
        <v>379</v>
      </c>
      <c r="B6" t="s">
        <v>204</v>
      </c>
      <c r="D6" t="s">
        <v>250</v>
      </c>
      <c r="H6" t="s">
        <v>255</v>
      </c>
      <c r="J6" t="s">
        <v>354</v>
      </c>
    </row>
    <row r="7" spans="1:16" x14ac:dyDescent="0.25">
      <c r="A7" t="s">
        <v>240</v>
      </c>
      <c r="B7" t="s">
        <v>204</v>
      </c>
      <c r="D7" t="s">
        <v>250</v>
      </c>
      <c r="H7" t="s">
        <v>255</v>
      </c>
      <c r="J7" t="s">
        <v>354</v>
      </c>
    </row>
    <row r="8" spans="1:16" x14ac:dyDescent="0.25">
      <c r="A8" t="s">
        <v>21</v>
      </c>
      <c r="B8" t="s">
        <v>65</v>
      </c>
      <c r="D8" t="s">
        <v>116</v>
      </c>
      <c r="H8" t="s">
        <v>168</v>
      </c>
      <c r="J8" t="s">
        <v>355</v>
      </c>
    </row>
    <row r="9" spans="1:16" x14ac:dyDescent="0.25">
      <c r="A9" s="1" t="s">
        <v>380</v>
      </c>
      <c r="B9" t="s">
        <v>330</v>
      </c>
      <c r="D9" t="s">
        <v>251</v>
      </c>
      <c r="H9" t="s">
        <v>256</v>
      </c>
      <c r="J9" t="s">
        <v>356</v>
      </c>
    </row>
    <row r="10" spans="1:16" x14ac:dyDescent="0.25">
      <c r="A10" s="1" t="s">
        <v>381</v>
      </c>
      <c r="B10" t="s">
        <v>330</v>
      </c>
      <c r="D10" t="s">
        <v>251</v>
      </c>
      <c r="H10" t="s">
        <v>256</v>
      </c>
      <c r="J10" t="s">
        <v>356</v>
      </c>
    </row>
    <row r="11" spans="1:16" x14ac:dyDescent="0.25">
      <c r="A11" t="s">
        <v>241</v>
      </c>
      <c r="B11" t="s">
        <v>330</v>
      </c>
      <c r="D11" t="s">
        <v>251</v>
      </c>
      <c r="H11" t="s">
        <v>256</v>
      </c>
      <c r="J11" t="s">
        <v>356</v>
      </c>
    </row>
    <row r="12" spans="1:16" x14ac:dyDescent="0.25">
      <c r="A12" t="s">
        <v>3</v>
      </c>
      <c r="B12" t="s">
        <v>66</v>
      </c>
      <c r="D12" t="s">
        <v>98</v>
      </c>
      <c r="H12" t="s">
        <v>169</v>
      </c>
      <c r="J12" t="s">
        <v>357</v>
      </c>
    </row>
    <row r="13" spans="1:16" x14ac:dyDescent="0.25">
      <c r="A13" s="1" t="s">
        <v>382</v>
      </c>
      <c r="B13" t="s">
        <v>307</v>
      </c>
      <c r="D13" t="s">
        <v>252</v>
      </c>
      <c r="H13" t="s">
        <v>257</v>
      </c>
      <c r="J13" t="s">
        <v>358</v>
      </c>
    </row>
    <row r="14" spans="1:16" x14ac:dyDescent="0.25">
      <c r="A14" s="1" t="s">
        <v>383</v>
      </c>
      <c r="B14" t="s">
        <v>307</v>
      </c>
      <c r="D14" t="s">
        <v>252</v>
      </c>
      <c r="H14" t="s">
        <v>257</v>
      </c>
      <c r="J14" t="s">
        <v>358</v>
      </c>
    </row>
    <row r="15" spans="1:16" x14ac:dyDescent="0.25">
      <c r="A15" t="s">
        <v>242</v>
      </c>
      <c r="B15" t="s">
        <v>307</v>
      </c>
      <c r="D15" t="s">
        <v>252</v>
      </c>
      <c r="H15" t="s">
        <v>257</v>
      </c>
      <c r="J15" t="s">
        <v>358</v>
      </c>
    </row>
    <row r="16" spans="1:16" x14ac:dyDescent="0.25">
      <c r="A16" t="s">
        <v>16</v>
      </c>
      <c r="B16" t="s">
        <v>54</v>
      </c>
      <c r="D16" t="s">
        <v>111</v>
      </c>
      <c r="H16" t="s">
        <v>170</v>
      </c>
      <c r="J16" t="s">
        <v>359</v>
      </c>
    </row>
    <row r="17" spans="1:10" x14ac:dyDescent="0.25">
      <c r="A17" t="s">
        <v>243</v>
      </c>
      <c r="B17" t="s">
        <v>297</v>
      </c>
      <c r="D17" t="s">
        <v>253</v>
      </c>
      <c r="H17" t="s">
        <v>258</v>
      </c>
      <c r="J17" t="s">
        <v>360</v>
      </c>
    </row>
    <row r="18" spans="1:10" x14ac:dyDescent="0.25">
      <c r="A18" t="s">
        <v>18</v>
      </c>
      <c r="B18" t="s">
        <v>63</v>
      </c>
      <c r="D18" t="s">
        <v>113</v>
      </c>
      <c r="H18" t="s">
        <v>171</v>
      </c>
      <c r="J18" t="s">
        <v>361</v>
      </c>
    </row>
    <row r="19" spans="1:10" x14ac:dyDescent="0.25">
      <c r="A19" t="s">
        <v>244</v>
      </c>
      <c r="B19" t="s">
        <v>280</v>
      </c>
      <c r="D19" t="s">
        <v>254</v>
      </c>
      <c r="H19" t="s">
        <v>259</v>
      </c>
      <c r="J19" t="s">
        <v>362</v>
      </c>
    </row>
    <row r="20" spans="1:10" x14ac:dyDescent="0.25">
      <c r="A20" t="s">
        <v>74</v>
      </c>
      <c r="B20" t="s">
        <v>75</v>
      </c>
    </row>
    <row r="21" spans="1:10" x14ac:dyDescent="0.25">
      <c r="A21" t="s">
        <v>0</v>
      </c>
      <c r="B21" t="s">
        <v>39</v>
      </c>
      <c r="D21" t="s">
        <v>91</v>
      </c>
    </row>
    <row r="22" spans="1:10" x14ac:dyDescent="0.25">
      <c r="A22" t="s">
        <v>260</v>
      </c>
      <c r="B22" t="s">
        <v>261</v>
      </c>
      <c r="D22" t="s">
        <v>262</v>
      </c>
    </row>
    <row r="23" spans="1:10" x14ac:dyDescent="0.25">
      <c r="A23" t="s">
        <v>17</v>
      </c>
      <c r="B23" t="s">
        <v>53</v>
      </c>
      <c r="D23" s="3" t="s">
        <v>112</v>
      </c>
      <c r="F23" t="s">
        <v>140</v>
      </c>
      <c r="G23" s="4" t="s">
        <v>141</v>
      </c>
    </row>
    <row r="24" spans="1:10" x14ac:dyDescent="0.25">
      <c r="A24" s="1" t="s">
        <v>126</v>
      </c>
      <c r="B24" s="1" t="s">
        <v>384</v>
      </c>
      <c r="D24" s="3" t="s">
        <v>128</v>
      </c>
    </row>
    <row r="25" spans="1:10" x14ac:dyDescent="0.25">
      <c r="A25" s="1" t="s">
        <v>213</v>
      </c>
      <c r="B25" s="1" t="s">
        <v>296</v>
      </c>
      <c r="D25" s="3" t="s">
        <v>215</v>
      </c>
    </row>
    <row r="26" spans="1:10" x14ac:dyDescent="0.25">
      <c r="A26" t="s">
        <v>216</v>
      </c>
      <c r="B26" t="s">
        <v>296</v>
      </c>
      <c r="D26" s="3" t="s">
        <v>217</v>
      </c>
      <c r="F26" t="s">
        <v>218</v>
      </c>
      <c r="G26" s="4" t="s">
        <v>219</v>
      </c>
    </row>
    <row r="27" spans="1:10" x14ac:dyDescent="0.25">
      <c r="A27" t="s">
        <v>4</v>
      </c>
      <c r="B27" t="s">
        <v>43</v>
      </c>
      <c r="D27" t="s">
        <v>97</v>
      </c>
    </row>
    <row r="28" spans="1:10" x14ac:dyDescent="0.25">
      <c r="A28" s="1" t="s">
        <v>129</v>
      </c>
      <c r="B28" s="1" t="s">
        <v>385</v>
      </c>
      <c r="D28" t="s">
        <v>125</v>
      </c>
    </row>
    <row r="29" spans="1:10" x14ac:dyDescent="0.25">
      <c r="A29" s="1" t="s">
        <v>223</v>
      </c>
      <c r="B29" s="1" t="s">
        <v>247</v>
      </c>
      <c r="D29" s="1" t="s">
        <v>228</v>
      </c>
    </row>
    <row r="30" spans="1:10" x14ac:dyDescent="0.25">
      <c r="A30" s="1" t="s">
        <v>224</v>
      </c>
      <c r="B30" s="1" t="s">
        <v>247</v>
      </c>
      <c r="D30" s="1" t="s">
        <v>229</v>
      </c>
    </row>
    <row r="31" spans="1:10" x14ac:dyDescent="0.25">
      <c r="A31" s="1" t="s">
        <v>225</v>
      </c>
      <c r="B31" s="1" t="s">
        <v>247</v>
      </c>
      <c r="D31" s="1" t="s">
        <v>230</v>
      </c>
    </row>
    <row r="32" spans="1:10" x14ac:dyDescent="0.25">
      <c r="A32" s="1" t="s">
        <v>226</v>
      </c>
      <c r="B32" s="1" t="s">
        <v>247</v>
      </c>
      <c r="D32" s="1" t="s">
        <v>231</v>
      </c>
    </row>
    <row r="33" spans="1:4" x14ac:dyDescent="0.25">
      <c r="A33" s="1" t="s">
        <v>233</v>
      </c>
      <c r="B33" s="1" t="s">
        <v>247</v>
      </c>
      <c r="D33" t="s">
        <v>234</v>
      </c>
    </row>
    <row r="34" spans="1:4" x14ac:dyDescent="0.25">
      <c r="A34" s="1" t="s">
        <v>227</v>
      </c>
      <c r="B34" s="1" t="s">
        <v>247</v>
      </c>
      <c r="D34" s="1" t="s">
        <v>232</v>
      </c>
    </row>
    <row r="35" spans="1:4" x14ac:dyDescent="0.25">
      <c r="A35" s="1" t="s">
        <v>235</v>
      </c>
      <c r="B35" s="1" t="s">
        <v>247</v>
      </c>
      <c r="D35" t="s">
        <v>236</v>
      </c>
    </row>
    <row r="36" spans="1:4" x14ac:dyDescent="0.25">
      <c r="A36" t="s">
        <v>221</v>
      </c>
      <c r="B36" s="1" t="s">
        <v>247</v>
      </c>
      <c r="D36" t="s">
        <v>222</v>
      </c>
    </row>
    <row r="37" spans="1:4" x14ac:dyDescent="0.25">
      <c r="A37" t="s">
        <v>5</v>
      </c>
      <c r="B37" t="s">
        <v>59</v>
      </c>
      <c r="D37" t="s">
        <v>99</v>
      </c>
    </row>
    <row r="38" spans="1:4" x14ac:dyDescent="0.25">
      <c r="A38" t="s">
        <v>263</v>
      </c>
      <c r="B38" t="s">
        <v>283</v>
      </c>
      <c r="D38" t="s">
        <v>273</v>
      </c>
    </row>
    <row r="39" spans="1:4" x14ac:dyDescent="0.25">
      <c r="A39" t="s">
        <v>6</v>
      </c>
      <c r="B39" t="s">
        <v>47</v>
      </c>
      <c r="D39" t="s">
        <v>101</v>
      </c>
    </row>
    <row r="40" spans="1:4" x14ac:dyDescent="0.25">
      <c r="A40" t="s">
        <v>264</v>
      </c>
      <c r="B40" t="s">
        <v>295</v>
      </c>
      <c r="D40" t="s">
        <v>275</v>
      </c>
    </row>
    <row r="41" spans="1:4" x14ac:dyDescent="0.25">
      <c r="A41" t="s">
        <v>24</v>
      </c>
      <c r="B41" t="s">
        <v>123</v>
      </c>
      <c r="D41" t="s">
        <v>119</v>
      </c>
    </row>
    <row r="42" spans="1:4" x14ac:dyDescent="0.25">
      <c r="A42" s="1" t="s">
        <v>386</v>
      </c>
      <c r="B42" t="s">
        <v>335</v>
      </c>
      <c r="D42" t="s">
        <v>277</v>
      </c>
    </row>
    <row r="43" spans="1:4" x14ac:dyDescent="0.25">
      <c r="A43" s="1" t="s">
        <v>387</v>
      </c>
      <c r="B43" t="s">
        <v>335</v>
      </c>
      <c r="D43" t="s">
        <v>277</v>
      </c>
    </row>
    <row r="44" spans="1:4" x14ac:dyDescent="0.25">
      <c r="A44" t="s">
        <v>265</v>
      </c>
      <c r="B44" t="s">
        <v>335</v>
      </c>
      <c r="D44" t="s">
        <v>277</v>
      </c>
    </row>
    <row r="45" spans="1:4" x14ac:dyDescent="0.25">
      <c r="A45" t="s">
        <v>22</v>
      </c>
      <c r="B45" t="s">
        <v>55</v>
      </c>
      <c r="D45" t="s">
        <v>117</v>
      </c>
    </row>
    <row r="46" spans="1:4" x14ac:dyDescent="0.25">
      <c r="A46" s="1" t="s">
        <v>130</v>
      </c>
      <c r="B46" s="1" t="s">
        <v>388</v>
      </c>
      <c r="D46" t="s">
        <v>132</v>
      </c>
    </row>
    <row r="47" spans="1:4" x14ac:dyDescent="0.25">
      <c r="A47" s="1" t="s">
        <v>209</v>
      </c>
      <c r="B47" s="1" t="s">
        <v>245</v>
      </c>
      <c r="D47" t="s">
        <v>211</v>
      </c>
    </row>
    <row r="48" spans="1:4" x14ac:dyDescent="0.25">
      <c r="A48" t="s">
        <v>346</v>
      </c>
      <c r="B48" t="s">
        <v>245</v>
      </c>
      <c r="D48" t="s">
        <v>212</v>
      </c>
    </row>
    <row r="49" spans="1:14" x14ac:dyDescent="0.25">
      <c r="A49" t="s">
        <v>2</v>
      </c>
      <c r="B49" t="s">
        <v>48</v>
      </c>
      <c r="D49" t="s">
        <v>93</v>
      </c>
    </row>
    <row r="50" spans="1:14" x14ac:dyDescent="0.25">
      <c r="A50" s="1" t="s">
        <v>94</v>
      </c>
      <c r="B50" s="1" t="s">
        <v>389</v>
      </c>
      <c r="D50" t="s">
        <v>96</v>
      </c>
    </row>
    <row r="51" spans="1:14" x14ac:dyDescent="0.25">
      <c r="A51" s="1" t="s">
        <v>341</v>
      </c>
      <c r="B51" s="1" t="s">
        <v>315</v>
      </c>
      <c r="D51" t="s">
        <v>343</v>
      </c>
    </row>
    <row r="52" spans="1:14" x14ac:dyDescent="0.25">
      <c r="A52" t="s">
        <v>344</v>
      </c>
      <c r="B52" t="s">
        <v>315</v>
      </c>
      <c r="D52" t="s">
        <v>345</v>
      </c>
    </row>
    <row r="53" spans="1:14" x14ac:dyDescent="0.25">
      <c r="A53" t="s">
        <v>20</v>
      </c>
      <c r="B53" t="s">
        <v>49</v>
      </c>
      <c r="D53" t="s">
        <v>115</v>
      </c>
    </row>
    <row r="54" spans="1:14" x14ac:dyDescent="0.25">
      <c r="A54" t="s">
        <v>266</v>
      </c>
      <c r="B54" t="s">
        <v>316</v>
      </c>
      <c r="D54" t="s">
        <v>279</v>
      </c>
    </row>
    <row r="55" spans="1:14" x14ac:dyDescent="0.25">
      <c r="A55" t="s">
        <v>23</v>
      </c>
      <c r="B55" t="s">
        <v>44</v>
      </c>
      <c r="D55" t="s">
        <v>118</v>
      </c>
      <c r="F55" t="s">
        <v>156</v>
      </c>
      <c r="H55" t="s">
        <v>173</v>
      </c>
      <c r="J55" t="s">
        <v>363</v>
      </c>
      <c r="N55" t="s">
        <v>119</v>
      </c>
    </row>
    <row r="56" spans="1:14" x14ac:dyDescent="0.25">
      <c r="A56" t="s">
        <v>267</v>
      </c>
      <c r="B56" t="s">
        <v>272</v>
      </c>
      <c r="D56" t="s">
        <v>281</v>
      </c>
      <c r="F56" t="s">
        <v>156</v>
      </c>
      <c r="H56" t="s">
        <v>282</v>
      </c>
      <c r="J56" t="s">
        <v>364</v>
      </c>
      <c r="N56" t="s">
        <v>277</v>
      </c>
    </row>
    <row r="57" spans="1:14" x14ac:dyDescent="0.25">
      <c r="A57" t="s">
        <v>19</v>
      </c>
      <c r="B57" t="s">
        <v>45</v>
      </c>
      <c r="D57" t="s">
        <v>114</v>
      </c>
      <c r="F57" t="s">
        <v>162</v>
      </c>
      <c r="H57" t="s">
        <v>174</v>
      </c>
      <c r="J57" t="s">
        <v>365</v>
      </c>
      <c r="N57" t="s">
        <v>114</v>
      </c>
    </row>
    <row r="58" spans="1:14" x14ac:dyDescent="0.25">
      <c r="A58" t="s">
        <v>268</v>
      </c>
      <c r="B58" t="s">
        <v>274</v>
      </c>
      <c r="D58" t="s">
        <v>284</v>
      </c>
      <c r="F58" t="s">
        <v>285</v>
      </c>
      <c r="H58" t="s">
        <v>286</v>
      </c>
      <c r="J58" t="s">
        <v>366</v>
      </c>
      <c r="N58" t="s">
        <v>284</v>
      </c>
    </row>
    <row r="59" spans="1:14" x14ac:dyDescent="0.25">
      <c r="A59" t="s">
        <v>8</v>
      </c>
      <c r="B59" t="s">
        <v>41</v>
      </c>
      <c r="D59" t="s">
        <v>102</v>
      </c>
      <c r="F59" t="s">
        <v>142</v>
      </c>
      <c r="H59" t="s">
        <v>175</v>
      </c>
      <c r="J59" t="s">
        <v>367</v>
      </c>
      <c r="L59" t="s">
        <v>191</v>
      </c>
      <c r="N59" t="s">
        <v>102</v>
      </c>
    </row>
    <row r="60" spans="1:14" x14ac:dyDescent="0.25">
      <c r="A60" t="s">
        <v>269</v>
      </c>
      <c r="B60" t="s">
        <v>342</v>
      </c>
      <c r="D60" t="s">
        <v>287</v>
      </c>
      <c r="F60" t="s">
        <v>292</v>
      </c>
      <c r="H60" t="s">
        <v>290</v>
      </c>
      <c r="J60" t="s">
        <v>368</v>
      </c>
      <c r="L60" t="s">
        <v>298</v>
      </c>
      <c r="N60" t="s">
        <v>287</v>
      </c>
    </row>
    <row r="61" spans="1:14" x14ac:dyDescent="0.25">
      <c r="A61" t="s">
        <v>13</v>
      </c>
      <c r="B61" t="s">
        <v>56</v>
      </c>
      <c r="D61" t="s">
        <v>108</v>
      </c>
      <c r="F61" t="s">
        <v>163</v>
      </c>
      <c r="H61" t="s">
        <v>176</v>
      </c>
      <c r="J61" t="s">
        <v>369</v>
      </c>
      <c r="N61" t="s">
        <v>108</v>
      </c>
    </row>
    <row r="62" spans="1:14" x14ac:dyDescent="0.25">
      <c r="A62" t="s">
        <v>270</v>
      </c>
      <c r="B62" t="s">
        <v>248</v>
      </c>
      <c r="D62" t="s">
        <v>288</v>
      </c>
      <c r="F62" t="s">
        <v>293</v>
      </c>
      <c r="H62" t="s">
        <v>291</v>
      </c>
      <c r="J62" t="s">
        <v>370</v>
      </c>
      <c r="N62" t="s">
        <v>288</v>
      </c>
    </row>
    <row r="63" spans="1:14" x14ac:dyDescent="0.25">
      <c r="A63" t="s">
        <v>14</v>
      </c>
      <c r="B63" t="s">
        <v>50</v>
      </c>
      <c r="D63" t="s">
        <v>109</v>
      </c>
      <c r="H63" t="s">
        <v>172</v>
      </c>
      <c r="J63" t="s">
        <v>371</v>
      </c>
      <c r="N63" t="s">
        <v>117</v>
      </c>
    </row>
    <row r="64" spans="1:14" x14ac:dyDescent="0.25">
      <c r="A64" t="s">
        <v>271</v>
      </c>
      <c r="B64" t="s">
        <v>317</v>
      </c>
      <c r="D64" t="s">
        <v>294</v>
      </c>
      <c r="H64" t="s">
        <v>289</v>
      </c>
      <c r="J64" t="s">
        <v>372</v>
      </c>
      <c r="N64" t="s">
        <v>212</v>
      </c>
    </row>
    <row r="65" spans="1:14" x14ac:dyDescent="0.25">
      <c r="A65" t="s">
        <v>31</v>
      </c>
      <c r="B65" t="s">
        <v>68</v>
      </c>
      <c r="D65" t="s">
        <v>71</v>
      </c>
      <c r="F65" t="s">
        <v>68</v>
      </c>
      <c r="N65" t="s">
        <v>68</v>
      </c>
    </row>
    <row r="66" spans="1:14" x14ac:dyDescent="0.25">
      <c r="A66" s="1" t="s">
        <v>70</v>
      </c>
      <c r="B66" t="s">
        <v>71</v>
      </c>
    </row>
    <row r="67" spans="1:14" x14ac:dyDescent="0.25">
      <c r="A67" s="1" t="s">
        <v>205</v>
      </c>
      <c r="B67" t="s">
        <v>206</v>
      </c>
    </row>
    <row r="68" spans="1:14" x14ac:dyDescent="0.25">
      <c r="A68" t="s">
        <v>207</v>
      </c>
      <c r="B68" t="s">
        <v>208</v>
      </c>
      <c r="D68" t="s">
        <v>206</v>
      </c>
      <c r="F68" t="s">
        <v>208</v>
      </c>
      <c r="N68" t="s">
        <v>68</v>
      </c>
    </row>
    <row r="69" spans="1:14" x14ac:dyDescent="0.25">
      <c r="A69" t="s">
        <v>32</v>
      </c>
      <c r="B69" t="s">
        <v>68</v>
      </c>
      <c r="D69" t="s">
        <v>71</v>
      </c>
      <c r="F69" t="s">
        <v>68</v>
      </c>
      <c r="H69" t="s">
        <v>68</v>
      </c>
      <c r="J69" t="s">
        <v>68</v>
      </c>
      <c r="N69" t="s">
        <v>68</v>
      </c>
    </row>
    <row r="70" spans="1:14" x14ac:dyDescent="0.25">
      <c r="A70" t="s">
        <v>299</v>
      </c>
      <c r="B70" t="s">
        <v>68</v>
      </c>
      <c r="D70" t="s">
        <v>71</v>
      </c>
      <c r="F70" t="s">
        <v>68</v>
      </c>
      <c r="H70" t="s">
        <v>68</v>
      </c>
      <c r="J70" t="s">
        <v>68</v>
      </c>
      <c r="N70" t="s">
        <v>68</v>
      </c>
    </row>
    <row r="71" spans="1:14" x14ac:dyDescent="0.25">
      <c r="A71" t="s">
        <v>33</v>
      </c>
      <c r="B71" t="s">
        <v>68</v>
      </c>
      <c r="D71" t="s">
        <v>71</v>
      </c>
      <c r="F71" t="s">
        <v>68</v>
      </c>
      <c r="H71" t="s">
        <v>68</v>
      </c>
      <c r="J71" t="s">
        <v>68</v>
      </c>
      <c r="N71" t="s">
        <v>68</v>
      </c>
    </row>
    <row r="72" spans="1:14" x14ac:dyDescent="0.25">
      <c r="A72" t="s">
        <v>300</v>
      </c>
      <c r="B72" t="s">
        <v>68</v>
      </c>
      <c r="D72" t="s">
        <v>71</v>
      </c>
      <c r="F72" t="s">
        <v>68</v>
      </c>
      <c r="H72" t="s">
        <v>68</v>
      </c>
      <c r="J72" t="s">
        <v>68</v>
      </c>
      <c r="N72" t="s">
        <v>68</v>
      </c>
    </row>
    <row r="73" spans="1:14" x14ac:dyDescent="0.25">
      <c r="A73" t="s">
        <v>7</v>
      </c>
      <c r="B73" t="s">
        <v>42</v>
      </c>
      <c r="D73" t="s">
        <v>100</v>
      </c>
      <c r="F73" t="s">
        <v>157</v>
      </c>
      <c r="N73" t="s">
        <v>66</v>
      </c>
    </row>
    <row r="74" spans="1:14" x14ac:dyDescent="0.25">
      <c r="A74" t="s">
        <v>301</v>
      </c>
      <c r="B74" t="s">
        <v>220</v>
      </c>
      <c r="D74" t="s">
        <v>306</v>
      </c>
      <c r="F74" t="s">
        <v>157</v>
      </c>
      <c r="N74" t="s">
        <v>307</v>
      </c>
    </row>
    <row r="75" spans="1:14" x14ac:dyDescent="0.25">
      <c r="A75" t="s">
        <v>9</v>
      </c>
      <c r="B75" t="s">
        <v>46</v>
      </c>
      <c r="D75" t="s">
        <v>103</v>
      </c>
      <c r="F75" t="s">
        <v>143</v>
      </c>
      <c r="N75" t="s">
        <v>111</v>
      </c>
    </row>
    <row r="76" spans="1:14" x14ac:dyDescent="0.25">
      <c r="A76" t="s">
        <v>302</v>
      </c>
      <c r="B76" t="s">
        <v>305</v>
      </c>
      <c r="D76" t="s">
        <v>312</v>
      </c>
      <c r="F76" t="s">
        <v>309</v>
      </c>
      <c r="N76" t="s">
        <v>253</v>
      </c>
    </row>
    <row r="77" spans="1:14" x14ac:dyDescent="0.25">
      <c r="A77" t="s">
        <v>25</v>
      </c>
      <c r="B77" t="s">
        <v>58</v>
      </c>
      <c r="D77" t="s">
        <v>104</v>
      </c>
      <c r="F77" t="s">
        <v>144</v>
      </c>
      <c r="L77" t="s">
        <v>194</v>
      </c>
      <c r="N77" t="s">
        <v>113</v>
      </c>
    </row>
    <row r="78" spans="1:14" x14ac:dyDescent="0.25">
      <c r="A78" t="s">
        <v>303</v>
      </c>
      <c r="B78" t="s">
        <v>249</v>
      </c>
      <c r="D78" t="s">
        <v>313</v>
      </c>
      <c r="F78" t="s">
        <v>310</v>
      </c>
      <c r="L78" t="s">
        <v>308</v>
      </c>
      <c r="N78" t="s">
        <v>254</v>
      </c>
    </row>
    <row r="79" spans="1:14" x14ac:dyDescent="0.25">
      <c r="A79" t="s">
        <v>10</v>
      </c>
      <c r="B79" t="s">
        <v>52</v>
      </c>
      <c r="D79" t="s">
        <v>105</v>
      </c>
      <c r="F79" t="s">
        <v>145</v>
      </c>
      <c r="N79" t="s">
        <v>118</v>
      </c>
    </row>
    <row r="80" spans="1:14" x14ac:dyDescent="0.25">
      <c r="A80" t="s">
        <v>304</v>
      </c>
      <c r="B80" t="s">
        <v>328</v>
      </c>
      <c r="D80" t="s">
        <v>314</v>
      </c>
      <c r="F80" t="s">
        <v>311</v>
      </c>
      <c r="N80" t="s">
        <v>281</v>
      </c>
    </row>
    <row r="81" spans="1:14" x14ac:dyDescent="0.25">
      <c r="A81" t="s">
        <v>34</v>
      </c>
      <c r="B81" t="s">
        <v>57</v>
      </c>
      <c r="D81" t="s">
        <v>120</v>
      </c>
      <c r="F81" t="s">
        <v>159</v>
      </c>
      <c r="N81" t="s">
        <v>104</v>
      </c>
    </row>
    <row r="82" spans="1:14" x14ac:dyDescent="0.25">
      <c r="A82" s="1" t="s">
        <v>133</v>
      </c>
      <c r="B82" t="s">
        <v>214</v>
      </c>
    </row>
    <row r="83" spans="1:14" x14ac:dyDescent="0.25">
      <c r="A83" s="1" t="s">
        <v>201</v>
      </c>
      <c r="B83" t="s">
        <v>214</v>
      </c>
    </row>
    <row r="84" spans="1:14" x14ac:dyDescent="0.25">
      <c r="A84" s="1" t="s">
        <v>203</v>
      </c>
      <c r="B84" t="s">
        <v>214</v>
      </c>
    </row>
    <row r="85" spans="1:14" x14ac:dyDescent="0.25">
      <c r="A85" s="1" t="s">
        <v>35</v>
      </c>
      <c r="B85" s="1" t="s">
        <v>37</v>
      </c>
      <c r="F85" t="s">
        <v>37</v>
      </c>
      <c r="N85" t="s">
        <v>37</v>
      </c>
    </row>
    <row r="86" spans="1:14" x14ac:dyDescent="0.25">
      <c r="A86" s="1" t="s">
        <v>325</v>
      </c>
      <c r="B86" s="1" t="s">
        <v>326</v>
      </c>
      <c r="F86" t="s">
        <v>326</v>
      </c>
      <c r="N86" t="s">
        <v>326</v>
      </c>
    </row>
    <row r="87" spans="1:14" x14ac:dyDescent="0.25">
      <c r="A87" t="s">
        <v>27</v>
      </c>
      <c r="B87" t="s">
        <v>37</v>
      </c>
      <c r="F87" t="s">
        <v>37</v>
      </c>
      <c r="N87" t="s">
        <v>37</v>
      </c>
    </row>
    <row r="88" spans="1:14" x14ac:dyDescent="0.25">
      <c r="A88" t="s">
        <v>318</v>
      </c>
      <c r="B88" t="s">
        <v>326</v>
      </c>
      <c r="F88" t="s">
        <v>326</v>
      </c>
      <c r="N88" t="s">
        <v>326</v>
      </c>
    </row>
    <row r="89" spans="1:14" x14ac:dyDescent="0.25">
      <c r="A89" t="s">
        <v>1</v>
      </c>
      <c r="B89" t="s">
        <v>62</v>
      </c>
      <c r="D89" t="s">
        <v>92</v>
      </c>
      <c r="N89" t="s">
        <v>109</v>
      </c>
    </row>
    <row r="90" spans="1:14" x14ac:dyDescent="0.25">
      <c r="A90" t="s">
        <v>319</v>
      </c>
      <c r="B90" t="s">
        <v>210</v>
      </c>
      <c r="D90" t="s">
        <v>332</v>
      </c>
      <c r="N90" t="s">
        <v>294</v>
      </c>
    </row>
    <row r="91" spans="1:14" x14ac:dyDescent="0.25">
      <c r="A91" t="s">
        <v>12</v>
      </c>
      <c r="B91" t="s">
        <v>40</v>
      </c>
      <c r="D91" t="s">
        <v>107</v>
      </c>
      <c r="F91" t="s">
        <v>158</v>
      </c>
      <c r="N91" t="s">
        <v>110</v>
      </c>
    </row>
    <row r="92" spans="1:14" x14ac:dyDescent="0.25">
      <c r="A92" t="s">
        <v>320</v>
      </c>
      <c r="B92" t="s">
        <v>327</v>
      </c>
      <c r="D92" t="s">
        <v>333</v>
      </c>
      <c r="F92" t="s">
        <v>158</v>
      </c>
      <c r="N92" t="s">
        <v>250</v>
      </c>
    </row>
    <row r="93" spans="1:14" x14ac:dyDescent="0.25">
      <c r="A93" t="s">
        <v>11</v>
      </c>
      <c r="B93" t="s">
        <v>51</v>
      </c>
      <c r="D93" t="s">
        <v>106</v>
      </c>
      <c r="F93" t="s">
        <v>161</v>
      </c>
      <c r="N93" t="s">
        <v>116</v>
      </c>
    </row>
    <row r="94" spans="1:14" x14ac:dyDescent="0.25">
      <c r="A94" t="s">
        <v>321</v>
      </c>
      <c r="B94" t="s">
        <v>329</v>
      </c>
      <c r="D94" t="s">
        <v>334</v>
      </c>
      <c r="F94" t="s">
        <v>161</v>
      </c>
      <c r="N94" t="s">
        <v>251</v>
      </c>
    </row>
    <row r="95" spans="1:14" x14ac:dyDescent="0.25">
      <c r="A95" t="s">
        <v>28</v>
      </c>
      <c r="B95" t="s">
        <v>61</v>
      </c>
      <c r="D95" t="s">
        <v>123</v>
      </c>
      <c r="L95" t="s">
        <v>195</v>
      </c>
      <c r="N95" t="s">
        <v>98</v>
      </c>
    </row>
    <row r="96" spans="1:14" x14ac:dyDescent="0.25">
      <c r="A96" t="s">
        <v>322</v>
      </c>
      <c r="B96" t="s">
        <v>246</v>
      </c>
      <c r="D96" t="s">
        <v>335</v>
      </c>
      <c r="L96" t="s">
        <v>338</v>
      </c>
      <c r="N96" t="s">
        <v>252</v>
      </c>
    </row>
    <row r="97" spans="1:14" x14ac:dyDescent="0.25">
      <c r="A97" t="s">
        <v>29</v>
      </c>
      <c r="B97" t="s">
        <v>60</v>
      </c>
      <c r="D97" t="s">
        <v>121</v>
      </c>
      <c r="F97" t="s">
        <v>164</v>
      </c>
      <c r="N97" t="s">
        <v>67</v>
      </c>
    </row>
    <row r="98" spans="1:14" x14ac:dyDescent="0.25">
      <c r="A98" t="s">
        <v>323</v>
      </c>
      <c r="B98" t="s">
        <v>278</v>
      </c>
      <c r="D98" t="s">
        <v>336</v>
      </c>
      <c r="F98" t="s">
        <v>164</v>
      </c>
      <c r="N98" t="s">
        <v>331</v>
      </c>
    </row>
    <row r="99" spans="1:14" x14ac:dyDescent="0.25">
      <c r="A99" t="s">
        <v>30</v>
      </c>
      <c r="B99" t="s">
        <v>64</v>
      </c>
      <c r="D99" t="s">
        <v>122</v>
      </c>
      <c r="F99" t="s">
        <v>160</v>
      </c>
    </row>
    <row r="100" spans="1:14" x14ac:dyDescent="0.25">
      <c r="A100" t="s">
        <v>324</v>
      </c>
      <c r="B100" t="s">
        <v>276</v>
      </c>
      <c r="D100" t="s">
        <v>337</v>
      </c>
      <c r="F100" t="s">
        <v>160</v>
      </c>
    </row>
    <row r="101" spans="1:14" x14ac:dyDescent="0.25">
      <c r="A101" t="s">
        <v>85</v>
      </c>
    </row>
    <row r="102" spans="1:14" x14ac:dyDescent="0.25">
      <c r="A102" s="1" t="s">
        <v>189</v>
      </c>
    </row>
    <row r="103" spans="1:14" x14ac:dyDescent="0.25">
      <c r="A103" s="2" t="s">
        <v>86</v>
      </c>
    </row>
    <row r="104" spans="1:14" x14ac:dyDescent="0.25">
      <c r="A104" s="2" t="s">
        <v>177</v>
      </c>
    </row>
    <row r="105" spans="1:14" x14ac:dyDescent="0.25">
      <c r="A105" s="2" t="s">
        <v>76</v>
      </c>
    </row>
    <row r="106" spans="1:14" x14ac:dyDescent="0.25">
      <c r="A106" s="2" t="s">
        <v>178</v>
      </c>
    </row>
    <row r="107" spans="1:14" x14ac:dyDescent="0.25">
      <c r="A107" s="2" t="s">
        <v>77</v>
      </c>
    </row>
    <row r="108" spans="1:14" x14ac:dyDescent="0.25">
      <c r="A108" s="2" t="s">
        <v>179</v>
      </c>
    </row>
    <row r="109" spans="1:14" x14ac:dyDescent="0.25">
      <c r="A109" s="2" t="s">
        <v>78</v>
      </c>
    </row>
    <row r="110" spans="1:14" x14ac:dyDescent="0.25">
      <c r="A110" s="2" t="s">
        <v>180</v>
      </c>
    </row>
    <row r="111" spans="1:14" x14ac:dyDescent="0.25">
      <c r="A111" s="2" t="s">
        <v>79</v>
      </c>
    </row>
    <row r="112" spans="1:14" x14ac:dyDescent="0.25">
      <c r="A112" s="2" t="s">
        <v>181</v>
      </c>
    </row>
    <row r="113" spans="1:16" x14ac:dyDescent="0.25">
      <c r="A113" s="2" t="s">
        <v>80</v>
      </c>
    </row>
    <row r="114" spans="1:16" x14ac:dyDescent="0.25">
      <c r="A114" s="2" t="s">
        <v>182</v>
      </c>
    </row>
    <row r="115" spans="1:16" x14ac:dyDescent="0.25">
      <c r="A115" s="2" t="s">
        <v>81</v>
      </c>
    </row>
    <row r="116" spans="1:16" x14ac:dyDescent="0.25">
      <c r="A116" s="2" t="s">
        <v>183</v>
      </c>
    </row>
    <row r="117" spans="1:16" x14ac:dyDescent="0.25">
      <c r="A117" s="2" t="s">
        <v>82</v>
      </c>
    </row>
    <row r="118" spans="1:16" x14ac:dyDescent="0.25">
      <c r="A118" s="2" t="s">
        <v>184</v>
      </c>
    </row>
    <row r="119" spans="1:16" x14ac:dyDescent="0.25">
      <c r="A119" s="2" t="s">
        <v>83</v>
      </c>
    </row>
    <row r="120" spans="1:16" x14ac:dyDescent="0.25">
      <c r="A120" s="2" t="s">
        <v>185</v>
      </c>
    </row>
    <row r="121" spans="1:16" x14ac:dyDescent="0.25">
      <c r="A121" s="2" t="s">
        <v>84</v>
      </c>
    </row>
    <row r="122" spans="1:16" x14ac:dyDescent="0.25">
      <c r="A122" s="2" t="s">
        <v>186</v>
      </c>
    </row>
    <row r="123" spans="1:16" x14ac:dyDescent="0.25">
      <c r="A123" s="1" t="s">
        <v>87</v>
      </c>
    </row>
    <row r="124" spans="1:16" x14ac:dyDescent="0.25">
      <c r="A124" s="1" t="s">
        <v>188</v>
      </c>
    </row>
    <row r="125" spans="1:16" x14ac:dyDescent="0.25">
      <c r="A125" s="1" t="s">
        <v>88</v>
      </c>
    </row>
    <row r="126" spans="1:16" x14ac:dyDescent="0.25">
      <c r="A126" s="1" t="s">
        <v>187</v>
      </c>
    </row>
    <row r="127" spans="1:16" x14ac:dyDescent="0.25">
      <c r="A127" t="s">
        <v>26</v>
      </c>
      <c r="B127" t="s">
        <v>36</v>
      </c>
      <c r="F127" t="s">
        <v>36</v>
      </c>
      <c r="H127" t="s">
        <v>36</v>
      </c>
      <c r="J127" t="s">
        <v>36</v>
      </c>
      <c r="P127">
        <v>100</v>
      </c>
    </row>
    <row r="128" spans="1:16" x14ac:dyDescent="0.25">
      <c r="A128" t="s">
        <v>339</v>
      </c>
      <c r="B128" t="s">
        <v>340</v>
      </c>
      <c r="F128" t="s">
        <v>340</v>
      </c>
      <c r="H128" t="s">
        <v>340</v>
      </c>
      <c r="J128" t="s">
        <v>340</v>
      </c>
      <c r="P128">
        <v>100</v>
      </c>
    </row>
  </sheetData>
  <hyperlinks>
    <hyperlink ref="D23" r:id="rId1"/>
    <hyperlink ref="D26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zoomScaleNormal="100" workbookViewId="0">
      <selection activeCell="G7" sqref="G7"/>
    </sheetView>
  </sheetViews>
  <sheetFormatPr defaultRowHeight="30" x14ac:dyDescent="0.4"/>
  <cols>
    <col min="1" max="12" width="7.140625" style="12" customWidth="1"/>
    <col min="13" max="13" width="9.140625" style="12"/>
    <col min="14" max="14" width="12" style="12" bestFit="1" customWidth="1"/>
    <col min="15" max="16384" width="9.140625" style="12"/>
  </cols>
  <sheetData>
    <row r="2" spans="1:12" x14ac:dyDescent="0.4">
      <c r="A2" s="53" t="s">
        <v>458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31.5" x14ac:dyDescent="0.4">
      <c r="A5" s="52" t="str">
        <f ca="1">IF(
    ISNUMBER(MATCH(SUBSTITUTE(SUBSTITUTE(INDEX(INDIRECT(CONCATENATE("HotKeys.", ImageLayout, "[Green Down]")),LayoutMatchShift[[#This Row],[Column1]]),"~","~~"),"*","~*"),INDIRECT("Table7[Key]"),0)),
    INDEX(INDIRECT("Table7[Character]"),MATCH(SUBSTITUTE(SUBSTITUTE(INDEX(INDIRECT(CONCATENATE("HotKeys.", ImageLayout, "[Green Down]")),LayoutMatchShift[[#This Row],[Column1]]),"~","~~"),"*","~*"),INDIRECT("Table7[Key]"),0)),
    SUBSTITUTE(SUBSTITUTE(INDEX(INDIRECT(CONCATENATE("HotKeys.", ImageLayout, "[Green Down]")),LayoutMatchShift[[#This Row],[Column1]]),"~","~~"),"*","~*"))</f>
        <v>ESC</v>
      </c>
      <c r="B5" s="17" t="str">
        <f ca="1">IF(
    ISNUMBER(MATCH(SUBSTITUTE(SUBSTITUTE(INDEX(INDIRECT(CONCATENATE("HotKeys.", ImageLayout, "[Green Down]")),LayoutMatchShift[[#This Row],[Column2]]),"~","~~"),"*","~*"),INDIRECT("Table7[Key]"),0)),
    INDEX(INDIRECT("Table7[Character]"),MATCH(SUBSTITUTE(SUBSTITUTE(INDEX(INDIRECT(CONCATENATE("HotKeys.", ImageLayout, "[Green Down]")),LayoutMatchShift[[#This Row],[Column2]]),"~","~~"),"*","~*"),INDIRECT("Table7[Key]"),0)),
    SUBSTITUTE(SUBSTITUTE(INDEX(INDIRECT(CONCATENATE("HotKeys.", ImageLayout, "[Green Down]")),LayoutMatchShift[[#This Row],[Column2]]),"~","~~"),"*","~*"))</f>
        <v>!</v>
      </c>
      <c r="C5" s="18" t="str">
        <f ca="1">IF(
    ISNUMBER(MATCH(SUBSTITUTE(SUBSTITUTE(INDEX(INDIRECT(CONCATENATE("HotKeys.", ImageLayout, "[Green Down]")),LayoutMatchShift[[#This Row],[Column3]]),"~","~~"),"*","~*"),INDIRECT("Table7[Key]"),0)),
    INDEX(INDIRECT("Table7[Character]"),MATCH(SUBSTITUTE(SUBSTITUTE(INDEX(INDIRECT(CONCATENATE("HotKeys.", ImageLayout, "[Green Down]")),LayoutMatchShift[[#This Row],[Column3]]),"~","~~"),"*","~*"),INDIRECT("Table7[Key]"),0)),
    SUBSTITUTE(SUBSTITUTE(INDEX(INDIRECT(CONCATENATE("HotKeys.", ImageLayout, "[Green Down]")),LayoutMatchShift[[#This Row],[Column3]]),"~","~~"),"*","~*"))</f>
        <v>@</v>
      </c>
      <c r="D5" s="18" t="str">
        <f ca="1">IF(
    ISNUMBER(MATCH(SUBSTITUTE(SUBSTITUTE(INDEX(INDIRECT(CONCATENATE("HotKeys.", ImageLayout, "[Green Down]")),LayoutMatchShift[[#This Row],[Column4]]),"~","~~"),"*","~*"),INDIRECT("Table7[Key]"),0)),
    INDEX(INDIRECT("Table7[Character]"),MATCH(SUBSTITUTE(SUBSTITUTE(INDEX(INDIRECT(CONCATENATE("HotKeys.", ImageLayout, "[Green Down]")),LayoutMatchShift[[#This Row],[Column4]]),"~","~~"),"*","~*"),INDIRECT("Table7[Key]"),0)),
    SUBSTITUTE(SUBSTITUTE(INDEX(INDIRECT(CONCATENATE("HotKeys.", ImageLayout, "[Green Down]")),LayoutMatchShift[[#This Row],[Column4]]),"~","~~"),"*","~*"))</f>
        <v>#</v>
      </c>
      <c r="E5" s="50" t="str">
        <f ca="1">IF(
    ISNUMBER(MATCH(SUBSTITUTE(SUBSTITUTE(INDEX(INDIRECT(CONCATENATE("HotKeys.", ImageLayout, "[Green Down]")),LayoutMatchShift[[#This Row],[Column5]]),"~","~~"),"*","~*"),INDIRECT("Table7[Key]"),0)),
    INDEX(INDIRECT("Table7[Character]"),MATCH(SUBSTITUTE(SUBSTITUTE(INDEX(INDIRECT(CONCATENATE("HotKeys.", ImageLayout, "[Green Down]")),LayoutMatchShift[[#This Row],[Column5]]),"~","~~"),"*","~*"),INDIRECT("Table7[Key]"),0)),
    SUBSTITUTE(SUBSTITUTE(INDEX(INDIRECT(CONCATENATE("HotKeys.", ImageLayout, "[Green Down]")),LayoutMatchShift[[#This Row],[Column5]]),"~","~~"),"*","~*"))</f>
        <v>$</v>
      </c>
      <c r="F5" s="19" t="str">
        <f ca="1">IF(
    ISNUMBER(MATCH(SUBSTITUTE(SUBSTITUTE(INDEX(INDIRECT(CONCATENATE("HotKeys.", ImageLayout, "[Green Down]")),LayoutMatchShift[[#This Row],[Column6]]),"~","~~"),"*","~*"),INDIRECT("Table7[Key]"),0)),
    INDEX(INDIRECT("Table7[Character]"),MATCH(SUBSTITUTE(SUBSTITUTE(INDEX(INDIRECT(CONCATENATE("HotKeys.", ImageLayout, "[Green Down]")),LayoutMatchShift[[#This Row],[Column6]]),"~","~~"),"*","~*"),INDIRECT("Table7[Key]"),0)),
    SUBSTITUTE(SUBSTITUTE(INDEX(INDIRECT(CONCATENATE("HotKeys.", ImageLayout, "[Green Down]")),LayoutMatchShift[[#This Row],[Column6]]),"~","~~"),"*","~*"))</f>
        <v>%</v>
      </c>
      <c r="G5" s="50" t="str">
        <f ca="1">IF(
    ISNUMBER(MATCH(SUBSTITUTE(SUBSTITUTE(INDEX(INDIRECT(CONCATENATE("HotKeys.", ImageLayout, "[Green Down]")),LayoutMatchShift[[#This Row],[Column7]]),"~","~~"),"*","~*"),INDIRECT("Table7[Key]"),0)),
    INDEX(INDIRECT("Table7[Character]"),MATCH(SUBSTITUTE(SUBSTITUTE(INDEX(INDIRECT(CONCATENATE("HotKeys.", ImageLayout, "[Green Down]")),LayoutMatchShift[[#This Row],[Column7]]),"~","~~"),"*","~*"),INDIRECT("Table7[Key]"),0)),
    SUBSTITUTE(SUBSTITUTE(INDEX(INDIRECT(CONCATENATE("HotKeys.", ImageLayout, "[Green Down]")),LayoutMatchShift[[#This Row],[Column7]]),"~","~~"),"*","~*"))</f>
        <v>^</v>
      </c>
      <c r="H5" s="17" t="str">
        <f ca="1">IF(
    ISNUMBER(MATCH(SUBSTITUTE(SUBSTITUTE(INDEX(INDIRECT(CONCATENATE("HotKeys.", ImageLayout, "[Green Down]")),LayoutMatchShift[[#This Row],[Column8]]),"~","~~"),"*","~*"),INDIRECT("Table7[Key]"),0)),
    INDEX(INDIRECT("Table7[Character]"),MATCH(SUBSTITUTE(SUBSTITUTE(INDEX(INDIRECT(CONCATENATE("HotKeys.", ImageLayout, "[Green Down]")),LayoutMatchShift[[#This Row],[Column8]]),"~","~~"),"*","~*"),INDIRECT("Table7[Key]"),0)),
    SUBSTITUTE(SUBSTITUTE(INDEX(INDIRECT(CONCATENATE("HotKeys.", ImageLayout, "[Green Down]")),LayoutMatchShift[[#This Row],[Column8]]),"~","~~"),"*","~*"))</f>
        <v>&amp;</v>
      </c>
      <c r="I5" s="17" t="str">
        <f ca="1">IF(
    ISNUMBER(MATCH(SUBSTITUTE(SUBSTITUTE(INDEX(INDIRECT(CONCATENATE("HotKeys.", ImageLayout, "[Green Down]")),LayoutMatchShift[[#This Row],[Column9]]),"~","~~"),"*","~*"),INDIRECT("Table7[Key]"),0)),
    INDEX(INDIRECT("Table7[Character]"),MATCH(SUBSTITUTE(SUBSTITUTE(INDEX(INDIRECT(CONCATENATE("HotKeys.", ImageLayout, "[Green Down]")),LayoutMatchShift[[#This Row],[Column9]]),"~","~~"),"*","~*"),INDIRECT("Table7[Key]"),0)),
    SUBSTITUTE(SUBSTITUTE(INDEX(INDIRECT(CONCATENATE("HotKeys.", ImageLayout, "[Green Down]")),LayoutMatchShift[[#This Row],[Column9]]),"~","~~"),"*","~*"))</f>
        <v>*</v>
      </c>
      <c r="J5" s="17" t="str">
        <f ca="1">IF(
    ISNUMBER(MATCH(SUBSTITUTE(SUBSTITUTE(INDEX(INDIRECT(CONCATENATE("HotKeys.", ImageLayout, "[Green Down]")),LayoutMatchShift[[#This Row],[Column10]]),"~","~~"),"*","~*"),INDIRECT("Table7[Key]"),0)),
    INDEX(INDIRECT("Table7[Character]"),MATCH(SUBSTITUTE(SUBSTITUTE(INDEX(INDIRECT(CONCATENATE("HotKeys.", ImageLayout, "[Green Down]")),LayoutMatchShift[[#This Row],[Column10]]),"~","~~"),"*","~*"),INDIRECT("Table7[Key]"),0)),
    SUBSTITUTE(SUBSTITUTE(INDEX(INDIRECT(CONCATENATE("HotKeys.", ImageLayout, "[Green Down]")),LayoutMatchShift[[#This Row],[Column10]]),"~","~~"),"*","~*"))</f>
        <v>(</v>
      </c>
      <c r="K5" s="50" t="str">
        <f ca="1">IF(
    ISNUMBER(MATCH(SUBSTITUTE(SUBSTITUTE(INDEX(INDIRECT(CONCATENATE("HotKeys.", ImageLayout, "[Green Down]")),LayoutMatchShift[[#This Row],[Column11]]),"~","~~"),"*","~*"),INDIRECT("Table7[Key]"),0)),
    INDEX(INDIRECT("Table7[Character]"),MATCH(SUBSTITUTE(SUBSTITUTE(INDEX(INDIRECT(CONCATENATE("HotKeys.", ImageLayout, "[Green Down]")),LayoutMatchShift[[#This Row],[Column11]]),"~","~~"),"*","~*"),INDIRECT("Table7[Key]"),0)),
    SUBSTITUTE(SUBSTITUTE(INDEX(INDIRECT(CONCATENATE("HotKeys.", ImageLayout, "[Green Down]")),LayoutMatchShift[[#This Row],[Column11]]),"~","~~"),"*","~*"))</f>
        <v>)</v>
      </c>
      <c r="L5" s="50" t="str">
        <f ca="1">IF(
    ISNUMBER(MATCH(SUBSTITUTE(SUBSTITUTE(INDEX(INDIRECT(CONCATENATE("HotKeys.", ImageLayout, "[Green Down]")),LayoutMatchShift[[#This Row],[Column12]]),"~","~~"),"*","~*"),INDIRECT("Table7[Key]"),0)),
    INDEX(INDIRECT("Table7[Character]"),MATCH(SUBSTITUTE(SUBSTITUTE(INDEX(INDIRECT(CONCATENATE("HotKeys.", ImageLayout, "[Green Down]")),LayoutMatchShift[[#This Row],[Column12]]),"~","~~"),"*","~*"),INDIRECT("Table7[Key]"),0)),
    SUBSTITUTE(SUBSTITUTE(INDEX(INDIRECT(CONCATENATE("HotKeys.", ImageLayout, "[Green Down]")),LayoutMatchShift[[#This Row],[Column12]]),"~","~~"),"*","~*"))</f>
        <v/>
      </c>
    </row>
    <row r="6" spans="1:12" ht="31.5" x14ac:dyDescent="0.4">
      <c r="A6" s="50" t="str">
        <f ca="1">IF(
    ISNUMBER(MATCH(SUBSTITUTE(SUBSTITUTE(INDEX(INDIRECT(CONCATENATE("HotKeys.", ImageLayout, "[Green Down]")),LayoutMatchShift[[#This Row],[Column1]]),"~","~~"),"*","~*"),INDIRECT("Table7[Key]"),0)),
    INDEX(INDIRECT("Table7[Character]"),MATCH(SUBSTITUTE(SUBSTITUTE(INDEX(INDIRECT(CONCATENATE("HotKeys.", ImageLayout, "[Green Down]")),LayoutMatchShift[[#This Row],[Column1]]),"~","~~"),"*","~*"),INDIRECT("Table7[Key]"),0)),
    SUBSTITUTE(SUBSTITUTE(INDEX(INDIRECT(CONCATENATE("HotKeys.", ImageLayout, "[Green Down]")),LayoutMatchShift[[#This Row],[Column1]]),"~","~~"),"*","~*"))</f>
        <v/>
      </c>
      <c r="B6" s="17" t="str">
        <f ca="1">IF(
    ISNUMBER(MATCH(SUBSTITUTE(SUBSTITUTE(INDEX(INDIRECT(CONCATENATE("HotKeys.", ImageLayout, "[Green Down]")),LayoutMatchShift[[#This Row],[Column2]]),"~","~~"),"*","~*"),INDIRECT("Table7[Key]"),0)),
    INDEX(INDIRECT("Table7[Character]"),MATCH(SUBSTITUTE(SUBSTITUTE(INDEX(INDIRECT(CONCATENATE("HotKeys.", ImageLayout, "[Green Down]")),LayoutMatchShift[[#This Row],[Column2]]),"~","~~"),"*","~*"),INDIRECT("Table7[Key]"),0)),
    SUBSTITUTE(SUBSTITUTE(INDEX(INDIRECT(CONCATENATE("HotKeys.", ImageLayout, "[Green Down]")),LayoutMatchShift[[#This Row],[Column2]]),"~","~~"),"*","~*"))</f>
        <v/>
      </c>
      <c r="C6" s="18" t="str">
        <f ca="1">IF(
    ISNUMBER(MATCH(SUBSTITUTE(SUBSTITUTE(INDEX(INDIRECT(CONCATENATE("HotKeys.", ImageLayout, "[Green Down]")),LayoutMatchShift[[#This Row],[Column3]]),"~","~~"),"*","~*"),INDIRECT("Table7[Key]"),0)),
    INDEX(INDIRECT("Table7[Character]"),MATCH(SUBSTITUTE(SUBSTITUTE(INDEX(INDIRECT(CONCATENATE("HotKeys.", ImageLayout, "[Green Down]")),LayoutMatchShift[[#This Row],[Column3]]),"~","~~"),"*","~*"),INDIRECT("Table7[Key]"),0)),
    SUBSTITUTE(SUBSTITUTE(INDEX(INDIRECT(CONCATENATE("HotKeys.", ImageLayout, "[Green Down]")),LayoutMatchShift[[#This Row],[Column3]]),"~","~~"),"*","~*"))</f>
        <v>~</v>
      </c>
      <c r="D6" s="18" t="str">
        <f ca="1">IF(
    ISNUMBER(MATCH(SUBSTITUTE(SUBSTITUTE(INDEX(INDIRECT(CONCATENATE("HotKeys.", ImageLayout, "[Green Down]")),LayoutMatchShift[[#This Row],[Column4]]),"~","~~"),"*","~*"),INDIRECT("Table7[Key]"),0)),
    INDEX(INDIRECT("Table7[Character]"),MATCH(SUBSTITUTE(SUBSTITUTE(INDEX(INDIRECT(CONCATENATE("HotKeys.", ImageLayout, "[Green Down]")),LayoutMatchShift[[#This Row],[Column4]]),"~","~~"),"*","~*"),INDIRECT("Table7[Key]"),0)),
    SUBSTITUTE(SUBSTITUTE(INDEX(INDIRECT(CONCATENATE("HotKeys.", ImageLayout, "[Green Down]")),LayoutMatchShift[[#This Row],[Column4]]),"~","~~"),"*","~*"))</f>
        <v>`</v>
      </c>
      <c r="E6" s="50" t="str">
        <f ca="1">IF(
    ISNUMBER(MATCH(SUBSTITUTE(SUBSTITUTE(INDEX(INDIRECT(CONCATENATE("HotKeys.", ImageLayout, "[Green Down]")),LayoutMatchShift[[#This Row],[Column5]]),"~","~~"),"*","~*"),INDIRECT("Table7[Key]"),0)),
    INDEX(INDIRECT("Table7[Character]"),MATCH(SUBSTITUTE(SUBSTITUTE(INDEX(INDIRECT(CONCATENATE("HotKeys.", ImageLayout, "[Green Down]")),LayoutMatchShift[[#This Row],[Column5]]),"~","~~"),"*","~*"),INDIRECT("Table7[Key]"),0)),
    SUBSTITUTE(SUBSTITUTE(INDEX(INDIRECT(CONCATENATE("HotKeys.", ImageLayout, "[Green Down]")),LayoutMatchShift[[#This Row],[Column5]]),"~","~~"),"*","~*"))</f>
        <v/>
      </c>
      <c r="F6" s="19" t="str">
        <f ca="1">IF(
    ISNUMBER(MATCH(SUBSTITUTE(SUBSTITUTE(INDEX(INDIRECT(CONCATENATE("HotKeys.", ImageLayout, "[Green Down]")),LayoutMatchShift[[#This Row],[Column6]]),"~","~~"),"*","~*"),INDIRECT("Table7[Key]"),0)),
    INDEX(INDIRECT("Table7[Character]"),MATCH(SUBSTITUTE(SUBSTITUTE(INDEX(INDIRECT(CONCATENATE("HotKeys.", ImageLayout, "[Green Down]")),LayoutMatchShift[[#This Row],[Column6]]),"~","~~"),"*","~*"),INDIRECT("Table7[Key]"),0)),
    SUBSTITUTE(SUBSTITUTE(INDEX(INDIRECT(CONCATENATE("HotKeys.", ImageLayout, "[Green Down]")),LayoutMatchShift[[#This Row],[Column6]]),"~","~~"),"*","~*"))</f>
        <v/>
      </c>
      <c r="G6" s="50" t="str">
        <f ca="1">IF(
    ISNUMBER(MATCH(SUBSTITUTE(SUBSTITUTE(INDEX(INDIRECT(CONCATENATE("HotKeys.", ImageLayout, "[Green Down]")),LayoutMatchShift[[#This Row],[Column7]]),"~","~~"),"*","~*"),INDIRECT("Table7[Key]"),0)),
    INDEX(INDIRECT("Table7[Character]"),MATCH(SUBSTITUTE(SUBSTITUTE(INDEX(INDIRECT(CONCATENATE("HotKeys.", ImageLayout, "[Green Down]")),LayoutMatchShift[[#This Row],[Column7]]),"~","~~"),"*","~*"),INDIRECT("Table7[Key]"),0)),
    SUBSTITUTE(SUBSTITUTE(INDEX(INDIRECT(CONCATENATE("HotKeys.", ImageLayout, "[Green Down]")),LayoutMatchShift[[#This Row],[Column7]]),"~","~~"),"*","~*"))</f>
        <v/>
      </c>
      <c r="H6" s="17" t="str">
        <f ca="1">IF(
    ISNUMBER(MATCH(SUBSTITUTE(SUBSTITUTE(INDEX(INDIRECT(CONCATENATE("HotKeys.", ImageLayout, "[Green Down]")),LayoutMatchShift[[#This Row],[Column8]]),"~","~~"),"*","~*"),INDIRECT("Table7[Key]"),0)),
    INDEX(INDIRECT("Table7[Character]"),MATCH(SUBSTITUTE(SUBSTITUTE(INDEX(INDIRECT(CONCATENATE("HotKeys.", ImageLayout, "[Green Down]")),LayoutMatchShift[[#This Row],[Column8]]),"~","~~"),"*","~*"),INDIRECT("Table7[Key]"),0)),
    SUBSTITUTE(SUBSTITUTE(INDEX(INDIRECT(CONCATENATE("HotKeys.", ImageLayout, "[Green Down]")),LayoutMatchShift[[#This Row],[Column8]]),"~","~~"),"*","~*"))</f>
        <v/>
      </c>
      <c r="I6" s="17" t="str">
        <f ca="1">IF(
    ISNUMBER(MATCH(SUBSTITUTE(SUBSTITUTE(INDEX(INDIRECT(CONCATENATE("HotKeys.", ImageLayout, "[Green Down]")),LayoutMatchShift[[#This Row],[Column9]]),"~","~~"),"*","~*"),INDIRECT("Table7[Key]"),0)),
    INDEX(INDIRECT("Table7[Character]"),MATCH(SUBSTITUTE(SUBSTITUTE(INDEX(INDIRECT(CONCATENATE("HotKeys.", ImageLayout, "[Green Down]")),LayoutMatchShift[[#This Row],[Column9]]),"~","~~"),"*","~*"),INDIRECT("Table7[Key]"),0)),
    SUBSTITUTE(SUBSTITUTE(INDEX(INDIRECT(CONCATENATE("HotKeys.", ImageLayout, "[Green Down]")),LayoutMatchShift[[#This Row],[Column9]]),"~","~~"),"*","~*"))</f>
        <v/>
      </c>
      <c r="J6" s="17" t="str">
        <f ca="1">IF(
    ISNUMBER(MATCH(SUBSTITUTE(SUBSTITUTE(INDEX(INDIRECT(CONCATENATE("HotKeys.", ImageLayout, "[Green Down]")),LayoutMatchShift[[#This Row],[Column10]]),"~","~~"),"*","~*"),INDIRECT("Table7[Key]"),0)),
    INDEX(INDIRECT("Table7[Character]"),MATCH(SUBSTITUTE(SUBSTITUTE(INDEX(INDIRECT(CONCATENATE("HotKeys.", ImageLayout, "[Green Down]")),LayoutMatchShift[[#This Row],[Column10]]),"~","~~"),"*","~*"),INDIRECT("Table7[Key]"),0)),
    SUBSTITUTE(SUBSTITUTE(INDEX(INDIRECT(CONCATENATE("HotKeys.", ImageLayout, "[Green Down]")),LayoutMatchShift[[#This Row],[Column10]]),"~","~~"),"*","~*"))</f>
        <v/>
      </c>
      <c r="K6" s="50" t="str">
        <f ca="1">IF(
    ISNUMBER(MATCH(SUBSTITUTE(SUBSTITUTE(INDEX(INDIRECT(CONCATENATE("HotKeys.", ImageLayout, "[Green Down]")),LayoutMatchShift[[#This Row],[Column11]]),"~","~~"),"*","~*"),INDIRECT("Table7[Key]"),0)),
    INDEX(INDIRECT("Table7[Character]"),MATCH(SUBSTITUTE(SUBSTITUTE(INDEX(INDIRECT(CONCATENATE("HotKeys.", ImageLayout, "[Green Down]")),LayoutMatchShift[[#This Row],[Column11]]),"~","~~"),"*","~*"),INDIRECT("Table7[Key]"),0)),
    SUBSTITUTE(SUBSTITUTE(INDEX(INDIRECT(CONCATENATE("HotKeys.", ImageLayout, "[Green Down]")),LayoutMatchShift[[#This Row],[Column11]]),"~","~~"),"*","~*"))</f>
        <v/>
      </c>
      <c r="L6" s="50" t="str">
        <f ca="1">IF(
    ISNUMBER(MATCH(SUBSTITUTE(SUBSTITUTE(INDEX(INDIRECT(CONCATENATE("HotKeys.", ImageLayout, "[Green Down]")),LayoutMatchShift[[#This Row],[Column12]]),"~","~~"),"*","~*"),INDIRECT("Table7[Key]"),0)),
    INDEX(INDIRECT("Table7[Character]"),MATCH(SUBSTITUTE(SUBSTITUTE(INDEX(INDIRECT(CONCATENATE("HotKeys.", ImageLayout, "[Green Down]")),LayoutMatchShift[[#This Row],[Column12]]),"~","~~"),"*","~*"),INDIRECT("Table7[Key]"),0)),
    SUBSTITUTE(SUBSTITUTE(INDEX(INDIRECT(CONCATENATE("HotKeys.", ImageLayout, "[Green Down]")),LayoutMatchShift[[#This Row],[Column12]]),"~","~~"),"*","~*"))</f>
        <v/>
      </c>
    </row>
    <row r="7" spans="1:12" ht="31.5" x14ac:dyDescent="0.4">
      <c r="A7" s="51" t="s">
        <v>406</v>
      </c>
      <c r="B7" s="17" t="str">
        <f ca="1">IF(
    ISNUMBER(MATCH(SUBSTITUTE(SUBSTITUTE(INDEX(INDIRECT(CONCATENATE("HotKeys.", ImageLayout, "[Green Down]")),LayoutMatchShift[[#This Row],[Column2]]),"~","~~"),"*","~*"),INDIRECT("Table7[Key]"),0)),
    INDEX(INDIRECT("Table7[Character]"),MATCH(SUBSTITUTE(SUBSTITUTE(INDEX(INDIRECT(CONCATENATE("HotKeys.", ImageLayout, "[Green Down]")),LayoutMatchShift[[#This Row],[Column2]]),"~","~~"),"*","~*"),INDIRECT("Table7[Key]"),0)),
    SUBSTITUTE(SUBSTITUTE(INDEX(INDIRECT(CONCATENATE("HotKeys.", ImageLayout, "[Green Down]")),LayoutMatchShift[[#This Row],[Column2]]),"~","~~"),"*","~*"))</f>
        <v/>
      </c>
      <c r="C7" s="18" t="str">
        <f ca="1">IF(
    ISNUMBER(MATCH(SUBSTITUTE(SUBSTITUTE(INDEX(INDIRECT(CONCATENATE("HotKeys.", ImageLayout, "[Green Down]")),LayoutMatchShift[[#This Row],[Column3]]),"~","~~"),"*","~*"),INDIRECT("Table7[Key]"),0)),
    INDEX(INDIRECT("Table7[Character]"),MATCH(SUBSTITUTE(SUBSTITUTE(INDEX(INDIRECT(CONCATENATE("HotKeys.", ImageLayout, "[Green Down]")),LayoutMatchShift[[#This Row],[Column3]]),"~","~~"),"*","~*"),INDIRECT("Table7[Key]"),0)),
    SUBSTITUTE(SUBSTITUTE(INDEX(INDIRECT(CONCATENATE("HotKeys.", ImageLayout, "[Green Down]")),LayoutMatchShift[[#This Row],[Column3]]),"~","~~"),"*","~*"))</f>
        <v>_</v>
      </c>
      <c r="D7" s="18" t="str">
        <f ca="1">IF(
    ISNUMBER(MATCH(SUBSTITUTE(SUBSTITUTE(INDEX(INDIRECT(CONCATENATE("HotKeys.", ImageLayout, "[Green Down]")),LayoutMatchShift[[#This Row],[Column4]]),"~","~~"),"*","~*"),INDIRECT("Table7[Key]"),0)),
    INDEX(INDIRECT("Table7[Character]"),MATCH(SUBSTITUTE(SUBSTITUTE(INDEX(INDIRECT(CONCATENATE("HotKeys.", ImageLayout, "[Green Down]")),LayoutMatchShift[[#This Row],[Column4]]),"~","~~"),"*","~*"),INDIRECT("Table7[Key]"),0)),
    SUBSTITUTE(SUBSTITUTE(INDEX(INDIRECT(CONCATENATE("HotKeys.", ImageLayout, "[Green Down]")),LayoutMatchShift[[#This Row],[Column4]]),"~","~~"),"*","~*"))</f>
        <v>|</v>
      </c>
      <c r="E7" s="50" t="str">
        <f ca="1">IF(
    ISNUMBER(MATCH(SUBSTITUTE(SUBSTITUTE(INDEX(INDIRECT(CONCATENATE("HotKeys.", ImageLayout, "[Green Down]")),LayoutMatchShift[[#This Row],[Column5]]),"~","~~"),"*","~*"),INDIRECT("Table7[Key]"),0)),
    INDEX(INDIRECT("Table7[Character]"),MATCH(SUBSTITUTE(SUBSTITUTE(INDEX(INDIRECT(CONCATENATE("HotKeys.", ImageLayout, "[Green Down]")),LayoutMatchShift[[#This Row],[Column5]]),"~","~~"),"*","~*"),INDIRECT("Table7[Key]"),0)),
    SUBSTITUTE(SUBSTITUTE(INDEX(INDIRECT(CONCATENATE("HotKeys.", ImageLayout, "[Green Down]")),LayoutMatchShift[[#This Row],[Column5]]),"~","~~"),"*","~*"))</f>
        <v/>
      </c>
      <c r="F7" s="19" t="str">
        <f ca="1">IF(
    ISNUMBER(MATCH(SUBSTITUTE(SUBSTITUTE(INDEX(INDIRECT(CONCATENATE("HotKeys.", ImageLayout, "[Green Down]")),LayoutMatchShift[[#This Row],[Column6]]),"~","~~"),"*","~*"),INDIRECT("Table7[Key]"),0)),
    INDEX(INDIRECT("Table7[Character]"),MATCH(SUBSTITUTE(SUBSTITUTE(INDEX(INDIRECT(CONCATENATE("HotKeys.", ImageLayout, "[Green Down]")),LayoutMatchShift[[#This Row],[Column6]]),"~","~~"),"*","~*"),INDIRECT("Table7[Key]"),0)),
    SUBSTITUTE(SUBSTITUTE(INDEX(INDIRECT(CONCATENATE("HotKeys.", ImageLayout, "[Green Down]")),LayoutMatchShift[[#This Row],[Column6]]),"~","~~"),"*","~*"))</f>
        <v/>
      </c>
      <c r="G7" s="50" t="str">
        <f ca="1">IF(
    ISNUMBER(MATCH(SUBSTITUTE(SUBSTITUTE(INDEX(INDIRECT(CONCATENATE("HotKeys.", ImageLayout, "[Green Down]")),LayoutMatchShift[[#This Row],[Column7]]),"~","~~"),"*","~*"),INDIRECT("Table7[Key]"),0)),
    INDEX(INDIRECT("Table7[Character]"),MATCH(SUBSTITUTE(SUBSTITUTE(INDEX(INDIRECT(CONCATENATE("HotKeys.", ImageLayout, "[Green Down]")),LayoutMatchShift[[#This Row],[Column7]]),"~","~~"),"*","~*"),INDIRECT("Table7[Key]"),0)),
    SUBSTITUTE(SUBSTITUTE(INDEX(INDIRECT(CONCATENATE("HotKeys.", ImageLayout, "[Green Down]")),LayoutMatchShift[[#This Row],[Column7]]),"~","~~"),"*","~*"))</f>
        <v/>
      </c>
      <c r="H7" s="17" t="str">
        <f ca="1">IF(
    ISNUMBER(MATCH(SUBSTITUTE(SUBSTITUTE(INDEX(INDIRECT(CONCATENATE("HotKeys.", ImageLayout, "[Green Down]")),LayoutMatchShift[[#This Row],[Column8]]),"~","~~"),"*","~*"),INDIRECT("Table7[Key]"),0)),
    INDEX(INDIRECT("Table7[Character]"),MATCH(SUBSTITUTE(SUBSTITUTE(INDEX(INDIRECT(CONCATENATE("HotKeys.", ImageLayout, "[Green Down]")),LayoutMatchShift[[#This Row],[Column8]]),"~","~~"),"*","~*"),INDIRECT("Table7[Key]"),0)),
    SUBSTITUTE(SUBSTITUTE(INDEX(INDIRECT(CONCATENATE("HotKeys.", ImageLayout, "[Green Down]")),LayoutMatchShift[[#This Row],[Column8]]),"~","~~"),"*","~*"))</f>
        <v/>
      </c>
      <c r="I7" s="17" t="str">
        <f ca="1">IF(
    ISNUMBER(MATCH(SUBSTITUTE(SUBSTITUTE(INDEX(INDIRECT(CONCATENATE("HotKeys.", ImageLayout, "[Green Down]")),LayoutMatchShift[[#This Row],[Column9]]),"~","~~"),"*","~*"),INDIRECT("Table7[Key]"),0)),
    INDEX(INDIRECT("Table7[Character]"),MATCH(SUBSTITUTE(SUBSTITUTE(INDEX(INDIRECT(CONCATENATE("HotKeys.", ImageLayout, "[Green Down]")),LayoutMatchShift[[#This Row],[Column9]]),"~","~~"),"*","~*"),INDIRECT("Table7[Key]"),0)),
    SUBSTITUTE(SUBSTITUTE(INDEX(INDIRECT(CONCATENATE("HotKeys.", ImageLayout, "[Green Down]")),LayoutMatchShift[[#This Row],[Column9]]),"~","~~"),"*","~*"))</f>
        <v/>
      </c>
      <c r="J7" s="17" t="str">
        <f ca="1">IF(
    ISNUMBER(MATCH(SUBSTITUTE(SUBSTITUTE(INDEX(INDIRECT(CONCATENATE("HotKeys.", ImageLayout, "[Green Down]")),LayoutMatchShift[[#This Row],[Column10]]),"~","~~"),"*","~*"),INDIRECT("Table7[Key]"),0)),
    INDEX(INDIRECT("Table7[Character]"),MATCH(SUBSTITUTE(SUBSTITUTE(INDEX(INDIRECT(CONCATENATE("HotKeys.", ImageLayout, "[Green Down]")),LayoutMatchShift[[#This Row],[Column10]]),"~","~~"),"*","~*"),INDIRECT("Table7[Key]"),0)),
    SUBSTITUTE(SUBSTITUTE(INDEX(INDIRECT(CONCATENATE("HotKeys.", ImageLayout, "[Green Down]")),LayoutMatchShift[[#This Row],[Column10]]),"~","~~"),"*","~*"))</f>
        <v/>
      </c>
      <c r="K7" s="50" t="str">
        <f ca="1">IF(
    ISNUMBER(MATCH(SUBSTITUTE(SUBSTITUTE(INDEX(INDIRECT(CONCATENATE("HotKeys.", ImageLayout, "[Green Down]")),LayoutMatchShift[[#This Row],[Column11]]),"~","~~"),"*","~*"),INDIRECT("Table7[Key]"),0)),
    INDEX(INDIRECT("Table7[Character]"),MATCH(SUBSTITUTE(SUBSTITUTE(INDEX(INDIRECT(CONCATENATE("HotKeys.", ImageLayout, "[Green Down]")),LayoutMatchShift[[#This Row],[Column11]]),"~","~~"),"*","~*"),INDIRECT("Table7[Key]"),0)),
    SUBSTITUTE(SUBSTITUTE(INDEX(INDIRECT(CONCATENATE("HotKeys.", ImageLayout, "[Green Down]")),LayoutMatchShift[[#This Row],[Column11]]),"~","~~"),"*","~*"))</f>
        <v/>
      </c>
      <c r="L7" s="51" t="s">
        <v>406</v>
      </c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opLeftCell="A55" workbookViewId="0">
      <selection activeCell="B56" sqref="B56"/>
    </sheetView>
  </sheetViews>
  <sheetFormatPr defaultRowHeight="15" x14ac:dyDescent="0.25"/>
  <cols>
    <col min="2" max="2" width="11.5703125" customWidth="1"/>
  </cols>
  <sheetData>
    <row r="1" spans="1:2" x14ac:dyDescent="0.25">
      <c r="A1" t="s">
        <v>427</v>
      </c>
      <c r="B1" t="s">
        <v>428</v>
      </c>
    </row>
    <row r="2" spans="1:2" x14ac:dyDescent="0.25">
      <c r="A2" t="s">
        <v>73</v>
      </c>
      <c r="B2" t="s">
        <v>405</v>
      </c>
    </row>
    <row r="3" spans="1:2" x14ac:dyDescent="0.25">
      <c r="A3" t="s">
        <v>55</v>
      </c>
      <c r="B3" t="s">
        <v>394</v>
      </c>
    </row>
    <row r="4" spans="1:2" x14ac:dyDescent="0.25">
      <c r="A4" t="s">
        <v>61</v>
      </c>
      <c r="B4" t="s">
        <v>395</v>
      </c>
    </row>
    <row r="5" spans="1:2" x14ac:dyDescent="0.25">
      <c r="A5" t="s">
        <v>43</v>
      </c>
      <c r="B5" t="s">
        <v>396</v>
      </c>
    </row>
    <row r="6" spans="1:2" x14ac:dyDescent="0.25">
      <c r="A6" t="s">
        <v>56</v>
      </c>
      <c r="B6" t="s">
        <v>397</v>
      </c>
    </row>
    <row r="7" spans="1:2" x14ac:dyDescent="0.25">
      <c r="A7" t="s">
        <v>58</v>
      </c>
      <c r="B7" t="s">
        <v>398</v>
      </c>
    </row>
    <row r="8" spans="1:2" x14ac:dyDescent="0.25">
      <c r="A8" t="s">
        <v>63</v>
      </c>
      <c r="B8" t="s">
        <v>399</v>
      </c>
    </row>
    <row r="9" spans="1:2" x14ac:dyDescent="0.25">
      <c r="A9" t="s">
        <v>59</v>
      </c>
      <c r="B9" t="s">
        <v>400</v>
      </c>
    </row>
    <row r="10" spans="1:2" x14ac:dyDescent="0.25">
      <c r="A10" t="s">
        <v>47</v>
      </c>
      <c r="B10" t="s">
        <v>401</v>
      </c>
    </row>
    <row r="11" spans="1:2" x14ac:dyDescent="0.25">
      <c r="A11" t="s">
        <v>53</v>
      </c>
      <c r="B11" t="s">
        <v>402</v>
      </c>
    </row>
    <row r="12" spans="1:2" x14ac:dyDescent="0.25">
      <c r="A12" t="s">
        <v>54</v>
      </c>
      <c r="B12" t="s">
        <v>403</v>
      </c>
    </row>
    <row r="13" spans="1:2" x14ac:dyDescent="0.25">
      <c r="A13" t="s">
        <v>68</v>
      </c>
      <c r="B13" t="s">
        <v>404</v>
      </c>
    </row>
    <row r="14" spans="1:2" x14ac:dyDescent="0.25">
      <c r="A14" t="s">
        <v>39</v>
      </c>
      <c r="B14" t="s">
        <v>407</v>
      </c>
    </row>
    <row r="15" spans="1:2" x14ac:dyDescent="0.25">
      <c r="A15" t="s">
        <v>57</v>
      </c>
      <c r="B15" t="s">
        <v>408</v>
      </c>
    </row>
    <row r="16" spans="1:2" x14ac:dyDescent="0.25">
      <c r="A16" t="s">
        <v>42</v>
      </c>
      <c r="B16" t="s">
        <v>409</v>
      </c>
    </row>
    <row r="17" spans="1:2" x14ac:dyDescent="0.25">
      <c r="A17" t="s">
        <v>44</v>
      </c>
      <c r="B17" t="s">
        <v>410</v>
      </c>
    </row>
    <row r="18" spans="1:2" x14ac:dyDescent="0.25">
      <c r="A18" t="s">
        <v>45</v>
      </c>
      <c r="B18" t="s">
        <v>411</v>
      </c>
    </row>
    <row r="19" spans="1:2" x14ac:dyDescent="0.25">
      <c r="A19" t="s">
        <v>46</v>
      </c>
      <c r="B19" t="s">
        <v>412</v>
      </c>
    </row>
    <row r="20" spans="1:2" x14ac:dyDescent="0.25">
      <c r="A20" t="s">
        <v>48</v>
      </c>
      <c r="B20" t="s">
        <v>413</v>
      </c>
    </row>
    <row r="21" spans="1:2" x14ac:dyDescent="0.25">
      <c r="A21" t="s">
        <v>49</v>
      </c>
      <c r="B21" t="s">
        <v>414</v>
      </c>
    </row>
    <row r="22" spans="1:2" x14ac:dyDescent="0.25">
      <c r="A22" t="s">
        <v>50</v>
      </c>
      <c r="B22" t="s">
        <v>415</v>
      </c>
    </row>
    <row r="23" spans="1:2" x14ac:dyDescent="0.25">
      <c r="A23" t="s">
        <v>123</v>
      </c>
      <c r="B23" t="s">
        <v>34</v>
      </c>
    </row>
    <row r="24" spans="1:2" x14ac:dyDescent="0.25">
      <c r="A24" t="s">
        <v>69</v>
      </c>
      <c r="B24" s="1" t="s">
        <v>35</v>
      </c>
    </row>
    <row r="25" spans="1:2" x14ac:dyDescent="0.25">
      <c r="A25" t="s">
        <v>64</v>
      </c>
      <c r="B25" t="s">
        <v>416</v>
      </c>
    </row>
    <row r="26" spans="1:2" x14ac:dyDescent="0.25">
      <c r="A26" t="s">
        <v>62</v>
      </c>
      <c r="B26" t="s">
        <v>417</v>
      </c>
    </row>
    <row r="27" spans="1:2" x14ac:dyDescent="0.25">
      <c r="A27" t="s">
        <v>41</v>
      </c>
      <c r="B27" t="s">
        <v>418</v>
      </c>
    </row>
    <row r="28" spans="1:2" x14ac:dyDescent="0.25">
      <c r="A28" t="s">
        <v>60</v>
      </c>
      <c r="B28" t="s">
        <v>419</v>
      </c>
    </row>
    <row r="29" spans="1:2" x14ac:dyDescent="0.25">
      <c r="A29" t="s">
        <v>40</v>
      </c>
      <c r="B29" t="s">
        <v>420</v>
      </c>
    </row>
    <row r="30" spans="1:2" x14ac:dyDescent="0.25">
      <c r="A30" t="s">
        <v>52</v>
      </c>
      <c r="B30" t="s">
        <v>421</v>
      </c>
    </row>
    <row r="31" spans="1:2" x14ac:dyDescent="0.25">
      <c r="A31" t="s">
        <v>51</v>
      </c>
      <c r="B31" t="s">
        <v>422</v>
      </c>
    </row>
    <row r="32" spans="1:2" x14ac:dyDescent="0.25">
      <c r="A32" t="s">
        <v>65</v>
      </c>
      <c r="B32" t="s">
        <v>28</v>
      </c>
    </row>
    <row r="33" spans="1:2" x14ac:dyDescent="0.25">
      <c r="A33" t="s">
        <v>66</v>
      </c>
      <c r="B33" t="s">
        <v>29</v>
      </c>
    </row>
    <row r="34" spans="1:2" x14ac:dyDescent="0.25">
      <c r="A34" t="s">
        <v>67</v>
      </c>
      <c r="B34" s="1" t="s">
        <v>30</v>
      </c>
    </row>
    <row r="35" spans="1:2" x14ac:dyDescent="0.25">
      <c r="A35" t="s">
        <v>190</v>
      </c>
      <c r="B35" t="s">
        <v>424</v>
      </c>
    </row>
    <row r="36" spans="1:2" x14ac:dyDescent="0.25">
      <c r="A36" t="s">
        <v>110</v>
      </c>
      <c r="B36">
        <v>1</v>
      </c>
    </row>
    <row r="37" spans="1:2" x14ac:dyDescent="0.25">
      <c r="A37" t="s">
        <v>116</v>
      </c>
      <c r="B37">
        <v>2</v>
      </c>
    </row>
    <row r="38" spans="1:2" x14ac:dyDescent="0.25">
      <c r="A38" t="s">
        <v>98</v>
      </c>
      <c r="B38">
        <v>3</v>
      </c>
    </row>
    <row r="39" spans="1:2" x14ac:dyDescent="0.25">
      <c r="A39" t="s">
        <v>111</v>
      </c>
      <c r="B39">
        <v>4</v>
      </c>
    </row>
    <row r="40" spans="1:2" x14ac:dyDescent="0.25">
      <c r="A40" t="s">
        <v>113</v>
      </c>
      <c r="B40">
        <v>5</v>
      </c>
    </row>
    <row r="41" spans="1:2" x14ac:dyDescent="0.25">
      <c r="A41" t="s">
        <v>118</v>
      </c>
      <c r="B41">
        <v>6</v>
      </c>
    </row>
    <row r="42" spans="1:2" x14ac:dyDescent="0.25">
      <c r="A42" t="s">
        <v>114</v>
      </c>
      <c r="B42">
        <v>7</v>
      </c>
    </row>
    <row r="43" spans="1:2" x14ac:dyDescent="0.25">
      <c r="A43" t="s">
        <v>102</v>
      </c>
      <c r="B43">
        <v>8</v>
      </c>
    </row>
    <row r="44" spans="1:2" x14ac:dyDescent="0.25">
      <c r="A44" t="s">
        <v>108</v>
      </c>
      <c r="B44">
        <v>9</v>
      </c>
    </row>
    <row r="45" spans="1:2" x14ac:dyDescent="0.25">
      <c r="A45" t="s">
        <v>109</v>
      </c>
      <c r="B45">
        <v>0</v>
      </c>
    </row>
    <row r="46" spans="1:2" x14ac:dyDescent="0.25">
      <c r="A46" t="s">
        <v>91</v>
      </c>
      <c r="B46" t="s">
        <v>445</v>
      </c>
    </row>
    <row r="47" spans="1:2" x14ac:dyDescent="0.25">
      <c r="A47" t="s">
        <v>112</v>
      </c>
      <c r="B47" t="s">
        <v>446</v>
      </c>
    </row>
    <row r="48" spans="1:2" x14ac:dyDescent="0.25">
      <c r="A48" t="s">
        <v>97</v>
      </c>
      <c r="B48" t="s">
        <v>447</v>
      </c>
    </row>
    <row r="49" spans="1:2" x14ac:dyDescent="0.25">
      <c r="A49" t="s">
        <v>99</v>
      </c>
      <c r="B49" t="s">
        <v>448</v>
      </c>
    </row>
    <row r="50" spans="1:2" x14ac:dyDescent="0.25">
      <c r="A50" t="s">
        <v>101</v>
      </c>
      <c r="B50" t="s">
        <v>449</v>
      </c>
    </row>
    <row r="51" spans="1:2" x14ac:dyDescent="0.25">
      <c r="A51" t="s">
        <v>100</v>
      </c>
      <c r="B51" t="s">
        <v>450</v>
      </c>
    </row>
    <row r="52" spans="1:2" x14ac:dyDescent="0.25">
      <c r="A52" t="s">
        <v>103</v>
      </c>
      <c r="B52" t="s">
        <v>444</v>
      </c>
    </row>
    <row r="53" spans="1:2" x14ac:dyDescent="0.25">
      <c r="A53" t="s">
        <v>104</v>
      </c>
      <c r="B53" t="s">
        <v>442</v>
      </c>
    </row>
    <row r="54" spans="1:2" x14ac:dyDescent="0.25">
      <c r="A54" t="s">
        <v>105</v>
      </c>
      <c r="B54" t="s">
        <v>451</v>
      </c>
    </row>
    <row r="55" spans="1:2" x14ac:dyDescent="0.25">
      <c r="A55" t="s">
        <v>120</v>
      </c>
      <c r="B55" t="s">
        <v>452</v>
      </c>
    </row>
    <row r="56" spans="1:2" x14ac:dyDescent="0.25">
      <c r="A56" t="s">
        <v>117</v>
      </c>
      <c r="B56" s="1" t="s">
        <v>87</v>
      </c>
    </row>
    <row r="57" spans="1:2" x14ac:dyDescent="0.25">
      <c r="A57" t="s">
        <v>443</v>
      </c>
      <c r="B57" s="1" t="s">
        <v>442</v>
      </c>
    </row>
    <row r="58" spans="1:2" x14ac:dyDescent="0.25">
      <c r="A58" t="s">
        <v>69</v>
      </c>
      <c r="B58" s="1" t="s">
        <v>35</v>
      </c>
    </row>
    <row r="59" spans="1:2" x14ac:dyDescent="0.25">
      <c r="A59" t="s">
        <v>71</v>
      </c>
      <c r="B59" t="s">
        <v>425</v>
      </c>
    </row>
    <row r="60" spans="1:2" x14ac:dyDescent="0.25">
      <c r="A60" t="s">
        <v>103</v>
      </c>
      <c r="B60" t="s">
        <v>444</v>
      </c>
    </row>
    <row r="61" spans="1:2" x14ac:dyDescent="0.25">
      <c r="A61" t="s">
        <v>119</v>
      </c>
      <c r="B61" s="1" t="s">
        <v>453</v>
      </c>
    </row>
    <row r="62" spans="1:2" x14ac:dyDescent="0.25">
      <c r="A62" t="s">
        <v>117</v>
      </c>
      <c r="B62" s="1" t="s">
        <v>87</v>
      </c>
    </row>
    <row r="63" spans="1:2" x14ac:dyDescent="0.25">
      <c r="A63" t="s">
        <v>93</v>
      </c>
      <c r="B63" s="1" t="s">
        <v>88</v>
      </c>
    </row>
    <row r="64" spans="1:2" x14ac:dyDescent="0.25">
      <c r="A64" t="s">
        <v>115</v>
      </c>
      <c r="B64" t="s">
        <v>454</v>
      </c>
    </row>
    <row r="65" spans="1:2" x14ac:dyDescent="0.25">
      <c r="A65" t="s">
        <v>92</v>
      </c>
      <c r="B65" t="s">
        <v>455</v>
      </c>
    </row>
    <row r="66" spans="1:2" x14ac:dyDescent="0.25">
      <c r="A66" t="s">
        <v>107</v>
      </c>
      <c r="B66" t="s">
        <v>31</v>
      </c>
    </row>
    <row r="67" spans="1:2" x14ac:dyDescent="0.25">
      <c r="A67" t="s">
        <v>106</v>
      </c>
      <c r="B67" t="s">
        <v>32</v>
      </c>
    </row>
    <row r="68" spans="1:2" x14ac:dyDescent="0.25">
      <c r="A68" t="s">
        <v>122</v>
      </c>
      <c r="B68" t="s">
        <v>33</v>
      </c>
    </row>
    <row r="69" spans="1:2" x14ac:dyDescent="0.25">
      <c r="A69" t="s">
        <v>250</v>
      </c>
      <c r="B69" t="s">
        <v>445</v>
      </c>
    </row>
    <row r="70" spans="1:2" x14ac:dyDescent="0.25">
      <c r="A70" t="s">
        <v>251</v>
      </c>
      <c r="B70" t="s">
        <v>446</v>
      </c>
    </row>
    <row r="71" spans="1:2" x14ac:dyDescent="0.25">
      <c r="A71" t="s">
        <v>252</v>
      </c>
      <c r="B71" t="s">
        <v>447</v>
      </c>
    </row>
    <row r="72" spans="1:2" x14ac:dyDescent="0.25">
      <c r="A72" t="s">
        <v>253</v>
      </c>
      <c r="B72" t="s">
        <v>448</v>
      </c>
    </row>
    <row r="73" spans="1:2" x14ac:dyDescent="0.25">
      <c r="A73" t="s">
        <v>254</v>
      </c>
      <c r="B73" t="s">
        <v>449</v>
      </c>
    </row>
    <row r="74" spans="1:2" x14ac:dyDescent="0.25">
      <c r="A74" t="s">
        <v>281</v>
      </c>
      <c r="B74" t="s">
        <v>450</v>
      </c>
    </row>
    <row r="75" spans="1:2" x14ac:dyDescent="0.25">
      <c r="A75" t="s">
        <v>284</v>
      </c>
      <c r="B75" t="s">
        <v>444</v>
      </c>
    </row>
    <row r="76" spans="1:2" x14ac:dyDescent="0.25">
      <c r="A76" t="s">
        <v>287</v>
      </c>
      <c r="B76" t="s">
        <v>442</v>
      </c>
    </row>
    <row r="77" spans="1:2" x14ac:dyDescent="0.25">
      <c r="A77" t="s">
        <v>288</v>
      </c>
      <c r="B77" t="s">
        <v>451</v>
      </c>
    </row>
    <row r="78" spans="1:2" x14ac:dyDescent="0.25">
      <c r="A78" t="s">
        <v>294</v>
      </c>
      <c r="B78" t="s">
        <v>452</v>
      </c>
    </row>
    <row r="79" spans="1:2" x14ac:dyDescent="0.25">
      <c r="A79" s="1" t="s">
        <v>462</v>
      </c>
      <c r="B79" t="s">
        <v>459</v>
      </c>
    </row>
    <row r="80" spans="1:2" x14ac:dyDescent="0.25">
      <c r="A80" s="1" t="s">
        <v>460</v>
      </c>
      <c r="B80" t="s">
        <v>461</v>
      </c>
    </row>
    <row r="81" spans="1:2" x14ac:dyDescent="0.25">
      <c r="A81" t="s">
        <v>465</v>
      </c>
      <c r="B81" t="s">
        <v>463</v>
      </c>
    </row>
    <row r="82" spans="1:2" x14ac:dyDescent="0.25">
      <c r="A82" t="s">
        <v>134</v>
      </c>
      <c r="B82" t="s">
        <v>461</v>
      </c>
    </row>
    <row r="83" spans="1:2" x14ac:dyDescent="0.25">
      <c r="A83" t="s">
        <v>125</v>
      </c>
      <c r="B83" t="s">
        <v>85</v>
      </c>
    </row>
    <row r="84" spans="1:2" x14ac:dyDescent="0.25">
      <c r="A84" t="s">
        <v>132</v>
      </c>
      <c r="B84" t="s">
        <v>459</v>
      </c>
    </row>
    <row r="85" spans="1:2" x14ac:dyDescent="0.25">
      <c r="A85" t="s">
        <v>96</v>
      </c>
      <c r="B85" t="s">
        <v>464</v>
      </c>
    </row>
    <row r="86" spans="1:2" x14ac:dyDescent="0.25">
      <c r="A86" t="s">
        <v>239</v>
      </c>
      <c r="B86" t="s">
        <v>424</v>
      </c>
    </row>
    <row r="87" spans="1:2" x14ac:dyDescent="0.25">
      <c r="A87" t="s">
        <v>215</v>
      </c>
      <c r="B87" t="s">
        <v>463</v>
      </c>
    </row>
    <row r="88" spans="1:2" x14ac:dyDescent="0.25">
      <c r="A88" t="s">
        <v>468</v>
      </c>
      <c r="B88" t="s">
        <v>463</v>
      </c>
    </row>
    <row r="89" spans="1:2" x14ac:dyDescent="0.25">
      <c r="A89" t="s">
        <v>212</v>
      </c>
      <c r="B89" t="s">
        <v>459</v>
      </c>
    </row>
    <row r="90" spans="1:2" x14ac:dyDescent="0.25">
      <c r="A90" t="s">
        <v>345</v>
      </c>
      <c r="B90" t="s">
        <v>453</v>
      </c>
    </row>
    <row r="91" spans="1:2" x14ac:dyDescent="0.25">
      <c r="A91" t="s">
        <v>343</v>
      </c>
      <c r="B91" t="s">
        <v>464</v>
      </c>
    </row>
    <row r="92" spans="1:2" x14ac:dyDescent="0.25">
      <c r="A92" t="s">
        <v>330</v>
      </c>
      <c r="B92" t="s">
        <v>475</v>
      </c>
    </row>
    <row r="93" spans="1:2" x14ac:dyDescent="0.25">
      <c r="A93" t="s">
        <v>307</v>
      </c>
      <c r="B93" t="s">
        <v>476</v>
      </c>
    </row>
    <row r="94" spans="1:2" x14ac:dyDescent="0.25">
      <c r="A94" t="s">
        <v>331</v>
      </c>
      <c r="B94" t="s">
        <v>477</v>
      </c>
    </row>
    <row r="95" spans="1:2" x14ac:dyDescent="0.25">
      <c r="A95" t="s">
        <v>121</v>
      </c>
      <c r="B95" t="s">
        <v>478</v>
      </c>
    </row>
    <row r="96" spans="1:2" x14ac:dyDescent="0.25">
      <c r="A96" t="s">
        <v>332</v>
      </c>
      <c r="B96" t="s">
        <v>455</v>
      </c>
    </row>
    <row r="97" spans="1:2" x14ac:dyDescent="0.25">
      <c r="A97" t="s">
        <v>279</v>
      </c>
      <c r="B97" t="s">
        <v>454</v>
      </c>
    </row>
    <row r="98" spans="1:2" x14ac:dyDescent="0.25">
      <c r="A98" t="s">
        <v>333</v>
      </c>
      <c r="B98" t="s">
        <v>454</v>
      </c>
    </row>
    <row r="99" spans="1:2" x14ac:dyDescent="0.25">
      <c r="A99" t="s">
        <v>334</v>
      </c>
      <c r="B99" t="s">
        <v>455</v>
      </c>
    </row>
    <row r="100" spans="1:2" ht="16.5" x14ac:dyDescent="0.3">
      <c r="A100" t="s">
        <v>37</v>
      </c>
      <c r="B100" s="46" t="s">
        <v>481</v>
      </c>
    </row>
    <row r="101" spans="1:2" x14ac:dyDescent="0.25">
      <c r="A101" t="s">
        <v>262</v>
      </c>
      <c r="B101" t="s">
        <v>445</v>
      </c>
    </row>
    <row r="102" spans="1:2" x14ac:dyDescent="0.25">
      <c r="A102" t="s">
        <v>128</v>
      </c>
      <c r="B102" t="s">
        <v>463</v>
      </c>
    </row>
    <row r="103" spans="1:2" x14ac:dyDescent="0.25">
      <c r="A103" t="s">
        <v>273</v>
      </c>
      <c r="B103" t="s">
        <v>448</v>
      </c>
    </row>
    <row r="104" spans="1:2" x14ac:dyDescent="0.25">
      <c r="A104" t="s">
        <v>275</v>
      </c>
      <c r="B104" t="s">
        <v>449</v>
      </c>
    </row>
    <row r="105" spans="1:2" x14ac:dyDescent="0.25">
      <c r="A105" t="s">
        <v>306</v>
      </c>
      <c r="B105" t="s">
        <v>450</v>
      </c>
    </row>
    <row r="106" spans="1:2" x14ac:dyDescent="0.25">
      <c r="A106" t="s">
        <v>312</v>
      </c>
      <c r="B106" t="s">
        <v>444</v>
      </c>
    </row>
    <row r="107" spans="1:2" x14ac:dyDescent="0.25">
      <c r="A107" t="s">
        <v>313</v>
      </c>
      <c r="B107" t="s">
        <v>442</v>
      </c>
    </row>
    <row r="108" spans="1:2" x14ac:dyDescent="0.25">
      <c r="A108" t="s">
        <v>314</v>
      </c>
      <c r="B108" t="s">
        <v>451</v>
      </c>
    </row>
    <row r="109" spans="1:2" x14ac:dyDescent="0.25">
      <c r="A109" t="s">
        <v>277</v>
      </c>
      <c r="B109" s="1" t="s">
        <v>453</v>
      </c>
    </row>
    <row r="110" spans="1:2" x14ac:dyDescent="0.25">
      <c r="A110" t="s">
        <v>479</v>
      </c>
      <c r="B110" t="s">
        <v>452</v>
      </c>
    </row>
    <row r="111" spans="1:2" x14ac:dyDescent="0.25">
      <c r="A111" t="s">
        <v>337</v>
      </c>
      <c r="B111" t="s">
        <v>33</v>
      </c>
    </row>
    <row r="112" spans="1:2" x14ac:dyDescent="0.25">
      <c r="A112" t="s">
        <v>336</v>
      </c>
      <c r="B112" t="s">
        <v>478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5" sqref="A5"/>
    </sheetView>
  </sheetViews>
  <sheetFormatPr defaultRowHeight="15" x14ac:dyDescent="0.25"/>
  <cols>
    <col min="1" max="1" width="17.42578125" customWidth="1"/>
    <col min="2" max="9" width="20" customWidth="1"/>
    <col min="10" max="12" width="22.28515625" customWidth="1"/>
  </cols>
  <sheetData>
    <row r="2" spans="1:12" ht="23.25" x14ac:dyDescent="0.35">
      <c r="A2" s="15" t="s">
        <v>456</v>
      </c>
      <c r="B2" s="16"/>
    </row>
    <row r="4" spans="1:12" ht="31.5" x14ac:dyDescent="0.25">
      <c r="A4" s="6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31.5" x14ac:dyDescent="0.25">
      <c r="A5" s="6" t="s">
        <v>72</v>
      </c>
      <c r="B5" s="9" t="s">
        <v>15</v>
      </c>
      <c r="C5" s="10" t="s">
        <v>21</v>
      </c>
      <c r="D5" s="10" t="s">
        <v>3</v>
      </c>
      <c r="E5" s="8" t="s">
        <v>16</v>
      </c>
      <c r="F5" s="11" t="s">
        <v>18</v>
      </c>
      <c r="G5" s="8" t="s">
        <v>23</v>
      </c>
      <c r="H5" s="9" t="s">
        <v>19</v>
      </c>
      <c r="I5" s="10" t="s">
        <v>8</v>
      </c>
      <c r="J5" s="10" t="s">
        <v>13</v>
      </c>
      <c r="K5" s="8" t="s">
        <v>14</v>
      </c>
      <c r="L5" s="8" t="s">
        <v>31</v>
      </c>
    </row>
    <row r="6" spans="1:12" ht="31.5" x14ac:dyDescent="0.25">
      <c r="A6" s="13" t="s">
        <v>74</v>
      </c>
      <c r="B6" s="9" t="s">
        <v>0</v>
      </c>
      <c r="C6" s="10" t="s">
        <v>17</v>
      </c>
      <c r="D6" s="10" t="s">
        <v>4</v>
      </c>
      <c r="E6" s="8" t="s">
        <v>5</v>
      </c>
      <c r="F6" s="11" t="s">
        <v>6</v>
      </c>
      <c r="G6" s="8" t="s">
        <v>7</v>
      </c>
      <c r="H6" s="9" t="s">
        <v>9</v>
      </c>
      <c r="I6" s="10" t="s">
        <v>25</v>
      </c>
      <c r="J6" s="10" t="s">
        <v>10</v>
      </c>
      <c r="K6" s="8" t="s">
        <v>34</v>
      </c>
      <c r="L6" s="14" t="s">
        <v>35</v>
      </c>
    </row>
    <row r="7" spans="1:12" ht="31.5" x14ac:dyDescent="0.25">
      <c r="A7" s="7" t="s">
        <v>441</v>
      </c>
      <c r="B7" s="9" t="s">
        <v>24</v>
      </c>
      <c r="C7" s="10" t="s">
        <v>22</v>
      </c>
      <c r="D7" s="10" t="s">
        <v>2</v>
      </c>
      <c r="E7" s="8" t="s">
        <v>20</v>
      </c>
      <c r="F7" s="11" t="s">
        <v>1</v>
      </c>
      <c r="G7" s="8" t="s">
        <v>12</v>
      </c>
      <c r="H7" s="9" t="s">
        <v>11</v>
      </c>
      <c r="I7" s="10" t="s">
        <v>28</v>
      </c>
      <c r="J7" s="10" t="s">
        <v>29</v>
      </c>
      <c r="K7" s="8" t="s">
        <v>30</v>
      </c>
      <c r="L7" s="7" t="s">
        <v>441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showGridLines="0" workbookViewId="0">
      <selection activeCell="A6" sqref="A6"/>
    </sheetView>
  </sheetViews>
  <sheetFormatPr defaultRowHeight="15" x14ac:dyDescent="0.25"/>
  <cols>
    <col min="1" max="1" width="17.42578125" customWidth="1"/>
    <col min="2" max="9" width="20" customWidth="1"/>
    <col min="10" max="12" width="22.28515625" customWidth="1"/>
  </cols>
  <sheetData>
    <row r="2" spans="1:12" ht="23.25" x14ac:dyDescent="0.35">
      <c r="A2" s="15" t="str">
        <f>CONCATENATE(ImageLayout, " Match Row")</f>
        <v>QWERTY Match Row</v>
      </c>
    </row>
    <row r="4" spans="1:12" ht="26.25" x14ac:dyDescent="0.25">
      <c r="A4" s="6" t="s">
        <v>429</v>
      </c>
      <c r="B4" s="6" t="s">
        <v>430</v>
      </c>
      <c r="C4" s="6" t="s">
        <v>431</v>
      </c>
      <c r="D4" s="6" t="s">
        <v>432</v>
      </c>
      <c r="E4" s="6" t="s">
        <v>433</v>
      </c>
      <c r="F4" s="6" t="s">
        <v>434</v>
      </c>
      <c r="G4" s="6" t="s">
        <v>435</v>
      </c>
      <c r="H4" s="6" t="s">
        <v>436</v>
      </c>
      <c r="I4" s="6" t="s">
        <v>437</v>
      </c>
      <c r="J4" s="6" t="s">
        <v>438</v>
      </c>
      <c r="K4" s="6" t="s">
        <v>439</v>
      </c>
      <c r="L4" s="6" t="s">
        <v>440</v>
      </c>
    </row>
    <row r="5" spans="1:12" ht="26.25" x14ac:dyDescent="0.25">
      <c r="A5" s="6">
        <f ca="1">MATCH(PhysicalKeys[[#This Row],[Column1]],INDIRECT(CONCATENATE("HotKeys.",ImageLayout, "[Hotkey]")),0)</f>
        <v>1</v>
      </c>
      <c r="B5" s="6">
        <f ca="1">MATCH(PhysicalKeys[[#This Row],[Column2]],INDIRECT(CONCATENATE("HotKeys.",ImageLayout, "[Hotkey]")),0)</f>
        <v>3</v>
      </c>
      <c r="C5" s="6">
        <f ca="1">MATCH(PhysicalKeys[[#This Row],[Column3]],INDIRECT(CONCATENATE("HotKeys.",ImageLayout, "[Hotkey]")),0)</f>
        <v>5</v>
      </c>
      <c r="D5" s="6">
        <f ca="1">MATCH(PhysicalKeys[[#This Row],[Column4]],INDIRECT(CONCATENATE("HotKeys.",ImageLayout, "[Hotkey]")),0)</f>
        <v>7</v>
      </c>
      <c r="E5" s="6">
        <f ca="1">MATCH(PhysicalKeys[[#This Row],[Column5]],INDIRECT(CONCATENATE("HotKeys.",ImageLayout, "[Hotkey]")),0)</f>
        <v>9</v>
      </c>
      <c r="F5" s="6">
        <f ca="1">MATCH(PhysicalKeys[[#This Row],[Column6]],INDIRECT(CONCATENATE("HotKeys.",ImageLayout, "[Hotkey]")),0)</f>
        <v>11</v>
      </c>
      <c r="G5" s="6">
        <f ca="1">MATCH(PhysicalKeys[[#This Row],[Column7]],INDIRECT(CONCATENATE("HotKeys.",ImageLayout, "[Hotkey]")),0)</f>
        <v>57</v>
      </c>
      <c r="H5" s="6">
        <f ca="1">MATCH(PhysicalKeys[[#This Row],[Column8]],INDIRECT(CONCATENATE("HotKeys.",ImageLayout, "[Hotkey]")),0)</f>
        <v>59</v>
      </c>
      <c r="I5" s="6">
        <f ca="1">MATCH(PhysicalKeys[[#This Row],[Column9]],INDIRECT(CONCATENATE("HotKeys.",ImageLayout, "[Hotkey]")),0)</f>
        <v>61</v>
      </c>
      <c r="J5" s="6">
        <f ca="1">MATCH(PhysicalKeys[[#This Row],[Column10]],INDIRECT(CONCATENATE("HotKeys.",ImageLayout, "[Hotkey]")),0)</f>
        <v>63</v>
      </c>
      <c r="K5" s="6">
        <f ca="1">MATCH(PhysicalKeys[[#This Row],[Column11]],INDIRECT(CONCATENATE("HotKeys.",ImageLayout, "[Hotkey]")),0)</f>
        <v>65</v>
      </c>
      <c r="L5" s="6">
        <f ca="1">MATCH(PhysicalKeys[[#This Row],[Column12]],INDIRECT(CONCATENATE("HotKeys.",ImageLayout, "[Hotkey]")),0)</f>
        <v>67</v>
      </c>
    </row>
    <row r="6" spans="1:12" ht="26.25" x14ac:dyDescent="0.25">
      <c r="A6" s="6">
        <f ca="1">MATCH(PhysicalKeys[[#This Row],[Column1]],INDIRECT(CONCATENATE("HotKeys.",ImageLayout, "[Hotkey]")),0)</f>
        <v>13</v>
      </c>
      <c r="B6" s="6">
        <f ca="1">MATCH(PhysicalKeys[[#This Row],[Column2]],INDIRECT(CONCATENATE("HotKeys.",ImageLayout, "[Hotkey]")),0)</f>
        <v>15</v>
      </c>
      <c r="C6" s="6">
        <f ca="1">MATCH(PhysicalKeys[[#This Row],[Column3]],INDIRECT(CONCATENATE("HotKeys.",ImageLayout, "[Hotkey]")),0)</f>
        <v>19</v>
      </c>
      <c r="D6" s="6">
        <f ca="1">MATCH(PhysicalKeys[[#This Row],[Column4]],INDIRECT(CONCATENATE("HotKeys.",ImageLayout, "[Hotkey]")),0)</f>
        <v>23</v>
      </c>
      <c r="E6" s="6">
        <f ca="1">MATCH(PhysicalKeys[[#This Row],[Column5]],INDIRECT(CONCATENATE("HotKeys.",ImageLayout, "[Hotkey]")),0)</f>
        <v>33</v>
      </c>
      <c r="F6" s="6">
        <f ca="1">MATCH(PhysicalKeys[[#This Row],[Column6]],INDIRECT(CONCATENATE("HotKeys.",ImageLayout, "[Hotkey]")),0)</f>
        <v>37</v>
      </c>
      <c r="G6" s="6">
        <f ca="1">MATCH(PhysicalKeys[[#This Row],[Column7]],INDIRECT(CONCATENATE("HotKeys.",ImageLayout, "[Hotkey]")),0)</f>
        <v>75</v>
      </c>
      <c r="H6" s="6">
        <f ca="1">MATCH(PhysicalKeys[[#This Row],[Column8]],INDIRECT(CONCATENATE("HotKeys.",ImageLayout, "[Hotkey]")),0)</f>
        <v>79</v>
      </c>
      <c r="I6" s="6">
        <f ca="1">MATCH(PhysicalKeys[[#This Row],[Column9]],INDIRECT(CONCATENATE("HotKeys.",ImageLayout, "[Hotkey]")),0)</f>
        <v>83</v>
      </c>
      <c r="J6" s="6">
        <f ca="1">MATCH(PhysicalKeys[[#This Row],[Column10]],INDIRECT(CONCATENATE("HotKeys.",ImageLayout, "[Hotkey]")),0)</f>
        <v>87</v>
      </c>
      <c r="K6" s="6">
        <f ca="1">MATCH(PhysicalKeys[[#This Row],[Column11]],INDIRECT(CONCATENATE("HotKeys.",ImageLayout, "[Hotkey]")),0)</f>
        <v>91</v>
      </c>
      <c r="L6" s="6">
        <f ca="1">MATCH(PhysicalKeys[[#This Row],[Column12]],INDIRECT(CONCATENATE("HotKeys.",ImageLayout, "[Hotkey]")),0)</f>
        <v>95</v>
      </c>
    </row>
    <row r="7" spans="1:12" ht="26.25" x14ac:dyDescent="0.25">
      <c r="A7" s="6" t="e">
        <f ca="1">MATCH(PhysicalKeys[[#This Row],[Column1]],INDIRECT(CONCATENATE("HotKeys.",ImageLayout, "[Hotkey]")),0)</f>
        <v>#N/A</v>
      </c>
      <c r="B7" s="6">
        <f ca="1">MATCH(PhysicalKeys[[#This Row],[Column2]],INDIRECT(CONCATENATE("HotKeys.",ImageLayout, "[Hotkey]")),0)</f>
        <v>41</v>
      </c>
      <c r="C7" s="6">
        <f ca="1">MATCH(PhysicalKeys[[#This Row],[Column3]],INDIRECT(CONCATENATE("HotKeys.",ImageLayout, "[Hotkey]")),0)</f>
        <v>45</v>
      </c>
      <c r="D7" s="6">
        <f ca="1">MATCH(PhysicalKeys[[#This Row],[Column4]],INDIRECT(CONCATENATE("HotKeys.",ImageLayout, "[Hotkey]")),0)</f>
        <v>49</v>
      </c>
      <c r="E7" s="6">
        <f ca="1">MATCH(PhysicalKeys[[#This Row],[Column5]],INDIRECT(CONCATENATE("HotKeys.",ImageLayout, "[Hotkey]")),0)</f>
        <v>53</v>
      </c>
      <c r="F7" s="6">
        <f ca="1">MATCH(PhysicalKeys[[#This Row],[Column6]],INDIRECT(CONCATENATE("HotKeys.",ImageLayout, "[Hotkey]")),0)</f>
        <v>99</v>
      </c>
      <c r="G7" s="6">
        <f ca="1">MATCH(PhysicalKeys[[#This Row],[Column7]],INDIRECT(CONCATENATE("HotKeys.",ImageLayout, "[Hotkey]")),0)</f>
        <v>103</v>
      </c>
      <c r="H7" s="6">
        <f ca="1">MATCH(PhysicalKeys[[#This Row],[Column8]],INDIRECT(CONCATENATE("HotKeys.",ImageLayout, "[Hotkey]")),0)</f>
        <v>107</v>
      </c>
      <c r="I7" s="6">
        <f ca="1">MATCH(PhysicalKeys[[#This Row],[Column9]],INDIRECT(CONCATENATE("HotKeys.",ImageLayout, "[Hotkey]")),0)</f>
        <v>111</v>
      </c>
      <c r="J7" s="6">
        <f ca="1">MATCH(PhysicalKeys[[#This Row],[Column10]],INDIRECT(CONCATENATE("HotKeys.",ImageLayout, "[Hotkey]")),0)</f>
        <v>115</v>
      </c>
      <c r="K7" s="6">
        <f ca="1">MATCH(PhysicalKeys[[#This Row],[Column11]],INDIRECT(CONCATENATE("HotKeys.",ImageLayout, "[Hotkey]")),0)</f>
        <v>119</v>
      </c>
      <c r="L7" s="6" t="e">
        <f ca="1">MATCH(PhysicalKeys[[#This Row],[Column12]],INDIRECT(CONCATENATE("HotKeys.",ImageLayout, "[Hotkey]")),0)</f>
        <v>#N/A</v>
      </c>
    </row>
    <row r="20" spans="1:2" x14ac:dyDescent="0.25">
      <c r="A20" t="s">
        <v>457</v>
      </c>
      <c r="B20" t="s">
        <v>480</v>
      </c>
    </row>
  </sheetData>
  <dataValidations count="1">
    <dataValidation type="list" allowBlank="1" showInputMessage="1" showErrorMessage="1" sqref="B20">
      <formula1>"QWERTY,Colemak,DVORAK,Custom"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6" sqref="A6"/>
    </sheetView>
  </sheetViews>
  <sheetFormatPr defaultRowHeight="15" x14ac:dyDescent="0.25"/>
  <cols>
    <col min="1" max="1" width="17.42578125" customWidth="1"/>
    <col min="2" max="9" width="20" customWidth="1"/>
    <col min="10" max="12" width="22.28515625" customWidth="1"/>
  </cols>
  <sheetData>
    <row r="2" spans="1:12" ht="23.25" x14ac:dyDescent="0.35">
      <c r="A2" s="15" t="str">
        <f>CONCATENATE(ImageLayout, " Match Row")</f>
        <v>QWERTY Match Row</v>
      </c>
    </row>
    <row r="4" spans="1:12" ht="26.25" x14ac:dyDescent="0.25">
      <c r="A4" s="6" t="s">
        <v>429</v>
      </c>
      <c r="B4" s="6" t="s">
        <v>430</v>
      </c>
      <c r="C4" s="6" t="s">
        <v>431</v>
      </c>
      <c r="D4" s="6" t="s">
        <v>432</v>
      </c>
      <c r="E4" s="6" t="s">
        <v>433</v>
      </c>
      <c r="F4" s="6" t="s">
        <v>434</v>
      </c>
      <c r="G4" s="6" t="s">
        <v>435</v>
      </c>
      <c r="H4" s="6" t="s">
        <v>436</v>
      </c>
      <c r="I4" s="6" t="s">
        <v>437</v>
      </c>
      <c r="J4" s="6" t="s">
        <v>438</v>
      </c>
      <c r="K4" s="6" t="s">
        <v>439</v>
      </c>
      <c r="L4" s="6" t="s">
        <v>440</v>
      </c>
    </row>
    <row r="5" spans="1:12" ht="26.25" x14ac:dyDescent="0.25">
      <c r="A5" s="6">
        <f ca="1"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f>
        <v>2</v>
      </c>
      <c r="B5" s="6">
        <f ca="1"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f>
        <v>4</v>
      </c>
      <c r="C5" s="6">
        <f ca="1"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f>
        <v>6</v>
      </c>
      <c r="D5" s="6">
        <f ca="1"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f>
        <v>8</v>
      </c>
      <c r="E5" s="6">
        <f ca="1"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f>
        <v>10</v>
      </c>
      <c r="F5" s="6">
        <f ca="1"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f>
        <v>12</v>
      </c>
      <c r="G5" s="6">
        <f ca="1"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f>
        <v>58</v>
      </c>
      <c r="H5" s="6">
        <f ca="1"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f>
        <v>60</v>
      </c>
      <c r="I5" s="6">
        <f ca="1"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f>
        <v>62</v>
      </c>
      <c r="J5" s="6">
        <f ca="1"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f>
        <v>64</v>
      </c>
      <c r="K5" s="6">
        <f ca="1"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f>
        <v>66</v>
      </c>
      <c r="L5" s="6">
        <f ca="1"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f>
        <v>68</v>
      </c>
    </row>
    <row r="6" spans="1:12" ht="26.25" x14ac:dyDescent="0.25">
      <c r="A6" s="6">
        <f ca="1"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f>
        <v>14</v>
      </c>
      <c r="B6" s="6">
        <f ca="1"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f>
        <v>16</v>
      </c>
      <c r="C6" s="6">
        <f ca="1"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f>
        <v>20</v>
      </c>
      <c r="D6" s="6">
        <f ca="1"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f>
        <v>24</v>
      </c>
      <c r="E6" s="6">
        <f ca="1"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f>
        <v>34</v>
      </c>
      <c r="F6" s="6">
        <f ca="1"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f>
        <v>38</v>
      </c>
      <c r="G6" s="6">
        <f ca="1"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f>
        <v>76</v>
      </c>
      <c r="H6" s="6">
        <f ca="1"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f>
        <v>80</v>
      </c>
      <c r="I6" s="6">
        <f ca="1"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f>
        <v>84</v>
      </c>
      <c r="J6" s="6">
        <f ca="1"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f>
        <v>88</v>
      </c>
      <c r="K6" s="6">
        <f ca="1"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f>
        <v>92</v>
      </c>
      <c r="L6" s="6">
        <f ca="1"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f>
        <v>96</v>
      </c>
    </row>
    <row r="7" spans="1:12" ht="26.25" x14ac:dyDescent="0.25">
      <c r="A7" s="6" t="e">
        <f ca="1"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f>
        <v>#N/A</v>
      </c>
      <c r="B7" s="6">
        <f ca="1"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f>
        <v>42</v>
      </c>
      <c r="C7" s="6">
        <f ca="1"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f>
        <v>46</v>
      </c>
      <c r="D7" s="6">
        <f ca="1"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f>
        <v>50</v>
      </c>
      <c r="E7" s="6">
        <f ca="1"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f>
        <v>54</v>
      </c>
      <c r="F7" s="6">
        <f ca="1"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f>
        <v>100</v>
      </c>
      <c r="G7" s="6">
        <f ca="1"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f>
        <v>104</v>
      </c>
      <c r="H7" s="6">
        <f ca="1"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f>
        <v>108</v>
      </c>
      <c r="I7" s="6">
        <f ca="1"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f>
        <v>112</v>
      </c>
      <c r="J7" s="6">
        <f ca="1"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f>
        <v>116</v>
      </c>
      <c r="K7" s="6">
        <f ca="1"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f>
        <v>120</v>
      </c>
      <c r="L7" s="6" t="e">
        <f ca="1"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f>
        <v>#N/A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5" sqref="A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4">
      <c r="A5" s="24" t="str">
        <f ca="1">IF(ISNUMBER(MATCH(SUBSTITUTE(INDEX(INDIRECT(CONCATENATE("HotKeys.", ImageLayout, "[Alpha Down]")),LayoutMatch[[#This Row],[Column1]]),"*","~*"),INDIRECT("Table7[Key]"),0)),INDEX(INDIRECT("Table7[Character]"),MATCH(SUBSTITUTE(INDEX(INDIRECT(CONCATENATE("HotKeys.", ImageLayout, "[Alpha Down]")),LayoutMatch[[#This Row],[Column1]]),"*","~*"),INDIRECT("Table7[Key]"),0)),"")</f>
        <v>⇥</v>
      </c>
      <c r="B5" s="25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Q</v>
      </c>
      <c r="C5" s="26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W</v>
      </c>
      <c r="D5" s="26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E</v>
      </c>
      <c r="E5" s="24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R</v>
      </c>
      <c r="F5" s="27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T</v>
      </c>
      <c r="G5" s="24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Y</v>
      </c>
      <c r="H5" s="25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U</v>
      </c>
      <c r="I5" s="26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I</v>
      </c>
      <c r="J5" s="26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O</v>
      </c>
      <c r="K5" s="24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P</v>
      </c>
      <c r="L5" s="24" t="str">
        <f ca="1">IF(ISNUMBER(MATCH(SUBSTITUTE(INDEX(INDIRECT(CONCATENATE("HotKeys.", ImageLayout, "[Alpha Down]")),LayoutMatch[[#This Row],[Column12]]),"*","~*"),INDIRECT("Table7[Key]"),0)),INDEX(INDIRECT("Table7[Character]"),MATCH(SUBSTITUTE(INDEX(INDIRECT(CONCATENATE("HotKeys.", ImageLayout, "[Alpha Down]")),LayoutMatch[[#This Row],[Column12]]),"*","~*"),INDIRECT("Table7[Key]"),0)),"")</f>
        <v>⌫</v>
      </c>
    </row>
    <row r="6" spans="1:12" ht="92.25" customHeight="1" x14ac:dyDescent="0.4">
      <c r="A6" s="24" t="str">
        <f ca="1">IF(ISNUMBER(MATCH(SUBSTITUTE(INDEX(INDIRECT(CONCATENATE("HotKeys.", ImageLayout, "[Alpha Down]")),LayoutMatch[[#This Row],[Column1]]),"*","~*"),INDIRECT("Table7[Key]"),0)),INDEX(INDIRECT("Table7[Character]"),MATCH(SUBSTITUTE(INDEX(INDIRECT(CONCATENATE("HotKeys.", ImageLayout, "[Alpha Down]")),LayoutMatch[[#This Row],[Column1]]),"*","~*"),INDIRECT("Table7[Key]"),0)),"")</f>
        <v/>
      </c>
      <c r="B6" s="25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A</v>
      </c>
      <c r="C6" s="26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S</v>
      </c>
      <c r="D6" s="26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D</v>
      </c>
      <c r="E6" s="24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F</v>
      </c>
      <c r="F6" s="27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G</v>
      </c>
      <c r="G6" s="24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H</v>
      </c>
      <c r="H6" s="25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J</v>
      </c>
      <c r="I6" s="26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K</v>
      </c>
      <c r="J6" s="26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L</v>
      </c>
      <c r="K6" s="24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'</v>
      </c>
      <c r="L6" s="24" t="str">
        <f ca="1">IF(ISNUMBER(MATCH(SUBSTITUTE(INDEX(INDIRECT(CONCATENATE("HotKeys.", ImageLayout, "[Alpha Down]")),LayoutMatch[[#This Row],[Column12]]),"*","~*"),INDIRECT("Table7[Key]"),0)),INDEX(INDIRECT("Table7[Character]"),MATCH(SUBSTITUTE(INDEX(INDIRECT(CONCATENATE("HotKeys.", ImageLayout, "[Alpha Down]")),LayoutMatch[[#This Row],[Column12]]),"*","~*"),INDIRECT("Table7[Key]"),0)),"")</f>
        <v/>
      </c>
    </row>
    <row r="7" spans="1:12" ht="92.25" customHeight="1" x14ac:dyDescent="0.4">
      <c r="A7" s="28" t="s">
        <v>406</v>
      </c>
      <c r="B7" s="25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Z</v>
      </c>
      <c r="C7" s="26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X</v>
      </c>
      <c r="D7" s="26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C</v>
      </c>
      <c r="E7" s="24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V</v>
      </c>
      <c r="F7" s="27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B</v>
      </c>
      <c r="G7" s="24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N</v>
      </c>
      <c r="H7" s="25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M</v>
      </c>
      <c r="I7" s="26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,</v>
      </c>
      <c r="J7" s="26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.</v>
      </c>
      <c r="K7" s="24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/</v>
      </c>
      <c r="L7" s="28" t="s">
        <v>406</v>
      </c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5" sqref="A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4">
      <c r="A5" s="32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Down]")),LayoutMatch[[#This Row],[Column1]]),"~","~~"),"*","~*"),INDIRECT("Table7[Key]"),0)),"")</f>
        <v>ESC</v>
      </c>
      <c r="B5" s="41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f>
        <v>1</v>
      </c>
      <c r="C5" s="42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f>
        <v>2</v>
      </c>
      <c r="D5" s="42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f>
        <v>3</v>
      </c>
      <c r="E5" s="33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f>
        <v>4</v>
      </c>
      <c r="F5" s="43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f>
        <v>5</v>
      </c>
      <c r="G5" s="33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f>
        <v>6</v>
      </c>
      <c r="H5" s="41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f>
        <v>7</v>
      </c>
      <c r="I5" s="41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f>
        <v>8</v>
      </c>
      <c r="J5" s="41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f>
        <v>9</v>
      </c>
      <c r="K5" s="33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f>
        <v>0</v>
      </c>
      <c r="L5" s="32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Down]")),LayoutMatch[[#This Row],[Column12]]),"~","~~"),"*","~*"),INDIRECT("Table7[Key]"),0)),"")</f>
        <v/>
      </c>
    </row>
    <row r="6" spans="1:12" ht="92.25" customHeight="1" x14ac:dyDescent="0.4">
      <c r="A6" s="33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Down]")),LayoutMatch[[#This Row],[Column1]]),"~","~~"),"*","~*"),INDIRECT("Table7[Key]"),0)),"")</f>
        <v/>
      </c>
      <c r="B6" s="41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f>
        <v/>
      </c>
      <c r="C6" s="42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f>
        <v>@</v>
      </c>
      <c r="D6" s="42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f>
        <v>#</v>
      </c>
      <c r="E6" s="33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f>
        <v/>
      </c>
      <c r="F6" s="43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f>
        <v/>
      </c>
      <c r="G6" s="33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f>
        <v/>
      </c>
      <c r="H6" s="41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f>
        <v/>
      </c>
      <c r="I6" s="33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f>
        <v/>
      </c>
      <c r="J6" s="42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f>
        <v/>
      </c>
      <c r="K6" s="33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f>
        <v/>
      </c>
      <c r="L6" s="33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Down]")),LayoutMatch[[#This Row],[Column12]]),"~","~~"),"*","~*"),INDIRECT("Table7[Key]"),0)),"")</f>
        <v/>
      </c>
    </row>
    <row r="7" spans="1:12" ht="92.25" customHeight="1" x14ac:dyDescent="0.4">
      <c r="A7" s="33"/>
      <c r="B7" s="41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f>
        <v/>
      </c>
      <c r="C7" s="42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f>
        <v>-</v>
      </c>
      <c r="D7" s="42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f>
        <v>=</v>
      </c>
      <c r="E7" s="33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f>
        <v/>
      </c>
      <c r="F7" s="43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f>
        <v/>
      </c>
      <c r="G7" s="33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f>
        <v/>
      </c>
      <c r="H7" s="41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f>
        <v/>
      </c>
      <c r="I7" s="33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f>
        <v/>
      </c>
      <c r="J7" s="42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f>
        <v/>
      </c>
      <c r="K7" s="33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f>
        <v/>
      </c>
      <c r="L7" s="33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showGridLines="0" workbookViewId="0">
      <selection activeCell="A5" sqref="A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9">
      <c r="A5" s="30" t="str">
        <f ca="1">IF(ISNUMBER(MATCH(SUBSTITUTE(SUBSTITUTE(INDEX(INDIRECT(CONCATENATE("HotKeys.", ImageLayout, "[Alpha Down]")),LayoutMatchShift[[#This Row],[Column1]]),"~","~~"),"*","~*"),INDIRECT("Table7[Key]"),0)),INDEX(INDIRECT("Table7[Character]"),MATCH(SUBSTITUTE(SUBSTITUTE(INDEX(INDIRECT(CONCATENATE("HotKeys.", ImageLayout, "[Alpha Down]")),LayoutMatchShift[[#This Row],[Column1]]),"~","~~"),"*","~*"),INDIRECT("Table7[Key]"),0)),"")</f>
        <v/>
      </c>
      <c r="B5" s="39" t="str">
        <f ca="1"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f>
        <v/>
      </c>
      <c r="C5" s="40" t="str">
        <f ca="1"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f>
        <v/>
      </c>
      <c r="D5" s="40" t="str">
        <f ca="1"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f>
        <v/>
      </c>
      <c r="E5" s="30" t="str">
        <f ca="1"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f>
        <v/>
      </c>
      <c r="F5" s="44" t="str">
        <f ca="1"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f>
        <v/>
      </c>
      <c r="G5" s="30" t="str">
        <f ca="1"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f>
        <v/>
      </c>
      <c r="H5" s="39" t="str">
        <f ca="1"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f>
        <v/>
      </c>
      <c r="I5" s="39" t="str">
        <f ca="1"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f>
        <v/>
      </c>
      <c r="J5" s="39" t="str">
        <f ca="1"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f>
        <v/>
      </c>
      <c r="K5" s="30" t="str">
        <f ca="1"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f>
        <v/>
      </c>
      <c r="L5" s="31" t="str">
        <f ca="1">IF(ISNUMBER(MATCH(SUBSTITUTE(SUBSTITUTE(INDEX(INDIRECT(CONCATENATE("HotKeys.", ImageLayout, "[Alpha Down]")),LayoutMatchShift[[#This Row],[Column12]]),"~","~~"),"*","~*"),INDIRECT("Table7[Key]"),0)),INDEX(INDIRECT("Table7[Character]"),MATCH(SUBSTITUTE(SUBSTITUTE(INDEX(INDIRECT(CONCATENATE("HotKeys.", ImageLayout, "[Alpha Down]")),LayoutMatchShift[[#This Row],[Column12]]),"~","~~"),"*","~*"),INDIRECT("Table7[Key]"),0)),"")</f>
        <v>⌦</v>
      </c>
    </row>
    <row r="6" spans="1:12" ht="92.25" customHeight="1" x14ac:dyDescent="0.9">
      <c r="A6" s="30" t="str">
        <f ca="1">IF(ISNUMBER(MATCH(SUBSTITUTE(SUBSTITUTE(INDEX(INDIRECT(CONCATENATE("HotKeys.", ImageLayout, "[Alpha Down]")),LayoutMatchShift[[#This Row],[Column1]]),"~","~~"),"*","~*"),INDIRECT("Table7[Key]"),0)),INDEX(INDIRECT("Table7[Character]"),MATCH(SUBSTITUTE(SUBSTITUTE(INDEX(INDIRECT(CONCATENATE("HotKeys.", ImageLayout, "[Alpha Down]")),LayoutMatchShift[[#This Row],[Column1]]),"~","~~"),"*","~*"),INDIRECT("Table7[Key]"),0)),"")</f>
        <v/>
      </c>
      <c r="B6" s="39" t="str">
        <f ca="1"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f>
        <v/>
      </c>
      <c r="C6" s="40" t="str">
        <f ca="1"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f>
        <v/>
      </c>
      <c r="D6" s="40" t="str">
        <f ca="1"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f>
        <v/>
      </c>
      <c r="E6" s="30" t="str">
        <f ca="1"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f>
        <v/>
      </c>
      <c r="F6" s="44" t="str">
        <f ca="1"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f>
        <v/>
      </c>
      <c r="G6" s="30" t="str">
        <f ca="1"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f>
        <v/>
      </c>
      <c r="H6" s="39" t="str">
        <f ca="1"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f>
        <v/>
      </c>
      <c r="I6" s="39" t="str">
        <f ca="1"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f>
        <v/>
      </c>
      <c r="J6" s="39" t="str">
        <f ca="1"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f>
        <v/>
      </c>
      <c r="K6" s="30" t="str">
        <f ca="1"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f>
        <v>"</v>
      </c>
      <c r="L6" s="30" t="str">
        <f ca="1">IF(ISNUMBER(MATCH(SUBSTITUTE(SUBSTITUTE(INDEX(INDIRECT(CONCATENATE("HotKeys.", ImageLayout, "[Alpha Down]")),LayoutMatchShift[[#This Row],[Column12]]),"~","~~"),"*","~*"),INDIRECT("Table7[Key]"),0)),INDEX(INDIRECT("Table7[Character]"),MATCH(SUBSTITUTE(SUBSTITUTE(INDEX(INDIRECT(CONCATENATE("HotKeys.", ImageLayout, "[Alpha Down]")),LayoutMatchShift[[#This Row],[Column12]]),"~","~~"),"*","~*"),INDIRECT("Table7[Key]"),0)),"")</f>
        <v/>
      </c>
    </row>
    <row r="7" spans="1:12" ht="92.25" customHeight="1" x14ac:dyDescent="0.9">
      <c r="A7" s="30"/>
      <c r="B7" s="39" t="str">
        <f ca="1"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f>
        <v/>
      </c>
      <c r="C7" s="40" t="str">
        <f ca="1"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f>
        <v/>
      </c>
      <c r="D7" s="40" t="str">
        <f ca="1"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f>
        <v/>
      </c>
      <c r="E7" s="30" t="str">
        <f ca="1"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f>
        <v/>
      </c>
      <c r="F7" s="44" t="str">
        <f ca="1"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f>
        <v/>
      </c>
      <c r="G7" s="30" t="str">
        <f ca="1"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f>
        <v/>
      </c>
      <c r="H7" s="39" t="str">
        <f ca="1"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f>
        <v/>
      </c>
      <c r="I7" s="30" t="str">
        <f ca="1"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f>
        <v>&lt;</v>
      </c>
      <c r="J7" s="40" t="str">
        <f ca="1"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f>
        <v>&gt;</v>
      </c>
      <c r="K7" s="30" t="str">
        <f ca="1"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f>
        <v>?</v>
      </c>
      <c r="L7" s="30"/>
    </row>
    <row r="8" spans="1:12" x14ac:dyDescent="0.4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showGridLines="0" workbookViewId="0">
      <selection activeCell="A5" sqref="A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4">
      <c r="A5" s="34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Down]")),LayoutMatchShift[[#This Row],[Column1]]),"~","~~"),"*","~*"),INDIRECT("Table7[Key]"),0)),"")</f>
        <v>ESC</v>
      </c>
      <c r="B5" s="36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>!</v>
      </c>
      <c r="C5" s="37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>@</v>
      </c>
      <c r="D5" s="37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>#</v>
      </c>
      <c r="E5" s="35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>$</v>
      </c>
      <c r="F5" s="45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>%</v>
      </c>
      <c r="G5" s="35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>^</v>
      </c>
      <c r="H5" s="36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>&amp;</v>
      </c>
      <c r="I5" s="36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>*</v>
      </c>
      <c r="J5" s="36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>(</v>
      </c>
      <c r="K5" s="35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>)</v>
      </c>
      <c r="L5" s="34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Down]")),LayoutMatchShift[[#This Row],[Column12]]),"~","~~"),"*","~*"),INDIRECT("Table7[Key]"),0)),"")</f>
        <v/>
      </c>
    </row>
    <row r="6" spans="1:12" ht="92.25" customHeight="1" x14ac:dyDescent="0.4">
      <c r="A6" s="35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Down]")),LayoutMatchShift[[#This Row],[Column1]]),"~","~~"),"*","~*"),INDIRECT("Table7[Key]"),0)),"")</f>
        <v/>
      </c>
      <c r="B6" s="36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/>
      </c>
      <c r="C6" s="37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>~</v>
      </c>
      <c r="D6" s="37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>`</v>
      </c>
      <c r="E6" s="35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/>
      </c>
      <c r="F6" s="45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/>
      </c>
      <c r="G6" s="35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/>
      </c>
      <c r="H6" s="36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/>
      </c>
      <c r="I6" s="36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/>
      </c>
      <c r="J6" s="36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/>
      </c>
      <c r="K6" s="35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/>
      </c>
      <c r="L6" s="35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Down]")),LayoutMatchShift[[#This Row],[Column12]]),"~","~~"),"*","~*"),INDIRECT("Table7[Key]"),0)),"")</f>
        <v/>
      </c>
    </row>
    <row r="7" spans="1:12" ht="92.25" customHeight="1" x14ac:dyDescent="0.4">
      <c r="A7" s="35"/>
      <c r="B7" s="36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/>
      </c>
      <c r="C7" s="37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>_</v>
      </c>
      <c r="D7" s="35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>|</v>
      </c>
      <c r="E7" s="38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/>
      </c>
      <c r="F7" s="45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/>
      </c>
      <c r="G7" s="35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/>
      </c>
      <c r="H7" s="36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/>
      </c>
      <c r="I7" s="36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/>
      </c>
      <c r="J7" s="36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/>
      </c>
      <c r="K7" s="35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/>
      </c>
      <c r="L7" s="35"/>
    </row>
    <row r="8" spans="1:12" x14ac:dyDescent="0.4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.5703125" customWidth="1"/>
    <col min="2" max="2" width="17.7109375" customWidth="1"/>
    <col min="3" max="3" width="11.42578125" customWidth="1"/>
    <col min="4" max="4" width="14.5703125" customWidth="1"/>
    <col min="5" max="5" width="11.85546875" customWidth="1"/>
    <col min="6" max="6" width="18.42578125" customWidth="1"/>
    <col min="7" max="7" width="15.5703125" customWidth="1"/>
    <col min="8" max="9" width="14.5703125" customWidth="1"/>
    <col min="10" max="11" width="15" customWidth="1"/>
    <col min="12" max="12" width="22" customWidth="1"/>
    <col min="13" max="13" width="12" customWidth="1"/>
    <col min="14" max="14" width="20.85546875" customWidth="1"/>
    <col min="15" max="15" width="18.140625" customWidth="1"/>
    <col min="16" max="16" width="8.28515625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55</v>
      </c>
      <c r="D4" t="s">
        <v>110</v>
      </c>
      <c r="H4" t="s">
        <v>167</v>
      </c>
      <c r="J4" t="s">
        <v>353</v>
      </c>
    </row>
    <row r="5" spans="1:16" x14ac:dyDescent="0.25">
      <c r="A5" t="s">
        <v>240</v>
      </c>
      <c r="B5" t="s">
        <v>245</v>
      </c>
      <c r="D5" t="s">
        <v>250</v>
      </c>
      <c r="H5" t="s">
        <v>255</v>
      </c>
      <c r="J5" t="s">
        <v>354</v>
      </c>
    </row>
    <row r="6" spans="1:16" x14ac:dyDescent="0.25">
      <c r="A6" t="s">
        <v>21</v>
      </c>
      <c r="B6" t="s">
        <v>61</v>
      </c>
      <c r="D6" t="s">
        <v>116</v>
      </c>
      <c r="H6" t="s">
        <v>168</v>
      </c>
      <c r="J6" t="s">
        <v>355</v>
      </c>
    </row>
    <row r="7" spans="1:16" x14ac:dyDescent="0.25">
      <c r="A7" t="s">
        <v>241</v>
      </c>
      <c r="B7" t="s">
        <v>246</v>
      </c>
      <c r="D7" t="s">
        <v>251</v>
      </c>
      <c r="H7" t="s">
        <v>256</v>
      </c>
      <c r="J7" t="s">
        <v>356</v>
      </c>
    </row>
    <row r="8" spans="1:16" x14ac:dyDescent="0.25">
      <c r="A8" t="s">
        <v>3</v>
      </c>
      <c r="B8" t="s">
        <v>44</v>
      </c>
      <c r="D8" t="s">
        <v>98</v>
      </c>
      <c r="H8" t="s">
        <v>169</v>
      </c>
      <c r="J8" t="s">
        <v>357</v>
      </c>
    </row>
    <row r="9" spans="1:16" x14ac:dyDescent="0.25">
      <c r="A9" t="s">
        <v>242</v>
      </c>
      <c r="B9" t="s">
        <v>272</v>
      </c>
      <c r="D9" t="s">
        <v>252</v>
      </c>
      <c r="H9" t="s">
        <v>257</v>
      </c>
      <c r="J9" t="s">
        <v>358</v>
      </c>
    </row>
    <row r="10" spans="1:16" x14ac:dyDescent="0.25">
      <c r="A10" t="s">
        <v>16</v>
      </c>
      <c r="B10" t="s">
        <v>54</v>
      </c>
      <c r="D10" t="s">
        <v>111</v>
      </c>
      <c r="H10" t="s">
        <v>170</v>
      </c>
      <c r="J10" t="s">
        <v>359</v>
      </c>
    </row>
    <row r="11" spans="1:16" x14ac:dyDescent="0.25">
      <c r="A11" t="s">
        <v>243</v>
      </c>
      <c r="B11" t="s">
        <v>297</v>
      </c>
      <c r="D11" t="s">
        <v>253</v>
      </c>
      <c r="H11" t="s">
        <v>258</v>
      </c>
      <c r="J11" t="s">
        <v>360</v>
      </c>
    </row>
    <row r="12" spans="1:16" x14ac:dyDescent="0.25">
      <c r="A12" t="s">
        <v>18</v>
      </c>
      <c r="B12" t="s">
        <v>45</v>
      </c>
      <c r="D12" t="s">
        <v>113</v>
      </c>
      <c r="H12" t="s">
        <v>171</v>
      </c>
      <c r="J12" t="s">
        <v>361</v>
      </c>
    </row>
    <row r="13" spans="1:16" x14ac:dyDescent="0.25">
      <c r="A13" t="s">
        <v>244</v>
      </c>
      <c r="B13" t="s">
        <v>274</v>
      </c>
      <c r="D13" t="s">
        <v>254</v>
      </c>
      <c r="H13" t="s">
        <v>259</v>
      </c>
      <c r="J13" t="s">
        <v>362</v>
      </c>
    </row>
    <row r="14" spans="1:16" x14ac:dyDescent="0.25">
      <c r="A14" t="s">
        <v>74</v>
      </c>
      <c r="B14" t="s">
        <v>75</v>
      </c>
    </row>
    <row r="15" spans="1:16" x14ac:dyDescent="0.25">
      <c r="A15" t="s">
        <v>0</v>
      </c>
      <c r="B15" t="s">
        <v>39</v>
      </c>
      <c r="D15" t="s">
        <v>91</v>
      </c>
    </row>
    <row r="16" spans="1:16" x14ac:dyDescent="0.25">
      <c r="A16" t="s">
        <v>260</v>
      </c>
      <c r="B16" t="s">
        <v>261</v>
      </c>
      <c r="D16" t="s">
        <v>262</v>
      </c>
    </row>
    <row r="17" spans="1:7" x14ac:dyDescent="0.25">
      <c r="A17" t="s">
        <v>17</v>
      </c>
      <c r="B17" t="s">
        <v>56</v>
      </c>
      <c r="D17" s="3" t="s">
        <v>112</v>
      </c>
      <c r="F17" t="s">
        <v>140</v>
      </c>
      <c r="G17" s="4" t="s">
        <v>141</v>
      </c>
    </row>
    <row r="18" spans="1:7" x14ac:dyDescent="0.25">
      <c r="A18" s="1" t="s">
        <v>126</v>
      </c>
      <c r="B18" s="1" t="s">
        <v>373</v>
      </c>
      <c r="D18" s="3" t="s">
        <v>128</v>
      </c>
    </row>
    <row r="19" spans="1:7" x14ac:dyDescent="0.25">
      <c r="A19" s="1" t="s">
        <v>213</v>
      </c>
      <c r="B19" s="1" t="s">
        <v>248</v>
      </c>
      <c r="D19" s="3" t="s">
        <v>215</v>
      </c>
    </row>
    <row r="20" spans="1:7" x14ac:dyDescent="0.25">
      <c r="A20" t="s">
        <v>216</v>
      </c>
      <c r="B20" t="s">
        <v>248</v>
      </c>
      <c r="D20" s="3" t="s">
        <v>217</v>
      </c>
      <c r="F20" t="s">
        <v>218</v>
      </c>
      <c r="G20" s="4" t="s">
        <v>219</v>
      </c>
    </row>
    <row r="21" spans="1:7" x14ac:dyDescent="0.25">
      <c r="A21" t="s">
        <v>4</v>
      </c>
      <c r="B21" t="s">
        <v>57</v>
      </c>
      <c r="D21" t="s">
        <v>97</v>
      </c>
    </row>
    <row r="22" spans="1:7" x14ac:dyDescent="0.25">
      <c r="A22" s="1" t="s">
        <v>129</v>
      </c>
      <c r="B22" s="1" t="s">
        <v>127</v>
      </c>
      <c r="D22" t="s">
        <v>125</v>
      </c>
    </row>
    <row r="23" spans="1:7" x14ac:dyDescent="0.25">
      <c r="A23" s="1" t="s">
        <v>223</v>
      </c>
      <c r="B23" s="1" t="s">
        <v>214</v>
      </c>
      <c r="D23" s="1" t="s">
        <v>228</v>
      </c>
    </row>
    <row r="24" spans="1:7" x14ac:dyDescent="0.25">
      <c r="A24" s="1" t="s">
        <v>224</v>
      </c>
      <c r="B24" s="1" t="s">
        <v>214</v>
      </c>
      <c r="D24" s="1" t="s">
        <v>229</v>
      </c>
    </row>
    <row r="25" spans="1:7" x14ac:dyDescent="0.25">
      <c r="A25" s="1" t="s">
        <v>225</v>
      </c>
      <c r="B25" s="1" t="s">
        <v>214</v>
      </c>
      <c r="D25" s="1" t="s">
        <v>230</v>
      </c>
    </row>
    <row r="26" spans="1:7" x14ac:dyDescent="0.25">
      <c r="A26" s="1" t="s">
        <v>226</v>
      </c>
      <c r="B26" s="1" t="s">
        <v>214</v>
      </c>
      <c r="D26" s="1" t="s">
        <v>231</v>
      </c>
    </row>
    <row r="27" spans="1:7" x14ac:dyDescent="0.25">
      <c r="A27" s="1" t="s">
        <v>233</v>
      </c>
      <c r="B27" s="1" t="s">
        <v>214</v>
      </c>
      <c r="D27" t="s">
        <v>234</v>
      </c>
    </row>
    <row r="28" spans="1:7" x14ac:dyDescent="0.25">
      <c r="A28" s="1" t="s">
        <v>227</v>
      </c>
      <c r="B28" s="1" t="s">
        <v>214</v>
      </c>
      <c r="D28" s="1" t="s">
        <v>232</v>
      </c>
    </row>
    <row r="29" spans="1:7" x14ac:dyDescent="0.25">
      <c r="A29" s="1" t="s">
        <v>235</v>
      </c>
      <c r="B29" s="1" t="s">
        <v>214</v>
      </c>
      <c r="D29" t="s">
        <v>236</v>
      </c>
    </row>
    <row r="30" spans="1:7" x14ac:dyDescent="0.25">
      <c r="A30" t="s">
        <v>221</v>
      </c>
      <c r="B30" t="s">
        <v>214</v>
      </c>
      <c r="D30" t="s">
        <v>222</v>
      </c>
    </row>
    <row r="31" spans="1:7" x14ac:dyDescent="0.25">
      <c r="A31" t="s">
        <v>5</v>
      </c>
      <c r="B31" t="s">
        <v>58</v>
      </c>
      <c r="D31" t="s">
        <v>99</v>
      </c>
    </row>
    <row r="32" spans="1:7" x14ac:dyDescent="0.25">
      <c r="A32" t="s">
        <v>263</v>
      </c>
      <c r="B32" t="s">
        <v>249</v>
      </c>
      <c r="D32" t="s">
        <v>273</v>
      </c>
    </row>
    <row r="33" spans="1:14" x14ac:dyDescent="0.25">
      <c r="A33" t="s">
        <v>6</v>
      </c>
      <c r="B33" t="s">
        <v>42</v>
      </c>
      <c r="D33" t="s">
        <v>101</v>
      </c>
    </row>
    <row r="34" spans="1:14" x14ac:dyDescent="0.25">
      <c r="A34" t="s">
        <v>264</v>
      </c>
      <c r="B34" t="s">
        <v>220</v>
      </c>
      <c r="D34" t="s">
        <v>275</v>
      </c>
    </row>
    <row r="35" spans="1:14" x14ac:dyDescent="0.25">
      <c r="A35" t="s">
        <v>24</v>
      </c>
      <c r="B35" t="s">
        <v>64</v>
      </c>
      <c r="D35" t="s">
        <v>119</v>
      </c>
    </row>
    <row r="36" spans="1:14" x14ac:dyDescent="0.25">
      <c r="A36" t="s">
        <v>265</v>
      </c>
      <c r="B36" t="s">
        <v>276</v>
      </c>
      <c r="D36" t="s">
        <v>277</v>
      </c>
    </row>
    <row r="37" spans="1:14" x14ac:dyDescent="0.25">
      <c r="A37" t="s">
        <v>22</v>
      </c>
      <c r="B37" t="s">
        <v>62</v>
      </c>
      <c r="D37" t="s">
        <v>117</v>
      </c>
    </row>
    <row r="38" spans="1:14" x14ac:dyDescent="0.25">
      <c r="A38" s="1" t="s">
        <v>130</v>
      </c>
      <c r="B38" s="1" t="s">
        <v>131</v>
      </c>
      <c r="D38" t="s">
        <v>132</v>
      </c>
    </row>
    <row r="39" spans="1:14" x14ac:dyDescent="0.25">
      <c r="A39" s="1" t="s">
        <v>209</v>
      </c>
      <c r="B39" s="1" t="s">
        <v>210</v>
      </c>
      <c r="D39" t="s">
        <v>211</v>
      </c>
    </row>
    <row r="40" spans="1:14" x14ac:dyDescent="0.25">
      <c r="A40" t="s">
        <v>346</v>
      </c>
      <c r="B40" t="s">
        <v>210</v>
      </c>
      <c r="D40" t="s">
        <v>212</v>
      </c>
    </row>
    <row r="41" spans="1:14" x14ac:dyDescent="0.25">
      <c r="A41" t="s">
        <v>2</v>
      </c>
      <c r="B41" t="s">
        <v>41</v>
      </c>
      <c r="D41" t="s">
        <v>93</v>
      </c>
    </row>
    <row r="42" spans="1:14" x14ac:dyDescent="0.25">
      <c r="A42" s="1" t="s">
        <v>94</v>
      </c>
      <c r="B42" s="1" t="s">
        <v>95</v>
      </c>
      <c r="D42" t="s">
        <v>96</v>
      </c>
    </row>
    <row r="43" spans="1:14" x14ac:dyDescent="0.25">
      <c r="A43" s="1" t="s">
        <v>341</v>
      </c>
      <c r="B43" s="1" t="s">
        <v>342</v>
      </c>
      <c r="D43" t="s">
        <v>343</v>
      </c>
    </row>
    <row r="44" spans="1:14" x14ac:dyDescent="0.25">
      <c r="A44" t="s">
        <v>344</v>
      </c>
      <c r="B44" t="s">
        <v>342</v>
      </c>
      <c r="D44" t="s">
        <v>345</v>
      </c>
    </row>
    <row r="45" spans="1:14" x14ac:dyDescent="0.25">
      <c r="A45" t="s">
        <v>20</v>
      </c>
      <c r="B45" t="s">
        <v>60</v>
      </c>
      <c r="D45" t="s">
        <v>115</v>
      </c>
    </row>
    <row r="46" spans="1:14" x14ac:dyDescent="0.25">
      <c r="A46" t="s">
        <v>266</v>
      </c>
      <c r="B46" t="s">
        <v>278</v>
      </c>
      <c r="D46" t="s">
        <v>279</v>
      </c>
    </row>
    <row r="47" spans="1:14" x14ac:dyDescent="0.25">
      <c r="A47" t="s">
        <v>23</v>
      </c>
      <c r="B47" t="s">
        <v>48</v>
      </c>
      <c r="D47" t="s">
        <v>118</v>
      </c>
      <c r="F47" t="s">
        <v>156</v>
      </c>
      <c r="H47" t="s">
        <v>173</v>
      </c>
      <c r="J47" t="s">
        <v>363</v>
      </c>
      <c r="N47" t="s">
        <v>119</v>
      </c>
    </row>
    <row r="48" spans="1:14" x14ac:dyDescent="0.25">
      <c r="A48" t="s">
        <v>267</v>
      </c>
      <c r="B48" t="s">
        <v>315</v>
      </c>
      <c r="D48" t="s">
        <v>281</v>
      </c>
      <c r="F48" t="s">
        <v>156</v>
      </c>
      <c r="H48" t="s">
        <v>282</v>
      </c>
      <c r="J48" t="s">
        <v>364</v>
      </c>
      <c r="N48" t="s">
        <v>277</v>
      </c>
    </row>
    <row r="49" spans="1:14" x14ac:dyDescent="0.25">
      <c r="A49" t="s">
        <v>19</v>
      </c>
      <c r="B49" t="s">
        <v>50</v>
      </c>
      <c r="D49" t="s">
        <v>114</v>
      </c>
      <c r="F49" t="s">
        <v>162</v>
      </c>
      <c r="H49" t="s">
        <v>174</v>
      </c>
      <c r="J49" t="s">
        <v>365</v>
      </c>
      <c r="N49" t="s">
        <v>114</v>
      </c>
    </row>
    <row r="50" spans="1:14" x14ac:dyDescent="0.25">
      <c r="A50" t="s">
        <v>268</v>
      </c>
      <c r="B50" t="s">
        <v>317</v>
      </c>
      <c r="D50" t="s">
        <v>284</v>
      </c>
      <c r="F50" t="s">
        <v>285</v>
      </c>
      <c r="H50" t="s">
        <v>286</v>
      </c>
      <c r="J50" t="s">
        <v>366</v>
      </c>
      <c r="N50" t="s">
        <v>284</v>
      </c>
    </row>
    <row r="51" spans="1:14" x14ac:dyDescent="0.25">
      <c r="A51" t="s">
        <v>8</v>
      </c>
      <c r="B51" t="s">
        <v>59</v>
      </c>
      <c r="D51" t="s">
        <v>102</v>
      </c>
      <c r="F51" t="s">
        <v>142</v>
      </c>
      <c r="H51" t="s">
        <v>175</v>
      </c>
      <c r="J51" t="s">
        <v>367</v>
      </c>
      <c r="L51" t="s">
        <v>191</v>
      </c>
      <c r="N51" t="s">
        <v>102</v>
      </c>
    </row>
    <row r="52" spans="1:14" x14ac:dyDescent="0.25">
      <c r="A52" t="s">
        <v>269</v>
      </c>
      <c r="B52" t="s">
        <v>283</v>
      </c>
      <c r="D52" t="s">
        <v>287</v>
      </c>
      <c r="F52" t="s">
        <v>292</v>
      </c>
      <c r="H52" t="s">
        <v>290</v>
      </c>
      <c r="J52" t="s">
        <v>368</v>
      </c>
      <c r="L52" t="s">
        <v>298</v>
      </c>
      <c r="N52" t="s">
        <v>287</v>
      </c>
    </row>
    <row r="53" spans="1:14" x14ac:dyDescent="0.25">
      <c r="A53" t="s">
        <v>13</v>
      </c>
      <c r="B53" t="s">
        <v>63</v>
      </c>
      <c r="D53" t="s">
        <v>108</v>
      </c>
      <c r="F53" t="s">
        <v>163</v>
      </c>
      <c r="H53" t="s">
        <v>176</v>
      </c>
      <c r="J53" t="s">
        <v>369</v>
      </c>
      <c r="N53" t="s">
        <v>108</v>
      </c>
    </row>
    <row r="54" spans="1:14" x14ac:dyDescent="0.25">
      <c r="A54" t="s">
        <v>270</v>
      </c>
      <c r="B54" t="s">
        <v>280</v>
      </c>
      <c r="D54" t="s">
        <v>288</v>
      </c>
      <c r="F54" t="s">
        <v>293</v>
      </c>
      <c r="H54" t="s">
        <v>291</v>
      </c>
      <c r="J54" t="s">
        <v>370</v>
      </c>
      <c r="N54" t="s">
        <v>288</v>
      </c>
    </row>
    <row r="55" spans="1:14" x14ac:dyDescent="0.25">
      <c r="A55" t="s">
        <v>14</v>
      </c>
      <c r="B55" t="s">
        <v>69</v>
      </c>
      <c r="D55" t="s">
        <v>109</v>
      </c>
      <c r="H55" t="s">
        <v>172</v>
      </c>
      <c r="J55" t="s">
        <v>371</v>
      </c>
      <c r="N55" t="s">
        <v>117</v>
      </c>
    </row>
    <row r="56" spans="1:14" x14ac:dyDescent="0.25">
      <c r="A56" s="1" t="s">
        <v>376</v>
      </c>
      <c r="B56" t="s">
        <v>134</v>
      </c>
      <c r="D56" t="s">
        <v>294</v>
      </c>
      <c r="H56" t="s">
        <v>289</v>
      </c>
      <c r="J56" t="s">
        <v>372</v>
      </c>
      <c r="N56" t="s">
        <v>212</v>
      </c>
    </row>
    <row r="57" spans="1:14" x14ac:dyDescent="0.25">
      <c r="A57" s="1" t="s">
        <v>377</v>
      </c>
      <c r="B57" t="s">
        <v>202</v>
      </c>
      <c r="D57" t="s">
        <v>294</v>
      </c>
      <c r="H57" t="s">
        <v>289</v>
      </c>
      <c r="J57" t="s">
        <v>372</v>
      </c>
      <c r="N57" t="s">
        <v>212</v>
      </c>
    </row>
    <row r="58" spans="1:14" x14ac:dyDescent="0.25">
      <c r="A58" t="s">
        <v>271</v>
      </c>
      <c r="B58" t="s">
        <v>204</v>
      </c>
      <c r="D58" t="s">
        <v>294</v>
      </c>
      <c r="H58" t="s">
        <v>289</v>
      </c>
      <c r="J58" t="s">
        <v>372</v>
      </c>
      <c r="N58" t="s">
        <v>212</v>
      </c>
    </row>
    <row r="59" spans="1:14" x14ac:dyDescent="0.25">
      <c r="A59" t="s">
        <v>31</v>
      </c>
      <c r="B59" t="s">
        <v>68</v>
      </c>
      <c r="D59" t="s">
        <v>71</v>
      </c>
      <c r="F59" t="s">
        <v>68</v>
      </c>
      <c r="N59" t="s">
        <v>68</v>
      </c>
    </row>
    <row r="60" spans="1:14" x14ac:dyDescent="0.25">
      <c r="A60" s="1" t="s">
        <v>70</v>
      </c>
      <c r="B60" t="s">
        <v>71</v>
      </c>
    </row>
    <row r="61" spans="1:14" x14ac:dyDescent="0.25">
      <c r="A61" s="1" t="s">
        <v>205</v>
      </c>
      <c r="B61" t="s">
        <v>206</v>
      </c>
    </row>
    <row r="62" spans="1:14" x14ac:dyDescent="0.25">
      <c r="A62" t="s">
        <v>207</v>
      </c>
      <c r="B62" t="s">
        <v>208</v>
      </c>
      <c r="D62" t="s">
        <v>206</v>
      </c>
      <c r="F62" t="s">
        <v>208</v>
      </c>
      <c r="N62" t="s">
        <v>68</v>
      </c>
    </row>
    <row r="63" spans="1:14" x14ac:dyDescent="0.25">
      <c r="A63" t="s">
        <v>32</v>
      </c>
      <c r="B63" t="s">
        <v>68</v>
      </c>
      <c r="D63" t="s">
        <v>71</v>
      </c>
      <c r="F63" t="s">
        <v>68</v>
      </c>
      <c r="H63" t="s">
        <v>68</v>
      </c>
      <c r="J63" t="s">
        <v>68</v>
      </c>
      <c r="N63" t="s">
        <v>68</v>
      </c>
    </row>
    <row r="64" spans="1:14" x14ac:dyDescent="0.25">
      <c r="A64" t="s">
        <v>299</v>
      </c>
      <c r="B64" t="s">
        <v>68</v>
      </c>
      <c r="D64" t="s">
        <v>71</v>
      </c>
      <c r="F64" t="s">
        <v>68</v>
      </c>
      <c r="H64" t="s">
        <v>68</v>
      </c>
      <c r="J64" t="s">
        <v>68</v>
      </c>
      <c r="N64" t="s">
        <v>68</v>
      </c>
    </row>
    <row r="65" spans="1:14" x14ac:dyDescent="0.25">
      <c r="A65" t="s">
        <v>33</v>
      </c>
      <c r="B65" t="s">
        <v>68</v>
      </c>
      <c r="D65" t="s">
        <v>71</v>
      </c>
      <c r="F65" t="s">
        <v>68</v>
      </c>
      <c r="H65" t="s">
        <v>68</v>
      </c>
      <c r="J65" t="s">
        <v>68</v>
      </c>
      <c r="N65" t="s">
        <v>68</v>
      </c>
    </row>
    <row r="66" spans="1:14" x14ac:dyDescent="0.25">
      <c r="A66" t="s">
        <v>300</v>
      </c>
      <c r="B66" t="s">
        <v>68</v>
      </c>
      <c r="D66" t="s">
        <v>71</v>
      </c>
      <c r="F66" t="s">
        <v>68</v>
      </c>
      <c r="H66" t="s">
        <v>68</v>
      </c>
      <c r="J66" t="s">
        <v>68</v>
      </c>
      <c r="N66" t="s">
        <v>68</v>
      </c>
    </row>
    <row r="67" spans="1:14" x14ac:dyDescent="0.25">
      <c r="A67" t="s">
        <v>7</v>
      </c>
      <c r="B67" t="s">
        <v>46</v>
      </c>
      <c r="D67" t="s">
        <v>100</v>
      </c>
      <c r="F67" t="s">
        <v>157</v>
      </c>
      <c r="N67" t="s">
        <v>66</v>
      </c>
    </row>
    <row r="68" spans="1:14" x14ac:dyDescent="0.25">
      <c r="A68" t="s">
        <v>301</v>
      </c>
      <c r="B68" t="s">
        <v>305</v>
      </c>
      <c r="D68" t="s">
        <v>306</v>
      </c>
      <c r="F68" t="s">
        <v>157</v>
      </c>
      <c r="N68" t="s">
        <v>307</v>
      </c>
    </row>
    <row r="69" spans="1:14" x14ac:dyDescent="0.25">
      <c r="A69" t="s">
        <v>9</v>
      </c>
      <c r="B69" t="s">
        <v>52</v>
      </c>
      <c r="D69" t="s">
        <v>103</v>
      </c>
      <c r="F69" t="s">
        <v>143</v>
      </c>
      <c r="N69" t="s">
        <v>111</v>
      </c>
    </row>
    <row r="70" spans="1:14" x14ac:dyDescent="0.25">
      <c r="A70" t="s">
        <v>302</v>
      </c>
      <c r="B70" t="s">
        <v>328</v>
      </c>
      <c r="D70" t="s">
        <v>312</v>
      </c>
      <c r="F70" t="s">
        <v>309</v>
      </c>
      <c r="N70" t="s">
        <v>253</v>
      </c>
    </row>
    <row r="71" spans="1:14" x14ac:dyDescent="0.25">
      <c r="A71" t="s">
        <v>25</v>
      </c>
      <c r="B71" t="s">
        <v>43</v>
      </c>
      <c r="D71" t="s">
        <v>104</v>
      </c>
      <c r="F71" t="s">
        <v>144</v>
      </c>
      <c r="L71" t="s">
        <v>194</v>
      </c>
      <c r="N71" t="s">
        <v>113</v>
      </c>
    </row>
    <row r="72" spans="1:14" x14ac:dyDescent="0.25">
      <c r="A72" t="s">
        <v>303</v>
      </c>
      <c r="B72" t="s">
        <v>247</v>
      </c>
      <c r="D72" t="s">
        <v>313</v>
      </c>
      <c r="F72" t="s">
        <v>310</v>
      </c>
      <c r="L72" t="s">
        <v>308</v>
      </c>
      <c r="N72" t="s">
        <v>254</v>
      </c>
    </row>
    <row r="73" spans="1:14" x14ac:dyDescent="0.25">
      <c r="A73" t="s">
        <v>10</v>
      </c>
      <c r="B73" t="s">
        <v>47</v>
      </c>
      <c r="D73" t="s">
        <v>105</v>
      </c>
      <c r="F73" t="s">
        <v>145</v>
      </c>
      <c r="N73" t="s">
        <v>118</v>
      </c>
    </row>
    <row r="74" spans="1:14" x14ac:dyDescent="0.25">
      <c r="A74" t="s">
        <v>304</v>
      </c>
      <c r="B74" t="s">
        <v>295</v>
      </c>
      <c r="D74" t="s">
        <v>314</v>
      </c>
      <c r="F74" t="s">
        <v>311</v>
      </c>
      <c r="N74" t="s">
        <v>281</v>
      </c>
    </row>
    <row r="75" spans="1:14" x14ac:dyDescent="0.25">
      <c r="A75" t="s">
        <v>34</v>
      </c>
      <c r="B75" t="s">
        <v>53</v>
      </c>
      <c r="D75" t="s">
        <v>120</v>
      </c>
      <c r="F75" t="s">
        <v>159</v>
      </c>
      <c r="N75" t="s">
        <v>104</v>
      </c>
    </row>
    <row r="76" spans="1:14" x14ac:dyDescent="0.25">
      <c r="A76" s="1" t="s">
        <v>133</v>
      </c>
      <c r="B76" t="s">
        <v>374</v>
      </c>
    </row>
    <row r="77" spans="1:14" x14ac:dyDescent="0.25">
      <c r="A77" s="1" t="s">
        <v>201</v>
      </c>
      <c r="B77" t="s">
        <v>375</v>
      </c>
    </row>
    <row r="78" spans="1:14" x14ac:dyDescent="0.25">
      <c r="A78" s="1" t="s">
        <v>203</v>
      </c>
      <c r="B78" t="s">
        <v>296</v>
      </c>
    </row>
    <row r="79" spans="1:14" x14ac:dyDescent="0.25">
      <c r="A79" s="1" t="s">
        <v>35</v>
      </c>
      <c r="B79" s="1" t="s">
        <v>37</v>
      </c>
      <c r="F79" t="s">
        <v>37</v>
      </c>
      <c r="N79" t="s">
        <v>37</v>
      </c>
    </row>
    <row r="80" spans="1:14" x14ac:dyDescent="0.25">
      <c r="A80" s="1" t="s">
        <v>325</v>
      </c>
      <c r="B80" s="1" t="s">
        <v>326</v>
      </c>
      <c r="F80" t="s">
        <v>326</v>
      </c>
      <c r="N80" t="s">
        <v>326</v>
      </c>
    </row>
    <row r="81" spans="1:14" x14ac:dyDescent="0.25">
      <c r="A81" t="s">
        <v>27</v>
      </c>
      <c r="B81" t="s">
        <v>37</v>
      </c>
      <c r="F81" t="s">
        <v>37</v>
      </c>
      <c r="N81" t="s">
        <v>37</v>
      </c>
    </row>
    <row r="82" spans="1:14" x14ac:dyDescent="0.25">
      <c r="A82" t="s">
        <v>318</v>
      </c>
      <c r="B82" t="s">
        <v>326</v>
      </c>
      <c r="F82" t="s">
        <v>326</v>
      </c>
      <c r="N82" t="s">
        <v>326</v>
      </c>
    </row>
    <row r="83" spans="1:14" x14ac:dyDescent="0.25">
      <c r="A83" t="s">
        <v>1</v>
      </c>
      <c r="B83" t="s">
        <v>40</v>
      </c>
      <c r="D83" t="s">
        <v>92</v>
      </c>
      <c r="N83" t="s">
        <v>109</v>
      </c>
    </row>
    <row r="84" spans="1:14" x14ac:dyDescent="0.25">
      <c r="A84" t="s">
        <v>319</v>
      </c>
      <c r="B84" t="s">
        <v>327</v>
      </c>
      <c r="D84" t="s">
        <v>332</v>
      </c>
      <c r="N84" t="s">
        <v>294</v>
      </c>
    </row>
    <row r="85" spans="1:14" x14ac:dyDescent="0.25">
      <c r="A85" t="s">
        <v>12</v>
      </c>
      <c r="B85" t="s">
        <v>49</v>
      </c>
      <c r="D85" t="s">
        <v>107</v>
      </c>
      <c r="F85" t="s">
        <v>158</v>
      </c>
      <c r="N85" t="s">
        <v>110</v>
      </c>
    </row>
    <row r="86" spans="1:14" x14ac:dyDescent="0.25">
      <c r="A86" t="s">
        <v>320</v>
      </c>
      <c r="B86" t="s">
        <v>316</v>
      </c>
      <c r="D86" t="s">
        <v>333</v>
      </c>
      <c r="F86" t="s">
        <v>158</v>
      </c>
      <c r="N86" t="s">
        <v>250</v>
      </c>
    </row>
    <row r="87" spans="1:14" x14ac:dyDescent="0.25">
      <c r="A87" t="s">
        <v>11</v>
      </c>
      <c r="B87" t="s">
        <v>51</v>
      </c>
      <c r="D87" t="s">
        <v>106</v>
      </c>
      <c r="F87" t="s">
        <v>161</v>
      </c>
      <c r="N87" t="s">
        <v>116</v>
      </c>
    </row>
    <row r="88" spans="1:14" x14ac:dyDescent="0.25">
      <c r="A88" t="s">
        <v>321</v>
      </c>
      <c r="B88" t="s">
        <v>329</v>
      </c>
      <c r="D88" t="s">
        <v>334</v>
      </c>
      <c r="F88" t="s">
        <v>161</v>
      </c>
      <c r="N88" t="s">
        <v>251</v>
      </c>
    </row>
    <row r="89" spans="1:14" x14ac:dyDescent="0.25">
      <c r="A89" t="s">
        <v>28</v>
      </c>
      <c r="B89" t="s">
        <v>65</v>
      </c>
      <c r="D89" t="s">
        <v>123</v>
      </c>
      <c r="L89" t="s">
        <v>195</v>
      </c>
      <c r="N89" t="s">
        <v>98</v>
      </c>
    </row>
    <row r="90" spans="1:14" x14ac:dyDescent="0.25">
      <c r="A90" t="s">
        <v>322</v>
      </c>
      <c r="B90" t="s">
        <v>330</v>
      </c>
      <c r="D90" t="s">
        <v>335</v>
      </c>
      <c r="L90" t="s">
        <v>338</v>
      </c>
      <c r="N90" t="s">
        <v>252</v>
      </c>
    </row>
    <row r="91" spans="1:14" x14ac:dyDescent="0.25">
      <c r="A91" t="s">
        <v>29</v>
      </c>
      <c r="B91" t="s">
        <v>66</v>
      </c>
      <c r="D91" t="s">
        <v>121</v>
      </c>
      <c r="F91" t="s">
        <v>164</v>
      </c>
      <c r="N91" t="s">
        <v>67</v>
      </c>
    </row>
    <row r="92" spans="1:14" x14ac:dyDescent="0.25">
      <c r="A92" t="s">
        <v>323</v>
      </c>
      <c r="B92" t="s">
        <v>307</v>
      </c>
      <c r="D92" t="s">
        <v>336</v>
      </c>
      <c r="F92" t="s">
        <v>164</v>
      </c>
      <c r="N92" t="s">
        <v>331</v>
      </c>
    </row>
    <row r="93" spans="1:14" x14ac:dyDescent="0.25">
      <c r="A93" t="s">
        <v>30</v>
      </c>
      <c r="B93" t="s">
        <v>67</v>
      </c>
      <c r="D93" t="s">
        <v>122</v>
      </c>
      <c r="F93" t="s">
        <v>160</v>
      </c>
    </row>
    <row r="94" spans="1:14" x14ac:dyDescent="0.25">
      <c r="A94" t="s">
        <v>324</v>
      </c>
      <c r="B94" t="s">
        <v>331</v>
      </c>
      <c r="D94" t="s">
        <v>337</v>
      </c>
      <c r="F94" t="s">
        <v>160</v>
      </c>
    </row>
    <row r="95" spans="1:14" x14ac:dyDescent="0.25">
      <c r="A95" t="s">
        <v>85</v>
      </c>
    </row>
    <row r="96" spans="1:14" x14ac:dyDescent="0.25">
      <c r="A96" s="1" t="s">
        <v>189</v>
      </c>
    </row>
    <row r="97" spans="1:1" x14ac:dyDescent="0.25">
      <c r="A97" s="2" t="s">
        <v>86</v>
      </c>
    </row>
    <row r="98" spans="1:1" x14ac:dyDescent="0.25">
      <c r="A98" s="2" t="s">
        <v>177</v>
      </c>
    </row>
    <row r="99" spans="1:1" x14ac:dyDescent="0.25">
      <c r="A99" s="2" t="s">
        <v>76</v>
      </c>
    </row>
    <row r="100" spans="1:1" x14ac:dyDescent="0.25">
      <c r="A100" s="2" t="s">
        <v>178</v>
      </c>
    </row>
    <row r="101" spans="1:1" x14ac:dyDescent="0.25">
      <c r="A101" s="2" t="s">
        <v>77</v>
      </c>
    </row>
    <row r="102" spans="1:1" x14ac:dyDescent="0.25">
      <c r="A102" s="2" t="s">
        <v>179</v>
      </c>
    </row>
    <row r="103" spans="1:1" x14ac:dyDescent="0.25">
      <c r="A103" s="2" t="s">
        <v>78</v>
      </c>
    </row>
    <row r="104" spans="1:1" x14ac:dyDescent="0.25">
      <c r="A104" s="2" t="s">
        <v>180</v>
      </c>
    </row>
    <row r="105" spans="1:1" x14ac:dyDescent="0.25">
      <c r="A105" s="2" t="s">
        <v>79</v>
      </c>
    </row>
    <row r="106" spans="1:1" x14ac:dyDescent="0.25">
      <c r="A106" s="2" t="s">
        <v>181</v>
      </c>
    </row>
    <row r="107" spans="1:1" x14ac:dyDescent="0.25">
      <c r="A107" s="2" t="s">
        <v>80</v>
      </c>
    </row>
    <row r="108" spans="1:1" x14ac:dyDescent="0.25">
      <c r="A108" s="2" t="s">
        <v>182</v>
      </c>
    </row>
    <row r="109" spans="1:1" x14ac:dyDescent="0.25">
      <c r="A109" s="2" t="s">
        <v>81</v>
      </c>
    </row>
    <row r="110" spans="1:1" x14ac:dyDescent="0.25">
      <c r="A110" s="2" t="s">
        <v>183</v>
      </c>
    </row>
    <row r="111" spans="1:1" x14ac:dyDescent="0.25">
      <c r="A111" s="2" t="s">
        <v>82</v>
      </c>
    </row>
    <row r="112" spans="1:1" x14ac:dyDescent="0.25">
      <c r="A112" s="2" t="s">
        <v>184</v>
      </c>
    </row>
    <row r="113" spans="1:16" x14ac:dyDescent="0.25">
      <c r="A113" s="2" t="s">
        <v>83</v>
      </c>
    </row>
    <row r="114" spans="1:16" x14ac:dyDescent="0.25">
      <c r="A114" s="2" t="s">
        <v>185</v>
      </c>
    </row>
    <row r="115" spans="1:16" x14ac:dyDescent="0.25">
      <c r="A115" s="2" t="s">
        <v>84</v>
      </c>
    </row>
    <row r="116" spans="1:16" x14ac:dyDescent="0.25">
      <c r="A116" s="2" t="s">
        <v>186</v>
      </c>
    </row>
    <row r="117" spans="1:16" x14ac:dyDescent="0.25">
      <c r="A117" s="1" t="s">
        <v>87</v>
      </c>
    </row>
    <row r="118" spans="1:16" x14ac:dyDescent="0.25">
      <c r="A118" s="1" t="s">
        <v>188</v>
      </c>
    </row>
    <row r="119" spans="1:16" x14ac:dyDescent="0.25">
      <c r="A119" s="1" t="s">
        <v>88</v>
      </c>
    </row>
    <row r="120" spans="1:16" x14ac:dyDescent="0.25">
      <c r="A120" s="1" t="s">
        <v>187</v>
      </c>
    </row>
    <row r="121" spans="1:16" x14ac:dyDescent="0.25">
      <c r="A121" t="s">
        <v>26</v>
      </c>
      <c r="B121" t="s">
        <v>36</v>
      </c>
      <c r="F121" t="s">
        <v>36</v>
      </c>
      <c r="H121" t="s">
        <v>36</v>
      </c>
      <c r="J121" t="s">
        <v>36</v>
      </c>
      <c r="P121">
        <v>100</v>
      </c>
    </row>
    <row r="122" spans="1:16" x14ac:dyDescent="0.25">
      <c r="A122" t="s">
        <v>339</v>
      </c>
      <c r="B122" t="s">
        <v>340</v>
      </c>
      <c r="F122" t="s">
        <v>340</v>
      </c>
      <c r="H122" t="s">
        <v>340</v>
      </c>
      <c r="J122" t="s">
        <v>340</v>
      </c>
      <c r="P122">
        <v>100</v>
      </c>
    </row>
  </sheetData>
  <hyperlinks>
    <hyperlink ref="D17" r:id="rId1"/>
    <hyperlink ref="D20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D94" sqref="D94"/>
    </sheetView>
  </sheetViews>
  <sheetFormatPr defaultRowHeight="15" x14ac:dyDescent="0.25"/>
  <cols>
    <col min="1" max="1" width="9.5703125" bestFit="1" customWidth="1"/>
    <col min="2" max="2" width="17.7109375" bestFit="1" customWidth="1"/>
    <col min="3" max="3" width="11.42578125" bestFit="1" customWidth="1"/>
    <col min="4" max="4" width="14.5703125" bestFit="1" customWidth="1"/>
    <col min="5" max="5" width="11.85546875" bestFit="1" customWidth="1"/>
    <col min="6" max="6" width="18.42578125" bestFit="1" customWidth="1"/>
    <col min="7" max="7" width="15.5703125" bestFit="1" customWidth="1"/>
    <col min="8" max="9" width="14.5703125" customWidth="1"/>
    <col min="10" max="11" width="15" bestFit="1" customWidth="1"/>
    <col min="12" max="12" width="22" bestFit="1" customWidth="1"/>
    <col min="13" max="13" width="12" bestFit="1" customWidth="1"/>
    <col min="14" max="14" width="20.85546875" bestFit="1" customWidth="1"/>
    <col min="15" max="15" width="18.140625" bestFit="1" customWidth="1"/>
    <col min="16" max="16" width="8.28515625" bestFit="1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55</v>
      </c>
      <c r="D4" t="s">
        <v>110</v>
      </c>
      <c r="H4" t="s">
        <v>167</v>
      </c>
      <c r="J4" t="s">
        <v>353</v>
      </c>
    </row>
    <row r="5" spans="1:16" x14ac:dyDescent="0.25">
      <c r="A5" t="s">
        <v>240</v>
      </c>
      <c r="B5" t="s">
        <v>245</v>
      </c>
      <c r="D5" t="s">
        <v>250</v>
      </c>
      <c r="H5" t="s">
        <v>255</v>
      </c>
      <c r="J5" t="s">
        <v>354</v>
      </c>
    </row>
    <row r="6" spans="1:16" x14ac:dyDescent="0.25">
      <c r="A6" t="s">
        <v>21</v>
      </c>
      <c r="B6" t="s">
        <v>61</v>
      </c>
      <c r="D6" t="s">
        <v>116</v>
      </c>
      <c r="H6" t="s">
        <v>168</v>
      </c>
      <c r="J6" t="s">
        <v>355</v>
      </c>
    </row>
    <row r="7" spans="1:16" x14ac:dyDescent="0.25">
      <c r="A7" t="s">
        <v>241</v>
      </c>
      <c r="B7" t="s">
        <v>246</v>
      </c>
      <c r="D7" t="s">
        <v>251</v>
      </c>
      <c r="H7" t="s">
        <v>256</v>
      </c>
      <c r="J7" t="s">
        <v>356</v>
      </c>
    </row>
    <row r="8" spans="1:16" x14ac:dyDescent="0.25">
      <c r="A8" t="s">
        <v>3</v>
      </c>
      <c r="B8" t="s">
        <v>43</v>
      </c>
      <c r="D8" t="s">
        <v>98</v>
      </c>
      <c r="H8" t="s">
        <v>169</v>
      </c>
      <c r="J8" t="s">
        <v>357</v>
      </c>
    </row>
    <row r="9" spans="1:16" x14ac:dyDescent="0.25">
      <c r="A9" t="s">
        <v>242</v>
      </c>
      <c r="B9" t="s">
        <v>247</v>
      </c>
      <c r="D9" t="s">
        <v>252</v>
      </c>
      <c r="H9" t="s">
        <v>257</v>
      </c>
      <c r="J9" t="s">
        <v>358</v>
      </c>
    </row>
    <row r="10" spans="1:16" x14ac:dyDescent="0.25">
      <c r="A10" t="s">
        <v>16</v>
      </c>
      <c r="B10" t="s">
        <v>56</v>
      </c>
      <c r="D10" t="s">
        <v>111</v>
      </c>
      <c r="H10" t="s">
        <v>170</v>
      </c>
      <c r="J10" t="s">
        <v>359</v>
      </c>
    </row>
    <row r="11" spans="1:16" x14ac:dyDescent="0.25">
      <c r="A11" t="s">
        <v>243</v>
      </c>
      <c r="B11" t="s">
        <v>248</v>
      </c>
      <c r="D11" t="s">
        <v>253</v>
      </c>
      <c r="H11" t="s">
        <v>258</v>
      </c>
      <c r="J11" t="s">
        <v>360</v>
      </c>
    </row>
    <row r="12" spans="1:16" x14ac:dyDescent="0.25">
      <c r="A12" t="s">
        <v>18</v>
      </c>
      <c r="B12" t="s">
        <v>58</v>
      </c>
      <c r="D12" t="s">
        <v>113</v>
      </c>
      <c r="H12" t="s">
        <v>171</v>
      </c>
      <c r="J12" t="s">
        <v>361</v>
      </c>
    </row>
    <row r="13" spans="1:16" x14ac:dyDescent="0.25">
      <c r="A13" t="s">
        <v>244</v>
      </c>
      <c r="B13" t="s">
        <v>249</v>
      </c>
      <c r="D13" t="s">
        <v>254</v>
      </c>
      <c r="H13" t="s">
        <v>259</v>
      </c>
      <c r="J13" t="s">
        <v>362</v>
      </c>
    </row>
    <row r="14" spans="1:16" x14ac:dyDescent="0.25">
      <c r="A14" t="s">
        <v>74</v>
      </c>
      <c r="B14" t="s">
        <v>75</v>
      </c>
    </row>
    <row r="15" spans="1:16" x14ac:dyDescent="0.25">
      <c r="A15" t="s">
        <v>482</v>
      </c>
      <c r="B15" t="s">
        <v>483</v>
      </c>
    </row>
    <row r="16" spans="1:16" x14ac:dyDescent="0.25">
      <c r="A16" t="s">
        <v>0</v>
      </c>
      <c r="B16" t="s">
        <v>39</v>
      </c>
      <c r="D16" t="s">
        <v>91</v>
      </c>
    </row>
    <row r="17" spans="1:7" x14ac:dyDescent="0.25">
      <c r="A17" s="1" t="s">
        <v>466</v>
      </c>
      <c r="B17" t="s">
        <v>261</v>
      </c>
    </row>
    <row r="18" spans="1:7" x14ac:dyDescent="0.25">
      <c r="A18" s="1" t="s">
        <v>467</v>
      </c>
      <c r="B18" t="s">
        <v>261</v>
      </c>
    </row>
    <row r="19" spans="1:7" x14ac:dyDescent="0.25">
      <c r="A19" t="s">
        <v>260</v>
      </c>
      <c r="B19" t="s">
        <v>261</v>
      </c>
      <c r="D19" t="s">
        <v>262</v>
      </c>
    </row>
    <row r="20" spans="1:7" x14ac:dyDescent="0.25">
      <c r="A20" t="s">
        <v>17</v>
      </c>
      <c r="B20" t="s">
        <v>57</v>
      </c>
      <c r="D20" s="3" t="s">
        <v>112</v>
      </c>
      <c r="F20" t="s">
        <v>140</v>
      </c>
      <c r="G20" s="4" t="s">
        <v>141</v>
      </c>
    </row>
    <row r="21" spans="1:7" x14ac:dyDescent="0.25">
      <c r="A21" s="1" t="s">
        <v>126</v>
      </c>
      <c r="B21" s="1" t="s">
        <v>127</v>
      </c>
      <c r="D21" s="3" t="s">
        <v>128</v>
      </c>
    </row>
    <row r="22" spans="1:7" x14ac:dyDescent="0.25">
      <c r="A22" s="1" t="s">
        <v>213</v>
      </c>
      <c r="B22" s="1" t="s">
        <v>214</v>
      </c>
      <c r="D22" s="3" t="s">
        <v>215</v>
      </c>
    </row>
    <row r="23" spans="1:7" x14ac:dyDescent="0.25">
      <c r="A23" t="s">
        <v>216</v>
      </c>
      <c r="B23" t="s">
        <v>214</v>
      </c>
      <c r="D23" s="3" t="s">
        <v>217</v>
      </c>
      <c r="F23" t="s">
        <v>218</v>
      </c>
      <c r="G23" s="4" t="s">
        <v>219</v>
      </c>
    </row>
    <row r="24" spans="1:7" x14ac:dyDescent="0.25">
      <c r="A24" t="s">
        <v>4</v>
      </c>
      <c r="B24" t="s">
        <v>42</v>
      </c>
      <c r="D24" t="s">
        <v>97</v>
      </c>
    </row>
    <row r="25" spans="1:7" x14ac:dyDescent="0.25">
      <c r="A25" s="1" t="s">
        <v>129</v>
      </c>
      <c r="B25" s="1" t="s">
        <v>124</v>
      </c>
      <c r="D25" t="s">
        <v>125</v>
      </c>
    </row>
    <row r="26" spans="1:7" x14ac:dyDescent="0.25">
      <c r="A26" s="1" t="s">
        <v>223</v>
      </c>
      <c r="B26" s="1" t="s">
        <v>220</v>
      </c>
      <c r="D26" s="1" t="s">
        <v>228</v>
      </c>
    </row>
    <row r="27" spans="1:7" x14ac:dyDescent="0.25">
      <c r="A27" s="1" t="s">
        <v>224</v>
      </c>
      <c r="B27" s="1" t="s">
        <v>220</v>
      </c>
      <c r="D27" s="1" t="s">
        <v>229</v>
      </c>
    </row>
    <row r="28" spans="1:7" x14ac:dyDescent="0.25">
      <c r="A28" s="1" t="s">
        <v>225</v>
      </c>
      <c r="B28" s="1" t="s">
        <v>220</v>
      </c>
      <c r="D28" s="1" t="s">
        <v>230</v>
      </c>
    </row>
    <row r="29" spans="1:7" x14ac:dyDescent="0.25">
      <c r="A29" s="1" t="s">
        <v>226</v>
      </c>
      <c r="B29" s="1" t="s">
        <v>220</v>
      </c>
      <c r="D29" s="1" t="s">
        <v>231</v>
      </c>
    </row>
    <row r="30" spans="1:7" x14ac:dyDescent="0.25">
      <c r="A30" s="1" t="s">
        <v>233</v>
      </c>
      <c r="B30" s="1" t="s">
        <v>220</v>
      </c>
      <c r="D30" t="s">
        <v>234</v>
      </c>
    </row>
    <row r="31" spans="1:7" x14ac:dyDescent="0.25">
      <c r="A31" s="1" t="s">
        <v>227</v>
      </c>
      <c r="B31" s="1" t="s">
        <v>220</v>
      </c>
      <c r="D31" s="1" t="s">
        <v>232</v>
      </c>
    </row>
    <row r="32" spans="1:7" x14ac:dyDescent="0.25">
      <c r="A32" s="1" t="s">
        <v>235</v>
      </c>
      <c r="B32" s="1" t="s">
        <v>220</v>
      </c>
      <c r="D32" t="s">
        <v>236</v>
      </c>
    </row>
    <row r="33" spans="1:4" x14ac:dyDescent="0.25">
      <c r="A33" t="s">
        <v>221</v>
      </c>
      <c r="B33" t="s">
        <v>220</v>
      </c>
      <c r="D33" t="s">
        <v>222</v>
      </c>
    </row>
    <row r="34" spans="1:4" x14ac:dyDescent="0.25">
      <c r="A34" t="s">
        <v>5</v>
      </c>
      <c r="B34" t="s">
        <v>44</v>
      </c>
      <c r="D34" t="s">
        <v>99</v>
      </c>
    </row>
    <row r="35" spans="1:4" x14ac:dyDescent="0.25">
      <c r="A35" s="1" t="s">
        <v>496</v>
      </c>
      <c r="B35" t="s">
        <v>272</v>
      </c>
    </row>
    <row r="36" spans="1:4" x14ac:dyDescent="0.25">
      <c r="A36" s="1" t="s">
        <v>497</v>
      </c>
      <c r="B36" t="s">
        <v>272</v>
      </c>
    </row>
    <row r="37" spans="1:4" x14ac:dyDescent="0.25">
      <c r="A37" t="s">
        <v>263</v>
      </c>
      <c r="B37" t="s">
        <v>272</v>
      </c>
      <c r="D37" t="s">
        <v>273</v>
      </c>
    </row>
    <row r="38" spans="1:4" x14ac:dyDescent="0.25">
      <c r="A38" t="s">
        <v>6</v>
      </c>
      <c r="B38" t="s">
        <v>45</v>
      </c>
      <c r="D38" t="s">
        <v>101</v>
      </c>
    </row>
    <row r="39" spans="1:4" x14ac:dyDescent="0.25">
      <c r="A39" s="1" t="s">
        <v>498</v>
      </c>
      <c r="B39" t="s">
        <v>274</v>
      </c>
    </row>
    <row r="40" spans="1:4" x14ac:dyDescent="0.25">
      <c r="A40" s="1" t="s">
        <v>499</v>
      </c>
      <c r="B40" t="s">
        <v>274</v>
      </c>
    </row>
    <row r="41" spans="1:4" x14ac:dyDescent="0.25">
      <c r="A41" t="s">
        <v>264</v>
      </c>
      <c r="B41" t="s">
        <v>274</v>
      </c>
      <c r="D41" t="s">
        <v>275</v>
      </c>
    </row>
    <row r="42" spans="1:4" x14ac:dyDescent="0.25">
      <c r="A42" t="s">
        <v>24</v>
      </c>
      <c r="B42" t="s">
        <v>64</v>
      </c>
      <c r="D42" t="s">
        <v>119</v>
      </c>
    </row>
    <row r="43" spans="1:4" x14ac:dyDescent="0.25">
      <c r="A43" s="1" t="s">
        <v>386</v>
      </c>
      <c r="B43" t="s">
        <v>276</v>
      </c>
    </row>
    <row r="44" spans="1:4" x14ac:dyDescent="0.25">
      <c r="A44" s="1" t="s">
        <v>387</v>
      </c>
      <c r="B44" t="s">
        <v>276</v>
      </c>
    </row>
    <row r="45" spans="1:4" x14ac:dyDescent="0.25">
      <c r="A45" t="s">
        <v>265</v>
      </c>
      <c r="B45" t="s">
        <v>276</v>
      </c>
      <c r="D45" t="s">
        <v>277</v>
      </c>
    </row>
    <row r="46" spans="1:4" x14ac:dyDescent="0.25">
      <c r="A46" t="s">
        <v>22</v>
      </c>
      <c r="B46" t="s">
        <v>62</v>
      </c>
      <c r="D46" t="s">
        <v>117</v>
      </c>
    </row>
    <row r="47" spans="1:4" x14ac:dyDescent="0.25">
      <c r="A47" s="1" t="s">
        <v>130</v>
      </c>
      <c r="B47" s="1" t="s">
        <v>131</v>
      </c>
      <c r="D47" t="s">
        <v>132</v>
      </c>
    </row>
    <row r="48" spans="1:4" x14ac:dyDescent="0.25">
      <c r="A48" s="1" t="s">
        <v>209</v>
      </c>
      <c r="B48" s="1" t="s">
        <v>210</v>
      </c>
      <c r="D48" t="s">
        <v>211</v>
      </c>
    </row>
    <row r="49" spans="1:14" x14ac:dyDescent="0.25">
      <c r="A49" t="s">
        <v>346</v>
      </c>
      <c r="B49" t="s">
        <v>210</v>
      </c>
      <c r="D49" t="s">
        <v>212</v>
      </c>
    </row>
    <row r="50" spans="1:14" x14ac:dyDescent="0.25">
      <c r="A50" t="s">
        <v>2</v>
      </c>
      <c r="B50" t="s">
        <v>41</v>
      </c>
      <c r="D50" t="s">
        <v>93</v>
      </c>
    </row>
    <row r="51" spans="1:14" x14ac:dyDescent="0.25">
      <c r="A51" s="1" t="s">
        <v>94</v>
      </c>
      <c r="B51" s="1" t="s">
        <v>95</v>
      </c>
      <c r="D51" t="s">
        <v>96</v>
      </c>
    </row>
    <row r="52" spans="1:14" x14ac:dyDescent="0.25">
      <c r="A52" s="1" t="s">
        <v>341</v>
      </c>
      <c r="B52" s="1" t="s">
        <v>342</v>
      </c>
      <c r="D52" t="s">
        <v>343</v>
      </c>
    </row>
    <row r="53" spans="1:14" x14ac:dyDescent="0.25">
      <c r="A53" t="s">
        <v>344</v>
      </c>
      <c r="B53" t="s">
        <v>342</v>
      </c>
      <c r="D53" t="s">
        <v>345</v>
      </c>
    </row>
    <row r="54" spans="1:14" x14ac:dyDescent="0.25">
      <c r="A54" t="s">
        <v>20</v>
      </c>
      <c r="B54" t="s">
        <v>60</v>
      </c>
      <c r="D54" t="s">
        <v>115</v>
      </c>
    </row>
    <row r="55" spans="1:14" x14ac:dyDescent="0.25">
      <c r="A55" s="1" t="s">
        <v>487</v>
      </c>
      <c r="B55" t="s">
        <v>278</v>
      </c>
    </row>
    <row r="56" spans="1:14" x14ac:dyDescent="0.25">
      <c r="A56" s="1" t="s">
        <v>488</v>
      </c>
      <c r="B56" t="s">
        <v>278</v>
      </c>
    </row>
    <row r="57" spans="1:14" x14ac:dyDescent="0.25">
      <c r="A57" t="s">
        <v>266</v>
      </c>
      <c r="B57" t="s">
        <v>278</v>
      </c>
      <c r="D57" t="s">
        <v>279</v>
      </c>
    </row>
    <row r="58" spans="1:14" x14ac:dyDescent="0.25">
      <c r="A58" t="s">
        <v>23</v>
      </c>
      <c r="B58" t="s">
        <v>63</v>
      </c>
      <c r="D58" t="s">
        <v>118</v>
      </c>
      <c r="F58" t="s">
        <v>156</v>
      </c>
      <c r="H58" t="s">
        <v>173</v>
      </c>
      <c r="J58" t="s">
        <v>363</v>
      </c>
      <c r="N58" t="s">
        <v>119</v>
      </c>
    </row>
    <row r="59" spans="1:14" x14ac:dyDescent="0.25">
      <c r="A59" t="s">
        <v>267</v>
      </c>
      <c r="B59" t="s">
        <v>280</v>
      </c>
      <c r="D59" t="s">
        <v>281</v>
      </c>
      <c r="F59" t="s">
        <v>156</v>
      </c>
      <c r="H59" t="s">
        <v>282</v>
      </c>
      <c r="J59" t="s">
        <v>364</v>
      </c>
      <c r="N59" t="s">
        <v>277</v>
      </c>
    </row>
    <row r="60" spans="1:14" x14ac:dyDescent="0.25">
      <c r="A60" t="s">
        <v>19</v>
      </c>
      <c r="B60" t="s">
        <v>59</v>
      </c>
      <c r="D60" t="s">
        <v>114</v>
      </c>
      <c r="F60" t="s">
        <v>162</v>
      </c>
      <c r="H60" t="s">
        <v>174</v>
      </c>
      <c r="J60" t="s">
        <v>365</v>
      </c>
      <c r="N60" t="s">
        <v>114</v>
      </c>
    </row>
    <row r="61" spans="1:14" x14ac:dyDescent="0.25">
      <c r="A61" t="s">
        <v>268</v>
      </c>
      <c r="B61" t="s">
        <v>283</v>
      </c>
      <c r="D61" t="s">
        <v>284</v>
      </c>
      <c r="F61" t="s">
        <v>285</v>
      </c>
      <c r="H61" t="s">
        <v>286</v>
      </c>
      <c r="J61" t="s">
        <v>366</v>
      </c>
      <c r="N61" t="s">
        <v>284</v>
      </c>
    </row>
    <row r="62" spans="1:14" x14ac:dyDescent="0.25">
      <c r="A62" t="s">
        <v>8</v>
      </c>
      <c r="B62" t="s">
        <v>47</v>
      </c>
      <c r="D62" t="s">
        <v>102</v>
      </c>
      <c r="F62" t="s">
        <v>142</v>
      </c>
      <c r="H62" t="s">
        <v>175</v>
      </c>
      <c r="J62" t="s">
        <v>367</v>
      </c>
      <c r="L62" t="s">
        <v>191</v>
      </c>
      <c r="N62" t="s">
        <v>102</v>
      </c>
    </row>
    <row r="63" spans="1:14" x14ac:dyDescent="0.25">
      <c r="A63" t="s">
        <v>269</v>
      </c>
      <c r="B63" t="s">
        <v>295</v>
      </c>
      <c r="D63" t="s">
        <v>287</v>
      </c>
      <c r="F63" t="s">
        <v>292</v>
      </c>
      <c r="H63" t="s">
        <v>290</v>
      </c>
      <c r="J63" t="s">
        <v>368</v>
      </c>
      <c r="L63" t="s">
        <v>298</v>
      </c>
      <c r="N63" t="s">
        <v>287</v>
      </c>
    </row>
    <row r="64" spans="1:14" x14ac:dyDescent="0.25">
      <c r="A64" t="s">
        <v>13</v>
      </c>
      <c r="B64" t="s">
        <v>53</v>
      </c>
      <c r="D64" t="s">
        <v>108</v>
      </c>
      <c r="F64" t="s">
        <v>163</v>
      </c>
      <c r="H64" t="s">
        <v>176</v>
      </c>
      <c r="J64" t="s">
        <v>369</v>
      </c>
      <c r="N64" t="s">
        <v>108</v>
      </c>
    </row>
    <row r="65" spans="1:14" x14ac:dyDescent="0.25">
      <c r="A65" t="s">
        <v>270</v>
      </c>
      <c r="B65" t="s">
        <v>296</v>
      </c>
      <c r="D65" t="s">
        <v>288</v>
      </c>
      <c r="F65" t="s">
        <v>293</v>
      </c>
      <c r="H65" t="s">
        <v>291</v>
      </c>
      <c r="J65" t="s">
        <v>370</v>
      </c>
      <c r="N65" t="s">
        <v>288</v>
      </c>
    </row>
    <row r="66" spans="1:14" x14ac:dyDescent="0.25">
      <c r="A66" t="s">
        <v>14</v>
      </c>
      <c r="B66" t="s">
        <v>54</v>
      </c>
      <c r="D66" t="s">
        <v>109</v>
      </c>
      <c r="H66" t="s">
        <v>172</v>
      </c>
      <c r="J66" t="s">
        <v>371</v>
      </c>
      <c r="N66" t="s">
        <v>117</v>
      </c>
    </row>
    <row r="67" spans="1:14" x14ac:dyDescent="0.25">
      <c r="A67" t="s">
        <v>271</v>
      </c>
      <c r="B67" t="s">
        <v>297</v>
      </c>
      <c r="D67" t="s">
        <v>294</v>
      </c>
      <c r="H67" t="s">
        <v>289</v>
      </c>
      <c r="J67" t="s">
        <v>372</v>
      </c>
      <c r="N67" t="s">
        <v>212</v>
      </c>
    </row>
    <row r="68" spans="1:14" x14ac:dyDescent="0.25">
      <c r="A68" t="s">
        <v>31</v>
      </c>
      <c r="B68" t="s">
        <v>68</v>
      </c>
      <c r="D68" t="s">
        <v>71</v>
      </c>
      <c r="F68" t="s">
        <v>68</v>
      </c>
      <c r="N68" t="s">
        <v>68</v>
      </c>
    </row>
    <row r="69" spans="1:14" x14ac:dyDescent="0.25">
      <c r="A69" s="1" t="s">
        <v>70</v>
      </c>
      <c r="B69" t="s">
        <v>71</v>
      </c>
    </row>
    <row r="70" spans="1:14" x14ac:dyDescent="0.25">
      <c r="A70" s="1" t="s">
        <v>205</v>
      </c>
      <c r="B70" t="s">
        <v>206</v>
      </c>
    </row>
    <row r="71" spans="1:14" x14ac:dyDescent="0.25">
      <c r="A71" t="s">
        <v>207</v>
      </c>
      <c r="B71" t="s">
        <v>208</v>
      </c>
      <c r="D71" t="s">
        <v>206</v>
      </c>
      <c r="F71" t="s">
        <v>208</v>
      </c>
      <c r="N71" t="s">
        <v>68</v>
      </c>
    </row>
    <row r="72" spans="1:14" x14ac:dyDescent="0.25">
      <c r="A72" t="s">
        <v>32</v>
      </c>
      <c r="B72" t="s">
        <v>68</v>
      </c>
      <c r="D72" t="s">
        <v>71</v>
      </c>
      <c r="F72" t="s">
        <v>68</v>
      </c>
      <c r="H72" t="s">
        <v>68</v>
      </c>
      <c r="J72" t="s">
        <v>68</v>
      </c>
      <c r="N72" t="s">
        <v>68</v>
      </c>
    </row>
    <row r="73" spans="1:14" x14ac:dyDescent="0.25">
      <c r="A73" t="s">
        <v>299</v>
      </c>
      <c r="B73" t="s">
        <v>68</v>
      </c>
      <c r="D73" t="s">
        <v>71</v>
      </c>
      <c r="F73" t="s">
        <v>68</v>
      </c>
      <c r="H73" t="s">
        <v>68</v>
      </c>
      <c r="J73" t="s">
        <v>68</v>
      </c>
      <c r="N73" t="s">
        <v>68</v>
      </c>
    </row>
    <row r="74" spans="1:14" x14ac:dyDescent="0.25">
      <c r="A74" t="s">
        <v>33</v>
      </c>
      <c r="B74" t="s">
        <v>68</v>
      </c>
      <c r="D74" t="s">
        <v>71</v>
      </c>
      <c r="F74" t="s">
        <v>68</v>
      </c>
      <c r="H74" t="s">
        <v>68</v>
      </c>
      <c r="J74" t="s">
        <v>68</v>
      </c>
      <c r="N74" t="s">
        <v>68</v>
      </c>
    </row>
    <row r="75" spans="1:14" x14ac:dyDescent="0.25">
      <c r="A75" t="s">
        <v>300</v>
      </c>
      <c r="B75" t="s">
        <v>68</v>
      </c>
      <c r="D75" t="s">
        <v>71</v>
      </c>
      <c r="F75" t="s">
        <v>68</v>
      </c>
      <c r="H75" t="s">
        <v>68</v>
      </c>
      <c r="J75" t="s">
        <v>68</v>
      </c>
      <c r="N75" t="s">
        <v>68</v>
      </c>
    </row>
    <row r="76" spans="1:14" x14ac:dyDescent="0.25">
      <c r="A76" t="s">
        <v>7</v>
      </c>
      <c r="B76" t="s">
        <v>46</v>
      </c>
      <c r="D76" t="s">
        <v>100</v>
      </c>
      <c r="F76" t="s">
        <v>157</v>
      </c>
      <c r="N76" t="s">
        <v>66</v>
      </c>
    </row>
    <row r="77" spans="1:14" x14ac:dyDescent="0.25">
      <c r="A77" s="1" t="s">
        <v>500</v>
      </c>
      <c r="B77" t="s">
        <v>305</v>
      </c>
      <c r="F77" t="s">
        <v>157</v>
      </c>
      <c r="N77" t="s">
        <v>307</v>
      </c>
    </row>
    <row r="78" spans="1:14" x14ac:dyDescent="0.25">
      <c r="A78" s="1" t="s">
        <v>501</v>
      </c>
      <c r="B78" t="s">
        <v>305</v>
      </c>
      <c r="F78" t="s">
        <v>157</v>
      </c>
      <c r="N78" t="s">
        <v>307</v>
      </c>
    </row>
    <row r="79" spans="1:14" x14ac:dyDescent="0.25">
      <c r="A79" t="s">
        <v>301</v>
      </c>
      <c r="B79" t="s">
        <v>305</v>
      </c>
      <c r="D79" t="s">
        <v>306</v>
      </c>
      <c r="F79" t="s">
        <v>157</v>
      </c>
      <c r="N79" t="s">
        <v>307</v>
      </c>
    </row>
    <row r="80" spans="1:14" x14ac:dyDescent="0.25">
      <c r="A80" t="s">
        <v>9</v>
      </c>
      <c r="B80" t="s">
        <v>48</v>
      </c>
      <c r="D80" t="s">
        <v>103</v>
      </c>
      <c r="F80" t="s">
        <v>143</v>
      </c>
      <c r="N80" t="s">
        <v>111</v>
      </c>
    </row>
    <row r="81" spans="1:14" x14ac:dyDescent="0.25">
      <c r="A81" s="1" t="s">
        <v>502</v>
      </c>
      <c r="B81" t="s">
        <v>315</v>
      </c>
      <c r="F81" t="s">
        <v>309</v>
      </c>
      <c r="N81" t="s">
        <v>253</v>
      </c>
    </row>
    <row r="82" spans="1:14" x14ac:dyDescent="0.25">
      <c r="A82" s="1" t="s">
        <v>503</v>
      </c>
      <c r="B82" t="s">
        <v>315</v>
      </c>
      <c r="F82" t="s">
        <v>309</v>
      </c>
      <c r="N82" t="s">
        <v>253</v>
      </c>
    </row>
    <row r="83" spans="1:14" x14ac:dyDescent="0.25">
      <c r="A83" t="s">
        <v>302</v>
      </c>
      <c r="B83" t="s">
        <v>315</v>
      </c>
      <c r="D83" t="s">
        <v>312</v>
      </c>
      <c r="F83" t="s">
        <v>309</v>
      </c>
      <c r="N83" t="s">
        <v>253</v>
      </c>
    </row>
    <row r="84" spans="1:14" x14ac:dyDescent="0.25">
      <c r="A84" t="s">
        <v>25</v>
      </c>
      <c r="B84" t="s">
        <v>49</v>
      </c>
      <c r="D84" t="s">
        <v>104</v>
      </c>
      <c r="F84" t="s">
        <v>144</v>
      </c>
      <c r="L84" t="s">
        <v>194</v>
      </c>
      <c r="N84" t="s">
        <v>113</v>
      </c>
    </row>
    <row r="85" spans="1:14" x14ac:dyDescent="0.25">
      <c r="A85" s="1" t="s">
        <v>471</v>
      </c>
      <c r="B85" t="s">
        <v>316</v>
      </c>
      <c r="F85" t="s">
        <v>310</v>
      </c>
      <c r="L85" t="s">
        <v>308</v>
      </c>
      <c r="N85" t="s">
        <v>254</v>
      </c>
    </row>
    <row r="86" spans="1:14" x14ac:dyDescent="0.25">
      <c r="A86" s="1" t="s">
        <v>472</v>
      </c>
      <c r="B86" t="s">
        <v>316</v>
      </c>
      <c r="F86" t="s">
        <v>310</v>
      </c>
      <c r="L86" t="s">
        <v>308</v>
      </c>
      <c r="N86" t="s">
        <v>254</v>
      </c>
    </row>
    <row r="87" spans="1:14" x14ac:dyDescent="0.25">
      <c r="A87" t="s">
        <v>303</v>
      </c>
      <c r="B87" t="s">
        <v>316</v>
      </c>
      <c r="D87" t="s">
        <v>313</v>
      </c>
      <c r="F87" t="s">
        <v>310</v>
      </c>
      <c r="L87" t="s">
        <v>308</v>
      </c>
      <c r="N87" t="s">
        <v>254</v>
      </c>
    </row>
    <row r="88" spans="1:14" x14ac:dyDescent="0.25">
      <c r="A88" t="s">
        <v>10</v>
      </c>
      <c r="B88" t="s">
        <v>50</v>
      </c>
      <c r="D88" t="s">
        <v>105</v>
      </c>
      <c r="F88" t="s">
        <v>145</v>
      </c>
      <c r="N88" t="s">
        <v>118</v>
      </c>
    </row>
    <row r="89" spans="1:14" x14ac:dyDescent="0.25">
      <c r="A89" s="1" t="s">
        <v>469</v>
      </c>
      <c r="B89" t="s">
        <v>317</v>
      </c>
      <c r="F89" t="s">
        <v>311</v>
      </c>
      <c r="N89" t="s">
        <v>281</v>
      </c>
    </row>
    <row r="90" spans="1:14" x14ac:dyDescent="0.25">
      <c r="A90" s="1" t="s">
        <v>470</v>
      </c>
      <c r="B90" t="s">
        <v>317</v>
      </c>
      <c r="F90" t="s">
        <v>311</v>
      </c>
      <c r="N90" t="s">
        <v>281</v>
      </c>
    </row>
    <row r="91" spans="1:14" x14ac:dyDescent="0.25">
      <c r="A91" t="s">
        <v>304</v>
      </c>
      <c r="B91" t="s">
        <v>317</v>
      </c>
      <c r="D91" t="s">
        <v>314</v>
      </c>
      <c r="F91" t="s">
        <v>311</v>
      </c>
      <c r="N91" t="s">
        <v>281</v>
      </c>
    </row>
    <row r="92" spans="1:14" x14ac:dyDescent="0.25">
      <c r="A92" t="s">
        <v>34</v>
      </c>
      <c r="B92" t="s">
        <v>69</v>
      </c>
      <c r="D92" t="s">
        <v>120</v>
      </c>
      <c r="F92" t="s">
        <v>159</v>
      </c>
      <c r="N92" t="s">
        <v>104</v>
      </c>
    </row>
    <row r="93" spans="1:14" x14ac:dyDescent="0.25">
      <c r="A93" s="1" t="s">
        <v>133</v>
      </c>
      <c r="B93" t="s">
        <v>134</v>
      </c>
    </row>
    <row r="94" spans="1:14" x14ac:dyDescent="0.25">
      <c r="A94" s="1" t="s">
        <v>201</v>
      </c>
      <c r="B94" t="s">
        <v>202</v>
      </c>
    </row>
    <row r="95" spans="1:14" x14ac:dyDescent="0.25">
      <c r="A95" s="1" t="s">
        <v>203</v>
      </c>
      <c r="B95" t="s">
        <v>204</v>
      </c>
      <c r="D95" t="s">
        <v>479</v>
      </c>
    </row>
    <row r="96" spans="1:14" x14ac:dyDescent="0.25">
      <c r="A96" s="1" t="s">
        <v>35</v>
      </c>
      <c r="B96" s="1"/>
    </row>
    <row r="97" spans="1:14" x14ac:dyDescent="0.25">
      <c r="A97" s="1" t="s">
        <v>325</v>
      </c>
      <c r="B97" s="1"/>
    </row>
    <row r="98" spans="1:14" x14ac:dyDescent="0.25">
      <c r="A98" t="s">
        <v>27</v>
      </c>
      <c r="B98" t="s">
        <v>37</v>
      </c>
      <c r="F98" t="s">
        <v>37</v>
      </c>
      <c r="N98" t="s">
        <v>37</v>
      </c>
    </row>
    <row r="99" spans="1:14" x14ac:dyDescent="0.25">
      <c r="A99" t="s">
        <v>318</v>
      </c>
      <c r="B99" t="s">
        <v>326</v>
      </c>
      <c r="F99" t="s">
        <v>326</v>
      </c>
      <c r="N99" t="s">
        <v>326</v>
      </c>
    </row>
    <row r="100" spans="1:14" x14ac:dyDescent="0.25">
      <c r="A100" t="s">
        <v>1</v>
      </c>
      <c r="B100" t="s">
        <v>40</v>
      </c>
      <c r="D100" t="s">
        <v>92</v>
      </c>
      <c r="N100" t="s">
        <v>109</v>
      </c>
    </row>
    <row r="101" spans="1:14" x14ac:dyDescent="0.25">
      <c r="A101" s="1" t="s">
        <v>486</v>
      </c>
      <c r="B101" t="s">
        <v>327</v>
      </c>
    </row>
    <row r="102" spans="1:14" x14ac:dyDescent="0.25">
      <c r="A102" s="1" t="s">
        <v>485</v>
      </c>
      <c r="B102" t="s">
        <v>327</v>
      </c>
    </row>
    <row r="103" spans="1:14" x14ac:dyDescent="0.25">
      <c r="A103" t="s">
        <v>319</v>
      </c>
      <c r="B103" t="s">
        <v>327</v>
      </c>
      <c r="D103" t="s">
        <v>332</v>
      </c>
      <c r="N103" t="s">
        <v>294</v>
      </c>
    </row>
    <row r="104" spans="1:14" x14ac:dyDescent="0.25">
      <c r="A104" t="s">
        <v>12</v>
      </c>
      <c r="B104" t="s">
        <v>52</v>
      </c>
      <c r="D104" t="s">
        <v>107</v>
      </c>
      <c r="F104" t="s">
        <v>158</v>
      </c>
      <c r="N104" t="s">
        <v>110</v>
      </c>
    </row>
    <row r="105" spans="1:14" x14ac:dyDescent="0.25">
      <c r="A105" s="1" t="s">
        <v>491</v>
      </c>
      <c r="B105" t="s">
        <v>328</v>
      </c>
      <c r="F105" t="s">
        <v>158</v>
      </c>
      <c r="N105" t="s">
        <v>250</v>
      </c>
    </row>
    <row r="106" spans="1:14" x14ac:dyDescent="0.25">
      <c r="A106" s="1" t="s">
        <v>492</v>
      </c>
      <c r="B106" t="s">
        <v>328</v>
      </c>
      <c r="F106" t="s">
        <v>158</v>
      </c>
      <c r="N106" t="s">
        <v>250</v>
      </c>
    </row>
    <row r="107" spans="1:14" x14ac:dyDescent="0.25">
      <c r="A107" t="s">
        <v>320</v>
      </c>
      <c r="B107" t="s">
        <v>328</v>
      </c>
      <c r="D107" t="s">
        <v>333</v>
      </c>
      <c r="F107" t="s">
        <v>158</v>
      </c>
      <c r="N107" t="s">
        <v>250</v>
      </c>
    </row>
    <row r="108" spans="1:14" x14ac:dyDescent="0.25">
      <c r="A108" t="s">
        <v>11</v>
      </c>
      <c r="B108" t="s">
        <v>51</v>
      </c>
      <c r="D108" t="s">
        <v>106</v>
      </c>
      <c r="F108" t="s">
        <v>161</v>
      </c>
      <c r="N108" t="s">
        <v>116</v>
      </c>
    </row>
    <row r="109" spans="1:14" x14ac:dyDescent="0.25">
      <c r="A109" s="1" t="s">
        <v>489</v>
      </c>
      <c r="B109" t="s">
        <v>329</v>
      </c>
      <c r="F109" t="s">
        <v>161</v>
      </c>
      <c r="N109" t="s">
        <v>251</v>
      </c>
    </row>
    <row r="110" spans="1:14" x14ac:dyDescent="0.25">
      <c r="A110" s="1" t="s">
        <v>490</v>
      </c>
      <c r="B110" t="s">
        <v>329</v>
      </c>
      <c r="F110" t="s">
        <v>161</v>
      </c>
      <c r="N110" t="s">
        <v>251</v>
      </c>
    </row>
    <row r="111" spans="1:14" x14ac:dyDescent="0.25">
      <c r="A111" t="s">
        <v>321</v>
      </c>
      <c r="B111" t="s">
        <v>329</v>
      </c>
      <c r="D111" t="s">
        <v>334</v>
      </c>
      <c r="F111" t="s">
        <v>161</v>
      </c>
      <c r="N111" t="s">
        <v>251</v>
      </c>
    </row>
    <row r="112" spans="1:14" x14ac:dyDescent="0.25">
      <c r="A112" t="s">
        <v>28</v>
      </c>
      <c r="B112" t="s">
        <v>65</v>
      </c>
      <c r="D112" t="s">
        <v>123</v>
      </c>
      <c r="L112" t="s">
        <v>195</v>
      </c>
      <c r="N112" t="s">
        <v>98</v>
      </c>
    </row>
    <row r="113" spans="1:14" x14ac:dyDescent="0.25">
      <c r="A113" s="1" t="s">
        <v>484</v>
      </c>
      <c r="B113" t="s">
        <v>330</v>
      </c>
      <c r="L113" t="s">
        <v>338</v>
      </c>
      <c r="N113" t="s">
        <v>252</v>
      </c>
    </row>
    <row r="114" spans="1:14" x14ac:dyDescent="0.25">
      <c r="A114" s="1" t="s">
        <v>493</v>
      </c>
      <c r="B114" t="s">
        <v>330</v>
      </c>
      <c r="D114" s="1"/>
      <c r="L114" t="s">
        <v>338</v>
      </c>
      <c r="N114" t="s">
        <v>252</v>
      </c>
    </row>
    <row r="115" spans="1:14" x14ac:dyDescent="0.25">
      <c r="A115" t="s">
        <v>322</v>
      </c>
      <c r="B115" t="s">
        <v>330</v>
      </c>
      <c r="D115" t="s">
        <v>335</v>
      </c>
      <c r="L115" t="s">
        <v>338</v>
      </c>
      <c r="N115" t="s">
        <v>252</v>
      </c>
    </row>
    <row r="116" spans="1:14" x14ac:dyDescent="0.25">
      <c r="A116" t="s">
        <v>29</v>
      </c>
      <c r="B116" t="s">
        <v>66</v>
      </c>
      <c r="D116" t="s">
        <v>121</v>
      </c>
      <c r="F116" t="s">
        <v>164</v>
      </c>
      <c r="N116" t="s">
        <v>67</v>
      </c>
    </row>
    <row r="117" spans="1:14" x14ac:dyDescent="0.25">
      <c r="A117" s="1" t="s">
        <v>494</v>
      </c>
      <c r="B117" t="s">
        <v>307</v>
      </c>
      <c r="F117" t="s">
        <v>164</v>
      </c>
      <c r="N117" t="s">
        <v>331</v>
      </c>
    </row>
    <row r="118" spans="1:14" x14ac:dyDescent="0.25">
      <c r="A118" s="1" t="s">
        <v>495</v>
      </c>
      <c r="B118" t="s">
        <v>307</v>
      </c>
      <c r="F118" t="s">
        <v>164</v>
      </c>
      <c r="N118" t="s">
        <v>331</v>
      </c>
    </row>
    <row r="119" spans="1:14" x14ac:dyDescent="0.25">
      <c r="A119" t="s">
        <v>323</v>
      </c>
      <c r="B119" t="s">
        <v>307</v>
      </c>
      <c r="D119" t="s">
        <v>336</v>
      </c>
      <c r="F119" t="s">
        <v>164</v>
      </c>
      <c r="N119" t="s">
        <v>331</v>
      </c>
    </row>
    <row r="120" spans="1:14" x14ac:dyDescent="0.25">
      <c r="A120" t="s">
        <v>30</v>
      </c>
      <c r="B120" t="s">
        <v>67</v>
      </c>
      <c r="D120" t="s">
        <v>122</v>
      </c>
      <c r="F120" t="s">
        <v>160</v>
      </c>
    </row>
    <row r="121" spans="1:14" x14ac:dyDescent="0.25">
      <c r="A121" s="1" t="s">
        <v>473</v>
      </c>
      <c r="B121" t="s">
        <v>331</v>
      </c>
      <c r="F121" t="s">
        <v>160</v>
      </c>
    </row>
    <row r="122" spans="1:14" x14ac:dyDescent="0.25">
      <c r="A122" s="1" t="s">
        <v>474</v>
      </c>
      <c r="B122" t="s">
        <v>331</v>
      </c>
      <c r="F122" t="s">
        <v>160</v>
      </c>
    </row>
    <row r="123" spans="1:14" x14ac:dyDescent="0.25">
      <c r="A123" t="s">
        <v>324</v>
      </c>
      <c r="B123" t="s">
        <v>331</v>
      </c>
      <c r="D123" t="s">
        <v>337</v>
      </c>
      <c r="F123" t="s">
        <v>160</v>
      </c>
    </row>
    <row r="124" spans="1:14" x14ac:dyDescent="0.25">
      <c r="A124" t="s">
        <v>85</v>
      </c>
    </row>
    <row r="125" spans="1:14" x14ac:dyDescent="0.25">
      <c r="A125" s="1" t="s">
        <v>189</v>
      </c>
    </row>
    <row r="126" spans="1:14" x14ac:dyDescent="0.25">
      <c r="A126" s="2" t="s">
        <v>86</v>
      </c>
    </row>
    <row r="127" spans="1:14" x14ac:dyDescent="0.25">
      <c r="A127" s="2" t="s">
        <v>177</v>
      </c>
    </row>
    <row r="128" spans="1:14" x14ac:dyDescent="0.25">
      <c r="A128" s="2" t="s">
        <v>76</v>
      </c>
    </row>
    <row r="129" spans="1:1" x14ac:dyDescent="0.25">
      <c r="A129" s="2" t="s">
        <v>178</v>
      </c>
    </row>
    <row r="130" spans="1:1" x14ac:dyDescent="0.25">
      <c r="A130" s="2" t="s">
        <v>77</v>
      </c>
    </row>
    <row r="131" spans="1:1" x14ac:dyDescent="0.25">
      <c r="A131" s="2" t="s">
        <v>179</v>
      </c>
    </row>
    <row r="132" spans="1:1" x14ac:dyDescent="0.25">
      <c r="A132" s="2" t="s">
        <v>78</v>
      </c>
    </row>
    <row r="133" spans="1:1" x14ac:dyDescent="0.25">
      <c r="A133" s="2" t="s">
        <v>180</v>
      </c>
    </row>
    <row r="134" spans="1:1" x14ac:dyDescent="0.25">
      <c r="A134" s="2" t="s">
        <v>79</v>
      </c>
    </row>
    <row r="135" spans="1:1" x14ac:dyDescent="0.25">
      <c r="A135" s="2" t="s">
        <v>181</v>
      </c>
    </row>
    <row r="136" spans="1:1" x14ac:dyDescent="0.25">
      <c r="A136" s="2" t="s">
        <v>80</v>
      </c>
    </row>
    <row r="137" spans="1:1" x14ac:dyDescent="0.25">
      <c r="A137" s="2" t="s">
        <v>182</v>
      </c>
    </row>
    <row r="138" spans="1:1" x14ac:dyDescent="0.25">
      <c r="A138" s="2" t="s">
        <v>81</v>
      </c>
    </row>
    <row r="139" spans="1:1" x14ac:dyDescent="0.25">
      <c r="A139" s="2" t="s">
        <v>183</v>
      </c>
    </row>
    <row r="140" spans="1:1" x14ac:dyDescent="0.25">
      <c r="A140" s="2" t="s">
        <v>82</v>
      </c>
    </row>
    <row r="141" spans="1:1" x14ac:dyDescent="0.25">
      <c r="A141" s="2" t="s">
        <v>184</v>
      </c>
    </row>
    <row r="142" spans="1:1" x14ac:dyDescent="0.25">
      <c r="A142" s="2" t="s">
        <v>83</v>
      </c>
    </row>
    <row r="143" spans="1:1" x14ac:dyDescent="0.25">
      <c r="A143" s="2" t="s">
        <v>185</v>
      </c>
    </row>
    <row r="144" spans="1:1" x14ac:dyDescent="0.25">
      <c r="A144" s="2" t="s">
        <v>84</v>
      </c>
    </row>
    <row r="145" spans="1:16" x14ac:dyDescent="0.25">
      <c r="A145" s="2" t="s">
        <v>186</v>
      </c>
    </row>
    <row r="146" spans="1:16" x14ac:dyDescent="0.25">
      <c r="A146" s="1" t="s">
        <v>87</v>
      </c>
    </row>
    <row r="147" spans="1:16" x14ac:dyDescent="0.25">
      <c r="A147" s="1" t="s">
        <v>188</v>
      </c>
    </row>
    <row r="148" spans="1:16" x14ac:dyDescent="0.25">
      <c r="A148" s="1" t="s">
        <v>88</v>
      </c>
    </row>
    <row r="149" spans="1:16" x14ac:dyDescent="0.25">
      <c r="A149" s="1" t="s">
        <v>187</v>
      </c>
    </row>
    <row r="150" spans="1:16" x14ac:dyDescent="0.25">
      <c r="A150" t="s">
        <v>26</v>
      </c>
      <c r="B150" t="s">
        <v>36</v>
      </c>
      <c r="F150" t="s">
        <v>36</v>
      </c>
      <c r="H150" t="s">
        <v>36</v>
      </c>
      <c r="J150" t="s">
        <v>36</v>
      </c>
      <c r="P150">
        <v>130</v>
      </c>
    </row>
    <row r="151" spans="1:16" x14ac:dyDescent="0.25">
      <c r="A151" s="1" t="s">
        <v>390</v>
      </c>
      <c r="B151" t="s">
        <v>340</v>
      </c>
      <c r="F151" t="s">
        <v>340</v>
      </c>
      <c r="H151" t="s">
        <v>340</v>
      </c>
      <c r="J151" t="s">
        <v>340</v>
      </c>
      <c r="P151">
        <v>130</v>
      </c>
    </row>
    <row r="152" spans="1:16" x14ac:dyDescent="0.25">
      <c r="A152" s="1" t="s">
        <v>391</v>
      </c>
      <c r="B152" t="s">
        <v>340</v>
      </c>
      <c r="F152" t="s">
        <v>340</v>
      </c>
      <c r="H152" t="s">
        <v>340</v>
      </c>
      <c r="J152" t="s">
        <v>340</v>
      </c>
      <c r="P152">
        <v>130</v>
      </c>
    </row>
    <row r="153" spans="1:16" x14ac:dyDescent="0.25">
      <c r="A153" t="s">
        <v>339</v>
      </c>
      <c r="B153" t="s">
        <v>340</v>
      </c>
      <c r="F153" t="s">
        <v>340</v>
      </c>
      <c r="H153" t="s">
        <v>340</v>
      </c>
      <c r="J153" t="s">
        <v>340</v>
      </c>
      <c r="P153">
        <v>130</v>
      </c>
    </row>
  </sheetData>
  <hyperlinks>
    <hyperlink ref="D20" r:id="rId1"/>
    <hyperlink ref="D23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B56" sqref="B56"/>
    </sheetView>
  </sheetViews>
  <sheetFormatPr defaultRowHeight="15" x14ac:dyDescent="0.25"/>
  <cols>
    <col min="1" max="1" width="9.5703125" customWidth="1"/>
    <col min="2" max="2" width="17.7109375" customWidth="1"/>
    <col min="3" max="3" width="11.42578125" customWidth="1"/>
    <col min="4" max="4" width="14.5703125" customWidth="1"/>
    <col min="5" max="5" width="11.85546875" customWidth="1"/>
    <col min="6" max="6" width="18.42578125" customWidth="1"/>
    <col min="7" max="7" width="15.5703125" customWidth="1"/>
    <col min="8" max="9" width="14.5703125" customWidth="1"/>
    <col min="10" max="11" width="15" customWidth="1"/>
    <col min="12" max="12" width="22" customWidth="1"/>
    <col min="13" max="13" width="12" customWidth="1"/>
    <col min="14" max="14" width="20.85546875" customWidth="1"/>
    <col min="15" max="15" width="18.140625" customWidth="1"/>
    <col min="16" max="16" width="8.28515625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55</v>
      </c>
      <c r="D4" t="s">
        <v>110</v>
      </c>
      <c r="H4" t="s">
        <v>167</v>
      </c>
      <c r="J4" t="s">
        <v>353</v>
      </c>
    </row>
    <row r="5" spans="1:16" x14ac:dyDescent="0.25">
      <c r="A5" t="s">
        <v>240</v>
      </c>
      <c r="B5" t="s">
        <v>245</v>
      </c>
      <c r="D5" t="s">
        <v>250</v>
      </c>
      <c r="H5" t="s">
        <v>255</v>
      </c>
      <c r="J5" t="s">
        <v>354</v>
      </c>
    </row>
    <row r="6" spans="1:16" x14ac:dyDescent="0.25">
      <c r="A6" t="s">
        <v>21</v>
      </c>
      <c r="B6" t="s">
        <v>61</v>
      </c>
      <c r="D6" t="s">
        <v>116</v>
      </c>
      <c r="H6" t="s">
        <v>168</v>
      </c>
      <c r="J6" t="s">
        <v>355</v>
      </c>
    </row>
    <row r="7" spans="1:16" x14ac:dyDescent="0.25">
      <c r="A7" t="s">
        <v>241</v>
      </c>
      <c r="B7" t="s">
        <v>246</v>
      </c>
      <c r="D7" t="s">
        <v>251</v>
      </c>
      <c r="H7" t="s">
        <v>256</v>
      </c>
      <c r="J7" t="s">
        <v>356</v>
      </c>
    </row>
    <row r="8" spans="1:16" x14ac:dyDescent="0.25">
      <c r="A8" t="s">
        <v>3</v>
      </c>
      <c r="B8" t="s">
        <v>43</v>
      </c>
      <c r="D8" t="s">
        <v>98</v>
      </c>
      <c r="H8" t="s">
        <v>169</v>
      </c>
      <c r="J8" t="s">
        <v>357</v>
      </c>
    </row>
    <row r="9" spans="1:16" x14ac:dyDescent="0.25">
      <c r="A9" t="s">
        <v>242</v>
      </c>
      <c r="B9" t="s">
        <v>247</v>
      </c>
      <c r="D9" t="s">
        <v>252</v>
      </c>
      <c r="H9" t="s">
        <v>257</v>
      </c>
      <c r="J9" t="s">
        <v>358</v>
      </c>
    </row>
    <row r="10" spans="1:16" x14ac:dyDescent="0.25">
      <c r="A10" t="s">
        <v>16</v>
      </c>
      <c r="B10" t="s">
        <v>56</v>
      </c>
      <c r="D10" t="s">
        <v>111</v>
      </c>
      <c r="H10" t="s">
        <v>170</v>
      </c>
      <c r="J10" t="s">
        <v>359</v>
      </c>
    </row>
    <row r="11" spans="1:16" x14ac:dyDescent="0.25">
      <c r="A11" t="s">
        <v>243</v>
      </c>
      <c r="B11" t="s">
        <v>248</v>
      </c>
      <c r="D11" t="s">
        <v>253</v>
      </c>
      <c r="H11" t="s">
        <v>258</v>
      </c>
      <c r="J11" t="s">
        <v>360</v>
      </c>
    </row>
    <row r="12" spans="1:16" x14ac:dyDescent="0.25">
      <c r="A12" t="s">
        <v>18</v>
      </c>
      <c r="B12" t="s">
        <v>58</v>
      </c>
      <c r="D12" t="s">
        <v>113</v>
      </c>
      <c r="H12" t="s">
        <v>171</v>
      </c>
      <c r="J12" t="s">
        <v>361</v>
      </c>
    </row>
    <row r="13" spans="1:16" x14ac:dyDescent="0.25">
      <c r="A13" t="s">
        <v>244</v>
      </c>
      <c r="B13" t="s">
        <v>249</v>
      </c>
      <c r="D13" t="s">
        <v>254</v>
      </c>
      <c r="H13" t="s">
        <v>259</v>
      </c>
      <c r="J13" t="s">
        <v>362</v>
      </c>
    </row>
    <row r="14" spans="1:16" x14ac:dyDescent="0.25">
      <c r="A14" t="s">
        <v>74</v>
      </c>
      <c r="B14" t="s">
        <v>75</v>
      </c>
    </row>
    <row r="15" spans="1:16" x14ac:dyDescent="0.25">
      <c r="A15" t="s">
        <v>0</v>
      </c>
      <c r="B15" t="s">
        <v>39</v>
      </c>
      <c r="D15" t="s">
        <v>125</v>
      </c>
    </row>
    <row r="16" spans="1:16" x14ac:dyDescent="0.25">
      <c r="A16" s="1" t="s">
        <v>466</v>
      </c>
      <c r="B16" t="s">
        <v>261</v>
      </c>
      <c r="D16" t="s">
        <v>468</v>
      </c>
    </row>
    <row r="17" spans="1:7" x14ac:dyDescent="0.25">
      <c r="A17" s="1" t="s">
        <v>467</v>
      </c>
      <c r="B17" t="s">
        <v>261</v>
      </c>
      <c r="D17" t="s">
        <v>468</v>
      </c>
    </row>
    <row r="18" spans="1:7" x14ac:dyDescent="0.25">
      <c r="A18" t="s">
        <v>260</v>
      </c>
      <c r="B18" t="s">
        <v>261</v>
      </c>
      <c r="D18" t="s">
        <v>262</v>
      </c>
    </row>
    <row r="19" spans="1:7" x14ac:dyDescent="0.25">
      <c r="A19" t="s">
        <v>17</v>
      </c>
      <c r="B19" t="s">
        <v>57</v>
      </c>
      <c r="F19" t="s">
        <v>140</v>
      </c>
      <c r="G19" s="4" t="s">
        <v>141</v>
      </c>
    </row>
    <row r="20" spans="1:7" x14ac:dyDescent="0.25">
      <c r="A20" s="1" t="s">
        <v>126</v>
      </c>
      <c r="B20" s="1" t="s">
        <v>127</v>
      </c>
    </row>
    <row r="21" spans="1:7" x14ac:dyDescent="0.25">
      <c r="A21" s="1" t="s">
        <v>213</v>
      </c>
      <c r="B21" s="1" t="s">
        <v>214</v>
      </c>
    </row>
    <row r="22" spans="1:7" x14ac:dyDescent="0.25">
      <c r="A22" t="s">
        <v>216</v>
      </c>
      <c r="B22" t="s">
        <v>214</v>
      </c>
      <c r="F22" t="s">
        <v>218</v>
      </c>
      <c r="G22" s="4" t="s">
        <v>219</v>
      </c>
    </row>
    <row r="23" spans="1:7" x14ac:dyDescent="0.25">
      <c r="A23" t="s">
        <v>4</v>
      </c>
      <c r="B23" t="s">
        <v>42</v>
      </c>
    </row>
    <row r="24" spans="1:7" x14ac:dyDescent="0.25">
      <c r="A24" s="1" t="s">
        <v>129</v>
      </c>
      <c r="B24" s="1" t="s">
        <v>124</v>
      </c>
    </row>
    <row r="25" spans="1:7" x14ac:dyDescent="0.25">
      <c r="A25" s="1" t="s">
        <v>223</v>
      </c>
      <c r="B25" s="1" t="s">
        <v>220</v>
      </c>
      <c r="D25" s="1"/>
    </row>
    <row r="26" spans="1:7" x14ac:dyDescent="0.25">
      <c r="A26" s="1" t="s">
        <v>224</v>
      </c>
      <c r="B26" s="1" t="s">
        <v>220</v>
      </c>
      <c r="D26" s="1"/>
    </row>
    <row r="27" spans="1:7" x14ac:dyDescent="0.25">
      <c r="A27" s="1" t="s">
        <v>225</v>
      </c>
      <c r="B27" s="1" t="s">
        <v>220</v>
      </c>
      <c r="D27" s="1"/>
    </row>
    <row r="28" spans="1:7" x14ac:dyDescent="0.25">
      <c r="A28" s="1" t="s">
        <v>226</v>
      </c>
      <c r="B28" s="1" t="s">
        <v>220</v>
      </c>
      <c r="D28" s="1"/>
    </row>
    <row r="29" spans="1:7" x14ac:dyDescent="0.25">
      <c r="A29" s="1" t="s">
        <v>233</v>
      </c>
      <c r="B29" s="1" t="s">
        <v>220</v>
      </c>
    </row>
    <row r="30" spans="1:7" x14ac:dyDescent="0.25">
      <c r="A30" s="1" t="s">
        <v>227</v>
      </c>
      <c r="B30" s="1" t="s">
        <v>220</v>
      </c>
      <c r="D30" s="1"/>
    </row>
    <row r="31" spans="1:7" x14ac:dyDescent="0.25">
      <c r="A31" s="1" t="s">
        <v>235</v>
      </c>
      <c r="B31" s="1" t="s">
        <v>220</v>
      </c>
    </row>
    <row r="32" spans="1:7" x14ac:dyDescent="0.25">
      <c r="A32" t="s">
        <v>221</v>
      </c>
      <c r="B32" t="s">
        <v>220</v>
      </c>
    </row>
    <row r="33" spans="1:2" x14ac:dyDescent="0.25">
      <c r="A33" t="s">
        <v>5</v>
      </c>
      <c r="B33" t="s">
        <v>44</v>
      </c>
    </row>
    <row r="34" spans="1:2" x14ac:dyDescent="0.25">
      <c r="A34" t="s">
        <v>263</v>
      </c>
      <c r="B34" t="s">
        <v>272</v>
      </c>
    </row>
    <row r="35" spans="1:2" x14ac:dyDescent="0.25">
      <c r="A35" t="s">
        <v>6</v>
      </c>
      <c r="B35" t="s">
        <v>45</v>
      </c>
    </row>
    <row r="36" spans="1:2" x14ac:dyDescent="0.25">
      <c r="A36" t="s">
        <v>264</v>
      </c>
      <c r="B36" t="s">
        <v>274</v>
      </c>
    </row>
    <row r="37" spans="1:2" x14ac:dyDescent="0.25">
      <c r="A37" t="s">
        <v>24</v>
      </c>
      <c r="B37" t="s">
        <v>64</v>
      </c>
    </row>
    <row r="38" spans="1:2" x14ac:dyDescent="0.25">
      <c r="A38" t="s">
        <v>265</v>
      </c>
      <c r="B38" t="s">
        <v>276</v>
      </c>
    </row>
    <row r="39" spans="1:2" x14ac:dyDescent="0.25">
      <c r="A39" t="s">
        <v>22</v>
      </c>
      <c r="B39" t="s">
        <v>62</v>
      </c>
    </row>
    <row r="40" spans="1:2" x14ac:dyDescent="0.25">
      <c r="A40" s="1" t="s">
        <v>130</v>
      </c>
      <c r="B40" s="1" t="s">
        <v>131</v>
      </c>
    </row>
    <row r="41" spans="1:2" x14ac:dyDescent="0.25">
      <c r="A41" s="1" t="s">
        <v>209</v>
      </c>
      <c r="B41" s="1" t="s">
        <v>210</v>
      </c>
    </row>
    <row r="42" spans="1:2" x14ac:dyDescent="0.25">
      <c r="A42" t="s">
        <v>346</v>
      </c>
      <c r="B42" t="s">
        <v>210</v>
      </c>
    </row>
    <row r="43" spans="1:2" x14ac:dyDescent="0.25">
      <c r="A43" t="s">
        <v>2</v>
      </c>
      <c r="B43" t="s">
        <v>41</v>
      </c>
    </row>
    <row r="44" spans="1:2" x14ac:dyDescent="0.25">
      <c r="A44" s="1" t="s">
        <v>94</v>
      </c>
      <c r="B44" s="1" t="s">
        <v>95</v>
      </c>
    </row>
    <row r="45" spans="1:2" x14ac:dyDescent="0.25">
      <c r="A45" s="1" t="s">
        <v>341</v>
      </c>
      <c r="B45" s="1" t="s">
        <v>342</v>
      </c>
    </row>
    <row r="46" spans="1:2" x14ac:dyDescent="0.25">
      <c r="A46" t="s">
        <v>344</v>
      </c>
      <c r="B46" t="s">
        <v>342</v>
      </c>
    </row>
    <row r="47" spans="1:2" x14ac:dyDescent="0.25">
      <c r="A47" t="s">
        <v>20</v>
      </c>
      <c r="B47" t="s">
        <v>60</v>
      </c>
    </row>
    <row r="48" spans="1:2" x14ac:dyDescent="0.25">
      <c r="A48" t="s">
        <v>266</v>
      </c>
      <c r="B48" t="s">
        <v>278</v>
      </c>
    </row>
    <row r="49" spans="1:14" x14ac:dyDescent="0.25">
      <c r="A49" t="s">
        <v>23</v>
      </c>
      <c r="B49" t="s">
        <v>63</v>
      </c>
      <c r="D49" t="s">
        <v>118</v>
      </c>
      <c r="F49" t="s">
        <v>156</v>
      </c>
      <c r="H49" t="s">
        <v>173</v>
      </c>
      <c r="J49" t="s">
        <v>363</v>
      </c>
      <c r="N49" t="s">
        <v>119</v>
      </c>
    </row>
    <row r="50" spans="1:14" x14ac:dyDescent="0.25">
      <c r="A50" t="s">
        <v>267</v>
      </c>
      <c r="B50" t="s">
        <v>280</v>
      </c>
      <c r="D50" t="s">
        <v>281</v>
      </c>
      <c r="F50" t="s">
        <v>156</v>
      </c>
      <c r="H50" t="s">
        <v>282</v>
      </c>
      <c r="J50" t="s">
        <v>364</v>
      </c>
      <c r="N50" t="s">
        <v>277</v>
      </c>
    </row>
    <row r="51" spans="1:14" x14ac:dyDescent="0.25">
      <c r="A51" t="s">
        <v>19</v>
      </c>
      <c r="B51" t="s">
        <v>59</v>
      </c>
      <c r="D51" t="s">
        <v>114</v>
      </c>
      <c r="F51" t="s">
        <v>162</v>
      </c>
      <c r="H51" t="s">
        <v>174</v>
      </c>
      <c r="J51" t="s">
        <v>365</v>
      </c>
      <c r="N51" t="s">
        <v>114</v>
      </c>
    </row>
    <row r="52" spans="1:14" x14ac:dyDescent="0.25">
      <c r="A52" t="s">
        <v>268</v>
      </c>
      <c r="B52" t="s">
        <v>283</v>
      </c>
      <c r="D52" t="s">
        <v>284</v>
      </c>
      <c r="F52" t="s">
        <v>285</v>
      </c>
      <c r="H52" t="s">
        <v>286</v>
      </c>
      <c r="J52" t="s">
        <v>366</v>
      </c>
      <c r="N52" t="s">
        <v>284</v>
      </c>
    </row>
    <row r="53" spans="1:14" x14ac:dyDescent="0.25">
      <c r="A53" t="s">
        <v>8</v>
      </c>
      <c r="B53" t="s">
        <v>47</v>
      </c>
      <c r="D53" t="s">
        <v>102</v>
      </c>
      <c r="F53" t="s">
        <v>142</v>
      </c>
      <c r="H53" t="s">
        <v>175</v>
      </c>
      <c r="J53" t="s">
        <v>367</v>
      </c>
      <c r="L53" t="s">
        <v>191</v>
      </c>
      <c r="N53" t="s">
        <v>102</v>
      </c>
    </row>
    <row r="54" spans="1:14" x14ac:dyDescent="0.25">
      <c r="A54" t="s">
        <v>269</v>
      </c>
      <c r="B54" t="s">
        <v>295</v>
      </c>
      <c r="D54" t="s">
        <v>287</v>
      </c>
      <c r="F54" t="s">
        <v>292</v>
      </c>
      <c r="H54" t="s">
        <v>290</v>
      </c>
      <c r="J54" t="s">
        <v>368</v>
      </c>
      <c r="L54" t="s">
        <v>298</v>
      </c>
      <c r="N54" t="s">
        <v>287</v>
      </c>
    </row>
    <row r="55" spans="1:14" x14ac:dyDescent="0.25">
      <c r="A55" t="s">
        <v>13</v>
      </c>
      <c r="B55" t="s">
        <v>53</v>
      </c>
      <c r="D55" t="s">
        <v>108</v>
      </c>
      <c r="F55" t="s">
        <v>163</v>
      </c>
      <c r="H55" t="s">
        <v>176</v>
      </c>
      <c r="J55" t="s">
        <v>369</v>
      </c>
      <c r="N55" t="s">
        <v>108</v>
      </c>
    </row>
    <row r="56" spans="1:14" x14ac:dyDescent="0.25">
      <c r="A56" t="s">
        <v>270</v>
      </c>
      <c r="B56" t="s">
        <v>296</v>
      </c>
      <c r="D56" t="s">
        <v>288</v>
      </c>
      <c r="F56" t="s">
        <v>293</v>
      </c>
      <c r="H56" t="s">
        <v>291</v>
      </c>
      <c r="J56" t="s">
        <v>370</v>
      </c>
      <c r="N56" t="s">
        <v>288</v>
      </c>
    </row>
    <row r="57" spans="1:14" x14ac:dyDescent="0.25">
      <c r="A57" t="s">
        <v>14</v>
      </c>
      <c r="B57" t="s">
        <v>54</v>
      </c>
      <c r="D57" t="s">
        <v>109</v>
      </c>
      <c r="H57" t="s">
        <v>172</v>
      </c>
      <c r="J57" t="s">
        <v>371</v>
      </c>
      <c r="N57" t="s">
        <v>117</v>
      </c>
    </row>
    <row r="58" spans="1:14" x14ac:dyDescent="0.25">
      <c r="A58" t="s">
        <v>271</v>
      </c>
      <c r="B58" t="s">
        <v>297</v>
      </c>
      <c r="D58" t="s">
        <v>294</v>
      </c>
      <c r="H58" t="s">
        <v>289</v>
      </c>
      <c r="J58" t="s">
        <v>372</v>
      </c>
      <c r="N58" t="s">
        <v>212</v>
      </c>
    </row>
    <row r="59" spans="1:14" x14ac:dyDescent="0.25">
      <c r="A59" t="s">
        <v>31</v>
      </c>
      <c r="B59" t="s">
        <v>68</v>
      </c>
      <c r="D59" t="s">
        <v>71</v>
      </c>
      <c r="F59" t="s">
        <v>68</v>
      </c>
      <c r="N59" t="s">
        <v>68</v>
      </c>
    </row>
    <row r="60" spans="1:14" x14ac:dyDescent="0.25">
      <c r="A60" s="1" t="s">
        <v>70</v>
      </c>
      <c r="B60" t="s">
        <v>71</v>
      </c>
      <c r="D60" t="s">
        <v>71</v>
      </c>
      <c r="F60" t="s">
        <v>68</v>
      </c>
      <c r="N60" t="s">
        <v>68</v>
      </c>
    </row>
    <row r="61" spans="1:14" x14ac:dyDescent="0.25">
      <c r="A61" s="1" t="s">
        <v>205</v>
      </c>
      <c r="B61" t="s">
        <v>206</v>
      </c>
      <c r="D61" t="s">
        <v>206</v>
      </c>
      <c r="F61" t="s">
        <v>206</v>
      </c>
      <c r="N61" t="s">
        <v>206</v>
      </c>
    </row>
    <row r="62" spans="1:14" x14ac:dyDescent="0.25">
      <c r="A62" t="s">
        <v>207</v>
      </c>
      <c r="B62" t="s">
        <v>208</v>
      </c>
      <c r="D62" t="s">
        <v>206</v>
      </c>
      <c r="F62" t="s">
        <v>208</v>
      </c>
      <c r="N62" t="s">
        <v>68</v>
      </c>
    </row>
    <row r="63" spans="1:14" x14ac:dyDescent="0.25">
      <c r="A63" t="s">
        <v>32</v>
      </c>
      <c r="B63" t="s">
        <v>68</v>
      </c>
      <c r="D63" t="s">
        <v>71</v>
      </c>
      <c r="F63" t="s">
        <v>68</v>
      </c>
      <c r="H63" t="s">
        <v>68</v>
      </c>
      <c r="J63" t="s">
        <v>68</v>
      </c>
      <c r="N63" t="s">
        <v>68</v>
      </c>
    </row>
    <row r="64" spans="1:14" x14ac:dyDescent="0.25">
      <c r="A64" t="s">
        <v>299</v>
      </c>
      <c r="B64" t="s">
        <v>68</v>
      </c>
      <c r="D64" t="s">
        <v>71</v>
      </c>
      <c r="F64" t="s">
        <v>68</v>
      </c>
      <c r="H64" t="s">
        <v>68</v>
      </c>
      <c r="J64" t="s">
        <v>68</v>
      </c>
      <c r="N64" t="s">
        <v>68</v>
      </c>
    </row>
    <row r="65" spans="1:14" x14ac:dyDescent="0.25">
      <c r="A65" t="s">
        <v>33</v>
      </c>
      <c r="B65" t="s">
        <v>68</v>
      </c>
      <c r="D65" t="s">
        <v>71</v>
      </c>
      <c r="F65" t="s">
        <v>68</v>
      </c>
      <c r="H65" t="s">
        <v>68</v>
      </c>
      <c r="J65" t="s">
        <v>68</v>
      </c>
      <c r="N65" t="s">
        <v>68</v>
      </c>
    </row>
    <row r="66" spans="1:14" x14ac:dyDescent="0.25">
      <c r="A66" t="s">
        <v>300</v>
      </c>
      <c r="B66" t="s">
        <v>68</v>
      </c>
      <c r="D66" t="s">
        <v>71</v>
      </c>
      <c r="F66" t="s">
        <v>68</v>
      </c>
      <c r="H66" t="s">
        <v>68</v>
      </c>
      <c r="J66" t="s">
        <v>68</v>
      </c>
      <c r="N66" t="s">
        <v>68</v>
      </c>
    </row>
    <row r="67" spans="1:14" x14ac:dyDescent="0.25">
      <c r="A67" t="s">
        <v>7</v>
      </c>
      <c r="B67" t="s">
        <v>46</v>
      </c>
      <c r="F67" t="s">
        <v>157</v>
      </c>
      <c r="N67" t="s">
        <v>66</v>
      </c>
    </row>
    <row r="68" spans="1:14" x14ac:dyDescent="0.25">
      <c r="A68" t="s">
        <v>301</v>
      </c>
      <c r="B68" t="s">
        <v>305</v>
      </c>
      <c r="F68" t="s">
        <v>157</v>
      </c>
      <c r="N68" t="s">
        <v>307</v>
      </c>
    </row>
    <row r="69" spans="1:14" x14ac:dyDescent="0.25">
      <c r="A69" t="s">
        <v>9</v>
      </c>
      <c r="B69" t="s">
        <v>48</v>
      </c>
      <c r="F69" t="s">
        <v>143</v>
      </c>
      <c r="N69" t="s">
        <v>111</v>
      </c>
    </row>
    <row r="70" spans="1:14" x14ac:dyDescent="0.25">
      <c r="A70" t="s">
        <v>302</v>
      </c>
      <c r="B70" t="s">
        <v>315</v>
      </c>
      <c r="F70" t="s">
        <v>309</v>
      </c>
      <c r="N70" t="s">
        <v>253</v>
      </c>
    </row>
    <row r="71" spans="1:14" x14ac:dyDescent="0.25">
      <c r="A71" t="s">
        <v>25</v>
      </c>
      <c r="B71" t="s">
        <v>49</v>
      </c>
      <c r="D71" t="s">
        <v>117</v>
      </c>
      <c r="F71" t="s">
        <v>144</v>
      </c>
      <c r="L71" t="s">
        <v>194</v>
      </c>
      <c r="N71" t="s">
        <v>113</v>
      </c>
    </row>
    <row r="72" spans="1:14" x14ac:dyDescent="0.25">
      <c r="A72" s="1" t="s">
        <v>471</v>
      </c>
      <c r="B72" t="s">
        <v>316</v>
      </c>
      <c r="D72" t="s">
        <v>212</v>
      </c>
      <c r="F72" t="s">
        <v>310</v>
      </c>
      <c r="L72" t="s">
        <v>308</v>
      </c>
      <c r="N72" t="s">
        <v>254</v>
      </c>
    </row>
    <row r="73" spans="1:14" x14ac:dyDescent="0.25">
      <c r="A73" s="1" t="s">
        <v>472</v>
      </c>
      <c r="B73" t="s">
        <v>316</v>
      </c>
      <c r="D73" t="s">
        <v>212</v>
      </c>
      <c r="F73" t="s">
        <v>310</v>
      </c>
      <c r="L73" t="s">
        <v>308</v>
      </c>
      <c r="N73" t="s">
        <v>254</v>
      </c>
    </row>
    <row r="74" spans="1:14" x14ac:dyDescent="0.25">
      <c r="A74" t="s">
        <v>303</v>
      </c>
      <c r="B74" t="s">
        <v>316</v>
      </c>
      <c r="D74" t="s">
        <v>212</v>
      </c>
      <c r="F74" t="s">
        <v>310</v>
      </c>
      <c r="L74" t="s">
        <v>308</v>
      </c>
      <c r="N74" t="s">
        <v>254</v>
      </c>
    </row>
    <row r="75" spans="1:14" x14ac:dyDescent="0.25">
      <c r="A75" t="s">
        <v>10</v>
      </c>
      <c r="B75" t="s">
        <v>50</v>
      </c>
      <c r="D75" t="s">
        <v>93</v>
      </c>
      <c r="F75" t="s">
        <v>145</v>
      </c>
      <c r="N75" t="s">
        <v>118</v>
      </c>
    </row>
    <row r="76" spans="1:14" x14ac:dyDescent="0.25">
      <c r="A76" s="1" t="s">
        <v>469</v>
      </c>
      <c r="B76" t="s">
        <v>317</v>
      </c>
      <c r="D76" t="s">
        <v>345</v>
      </c>
      <c r="F76" t="s">
        <v>311</v>
      </c>
      <c r="N76" t="s">
        <v>281</v>
      </c>
    </row>
    <row r="77" spans="1:14" x14ac:dyDescent="0.25">
      <c r="A77" s="1" t="s">
        <v>470</v>
      </c>
      <c r="B77" t="s">
        <v>317</v>
      </c>
      <c r="D77" t="s">
        <v>345</v>
      </c>
      <c r="F77" t="s">
        <v>311</v>
      </c>
      <c r="N77" t="s">
        <v>281</v>
      </c>
    </row>
    <row r="78" spans="1:14" x14ac:dyDescent="0.25">
      <c r="A78" t="s">
        <v>304</v>
      </c>
      <c r="B78" t="s">
        <v>317</v>
      </c>
      <c r="D78" t="s">
        <v>345</v>
      </c>
      <c r="F78" t="s">
        <v>311</v>
      </c>
      <c r="N78" t="s">
        <v>281</v>
      </c>
    </row>
    <row r="79" spans="1:14" x14ac:dyDescent="0.25">
      <c r="A79" t="s">
        <v>34</v>
      </c>
      <c r="B79" t="s">
        <v>123</v>
      </c>
      <c r="D79" t="s">
        <v>69</v>
      </c>
      <c r="F79" t="s">
        <v>159</v>
      </c>
      <c r="N79" t="s">
        <v>104</v>
      </c>
    </row>
    <row r="80" spans="1:14" x14ac:dyDescent="0.25">
      <c r="A80" s="1" t="s">
        <v>133</v>
      </c>
      <c r="B80" t="s">
        <v>121</v>
      </c>
      <c r="D80" t="s">
        <v>134</v>
      </c>
    </row>
    <row r="81" spans="1:14" x14ac:dyDescent="0.25">
      <c r="A81" s="1" t="s">
        <v>201</v>
      </c>
      <c r="B81" t="s">
        <v>336</v>
      </c>
      <c r="D81" t="s">
        <v>202</v>
      </c>
    </row>
    <row r="82" spans="1:14" x14ac:dyDescent="0.25">
      <c r="A82" s="1" t="s">
        <v>203</v>
      </c>
      <c r="B82" t="s">
        <v>335</v>
      </c>
      <c r="D82" t="s">
        <v>204</v>
      </c>
    </row>
    <row r="83" spans="1:14" x14ac:dyDescent="0.25">
      <c r="A83" s="1" t="s">
        <v>35</v>
      </c>
      <c r="B83" s="1"/>
    </row>
    <row r="84" spans="1:14" x14ac:dyDescent="0.25">
      <c r="A84" s="1" t="s">
        <v>325</v>
      </c>
      <c r="B84" s="1"/>
    </row>
    <row r="85" spans="1:14" x14ac:dyDescent="0.25">
      <c r="A85" t="s">
        <v>27</v>
      </c>
      <c r="B85" t="s">
        <v>37</v>
      </c>
      <c r="F85" t="s">
        <v>37</v>
      </c>
      <c r="N85" t="s">
        <v>37</v>
      </c>
    </row>
    <row r="86" spans="1:14" x14ac:dyDescent="0.25">
      <c r="A86" t="s">
        <v>318</v>
      </c>
      <c r="B86" t="s">
        <v>326</v>
      </c>
      <c r="F86" t="s">
        <v>326</v>
      </c>
      <c r="N86" t="s">
        <v>326</v>
      </c>
    </row>
    <row r="87" spans="1:14" x14ac:dyDescent="0.25">
      <c r="A87" t="s">
        <v>1</v>
      </c>
      <c r="B87" t="s">
        <v>40</v>
      </c>
      <c r="N87" t="s">
        <v>109</v>
      </c>
    </row>
    <row r="88" spans="1:14" x14ac:dyDescent="0.25">
      <c r="A88" t="s">
        <v>319</v>
      </c>
      <c r="B88" t="s">
        <v>327</v>
      </c>
      <c r="N88" t="s">
        <v>294</v>
      </c>
    </row>
    <row r="89" spans="1:14" x14ac:dyDescent="0.25">
      <c r="A89" t="s">
        <v>12</v>
      </c>
      <c r="B89" t="s">
        <v>52</v>
      </c>
      <c r="D89" t="s">
        <v>115</v>
      </c>
      <c r="F89" t="s">
        <v>158</v>
      </c>
      <c r="N89" t="s">
        <v>110</v>
      </c>
    </row>
    <row r="90" spans="1:14" x14ac:dyDescent="0.25">
      <c r="A90" t="s">
        <v>320</v>
      </c>
      <c r="B90" t="s">
        <v>328</v>
      </c>
      <c r="D90" t="s">
        <v>279</v>
      </c>
      <c r="F90" t="s">
        <v>158</v>
      </c>
      <c r="N90" t="s">
        <v>250</v>
      </c>
    </row>
    <row r="91" spans="1:14" x14ac:dyDescent="0.25">
      <c r="A91" t="s">
        <v>11</v>
      </c>
      <c r="B91" t="s">
        <v>51</v>
      </c>
      <c r="D91" t="s">
        <v>92</v>
      </c>
      <c r="F91" t="s">
        <v>161</v>
      </c>
      <c r="N91" t="s">
        <v>116</v>
      </c>
    </row>
    <row r="92" spans="1:14" x14ac:dyDescent="0.25">
      <c r="A92" t="s">
        <v>321</v>
      </c>
      <c r="B92" t="s">
        <v>329</v>
      </c>
      <c r="D92" t="s">
        <v>332</v>
      </c>
      <c r="F92" t="s">
        <v>161</v>
      </c>
      <c r="N92" t="s">
        <v>251</v>
      </c>
    </row>
    <row r="93" spans="1:14" x14ac:dyDescent="0.25">
      <c r="A93" t="s">
        <v>28</v>
      </c>
      <c r="B93" t="s">
        <v>65</v>
      </c>
      <c r="D93" t="s">
        <v>107</v>
      </c>
      <c r="L93" t="s">
        <v>195</v>
      </c>
      <c r="N93" t="s">
        <v>98</v>
      </c>
    </row>
    <row r="94" spans="1:14" x14ac:dyDescent="0.25">
      <c r="A94" t="s">
        <v>322</v>
      </c>
      <c r="B94" t="s">
        <v>330</v>
      </c>
      <c r="D94" t="s">
        <v>333</v>
      </c>
      <c r="L94" t="s">
        <v>338</v>
      </c>
      <c r="N94" t="s">
        <v>252</v>
      </c>
    </row>
    <row r="95" spans="1:14" x14ac:dyDescent="0.25">
      <c r="A95" t="s">
        <v>29</v>
      </c>
      <c r="B95" t="s">
        <v>66</v>
      </c>
      <c r="D95" t="s">
        <v>106</v>
      </c>
      <c r="F95" t="s">
        <v>164</v>
      </c>
      <c r="N95" t="s">
        <v>67</v>
      </c>
    </row>
    <row r="96" spans="1:14" x14ac:dyDescent="0.25">
      <c r="A96" t="s">
        <v>323</v>
      </c>
      <c r="B96" t="s">
        <v>307</v>
      </c>
      <c r="D96" t="s">
        <v>334</v>
      </c>
      <c r="F96" t="s">
        <v>164</v>
      </c>
      <c r="N96" t="s">
        <v>331</v>
      </c>
    </row>
    <row r="97" spans="1:6" x14ac:dyDescent="0.25">
      <c r="A97" t="s">
        <v>30</v>
      </c>
      <c r="B97" t="s">
        <v>67</v>
      </c>
      <c r="D97" t="s">
        <v>122</v>
      </c>
      <c r="F97" t="s">
        <v>160</v>
      </c>
    </row>
    <row r="98" spans="1:6" x14ac:dyDescent="0.25">
      <c r="A98" s="1" t="s">
        <v>473</v>
      </c>
      <c r="B98" t="s">
        <v>331</v>
      </c>
      <c r="D98" t="s">
        <v>343</v>
      </c>
      <c r="F98" t="s">
        <v>160</v>
      </c>
    </row>
    <row r="99" spans="1:6" x14ac:dyDescent="0.25">
      <c r="A99" s="1" t="s">
        <v>474</v>
      </c>
      <c r="B99" t="s">
        <v>331</v>
      </c>
      <c r="D99" t="s">
        <v>343</v>
      </c>
      <c r="F99" t="s">
        <v>160</v>
      </c>
    </row>
    <row r="100" spans="1:6" x14ac:dyDescent="0.25">
      <c r="A100" t="s">
        <v>324</v>
      </c>
      <c r="B100" t="s">
        <v>331</v>
      </c>
      <c r="D100" t="s">
        <v>337</v>
      </c>
      <c r="F100" t="s">
        <v>160</v>
      </c>
    </row>
    <row r="101" spans="1:6" x14ac:dyDescent="0.25">
      <c r="A101" t="s">
        <v>85</v>
      </c>
    </row>
    <row r="102" spans="1:6" x14ac:dyDescent="0.25">
      <c r="A102" s="1" t="s">
        <v>189</v>
      </c>
    </row>
    <row r="103" spans="1:6" x14ac:dyDescent="0.25">
      <c r="A103" s="2" t="s">
        <v>86</v>
      </c>
    </row>
    <row r="104" spans="1:6" x14ac:dyDescent="0.25">
      <c r="A104" s="2" t="s">
        <v>177</v>
      </c>
    </row>
    <row r="105" spans="1:6" x14ac:dyDescent="0.25">
      <c r="A105" s="2" t="s">
        <v>76</v>
      </c>
    </row>
    <row r="106" spans="1:6" x14ac:dyDescent="0.25">
      <c r="A106" s="2" t="s">
        <v>178</v>
      </c>
    </row>
    <row r="107" spans="1:6" x14ac:dyDescent="0.25">
      <c r="A107" s="2" t="s">
        <v>77</v>
      </c>
    </row>
    <row r="108" spans="1:6" x14ac:dyDescent="0.25">
      <c r="A108" s="2" t="s">
        <v>179</v>
      </c>
    </row>
    <row r="109" spans="1:6" x14ac:dyDescent="0.25">
      <c r="A109" s="2" t="s">
        <v>78</v>
      </c>
    </row>
    <row r="110" spans="1:6" x14ac:dyDescent="0.25">
      <c r="A110" s="2" t="s">
        <v>180</v>
      </c>
    </row>
    <row r="111" spans="1:6" x14ac:dyDescent="0.25">
      <c r="A111" s="2" t="s">
        <v>79</v>
      </c>
    </row>
    <row r="112" spans="1:6" x14ac:dyDescent="0.25">
      <c r="A112" s="2" t="s">
        <v>181</v>
      </c>
    </row>
    <row r="113" spans="1:16" x14ac:dyDescent="0.25">
      <c r="A113" s="2" t="s">
        <v>80</v>
      </c>
    </row>
    <row r="114" spans="1:16" x14ac:dyDescent="0.25">
      <c r="A114" s="2" t="s">
        <v>182</v>
      </c>
    </row>
    <row r="115" spans="1:16" x14ac:dyDescent="0.25">
      <c r="A115" s="2" t="s">
        <v>81</v>
      </c>
    </row>
    <row r="116" spans="1:16" x14ac:dyDescent="0.25">
      <c r="A116" s="2" t="s">
        <v>183</v>
      </c>
    </row>
    <row r="117" spans="1:16" x14ac:dyDescent="0.25">
      <c r="A117" s="2" t="s">
        <v>82</v>
      </c>
    </row>
    <row r="118" spans="1:16" x14ac:dyDescent="0.25">
      <c r="A118" s="2" t="s">
        <v>184</v>
      </c>
    </row>
    <row r="119" spans="1:16" x14ac:dyDescent="0.25">
      <c r="A119" s="2" t="s">
        <v>83</v>
      </c>
    </row>
    <row r="120" spans="1:16" x14ac:dyDescent="0.25">
      <c r="A120" s="2" t="s">
        <v>185</v>
      </c>
    </row>
    <row r="121" spans="1:16" x14ac:dyDescent="0.25">
      <c r="A121" s="2" t="s">
        <v>84</v>
      </c>
    </row>
    <row r="122" spans="1:16" x14ac:dyDescent="0.25">
      <c r="A122" s="2" t="s">
        <v>186</v>
      </c>
    </row>
    <row r="123" spans="1:16" x14ac:dyDescent="0.25">
      <c r="A123" s="1" t="s">
        <v>87</v>
      </c>
    </row>
    <row r="124" spans="1:16" x14ac:dyDescent="0.25">
      <c r="A124" s="1" t="s">
        <v>188</v>
      </c>
    </row>
    <row r="125" spans="1:16" x14ac:dyDescent="0.25">
      <c r="A125" s="1" t="s">
        <v>88</v>
      </c>
    </row>
    <row r="126" spans="1:16" x14ac:dyDescent="0.25">
      <c r="A126" s="1" t="s">
        <v>187</v>
      </c>
    </row>
    <row r="127" spans="1:16" x14ac:dyDescent="0.25">
      <c r="A127" t="s">
        <v>26</v>
      </c>
      <c r="B127" t="s">
        <v>36</v>
      </c>
      <c r="F127" t="s">
        <v>36</v>
      </c>
      <c r="H127" t="s">
        <v>36</v>
      </c>
      <c r="J127" t="s">
        <v>36</v>
      </c>
      <c r="P127">
        <v>130</v>
      </c>
    </row>
    <row r="128" spans="1:16" x14ac:dyDescent="0.25">
      <c r="A128" s="1" t="s">
        <v>390</v>
      </c>
      <c r="B128" t="s">
        <v>340</v>
      </c>
      <c r="F128" t="s">
        <v>340</v>
      </c>
      <c r="H128" t="s">
        <v>340</v>
      </c>
      <c r="J128" t="s">
        <v>340</v>
      </c>
      <c r="P128">
        <v>130</v>
      </c>
    </row>
    <row r="129" spans="1:16" x14ac:dyDescent="0.25">
      <c r="A129" s="1" t="s">
        <v>391</v>
      </c>
      <c r="B129" t="s">
        <v>340</v>
      </c>
      <c r="F129" t="s">
        <v>340</v>
      </c>
      <c r="H129" t="s">
        <v>340</v>
      </c>
      <c r="J129" t="s">
        <v>340</v>
      </c>
      <c r="P129">
        <v>130</v>
      </c>
    </row>
    <row r="130" spans="1:16" x14ac:dyDescent="0.25">
      <c r="A130" t="s">
        <v>339</v>
      </c>
      <c r="B130" t="s">
        <v>340</v>
      </c>
      <c r="F130" t="s">
        <v>340</v>
      </c>
      <c r="H130" t="s">
        <v>340</v>
      </c>
      <c r="J130" t="s">
        <v>340</v>
      </c>
      <c r="P130">
        <v>130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0" sqref="D10"/>
    </sheetView>
  </sheetViews>
  <sheetFormatPr defaultRowHeight="15" x14ac:dyDescent="0.25"/>
  <cols>
    <col min="1" max="1" width="17.5703125" customWidth="1"/>
    <col min="2" max="2" width="8.140625" customWidth="1"/>
    <col min="3" max="3" width="8.28515625" customWidth="1"/>
    <col min="4" max="4" width="12.140625" bestFit="1" customWidth="1"/>
  </cols>
  <sheetData>
    <row r="1" spans="1:5" x14ac:dyDescent="0.25">
      <c r="A1" t="s">
        <v>504</v>
      </c>
      <c r="B1" t="s">
        <v>146</v>
      </c>
      <c r="C1" t="s">
        <v>152</v>
      </c>
      <c r="D1" t="s">
        <v>505</v>
      </c>
      <c r="E1" t="s">
        <v>506</v>
      </c>
    </row>
    <row r="2" spans="1:5" ht="30" x14ac:dyDescent="0.25">
      <c r="A2" t="s">
        <v>510</v>
      </c>
      <c r="B2" s="4" t="s">
        <v>508</v>
      </c>
      <c r="C2">
        <v>40</v>
      </c>
      <c r="D2" t="s">
        <v>450</v>
      </c>
    </row>
    <row r="3" spans="1:5" ht="30" x14ac:dyDescent="0.25">
      <c r="A3" t="s">
        <v>511</v>
      </c>
      <c r="B3" s="4" t="s">
        <v>507</v>
      </c>
      <c r="C3">
        <v>40</v>
      </c>
      <c r="D3" t="s">
        <v>445</v>
      </c>
    </row>
    <row r="4" spans="1:5" ht="30" x14ac:dyDescent="0.25">
      <c r="A4" t="s">
        <v>512</v>
      </c>
      <c r="B4" s="4" t="s">
        <v>509</v>
      </c>
      <c r="C4">
        <v>40</v>
      </c>
      <c r="D4" t="s">
        <v>447</v>
      </c>
    </row>
    <row r="5" spans="1:5" ht="30" x14ac:dyDescent="0.25">
      <c r="A5" t="s">
        <v>513</v>
      </c>
      <c r="B5" s="4" t="s">
        <v>518</v>
      </c>
      <c r="C5">
        <v>40</v>
      </c>
      <c r="D5" t="s">
        <v>450</v>
      </c>
    </row>
    <row r="6" spans="1:5" ht="30" x14ac:dyDescent="0.25">
      <c r="A6" t="s">
        <v>514</v>
      </c>
      <c r="B6" s="4" t="s">
        <v>517</v>
      </c>
      <c r="C6">
        <v>40</v>
      </c>
      <c r="D6" t="s">
        <v>445</v>
      </c>
    </row>
    <row r="7" spans="1:5" ht="30" x14ac:dyDescent="0.25">
      <c r="A7" t="s">
        <v>515</v>
      </c>
      <c r="B7" s="4" t="s">
        <v>516</v>
      </c>
      <c r="C7">
        <v>40</v>
      </c>
      <c r="D7" t="s">
        <v>447</v>
      </c>
    </row>
    <row r="8" spans="1:5" ht="45" x14ac:dyDescent="0.25">
      <c r="A8" t="s">
        <v>519</v>
      </c>
      <c r="B8" s="4" t="s">
        <v>520</v>
      </c>
      <c r="C8">
        <v>40</v>
      </c>
      <c r="D8" t="s">
        <v>523</v>
      </c>
    </row>
    <row r="9" spans="1:5" ht="45" x14ac:dyDescent="0.25">
      <c r="A9" t="s">
        <v>521</v>
      </c>
      <c r="B9" s="4" t="s">
        <v>522</v>
      </c>
      <c r="C9">
        <v>40</v>
      </c>
      <c r="D9" t="s">
        <v>523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 x14ac:dyDescent="0.25"/>
  <cols>
    <col min="1" max="1" width="17.5703125" customWidth="1"/>
    <col min="2" max="2" width="8.140625" customWidth="1"/>
    <col min="3" max="3" width="8.28515625" customWidth="1"/>
  </cols>
  <sheetData>
    <row r="1" spans="1:3" x14ac:dyDescent="0.25">
      <c r="A1" t="s">
        <v>135</v>
      </c>
      <c r="B1" t="s">
        <v>146</v>
      </c>
      <c r="C1" t="s">
        <v>152</v>
      </c>
    </row>
    <row r="2" spans="1:3" ht="30" x14ac:dyDescent="0.25">
      <c r="A2" t="s">
        <v>147</v>
      </c>
      <c r="B2" s="4" t="s">
        <v>148</v>
      </c>
      <c r="C2">
        <v>40</v>
      </c>
    </row>
    <row r="3" spans="1:3" ht="60" x14ac:dyDescent="0.25">
      <c r="A3" t="s">
        <v>149</v>
      </c>
      <c r="B3" s="4" t="s">
        <v>150</v>
      </c>
    </row>
    <row r="4" spans="1:3" x14ac:dyDescent="0.25">
      <c r="A4" t="s">
        <v>151</v>
      </c>
      <c r="B4" s="4" t="s">
        <v>26</v>
      </c>
      <c r="C4">
        <v>20</v>
      </c>
    </row>
    <row r="5" spans="1:3" ht="30" x14ac:dyDescent="0.25">
      <c r="A5" t="s">
        <v>153</v>
      </c>
      <c r="B5" s="4" t="s">
        <v>196</v>
      </c>
    </row>
    <row r="6" spans="1:3" ht="30" x14ac:dyDescent="0.25">
      <c r="A6" t="s">
        <v>154</v>
      </c>
      <c r="B6" s="4" t="s">
        <v>155</v>
      </c>
    </row>
    <row r="7" spans="1:3" ht="75" x14ac:dyDescent="0.25">
      <c r="A7" t="s">
        <v>197</v>
      </c>
      <c r="B7" s="4" t="s">
        <v>198</v>
      </c>
    </row>
    <row r="8" spans="1:3" ht="30" x14ac:dyDescent="0.25">
      <c r="A8" t="s">
        <v>347</v>
      </c>
      <c r="B8" s="4" t="s">
        <v>348</v>
      </c>
    </row>
    <row r="9" spans="1:3" ht="30" x14ac:dyDescent="0.25">
      <c r="A9" t="s">
        <v>350</v>
      </c>
      <c r="B9" s="4" t="s">
        <v>349</v>
      </c>
    </row>
    <row r="10" spans="1:3" x14ac:dyDescent="0.25">
      <c r="A10" t="s">
        <v>392</v>
      </c>
      <c r="B10" s="5" t="s">
        <v>390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2.7109375" bestFit="1" customWidth="1"/>
  </cols>
  <sheetData>
    <row r="1" spans="1:2" x14ac:dyDescent="0.25">
      <c r="A1" t="s">
        <v>393</v>
      </c>
      <c r="B1" t="s">
        <v>135</v>
      </c>
    </row>
    <row r="2" spans="1:2" x14ac:dyDescent="0.25">
      <c r="A2" t="s">
        <v>392</v>
      </c>
      <c r="B2" t="s">
        <v>151</v>
      </c>
    </row>
    <row r="3" spans="1:2" x14ac:dyDescent="0.25">
      <c r="A3" t="s">
        <v>347</v>
      </c>
      <c r="B3" t="s">
        <v>153</v>
      </c>
    </row>
    <row r="4" spans="1:2" x14ac:dyDescent="0.25">
      <c r="A4" t="s">
        <v>350</v>
      </c>
      <c r="B4" t="s">
        <v>154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"/>
  <sheetViews>
    <sheetView showGridLines="0" workbookViewId="0">
      <selection activeCell="B5" sqref="B5"/>
    </sheetView>
  </sheetViews>
  <sheetFormatPr defaultRowHeight="30" x14ac:dyDescent="0.4"/>
  <cols>
    <col min="1" max="12" width="7.140625" style="12" customWidth="1"/>
    <col min="13" max="16384" width="9.140625" style="12"/>
  </cols>
  <sheetData>
    <row r="2" spans="1:14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4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4" ht="31.5" x14ac:dyDescent="0.4">
      <c r="A5" s="47" t="str">
        <f ca="1">IF(
    ISNUMBER(MATCH(SUBSTITUTE(SUBSTITUTE(INDEX(INDIRECT(CONCATENATE("HotKeys.", ImageLayout, "[Alpha Down]")),LayoutMatch[[#This Row],[Column1]]),"~","~~"),"*","~*"),INDIRECT("Table7[Key]"),0)),
    INDEX(INDIRECT("Table7[Character]"),MATCH(SUBSTITUTE(SUBSTITUTE(INDEX(INDIRECT(CONCATENATE("HotKeys.", ImageLayout, "[Alpha Down]")),LayoutMatch[[#This Row],[Column1]]),"~","~~"),"*","~*"),INDIRECT("Table7[Key]"),0)),
    SUBSTITUTE(SUBSTITUTE(INDEX(INDIRECT(CONCATENATE("HotKeys.", ImageLayout, "[Alpha Down]")),LayoutMatch[[#This Row],[Column1]]),"~","~~"),"*","~*"))</f>
        <v>⇥</v>
      </c>
      <c r="B5" s="47" t="str">
        <f ca="1">IF(
    ISNUMBER(MATCH(SUBSTITUTE(SUBSTITUTE(INDEX(INDIRECT(CONCATENATE("HotKeys.", ImageLayout, "[Alpha Down]")),LayoutMatch[[#This Row],[Column2]]),"~","~~"),"*","~*"),INDIRECT("Table7[Key]"),0)),
    INDEX(INDIRECT("Table7[Character]"),MATCH(SUBSTITUTE(SUBSTITUTE(INDEX(INDIRECT(CONCATENATE("HotKeys.", ImageLayout, "[Alpha Down]")),LayoutMatch[[#This Row],[Column2]]),"~","~~"),"*","~*"),INDIRECT("Table7[Key]"),0)),
    SUBSTITUTE(SUBSTITUTE(INDEX(INDIRECT(CONCATENATE("HotKeys.", ImageLayout, "[Alpha Down]")),LayoutMatch[[#This Row],[Column2]]),"~","~~"),"*","~*"))</f>
        <v>Q</v>
      </c>
      <c r="C5" s="21" t="str">
        <f ca="1">IF(
    ISNUMBER(MATCH(SUBSTITUTE(SUBSTITUTE(INDEX(INDIRECT(CONCATENATE("HotKeys.", ImageLayout, "[Alpha Down]")),LayoutMatch[[#This Row],[Column3]]),"~","~~"),"*","~*"),INDIRECT("Table7[Key]"),0)),
    INDEX(INDIRECT("Table7[Character]"),MATCH(SUBSTITUTE(SUBSTITUTE(INDEX(INDIRECT(CONCATENATE("HotKeys.", ImageLayout, "[Alpha Down]")),LayoutMatch[[#This Row],[Column3]]),"~","~~"),"*","~*"),INDIRECT("Table7[Key]"),0)),
    SUBSTITUTE(SUBSTITUTE(INDEX(INDIRECT(CONCATENATE("HotKeys.", ImageLayout, "[Alpha Down]")),LayoutMatch[[#This Row],[Column3]]),"~","~~"),"*","~*"))</f>
        <v>W</v>
      </c>
      <c r="D5" s="21" t="str">
        <f ca="1">IF(
    ISNUMBER(MATCH(SUBSTITUTE(SUBSTITUTE(INDEX(INDIRECT(CONCATENATE("HotKeys.", ImageLayout, "[Alpha Down]")),LayoutMatch[[#This Row],[Column4]]),"~","~~"),"*","~*"),INDIRECT("Table7[Key]"),0)),
    INDEX(INDIRECT("Table7[Character]"),MATCH(SUBSTITUTE(SUBSTITUTE(INDEX(INDIRECT(CONCATENATE("HotKeys.", ImageLayout, "[Alpha Down]")),LayoutMatch[[#This Row],[Column4]]),"~","~~"),"*","~*"),INDIRECT("Table7[Key]"),0)),
    SUBSTITUTE(SUBSTITUTE(INDEX(INDIRECT(CONCATENATE("HotKeys.", ImageLayout, "[Alpha Down]")),LayoutMatch[[#This Row],[Column4]]),"~","~~"),"*","~*"))</f>
        <v>E</v>
      </c>
      <c r="E5" s="47" t="str">
        <f ca="1">IF(
    ISNUMBER(MATCH(SUBSTITUTE(SUBSTITUTE(INDEX(INDIRECT(CONCATENATE("HotKeys.", ImageLayout, "[Alpha Down]")),LayoutMatch[[#This Row],[Column5]]),"~","~~"),"*","~*"),INDIRECT("Table7[Key]"),0)),
    INDEX(INDIRECT("Table7[Character]"),MATCH(SUBSTITUTE(SUBSTITUTE(INDEX(INDIRECT(CONCATENATE("HotKeys.", ImageLayout, "[Alpha Down]")),LayoutMatch[[#This Row],[Column5]]),"~","~~"),"*","~*"),INDIRECT("Table7[Key]"),0)),
    SUBSTITUTE(SUBSTITUTE(INDEX(INDIRECT(CONCATENATE("HotKeys.", ImageLayout, "[Alpha Down]")),LayoutMatch[[#This Row],[Column5]]),"~","~~"),"*","~*"))</f>
        <v>R</v>
      </c>
      <c r="F5" s="22" t="str">
        <f ca="1">IF(
    ISNUMBER(MATCH(SUBSTITUTE(SUBSTITUTE(INDEX(INDIRECT(CONCATENATE("HotKeys.", ImageLayout, "[Alpha Down]")),LayoutMatch[[#This Row],[Column6]]),"~","~~"),"*","~*"),INDIRECT("Table7[Key]"),0)),
    INDEX(INDIRECT("Table7[Character]"),MATCH(SUBSTITUTE(SUBSTITUTE(INDEX(INDIRECT(CONCATENATE("HotKeys.", ImageLayout, "[Alpha Down]")),LayoutMatch[[#This Row],[Column6]]),"~","~~"),"*","~*"),INDIRECT("Table7[Key]"),0)),
    SUBSTITUTE(SUBSTITUTE(INDEX(INDIRECT(CONCATENATE("HotKeys.", ImageLayout, "[Alpha Down]")),LayoutMatch[[#This Row],[Column6]]),"~","~~"),"*","~*"))</f>
        <v>T</v>
      </c>
      <c r="G5" s="47" t="str">
        <f ca="1">IF(
    ISNUMBER(MATCH(SUBSTITUTE(SUBSTITUTE(INDEX(INDIRECT(CONCATENATE("HotKeys.", ImageLayout, "[Alpha Down]")),LayoutMatch[[#This Row],[Column7]]),"~","~~"),"*","~*"),INDIRECT("Table7[Key]"),0)),
    INDEX(INDIRECT("Table7[Character]"),MATCH(SUBSTITUTE(SUBSTITUTE(INDEX(INDIRECT(CONCATENATE("HotKeys.", ImageLayout, "[Alpha Down]")),LayoutMatch[[#This Row],[Column7]]),"~","~~"),"*","~*"),INDIRECT("Table7[Key]"),0)),
    SUBSTITUTE(SUBSTITUTE(INDEX(INDIRECT(CONCATENATE("HotKeys.", ImageLayout, "[Alpha Down]")),LayoutMatch[[#This Row],[Column7]]),"~","~~"),"*","~*"))</f>
        <v>Y</v>
      </c>
      <c r="H5" s="20" t="str">
        <f ca="1">IF(
    ISNUMBER(MATCH(SUBSTITUTE(SUBSTITUTE(INDEX(INDIRECT(CONCATENATE("HotKeys.", ImageLayout, "[Alpha Down]")),LayoutMatch[[#This Row],[Column8]]),"~","~~"),"*","~*"),INDIRECT("Table7[Key]"),0)),
    INDEX(INDIRECT("Table7[Character]"),MATCH(SUBSTITUTE(SUBSTITUTE(INDEX(INDIRECT(CONCATENATE("HotKeys.", ImageLayout, "[Alpha Down]")),LayoutMatch[[#This Row],[Column8]]),"~","~~"),"*","~*"),INDIRECT("Table7[Key]"),0)),
    SUBSTITUTE(SUBSTITUTE(INDEX(INDIRECT(CONCATENATE("HotKeys.", ImageLayout, "[Alpha Down]")),LayoutMatch[[#This Row],[Column8]]),"~","~~"),"*","~*"))</f>
        <v>U</v>
      </c>
      <c r="I5" s="20" t="str">
        <f ca="1">IF(
    ISNUMBER(MATCH(SUBSTITUTE(SUBSTITUTE(INDEX(INDIRECT(CONCATENATE("HotKeys.", ImageLayout, "[Alpha Down]")),LayoutMatch[[#This Row],[Column9]]),"~","~~"),"*","~*"),INDIRECT("Table7[Key]"),0)),
    INDEX(INDIRECT("Table7[Character]"),MATCH(SUBSTITUTE(SUBSTITUTE(INDEX(INDIRECT(CONCATENATE("HotKeys.", ImageLayout, "[Alpha Down]")),LayoutMatch[[#This Row],[Column9]]),"~","~~"),"*","~*"),INDIRECT("Table7[Key]"),0)),
    SUBSTITUTE(SUBSTITUTE(INDEX(INDIRECT(CONCATENATE("HotKeys.", ImageLayout, "[Alpha Down]")),LayoutMatch[[#This Row],[Column9]]),"~","~~"),"*","~*"))</f>
        <v>I</v>
      </c>
      <c r="J5" s="20" t="str">
        <f ca="1">IF(
    ISNUMBER(MATCH(SUBSTITUTE(SUBSTITUTE(INDEX(INDIRECT(CONCATENATE("HotKeys.", ImageLayout, "[Alpha Down]")),LayoutMatch[[#This Row],[Column10]]),"~","~~"),"*","~*"),INDIRECT("Table7[Key]"),0)),
    INDEX(INDIRECT("Table7[Character]"),MATCH(SUBSTITUTE(SUBSTITUTE(INDEX(INDIRECT(CONCATENATE("HotKeys.", ImageLayout, "[Alpha Down]")),LayoutMatch[[#This Row],[Column10]]),"~","~~"),"*","~*"),INDIRECT("Table7[Key]"),0)),
    SUBSTITUTE(SUBSTITUTE(INDEX(INDIRECT(CONCATENATE("HotKeys.", ImageLayout, "[Alpha Down]")),LayoutMatch[[#This Row],[Column10]]),"~","~~"),"*","~*"))</f>
        <v>O</v>
      </c>
      <c r="K5" s="47" t="str">
        <f ca="1">IF(
    ISNUMBER(MATCH(SUBSTITUTE(SUBSTITUTE(INDEX(INDIRECT(CONCATENATE("HotKeys.", ImageLayout, "[Alpha Down]")),LayoutMatch[[#This Row],[Column11]]),"~","~~"),"*","~*"),INDIRECT("Table7[Key]"),0)),
    INDEX(INDIRECT("Table7[Character]"),MATCH(SUBSTITUTE(SUBSTITUTE(INDEX(INDIRECT(CONCATENATE("HotKeys.", ImageLayout, "[Alpha Down]")),LayoutMatch[[#This Row],[Column11]]),"~","~~"),"*","~*"),INDIRECT("Table7[Key]"),0)),
    SUBSTITUTE(SUBSTITUTE(INDEX(INDIRECT(CONCATENATE("HotKeys.", ImageLayout, "[Alpha Down]")),LayoutMatch[[#This Row],[Column11]]),"~","~~"),"*","~*"))</f>
        <v>P</v>
      </c>
      <c r="L5" s="47" t="str">
        <f ca="1">IF(
    ISNUMBER(MATCH(SUBSTITUTE(SUBSTITUTE(INDEX(INDIRECT(CONCATENATE("HotKeys.", ImageLayout, "[Alpha Down]")),LayoutMatch[[#This Row],[Column12]]),"~","~~"),"*","~*"),INDIRECT("Table7[Key]"),0)),
    INDEX(INDIRECT("Table7[Character]"),MATCH(SUBSTITUTE(SUBSTITUTE(INDEX(INDIRECT(CONCATENATE("HotKeys.", ImageLayout, "[Alpha Down]")),LayoutMatch[[#This Row],[Column12]]),"~","~~"),"*","~*"),INDIRECT("Table7[Key]"),0)),
    SUBSTITUTE(SUBSTITUTE(INDEX(INDIRECT(CONCATENATE("HotKeys.", ImageLayout, "[Alpha Down]")),LayoutMatch[[#This Row],[Column12]]),"~","~~"),"*","~*"))</f>
        <v>⌫</v>
      </c>
    </row>
    <row r="6" spans="1:14" ht="31.5" x14ac:dyDescent="0.4">
      <c r="A6" s="47" t="str">
        <f ca="1">IF(ISNUMBER(MATCH(SUBSTITUTE(INDEX(INDIRECT(CONCATENATE("HotKeys.", ImageLayout, "[Alpha Down]")),LayoutMatch[[#This Row],[Column1]]),"*","~*"),INDIRECT("Table7[Key]"),0)),INDEX(INDIRECT("Table7[Character]"),MATCH(SUBSTITUTE(INDEX(INDIRECT(CONCATENATE("HotKeys.", ImageLayout, "[Alpha Down]")),LayoutMatch[[#This Row],[Column1]]),"*","~*"),INDIRECT("Table7[Key]"),0)),"")</f>
        <v/>
      </c>
      <c r="B6" s="20" t="str">
        <f ca="1">IF(
    ISNUMBER(MATCH(SUBSTITUTE(SUBSTITUTE(INDEX(INDIRECT(CONCATENATE("HotKeys.", ImageLayout, "[Alpha Down]")),LayoutMatch[[#This Row],[Column2]]),"~","~~"),"*","~*"),INDIRECT("Table7[Key]"),0)),
    INDEX(INDIRECT("Table7[Character]"),MATCH(SUBSTITUTE(SUBSTITUTE(INDEX(INDIRECT(CONCATENATE("HotKeys.", ImageLayout, "[Alpha Down]")),LayoutMatch[[#This Row],[Column2]]),"~","~~"),"*","~*"),INDIRECT("Table7[Key]"),0)),
    SUBSTITUTE(SUBSTITUTE(INDEX(INDIRECT(CONCATENATE("HotKeys.", ImageLayout, "[Alpha Down]")),LayoutMatch[[#This Row],[Column2]]),"~","~~"),"*","~*"))</f>
        <v>A</v>
      </c>
      <c r="C6" s="21" t="str">
        <f ca="1">IF(
    ISNUMBER(MATCH(SUBSTITUTE(SUBSTITUTE(INDEX(INDIRECT(CONCATENATE("HotKeys.", ImageLayout, "[Alpha Down]")),LayoutMatch[[#This Row],[Column3]]),"~","~~"),"*","~*"),INDIRECT("Table7[Key]"),0)),
    INDEX(INDIRECT("Table7[Character]"),MATCH(SUBSTITUTE(SUBSTITUTE(INDEX(INDIRECT(CONCATENATE("HotKeys.", ImageLayout, "[Alpha Down]")),LayoutMatch[[#This Row],[Column3]]),"~","~~"),"*","~*"),INDIRECT("Table7[Key]"),0)),
    SUBSTITUTE(SUBSTITUTE(INDEX(INDIRECT(CONCATENATE("HotKeys.", ImageLayout, "[Alpha Down]")),LayoutMatch[[#This Row],[Column3]]),"~","~~"),"*","~*"))</f>
        <v>S</v>
      </c>
      <c r="D6" s="21" t="str">
        <f ca="1">IF(
    ISNUMBER(MATCH(SUBSTITUTE(SUBSTITUTE(INDEX(INDIRECT(CONCATENATE("HotKeys.", ImageLayout, "[Alpha Down]")),LayoutMatch[[#This Row],[Column4]]),"~","~~"),"*","~*"),INDIRECT("Table7[Key]"),0)),
    INDEX(INDIRECT("Table7[Character]"),MATCH(SUBSTITUTE(SUBSTITUTE(INDEX(INDIRECT(CONCATENATE("HotKeys.", ImageLayout, "[Alpha Down]")),LayoutMatch[[#This Row],[Column4]]),"~","~~"),"*","~*"),INDIRECT("Table7[Key]"),0)),
    SUBSTITUTE(SUBSTITUTE(INDEX(INDIRECT(CONCATENATE("HotKeys.", ImageLayout, "[Alpha Down]")),LayoutMatch[[#This Row],[Column4]]),"~","~~"),"*","~*"))</f>
        <v>D</v>
      </c>
      <c r="E6" s="47" t="str">
        <f ca="1">IF(
    ISNUMBER(MATCH(SUBSTITUTE(SUBSTITUTE(INDEX(INDIRECT(CONCATENATE("HotKeys.", ImageLayout, "[Alpha Down]")),LayoutMatch[[#This Row],[Column5]]),"~","~~"),"*","~*"),INDIRECT("Table7[Key]"),0)),
    INDEX(INDIRECT("Table7[Character]"),MATCH(SUBSTITUTE(SUBSTITUTE(INDEX(INDIRECT(CONCATENATE("HotKeys.", ImageLayout, "[Alpha Down]")),LayoutMatch[[#This Row],[Column5]]),"~","~~"),"*","~*"),INDIRECT("Table7[Key]"),0)),
    SUBSTITUTE(SUBSTITUTE(INDEX(INDIRECT(CONCATENATE("HotKeys.", ImageLayout, "[Alpha Down]")),LayoutMatch[[#This Row],[Column5]]),"~","~~"),"*","~*"))</f>
        <v>F</v>
      </c>
      <c r="F6" s="22" t="str">
        <f ca="1">IF(
    ISNUMBER(MATCH(SUBSTITUTE(SUBSTITUTE(INDEX(INDIRECT(CONCATENATE("HotKeys.", ImageLayout, "[Alpha Down]")),LayoutMatch[[#This Row],[Column6]]),"~","~~"),"*","~*"),INDIRECT("Table7[Key]"),0)),
    INDEX(INDIRECT("Table7[Character]"),MATCH(SUBSTITUTE(SUBSTITUTE(INDEX(INDIRECT(CONCATENATE("HotKeys.", ImageLayout, "[Alpha Down]")),LayoutMatch[[#This Row],[Column6]]),"~","~~"),"*","~*"),INDIRECT("Table7[Key]"),0)),
    SUBSTITUTE(SUBSTITUTE(INDEX(INDIRECT(CONCATENATE("HotKeys.", ImageLayout, "[Alpha Down]")),LayoutMatch[[#This Row],[Column6]]),"~","~~"),"*","~*"))</f>
        <v>G</v>
      </c>
      <c r="G6" s="47" t="str">
        <f ca="1">IF(
    ISNUMBER(MATCH(SUBSTITUTE(SUBSTITUTE(INDEX(INDIRECT(CONCATENATE("HotKeys.", ImageLayout, "[Alpha Down]")),LayoutMatch[[#This Row],[Column7]]),"~","~~"),"*","~*"),INDIRECT("Table7[Key]"),0)),
    INDEX(INDIRECT("Table7[Character]"),MATCH(SUBSTITUTE(SUBSTITUTE(INDEX(INDIRECT(CONCATENATE("HotKeys.", ImageLayout, "[Alpha Down]")),LayoutMatch[[#This Row],[Column7]]),"~","~~"),"*","~*"),INDIRECT("Table7[Key]"),0)),
    SUBSTITUTE(SUBSTITUTE(INDEX(INDIRECT(CONCATENATE("HotKeys.", ImageLayout, "[Alpha Down]")),LayoutMatch[[#This Row],[Column7]]),"~","~~"),"*","~*"))</f>
        <v>H</v>
      </c>
      <c r="H6" s="20" t="str">
        <f ca="1">IF(
    ISNUMBER(MATCH(SUBSTITUTE(SUBSTITUTE(INDEX(INDIRECT(CONCATENATE("HotKeys.", ImageLayout, "[Alpha Down]")),LayoutMatch[[#This Row],[Column8]]),"~","~~"),"*","~*"),INDIRECT("Table7[Key]"),0)),
    INDEX(INDIRECT("Table7[Character]"),MATCH(SUBSTITUTE(SUBSTITUTE(INDEX(INDIRECT(CONCATENATE("HotKeys.", ImageLayout, "[Alpha Down]")),LayoutMatch[[#This Row],[Column8]]),"~","~~"),"*","~*"),INDIRECT("Table7[Key]"),0)),
    SUBSTITUTE(SUBSTITUTE(INDEX(INDIRECT(CONCATENATE("HotKeys.", ImageLayout, "[Alpha Down]")),LayoutMatch[[#This Row],[Column8]]),"~","~~"),"*","~*"))</f>
        <v>J</v>
      </c>
      <c r="I6" s="20" t="str">
        <f ca="1">IF(
    ISNUMBER(MATCH(SUBSTITUTE(SUBSTITUTE(INDEX(INDIRECT(CONCATENATE("HotKeys.", ImageLayout, "[Alpha Down]")),LayoutMatch[[#This Row],[Column9]]),"~","~~"),"*","~*"),INDIRECT("Table7[Key]"),0)),
    INDEX(INDIRECT("Table7[Character]"),MATCH(SUBSTITUTE(SUBSTITUTE(INDEX(INDIRECT(CONCATENATE("HotKeys.", ImageLayout, "[Alpha Down]")),LayoutMatch[[#This Row],[Column9]]),"~","~~"),"*","~*"),INDIRECT("Table7[Key]"),0)),
    SUBSTITUTE(SUBSTITUTE(INDEX(INDIRECT(CONCATENATE("HotKeys.", ImageLayout, "[Alpha Down]")),LayoutMatch[[#This Row],[Column9]]),"~","~~"),"*","~*"))</f>
        <v>K</v>
      </c>
      <c r="J6" s="20" t="str">
        <f ca="1">IF(
    ISNUMBER(MATCH(SUBSTITUTE(SUBSTITUTE(INDEX(INDIRECT(CONCATENATE("HotKeys.", ImageLayout, "[Alpha Down]")),LayoutMatch[[#This Row],[Column10]]),"~","~~"),"*","~*"),INDIRECT("Table7[Key]"),0)),
    INDEX(INDIRECT("Table7[Character]"),MATCH(SUBSTITUTE(SUBSTITUTE(INDEX(INDIRECT(CONCATENATE("HotKeys.", ImageLayout, "[Alpha Down]")),LayoutMatch[[#This Row],[Column10]]),"~","~~"),"*","~*"),INDIRECT("Table7[Key]"),0)),
    SUBSTITUTE(SUBSTITUTE(INDEX(INDIRECT(CONCATENATE("HotKeys.", ImageLayout, "[Alpha Down]")),LayoutMatch[[#This Row],[Column10]]),"~","~~"),"*","~*"))</f>
        <v>L</v>
      </c>
      <c r="K6" s="47" t="str">
        <f ca="1">IF(
    ISNUMBER(MATCH(SUBSTITUTE(SUBSTITUTE(INDEX(INDIRECT(CONCATENATE("HotKeys.", ImageLayout, "[Alpha Down]")),LayoutMatch[[#This Row],[Column11]]),"~","~~"),"*","~*"),INDIRECT("Table7[Key]"),0)),
    INDEX(INDIRECT("Table7[Character]"),MATCH(SUBSTITUTE(SUBSTITUTE(INDEX(INDIRECT(CONCATENATE("HotKeys.", ImageLayout, "[Alpha Down]")),LayoutMatch[[#This Row],[Column11]]),"~","~~"),"*","~*"),INDIRECT("Table7[Key]"),0)),
    SUBSTITUTE(SUBSTITUTE(INDEX(INDIRECT(CONCATENATE("HotKeys.", ImageLayout, "[Alpha Down]")),LayoutMatch[[#This Row],[Column11]]),"~","~~"),"*","~*"))</f>
        <v>'</v>
      </c>
      <c r="L6" s="47" t="str">
        <f ca="1">IF(
    ISNUMBER(MATCH(SUBSTITUTE(SUBSTITUTE(INDEX(INDIRECT(CONCATENATE("HotKeys.", ImageLayout, "[Alpha Down]")),LayoutMatch[[#This Row],[Column12]]),"~","~~"),"*","~*"),INDIRECT("Table7[Key]"),0)),
    INDEX(INDIRECT("Table7[Character]"),MATCH(SUBSTITUTE(SUBSTITUTE(INDEX(INDIRECT(CONCATENATE("HotKeys.", ImageLayout, "[Alpha Down]")),LayoutMatch[[#This Row],[Column12]]),"~","~~"),"*","~*"),INDIRECT("Table7[Key]"),0)),
    SUBSTITUTE(SUBSTITUTE(INDEX(INDIRECT(CONCATENATE("HotKeys.", ImageLayout, "[Alpha Down]")),LayoutMatch[[#This Row],[Column12]]),"~","~~"),"*","~*"))</f>
        <v/>
      </c>
    </row>
    <row r="7" spans="1:14" ht="31.5" x14ac:dyDescent="0.4">
      <c r="A7" s="48" t="s">
        <v>406</v>
      </c>
      <c r="B7" s="20" t="str">
        <f ca="1">IF(
    ISNUMBER(MATCH(SUBSTITUTE(SUBSTITUTE(INDEX(INDIRECT(CONCATENATE("HotKeys.", ImageLayout, "[Alpha Down]")),LayoutMatch[[#This Row],[Column2]]),"~","~~"),"*","~*"),INDIRECT("Table7[Key]"),0)),
    INDEX(INDIRECT("Table7[Character]"),MATCH(SUBSTITUTE(SUBSTITUTE(INDEX(INDIRECT(CONCATENATE("HotKeys.", ImageLayout, "[Alpha Down]")),LayoutMatch[[#This Row],[Column2]]),"~","~~"),"*","~*"),INDIRECT("Table7[Key]"),0)),
    SUBSTITUTE(SUBSTITUTE(INDEX(INDIRECT(CONCATENATE("HotKeys.", ImageLayout, "[Alpha Down]")),LayoutMatch[[#This Row],[Column2]]),"~","~~"),"*","~*"))</f>
        <v>Z</v>
      </c>
      <c r="C7" s="21" t="str">
        <f ca="1">IF(
    ISNUMBER(MATCH(SUBSTITUTE(SUBSTITUTE(INDEX(INDIRECT(CONCATENATE("HotKeys.", ImageLayout, "[Alpha Down]")),LayoutMatch[[#This Row],[Column3]]),"~","~~"),"*","~*"),INDIRECT("Table7[Key]"),0)),
    INDEX(INDIRECT("Table7[Character]"),MATCH(SUBSTITUTE(SUBSTITUTE(INDEX(INDIRECT(CONCATENATE("HotKeys.", ImageLayout, "[Alpha Down]")),LayoutMatch[[#This Row],[Column3]]),"~","~~"),"*","~*"),INDIRECT("Table7[Key]"),0)),
    SUBSTITUTE(SUBSTITUTE(INDEX(INDIRECT(CONCATENATE("HotKeys.", ImageLayout, "[Alpha Down]")),LayoutMatch[[#This Row],[Column3]]),"~","~~"),"*","~*"))</f>
        <v>X</v>
      </c>
      <c r="D7" s="21" t="str">
        <f ca="1">IF(
    ISNUMBER(MATCH(SUBSTITUTE(SUBSTITUTE(INDEX(INDIRECT(CONCATENATE("HotKeys.", ImageLayout, "[Alpha Down]")),LayoutMatch[[#This Row],[Column4]]),"~","~~"),"*","~*"),INDIRECT("Table7[Key]"),0)),
    INDEX(INDIRECT("Table7[Character]"),MATCH(SUBSTITUTE(SUBSTITUTE(INDEX(INDIRECT(CONCATENATE("HotKeys.", ImageLayout, "[Alpha Down]")),LayoutMatch[[#This Row],[Column4]]),"~","~~"),"*","~*"),INDIRECT("Table7[Key]"),0)),
    SUBSTITUTE(SUBSTITUTE(INDEX(INDIRECT(CONCATENATE("HotKeys.", ImageLayout, "[Alpha Down]")),LayoutMatch[[#This Row],[Column4]]),"~","~~"),"*","~*"))</f>
        <v>C</v>
      </c>
      <c r="E7" s="47" t="str">
        <f ca="1">IF(
    ISNUMBER(MATCH(SUBSTITUTE(SUBSTITUTE(INDEX(INDIRECT(CONCATENATE("HotKeys.", ImageLayout, "[Alpha Down]")),LayoutMatch[[#This Row],[Column5]]),"~","~~"),"*","~*"),INDIRECT("Table7[Key]"),0)),
    INDEX(INDIRECT("Table7[Character]"),MATCH(SUBSTITUTE(SUBSTITUTE(INDEX(INDIRECT(CONCATENATE("HotKeys.", ImageLayout, "[Alpha Down]")),LayoutMatch[[#This Row],[Column5]]),"~","~~"),"*","~*"),INDIRECT("Table7[Key]"),0)),
    SUBSTITUTE(SUBSTITUTE(INDEX(INDIRECT(CONCATENATE("HotKeys.", ImageLayout, "[Alpha Down]")),LayoutMatch[[#This Row],[Column5]]),"~","~~"),"*","~*"))</f>
        <v>V</v>
      </c>
      <c r="F7" s="22" t="str">
        <f ca="1">IF(
    ISNUMBER(MATCH(SUBSTITUTE(SUBSTITUTE(INDEX(INDIRECT(CONCATENATE("HotKeys.", ImageLayout, "[Alpha Down]")),LayoutMatch[[#This Row],[Column6]]),"~","~~"),"*","~*"),INDIRECT("Table7[Key]"),0)),
    INDEX(INDIRECT("Table7[Character]"),MATCH(SUBSTITUTE(SUBSTITUTE(INDEX(INDIRECT(CONCATENATE("HotKeys.", ImageLayout, "[Alpha Down]")),LayoutMatch[[#This Row],[Column6]]),"~","~~"),"*","~*"),INDIRECT("Table7[Key]"),0)),
    SUBSTITUTE(SUBSTITUTE(INDEX(INDIRECT(CONCATENATE("HotKeys.", ImageLayout, "[Alpha Down]")),LayoutMatch[[#This Row],[Column6]]),"~","~~"),"*","~*"))</f>
        <v>B</v>
      </c>
      <c r="G7" s="47" t="str">
        <f ca="1">IF(
    ISNUMBER(MATCH(SUBSTITUTE(SUBSTITUTE(INDEX(INDIRECT(CONCATENATE("HotKeys.", ImageLayout, "[Alpha Down]")),LayoutMatch[[#This Row],[Column7]]),"~","~~"),"*","~*"),INDIRECT("Table7[Key]"),0)),
    INDEX(INDIRECT("Table7[Character]"),MATCH(SUBSTITUTE(SUBSTITUTE(INDEX(INDIRECT(CONCATENATE("HotKeys.", ImageLayout, "[Alpha Down]")),LayoutMatch[[#This Row],[Column7]]),"~","~~"),"*","~*"),INDIRECT("Table7[Key]"),0)),
    SUBSTITUTE(SUBSTITUTE(INDEX(INDIRECT(CONCATENATE("HotKeys.", ImageLayout, "[Alpha Down]")),LayoutMatch[[#This Row],[Column7]]),"~","~~"),"*","~*"))</f>
        <v>N</v>
      </c>
      <c r="H7" s="20" t="str">
        <f ca="1">IF(
    ISNUMBER(MATCH(SUBSTITUTE(SUBSTITUTE(INDEX(INDIRECT(CONCATENATE("HotKeys.", ImageLayout, "[Alpha Down]")),LayoutMatch[[#This Row],[Column8]]),"~","~~"),"*","~*"),INDIRECT("Table7[Key]"),0)),
    INDEX(INDIRECT("Table7[Character]"),MATCH(SUBSTITUTE(SUBSTITUTE(INDEX(INDIRECT(CONCATENATE("HotKeys.", ImageLayout, "[Alpha Down]")),LayoutMatch[[#This Row],[Column8]]),"~","~~"),"*","~*"),INDIRECT("Table7[Key]"),0)),
    SUBSTITUTE(SUBSTITUTE(INDEX(INDIRECT(CONCATENATE("HotKeys.", ImageLayout, "[Alpha Down]")),LayoutMatch[[#This Row],[Column8]]),"~","~~"),"*","~*"))</f>
        <v>M</v>
      </c>
      <c r="I7" s="20" t="str">
        <f ca="1">IF(
    ISNUMBER(MATCH(SUBSTITUTE(SUBSTITUTE(INDEX(INDIRECT(CONCATENATE("HotKeys.", ImageLayout, "[Alpha Down]")),LayoutMatch[[#This Row],[Column9]]),"~","~~"),"*","~*"),INDIRECT("Table7[Key]"),0)),
    INDEX(INDIRECT("Table7[Character]"),MATCH(SUBSTITUTE(SUBSTITUTE(INDEX(INDIRECT(CONCATENATE("HotKeys.", ImageLayout, "[Alpha Down]")),LayoutMatch[[#This Row],[Column9]]),"~","~~"),"*","~*"),INDIRECT("Table7[Key]"),0)),
    SUBSTITUTE(SUBSTITUTE(INDEX(INDIRECT(CONCATENATE("HotKeys.", ImageLayout, "[Alpha Down]")),LayoutMatch[[#This Row],[Column9]]),"~","~~"),"*","~*"))</f>
        <v>,</v>
      </c>
      <c r="J7" s="20" t="str">
        <f ca="1">IF(
    ISNUMBER(MATCH(SUBSTITUTE(SUBSTITUTE(INDEX(INDIRECT(CONCATENATE("HotKeys.", ImageLayout, "[Alpha Down]")),LayoutMatch[[#This Row],[Column10]]),"~","~~"),"*","~*"),INDIRECT("Table7[Key]"),0)),
    INDEX(INDIRECT("Table7[Character]"),MATCH(SUBSTITUTE(SUBSTITUTE(INDEX(INDIRECT(CONCATENATE("HotKeys.", ImageLayout, "[Alpha Down]")),LayoutMatch[[#This Row],[Column10]]),"~","~~"),"*","~*"),INDIRECT("Table7[Key]"),0)),
    SUBSTITUTE(SUBSTITUTE(INDEX(INDIRECT(CONCATENATE("HotKeys.", ImageLayout, "[Alpha Down]")),LayoutMatch[[#This Row],[Column10]]),"~","~~"),"*","~*"))</f>
        <v>.</v>
      </c>
      <c r="K7" s="47" t="str">
        <f ca="1">IF(
    ISNUMBER(MATCH(SUBSTITUTE(SUBSTITUTE(INDEX(INDIRECT(CONCATENATE("HotKeys.", ImageLayout, "[Alpha Down]")),LayoutMatch[[#This Row],[Column11]]),"~","~~"),"*","~*"),INDIRECT("Table7[Key]"),0)),
    INDEX(INDIRECT("Table7[Character]"),MATCH(SUBSTITUTE(SUBSTITUTE(INDEX(INDIRECT(CONCATENATE("HotKeys.", ImageLayout, "[Alpha Down]")),LayoutMatch[[#This Row],[Column11]]),"~","~~"),"*","~*"),INDIRECT("Table7[Key]"),0)),
    SUBSTITUTE(SUBSTITUTE(INDEX(INDIRECT(CONCATENATE("HotKeys.", ImageLayout, "[Alpha Down]")),LayoutMatch[[#This Row],[Column11]]),"~","~~"),"*","~*"))</f>
        <v>/</v>
      </c>
      <c r="L7" s="48" t="s">
        <v>406</v>
      </c>
    </row>
    <row r="12" spans="1:14" x14ac:dyDescent="0.4">
      <c r="N12" s="49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showGridLines="0" workbookViewId="0">
      <selection activeCell="K6" sqref="K6"/>
    </sheetView>
  </sheetViews>
  <sheetFormatPr defaultRowHeight="30" x14ac:dyDescent="0.4"/>
  <cols>
    <col min="1" max="12" width="7.140625" style="12" customWidth="1"/>
    <col min="13" max="16384" width="9.140625" style="12"/>
  </cols>
  <sheetData>
    <row r="2" spans="1:12" x14ac:dyDescent="0.4">
      <c r="A2" s="53" t="s">
        <v>426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31.5" x14ac:dyDescent="0.4">
      <c r="A5" s="52" t="str">
        <f ca="1">IF(
    ISNUMBER(MATCH(SUBSTITUTE(SUBSTITUTE(INDEX(INDIRECT(CONCATENATE("HotKeys.", ImageLayout, "[Green Down]")),LayoutMatch[[#This Row],[Column1]]),"~","~~"),"*","~*"),INDIRECT("Table7[Key]"),0)),
    INDEX(INDIRECT("Table7[Character]"),MATCH(SUBSTITUTE(SUBSTITUTE(INDEX(INDIRECT(CONCATENATE("HotKeys.", ImageLayout, "[Green Down]")),LayoutMatch[[#This Row],[Column1]]),"~","~~"),"*","~*"),INDIRECT("Table7[Key]"),0)),
    SUBSTITUTE(SUBSTITUTE(INDEX(INDIRECT(CONCATENATE("HotKeys.", ImageLayout, "[Green Down]")),LayoutMatch[[#This Row],[Column1]]),"~","~~"),"*","~*"))</f>
        <v>ESC</v>
      </c>
      <c r="B5" s="17">
        <f ca="1">IF(
    ISNUMBER(MATCH(SUBSTITUTE(SUBSTITUTE(INDEX(INDIRECT(CONCATENATE("HotKeys.", ImageLayout, "[Green Down]")),LayoutMatch[[#This Row],[Column2]]),"~","~~"),"*","~*"),INDIRECT("Table7[Key]"),0)),
    INDEX(INDIRECT("Table7[Character]"),MATCH(SUBSTITUTE(SUBSTITUTE(INDEX(INDIRECT(CONCATENATE("HotKeys.", ImageLayout, "[Green Down]")),LayoutMatch[[#This Row],[Column2]]),"~","~~"),"*","~*"),INDIRECT("Table7[Key]"),0)),
    SUBSTITUTE(SUBSTITUTE(INDEX(INDIRECT(CONCATENATE("HotKeys.", ImageLayout, "[Green Down]")),LayoutMatch[[#This Row],[Column2]]),"~","~~"),"*","~*"))</f>
        <v>1</v>
      </c>
      <c r="C5" s="18">
        <f ca="1">IF(
    ISNUMBER(MATCH(SUBSTITUTE(SUBSTITUTE(INDEX(INDIRECT(CONCATENATE("HotKeys.", ImageLayout, "[Green Down]")),LayoutMatch[[#This Row],[Column3]]),"~","~~"),"*","~*"),INDIRECT("Table7[Key]"),0)),
    INDEX(INDIRECT("Table7[Character]"),MATCH(SUBSTITUTE(SUBSTITUTE(INDEX(INDIRECT(CONCATENATE("HotKeys.", ImageLayout, "[Green Down]")),LayoutMatch[[#This Row],[Column3]]),"~","~~"),"*","~*"),INDIRECT("Table7[Key]"),0)),
    SUBSTITUTE(SUBSTITUTE(INDEX(INDIRECT(CONCATENATE("HotKeys.", ImageLayout, "[Green Down]")),LayoutMatch[[#This Row],[Column3]]),"~","~~"),"*","~*"))</f>
        <v>2</v>
      </c>
      <c r="D5" s="18">
        <f ca="1">IF(
    ISNUMBER(MATCH(SUBSTITUTE(SUBSTITUTE(INDEX(INDIRECT(CONCATENATE("HotKeys.", ImageLayout, "[Green Down]")),LayoutMatch[[#This Row],[Column4]]),"~","~~"),"*","~*"),INDIRECT("Table7[Key]"),0)),
    INDEX(INDIRECT("Table7[Character]"),MATCH(SUBSTITUTE(SUBSTITUTE(INDEX(INDIRECT(CONCATENATE("HotKeys.", ImageLayout, "[Green Down]")),LayoutMatch[[#This Row],[Column4]]),"~","~~"),"*","~*"),INDIRECT("Table7[Key]"),0)),
    SUBSTITUTE(SUBSTITUTE(INDEX(INDIRECT(CONCATENATE("HotKeys.", ImageLayout, "[Green Down]")),LayoutMatch[[#This Row],[Column4]]),"~","~~"),"*","~*"))</f>
        <v>3</v>
      </c>
      <c r="E5" s="50">
        <f ca="1">IF(
    ISNUMBER(MATCH(SUBSTITUTE(SUBSTITUTE(INDEX(INDIRECT(CONCATENATE("HotKeys.", ImageLayout, "[Green Down]")),LayoutMatch[[#This Row],[Column5]]),"~","~~"),"*","~*"),INDIRECT("Table7[Key]"),0)),
    INDEX(INDIRECT("Table7[Character]"),MATCH(SUBSTITUTE(SUBSTITUTE(INDEX(INDIRECT(CONCATENATE("HotKeys.", ImageLayout, "[Green Down]")),LayoutMatch[[#This Row],[Column5]]),"~","~~"),"*","~*"),INDIRECT("Table7[Key]"),0)),
    SUBSTITUTE(SUBSTITUTE(INDEX(INDIRECT(CONCATENATE("HotKeys.", ImageLayout, "[Green Down]")),LayoutMatch[[#This Row],[Column5]]),"~","~~"),"*","~*"))</f>
        <v>4</v>
      </c>
      <c r="F5" s="19">
        <f ca="1">IF(
    ISNUMBER(MATCH(SUBSTITUTE(SUBSTITUTE(INDEX(INDIRECT(CONCATENATE("HotKeys.", ImageLayout, "[Green Down]")),LayoutMatch[[#This Row],[Column6]]),"~","~~"),"*","~*"),INDIRECT("Table7[Key]"),0)),
    INDEX(INDIRECT("Table7[Character]"),MATCH(SUBSTITUTE(SUBSTITUTE(INDEX(INDIRECT(CONCATENATE("HotKeys.", ImageLayout, "[Green Down]")),LayoutMatch[[#This Row],[Column6]]),"~","~~"),"*","~*"),INDIRECT("Table7[Key]"),0)),
    SUBSTITUTE(SUBSTITUTE(INDEX(INDIRECT(CONCATENATE("HotKeys.", ImageLayout, "[Green Down]")),LayoutMatch[[#This Row],[Column6]]),"~","~~"),"*","~*"))</f>
        <v>5</v>
      </c>
      <c r="G5" s="50">
        <f ca="1">IF(
    ISNUMBER(MATCH(SUBSTITUTE(SUBSTITUTE(INDEX(INDIRECT(CONCATENATE("HotKeys.", ImageLayout, "[Green Down]")),LayoutMatch[[#This Row],[Column7]]),"~","~~"),"*","~*"),INDIRECT("Table7[Key]"),0)),
    INDEX(INDIRECT("Table7[Character]"),MATCH(SUBSTITUTE(SUBSTITUTE(INDEX(INDIRECT(CONCATENATE("HotKeys.", ImageLayout, "[Green Down]")),LayoutMatch[[#This Row],[Column7]]),"~","~~"),"*","~*"),INDIRECT("Table7[Key]"),0)),
    SUBSTITUTE(SUBSTITUTE(INDEX(INDIRECT(CONCATENATE("HotKeys.", ImageLayout, "[Green Down]")),LayoutMatch[[#This Row],[Column7]]),"~","~~"),"*","~*"))</f>
        <v>6</v>
      </c>
      <c r="H5" s="17">
        <f ca="1">IF(
    ISNUMBER(MATCH(SUBSTITUTE(SUBSTITUTE(INDEX(INDIRECT(CONCATENATE("HotKeys.", ImageLayout, "[Green Down]")),LayoutMatch[[#This Row],[Column8]]),"~","~~"),"*","~*"),INDIRECT("Table7[Key]"),0)),
    INDEX(INDIRECT("Table7[Character]"),MATCH(SUBSTITUTE(SUBSTITUTE(INDEX(INDIRECT(CONCATENATE("HotKeys.", ImageLayout, "[Green Down]")),LayoutMatch[[#This Row],[Column8]]),"~","~~"),"*","~*"),INDIRECT("Table7[Key]"),0)),
    SUBSTITUTE(SUBSTITUTE(INDEX(INDIRECT(CONCATENATE("HotKeys.", ImageLayout, "[Green Down]")),LayoutMatch[[#This Row],[Column8]]),"~","~~"),"*","~*"))</f>
        <v>7</v>
      </c>
      <c r="I5" s="17">
        <f ca="1">IF(
    ISNUMBER(MATCH(SUBSTITUTE(SUBSTITUTE(INDEX(INDIRECT(CONCATENATE("HotKeys.", ImageLayout, "[Green Down]")),LayoutMatch[[#This Row],[Column9]]),"~","~~"),"*","~*"),INDIRECT("Table7[Key]"),0)),
    INDEX(INDIRECT("Table7[Character]"),MATCH(SUBSTITUTE(SUBSTITUTE(INDEX(INDIRECT(CONCATENATE("HotKeys.", ImageLayout, "[Green Down]")),LayoutMatch[[#This Row],[Column9]]),"~","~~"),"*","~*"),INDIRECT("Table7[Key]"),0)),
    SUBSTITUTE(SUBSTITUTE(INDEX(INDIRECT(CONCATENATE("HotKeys.", ImageLayout, "[Green Down]")),LayoutMatch[[#This Row],[Column9]]),"~","~~"),"*","~*"))</f>
        <v>8</v>
      </c>
      <c r="J5" s="17">
        <f ca="1">IF(
    ISNUMBER(MATCH(SUBSTITUTE(SUBSTITUTE(INDEX(INDIRECT(CONCATENATE("HotKeys.", ImageLayout, "[Green Down]")),LayoutMatch[[#This Row],[Column10]]),"~","~~"),"*","~*"),INDIRECT("Table7[Key]"),0)),
    INDEX(INDIRECT("Table7[Character]"),MATCH(SUBSTITUTE(SUBSTITUTE(INDEX(INDIRECT(CONCATENATE("HotKeys.", ImageLayout, "[Green Down]")),LayoutMatch[[#This Row],[Column10]]),"~","~~"),"*","~*"),INDIRECT("Table7[Key]"),0)),
    SUBSTITUTE(SUBSTITUTE(INDEX(INDIRECT(CONCATENATE("HotKeys.", ImageLayout, "[Green Down]")),LayoutMatch[[#This Row],[Column10]]),"~","~~"),"*","~*"))</f>
        <v>9</v>
      </c>
      <c r="K5" s="50">
        <f ca="1">IF(
    ISNUMBER(MATCH(SUBSTITUTE(SUBSTITUTE(INDEX(INDIRECT(CONCATENATE("HotKeys.", ImageLayout, "[Green Down]")),LayoutMatch[[#This Row],[Column11]]),"~","~~"),"*","~*"),INDIRECT("Table7[Key]"),0)),
    INDEX(INDIRECT("Table7[Character]"),MATCH(SUBSTITUTE(SUBSTITUTE(INDEX(INDIRECT(CONCATENATE("HotKeys.", ImageLayout, "[Green Down]")),LayoutMatch[[#This Row],[Column11]]),"~","~~"),"*","~*"),INDIRECT("Table7[Key]"),0)),
    SUBSTITUTE(SUBSTITUTE(INDEX(INDIRECT(CONCATENATE("HotKeys.", ImageLayout, "[Green Down]")),LayoutMatch[[#This Row],[Column11]]),"~","~~"),"*","~*"))</f>
        <v>0</v>
      </c>
      <c r="L5" s="50" t="str">
        <f ca="1">IF(
    ISNUMBER(MATCH(SUBSTITUTE(SUBSTITUTE(INDEX(INDIRECT(CONCATENATE("HotKeys.", ImageLayout, "[Green Down]")),LayoutMatch[[#This Row],[Column12]]),"~","~~"),"*","~*"),INDIRECT("Table7[Key]"),0)),
    INDEX(INDIRECT("Table7[Character]"),MATCH(SUBSTITUTE(SUBSTITUTE(INDEX(INDIRECT(CONCATENATE("HotKeys.", ImageLayout, "[Green Down]")),LayoutMatch[[#This Row],[Column12]]),"~","~~"),"*","~*"),INDIRECT("Table7[Key]"),0)),
    SUBSTITUTE(SUBSTITUTE(INDEX(INDIRECT(CONCATENATE("HotKeys.", ImageLayout, "[Green Down]")),LayoutMatch[[#This Row],[Column12]]),"~","~~"),"*","~*"))</f>
        <v>⌦</v>
      </c>
    </row>
    <row r="6" spans="1:12" ht="31.5" x14ac:dyDescent="0.4">
      <c r="A6" s="50" t="str">
        <f ca="1">IF(
    ISNUMBER(MATCH(SUBSTITUTE(SUBSTITUTE(INDEX(INDIRECT(CONCATENATE("HotKeys.", ImageLayout, "[Green Down]")),LayoutMatch[[#This Row],[Column1]]),"~","~~"),"*","~*"),INDIRECT("Table7[Key]"),0)),
    INDEX(INDIRECT("Table7[Character]"),MATCH(SUBSTITUTE(SUBSTITUTE(INDEX(INDIRECT(CONCATENATE("HotKeys.", ImageLayout, "[Green Down]")),LayoutMatch[[#This Row],[Column1]]),"~","~~"),"*","~*"),INDIRECT("Table7[Key]"),0)),
    SUBSTITUTE(SUBSTITUTE(INDEX(INDIRECT(CONCATENATE("HotKeys.", ImageLayout, "[Green Down]")),LayoutMatch[[#This Row],[Column1]]),"~","~~"),"*","~*"))</f>
        <v/>
      </c>
      <c r="B6" s="17" t="str">
        <f ca="1">IF(
    ISNUMBER(MATCH(SUBSTITUTE(SUBSTITUTE(INDEX(INDIRECT(CONCATENATE("HotKeys.", ImageLayout, "[Green Down]")),LayoutMatch[[#This Row],[Column2]]),"~","~~"),"*","~*"),INDIRECT("Table7[Key]"),0)),
    INDEX(INDIRECT("Table7[Character]"),MATCH(SUBSTITUTE(SUBSTITUTE(INDEX(INDIRECT(CONCATENATE("HotKeys.", ImageLayout, "[Green Down]")),LayoutMatch[[#This Row],[Column2]]),"~","~~"),"*","~*"),INDIRECT("Table7[Key]"),0)),
    SUBSTITUTE(SUBSTITUTE(INDEX(INDIRECT(CONCATENATE("HotKeys.", ImageLayout, "[Green Down]")),LayoutMatch[[#This Row],[Column2]]),"~","~~"),"*","~*"))</f>
        <v>!</v>
      </c>
      <c r="C6" s="18" t="str">
        <f ca="1">IF(
    ISNUMBER(MATCH(SUBSTITUTE(SUBSTITUTE(INDEX(INDIRECT(CONCATENATE("HotKeys.", ImageLayout, "[Green Down]")),LayoutMatch[[#This Row],[Column3]]),"~","~~"),"*","~*"),INDIRECT("Table7[Key]"),0)),
    INDEX(INDIRECT("Table7[Character]"),MATCH(SUBSTITUTE(SUBSTITUTE(INDEX(INDIRECT(CONCATENATE("HotKeys.", ImageLayout, "[Green Down]")),LayoutMatch[[#This Row],[Column3]]),"~","~~"),"*","~*"),INDIRECT("Table7[Key]"),0)),
    SUBSTITUTE(SUBSTITUTE(INDEX(INDIRECT(CONCATENATE("HotKeys.", ImageLayout, "[Green Down]")),LayoutMatch[[#This Row],[Column3]]),"~","~~"),"*","~*"))</f>
        <v>@</v>
      </c>
      <c r="D6" s="18" t="str">
        <f ca="1">IF(
    ISNUMBER(MATCH(SUBSTITUTE(SUBSTITUTE(INDEX(INDIRECT(CONCATENATE("HotKeys.", ImageLayout, "[Green Down]")),LayoutMatch[[#This Row],[Column4]]),"~","~~"),"*","~*"),INDIRECT("Table7[Key]"),0)),
    INDEX(INDIRECT("Table7[Character]"),MATCH(SUBSTITUTE(SUBSTITUTE(INDEX(INDIRECT(CONCATENATE("HotKeys.", ImageLayout, "[Green Down]")),LayoutMatch[[#This Row],[Column4]]),"~","~~"),"*","~*"),INDIRECT("Table7[Key]"),0)),
    SUBSTITUTE(SUBSTITUTE(INDEX(INDIRECT(CONCATENATE("HotKeys.", ImageLayout, "[Green Down]")),LayoutMatch[[#This Row],[Column4]]),"~","~~"),"*","~*"))</f>
        <v>#</v>
      </c>
      <c r="E6" s="50" t="str">
        <f ca="1">IF(
    ISNUMBER(MATCH(SUBSTITUTE(SUBSTITUTE(INDEX(INDIRECT(CONCATENATE("HotKeys.", ImageLayout, "[Green Down]")),LayoutMatch[[#This Row],[Column5]]),"~","~~"),"*","~*"),INDIRECT("Table7[Key]"),0)),
    INDEX(INDIRECT("Table7[Character]"),MATCH(SUBSTITUTE(SUBSTITUTE(INDEX(INDIRECT(CONCATENATE("HotKeys.", ImageLayout, "[Green Down]")),LayoutMatch[[#This Row],[Column5]]),"~","~~"),"*","~*"),INDIRECT("Table7[Key]"),0)),
    SUBSTITUTE(SUBSTITUTE(INDEX(INDIRECT(CONCATENATE("HotKeys.", ImageLayout, "[Green Down]")),LayoutMatch[[#This Row],[Column5]]),"~","~~"),"*","~*"))</f>
        <v>$</v>
      </c>
      <c r="F6" s="19" t="str">
        <f ca="1">IF(
    ISNUMBER(MATCH(SUBSTITUTE(SUBSTITUTE(INDEX(INDIRECT(CONCATENATE("HotKeys.", ImageLayout, "[Green Down]")),LayoutMatch[[#This Row],[Column6]]),"~","~~"),"*","~*"),INDIRECT("Table7[Key]"),0)),
    INDEX(INDIRECT("Table7[Character]"),MATCH(SUBSTITUTE(SUBSTITUTE(INDEX(INDIRECT(CONCATENATE("HotKeys.", ImageLayout, "[Green Down]")),LayoutMatch[[#This Row],[Column6]]),"~","~~"),"*","~*"),INDIRECT("Table7[Key]"),0)),
    SUBSTITUTE(SUBSTITUTE(INDEX(INDIRECT(CONCATENATE("HotKeys.", ImageLayout, "[Green Down]")),LayoutMatch[[#This Row],[Column6]]),"~","~~"),"*","~*"))</f>
        <v>%</v>
      </c>
      <c r="G6" s="50" t="str">
        <f ca="1">IF(
    ISNUMBER(MATCH(SUBSTITUTE(SUBSTITUTE(INDEX(INDIRECT(CONCATENATE("HotKeys.", ImageLayout, "[Green Down]")),LayoutMatch[[#This Row],[Column7]]),"~","~~"),"*","~*"),INDIRECT("Table7[Key]"),0)),
    INDEX(INDIRECT("Table7[Character]"),MATCH(SUBSTITUTE(SUBSTITUTE(INDEX(INDIRECT(CONCATENATE("HotKeys.", ImageLayout, "[Green Down]")),LayoutMatch[[#This Row],[Column7]]),"~","~~"),"*","~*"),INDIRECT("Table7[Key]"),0)),
    SUBSTITUTE(SUBSTITUTE(INDEX(INDIRECT(CONCATENATE("HotKeys.", ImageLayout, "[Green Down]")),LayoutMatch[[#This Row],[Column7]]),"~","~~"),"*","~*"))</f>
        <v>^</v>
      </c>
      <c r="H6" s="17" t="str">
        <f ca="1">IF(
    ISNUMBER(MATCH(SUBSTITUTE(SUBSTITUTE(INDEX(INDIRECT(CONCATENATE("HotKeys.", ImageLayout, "[Green Down]")),LayoutMatch[[#This Row],[Column8]]),"~","~~"),"*","~*"),INDIRECT("Table7[Key]"),0)),
    INDEX(INDIRECT("Table7[Character]"),MATCH(SUBSTITUTE(SUBSTITUTE(INDEX(INDIRECT(CONCATENATE("HotKeys.", ImageLayout, "[Green Down]")),LayoutMatch[[#This Row],[Column8]]),"~","~~"),"*","~*"),INDIRECT("Table7[Key]"),0)),
    SUBSTITUTE(SUBSTITUTE(INDEX(INDIRECT(CONCATENATE("HotKeys.", ImageLayout, "[Green Down]")),LayoutMatch[[#This Row],[Column8]]),"~","~~"),"*","~*"))</f>
        <v>&amp;</v>
      </c>
      <c r="I6" s="17" t="str">
        <f ca="1">IF(
    ISNUMBER(MATCH(SUBSTITUTE(SUBSTITUTE(INDEX(INDIRECT(CONCATENATE("HotKeys.", ImageLayout, "[Green Down]")),LayoutMatch[[#This Row],[Column9]]),"~","~~"),"*","~*"),INDIRECT("Table7[Key]"),0)),
    INDEX(INDIRECT("Table7[Character]"),MATCH(SUBSTITUTE(SUBSTITUTE(INDEX(INDIRECT(CONCATENATE("HotKeys.", ImageLayout, "[Green Down]")),LayoutMatch[[#This Row],[Column9]]),"~","~~"),"*","~*"),INDIRECT("Table7[Key]"),0)),
    SUBSTITUTE(SUBSTITUTE(INDEX(INDIRECT(CONCATENATE("HotKeys.", ImageLayout, "[Green Down]")),LayoutMatch[[#This Row],[Column9]]),"~","~~"),"*","~*"))</f>
        <v>*</v>
      </c>
      <c r="J6" s="17" t="str">
        <f ca="1">IF(
    ISNUMBER(MATCH(SUBSTITUTE(SUBSTITUTE(INDEX(INDIRECT(CONCATENATE("HotKeys.", ImageLayout, "[Green Down]")),LayoutMatch[[#This Row],[Column10]]),"~","~~"),"*","~*"),INDIRECT("Table7[Key]"),0)),
    INDEX(INDIRECT("Table7[Character]"),MATCH(SUBSTITUTE(SUBSTITUTE(INDEX(INDIRECT(CONCATENATE("HotKeys.", ImageLayout, "[Green Down]")),LayoutMatch[[#This Row],[Column10]]),"~","~~"),"*","~*"),INDIRECT("Table7[Key]"),0)),
    SUBSTITUTE(SUBSTITUTE(INDEX(INDIRECT(CONCATENATE("HotKeys.", ImageLayout, "[Green Down]")),LayoutMatch[[#This Row],[Column10]]),"~","~~"),"*","~*"))</f>
        <v>(</v>
      </c>
      <c r="K6" s="50" t="str">
        <f ca="1">IF(
    ISNUMBER(MATCH(SUBSTITUTE(SUBSTITUTE(INDEX(INDIRECT(CONCATENATE("HotKeys.", ImageLayout, "[Green Down]")),LayoutMatch[[#This Row],[Column11]]),"~","~~"),"*","~*"),INDIRECT("Table7[Key]"),0)),
    INDEX(INDIRECT("Table7[Character]"),MATCH(SUBSTITUTE(SUBSTITUTE(INDEX(INDIRECT(CONCATENATE("HotKeys.", ImageLayout, "[Green Down]")),LayoutMatch[[#This Row],[Column11]]),"~","~~"),"*","~*"),INDIRECT("Table7[Key]"),0)),
    SUBSTITUTE(SUBSTITUTE(INDEX(INDIRECT(CONCATENATE("HotKeys.", ImageLayout, "[Green Down]")),LayoutMatch[[#This Row],[Column11]]),"~","~~"),"*","~*"))</f>
        <v>)</v>
      </c>
      <c r="L6" s="50" t="str">
        <f ca="1">IF(
    ISNUMBER(MATCH(SUBSTITUTE(SUBSTITUTE(INDEX(INDIRECT(CONCATENATE("HotKeys.", ImageLayout, "[Green Down]")),LayoutMatch[[#This Row],[Column12]]),"~","~~"),"*","~*"),INDIRECT("Table7[Key]"),0)),
    INDEX(INDIRECT("Table7[Character]"),MATCH(SUBSTITUTE(SUBSTITUTE(INDEX(INDIRECT(CONCATENATE("HotKeys.", ImageLayout, "[Green Down]")),LayoutMatch[[#This Row],[Column12]]),"~","~~"),"*","~*"),INDIRECT("Table7[Key]"),0)),
    SUBSTITUTE(SUBSTITUTE(INDEX(INDIRECT(CONCATENATE("HotKeys.", ImageLayout, "[Green Down]")),LayoutMatch[[#This Row],[Column12]]),"~","~~"),"*","~*"))</f>
        <v/>
      </c>
    </row>
    <row r="7" spans="1:12" ht="31.5" x14ac:dyDescent="0.4">
      <c r="A7" s="51" t="s">
        <v>406</v>
      </c>
      <c r="B7" s="17" t="str">
        <f ca="1">IF(
    ISNUMBER(MATCH(SUBSTITUTE(SUBSTITUTE(INDEX(INDIRECT(CONCATENATE("HotKeys.", ImageLayout, "[Green Down]")),LayoutMatch[[#This Row],[Column2]]),"~","~~"),"*","~*"),INDIRECT("Table7[Key]"),0)),
    INDEX(INDIRECT("Table7[Character]"),MATCH(SUBSTITUTE(SUBSTITUTE(INDEX(INDIRECT(CONCATENATE("HotKeys.", ImageLayout, "[Green Down]")),LayoutMatch[[#This Row],[Column2]]),"~","~~"),"*","~*"),INDIRECT("Table7[Key]"),0)),
    SUBSTITUTE(SUBSTITUTE(INDEX(INDIRECT(CONCATENATE("HotKeys.", ImageLayout, "[Green Down]")),LayoutMatch[[#This Row],[Column2]]),"~","~~"),"*","~*"))</f>
        <v>+</v>
      </c>
      <c r="C7" s="18" t="str">
        <f ca="1">IF(
    ISNUMBER(MATCH(SUBSTITUTE(SUBSTITUTE(INDEX(INDIRECT(CONCATENATE("HotKeys.", ImageLayout, "[Green Down]")),LayoutMatch[[#This Row],[Column3]]),"~","~~"),"*","~*"),INDIRECT("Table7[Key]"),0)),
    INDEX(INDIRECT("Table7[Character]"),MATCH(SUBSTITUTE(SUBSTITUTE(INDEX(INDIRECT(CONCATENATE("HotKeys.", ImageLayout, "[Green Down]")),LayoutMatch[[#This Row],[Column3]]),"~","~~"),"*","~*"),INDIRECT("Table7[Key]"),0)),
    SUBSTITUTE(SUBSTITUTE(INDEX(INDIRECT(CONCATENATE("HotKeys.", ImageLayout, "[Green Down]")),LayoutMatch[[#This Row],[Column3]]),"~","~~"),"*","~*"))</f>
        <v>-</v>
      </c>
      <c r="D7" s="18" t="str">
        <f ca="1">IF(
    ISNUMBER(MATCH(SUBSTITUTE(SUBSTITUTE(INDEX(INDIRECT(CONCATENATE("HotKeys.", ImageLayout, "[Green Down]")),LayoutMatch[[#This Row],[Column4]]),"~","~~"),"*","~*"),INDIRECT("Table7[Key]"),0)),
    INDEX(INDIRECT("Table7[Character]"),MATCH(SUBSTITUTE(SUBSTITUTE(INDEX(INDIRECT(CONCATENATE("HotKeys.", ImageLayout, "[Green Down]")),LayoutMatch[[#This Row],[Column4]]),"~","~~"),"*","~*"),INDIRECT("Table7[Key]"),0)),
    SUBSTITUTE(SUBSTITUTE(INDEX(INDIRECT(CONCATENATE("HotKeys.", ImageLayout, "[Green Down]")),LayoutMatch[[#This Row],[Column4]]),"~","~~"),"*","~*"))</f>
        <v>=</v>
      </c>
      <c r="E7" s="50" t="str">
        <f ca="1">IF(
    ISNUMBER(MATCH(SUBSTITUTE(SUBSTITUTE(INDEX(INDIRECT(CONCATENATE("HotKeys.", ImageLayout, "[Green Down]")),LayoutMatch[[#This Row],[Column5]]),"~","~~"),"*","~*"),INDIRECT("Table7[Key]"),0)),
    INDEX(INDIRECT("Table7[Character]"),MATCH(SUBSTITUTE(SUBSTITUTE(INDEX(INDIRECT(CONCATENATE("HotKeys.", ImageLayout, "[Green Down]")),LayoutMatch[[#This Row],[Column5]]),"~","~~"),"*","~*"),INDIRECT("Table7[Key]"),0)),
    SUBSTITUTE(SUBSTITUTE(INDEX(INDIRECT(CONCATENATE("HotKeys.", ImageLayout, "[Green Down]")),LayoutMatch[[#This Row],[Column5]]),"~","~~"),"*","~*"))</f>
        <v>{</v>
      </c>
      <c r="F7" s="19" t="str">
        <f ca="1">IF(
    ISNUMBER(MATCH(SUBSTITUTE(SUBSTITUTE(INDEX(INDIRECT(CONCATENATE("HotKeys.", ImageLayout, "[Green Down]")),LayoutMatch[[#This Row],[Column6]]),"~","~~"),"*","~*"),INDIRECT("Table7[Key]"),0)),
    INDEX(INDIRECT("Table7[Character]"),MATCH(SUBSTITUTE(SUBSTITUTE(INDEX(INDIRECT(CONCATENATE("HotKeys.", ImageLayout, "[Green Down]")),LayoutMatch[[#This Row],[Column6]]),"~","~~"),"*","~*"),INDIRECT("Table7[Key]"),0)),
    SUBSTITUTE(SUBSTITUTE(INDEX(INDIRECT(CONCATENATE("HotKeys.", ImageLayout, "[Green Down]")),LayoutMatch[[#This Row],[Column6]]),"~","~~"),"*","~*"))</f>
        <v>}</v>
      </c>
      <c r="G7" s="50" t="str">
        <f ca="1">IF(
    ISNUMBER(MATCH(SUBSTITUTE(SUBSTITUTE(INDEX(INDIRECT(CONCATENATE("HotKeys.", ImageLayout, "[Green Down]")),LayoutMatch[[#This Row],[Column7]]),"~","~~"),"*","~*"),INDIRECT("Table7[Key]"),0)),
    INDEX(INDIRECT("Table7[Character]"),MATCH(SUBSTITUTE(SUBSTITUTE(INDEX(INDIRECT(CONCATENATE("HotKeys.", ImageLayout, "[Green Down]")),LayoutMatch[[#This Row],[Column7]]),"~","~~"),"*","~*"),INDIRECT("Table7[Key]"),0)),
    SUBSTITUTE(SUBSTITUTE(INDEX(INDIRECT(CONCATENATE("HotKeys.", ImageLayout, "[Green Down]")),LayoutMatch[[#This Row],[Column7]]),"~","~~"),"*","~*"))</f>
        <v>[</v>
      </c>
      <c r="H7" s="17" t="str">
        <f ca="1">IF(
    ISNUMBER(MATCH(SUBSTITUTE(SUBSTITUTE(INDEX(INDIRECT(CONCATENATE("HotKeys.", ImageLayout, "[Green Down]")),LayoutMatch[[#This Row],[Column8]]),"~","~~"),"*","~*"),INDIRECT("Table7[Key]"),0)),
    INDEX(INDIRECT("Table7[Character]"),MATCH(SUBSTITUTE(SUBSTITUTE(INDEX(INDIRECT(CONCATENATE("HotKeys.", ImageLayout, "[Green Down]")),LayoutMatch[[#This Row],[Column8]]),"~","~~"),"*","~*"),INDIRECT("Table7[Key]"),0)),
    SUBSTITUTE(SUBSTITUTE(INDEX(INDIRECT(CONCATENATE("HotKeys.", ImageLayout, "[Green Down]")),LayoutMatch[[#This Row],[Column8]]),"~","~~"),"*","~*"))</f>
        <v>]</v>
      </c>
      <c r="I7" s="17" t="str">
        <f ca="1">IF(
    ISNUMBER(MATCH(SUBSTITUTE(SUBSTITUTE(INDEX(INDIRECT(CONCATENATE("HotKeys.", ImageLayout, "[Green Down]")),LayoutMatch[[#This Row],[Column9]]),"~","~~"),"*","~*"),INDIRECT("Table7[Key]"),0)),
    INDEX(INDIRECT("Table7[Character]"),MATCH(SUBSTITUTE(SUBSTITUTE(INDEX(INDIRECT(CONCATENATE("HotKeys.", ImageLayout, "[Green Down]")),LayoutMatch[[#This Row],[Column9]]),"~","~~"),"*","~*"),INDIRECT("Table7[Key]"),0)),
    SUBSTITUTE(SUBSTITUTE(INDEX(INDIRECT(CONCATENATE("HotKeys.", ImageLayout, "[Green Down]")),LayoutMatch[[#This Row],[Column9]]),"~","~~"),"*","~*"))</f>
        <v>;</v>
      </c>
      <c r="J7" s="17" t="str">
        <f ca="1">IF(
    ISNUMBER(MATCH(SUBSTITUTE(SUBSTITUTE(INDEX(INDIRECT(CONCATENATE("HotKeys.", ImageLayout, "[Green Down]")),LayoutMatch[[#This Row],[Column10]]),"~","~~"),"*","~*"),INDIRECT("Table7[Key]"),0)),
    INDEX(INDIRECT("Table7[Character]"),MATCH(SUBSTITUTE(SUBSTITUTE(INDEX(INDIRECT(CONCATENATE("HotKeys.", ImageLayout, "[Green Down]")),LayoutMatch[[#This Row],[Column10]]),"~","~~"),"*","~*"),INDIRECT("Table7[Key]"),0)),
    SUBSTITUTE(SUBSTITUTE(INDEX(INDIRECT(CONCATENATE("HotKeys.", ImageLayout, "[Green Down]")),LayoutMatch[[#This Row],[Column10]]),"~","~~"),"*","~*"))</f>
        <v>:</v>
      </c>
      <c r="K7" s="50" t="str">
        <f ca="1">IF(
    ISNUMBER(MATCH(SUBSTITUTE(SUBSTITUTE(INDEX(INDIRECT(CONCATENATE("HotKeys.", ImageLayout, "[Green Down]")),LayoutMatch[[#This Row],[Column11]]),"~","~~"),"*","~*"),INDIRECT("Table7[Key]"),0)),
    INDEX(INDIRECT("Table7[Character]"),MATCH(SUBSTITUTE(SUBSTITUTE(INDEX(INDIRECT(CONCATENATE("HotKeys.", ImageLayout, "[Green Down]")),LayoutMatch[[#This Row],[Column11]]),"~","~~"),"*","~*"),INDIRECT("Table7[Key]"),0)),
    SUBSTITUTE(SUBSTITUTE(INDEX(INDIRECT(CONCATENATE("HotKeys.", ImageLayout, "[Green Down]")),LayoutMatch[[#This Row],[Column11]]),"~","~~"),"*","~*"))</f>
        <v>\</v>
      </c>
      <c r="L7" s="51" t="s">
        <v>406</v>
      </c>
    </row>
    <row r="11" spans="1:12" x14ac:dyDescent="0.4">
      <c r="L11" s="49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Keys.DVORAK</vt:lpstr>
      <vt:lpstr>Keys.Colemak</vt:lpstr>
      <vt:lpstr>Keys.QWERTY</vt:lpstr>
      <vt:lpstr>Keys.Custom</vt:lpstr>
      <vt:lpstr>Modifiers</vt:lpstr>
      <vt:lpstr>Layers</vt:lpstr>
      <vt:lpstr>Layer Aliases</vt:lpstr>
      <vt:lpstr>Alpha</vt:lpstr>
      <vt:lpstr>Green</vt:lpstr>
      <vt:lpstr>Shift Green</vt:lpstr>
      <vt:lpstr>KeyMap</vt:lpstr>
      <vt:lpstr>Physical Layout</vt:lpstr>
      <vt:lpstr>Keyboard Layout Match</vt:lpstr>
      <vt:lpstr>Keyboard Layout Match Shift</vt:lpstr>
      <vt:lpstr>Alpha Print</vt:lpstr>
      <vt:lpstr>Green Print</vt:lpstr>
      <vt:lpstr>Shift Print</vt:lpstr>
      <vt:lpstr>GreenShift Print</vt:lpstr>
      <vt:lpstr>ImageLayout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O'Keefe, Mark</cp:lastModifiedBy>
  <cp:lastPrinted>2016-06-21T06:20:26Z</cp:lastPrinted>
  <dcterms:created xsi:type="dcterms:W3CDTF">2016-06-10T04:43:47Z</dcterms:created>
  <dcterms:modified xsi:type="dcterms:W3CDTF">2016-10-14T03:46:28Z</dcterms:modified>
</cp:coreProperties>
</file>