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uHuyAnh\Desktop\UCI\HW\Excel\"/>
    </mc:Choice>
  </mc:AlternateContent>
  <xr:revisionPtr revIDLastSave="0" documentId="8_{D2EFFA4F-1B98-432E-B404-E18152940C97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ivot Table Category" sheetId="2" r:id="rId2"/>
    <sheet name="Pivot Table SubCategory" sheetId="3" r:id="rId3"/>
    <sheet name="Pivot Table By Month" sheetId="4" r:id="rId4"/>
    <sheet name="Bonus" sheetId="5" r:id="rId5"/>
  </sheets>
  <definedNames>
    <definedName name="_xlnm._FilterDatabase" localSheetId="0" hidden="1">Sheet1!$A$1:$R$1</definedName>
    <definedName name="Goal">Sheet1!$D:$D</definedName>
    <definedName name="State">Sheet1!$F:$F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D3" i="5"/>
  <c r="D4" i="5"/>
  <c r="D5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<sst xmlns="http://schemas.openxmlformats.org/spreadsheetml/2006/main" count="24820" uniqueCount="8402">
  <si>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</si>
  <si>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</si>
  <si>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</si>
  <si>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</si>
  <si>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</si>
  <si>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</si>
  <si>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</si>
  <si>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</si>
  <si>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</si>
  <si>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</si>
  <si>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</si>
  <si>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</si>
  <si>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</si>
  <si>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</si>
  <si>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</si>
  <si>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</si>
  <si>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</si>
  <si>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</si>
  <si>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</si>
  <si>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</si>
  <si>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</si>
  <si>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</si>
  <si>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</si>
  <si>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</si>
  <si>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</si>
  <si>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</si>
  <si>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</si>
  <si>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</si>
  <si>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</si>
  <si>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</si>
  <si>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</si>
  <si>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</si>
  <si>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</si>
  <si>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</si>
  <si>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</si>
  <si>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</si>
  <si>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</si>
  <si>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</si>
  <si>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</si>
  <si>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</si>
  <si>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</si>
  <si>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</si>
  <si>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</si>
  <si>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</si>
  <si>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</si>
  <si>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</si>
  <si>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</si>
  <si>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</si>
  <si>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</si>
  <si>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</si>
  <si>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</si>
  <si>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</si>
  <si>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</si>
  <si>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</si>
  <si>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</si>
  <si>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</si>
  <si>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</si>
  <si>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</si>
  <si>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</si>
  <si>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</si>
  <si>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</si>
  <si>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</si>
  <si>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</si>
  <si>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</si>
  <si>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</si>
  <si>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</si>
  <si>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</si>
  <si>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</si>
  <si>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</si>
  <si>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</si>
  <si>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</si>
  <si>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</si>
  <si>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</si>
  <si>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</si>
  <si>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</si>
  <si>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</si>
  <si>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</si>
  <si>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</si>
  <si>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</si>
  <si>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</si>
  <si>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</si>
  <si>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</si>
  <si>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</si>
  <si>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</si>
  <si>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</si>
  <si>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</si>
  <si>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</si>
  <si>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</si>
  <si>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</si>
  <si>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</si>
  <si>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</si>
  <si>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</si>
  <si>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</si>
  <si>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</si>
  <si>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</si>
  <si>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</si>
  <si>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</si>
  <si>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</si>
  <si>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</si>
  <si>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</si>
  <si>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</si>
  <si>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</si>
  <si>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</si>
  <si>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</si>
  <si>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</si>
  <si>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</si>
  <si>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</si>
  <si>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</si>
  <si>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</si>
  <si>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</si>
  <si>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</si>
  <si>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</si>
  <si>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</si>
  <si>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</si>
  <si>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</si>
  <si>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</si>
  <si>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</si>
  <si>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</si>
  <si>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</si>
  <si>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</si>
  <si>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</si>
  <si>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</si>
  <si>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</si>
  <si>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</si>
  <si>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</si>
  <si>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</si>
  <si>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</si>
  <si>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</si>
  <si>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</si>
  <si>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</si>
  <si>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</si>
  <si>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</si>
  <si>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</si>
  <si>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</si>
  <si>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</si>
  <si>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</si>
  <si>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</si>
  <si>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</si>
  <si>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</si>
  <si>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</si>
  <si>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</si>
  <si>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</si>
  <si>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</si>
  <si>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</si>
  <si>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</si>
  <si>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</si>
  <si>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</si>
  <si>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</si>
  <si>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</si>
  <si>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</si>
  <si>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</si>
  <si>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</si>
  <si>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</si>
  <si>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</si>
  <si>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</si>
  <si>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</si>
  <si>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</si>
  <si>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</si>
  <si>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</si>
  <si>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</si>
  <si>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</si>
  <si>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</si>
  <si>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</si>
  <si>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</si>
  <si>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</si>
  <si>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</si>
  <si>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</si>
  <si>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</si>
  <si>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</si>
  <si>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</si>
  <si>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</si>
  <si>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</si>
  <si>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</si>
  <si>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</si>
  <si>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</si>
  <si>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</si>
  <si>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</si>
  <si>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</si>
  <si>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</si>
  <si>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</si>
  <si>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</si>
  <si>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</si>
  <si>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</si>
  <si>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</si>
  <si>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</si>
  <si>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</si>
  <si>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</si>
  <si>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</si>
  <si>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</si>
  <si>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</si>
  <si>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</si>
  <si>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</si>
  <si>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</si>
  <si>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</si>
  <si>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</si>
  <si>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</si>
  <si>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</si>
  <si>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</si>
  <si>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</si>
  <si>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</si>
  <si>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</si>
  <si>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</si>
  <si>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</si>
  <si>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</si>
  <si>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</si>
  <si>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</si>
  <si>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</si>
  <si>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</si>
  <si>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</si>
  <si>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</si>
  <si>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</si>
  <si>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</si>
  <si>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</si>
  <si>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</si>
  <si>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</si>
  <si>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</si>
  <si>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</si>
  <si>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</si>
  <si>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</si>
  <si>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</si>
  <si>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</si>
  <si>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</si>
  <si>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</si>
  <si>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</si>
  <si>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</si>
  <si>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</si>
  <si>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</si>
  <si>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</si>
  <si>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</si>
  <si>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</si>
  <si>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</si>
  <si>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</si>
  <si>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</si>
  <si>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</si>
  <si>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</si>
  <si>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</si>
  <si>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</si>
  <si>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</si>
  <si>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</si>
  <si>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</si>
  <si>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</si>
  <si>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</si>
  <si>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</si>
  <si>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</si>
  <si>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</si>
  <si>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</si>
  <si>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</si>
  <si>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</si>
  <si>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</si>
  <si>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</si>
  <si>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</si>
  <si>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</si>
  <si>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</si>
  <si>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</si>
  <si>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</si>
  <si>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</si>
  <si>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</si>
  <si>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</si>
  <si>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</si>
  <si>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</si>
  <si>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</si>
  <si>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</si>
  <si>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</si>
  <si>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</si>
  <si>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</si>
  <si>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</si>
  <si>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</si>
  <si>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</si>
  <si>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</si>
  <si>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</si>
  <si>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</si>
  <si>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</si>
  <si>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</si>
  <si>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</si>
  <si>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</si>
  <si>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</si>
  <si>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</si>
  <si>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</si>
  <si>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</si>
  <si>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</si>
  <si>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</si>
  <si>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</si>
  <si>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</si>
  <si>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</si>
  <si>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</si>
  <si>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</si>
  <si>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</si>
  <si>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</si>
  <si>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</si>
  <si>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</si>
  <si>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</si>
  <si>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</si>
  <si>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</si>
  <si>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</si>
  <si>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</si>
  <si>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</si>
  <si>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</si>
  <si>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</si>
  <si>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</si>
  <si>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</si>
  <si>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</si>
  <si>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</si>
  <si>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</si>
  <si>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</si>
  <si>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</si>
  <si>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</si>
  <si>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</si>
  <si>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</si>
  <si>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</si>
  <si>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</si>
  <si>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</si>
  <si>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</si>
  <si>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</si>
  <si>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</si>
  <si>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</si>
  <si>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</si>
  <si>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</si>
  <si>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</si>
  <si>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</si>
  <si>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</si>
  <si>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</si>
  <si>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</si>
  <si>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</si>
  <si>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</si>
  <si>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</si>
  <si>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</si>
  <si>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</si>
  <si>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</si>
  <si>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</si>
  <si>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</si>
  <si>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</si>
  <si>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</si>
  <si>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</si>
  <si>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</si>
  <si>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</si>
  <si>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</si>
  <si>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</si>
  <si>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</si>
  <si>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</si>
  <si>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</si>
  <si>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</si>
  <si>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</si>
  <si>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</si>
  <si>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</si>
  <si>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</si>
  <si>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</si>
  <si>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</si>
  <si>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</si>
  <si>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</si>
  <si>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</si>
  <si>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</si>
  <si>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</si>
  <si>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</si>
  <si>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</si>
  <si>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</si>
  <si>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</si>
  <si>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</si>
  <si>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</si>
  <si>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</si>
  <si>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</si>
  <si>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</si>
  <si>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</si>
  <si>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</si>
  <si>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</si>
  <si>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</si>
  <si>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</si>
  <si>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</si>
  <si>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</si>
  <si>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</si>
  <si>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</si>
  <si>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</si>
  <si>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</si>
  <si>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</si>
  <si>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</si>
  <si>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</si>
  <si>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</si>
  <si>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</si>
  <si>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</si>
  <si>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</si>
  <si>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</si>
  <si>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</si>
  <si>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</si>
  <si>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</si>
  <si>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</si>
  <si>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</si>
  <si>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</si>
  <si>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</si>
  <si>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</si>
  <si>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</si>
  <si>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</si>
  <si>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</si>
  <si>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</si>
  <si>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</si>
  <si>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</si>
  <si>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</si>
  <si>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</si>
  <si>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</si>
  <si>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</si>
  <si>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</si>
  <si>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</si>
  <si>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</si>
  <si>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</si>
  <si>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</si>
  <si>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</si>
  <si>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</si>
  <si>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</si>
  <si>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</si>
  <si>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</si>
  <si>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</si>
  <si>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</si>
  <si>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</si>
  <si>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</si>
  <si>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</si>
  <si>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</si>
  <si>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</si>
  <si>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</si>
  <si>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</si>
  <si>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</si>
  <si>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</si>
  <si>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</si>
  <si>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</si>
  <si>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</si>
  <si>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</si>
  <si>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</si>
  <si>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</si>
  <si>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</si>
  <si>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</si>
  <si>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</si>
  <si>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</si>
  <si>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</si>
  <si>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</si>
  <si>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</si>
  <si>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</si>
  <si>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</si>
  <si>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</si>
  <si>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</si>
  <si>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</si>
  <si>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</si>
  <si>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</si>
  <si>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</si>
  <si>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</si>
  <si>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</si>
  <si>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</si>
  <si>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</si>
  <si>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</si>
  <si>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</si>
  <si>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</si>
  <si>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</si>
  <si>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</si>
  <si>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</si>
  <si>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</si>
  <si>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</si>
  <si>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</si>
  <si>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</si>
  <si>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</si>
  <si>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</si>
  <si>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</si>
  <si>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</si>
  <si>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</si>
  <si>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</si>
  <si>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</si>
  <si>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</si>
  <si>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</si>
  <si>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</si>
  <si>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</si>
  <si>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</si>
  <si>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</si>
  <si>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</si>
  <si>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</si>
  <si>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</si>
  <si>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</si>
  <si>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</si>
  <si>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</si>
  <si>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</si>
  <si>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</si>
  <si>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</si>
  <si>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</si>
  <si>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</si>
  <si>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</si>
  <si>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</si>
  <si>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</si>
  <si>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</si>
  <si>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</si>
  <si>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</si>
  <si>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</si>
  <si>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</si>
  <si>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</si>
  <si>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</si>
  <si>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</si>
  <si>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</si>
  <si>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</si>
  <si>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</si>
  <si>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</si>
  <si>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</si>
  <si>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</si>
  <si>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</si>
  <si>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</si>
  <si>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</si>
  <si>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</si>
  <si>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</si>
  <si>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</si>
  <si>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</si>
  <si>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</si>
  <si>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</si>
  <si>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</si>
  <si>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</si>
  <si>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</si>
  <si>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</si>
  <si>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</si>
  <si>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</si>
  <si>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</si>
  <si>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</si>
  <si>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</si>
  <si>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</si>
  <si>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</si>
  <si>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</si>
  <si>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</si>
  <si>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</si>
  <si>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</si>
  <si>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</si>
  <si>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</si>
  <si>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</si>
  <si>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</si>
  <si>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</si>
  <si>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</si>
  <si>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</si>
  <si>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</si>
  <si>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</si>
  <si>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</si>
  <si>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</si>
  <si>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</si>
  <si>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</si>
  <si>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</si>
  <si>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</si>
  <si>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</si>
  <si>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</si>
  <si>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</si>
  <si>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</si>
  <si>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</si>
  <si>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</si>
  <si>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</si>
  <si>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</si>
  <si>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</si>
  <si>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</si>
  <si>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</si>
  <si>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</si>
  <si>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</si>
  <si>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</si>
  <si>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</si>
  <si>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</si>
  <si>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</si>
  <si>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</si>
  <si>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</si>
  <si>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</si>
  <si>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</si>
  <si>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</si>
  <si>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</si>
  <si>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</si>
  <si>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</si>
  <si>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</si>
  <si>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</si>
  <si>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</si>
  <si>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</si>
  <si>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</si>
  <si>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</si>
  <si>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</si>
  <si>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</si>
  <si>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</si>
  <si>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</si>
  <si>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</si>
  <si>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</si>
  <si>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</si>
  <si>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</si>
  <si>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</si>
  <si>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</si>
  <si>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</si>
  <si>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</si>
  <si>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</si>
  <si>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</si>
  <si>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</si>
  <si>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</si>
  <si>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</si>
  <si>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</si>
  <si>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</si>
  <si>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</si>
  <si>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</si>
  <si>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</si>
  <si>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</si>
  <si>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</si>
  <si>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</si>
  <si>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</si>
  <si>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</si>
  <si>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</si>
  <si>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</si>
  <si>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</si>
  <si>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</si>
  <si>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</si>
  <si>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</si>
  <si>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</si>
  <si>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</si>
  <si>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</si>
  <si>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</si>
  <si>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</si>
  <si>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</si>
  <si>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</si>
  <si>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</si>
  <si>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</si>
  <si>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</si>
  <si>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</si>
  <si>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</si>
  <si>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</si>
  <si>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</si>
  <si>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</si>
  <si>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</si>
  <si>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</si>
  <si>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</si>
  <si>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</si>
  <si>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</si>
  <si>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</si>
  <si>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</si>
  <si>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</si>
  <si>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</si>
  <si>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</si>
  <si>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</si>
  <si>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</si>
  <si>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</si>
  <si>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</si>
  <si>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</si>
  <si>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</si>
  <si>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</si>
  <si>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</si>
  <si>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</si>
  <si>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</si>
  <si>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</si>
  <si>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</si>
  <si>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</si>
  <si>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</si>
  <si>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</si>
  <si>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</si>
  <si>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</si>
  <si>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</si>
  <si>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</si>
  <si>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</si>
  <si>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</si>
  <si>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</si>
  <si>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</si>
  <si>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</si>
  <si>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</si>
  <si>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</si>
  <si>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</si>
  <si>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</si>
  <si>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</si>
  <si>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</si>
  <si>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</si>
  <si>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</si>
  <si>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</si>
  <si>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</si>
  <si>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</si>
  <si>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</si>
  <si>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</si>
  <si>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</si>
  <si>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</si>
  <si>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</si>
  <si>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</si>
  <si>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</si>
  <si>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</si>
  <si>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</si>
  <si>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</si>
  <si>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</si>
  <si>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</si>
  <si>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</si>
  <si>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</si>
  <si>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</si>
  <si>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</si>
  <si>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</si>
  <si>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</si>
  <si>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</si>
  <si>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</si>
  <si>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</si>
  <si>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</si>
  <si>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</si>
  <si>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</si>
  <si>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</si>
  <si>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</si>
  <si>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</si>
  <si>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</si>
  <si>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</si>
  <si>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</si>
  <si>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</si>
  <si>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</si>
  <si>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</si>
  <si>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</si>
  <si>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</si>
  <si>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</si>
  <si>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</si>
  <si>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</si>
  <si>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</si>
  <si>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</si>
  <si>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</si>
  <si>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</si>
  <si>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</si>
  <si>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</si>
  <si>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</si>
  <si>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</si>
  <si>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</si>
  <si>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</si>
  <si>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</si>
  <si>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</si>
  <si>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</si>
  <si>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</si>
  <si>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</si>
  <si>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</si>
  <si>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</si>
  <si>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</si>
  <si>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</si>
  <si>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</si>
  <si>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</si>
  <si>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</si>
  <si>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</si>
  <si>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</si>
  <si>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</si>
  <si>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</si>
  <si>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</si>
  <si>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</si>
  <si>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</si>
  <si>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</si>
  <si>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</si>
  <si>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</si>
  <si>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</si>
  <si>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</si>
  <si>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</si>
  <si>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</si>
  <si>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</si>
  <si>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</si>
  <si>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</si>
  <si>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</si>
  <si>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</si>
  <si>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</si>
  <si>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</si>
  <si>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</si>
  <si>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</si>
  <si>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</si>
  <si>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</si>
  <si>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</si>
  <si>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</si>
  <si>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</si>
  <si>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</si>
  <si>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</si>
  <si>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</si>
  <si>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</si>
  <si>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</si>
  <si>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</si>
  <si>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</si>
  <si>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</si>
  <si>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</si>
  <si>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</si>
  <si>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</si>
  <si>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</si>
  <si>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</si>
  <si>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</si>
  <si>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</si>
  <si>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</si>
  <si>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</si>
  <si>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</si>
  <si>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</si>
  <si>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</si>
  <si>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</si>
  <si>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</si>
  <si>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</si>
  <si>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</si>
  <si>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</si>
  <si>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</si>
  <si>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</si>
  <si>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</si>
  <si>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</si>
  <si>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</si>
  <si>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</si>
  <si>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</si>
  <si>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</si>
  <si>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</si>
  <si>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</si>
  <si>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</si>
  <si>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</si>
  <si>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</si>
  <si>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</si>
  <si>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</si>
  <si>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</si>
  <si>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</si>
  <si>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</si>
  <si>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</si>
  <si>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</si>
  <si>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</si>
  <si>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</si>
  <si>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</si>
  <si>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</si>
  <si>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</si>
  <si>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</si>
  <si>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</si>
  <si>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</si>
  <si>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</si>
  <si>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</si>
  <si>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</si>
  <si>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</si>
  <si>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</si>
  <si>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</si>
  <si>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</si>
  <si>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</si>
  <si>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</si>
  <si>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</si>
  <si>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</si>
  <si>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</si>
  <si>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</si>
  <si>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</si>
  <si>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</si>
  <si>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</si>
  <si>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</si>
  <si>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</si>
  <si>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</si>
  <si>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</si>
  <si>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</si>
  <si>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</si>
  <si>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</si>
  <si>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</si>
  <si>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</si>
  <si>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</si>
  <si>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</si>
  <si>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</si>
  <si>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</si>
  <si>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</si>
  <si>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</si>
  <si>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</si>
  <si>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</si>
  <si>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</si>
  <si>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</si>
  <si>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</si>
  <si>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</si>
  <si>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</si>
  <si>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</si>
  <si>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</si>
  <si>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</si>
  <si>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</si>
  <si>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</si>
  <si>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</si>
  <si>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</si>
  <si>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</si>
  <si>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</si>
  <si>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</si>
  <si>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</si>
  <si>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</si>
  <si>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</si>
  <si>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</si>
  <si>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</si>
  <si>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</si>
  <si>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</si>
  <si>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</si>
  <si>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</si>
  <si>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</si>
  <si>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</si>
  <si>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</si>
  <si>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</si>
  <si>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</si>
  <si>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</si>
  <si>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</si>
  <si>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</si>
  <si>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</si>
  <si>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</si>
  <si>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</si>
  <si>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</si>
  <si>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</si>
  <si>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</si>
  <si>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</si>
  <si>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</si>
  <si>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</si>
  <si>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</si>
  <si>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</si>
  <si>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</si>
  <si>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</si>
  <si>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</si>
  <si>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</si>
  <si>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</si>
  <si>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</si>
  <si>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</si>
  <si>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</si>
  <si>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</si>
  <si>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</si>
  <si>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</si>
  <si>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</si>
  <si>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</si>
  <si>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</si>
  <si>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</si>
  <si>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</si>
  <si>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</si>
  <si>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</si>
  <si>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</si>
  <si>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</si>
  <si>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</si>
  <si>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</si>
  <si>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</si>
  <si>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</si>
  <si>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</si>
  <si>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</si>
  <si>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</si>
  <si>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</si>
  <si>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</si>
  <si>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</si>
  <si>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</si>
  <si>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</si>
  <si>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</si>
  <si>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</si>
  <si>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</si>
  <si>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</si>
  <si>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</si>
  <si>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</si>
  <si>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</si>
  <si>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</si>
  <si>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</si>
  <si>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</si>
  <si>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</si>
  <si>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</si>
  <si>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</si>
  <si>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</si>
  <si>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</si>
  <si>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</si>
  <si>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</si>
  <si>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</si>
  <si>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</si>
  <si>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</si>
  <si>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</si>
  <si>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</si>
  <si>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</si>
  <si>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</si>
  <si>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</si>
  <si>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</si>
  <si>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</si>
  <si>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</si>
  <si>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</si>
  <si>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</si>
  <si>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</si>
  <si>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</si>
  <si>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</si>
  <si>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</si>
  <si>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</si>
  <si>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</si>
  <si>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</si>
  <si>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</si>
  <si>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</si>
  <si>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</si>
  <si>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</si>
  <si>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</si>
  <si>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</si>
  <si>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</si>
  <si>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</si>
  <si>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</si>
  <si>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</si>
  <si>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</si>
  <si>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</si>
  <si>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</si>
  <si>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</si>
  <si>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</si>
  <si>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</si>
  <si>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</si>
  <si>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</si>
  <si>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</si>
  <si>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</si>
  <si>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</si>
  <si>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</si>
  <si>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</si>
  <si>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</si>
  <si>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</si>
  <si>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</si>
  <si>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</si>
  <si>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</si>
  <si>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</si>
  <si>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</si>
  <si>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</si>
  <si>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</si>
  <si>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</si>
  <si>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</si>
  <si>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</si>
  <si>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</si>
  <si>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</si>
  <si>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</si>
  <si>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</si>
  <si>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</si>
  <si>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</si>
  <si>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</si>
  <si>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</si>
  <si>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</si>
  <si>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</si>
  <si>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</si>
  <si>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</si>
  <si>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</si>
  <si>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</si>
  <si>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</si>
  <si>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</si>
  <si>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</si>
  <si>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</si>
  <si>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</si>
  <si>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</si>
  <si>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</si>
  <si>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</si>
  <si>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</si>
  <si>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</si>
  <si>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</si>
  <si>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</si>
  <si>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</si>
  <si>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</si>
  <si>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</si>
  <si>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</si>
  <si>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</si>
  <si>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</si>
  <si>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</si>
  <si>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</si>
  <si>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</si>
  <si>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</si>
  <si>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</si>
  <si>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</si>
  <si>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</si>
  <si>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</si>
  <si>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</si>
  <si>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</si>
  <si>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</si>
  <si>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</si>
  <si>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</si>
  <si>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</si>
  <si>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</si>
  <si>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</si>
  <si>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</si>
  <si>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</si>
  <si>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</si>
  <si>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</si>
  <si>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</si>
  <si>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</si>
  <si>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</si>
  <si>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</si>
  <si>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</si>
  <si>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</si>
  <si>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</si>
  <si>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</si>
  <si>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</si>
  <si>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</si>
  <si>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</si>
  <si>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</si>
  <si>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</si>
  <si>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</si>
  <si>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</si>
  <si>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</si>
  <si>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</si>
  <si>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</si>
  <si>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</si>
  <si>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</si>
  <si>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</si>
  <si>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</si>
  <si>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</si>
  <si>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</si>
  <si>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</si>
  <si>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</si>
  <si>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</si>
  <si>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</si>
  <si>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</si>
  <si>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</si>
  <si>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</si>
  <si>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</si>
  <si>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</si>
  <si>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</si>
  <si>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</si>
  <si>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</si>
  <si>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</si>
  <si>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</si>
  <si>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</si>
  <si>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</si>
  <si>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</si>
  <si>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</si>
  <si>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</si>
  <si>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</si>
  <si>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</si>
  <si>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</si>
  <si>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</si>
  <si>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</si>
  <si>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</si>
  <si>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</si>
  <si>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</si>
  <si>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</si>
  <si>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</si>
  <si>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</si>
  <si>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</si>
  <si>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</si>
  <si>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</si>
  <si>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</si>
  <si>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</si>
  <si>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</si>
  <si>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</si>
  <si>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</si>
  <si>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</si>
  <si>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</si>
  <si>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</si>
  <si>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</si>
  <si>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</si>
  <si>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</si>
  <si>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</si>
  <si>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</si>
  <si>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</si>
  <si>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</si>
  <si>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</si>
  <si>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</si>
  <si>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</si>
  <si>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</si>
  <si>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</si>
  <si>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</si>
  <si>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</si>
  <si>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</si>
  <si>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</si>
  <si>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</si>
  <si>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</si>
  <si>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</si>
  <si>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</si>
  <si>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</si>
  <si>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</si>
  <si>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</si>
  <si>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</si>
  <si>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</si>
  <si>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</si>
  <si>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</si>
  <si>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</si>
  <si>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</si>
  <si>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</si>
  <si>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</si>
  <si>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</si>
  <si>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</si>
  <si>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</si>
  <si>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</si>
  <si>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</si>
  <si>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</si>
  <si>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</si>
  <si>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</si>
  <si>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</si>
  <si>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</si>
  <si>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</si>
  <si>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</si>
  <si>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</si>
  <si>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</si>
  <si>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</si>
  <si>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</si>
  <si>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</si>
  <si>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</si>
  <si>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</si>
  <si>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</si>
  <si>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</si>
  <si>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</si>
  <si>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</si>
  <si>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</si>
  <si>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</si>
  <si>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</si>
  <si>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</si>
  <si>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</si>
  <si>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</si>
  <si>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</si>
  <si>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</si>
  <si>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</si>
  <si>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</si>
  <si>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</si>
  <si>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</si>
  <si>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</si>
  <si>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</si>
  <si>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</si>
  <si>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</si>
  <si>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</si>
  <si>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</si>
  <si>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</si>
  <si>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</si>
  <si>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</si>
  <si>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</si>
  <si>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</si>
  <si>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</si>
  <si>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</si>
  <si>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</si>
  <si>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</si>
  <si>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</si>
  <si>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</si>
  <si>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</si>
  <si>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</si>
  <si>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</si>
  <si>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</si>
  <si>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</si>
  <si>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</si>
  <si>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</si>
  <si>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</si>
  <si>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</si>
  <si>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</si>
  <si>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</si>
  <si>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</si>
  <si>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</si>
  <si>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</si>
  <si>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</si>
  <si>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</si>
  <si>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</si>
  <si>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</si>
  <si>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</si>
  <si>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</si>
  <si>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</si>
  <si>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</si>
  <si>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</si>
  <si>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</si>
  <si>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</si>
  <si>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</si>
  <si>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</si>
  <si>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</si>
  <si>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</si>
  <si>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</si>
  <si>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</si>
  <si>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</si>
  <si>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</si>
  <si>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</si>
  <si>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</si>
  <si>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</si>
  <si>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</si>
  <si>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</si>
  <si>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</si>
  <si>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</si>
  <si>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</si>
  <si>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</si>
  <si>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</si>
  <si>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</si>
  <si>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</si>
  <si>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</si>
  <si>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</si>
  <si>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</si>
  <si>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</si>
  <si>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</si>
  <si>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</si>
  <si>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</si>
  <si>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</si>
  <si>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</si>
  <si>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</si>
  <si>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</si>
  <si>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</si>
  <si>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</si>
  <si>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</si>
  <si>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</si>
  <si>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</si>
  <si>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</si>
  <si>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</si>
  <si>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</si>
  <si>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</si>
  <si>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</si>
  <si>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</si>
  <si>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</si>
  <si>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</si>
  <si>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</si>
  <si>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</si>
  <si>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</si>
  <si>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</si>
  <si>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</si>
  <si>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</si>
  <si>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</si>
  <si>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</si>
  <si>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</si>
  <si>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</si>
  <si>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</si>
  <si>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</si>
  <si>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</si>
  <si>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</si>
  <si>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</si>
  <si>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</si>
  <si>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</si>
  <si>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</si>
  <si>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</si>
  <si>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</si>
  <si>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</si>
  <si>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</si>
  <si>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</si>
  <si>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</si>
  <si>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</si>
  <si>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</si>
  <si>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</si>
  <si>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</si>
  <si>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</si>
  <si>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</si>
  <si>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</si>
  <si>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</si>
  <si>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</si>
  <si>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</si>
  <si>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</si>
  <si>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</si>
  <si>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</si>
  <si>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</si>
  <si>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</si>
  <si>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</si>
  <si>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</si>
  <si>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</si>
  <si>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</si>
  <si>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</si>
  <si>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</si>
  <si>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</si>
  <si>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</si>
  <si>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</si>
  <si>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</si>
  <si>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</si>
  <si>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</si>
  <si>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</si>
  <si>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</si>
  <si>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</si>
  <si>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</si>
  <si>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</si>
  <si>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</si>
  <si>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</si>
  <si>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</si>
  <si>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</si>
  <si>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</si>
  <si>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</si>
  <si>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</si>
  <si>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</si>
  <si>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</si>
  <si>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</si>
  <si>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</si>
  <si>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</si>
  <si>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</si>
  <si>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</si>
  <si>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</si>
  <si>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</si>
  <si>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</si>
  <si>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</si>
  <si>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</si>
  <si>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</si>
  <si>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</si>
  <si>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</si>
  <si>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</si>
  <si>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</si>
  <si>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</si>
  <si>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</si>
  <si>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</si>
  <si>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</si>
  <si>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</si>
  <si>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</si>
  <si>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</si>
  <si>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</si>
  <si>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</si>
  <si>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</si>
  <si>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</si>
  <si>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</si>
  <si>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</si>
  <si>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</si>
  <si>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</si>
  <si>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</si>
  <si>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</si>
  <si>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</si>
  <si>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</si>
  <si>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</si>
  <si>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</si>
  <si>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</si>
  <si>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</si>
  <si>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</si>
  <si>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</si>
  <si>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</si>
  <si>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</si>
  <si>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</si>
  <si>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</si>
  <si>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</si>
  <si>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</si>
  <si>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</si>
  <si>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</si>
  <si>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</si>
  <si>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</si>
  <si>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</si>
  <si>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</si>
  <si>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</si>
  <si>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</si>
  <si>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</si>
  <si>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</si>
  <si>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</si>
  <si>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</si>
  <si>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</si>
  <si>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</si>
  <si>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</si>
  <si>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</si>
  <si>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</si>
  <si>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</si>
  <si>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</si>
  <si>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</si>
  <si>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</si>
  <si>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</si>
  <si>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</si>
  <si>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</si>
  <si>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</si>
  <si>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</si>
  <si>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</si>
  <si>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</si>
  <si>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</si>
  <si>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</si>
  <si>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</si>
  <si>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</si>
  <si>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</si>
  <si>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</si>
  <si>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</si>
  <si>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</si>
  <si>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</si>
  <si>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</si>
  <si>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</si>
  <si>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</si>
  <si>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</si>
  <si>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</si>
  <si>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</si>
  <si>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</si>
  <si>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</si>
  <si>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</si>
  <si>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</si>
  <si>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</si>
  <si>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</si>
  <si>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</si>
  <si>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</si>
  <si>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</si>
  <si>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</si>
  <si>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</si>
  <si>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</si>
  <si>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</si>
  <si>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</si>
  <si>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</si>
  <si>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</si>
  <si>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</si>
  <si>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</si>
  <si>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</si>
  <si>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</si>
  <si>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</si>
  <si>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</si>
  <si>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</si>
  <si>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</si>
  <si>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</si>
  <si>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</si>
  <si>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</si>
  <si>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</si>
  <si>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</si>
  <si>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</si>
  <si>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</si>
  <si>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</si>
  <si>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</si>
  <si>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</si>
  <si>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</si>
  <si>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</si>
  <si>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</si>
  <si>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</si>
  <si>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</si>
  <si>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</si>
  <si>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</si>
  <si>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</si>
  <si>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</si>
  <si>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</si>
  <si>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</si>
  <si>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</si>
  <si>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</si>
  <si>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</si>
  <si>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</si>
  <si>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</si>
  <si>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</si>
  <si>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</si>
  <si>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</si>
  <si>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</si>
  <si>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</si>
  <si>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</si>
  <si>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</si>
  <si>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</si>
  <si>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</si>
  <si>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</si>
  <si>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</si>
  <si>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</si>
  <si>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</si>
  <si>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</si>
  <si>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</si>
  <si>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</si>
  <si>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</si>
  <si>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</si>
  <si>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</si>
  <si>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</si>
  <si>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</si>
  <si>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</si>
  <si>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</si>
  <si>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</si>
  <si>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</si>
  <si>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</si>
  <si>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</si>
  <si>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</si>
  <si>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</si>
  <si>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</si>
  <si>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</si>
  <si>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</si>
  <si>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</si>
  <si>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</si>
  <si>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</si>
  <si>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</si>
  <si>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</si>
  <si>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</si>
  <si>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</si>
  <si>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</si>
  <si>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</si>
  <si>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</si>
  <si>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</si>
  <si>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</si>
  <si>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</si>
  <si>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</si>
  <si>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</si>
  <si>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</si>
  <si>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</si>
  <si>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</si>
  <si>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</si>
  <si>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</si>
  <si>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</si>
  <si>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</si>
  <si>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</si>
  <si>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</si>
  <si>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</si>
  <si>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</si>
  <si>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</si>
  <si>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</si>
  <si>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</si>
  <si>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</si>
  <si>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</si>
  <si>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</si>
  <si>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</si>
  <si>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</si>
  <si>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</si>
  <si>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</si>
  <si>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</si>
  <si>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</si>
  <si>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</si>
  <si>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</si>
  <si>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</si>
  <si>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</si>
  <si>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</si>
  <si>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</si>
  <si>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</si>
  <si>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</si>
  <si>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</si>
  <si>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</si>
  <si>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</si>
  <si>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</si>
  <si>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</si>
  <si>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</si>
  <si>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</si>
  <si>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</si>
  <si>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</si>
  <si>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</si>
  <si>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</si>
  <si>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</si>
  <si>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</si>
  <si>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</si>
  <si>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</si>
  <si>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</si>
  <si>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</si>
  <si>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</si>
  <si>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</si>
  <si>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</si>
  <si>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</si>
  <si>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</si>
  <si>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</si>
  <si>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</si>
  <si>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</si>
  <si>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</si>
  <si>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</si>
  <si>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</si>
  <si>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</si>
  <si>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</si>
  <si>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</si>
  <si>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</si>
  <si>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</si>
  <si>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</si>
  <si>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</si>
  <si>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</si>
  <si>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</si>
  <si>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</si>
  <si>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</si>
  <si>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</si>
  <si>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</si>
  <si>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</si>
  <si>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</si>
  <si>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</si>
  <si>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</si>
  <si>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</si>
  <si>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</si>
  <si>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</si>
  <si>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</si>
  <si>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</si>
  <si>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</si>
  <si>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</si>
  <si>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</si>
  <si>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</si>
  <si>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</si>
  <si>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</si>
  <si>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</si>
  <si>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</si>
  <si>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</si>
  <si>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</si>
  <si>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</si>
  <si>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</si>
  <si>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</si>
  <si>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</si>
  <si>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</si>
  <si>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</si>
  <si>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</si>
  <si>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</si>
  <si>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</si>
  <si>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</si>
  <si>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</si>
  <si>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</si>
  <si>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</si>
  <si>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</si>
  <si>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</si>
  <si>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</si>
  <si>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</si>
  <si>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</si>
  <si>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</si>
  <si>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</si>
  <si>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</si>
  <si>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</si>
  <si>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</si>
  <si>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</si>
  <si>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</si>
  <si>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</si>
  <si>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</si>
  <si>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</si>
  <si>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</si>
  <si>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</si>
  <si>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</si>
  <si>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</si>
  <si>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</si>
  <si>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</si>
  <si>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</si>
  <si>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</si>
  <si>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</si>
  <si>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</si>
  <si>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</si>
  <si>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</si>
  <si>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</si>
  <si>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</si>
  <si>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</si>
  <si>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</si>
  <si>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</si>
  <si>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</si>
  <si>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</si>
  <si>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</si>
  <si>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</si>
  <si>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</si>
  <si>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</si>
  <si>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</si>
  <si>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</si>
  <si>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</si>
  <si>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</si>
  <si>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</si>
  <si>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</si>
  <si>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</si>
  <si>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</si>
  <si>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</si>
  <si>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</si>
  <si>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</si>
  <si>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</si>
  <si>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</si>
  <si>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</si>
  <si>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</si>
  <si>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</si>
  <si>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</si>
  <si>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</si>
  <si>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</si>
  <si>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</si>
  <si>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</si>
  <si>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</si>
  <si>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</si>
  <si>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</si>
  <si>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</si>
  <si>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</si>
  <si>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</si>
  <si>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</si>
  <si>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</si>
  <si>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</si>
  <si>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</si>
  <si>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</si>
  <si>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</si>
  <si>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</si>
  <si>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</si>
  <si>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</si>
  <si>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</si>
  <si>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</si>
  <si>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</si>
  <si>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</si>
  <si>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</si>
  <si>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</si>
  <si>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</si>
  <si>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</si>
  <si>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</si>
  <si>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</si>
  <si>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</si>
  <si>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</si>
  <si>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</si>
  <si>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</si>
  <si>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</si>
  <si>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</si>
  <si>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</si>
  <si>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</si>
  <si>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</si>
  <si>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</si>
  <si>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</si>
  <si>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</si>
  <si>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</si>
  <si>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</si>
  <si>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</si>
  <si>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</si>
  <si>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</si>
  <si>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</si>
  <si>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</si>
  <si>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</si>
  <si>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</si>
  <si>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</si>
  <si>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</si>
  <si>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</si>
  <si>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</si>
  <si>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</si>
  <si>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</si>
  <si>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</si>
  <si>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</si>
  <si>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</si>
  <si>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</si>
  <si>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</si>
  <si>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</si>
  <si>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</si>
  <si>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</si>
  <si>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</si>
  <si>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</si>
  <si>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</si>
  <si>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</si>
  <si>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</si>
  <si>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</si>
  <si>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</si>
  <si>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</si>
  <si>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</si>
  <si>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</si>
  <si>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</si>
  <si>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</si>
  <si>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</si>
  <si>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</si>
  <si>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</si>
  <si>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</si>
  <si>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</si>
  <si>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</si>
  <si>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</si>
  <si>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</si>
  <si>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</si>
  <si>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</si>
  <si>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</si>
  <si>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</si>
  <si>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</si>
  <si>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</si>
  <si>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</si>
  <si>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</si>
  <si>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</si>
  <si>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</si>
  <si>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</si>
  <si>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</si>
  <si>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</si>
  <si>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</si>
  <si>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</si>
  <si>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</si>
  <si>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</si>
  <si>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</si>
  <si>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</si>
  <si>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</si>
  <si>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</si>
  <si>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</si>
  <si>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</si>
  <si>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</si>
  <si>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</si>
  <si>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</si>
  <si>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</si>
  <si>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</si>
  <si>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</si>
  <si>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</si>
  <si>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</si>
  <si>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</si>
  <si>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</si>
  <si>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</si>
  <si>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</si>
  <si>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</si>
  <si>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</si>
  <si>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</si>
  <si>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</si>
  <si>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</si>
  <si>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</si>
  <si>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</si>
  <si>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</si>
  <si>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</si>
  <si>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</si>
  <si>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</si>
  <si>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</si>
  <si>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</si>
  <si>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</si>
  <si>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</si>
  <si>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</si>
  <si>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</si>
  <si>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</si>
  <si>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</si>
  <si>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</si>
  <si>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</si>
  <si>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</si>
  <si>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</si>
  <si>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</si>
  <si>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</si>
  <si>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</si>
  <si>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</si>
  <si>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</si>
  <si>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</si>
  <si>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</si>
  <si>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</si>
  <si>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</si>
  <si>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</si>
  <si>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</si>
  <si>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</si>
  <si>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</si>
  <si>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</si>
  <si>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</si>
  <si>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</si>
  <si>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</si>
  <si>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</si>
  <si>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</si>
  <si>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</si>
  <si>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</si>
  <si>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</si>
  <si>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</si>
  <si>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</si>
  <si>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</si>
  <si>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</si>
  <si>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</si>
  <si>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</si>
  <si>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</si>
  <si>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</si>
  <si>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</si>
  <si>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</si>
  <si>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</si>
  <si>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</si>
  <si>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</si>
  <si>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</si>
  <si>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</si>
  <si>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</si>
  <si>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</si>
  <si>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</si>
  <si>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</si>
  <si>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</si>
  <si>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</si>
  <si>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</si>
  <si>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</si>
  <si>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</si>
  <si>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</si>
  <si>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</si>
  <si>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</si>
  <si>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</si>
  <si>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</si>
  <si>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</si>
  <si>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</si>
  <si>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</si>
  <si>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</si>
  <si>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</si>
  <si>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</si>
  <si>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</si>
  <si>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</si>
  <si>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</si>
  <si>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</si>
  <si>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</si>
  <si>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</si>
  <si>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</si>
  <si>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</si>
  <si>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</si>
  <si>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</si>
  <si>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</si>
  <si>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</si>
  <si>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</si>
  <si>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</si>
  <si>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</si>
  <si>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</si>
  <si>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</si>
  <si>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</si>
  <si>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</si>
  <si>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</si>
  <si>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</si>
  <si>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</si>
  <si>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</si>
  <si>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</si>
  <si>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</si>
  <si>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</si>
  <si>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</si>
  <si>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</si>
  <si>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</si>
  <si>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</si>
  <si>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</si>
  <si>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</si>
  <si>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</si>
  <si>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</si>
  <si>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</si>
  <si>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</si>
  <si>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</si>
  <si>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</si>
  <si>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</si>
  <si>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</si>
  <si>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</si>
  <si>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</si>
  <si>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</si>
  <si>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</si>
  <si>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</si>
  <si>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</si>
  <si>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</si>
  <si>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</si>
  <si>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</si>
  <si>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</si>
  <si>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</si>
  <si>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</si>
  <si>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</si>
  <si>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</si>
  <si>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</si>
  <si>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</si>
  <si>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</si>
  <si>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</si>
  <si>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</si>
  <si>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</si>
  <si>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</si>
  <si>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</si>
  <si>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</si>
  <si>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</si>
  <si>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</si>
  <si>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</si>
  <si>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</si>
  <si>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</si>
  <si>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</si>
  <si>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</si>
  <si>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</si>
  <si>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</si>
  <si>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</si>
  <si>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</si>
  <si>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</si>
  <si>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</si>
  <si>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</si>
  <si>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</si>
  <si>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</si>
  <si>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</si>
  <si>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</si>
  <si>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</si>
  <si>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</si>
  <si>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</si>
  <si>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</si>
  <si>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</si>
  <si>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</si>
  <si>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</si>
  <si>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</si>
  <si>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</si>
  <si>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</si>
  <si>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</si>
  <si>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</si>
  <si>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</si>
  <si>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</si>
  <si>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</si>
  <si>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</si>
  <si>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</si>
  <si>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</si>
  <si>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</si>
  <si>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</si>
  <si>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</si>
  <si>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</si>
  <si>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</si>
  <si>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</si>
  <si>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</si>
  <si>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</si>
  <si>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</si>
  <si>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</si>
  <si>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</si>
  <si>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</si>
  <si>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</si>
  <si>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</si>
  <si>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</si>
  <si>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</si>
  <si>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</si>
  <si>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</si>
  <si>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</si>
  <si>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</si>
  <si>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</si>
  <si>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</si>
  <si>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</si>
  <si>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</si>
  <si>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</si>
  <si>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</si>
  <si>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</si>
  <si>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</si>
  <si>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</si>
  <si>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</si>
  <si>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</si>
  <si>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</si>
  <si>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</si>
  <si>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</si>
  <si>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</si>
  <si>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</si>
  <si>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</si>
  <si>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</si>
  <si>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</si>
  <si>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</si>
  <si>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</si>
  <si>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</si>
  <si>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</si>
  <si>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</si>
  <si>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</si>
  <si>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</si>
  <si>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</si>
  <si>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</si>
  <si>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</si>
  <si>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</si>
  <si>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</si>
  <si>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</si>
  <si>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</si>
  <si>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</si>
  <si>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</si>
  <si>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</si>
  <si>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</si>
  <si>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</si>
  <si>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</si>
  <si>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</si>
  <si>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</si>
  <si>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</si>
  <si>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</si>
  <si>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</si>
  <si>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</si>
  <si>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</si>
  <si>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</si>
  <si>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</si>
  <si>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</si>
  <si>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</si>
  <si>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</si>
  <si>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</si>
  <si>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</si>
  <si>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</si>
  <si>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</si>
  <si>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</si>
  <si>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</si>
  <si>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</si>
  <si>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</si>
  <si>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</si>
  <si>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</si>
  <si>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</si>
  <si>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</si>
  <si>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</si>
  <si>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</si>
  <si>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</si>
  <si>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</si>
  <si>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</si>
  <si>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</si>
  <si>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</si>
  <si>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</si>
  <si>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</si>
  <si>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</si>
  <si>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</si>
  <si>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</si>
  <si>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</si>
  <si>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</si>
  <si>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</si>
  <si>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</si>
  <si>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</si>
  <si>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</si>
  <si>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</si>
  <si>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</si>
  <si>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</si>
  <si>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</si>
  <si>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</si>
  <si>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</si>
  <si>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</si>
  <si>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</si>
  <si>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</si>
  <si>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</si>
  <si>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</si>
  <si>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</si>
  <si>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</si>
  <si>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</si>
  <si>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</si>
  <si>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</si>
  <si>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</si>
  <si>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</si>
  <si>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</si>
  <si>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</si>
  <si>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</si>
  <si>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</si>
  <si>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</si>
  <si>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</si>
  <si>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</si>
  <si>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</si>
  <si>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</si>
  <si>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</si>
  <si>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</si>
  <si>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</si>
  <si>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</si>
  <si>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</si>
  <si>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</si>
  <si>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</si>
  <si>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</si>
  <si>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</si>
  <si>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</si>
  <si>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</si>
  <si>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</si>
  <si>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</si>
  <si>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</si>
  <si>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</si>
  <si>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</si>
  <si>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</si>
  <si>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</si>
  <si>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</si>
  <si>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</si>
  <si>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</si>
  <si>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</si>
  <si>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</si>
  <si>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</si>
  <si>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</si>
  <si>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</si>
  <si>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</si>
  <si>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</si>
  <si>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</si>
  <si>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</si>
  <si>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</si>
  <si>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</si>
  <si>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</si>
  <si>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</si>
  <si>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</si>
  <si>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</si>
  <si>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</si>
  <si>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</si>
  <si>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</si>
  <si>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</si>
  <si>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</si>
  <si>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</si>
  <si>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</si>
  <si>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</si>
  <si>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</si>
  <si>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</si>
  <si>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</si>
  <si>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</si>
  <si>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</si>
  <si>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</si>
  <si>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</si>
  <si>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</si>
  <si>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</si>
  <si>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</si>
  <si>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</si>
  <si>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</si>
  <si>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</si>
  <si>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</si>
  <si>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</si>
  <si>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</si>
  <si>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</si>
  <si>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</si>
  <si>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</si>
  <si>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</si>
  <si>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</si>
  <si>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</si>
  <si>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</si>
  <si>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</si>
  <si>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</si>
  <si>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</si>
  <si>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</si>
  <si>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</si>
  <si>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</si>
  <si>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</si>
  <si>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</si>
  <si>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</si>
  <si>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</si>
  <si>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</si>
  <si>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</si>
  <si>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</si>
  <si>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</si>
  <si>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</si>
  <si>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</si>
  <si>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</si>
  <si>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</si>
  <si>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</si>
  <si>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</si>
  <si>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</si>
  <si>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</si>
  <si>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</si>
  <si>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</si>
  <si>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</si>
  <si>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</si>
  <si>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</si>
  <si>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</si>
  <si>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</si>
  <si>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</si>
  <si>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</si>
  <si>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</si>
  <si>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</si>
  <si>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</si>
  <si>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</si>
  <si>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</si>
  <si>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</si>
  <si>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</si>
  <si>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</si>
  <si>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</si>
  <si>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</si>
  <si>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</si>
  <si>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</si>
  <si>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</si>
  <si>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</si>
  <si>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</si>
  <si>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</si>
  <si>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</si>
  <si>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</si>
  <si>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</si>
  <si>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</si>
  <si>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</si>
  <si>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</si>
  <si>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</si>
  <si>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</si>
  <si>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</si>
  <si>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</si>
  <si>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</si>
  <si>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</si>
  <si>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</si>
  <si>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</si>
  <si>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</si>
  <si>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</si>
  <si>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</si>
  <si>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</si>
  <si>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</si>
  <si>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</si>
  <si>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</si>
  <si>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</si>
  <si>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</si>
  <si>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</si>
  <si>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</si>
  <si>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</si>
  <si>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</si>
  <si>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</si>
  <si>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</si>
  <si>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</si>
  <si>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</si>
  <si>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</si>
  <si>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</si>
  <si>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</si>
  <si>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</si>
  <si>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</si>
  <si>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</si>
  <si>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</si>
  <si>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</si>
  <si>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</si>
  <si>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</si>
  <si>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</si>
  <si>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</si>
  <si>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</si>
  <si>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</si>
  <si>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</si>
  <si>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</si>
  <si>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</si>
  <si>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</si>
  <si>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</si>
  <si>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</si>
  <si>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</si>
  <si>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</si>
  <si>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</si>
  <si>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</si>
  <si>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</si>
  <si>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</si>
  <si>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</si>
  <si>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</si>
  <si>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</si>
  <si>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</si>
  <si>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</si>
  <si>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</si>
  <si>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</si>
  <si>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</si>
  <si>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</si>
  <si>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</si>
  <si>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</si>
  <si>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</si>
  <si>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</si>
  <si>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</si>
  <si>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</si>
  <si>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</si>
  <si>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</si>
  <si>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</si>
  <si>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</si>
  <si>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</si>
  <si>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</si>
  <si>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</si>
  <si>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</si>
  <si>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</si>
  <si>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</si>
  <si>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</si>
  <si>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</si>
  <si>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</si>
  <si>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</si>
  <si>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</si>
  <si>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</si>
  <si>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</si>
  <si>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</si>
  <si>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</si>
  <si>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</si>
  <si>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</si>
  <si>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</si>
  <si>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</si>
  <si>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</si>
  <si>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</si>
  <si>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</si>
  <si>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</si>
  <si>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</si>
  <si>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</si>
  <si>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</si>
  <si>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</si>
  <si>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</si>
  <si>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</si>
  <si>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</si>
  <si>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</si>
  <si>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</si>
  <si>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</si>
  <si>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</si>
  <si>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</si>
  <si>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</si>
  <si>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</si>
  <si>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</si>
  <si>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</si>
  <si>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</si>
  <si>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</si>
  <si>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</si>
  <si>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</si>
  <si>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</si>
  <si>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</si>
  <si>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</si>
  <si>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</si>
  <si>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</si>
  <si>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</si>
  <si>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</si>
  <si>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</si>
  <si>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</si>
  <si>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</si>
  <si>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</si>
  <si>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</si>
  <si>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</si>
  <si>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</si>
  <si>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</si>
  <si>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</si>
  <si>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</si>
  <si>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</si>
  <si>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</si>
  <si>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</si>
  <si>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</si>
  <si>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</si>
  <si>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</si>
  <si>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</si>
  <si>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</si>
  <si>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</si>
  <si>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</si>
  <si>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</si>
  <si>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</si>
  <si>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</si>
  <si>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</si>
  <si>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</si>
  <si>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</si>
  <si>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</si>
  <si>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</si>
  <si>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</si>
  <si>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</si>
  <si>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</si>
  <si>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</si>
  <si>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</si>
  <si>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</si>
  <si>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</si>
  <si>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</si>
  <si>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</si>
  <si>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</si>
  <si>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</si>
  <si>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</si>
  <si>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</si>
  <si>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</si>
  <si>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</si>
  <si>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</si>
  <si>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</si>
  <si>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</si>
  <si>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</si>
  <si>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</si>
  <si>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</si>
  <si>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</si>
  <si>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</si>
  <si>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</si>
  <si>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</si>
  <si>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</si>
  <si>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</si>
  <si>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</si>
  <si>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</si>
  <si>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</si>
  <si>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</si>
  <si>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</si>
  <si>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</si>
  <si>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</si>
  <si>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</si>
  <si>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</si>
  <si>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</si>
  <si>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</si>
  <si>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</si>
  <si>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</si>
  <si>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</si>
  <si>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</si>
  <si>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</si>
  <si>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</si>
  <si>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</si>
  <si>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</si>
  <si>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</si>
  <si>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</si>
  <si>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</si>
  <si>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</si>
  <si>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</si>
  <si>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</si>
  <si>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</si>
  <si>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</si>
  <si>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</si>
  <si>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</si>
  <si>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</si>
  <si>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</si>
  <si>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</si>
  <si>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</si>
  <si>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</si>
  <si>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</si>
  <si>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</si>
  <si>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</si>
  <si>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</si>
  <si>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</si>
  <si>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</si>
  <si>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</si>
  <si>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</si>
  <si>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</si>
  <si>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</si>
  <si>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</si>
  <si>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</si>
  <si>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</si>
  <si>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</si>
  <si>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</si>
  <si>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</si>
  <si>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</si>
  <si>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</si>
  <si>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</si>
  <si>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</si>
  <si>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</si>
  <si>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</si>
  <si>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</si>
  <si>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</si>
  <si>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</si>
  <si>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</si>
  <si>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</si>
  <si>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</si>
  <si>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</si>
  <si>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</si>
  <si>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</si>
  <si>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</si>
  <si>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</si>
  <si>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</si>
  <si>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</si>
  <si>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</si>
  <si>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</si>
  <si>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</si>
  <si>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</si>
  <si>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</si>
  <si>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</si>
  <si>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</si>
  <si>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</si>
  <si>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</si>
  <si>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</si>
  <si>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</si>
  <si>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</si>
  <si>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</si>
  <si>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</si>
  <si>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</si>
  <si>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</si>
  <si>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</si>
  <si>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</si>
  <si>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</si>
  <si>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</si>
  <si>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</si>
  <si>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</si>
  <si>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</si>
  <si>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</si>
  <si>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</si>
  <si>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</si>
  <si>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</si>
  <si>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</si>
  <si>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</si>
  <si>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</si>
  <si>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</si>
  <si>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</si>
  <si>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</si>
  <si>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</si>
  <si>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</si>
  <si>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</si>
  <si>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</si>
  <si>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</si>
  <si>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</si>
  <si>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</si>
  <si>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</si>
  <si>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</si>
  <si>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</si>
  <si>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</si>
  <si>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</si>
  <si>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</si>
  <si>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</si>
  <si>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</si>
  <si>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</si>
  <si>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</si>
  <si>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</si>
  <si>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</si>
  <si>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</si>
  <si>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</si>
  <si>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</si>
  <si>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</si>
  <si>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</si>
  <si>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</si>
  <si>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</si>
  <si>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</si>
  <si>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</si>
  <si>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</si>
  <si>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</si>
  <si>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</si>
  <si>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</si>
  <si>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</si>
  <si>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</si>
  <si>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</si>
  <si>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</si>
  <si>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</si>
  <si>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</si>
  <si>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</si>
  <si>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</si>
  <si>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</si>
  <si>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</si>
  <si>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</si>
  <si>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</si>
  <si>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</si>
  <si>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</si>
  <si>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</si>
  <si>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</si>
  <si>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</si>
  <si>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</si>
  <si>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</si>
  <si>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</si>
  <si>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</si>
  <si>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</si>
  <si>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</si>
  <si>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</si>
  <si>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</si>
  <si>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</si>
  <si>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</si>
  <si>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</si>
  <si>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</si>
  <si>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</si>
  <si>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</si>
  <si>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</si>
  <si>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</si>
  <si>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</si>
  <si>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</si>
  <si>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</si>
  <si>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</si>
  <si>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</si>
  <si>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</si>
  <si>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</si>
  <si>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</si>
  <si>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</si>
  <si>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</si>
  <si>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</si>
  <si>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</si>
  <si>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</si>
  <si>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</si>
  <si>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</si>
  <si>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</si>
  <si>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</si>
  <si>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</si>
  <si>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</si>
  <si>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</si>
  <si>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</si>
  <si>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</si>
  <si>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</si>
  <si>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</si>
  <si>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</si>
  <si>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</si>
  <si>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</si>
  <si>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</si>
  <si>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</si>
  <si>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</si>
  <si>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</si>
  <si>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</si>
  <si>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</si>
  <si>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</si>
  <si>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</si>
  <si>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</si>
  <si>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</si>
  <si>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</si>
  <si>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</si>
  <si>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</si>
  <si>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</si>
  <si>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</si>
  <si>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</si>
  <si>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</si>
  <si>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</si>
  <si>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</si>
  <si>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</si>
  <si>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</si>
  <si>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</si>
  <si>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</si>
  <si>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</si>
  <si>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</si>
  <si>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</si>
  <si>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</si>
  <si>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</si>
  <si>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</si>
  <si>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</si>
  <si>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</si>
  <si>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</si>
  <si>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</si>
  <si>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</si>
  <si>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</si>
  <si>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</si>
  <si>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</si>
  <si>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</si>
  <si>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</si>
  <si>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</si>
  <si>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</si>
  <si>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</si>
  <si>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</si>
  <si>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</si>
  <si>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</si>
  <si>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</si>
  <si>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</si>
  <si>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</si>
  <si>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</si>
  <si>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</si>
  <si>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</si>
  <si>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</si>
  <si>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</si>
  <si>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</si>
  <si>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</si>
  <si>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</si>
  <si>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</si>
  <si>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</si>
  <si>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</si>
  <si>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</si>
  <si>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</si>
  <si>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</si>
  <si>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</si>
  <si>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</si>
  <si>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</si>
  <si>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</si>
  <si>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</si>
  <si>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</si>
  <si>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</si>
  <si>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</si>
  <si>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</si>
  <si>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</si>
  <si>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</si>
  <si>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</si>
  <si>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</si>
  <si>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</si>
  <si>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</si>
  <si>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</si>
  <si>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</si>
  <si>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</si>
  <si>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</si>
  <si>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</si>
  <si>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</si>
  <si>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</si>
  <si>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</si>
  <si>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</si>
  <si>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</si>
  <si>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</si>
  <si>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</si>
  <si>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</si>
  <si>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</si>
  <si>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</si>
  <si>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</si>
  <si>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</si>
  <si>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</si>
  <si>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</si>
  <si>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</si>
  <si>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</si>
  <si>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</si>
  <si>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</si>
  <si>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</si>
  <si>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</si>
  <si>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</si>
  <si>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</si>
  <si>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</si>
  <si>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</si>
  <si>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</si>
  <si>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</si>
  <si>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</si>
  <si>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</si>
  <si>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</si>
  <si>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</si>
  <si>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</si>
  <si>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</si>
  <si>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</si>
  <si>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</si>
  <si>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</si>
  <si>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</si>
  <si>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</si>
  <si>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</si>
  <si>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</si>
  <si>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</si>
  <si>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</si>
  <si>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</si>
  <si>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</si>
  <si>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</si>
  <si>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</si>
  <si>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</si>
  <si>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</si>
  <si>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</si>
  <si>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</si>
  <si>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</si>
  <si>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</si>
  <si>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</si>
  <si>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</si>
  <si>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</si>
  <si>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</si>
  <si>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</si>
  <si>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</si>
  <si>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</si>
  <si>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</si>
  <si>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</si>
  <si>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</si>
  <si>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</si>
  <si>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</si>
  <si>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</si>
  <si>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</si>
  <si>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</si>
  <si>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</si>
  <si>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</si>
  <si>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</si>
  <si>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</si>
  <si>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</si>
  <si>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</si>
  <si>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</si>
  <si>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</si>
  <si>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</si>
  <si>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</si>
  <si>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</si>
  <si>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</si>
  <si>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</si>
  <si>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</si>
  <si>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</si>
  <si>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</si>
  <si>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</si>
  <si>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</si>
  <si>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</si>
  <si>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</si>
  <si>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</si>
  <si>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</si>
  <si>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</si>
  <si>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</si>
  <si>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</si>
  <si>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</si>
  <si>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</si>
  <si>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</si>
  <si>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</si>
  <si>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</si>
  <si>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</si>
  <si>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</si>
  <si>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</si>
  <si>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</si>
  <si>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</si>
  <si>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</si>
  <si>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</si>
  <si>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</si>
  <si>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</si>
  <si>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</si>
  <si>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</si>
  <si>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</si>
  <si>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</si>
  <si>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</si>
  <si>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</si>
  <si>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</si>
  <si>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</si>
  <si>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</si>
  <si>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</si>
  <si>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</si>
  <si>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</si>
  <si>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</si>
  <si>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</si>
  <si>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</si>
  <si>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</si>
  <si>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</si>
  <si>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</si>
  <si>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</si>
  <si>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</si>
  <si>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</si>
  <si>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</si>
  <si>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</si>
  <si>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</si>
  <si>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</si>
  <si>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</si>
  <si>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</si>
  <si>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</si>
  <si>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</si>
  <si>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</si>
  <si>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</si>
  <si>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</si>
  <si>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</si>
  <si>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</si>
  <si>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</si>
  <si>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</si>
  <si>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</si>
  <si>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</si>
  <si>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</si>
  <si>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</si>
  <si>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</si>
  <si>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</si>
  <si>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</si>
  <si>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</si>
  <si>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</si>
  <si>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</si>
  <si>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</si>
  <si>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</si>
  <si>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</si>
  <si>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</si>
  <si>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</si>
  <si>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</si>
  <si>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</si>
  <si>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</si>
  <si>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</si>
  <si>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</si>
  <si>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</si>
  <si>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</si>
  <si>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</si>
  <si>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</si>
  <si>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</si>
  <si>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</si>
  <si>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</si>
  <si>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</si>
  <si>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</si>
  <si>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</si>
  <si>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</si>
  <si>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</si>
  <si>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</si>
  <si>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</si>
  <si>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</si>
  <si>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</si>
  <si>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</si>
  <si>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</si>
  <si>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</si>
  <si>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</si>
  <si>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</si>
  <si>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</si>
  <si>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</si>
  <si>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</si>
  <si>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</si>
  <si>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</si>
  <si>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</si>
  <si>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</si>
  <si>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</si>
  <si>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</si>
  <si>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</si>
  <si>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</si>
  <si>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</si>
  <si>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</si>
  <si>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</si>
  <si>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</si>
  <si>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</si>
  <si>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</si>
  <si>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</si>
  <si>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</si>
  <si>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</si>
  <si>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</si>
  <si>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</si>
  <si>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</si>
  <si>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</si>
  <si>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</si>
  <si>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</si>
  <si>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</si>
  <si>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</si>
  <si>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</si>
  <si>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</si>
  <si>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</si>
  <si>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</si>
  <si>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</si>
  <si>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</si>
  <si>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</si>
  <si>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</si>
  <si>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</si>
  <si>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</si>
  <si>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</si>
  <si>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</si>
  <si>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</si>
  <si>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</si>
  <si>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</si>
  <si>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</si>
  <si>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</si>
  <si>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</si>
  <si>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</si>
  <si>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</si>
  <si>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</si>
  <si>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</si>
  <si>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</si>
  <si>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</si>
  <si>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</si>
  <si>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</si>
  <si>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</si>
  <si>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</si>
  <si>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</si>
  <si>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</si>
  <si>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</si>
  <si>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</si>
  <si>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</si>
  <si>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</si>
  <si>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</si>
  <si>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</si>
  <si>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</si>
  <si>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</si>
  <si>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</si>
  <si>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</si>
  <si>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</si>
  <si>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</si>
  <si>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</si>
  <si>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</si>
  <si>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</si>
  <si>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</si>
  <si>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</si>
  <si>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</si>
  <si>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</si>
  <si>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</si>
  <si>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</si>
  <si>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</si>
  <si>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</si>
  <si>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</si>
  <si>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</si>
  <si>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</si>
  <si>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</si>
  <si>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</si>
  <si>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</si>
  <si>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</si>
  <si>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</si>
  <si>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</si>
  <si>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</si>
  <si>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</si>
  <si>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</si>
  <si>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</si>
  <si>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</si>
  <si>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</si>
  <si>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</si>
  <si>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</si>
  <si>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</si>
  <si>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</si>
  <si>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</si>
  <si>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</si>
  <si>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</si>
  <si>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</si>
  <si>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</si>
  <si>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</si>
  <si>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</si>
  <si>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</si>
  <si>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</si>
  <si>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</si>
  <si>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</si>
  <si>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</si>
  <si>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</si>
  <si>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</si>
  <si>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</si>
  <si>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</si>
  <si>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</si>
  <si>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</si>
  <si>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</si>
  <si>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</si>
  <si>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</si>
  <si>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</si>
  <si>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</si>
  <si>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</si>
  <si>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</si>
  <si>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</si>
  <si>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</si>
  <si>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</si>
  <si>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</si>
  <si>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</si>
  <si>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</si>
  <si>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</si>
  <si>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</si>
  <si>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</si>
  <si>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</si>
  <si>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</si>
  <si>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</si>
  <si>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</si>
  <si>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</si>
  <si>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</si>
  <si>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</si>
  <si>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</si>
  <si>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</si>
  <si>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</si>
  <si>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</si>
  <si>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</si>
  <si>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</si>
  <si>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</si>
  <si>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</si>
  <si>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</si>
  <si>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</si>
  <si>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</si>
  <si>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</si>
  <si>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</si>
  <si>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</si>
  <si>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</si>
  <si>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</si>
  <si>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</si>
  <si>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</si>
  <si>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</si>
  <si>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</si>
  <si>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</si>
  <si>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</si>
  <si>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</si>
  <si>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</si>
  <si>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</si>
  <si>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</si>
  <si>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</si>
  <si>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</si>
  <si>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</si>
  <si>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</si>
  <si>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</si>
  <si>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</si>
  <si>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</si>
  <si>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</si>
  <si>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</si>
  <si>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</si>
  <si>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</si>
  <si>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</si>
  <si>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</si>
  <si>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</si>
  <si>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</si>
  <si>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</si>
  <si>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</si>
  <si>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</si>
  <si>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</si>
  <si>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</si>
  <si>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</si>
  <si>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</si>
  <si>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</si>
  <si>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</si>
  <si>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</si>
  <si>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</si>
  <si>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</si>
  <si>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</si>
  <si>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</si>
  <si>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</si>
  <si>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</si>
  <si>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</si>
  <si>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</si>
  <si>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</si>
  <si>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</si>
  <si>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</si>
  <si>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</si>
  <si>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</si>
  <si>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</si>
  <si>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</si>
  <si>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</si>
  <si>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</si>
  <si>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</si>
  <si>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</si>
  <si>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</si>
  <si>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</si>
  <si>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</si>
  <si>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</si>
  <si>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</si>
  <si>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</si>
  <si>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</si>
  <si>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</si>
  <si>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</si>
  <si>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</si>
  <si>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</si>
  <si>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</si>
  <si>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</si>
  <si>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</si>
  <si>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</si>
  <si>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</si>
  <si>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</si>
  <si>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</si>
  <si>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</si>
  <si>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</si>
  <si>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</si>
  <si>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</si>
  <si>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</si>
  <si>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</si>
  <si>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</si>
  <si>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</si>
  <si>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</si>
  <si>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</si>
  <si>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</si>
  <si>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</si>
  <si>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</si>
  <si>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</si>
  <si>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</si>
  <si>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</si>
  <si>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</si>
  <si>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</si>
  <si>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</si>
  <si>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</si>
  <si>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</si>
  <si>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</si>
  <si>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</si>
  <si>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</si>
  <si>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</si>
  <si>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</si>
  <si>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</si>
  <si>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</si>
  <si>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</si>
  <si>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</si>
  <si>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</si>
  <si>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</si>
  <si>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</si>
  <si>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</si>
  <si>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</si>
  <si>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</si>
  <si>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</si>
  <si>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</si>
  <si>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</si>
  <si>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</si>
  <si>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</si>
  <si>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</si>
  <si>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</si>
  <si>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</si>
  <si>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</si>
  <si>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</si>
  <si>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</si>
  <si>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</si>
  <si>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</si>
  <si>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</si>
  <si>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</si>
  <si>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</si>
  <si>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</si>
  <si>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</si>
  <si>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</si>
  <si>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</si>
  <si>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</si>
  <si>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</si>
  <si>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</si>
  <si>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</si>
  <si>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</si>
  <si>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</si>
  <si>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</si>
  <si>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</si>
  <si>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</si>
  <si>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</si>
  <si>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</si>
  <si>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</si>
  <si>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</si>
  <si>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</si>
  <si>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</si>
  <si>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</si>
  <si>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</si>
  <si>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</si>
  <si>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</si>
  <si>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</si>
  <si>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</si>
  <si>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</si>
  <si>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</si>
  <si>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</si>
  <si>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</si>
  <si>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</si>
  <si>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</si>
  <si>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</si>
  <si>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</si>
  <si>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</si>
  <si>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</si>
  <si>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</si>
  <si>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</si>
  <si>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</si>
  <si>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</si>
  <si>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</si>
  <si>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</si>
  <si>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</si>
  <si>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</si>
  <si>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</si>
  <si>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</si>
  <si>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</si>
  <si>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</si>
  <si>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</si>
  <si>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</si>
  <si>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</si>
  <si>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</si>
  <si>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</si>
  <si>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</si>
  <si>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</si>
  <si>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</si>
  <si>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</si>
  <si>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</si>
  <si>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</si>
  <si>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</si>
  <si>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</si>
  <si>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</si>
  <si>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</si>
  <si>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</si>
  <si>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</si>
  <si>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</si>
  <si>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</si>
  <si>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</si>
  <si>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</si>
  <si>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</si>
  <si>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</si>
  <si>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</si>
  <si>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</si>
  <si>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</si>
  <si>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</si>
  <si>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</si>
  <si>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</si>
  <si>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</si>
  <si>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</si>
  <si>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</si>
  <si>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</si>
  <si>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</si>
  <si>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</si>
  <si>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</si>
  <si>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</si>
  <si>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</si>
  <si>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</si>
  <si>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</si>
  <si>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</si>
  <si>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</si>
  <si>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</si>
  <si>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</si>
  <si>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</si>
  <si>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</si>
  <si>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</si>
  <si>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</si>
  <si>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</si>
  <si>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</si>
  <si>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</si>
  <si>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</si>
  <si>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</si>
  <si>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</si>
  <si>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</si>
  <si>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</si>
  <si>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</si>
  <si>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</si>
  <si>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</si>
  <si>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</si>
  <si>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</si>
  <si>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</si>
  <si>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</si>
  <si>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</si>
  <si>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</si>
  <si>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</si>
  <si>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</si>
  <si>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</si>
  <si>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</si>
  <si>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</si>
  <si>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</si>
  <si>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</si>
  <si>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</si>
  <si>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</si>
  <si>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</si>
  <si>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</si>
  <si>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</si>
  <si>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</si>
  <si>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</si>
  <si>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</si>
  <si>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</si>
  <si>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</si>
  <si>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</si>
  <si>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</si>
  <si>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</si>
  <si>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</si>
  <si>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</si>
  <si>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</si>
  <si>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</si>
  <si>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</si>
  <si>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</si>
  <si>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</si>
  <si>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</si>
  <si>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</si>
  <si>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</si>
  <si>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</si>
  <si>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</si>
  <si>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</si>
  <si>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</si>
  <si>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</si>
  <si>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</si>
  <si>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</si>
  <si>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</si>
  <si>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</si>
  <si>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</si>
  <si>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</si>
  <si>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</si>
  <si>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</si>
  <si>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</si>
  <si>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</si>
  <si>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</si>
  <si>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</si>
  <si>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</si>
  <si>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</si>
  <si>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</si>
  <si>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</si>
  <si>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</si>
  <si>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</si>
  <si>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</si>
  <si>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</si>
  <si>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</si>
  <si>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</si>
  <si>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</si>
  <si>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</si>
  <si>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</si>
  <si>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</si>
  <si>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</si>
  <si>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</si>
  <si>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</si>
  <si>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</si>
  <si>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</si>
  <si>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</si>
  <si>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</si>
  <si>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</si>
  <si>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</si>
  <si>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</si>
  <si>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</si>
  <si>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</si>
  <si>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</si>
  <si>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</si>
  <si>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</si>
  <si>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</si>
  <si>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</si>
  <si>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</si>
  <si>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</si>
  <si>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</si>
  <si>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</si>
  <si>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</si>
  <si>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</si>
  <si>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</si>
  <si>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</si>
  <si>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</si>
  <si>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</si>
  <si>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</si>
  <si>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</si>
  <si>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</si>
  <si>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</si>
  <si>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</si>
  <si>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</si>
  <si>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</si>
  <si>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</si>
  <si>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</si>
  <si>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</si>
  <si>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</si>
  <si>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</si>
  <si>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</si>
  <si>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</si>
  <si>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</si>
  <si>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</si>
  <si>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</si>
  <si>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</si>
  <si>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</si>
  <si>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</si>
  <si>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</si>
  <si>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</si>
  <si>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</si>
  <si>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</si>
  <si>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</si>
  <si>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</si>
  <si>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</si>
  <si>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</si>
  <si>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</si>
  <si>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</si>
  <si>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</si>
  <si>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</si>
  <si>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</si>
  <si>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</si>
  <si>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</si>
  <si>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</si>
  <si>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</si>
  <si>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</si>
  <si>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</si>
  <si>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</si>
  <si>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</si>
  <si>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</si>
  <si>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</si>
  <si>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</si>
  <si>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</si>
  <si>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</si>
  <si>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</si>
  <si>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</si>
  <si>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</si>
  <si>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</si>
  <si>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</si>
  <si>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</si>
  <si>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</si>
  <si>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</si>
  <si>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</si>
  <si>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</si>
  <si>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</si>
  <si>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</si>
  <si>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</si>
  <si>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</si>
  <si>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</si>
  <si>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</si>
  <si>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</si>
  <si>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</si>
  <si>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</si>
  <si>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</si>
  <si>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</si>
  <si>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</si>
  <si>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</si>
  <si>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</si>
  <si>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</si>
  <si>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</si>
  <si>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</si>
  <si>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</si>
  <si>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</si>
  <si>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</si>
  <si>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</si>
  <si>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</si>
  <si>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</si>
  <si>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</si>
  <si>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</si>
  <si>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</si>
  <si>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</si>
  <si>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</si>
  <si>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</si>
  <si>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</si>
  <si>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</si>
  <si>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</si>
  <si>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</si>
  <si>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</si>
  <si>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</si>
  <si>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</si>
  <si>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</si>
  <si>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</si>
  <si>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</si>
  <si>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</si>
  <si>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</si>
  <si>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</si>
  <si>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</si>
  <si>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</si>
  <si>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</si>
  <si>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</si>
  <si>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</si>
  <si>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</si>
  <si>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</si>
  <si>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</si>
  <si>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</si>
  <si>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</si>
  <si>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</si>
  <si>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</si>
  <si>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</si>
  <si>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</si>
  <si>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</si>
  <si>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</si>
  <si>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</si>
  <si>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</si>
  <si>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</si>
  <si>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</si>
  <si>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</si>
  <si>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</si>
  <si>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</si>
  <si>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</si>
  <si>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</si>
  <si>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</si>
  <si>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</si>
  <si>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</si>
  <si>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</si>
  <si>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</si>
  <si>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</si>
  <si>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</si>
  <si>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</si>
  <si>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</si>
  <si>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</si>
  <si>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</si>
  <si>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</si>
  <si>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</si>
  <si>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</si>
  <si>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</si>
  <si>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</si>
  <si>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</si>
  <si>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</si>
  <si>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</si>
  <si>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</si>
  <si>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</si>
  <si>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</si>
  <si>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</si>
  <si>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</si>
  <si>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</si>
  <si>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</si>
  <si>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</si>
  <si>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</si>
  <si>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</si>
  <si>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</si>
  <si>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</si>
  <si>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</si>
  <si>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</si>
  <si>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</si>
  <si>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</si>
  <si>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</si>
  <si>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</si>
  <si>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</si>
  <si>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</si>
  <si>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</si>
  <si>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</si>
  <si>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</si>
  <si>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</si>
  <si>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</si>
  <si>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</si>
  <si>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</si>
  <si>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</si>
  <si>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</si>
  <si>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</si>
  <si>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</si>
  <si>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</si>
  <si>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</si>
  <si>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</si>
  <si>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</si>
  <si>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</si>
  <si>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</si>
  <si>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</si>
  <si>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</si>
  <si>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</si>
  <si>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</si>
  <si>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</si>
  <si>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</si>
  <si>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</si>
  <si>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</si>
  <si>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</si>
  <si>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</si>
  <si>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</si>
  <si>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</si>
  <si>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</si>
  <si>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</si>
  <si>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</si>
  <si>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</si>
  <si>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</si>
  <si>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</si>
  <si>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</si>
  <si>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</si>
  <si>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</si>
  <si>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</si>
  <si>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</si>
  <si>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</si>
  <si>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</si>
  <si>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</si>
  <si>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</si>
  <si>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</si>
  <si>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</si>
  <si>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</si>
  <si>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</si>
  <si>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</si>
  <si>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</si>
  <si>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</si>
  <si>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</si>
  <si>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</si>
  <si>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</si>
  <si>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</si>
  <si>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</si>
  <si>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</si>
  <si>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</si>
  <si>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</si>
  <si>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</si>
  <si>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</si>
  <si>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</si>
  <si>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</si>
  <si>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</si>
  <si>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</si>
  <si>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</si>
  <si>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</si>
  <si>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</si>
  <si>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</si>
  <si>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</si>
  <si>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</si>
  <si>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</si>
  <si>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</si>
  <si>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</si>
  <si>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</si>
  <si>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</si>
  <si>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</si>
  <si>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</si>
  <si>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</si>
  <si>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</si>
  <si>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</si>
  <si>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</si>
  <si>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</si>
  <si>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</si>
  <si>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</si>
  <si>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</si>
  <si>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</si>
  <si>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</si>
  <si>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</si>
  <si>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</si>
  <si>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</si>
  <si>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</si>
  <si>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</si>
  <si>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</si>
  <si>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</si>
  <si>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</si>
  <si>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</si>
  <si>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</si>
  <si>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</si>
  <si>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</si>
  <si>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</si>
  <si>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</si>
  <si>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</si>
  <si>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</si>
  <si>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</si>
  <si>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</si>
  <si>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</si>
  <si>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</si>
  <si>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</si>
  <si>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</si>
  <si>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</si>
  <si>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</si>
  <si>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</si>
  <si>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</si>
  <si>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</si>
  <si>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</si>
  <si>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</si>
  <si>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</si>
  <si>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</si>
  <si>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</si>
  <si>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</si>
  <si>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</si>
  <si>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</si>
  <si>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</si>
  <si>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</si>
  <si>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</si>
  <si>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</si>
  <si>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</si>
  <si>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</si>
  <si>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</si>
  <si>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</si>
  <si>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</si>
  <si>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</si>
  <si>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</si>
  <si>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</si>
  <si>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</si>
  <si>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</si>
  <si>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</si>
  <si>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</si>
  <si>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</si>
  <si>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</si>
  <si>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</si>
  <si>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</si>
  <si>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</si>
  <si>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</si>
  <si>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</si>
  <si>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</si>
  <si>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</si>
  <si>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</si>
  <si>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</si>
  <si>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</si>
  <si>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</si>
  <si>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</si>
  <si>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</si>
  <si>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</si>
  <si>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</si>
  <si>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</si>
  <si>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</si>
  <si>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</si>
  <si>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</si>
  <si>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</si>
  <si>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</si>
  <si>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</si>
  <si>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</si>
  <si>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</si>
  <si>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</si>
  <si>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</si>
  <si>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</si>
  <si>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</si>
  <si>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</si>
  <si>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</si>
  <si>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</si>
  <si>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</si>
  <si>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</si>
  <si>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</si>
  <si>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</si>
  <si>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</si>
  <si>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</si>
  <si>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</si>
  <si>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</si>
  <si>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</si>
  <si>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</si>
  <si>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</si>
  <si>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</si>
  <si>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</si>
  <si>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</si>
  <si>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</si>
  <si>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</si>
  <si>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</si>
  <si>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</si>
  <si>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</si>
  <si>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</si>
  <si>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</si>
  <si>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</si>
  <si>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</si>
  <si>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</si>
  <si>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</si>
  <si>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</si>
  <si>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</si>
  <si>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</si>
  <si>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</si>
  <si>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</si>
  <si>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</si>
  <si>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</si>
  <si>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</si>
  <si>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</si>
  <si>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</si>
  <si>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</si>
  <si>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</si>
  <si>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</si>
  <si>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</si>
  <si>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</si>
  <si>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</si>
  <si>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</si>
  <si>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</si>
  <si>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</si>
  <si>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</si>
  <si>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</si>
  <si>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</si>
  <si>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</si>
  <si>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</si>
  <si>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</si>
  <si>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</si>
  <si>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</si>
  <si>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</si>
  <si>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</si>
  <si>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</si>
  <si>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</si>
  <si>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</si>
  <si>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</si>
  <si>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</si>
  <si>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</si>
  <si>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</si>
  <si>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</si>
  <si>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</si>
  <si>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</si>
  <si>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</si>
  <si>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</si>
  <si>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</si>
  <si>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</si>
  <si>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</si>
  <si>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</si>
  <si>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</si>
  <si>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</si>
  <si>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</si>
  <si>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</si>
  <si>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</si>
  <si>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</si>
  <si>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</si>
  <si>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</si>
  <si>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</si>
  <si>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</si>
  <si>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</si>
  <si>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</si>
  <si>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</si>
  <si>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</si>
  <si>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</si>
  <si>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</si>
  <si>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</si>
  <si>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</si>
  <si>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</si>
  <si>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</si>
  <si>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</si>
  <si>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</si>
  <si>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</si>
  <si>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</si>
  <si>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</si>
  <si>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</si>
  <si>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</si>
  <si>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</si>
  <si>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</si>
  <si>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</si>
  <si>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</si>
  <si>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</si>
  <si>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</si>
  <si>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</si>
  <si>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</si>
  <si>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</si>
  <si>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</si>
  <si>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</si>
  <si>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</si>
  <si>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</si>
  <si>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</si>
  <si>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</si>
  <si>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</si>
  <si>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</si>
  <si>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</si>
  <si>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</si>
  <si>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</si>
  <si>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</si>
  <si>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</si>
  <si>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</si>
  <si>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</si>
  <si>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</si>
  <si>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</si>
  <si>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</si>
  <si>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</si>
  <si>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</si>
  <si>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</si>
  <si>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</si>
  <si>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</si>
  <si>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</si>
  <si>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</si>
  <si>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</si>
  <si>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</si>
  <si>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</si>
  <si>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</si>
  <si>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</si>
  <si>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</si>
  <si>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</si>
  <si>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</si>
  <si>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</si>
  <si>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</si>
  <si>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</si>
  <si>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</si>
  <si>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</si>
  <si>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</si>
  <si>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</si>
  <si>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</si>
  <si>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</si>
  <si>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</si>
  <si>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</si>
  <si>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</si>
  <si>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</si>
  <si>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</si>
  <si>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</si>
  <si>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</si>
  <si>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</si>
  <si>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</si>
  <si>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</si>
  <si>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</si>
  <si>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</si>
  <si>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</si>
  <si>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</si>
  <si>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</si>
  <si>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</si>
  <si>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</si>
  <si>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</si>
  <si>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</si>
  <si>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</si>
  <si>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</si>
  <si>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</si>
  <si>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</si>
  <si>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</si>
  <si>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</si>
  <si>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</si>
  <si>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</si>
  <si>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</si>
  <si>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</si>
  <si>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</si>
  <si>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</si>
  <si>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</si>
  <si>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</si>
  <si>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</si>
  <si>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</si>
  <si>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</si>
  <si>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</si>
  <si>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</si>
  <si>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</si>
  <si>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</si>
  <si>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</si>
  <si>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</si>
  <si>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</si>
  <si>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</si>
  <si>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</si>
  <si>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</si>
  <si>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</si>
  <si>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</si>
  <si>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</si>
  <si>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</si>
  <si>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</si>
  <si>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</si>
  <si>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</si>
  <si>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</si>
  <si>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</si>
  <si>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</si>
  <si>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</si>
  <si>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</si>
  <si>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</si>
  <si>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</si>
  <si>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</si>
  <si>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</si>
  <si>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</si>
  <si>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</si>
  <si>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</si>
  <si>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</si>
  <si>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</si>
  <si>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</si>
  <si>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</si>
  <si>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</si>
  <si>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</si>
  <si>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</si>
  <si>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</si>
  <si>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</si>
  <si>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</si>
  <si>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</si>
  <si>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</si>
  <si>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</si>
  <si>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</si>
  <si>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</si>
  <si>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</si>
  <si>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</si>
  <si>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</si>
  <si>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</si>
  <si>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</si>
  <si>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</si>
  <si>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</si>
  <si>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</si>
  <si>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</si>
  <si>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</si>
  <si>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</si>
  <si>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</si>
  <si>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</si>
  <si>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</si>
  <si>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</si>
  <si>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</si>
  <si>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</si>
  <si>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</si>
  <si>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</si>
  <si>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</si>
  <si>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</si>
  <si>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</si>
  <si>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</si>
  <si>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</si>
  <si>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</si>
  <si>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</si>
  <si>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</si>
  <si>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</si>
  <si>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</si>
  <si>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</si>
  <si>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</si>
  <si>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</si>
  <si>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</si>
  <si>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</si>
  <si>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</si>
  <si>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</si>
  <si>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</si>
  <si>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</si>
  <si>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</si>
  <si>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</si>
  <si>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</si>
  <si>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</si>
  <si>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</si>
  <si>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</si>
  <si>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</si>
  <si>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</si>
  <si>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</si>
  <si>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</si>
  <si>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</si>
  <si>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</si>
  <si>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</si>
  <si>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</si>
  <si>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</si>
  <si>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</si>
  <si>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</si>
  <si>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</si>
  <si>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</si>
  <si>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</si>
  <si>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</si>
  <si>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</si>
  <si>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</si>
  <si>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</si>
  <si>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</si>
  <si>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</si>
  <si>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</si>
  <si>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</si>
  <si>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</si>
  <si>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</si>
  <si>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</si>
  <si>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</si>
  <si>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</si>
  <si>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</si>
  <si>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</si>
  <si>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</si>
  <si>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</si>
  <si>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</si>
  <si>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</si>
  <si>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</si>
  <si>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</si>
  <si>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</si>
  <si>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</si>
  <si>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</si>
  <si>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</si>
  <si>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</si>
  <si>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</si>
  <si>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</si>
  <si>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</si>
  <si>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</si>
  <si>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</si>
  <si>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</si>
  <si>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</si>
  <si>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</si>
  <si>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</si>
  <si>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</si>
  <si>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</si>
  <si>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</si>
  <si>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</si>
  <si>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</si>
  <si>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</si>
  <si>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</si>
  <si>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</si>
  <si>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</si>
  <si>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</si>
  <si>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</si>
  <si>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</si>
  <si>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</si>
  <si>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</si>
  <si>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</si>
  <si>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</si>
  <si>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</si>
  <si>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</si>
  <si>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</si>
  <si>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</si>
  <si>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</si>
  <si>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</si>
  <si>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</si>
  <si>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</si>
  <si>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</si>
  <si>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</si>
  <si>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</si>
  <si>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</si>
  <si>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</si>
  <si>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</si>
  <si>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</si>
  <si>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</si>
  <si>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</si>
  <si>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</si>
  <si>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</si>
  <si>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</si>
  <si>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</si>
  <si>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</si>
  <si>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</si>
  <si>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</si>
  <si>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</si>
  <si>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</si>
  <si>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</si>
  <si>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</si>
  <si>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</si>
  <si>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</si>
  <si>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</si>
  <si>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</si>
  <si>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</si>
  <si>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</si>
  <si>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</si>
  <si>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</si>
  <si>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</si>
  <si>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</si>
  <si>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</si>
  <si>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</si>
  <si>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</si>
  <si>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</si>
  <si>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</si>
  <si>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</si>
  <si>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</si>
  <si>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</si>
  <si>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</si>
  <si>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</si>
  <si>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</si>
  <si>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</si>
  <si>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</si>
  <si>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</si>
  <si>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</si>
  <si>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</si>
  <si>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</si>
  <si>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</si>
  <si>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</si>
  <si>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</si>
  <si>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</si>
  <si>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</si>
  <si>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</si>
  <si>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</si>
  <si>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</si>
  <si>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</si>
  <si>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</si>
  <si>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</si>
  <si>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</si>
  <si>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</si>
  <si>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</si>
  <si>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</si>
  <si>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</si>
  <si>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</si>
  <si>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</si>
  <si>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</si>
  <si>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</si>
  <si>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</si>
  <si>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</si>
  <si>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</si>
  <si>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</si>
  <si>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</si>
  <si>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</si>
  <si>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</si>
  <si>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</si>
  <si>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</si>
  <si>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</si>
  <si>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</si>
  <si>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</si>
  <si>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</si>
  <si>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</si>
  <si>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</si>
  <si>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</si>
  <si>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</si>
  <si>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</si>
  <si>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</si>
  <si>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</si>
  <si>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</si>
  <si>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</si>
  <si>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</si>
  <si>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</si>
  <si>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</si>
  <si>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</si>
  <si>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</si>
  <si>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</si>
  <si>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</si>
  <si>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</si>
  <si>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</si>
  <si>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</si>
  <si>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</si>
  <si>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</si>
  <si>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</si>
  <si>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</si>
  <si>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</si>
  <si>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</si>
  <si>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</si>
  <si>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</si>
  <si>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</si>
  <si>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</si>
  <si>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</si>
  <si>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</si>
  <si>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</si>
  <si>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</si>
  <si>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</si>
  <si>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</si>
  <si>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</si>
  <si>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</si>
  <si>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</si>
  <si>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</si>
  <si>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</si>
  <si>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</si>
  <si>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</si>
  <si>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</si>
  <si>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</si>
  <si>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</si>
  <si>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</si>
  <si>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</si>
  <si>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</si>
  <si>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</si>
  <si>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</si>
  <si>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</si>
  <si>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</si>
  <si>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</si>
  <si>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</si>
  <si>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</si>
  <si>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</si>
  <si>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</si>
  <si>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</si>
  <si>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</si>
  <si>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</si>
  <si>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</si>
  <si>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</si>
  <si>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</si>
  <si>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</si>
  <si>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</si>
  <si>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</si>
  <si>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</si>
  <si>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</si>
  <si>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</si>
  <si>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</si>
  <si>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</si>
  <si>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</si>
  <si>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</si>
  <si>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</si>
  <si>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</si>
  <si>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</si>
  <si>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</si>
  <si>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</si>
  <si>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</si>
  <si>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</si>
  <si>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</si>
  <si>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</si>
  <si>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</si>
  <si>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</si>
  <si>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</si>
  <si>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</si>
  <si>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</si>
  <si>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</si>
  <si>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</si>
  <si>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</si>
  <si>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</si>
  <si>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</si>
  <si>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</si>
  <si>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</si>
  <si>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</si>
  <si>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</si>
  <si>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</si>
  <si>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</si>
  <si>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</si>
  <si>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</si>
  <si>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</si>
  <si>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</si>
  <si>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</si>
  <si>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</si>
  <si>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</si>
  <si>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</si>
  <si>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</si>
  <si>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</si>
  <si>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</si>
  <si>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</si>
  <si>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</si>
  <si>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</si>
  <si>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</si>
  <si>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</si>
  <si>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</si>
  <si>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</si>
  <si>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</si>
  <si>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</si>
  <si>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</si>
  <si>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</si>
  <si>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</si>
  <si>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</si>
  <si>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</si>
  <si>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</si>
  <si>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</si>
  <si>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</si>
  <si>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</si>
  <si>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</si>
  <si>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</si>
  <si>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</si>
  <si>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</si>
  <si>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</si>
  <si>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</si>
  <si>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</si>
  <si>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</si>
  <si>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</si>
  <si>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</si>
  <si>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</si>
  <si>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</si>
  <si>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</si>
  <si>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</si>
  <si>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</si>
  <si>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</si>
  <si>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</si>
  <si>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</si>
  <si>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</si>
  <si>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</si>
  <si>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</si>
  <si>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</si>
  <si>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</si>
  <si>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</si>
  <si>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</si>
  <si>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</si>
  <si>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</si>
  <si>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</si>
  <si>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</si>
  <si>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</si>
  <si>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</si>
  <si>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</si>
  <si>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</si>
  <si>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</si>
  <si>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</si>
  <si>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</si>
  <si>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</si>
  <si>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</si>
  <si>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</si>
  <si>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</si>
  <si>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</si>
  <si>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</si>
  <si>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</si>
  <si>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</si>
  <si>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</si>
  <si>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</si>
  <si>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</si>
  <si>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</si>
  <si>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</si>
  <si>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</si>
  <si>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</si>
  <si>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</si>
  <si>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</si>
  <si>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</si>
  <si>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</si>
  <si>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</si>
  <si>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</si>
  <si>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</si>
  <si>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</si>
  <si>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</si>
  <si>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</si>
  <si>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</si>
  <si>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</si>
  <si>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</si>
  <si>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</si>
  <si>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</si>
  <si>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</si>
  <si>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</si>
  <si>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</si>
  <si>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</si>
  <si>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</si>
  <si>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</si>
  <si>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</si>
  <si>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</si>
  <si>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</si>
  <si>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</si>
  <si>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</si>
  <si>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</si>
  <si>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</si>
  <si>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</si>
  <si>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</si>
  <si>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</si>
  <si>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</si>
  <si>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</si>
  <si>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</si>
  <si>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</si>
  <si>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</si>
  <si>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</si>
  <si>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</si>
  <si>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</si>
  <si>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</si>
  <si>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</si>
  <si>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</si>
  <si>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</si>
  <si>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</si>
  <si>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</si>
  <si>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</si>
  <si>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</si>
  <si>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</si>
  <si>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</si>
  <si>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</si>
  <si>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</si>
  <si>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</si>
  <si>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</si>
  <si>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</si>
  <si>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</si>
  <si>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</si>
  <si>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</si>
  <si>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</si>
  <si>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</si>
  <si>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</si>
  <si>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</si>
  <si>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</si>
  <si>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</si>
  <si>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</si>
  <si>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</si>
  <si>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</si>
  <si>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</si>
  <si>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</si>
  <si>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</si>
  <si>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</si>
  <si>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</si>
  <si>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</si>
  <si>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</si>
  <si>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</si>
  <si>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</si>
  <si>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</si>
  <si>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</si>
  <si>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</si>
  <si>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</si>
  <si>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</si>
  <si>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</si>
  <si>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</si>
  <si>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</si>
  <si>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</si>
  <si>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</si>
  <si>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</si>
  <si>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</si>
  <si>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</si>
  <si>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</si>
  <si>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</si>
  <si>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</si>
  <si>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</si>
  <si>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</si>
  <si>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</si>
  <si>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</si>
  <si>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</si>
  <si>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</si>
  <si>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</si>
  <si>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</si>
  <si>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</si>
  <si>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</si>
  <si>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</si>
  <si>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</si>
  <si>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</si>
  <si>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</si>
  <si>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</si>
  <si>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</si>
  <si>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</si>
  <si>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</si>
  <si>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</si>
  <si>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</si>
  <si>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</si>
  <si>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</si>
  <si>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</si>
  <si>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</si>
  <si>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</si>
  <si>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</si>
  <si>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</si>
  <si>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</si>
  <si>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</si>
  <si>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</si>
  <si>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</si>
  <si>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</si>
  <si>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</si>
  <si>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</si>
  <si>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</si>
  <si>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</si>
  <si>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</si>
  <si>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</si>
  <si>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</si>
  <si>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</si>
  <si>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</si>
  <si>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</si>
  <si>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</si>
  <si>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</si>
  <si>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</si>
  <si>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</si>
  <si>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</si>
  <si>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</si>
  <si>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</si>
  <si>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</si>
  <si>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</si>
  <si>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</si>
  <si>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</si>
  <si>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</si>
  <si>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</si>
  <si>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</si>
  <si>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</si>
  <si>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</si>
  <si>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</si>
  <si>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</si>
  <si>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</si>
  <si>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</si>
  <si>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</si>
  <si>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</si>
  <si>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</si>
  <si>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</si>
  <si>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</si>
  <si>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</si>
  <si>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</si>
  <si>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</si>
  <si>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</si>
  <si>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</si>
  <si>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</si>
  <si>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</si>
  <si>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</si>
  <si>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</si>
  <si>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</si>
  <si>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</si>
  <si>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</si>
  <si>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</si>
  <si>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</si>
  <si>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</si>
  <si>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</si>
  <si>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</si>
  <si>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</si>
  <si>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</si>
  <si>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</si>
  <si>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</si>
  <si>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</si>
  <si>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</si>
  <si>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</si>
  <si>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</si>
  <si>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</si>
  <si>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</si>
  <si>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</si>
  <si>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</si>
  <si>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</si>
  <si>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</si>
  <si>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</si>
  <si>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</si>
  <si>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</si>
  <si>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</si>
  <si>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</si>
  <si>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</si>
  <si>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</si>
  <si>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</si>
  <si>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</si>
  <si>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</si>
  <si>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</si>
  <si>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</si>
  <si>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</si>
  <si>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</si>
  <si>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</si>
  <si>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</si>
  <si>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</si>
  <si>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</si>
  <si>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</si>
  <si>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</si>
  <si>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</si>
  <si>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</si>
  <si>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</si>
  <si>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</si>
  <si>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</si>
  <si>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</si>
  <si>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</si>
  <si>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</si>
  <si>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</si>
  <si>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</si>
  <si>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</si>
  <si>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</si>
  <si>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</si>
  <si>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</si>
  <si>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</si>
  <si>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</si>
  <si>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</si>
  <si>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</si>
  <si>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</si>
  <si>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</si>
  <si>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</si>
  <si>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</si>
  <si>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</si>
  <si>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</si>
  <si>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</si>
  <si>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</si>
  <si>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</si>
  <si>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</si>
  <si>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</si>
  <si>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</si>
  <si>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</si>
  <si>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</si>
  <si>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</si>
  <si>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</si>
  <si>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</si>
  <si>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</si>
  <si>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</si>
  <si>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</si>
  <si>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</si>
  <si>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</si>
  <si>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</si>
  <si>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</si>
  <si>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</si>
  <si>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</si>
  <si>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</si>
  <si>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</si>
  <si>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</si>
  <si>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</si>
  <si>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</si>
  <si>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</si>
  <si>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</si>
  <si>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</si>
  <si>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</si>
  <si>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</si>
  <si>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</si>
  <si>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</si>
  <si>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</si>
  <si>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</si>
  <si>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</si>
  <si>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</si>
  <si>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</si>
  <si>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</si>
  <si>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</si>
  <si>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</si>
  <si>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</si>
  <si>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</si>
  <si>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</si>
  <si>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</si>
  <si>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</si>
  <si>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</si>
  <si>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</si>
  <si>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</si>
  <si>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</si>
  <si>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</si>
  <si>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</si>
  <si>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</si>
  <si>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</si>
  <si>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</si>
  <si>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</si>
  <si>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</si>
  <si>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</si>
  <si>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</si>
  <si>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</si>
  <si>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</si>
  <si>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</si>
  <si>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</si>
  <si>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</si>
  <si>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</si>
  <si>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</si>
  <si>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</si>
  <si>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</si>
  <si>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</si>
  <si>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</si>
  <si>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</si>
  <si>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</si>
  <si>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</si>
  <si>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</si>
  <si>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</si>
  <si>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</si>
  <si>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</si>
  <si>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</si>
  <si>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</si>
  <si>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</si>
  <si>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</si>
  <si>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</si>
  <si>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</si>
  <si>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</si>
  <si>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</si>
  <si>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</si>
  <si>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</si>
  <si>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</si>
  <si>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</si>
  <si>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</si>
  <si>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</si>
  <si>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</si>
  <si>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</si>
  <si>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</si>
  <si>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</si>
  <si>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</si>
  <si>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</si>
  <si>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</si>
  <si>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</si>
  <si>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</si>
  <si>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</si>
  <si>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</si>
  <si>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</si>
  <si>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</si>
  <si>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</si>
  <si>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</si>
  <si>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</si>
  <si>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</si>
  <si>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</si>
  <si>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</si>
  <si>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</si>
  <si>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</si>
  <si>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</si>
  <si>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</si>
  <si>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</si>
  <si>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</si>
  <si>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</si>
  <si>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</si>
  <si>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</si>
  <si>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</si>
  <si>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</si>
  <si>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</si>
  <si>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</si>
  <si>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</si>
  <si>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</si>
  <si>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</si>
  <si>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</si>
  <si>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</si>
  <si>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</si>
  <si>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</si>
  <si>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</si>
  <si>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</si>
  <si>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</si>
  <si>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</si>
  <si>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</si>
  <si>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</si>
  <si>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</si>
  <si>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</si>
  <si>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</si>
  <si>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</si>
  <si>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</si>
  <si>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</si>
  <si>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</si>
  <si>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</si>
  <si>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</si>
  <si>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</si>
  <si>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</si>
  <si>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</si>
  <si>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</si>
  <si>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</si>
  <si>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</si>
  <si>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</si>
  <si>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</si>
  <si>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</si>
  <si>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</si>
  <si>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</si>
  <si>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</si>
  <si>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</si>
  <si>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</si>
  <si>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</si>
  <si>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</si>
  <si>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</si>
  <si>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</si>
  <si>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</si>
  <si>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</si>
  <si>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</si>
  <si>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</si>
  <si>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</si>
  <si>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</si>
  <si>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</si>
  <si>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</si>
  <si>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</si>
  <si>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</si>
  <si>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</si>
  <si>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</si>
  <si>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</si>
  <si>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</si>
  <si>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</si>
  <si>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</si>
  <si>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</si>
  <si>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</si>
  <si>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</si>
  <si>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</si>
  <si>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</si>
  <si>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</si>
  <si>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</si>
  <si>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</si>
  <si>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</si>
  <si>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</si>
  <si>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</si>
  <si>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</si>
  <si>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</si>
  <si>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</si>
  <si>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</si>
  <si>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</si>
  <si>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</si>
  <si>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</si>
  <si>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</si>
  <si>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</si>
  <si>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</si>
  <si>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</si>
  <si>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</si>
  <si>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</si>
  <si>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</si>
  <si>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</si>
  <si>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</si>
  <si>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</si>
  <si>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</si>
  <si>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</si>
  <si>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</si>
  <si>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</si>
  <si>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</si>
  <si>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</si>
  <si>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</si>
  <si>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</si>
  <si>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</si>
  <si>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</si>
  <si>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</si>
  <si>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</si>
  <si>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</si>
  <si>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</si>
  <si>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</si>
  <si>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</si>
  <si>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</si>
  <si>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</si>
  <si>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</si>
  <si>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</si>
  <si>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</si>
  <si>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</si>
  <si>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</si>
  <si>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</si>
  <si>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</si>
  <si>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</si>
  <si>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</si>
  <si>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</si>
  <si>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</si>
  <si>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</si>
  <si>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</si>
  <si>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</si>
  <si>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</si>
  <si>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</si>
  <si>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</si>
  <si>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</si>
  <si>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</si>
  <si>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</si>
  <si>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</si>
  <si>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</si>
  <si>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</si>
  <si>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</si>
  <si>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</si>
  <si>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</si>
  <si>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</si>
  <si>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</si>
  <si>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</si>
  <si>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</si>
  <si>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</si>
  <si>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</si>
  <si>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</si>
  <si>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</si>
  <si>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</si>
  <si>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</si>
  <si>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</si>
  <si>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</si>
  <si>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</si>
  <si>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</si>
  <si>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</si>
  <si>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</si>
  <si>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</si>
  <si>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</si>
  <si>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</si>
  <si>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</si>
  <si>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</si>
  <si>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</si>
  <si>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</si>
  <si>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</si>
  <si>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</si>
  <si>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</si>
  <si>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</si>
  <si>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</si>
  <si>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</si>
  <si>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</si>
  <si>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</si>
  <si>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</si>
  <si>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</si>
  <si>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</si>
  <si>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</si>
  <si>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</si>
  <si>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</si>
  <si>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</si>
  <si>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</si>
  <si>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</si>
  <si>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</si>
  <si>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</si>
  <si>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</si>
  <si>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</si>
  <si>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</si>
  <si>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</si>
  <si>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</si>
  <si>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</si>
  <si>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</si>
  <si>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</si>
  <si>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</si>
  <si>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</si>
  <si>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</si>
  <si>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</si>
  <si>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</si>
  <si>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</si>
  <si>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</si>
  <si>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</si>
  <si>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</si>
  <si>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</si>
  <si>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</si>
  <si>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</si>
  <si>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</si>
  <si>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</si>
  <si>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</si>
  <si>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</si>
  <si>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</si>
  <si>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</si>
  <si>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</si>
  <si>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</si>
  <si>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</si>
  <si>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</si>
  <si>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</si>
  <si>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</si>
  <si>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</si>
  <si>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</si>
  <si>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</si>
  <si>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</si>
  <si>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</si>
  <si>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</si>
  <si>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</si>
  <si>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</si>
  <si>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</si>
  <si>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</si>
  <si>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</si>
  <si>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</si>
  <si>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</si>
  <si>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</si>
  <si>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</si>
  <si>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</si>
  <si>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</si>
  <si>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</si>
  <si>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</si>
  <si>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</si>
  <si>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</si>
  <si>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</si>
  <si>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</si>
  <si>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</si>
  <si>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</si>
  <si>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</si>
  <si>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</si>
  <si>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</si>
  <si>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</si>
  <si>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</si>
  <si>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</si>
  <si>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</si>
  <si>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</si>
  <si>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</si>
  <si>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</si>
  <si>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</si>
  <si>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</si>
  <si>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</si>
  <si>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</si>
  <si>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</si>
  <si>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</si>
  <si>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</si>
  <si>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</si>
  <si>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</si>
  <si>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</si>
  <si>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</si>
  <si>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</si>
  <si>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</si>
  <si>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</si>
  <si>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</si>
  <si>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</si>
  <si>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</si>
  <si>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</si>
  <si>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</si>
  <si>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</si>
  <si>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</si>
  <si>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</si>
  <si>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</si>
  <si>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</si>
  <si>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</si>
  <si>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</si>
  <si>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</si>
  <si>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</si>
  <si>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</si>
  <si>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</si>
  <si>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</si>
  <si>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</si>
  <si>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</si>
  <si>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</si>
  <si>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</si>
  <si>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</si>
  <si>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</si>
  <si>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</si>
  <si>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</si>
  <si>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</si>
  <si>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</si>
  <si>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</si>
  <si>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</si>
  <si>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</si>
  <si>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</si>
  <si>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</si>
  <si>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</si>
  <si>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</si>
  <si>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</si>
  <si>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</si>
  <si>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</si>
  <si>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</si>
  <si>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</si>
  <si>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</si>
  <si>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</si>
  <si>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</si>
  <si>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</si>
  <si>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</si>
  <si>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</si>
  <si>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</si>
  <si>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</si>
  <si>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</si>
  <si>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</si>
  <si>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</si>
  <si>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</si>
  <si>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</si>
  <si>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</si>
  <si>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</si>
  <si>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</si>
  <si>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</si>
  <si>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</si>
  <si>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</si>
  <si>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</si>
  <si>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</si>
  <si>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</si>
  <si>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</si>
  <si>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</si>
  <si>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</si>
  <si>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</si>
  <si>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</si>
  <si>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</si>
  <si>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</si>
  <si>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</si>
  <si>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</si>
  <si>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</si>
  <si>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</si>
  <si>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</si>
  <si>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</si>
  <si>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</si>
  <si>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</si>
  <si>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</si>
  <si>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</si>
  <si>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</si>
  <si>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</si>
  <si>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</si>
  <si>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</si>
  <si>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</si>
  <si>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</si>
  <si>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</si>
  <si>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</si>
  <si>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</si>
  <si>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</si>
  <si>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</si>
  <si>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</si>
  <si>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</si>
  <si>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</si>
  <si>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</si>
  <si>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</si>
  <si>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</si>
  <si>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</si>
  <si>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</si>
  <si>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</si>
  <si>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</si>
  <si>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</si>
  <si>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</si>
  <si>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</si>
  <si>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</si>
  <si>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</si>
  <si>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</si>
  <si>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</si>
  <si>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</si>
  <si>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</si>
  <si>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</si>
  <si>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</si>
  <si>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</si>
  <si>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</si>
  <si>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</si>
  <si>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</si>
  <si>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</si>
  <si>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</si>
  <si>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</si>
  <si>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</si>
  <si>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</si>
  <si>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</si>
  <si>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</si>
  <si>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</si>
  <si>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</si>
  <si>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</si>
  <si>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</si>
  <si>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</si>
  <si>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</si>
  <si>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</si>
  <si>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</si>
  <si>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</si>
  <si>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</si>
  <si>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</si>
  <si>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</si>
  <si>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</si>
  <si>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</si>
  <si>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</si>
  <si>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</si>
  <si>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</si>
  <si>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</si>
  <si>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</si>
  <si>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</si>
  <si>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</si>
  <si>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</si>
  <si>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</si>
  <si>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</si>
  <si>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</si>
  <si>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</si>
  <si>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</si>
  <si>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</si>
  <si>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</si>
  <si>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</si>
  <si>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</si>
  <si>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</si>
  <si>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</si>
  <si>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</si>
  <si>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</si>
  <si>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</si>
  <si>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</si>
  <si>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</si>
  <si>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</si>
  <si>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</si>
  <si>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</si>
  <si>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</si>
  <si>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</si>
  <si>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</si>
  <si>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</si>
  <si>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</si>
  <si>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</si>
  <si>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</si>
  <si>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</si>
  <si>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</si>
  <si>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</si>
  <si>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</si>
  <si>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</si>
  <si>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</si>
  <si>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</si>
  <si>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</si>
  <si>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</si>
  <si>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</si>
  <si>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</si>
  <si>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</si>
  <si>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</si>
  <si>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</si>
  <si>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</si>
  <si>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</si>
  <si>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</si>
  <si>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</si>
  <si>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</si>
  <si>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</si>
  <si>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</si>
  <si>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</si>
  <si>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</si>
  <si>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</si>
  <si>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</si>
  <si>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</si>
  <si>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</si>
  <si>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</si>
  <si>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</si>
  <si>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</si>
  <si>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</si>
  <si>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</si>
  <si>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</si>
  <si>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</si>
  <si>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</si>
  <si>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</si>
  <si>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</si>
  <si>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</si>
  <si>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</si>
  <si>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</si>
  <si>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</si>
  <si>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</si>
  <si>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</si>
  <si>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</si>
  <si>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</si>
  <si>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</si>
  <si>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</si>
  <si>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</si>
  <si>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</si>
  <si>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</si>
  <si>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</si>
  <si>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</si>
  <si>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</si>
  <si>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</si>
  <si>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</si>
  <si>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</si>
  <si>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</si>
  <si>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</si>
  <si>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</si>
  <si>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</si>
  <si>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</si>
  <si>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</si>
  <si>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</si>
  <si>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</si>
  <si>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</si>
  <si>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</si>
  <si>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</si>
  <si>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</si>
  <si>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</si>
  <si>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</si>
  <si>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</si>
  <si>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</si>
  <si>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</si>
  <si>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</si>
  <si>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</si>
  <si>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</si>
  <si>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</si>
  <si>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</si>
  <si>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</si>
  <si>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</si>
  <si>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</si>
  <si>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</si>
  <si>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</si>
  <si>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</si>
  <si>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</si>
  <si>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</si>
  <si>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</si>
  <si>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</si>
  <si>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</si>
  <si>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</si>
  <si>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</si>
  <si>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</si>
  <si>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</si>
  <si>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</si>
  <si>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</si>
  <si>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</si>
  <si>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</si>
  <si>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</si>
  <si>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</si>
  <si>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</si>
  <si>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</si>
  <si>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</si>
  <si>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</si>
  <si>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</si>
  <si>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</si>
  <si>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</si>
  <si>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</si>
  <si>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</si>
  <si>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</si>
  <si>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</si>
  <si>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</si>
  <si>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</si>
  <si>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</si>
  <si>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</si>
  <si>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</si>
  <si>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</si>
  <si>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</si>
  <si>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</si>
  <si>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</si>
  <si>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</si>
  <si>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</si>
  <si>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</si>
  <si>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</si>
  <si>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</si>
  <si>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</si>
  <si>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</si>
  <si>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</si>
  <si>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</si>
  <si>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</si>
  <si>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</si>
  <si>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</si>
  <si>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</si>
  <si>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</si>
  <si>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</si>
  <si>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</si>
  <si>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</si>
  <si>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</si>
  <si>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</si>
  <si>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</si>
  <si>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</si>
  <si>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</si>
  <si>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</si>
  <si>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</si>
  <si>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</si>
  <si>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</si>
  <si>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</si>
  <si>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</si>
  <si>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</si>
  <si>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</si>
  <si>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</si>
  <si>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</si>
  <si>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</si>
  <si>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</si>
  <si>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</si>
  <si>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</si>
  <si>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</si>
  <si>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</si>
  <si>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</si>
  <si>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</si>
  <si>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</si>
  <si>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</si>
  <si>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</si>
  <si>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</si>
  <si>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</si>
  <si>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</si>
  <si>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</si>
  <si>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</si>
  <si>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</si>
  <si>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</si>
  <si>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</si>
  <si>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</si>
  <si>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</si>
  <si>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</si>
  <si>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</si>
  <si>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</si>
  <si>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</si>
  <si>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</si>
  <si>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</si>
  <si>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</si>
  <si>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</si>
  <si>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</si>
  <si>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</si>
  <si>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</si>
  <si>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</si>
  <si>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</si>
  <si>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</si>
  <si>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</si>
  <si>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</si>
  <si>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</si>
  <si>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</si>
  <si>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</si>
  <si>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</si>
  <si>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</si>
  <si>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</si>
  <si>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</si>
  <si>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</si>
  <si>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</si>
  <si>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</si>
  <si>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</si>
  <si>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</si>
  <si>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</si>
  <si>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</si>
  <si>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</si>
  <si>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</si>
  <si>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</si>
  <si>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</si>
  <si>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</si>
  <si>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</si>
  <si>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</si>
  <si>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</si>
  <si>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</si>
  <si>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</si>
  <si>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</si>
  <si>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</si>
  <si>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</si>
  <si>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</si>
  <si>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</si>
  <si>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</si>
  <si>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</si>
  <si>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</si>
  <si>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</si>
  <si>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</si>
  <si>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</si>
  <si>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</si>
  <si>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</si>
  <si>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</si>
  <si>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</si>
  <si>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</si>
  <si>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</si>
  <si>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</si>
  <si>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</si>
  <si>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</si>
  <si>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</si>
  <si>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</si>
  <si>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</si>
  <si>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</si>
  <si>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</si>
  <si>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</si>
  <si>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</si>
  <si>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</si>
  <si>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</si>
  <si>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</si>
  <si>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</si>
  <si>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</si>
  <si>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</si>
  <si>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</si>
  <si>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</si>
  <si>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</si>
  <si>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</si>
  <si>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</si>
  <si>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</si>
  <si>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</si>
  <si>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</si>
  <si>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</si>
  <si>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</si>
  <si>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</si>
  <si>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</si>
  <si>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</si>
  <si>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</si>
  <si>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</si>
  <si>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</si>
  <si>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</si>
  <si>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</si>
  <si>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</si>
  <si>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</si>
  <si>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</si>
  <si>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</si>
  <si>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</si>
  <si>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</si>
  <si>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</si>
  <si>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</si>
  <si>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</si>
  <si>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</si>
  <si>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</si>
  <si>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</si>
  <si>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</si>
  <si>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</si>
  <si>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</si>
  <si>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</si>
  <si>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</si>
  <si>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</si>
  <si>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</si>
  <si>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</si>
  <si>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</si>
  <si>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</si>
  <si>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</si>
  <si>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</si>
  <si>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</si>
  <si>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</si>
  <si>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</si>
  <si>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</si>
  <si>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</si>
  <si>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</si>
  <si>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</si>
  <si>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</si>
  <si>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</si>
  <si>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</si>
  <si>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</si>
  <si>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</si>
  <si>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</si>
  <si>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</si>
  <si>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</si>
  <si>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</si>
  <si>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</si>
  <si>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</si>
  <si>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</si>
  <si>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</si>
  <si>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</si>
  <si>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</si>
  <si>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</si>
  <si>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</si>
  <si>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</si>
  <si>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</si>
  <si>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</si>
  <si>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</si>
  <si>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</si>
  <si>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</si>
  <si>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</si>
  <si>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</si>
  <si>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</si>
  <si>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</si>
  <si>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</si>
  <si>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</si>
  <si>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</si>
  <si>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</si>
  <si>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</si>
  <si>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</si>
  <si>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</si>
  <si>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</si>
  <si>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</si>
  <si>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</si>
  <si>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</si>
  <si>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</si>
  <si>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</si>
  <si>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</si>
  <si>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</si>
  <si>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</si>
  <si>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</si>
  <si>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</si>
  <si>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</si>
  <si>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</si>
  <si>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</si>
  <si>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</si>
  <si>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</si>
  <si>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</si>
  <si>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</si>
  <si>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</si>
  <si>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</si>
  <si>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</si>
  <si>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</si>
  <si>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</si>
  <si>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</si>
  <si>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</si>
  <si>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</si>
  <si>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</si>
  <si>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</si>
  <si>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</si>
  <si>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</si>
  <si>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</si>
  <si>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</si>
  <si>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</si>
  <si>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</si>
  <si>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</si>
  <si>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</si>
  <si>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</si>
  <si>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</si>
  <si>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</si>
  <si>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</si>
  <si>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</si>
  <si>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</si>
  <si>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</si>
  <si>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</si>
  <si>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</si>
  <si>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</si>
  <si>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</si>
  <si>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</si>
  <si>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</si>
  <si>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</si>
  <si>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</si>
  <si>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</si>
  <si>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</si>
  <si>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</si>
  <si>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</si>
  <si>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</si>
  <si>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</si>
  <si>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</si>
  <si>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</si>
  <si>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</si>
  <si>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</si>
  <si>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</si>
  <si>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</si>
  <si>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</si>
  <si>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</si>
  <si>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</si>
  <si>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</si>
  <si>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</si>
  <si>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</si>
  <si>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</si>
  <si>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</si>
  <si>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</si>
  <si>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</si>
  <si>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</si>
  <si>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</si>
  <si>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</si>
  <si>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</si>
  <si>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</si>
  <si>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</si>
  <si>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</si>
  <si>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</si>
  <si>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</si>
  <si>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</si>
  <si>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</si>
  <si>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</si>
  <si>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</si>
  <si>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</si>
  <si>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</si>
  <si>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</si>
  <si>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</si>
  <si>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</si>
  <si>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</si>
  <si>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</si>
  <si>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</si>
  <si>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</si>
  <si>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</si>
  <si>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</si>
  <si>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</si>
  <si>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</si>
  <si>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</si>
  <si>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</si>
  <si>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</si>
  <si>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</si>
  <si>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</si>
  <si>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</si>
  <si>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</si>
  <si>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</si>
  <si>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</si>
  <si>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</si>
  <si>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</si>
  <si>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</si>
  <si>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</si>
  <si>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</si>
  <si>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</si>
  <si>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</si>
  <si>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</si>
  <si>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</si>
  <si>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</si>
  <si>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</si>
  <si>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</si>
  <si>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</si>
  <si>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</si>
  <si>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</si>
  <si>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</si>
  <si>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</si>
  <si>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</si>
  <si>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</si>
  <si>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</si>
  <si>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</si>
  <si>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</si>
  <si>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</si>
  <si>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</si>
  <si>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</si>
  <si>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</si>
  <si>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</si>
  <si>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</si>
  <si>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</si>
  <si>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</si>
  <si>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</si>
  <si>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</si>
  <si>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</si>
  <si>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</si>
  <si>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</si>
  <si>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</si>
  <si>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</si>
  <si>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</si>
  <si>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</si>
  <si>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</si>
  <si>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</si>
  <si>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</si>
  <si>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</si>
  <si>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</si>
  <si>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</si>
  <si>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</si>
  <si>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</si>
  <si>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</si>
  <si>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</si>
  <si>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</si>
  <si>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</si>
  <si>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</si>
  <si>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</si>
  <si>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</si>
  <si>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</si>
  <si>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</si>
  <si>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</si>
  <si>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</si>
  <si>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</si>
  <si>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</si>
  <si>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</si>
  <si>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</si>
  <si>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</si>
  <si>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</si>
  <si>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</si>
  <si>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</si>
  <si>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</si>
  <si>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</si>
  <si>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</si>
  <si>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</si>
  <si>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</si>
  <si>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</si>
  <si>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</si>
  <si>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</si>
  <si>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</si>
  <si>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</si>
  <si>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</si>
  <si>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</si>
  <si>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</si>
  <si>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</si>
  <si>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</si>
  <si>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</si>
  <si>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</si>
  <si>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</si>
  <si>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</si>
  <si>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</si>
  <si>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</si>
  <si>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</si>
  <si>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</si>
  <si>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</si>
  <si>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</si>
  <si>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</si>
  <si>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</si>
  <si>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</si>
  <si>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</si>
  <si>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</si>
  <si>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</si>
  <si>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</si>
  <si>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</si>
  <si>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</si>
  <si>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</si>
  <si>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</si>
  <si>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</si>
  <si>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</si>
  <si>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</si>
  <si>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</si>
  <si>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</si>
  <si>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</si>
  <si>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</si>
  <si>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</si>
  <si>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</si>
  <si>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</si>
  <si>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</si>
  <si>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</si>
  <si>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</si>
  <si>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</si>
  <si>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</si>
  <si>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</si>
  <si>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</si>
  <si>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</si>
  <si>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</si>
  <si>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</si>
  <si>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</si>
  <si>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</si>
  <si>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</si>
  <si>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</si>
  <si>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</si>
  <si>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</si>
  <si>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</si>
  <si>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</si>
  <si>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</si>
  <si>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</si>
  <si>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</si>
  <si>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</si>
  <si>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</si>
  <si>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</si>
  <si>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</si>
  <si>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</si>
  <si>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</si>
  <si>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</si>
  <si>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</si>
  <si>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</si>
  <si>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</si>
  <si>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</si>
  <si>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</si>
  <si>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</si>
  <si>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</si>
  <si>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</si>
  <si>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</si>
  <si>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</si>
  <si>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</si>
  <si>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</si>
  <si>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</si>
  <si>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</si>
  <si>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</si>
  <si>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</si>
  <si>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</si>
  <si>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</si>
  <si>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</si>
  <si>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</si>
  <si>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</si>
  <si>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</si>
  <si>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</si>
  <si>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</si>
  <si>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</si>
  <si>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</si>
  <si>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</si>
  <si>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</si>
  <si>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</si>
  <si>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</si>
  <si>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</si>
  <si>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</si>
  <si>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</si>
  <si>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</si>
  <si>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</si>
  <si>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</si>
  <si>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</si>
  <si>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</si>
  <si>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</si>
  <si>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</si>
  <si>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</si>
  <si>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</si>
  <si>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</si>
  <si>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</si>
  <si>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</si>
  <si>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</si>
  <si>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</si>
  <si>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</si>
  <si>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</si>
  <si>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</si>
  <si>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</si>
  <si>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</si>
  <si>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</si>
  <si>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</si>
  <si>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</si>
  <si>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</si>
  <si>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</si>
  <si>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</si>
  <si>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</si>
  <si>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</si>
  <si>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</si>
  <si>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</si>
  <si>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</si>
  <si>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</si>
  <si>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</si>
  <si>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</si>
  <si>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</si>
  <si>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</si>
  <si>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</si>
  <si>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</si>
  <si>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</si>
  <si>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</si>
  <si>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</si>
  <si>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</si>
  <si>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</si>
  <si>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</si>
  <si>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</si>
  <si>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</si>
  <si>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</si>
  <si>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</si>
  <si>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</si>
  <si>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</si>
  <si>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</si>
  <si>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</si>
  <si>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</si>
  <si>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</si>
  <si>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</si>
  <si>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</si>
  <si>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</si>
  <si>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</si>
  <si>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</si>
  <si>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</si>
  <si>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</si>
  <si>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</si>
  <si>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</si>
  <si>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</si>
  <si>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</si>
  <si>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</si>
  <si>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</si>
  <si>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</si>
  <si>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</si>
  <si>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</si>
  <si>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</si>
  <si>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</si>
  <si>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</si>
  <si>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</si>
  <si>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</si>
  <si>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</si>
  <si>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</si>
  <si>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</si>
  <si>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</si>
  <si>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</si>
  <si>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</si>
  <si>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</si>
  <si>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</si>
  <si>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</si>
  <si>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</si>
  <si>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</si>
  <si>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</si>
  <si>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</si>
  <si>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</si>
  <si>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</si>
  <si>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</si>
  <si>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</si>
  <si>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</si>
  <si>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</si>
  <si>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</si>
  <si>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</si>
  <si>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</si>
  <si>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</si>
  <si>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</si>
  <si>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</si>
  <si>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</si>
  <si>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</si>
  <si>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</si>
  <si>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</si>
  <si>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</si>
  <si>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</si>
  <si>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</si>
  <si>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</si>
  <si>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</si>
  <si>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</si>
  <si>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</si>
  <si>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</si>
  <si>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</si>
  <si>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</si>
  <si>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</si>
  <si>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</si>
  <si>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</si>
  <si>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</si>
  <si>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</si>
  <si>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</si>
  <si>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</si>
  <si>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</si>
  <si>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</si>
  <si>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</si>
  <si>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</si>
  <si>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</si>
  <si>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</si>
  <si>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</si>
  <si>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</si>
  <si>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</si>
  <si>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</si>
  <si>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</si>
  <si>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</si>
  <si>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</si>
  <si>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</si>
  <si>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</si>
  <si>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</si>
  <si>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</si>
  <si>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</si>
  <si>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</si>
  <si>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</si>
  <si>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</si>
  <si>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</si>
  <si>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</si>
  <si>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</si>
  <si>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</si>
  <si>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</si>
  <si>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</si>
  <si>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</si>
  <si>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</si>
  <si>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</si>
  <si>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</si>
  <si>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</si>
  <si>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</si>
  <si>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</si>
  <si>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</si>
  <si>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</si>
  <si>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</si>
  <si>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</si>
  <si>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</si>
  <si>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</si>
  <si>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</si>
  <si>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</si>
  <si>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</si>
  <si>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</si>
  <si>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</si>
  <si>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</si>
  <si>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</si>
  <si>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</si>
  <si>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</si>
  <si>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</si>
  <si>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</si>
  <si>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</si>
  <si>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</si>
  <si>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</si>
  <si>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</si>
  <si>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</si>
  <si>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</si>
  <si>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</si>
  <si>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</si>
  <si>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</si>
  <si>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</si>
  <si>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</si>
  <si>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</si>
  <si>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</si>
  <si>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</si>
  <si>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</si>
  <si>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</si>
  <si>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</si>
  <si>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</si>
  <si>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</si>
  <si>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</si>
  <si>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</si>
  <si>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</si>
  <si>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</si>
  <si>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</si>
  <si>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</si>
  <si>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</si>
  <si>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</si>
  <si>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</si>
  <si>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</si>
  <si>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</si>
  <si>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</si>
  <si>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</si>
  <si>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</si>
  <si>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</si>
  <si>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</si>
  <si>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</si>
  <si>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</si>
  <si>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</si>
  <si>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</si>
  <si>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</si>
  <si>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</si>
  <si>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</si>
  <si>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</si>
  <si>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</si>
  <si>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</si>
  <si>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</si>
  <si>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</si>
  <si>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</si>
  <si>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</si>
  <si>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</si>
  <si>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</si>
  <si>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</si>
  <si>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</si>
  <si>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</si>
  <si>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</si>
  <si>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</si>
  <si>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</si>
  <si>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</si>
  <si>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</si>
  <si>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</si>
  <si>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</si>
  <si>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</si>
  <si>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</si>
  <si>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</si>
  <si>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</si>
  <si>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</si>
  <si>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</si>
  <si>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</si>
  <si>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</si>
  <si>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</si>
  <si>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</si>
  <si>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</si>
  <si>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</si>
  <si>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</si>
  <si>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</si>
  <si>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</si>
  <si>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</si>
  <si>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</si>
  <si>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</si>
  <si>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</si>
  <si>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</si>
  <si>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</si>
  <si>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</si>
  <si>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</si>
  <si>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</si>
  <si>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</si>
  <si>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</si>
  <si>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</si>
  <si>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</si>
  <si>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</si>
  <si>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</si>
  <si>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</si>
  <si>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</si>
  <si>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</si>
  <si>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</si>
  <si>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</si>
  <si>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</si>
  <si>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</si>
  <si>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</si>
  <si>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</si>
  <si>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</si>
  <si>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</si>
  <si>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</si>
  <si>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</si>
  <si>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</si>
  <si>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</si>
  <si>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</si>
  <si>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</si>
  <si>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</si>
  <si>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</si>
  <si>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</si>
  <si>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</si>
  <si>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</si>
  <si>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</si>
  <si>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</si>
  <si>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</si>
  <si>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</si>
  <si>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</si>
  <si>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</si>
  <si>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</si>
  <si>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</si>
  <si>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</si>
  <si>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</si>
  <si>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</si>
  <si>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</si>
  <si>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</si>
  <si>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</si>
  <si>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</si>
  <si>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</si>
  <si>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</si>
  <si>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</si>
  <si>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</si>
  <si>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</si>
  <si>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</si>
  <si>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</si>
  <si>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</si>
  <si>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</si>
  <si>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</si>
  <si>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</si>
  <si>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</si>
  <si>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</si>
  <si>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</si>
  <si>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</si>
  <si>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</si>
  <si>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</si>
  <si>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</si>
  <si>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</si>
  <si>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</si>
  <si>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</si>
  <si>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</si>
  <si>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</si>
  <si>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</si>
  <si>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</si>
  <si>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</si>
  <si>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</si>
  <si>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</si>
  <si>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</si>
  <si>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</si>
  <si>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</si>
  <si>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</si>
  <si>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</si>
  <si>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</si>
  <si>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</si>
  <si>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</si>
  <si>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</si>
  <si>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</si>
  <si>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</si>
  <si>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</si>
  <si>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</si>
  <si>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</si>
  <si>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</si>
  <si>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</si>
  <si>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</si>
  <si>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</si>
  <si>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</si>
  <si>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</si>
  <si>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</si>
  <si>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</si>
  <si>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</si>
  <si>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</si>
  <si>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</si>
  <si>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</si>
  <si>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</si>
  <si>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</si>
  <si>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</si>
  <si>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</si>
  <si>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</si>
  <si>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</si>
  <si>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</si>
  <si>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</si>
  <si>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</si>
  <si>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</si>
  <si>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</si>
  <si>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</si>
  <si>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</si>
  <si>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</si>
  <si>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</si>
  <si>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</si>
  <si>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</si>
  <si>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</si>
  <si>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</si>
  <si>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</si>
  <si>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</si>
  <si>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</si>
  <si>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</si>
  <si>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</si>
  <si>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</si>
  <si>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</si>
  <si>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</si>
  <si>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</si>
  <si>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</si>
  <si>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</si>
  <si>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</si>
  <si>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</si>
  <si>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</si>
  <si>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</si>
  <si>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</si>
  <si>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</si>
  <si>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</si>
  <si>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</si>
  <si>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</si>
  <si>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</si>
  <si>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</si>
  <si>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</si>
  <si>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</si>
  <si>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</si>
  <si>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</si>
  <si>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</si>
  <si>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</si>
  <si>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</si>
  <si>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</si>
  <si>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</si>
  <si>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</si>
  <si>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</si>
  <si>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</si>
  <si>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</si>
  <si>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</si>
  <si>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</si>
  <si>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</si>
  <si>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</si>
  <si>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</si>
  <si>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</si>
  <si>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</si>
  <si>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</si>
  <si>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</si>
  <si>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</si>
  <si>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</si>
  <si>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</si>
  <si>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</si>
  <si>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</si>
  <si>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</si>
  <si>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</si>
  <si>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</si>
  <si>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</si>
  <si>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</si>
  <si>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</si>
  <si>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</si>
  <si>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</si>
  <si>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</si>
  <si>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</si>
  <si>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</si>
  <si>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</si>
  <si>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</si>
  <si>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</si>
  <si>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</si>
  <si>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</si>
  <si>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</si>
  <si>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</si>
  <si>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</si>
  <si>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</si>
  <si>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</si>
  <si>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</si>
  <si>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</si>
  <si>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</si>
  <si>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</si>
  <si>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</si>
  <si>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</si>
  <si>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</si>
  <si>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</si>
  <si>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</si>
  <si>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</si>
  <si>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</si>
  <si>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</si>
  <si>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</si>
  <si>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</si>
  <si>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</si>
  <si>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</si>
  <si>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</si>
  <si>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</si>
  <si>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</si>
  <si>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</si>
  <si>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</si>
  <si>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</si>
  <si>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</si>
  <si>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</si>
  <si>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</si>
  <si>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</si>
  <si>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</si>
  <si>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</si>
  <si>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</si>
  <si>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</si>
  <si>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</si>
  <si>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</si>
  <si>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</si>
  <si>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</si>
  <si>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</si>
  <si>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</si>
  <si>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</si>
  <si>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</si>
  <si>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</si>
  <si>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</si>
  <si>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</si>
  <si>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</si>
  <si>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</si>
  <si>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</si>
  <si>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</si>
  <si>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</si>
  <si>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</si>
  <si>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</si>
  <si>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</si>
  <si>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</si>
  <si>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</si>
  <si>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</si>
  <si>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</si>
  <si>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</si>
  <si>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</si>
  <si>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</si>
  <si>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</si>
  <si>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</si>
  <si>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</si>
  <si>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</si>
  <si>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</si>
  <si>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</si>
  <si>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</si>
  <si>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</si>
  <si>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</si>
  <si>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</si>
  <si>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</si>
  <si>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</si>
  <si>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</si>
  <si>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</si>
  <si>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</si>
  <si>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</si>
  <si>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</si>
  <si>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</si>
  <si>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</si>
  <si>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</si>
  <si>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</si>
  <si>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</si>
  <si>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</si>
  <si>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</si>
  <si>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</si>
  <si>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</si>
  <si>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</si>
  <si>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</si>
  <si>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</si>
  <si>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</si>
  <si>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</si>
  <si>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</si>
  <si>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</si>
  <si>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</si>
  <si>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</si>
  <si>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</si>
  <si>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</si>
  <si>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</si>
  <si>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</si>
  <si>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</si>
  <si>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</si>
  <si>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</si>
  <si>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</si>
  <si>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</si>
  <si>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</si>
  <si>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</si>
  <si>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</si>
  <si>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</si>
  <si>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</si>
  <si>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</si>
  <si>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</si>
  <si>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</si>
  <si>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</si>
  <si>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</si>
  <si>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</si>
  <si>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</si>
  <si>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</si>
  <si>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</si>
  <si>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</si>
  <si>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</si>
  <si>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</si>
  <si>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</si>
  <si>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</si>
  <si>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</si>
  <si>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</si>
  <si>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</si>
  <si>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</si>
  <si>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</si>
  <si>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</si>
  <si>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</si>
  <si>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</si>
  <si>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</si>
  <si>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</si>
  <si>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</si>
  <si>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</si>
  <si>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</si>
  <si>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</si>
  <si>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</si>
  <si>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</si>
  <si>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</si>
  <si>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</si>
  <si>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</si>
  <si>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</si>
  <si>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</si>
  <si>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</si>
  <si>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</si>
  <si>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</si>
  <si>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</si>
  <si>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</si>
  <si>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</si>
  <si>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</si>
  <si>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</si>
  <si>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</si>
  <si>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</si>
  <si>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</si>
  <si>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</si>
  <si>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</si>
  <si>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</si>
  <si>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</si>
  <si>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</si>
  <si>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</si>
  <si>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</si>
  <si>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</si>
  <si>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</si>
  <si>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</si>
  <si>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</si>
  <si>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</si>
  <si>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</si>
  <si>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</si>
  <si>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</si>
  <si>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</si>
  <si>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</si>
  <si>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</si>
  <si>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</si>
  <si>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</si>
  <si>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</si>
  <si>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</si>
  <si>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</si>
  <si>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</si>
  <si>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</si>
  <si>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</si>
  <si>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</si>
  <si>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</si>
  <si>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</si>
  <si>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</si>
  <si>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</si>
  <si>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</si>
  <si>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</si>
  <si>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</si>
  <si>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</si>
  <si>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</si>
  <si>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</si>
  <si>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</si>
  <si>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</si>
  <si>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</si>
  <si>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</si>
  <si>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</si>
  <si>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</si>
  <si>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</si>
  <si>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</si>
  <si>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</si>
  <si>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</si>
  <si>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</si>
  <si>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</si>
  <si>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</si>
  <si>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</si>
  <si>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</si>
  <si>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</si>
  <si>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</si>
  <si>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</si>
  <si>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</si>
  <si>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</si>
  <si>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</si>
  <si>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</si>
  <si>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</si>
  <si>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</si>
  <si>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</si>
  <si>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</si>
  <si>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</si>
  <si>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</si>
  <si>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</si>
  <si>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</si>
  <si>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</si>
  <si>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</si>
  <si>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</si>
  <si>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</si>
  <si>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</si>
  <si>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</si>
  <si>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</si>
  <si>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</si>
  <si>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</si>
  <si>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</si>
  <si>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</si>
  <si>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</si>
  <si>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</si>
  <si>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</si>
  <si>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</si>
  <si>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</si>
  <si>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</si>
  <si>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</si>
  <si>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</si>
  <si>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</si>
  <si>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</si>
  <si>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</si>
  <si>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</si>
  <si>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</si>
  <si>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</si>
  <si>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</si>
  <si>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</si>
  <si>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</si>
  <si>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</si>
  <si>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</si>
  <si>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</si>
  <si>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</si>
  <si>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</si>
  <si>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</si>
  <si>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</si>
  <si>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</si>
  <si>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</si>
  <si>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</si>
  <si>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</si>
  <si>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</si>
  <si>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</si>
  <si>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</si>
  <si>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</si>
  <si>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</si>
  <si>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</si>
  <si>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</si>
  <si>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</si>
  <si>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</si>
  <si>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</si>
  <si>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</si>
  <si>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</si>
  <si>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</si>
  <si>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</si>
  <si>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</si>
  <si>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</si>
  <si>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</si>
  <si>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</si>
  <si>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</si>
  <si>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</si>
  <si>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</si>
  <si>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</si>
  <si>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</si>
  <si>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</si>
  <si>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</si>
  <si>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</si>
  <si>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</si>
  <si>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</si>
  <si>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</si>
  <si>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</si>
  <si>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</si>
  <si>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</si>
  <si>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</si>
  <si>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</si>
  <si>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</si>
  <si>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</si>
  <si>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</si>
  <si>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</si>
  <si>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</si>
  <si>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</si>
  <si>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</si>
  <si>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</si>
  <si>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</si>
  <si>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</si>
  <si>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</si>
  <si>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</si>
  <si>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</si>
  <si>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</si>
  <si>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</si>
  <si>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</si>
  <si>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</si>
  <si>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</si>
  <si>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</si>
  <si>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</si>
  <si>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</si>
  <si>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</si>
  <si>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</si>
  <si>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</si>
  <si>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</si>
  <si>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</si>
  <si>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</si>
  <si>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</si>
  <si>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</si>
  <si>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</si>
  <si>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</si>
  <si>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</si>
  <si>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</si>
  <si>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</si>
  <si>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</si>
  <si>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</si>
  <si>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</si>
  <si>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</si>
  <si>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</si>
  <si>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</si>
  <si>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</si>
  <si>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</si>
  <si>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</si>
  <si>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</si>
  <si>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</si>
  <si>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</si>
  <si>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</si>
  <si>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</si>
  <si>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</si>
  <si>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</si>
  <si>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</si>
  <si>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</si>
  <si>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</si>
  <si>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</si>
  <si>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</si>
  <si>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</si>
  <si>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</si>
  <si>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</si>
  <si>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</si>
  <si>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</si>
  <si>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</si>
  <si>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</si>
  <si>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</si>
  <si>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</si>
  <si>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</si>
  <si>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</si>
  <si>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</si>
  <si>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</si>
  <si>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</si>
  <si>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</si>
  <si>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</si>
  <si>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</si>
  <si>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</si>
  <si>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</si>
  <si>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</si>
  <si>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</si>
  <si>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</si>
  <si>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</si>
  <si>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</si>
  <si>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</si>
  <si>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</si>
  <si>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</si>
  <si>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</si>
  <si>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</si>
  <si>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</si>
  <si>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</si>
  <si>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</si>
  <si>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</si>
  <si>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</si>
  <si>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</si>
  <si>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</si>
  <si>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</si>
  <si>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</si>
  <si>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</si>
  <si>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</si>
  <si>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</si>
  <si>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</si>
  <si>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</si>
  <si>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</si>
  <si>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</si>
  <si>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</si>
  <si>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</si>
  <si>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</si>
  <si>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</si>
  <si>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</si>
  <si>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</si>
  <si>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</si>
  <si>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</si>
  <si>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</si>
  <si>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</si>
  <si>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</si>
  <si>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</si>
  <si>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</si>
  <si>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</si>
  <si>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</si>
  <si>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</si>
  <si>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</si>
  <si>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</si>
  <si>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</si>
  <si>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</si>
  <si>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</si>
  <si>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</si>
  <si>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</si>
  <si>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</si>
  <si>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</si>
  <si>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</si>
  <si>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</si>
  <si>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</si>
  <si>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</si>
  <si>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</si>
  <si>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</si>
  <si>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</si>
  <si>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</si>
  <si>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</si>
  <si>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</si>
  <si>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</si>
  <si>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</si>
  <si>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</si>
  <si>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</si>
  <si>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</si>
  <si>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</si>
  <si>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</si>
  <si>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</si>
  <si>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</si>
  <si>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</si>
  <si>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</si>
  <si>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</si>
  <si>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</si>
  <si>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</si>
  <si>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</si>
  <si>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</si>
  <si>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</si>
  <si>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</si>
  <si>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</si>
  <si>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</si>
  <si>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</si>
  <si>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</si>
  <si>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</si>
  <si>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</si>
  <si>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</si>
  <si>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</si>
  <si>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</si>
  <si>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</si>
  <si>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</si>
  <si>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</si>
  <si>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</si>
  <si>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</si>
  <si>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</si>
  <si>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</si>
  <si>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</si>
  <si>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</si>
  <si>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</si>
  <si>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</si>
  <si>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</si>
  <si>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</si>
  <si>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</si>
  <si>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</si>
  <si>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</si>
  <si>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</si>
  <si>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</si>
  <si>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</si>
  <si>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</si>
  <si>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</si>
  <si>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</si>
  <si>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</si>
  <si>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</si>
  <si>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</si>
  <si>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</si>
  <si>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</si>
  <si>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</si>
  <si>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</si>
  <si>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</si>
  <si>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</si>
  <si>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</si>
  <si>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</si>
  <si>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</si>
  <si>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</si>
  <si>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</si>
  <si>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</si>
  <si>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</si>
  <si>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</si>
  <si>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</si>
  <si>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</si>
  <si>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</si>
  <si>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</si>
  <si>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</si>
  <si>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</si>
  <si>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</si>
  <si>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</si>
  <si>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</si>
  <si>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</si>
  <si>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</si>
  <si>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</si>
  <si>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</si>
  <si>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</si>
  <si>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</si>
  <si>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</si>
  <si>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</si>
  <si>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</si>
  <si>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</si>
  <si>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</si>
  <si>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</si>
  <si>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</si>
  <si>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</si>
  <si>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</si>
  <si>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</si>
  <si>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</si>
  <si>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</si>
  <si>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</si>
  <si>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</si>
  <si>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</si>
  <si>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</si>
  <si>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</si>
  <si>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</si>
  <si>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</si>
  <si>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</si>
  <si>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</si>
  <si>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</si>
  <si>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</si>
  <si>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</si>
  <si>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</si>
  <si>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</si>
  <si>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</si>
  <si>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</si>
  <si>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</si>
  <si>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</si>
  <si>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</si>
  <si>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</si>
  <si>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</si>
  <si>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</si>
  <si>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</si>
  <si>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</si>
  <si>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</si>
  <si>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</si>
  <si>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</si>
  <si>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</si>
  <si>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</si>
  <si>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</si>
  <si>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</si>
  <si>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</si>
  <si>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</si>
  <si>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</si>
  <si>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</si>
  <si>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</si>
  <si>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</si>
  <si>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</si>
  <si>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</si>
  <si>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</si>
  <si>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</si>
  <si>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</si>
  <si>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</si>
  <si>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</si>
  <si>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</si>
  <si>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</si>
  <si>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</si>
  <si>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</si>
  <si>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</si>
  <si>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</si>
  <si>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</si>
  <si>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</si>
  <si>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</si>
  <si>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</si>
  <si>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</si>
  <si>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</si>
  <si>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</si>
  <si>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</si>
  <si>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</si>
  <si>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</si>
  <si>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</si>
  <si>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</si>
  <si>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</si>
  <si>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</si>
  <si>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</si>
  <si>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</si>
  <si>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</si>
  <si>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</si>
  <si>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</si>
  <si>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</si>
  <si>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</si>
  <si>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</si>
  <si>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</si>
  <si>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</si>
  <si>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</si>
  <si>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</si>
  <si>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</si>
  <si>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</si>
  <si>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</si>
  <si>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</si>
  <si>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</si>
  <si>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</si>
  <si>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</si>
  <si>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</si>
  <si>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</si>
  <si>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</si>
  <si>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</si>
  <si>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</si>
  <si>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</si>
  <si>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</si>
  <si>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</si>
  <si>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</si>
  <si>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</si>
  <si>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</si>
  <si>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</si>
  <si>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</si>
  <si>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</si>
  <si>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</si>
  <si>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</si>
  <si>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</si>
  <si>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</si>
  <si>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</si>
  <si>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</si>
  <si>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</si>
  <si>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</si>
  <si>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</si>
  <si>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</si>
  <si>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</si>
  <si>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</si>
  <si>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</si>
  <si>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</si>
  <si>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</si>
  <si>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</si>
  <si>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</si>
  <si>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</si>
  <si>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</si>
  <si>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</si>
  <si>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</si>
  <si>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</si>
  <si>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</si>
  <si>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</si>
  <si>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</si>
  <si>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</si>
  <si>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</si>
  <si>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</si>
  <si>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</si>
  <si>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</si>
  <si>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</si>
  <si>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</si>
  <si>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</si>
  <si>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</si>
  <si>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</si>
  <si>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</si>
  <si>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</si>
  <si>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</si>
  <si>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</si>
  <si>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</si>
  <si>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</si>
  <si>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</si>
  <si>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</si>
  <si>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</si>
  <si>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</si>
  <si>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</si>
  <si>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</si>
  <si>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</si>
  <si>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</si>
  <si>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</si>
  <si>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</si>
  <si>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</si>
  <si>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</si>
  <si>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</si>
  <si>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</si>
  <si>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</si>
  <si>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</si>
  <si>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</si>
  <si>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</si>
  <si>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</si>
  <si>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</si>
  <si>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</si>
  <si>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</si>
  <si>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</si>
  <si>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</si>
  <si>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</si>
  <si>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</si>
  <si>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</si>
  <si>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</si>
  <si>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</si>
  <si>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</si>
  <si>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</si>
  <si>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</si>
  <si>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</si>
  <si>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</si>
  <si>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</si>
  <si>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</si>
  <si>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</si>
  <si>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</si>
  <si>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</si>
  <si>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</si>
  <si>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</si>
  <si>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</si>
  <si>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</si>
  <si>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</si>
  <si>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</si>
  <si>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</si>
  <si>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</si>
  <si>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</si>
  <si>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</si>
  <si>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</si>
  <si>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</si>
  <si>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</si>
  <si>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</si>
  <si>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</si>
  <si>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</si>
  <si>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</si>
  <si>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</si>
  <si>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</si>
  <si>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</si>
  <si>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</si>
  <si>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</si>
  <si>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</si>
  <si>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</si>
  <si>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</si>
  <si>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</si>
  <si>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</si>
  <si>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</si>
  <si>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</si>
  <si>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</si>
  <si>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</si>
  <si>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</si>
  <si>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</si>
  <si>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</si>
  <si>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</si>
  <si>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</si>
  <si>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</si>
  <si>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</si>
  <si>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</si>
  <si>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</si>
  <si>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</si>
  <si>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</si>
  <si>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</si>
  <si>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</si>
  <si>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</si>
  <si>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</si>
  <si>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</si>
  <si>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</si>
  <si>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</si>
  <si>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</si>
  <si>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</si>
  <si>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</si>
  <si>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</si>
  <si>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</si>
  <si>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</si>
  <si>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</si>
  <si>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</si>
  <si>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</si>
  <si>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</si>
  <si>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</si>
  <si>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</si>
  <si>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</si>
  <si>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</si>
  <si>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</si>
  <si>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</si>
  <si>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</si>
  <si>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</si>
  <si>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</si>
  <si>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</si>
  <si>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</si>
  <si>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</si>
  <si>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</si>
  <si>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</si>
  <si>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</si>
  <si>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</si>
  <si>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</si>
  <si>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</si>
  <si>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</si>
  <si>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</si>
  <si>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</si>
  <si>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</si>
  <si>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</si>
  <si>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</si>
  <si>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</si>
  <si>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</si>
  <si>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</si>
  <si>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</si>
  <si>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</si>
  <si>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</si>
  <si>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</si>
  <si>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</si>
  <si>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</si>
  <si>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</si>
  <si>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</si>
  <si>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</si>
  <si>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</si>
  <si>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</si>
  <si>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</si>
  <si>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</si>
  <si>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</si>
  <si>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</si>
  <si>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</si>
  <si>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</si>
  <si>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</si>
  <si>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</si>
  <si>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</si>
  <si>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</si>
  <si>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</si>
  <si>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</si>
  <si>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</si>
  <si>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</si>
  <si>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</si>
  <si>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</si>
  <si>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</si>
  <si>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</si>
  <si>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</si>
  <si>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</si>
  <si>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</si>
  <si>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</si>
  <si>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</si>
  <si>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</si>
  <si>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</si>
  <si>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</si>
  <si>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</si>
  <si>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</si>
  <si>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</si>
  <si>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</si>
  <si>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</si>
  <si>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</si>
  <si>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</si>
  <si>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</si>
  <si>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</si>
  <si>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</si>
  <si>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</si>
  <si>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</si>
  <si>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</si>
  <si>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</si>
  <si>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</si>
  <si>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</si>
  <si>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</si>
  <si>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</si>
  <si>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</si>
  <si>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</si>
  <si>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</si>
  <si>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</si>
  <si>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</si>
  <si>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</si>
  <si>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</si>
  <si>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</si>
  <si>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</si>
  <si>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</si>
  <si>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</si>
  <si>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</si>
  <si>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</si>
  <si>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</si>
  <si>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</si>
  <si>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</si>
  <si>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</si>
  <si>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</si>
  <si>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</si>
  <si>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</si>
  <si>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</si>
  <si>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</si>
  <si>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</si>
  <si>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</si>
  <si>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</si>
  <si>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</si>
  <si>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</si>
  <si>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</si>
  <si>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</si>
  <si>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</si>
  <si>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</si>
  <si>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</si>
  <si>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</si>
  <si>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</si>
  <si>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</si>
  <si>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</si>
  <si>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</si>
  <si>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</si>
  <si>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</si>
  <si>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</si>
  <si>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</si>
  <si>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</si>
  <si>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</si>
  <si>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</si>
  <si>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</si>
  <si>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</si>
  <si>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</si>
  <si>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</si>
  <si>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</si>
  <si>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</si>
  <si>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</si>
  <si>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</si>
  <si>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</si>
  <si>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</si>
  <si>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</si>
  <si>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</si>
  <si>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</si>
  <si>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</si>
  <si>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</si>
  <si>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</si>
  <si>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</si>
  <si>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</si>
  <si>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</si>
  <si>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</si>
  <si>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</si>
  <si>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</si>
  <si>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</si>
  <si>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</si>
  <si>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</si>
  <si>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</si>
  <si>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</si>
  <si>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</si>
  <si>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</si>
  <si>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</si>
  <si>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</si>
  <si>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</si>
  <si>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</si>
  <si>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</si>
  <si>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</si>
  <si>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</si>
  <si>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</si>
  <si>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</si>
  <si>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</si>
  <si>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</si>
  <si>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</si>
  <si>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</si>
  <si>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</si>
  <si>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</si>
  <si>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</si>
  <si>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</si>
  <si>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</si>
  <si>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</si>
  <si>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</si>
  <si>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</si>
  <si>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</si>
  <si>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</si>
  <si>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</si>
  <si>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</si>
  <si>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</si>
  <si>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</si>
  <si>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</si>
  <si>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</si>
  <si>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</si>
  <si>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</si>
  <si>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</si>
  <si>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</si>
  <si>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</si>
  <si>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</si>
  <si>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</si>
  <si>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</si>
  <si>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</si>
  <si>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</si>
  <si>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</si>
  <si>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</si>
  <si>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</si>
  <si>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</si>
  <si>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</si>
  <si>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</si>
  <si>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</si>
  <si>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</si>
  <si>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</si>
  <si>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</si>
  <si>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</si>
  <si>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</si>
  <si>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</si>
  <si>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</si>
  <si>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</si>
  <si>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</si>
  <si>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</si>
  <si>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</si>
  <si>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</si>
  <si>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</si>
  <si>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</si>
  <si>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</si>
  <si>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</si>
  <si>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</si>
  <si>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</si>
  <si>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</si>
  <si>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</si>
  <si>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</si>
  <si>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</si>
  <si>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</si>
  <si>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</si>
  <si>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</si>
  <si>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</si>
  <si>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</si>
  <si>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</si>
  <si>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</si>
  <si>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</si>
  <si>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</si>
  <si>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</si>
  <si>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</si>
  <si>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</si>
  <si>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</si>
  <si>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</si>
  <si>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</si>
  <si>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</si>
  <si>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</si>
  <si>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</si>
  <si>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</si>
  <si>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</si>
  <si>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</si>
  <si>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</si>
  <si>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</si>
  <si>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</si>
  <si>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</si>
  <si>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</si>
  <si>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</si>
  <si>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</si>
  <si>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</si>
  <si>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</si>
  <si>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</si>
  <si>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</si>
  <si>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</si>
  <si>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</si>
  <si>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</si>
  <si>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</si>
  <si>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</si>
  <si>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</si>
  <si>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</si>
  <si>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</si>
  <si>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</si>
  <si>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</si>
  <si>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</si>
  <si>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</si>
  <si>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</si>
  <si>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</si>
  <si>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</si>
  <si>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</si>
  <si>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</si>
  <si>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</si>
  <si>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</si>
  <si>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</si>
  <si>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</si>
  <si>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</si>
  <si>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</si>
  <si>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</si>
  <si>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</si>
  <si>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</si>
  <si>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</si>
  <si>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</si>
  <si>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</si>
  <si>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</si>
  <si>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</si>
  <si>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</si>
  <si>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</si>
  <si>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</si>
  <si>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</si>
  <si>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</si>
  <si>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</si>
  <si>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</si>
  <si>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</si>
  <si>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</si>
  <si>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</si>
  <si>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</si>
  <si>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</si>
  <si>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</si>
  <si>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</si>
  <si>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</si>
  <si>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</si>
  <si>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</si>
  <si>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</si>
  <si>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</si>
  <si>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</si>
  <si>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</si>
  <si>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</si>
  <si>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</si>
  <si>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</si>
  <si>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</si>
  <si>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</si>
  <si>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</si>
  <si>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</si>
  <si>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</si>
  <si>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</si>
  <si>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</si>
  <si>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</si>
  <si>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</si>
  <si>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</si>
  <si>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</si>
  <si>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</si>
  <si>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</si>
  <si>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</si>
  <si>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</si>
  <si>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</si>
  <si>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</si>
  <si>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</si>
  <si>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</si>
  <si>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</si>
  <si>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</si>
  <si>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</si>
  <si>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</si>
  <si>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</si>
  <si>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</si>
  <si>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</si>
  <si>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</si>
  <si>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</si>
  <si>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</si>
  <si>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</si>
  <si>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</si>
  <si>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</si>
  <si>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</si>
  <si>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</si>
  <si>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</si>
  <si>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</si>
  <si>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</si>
  <si>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</si>
  <si>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</si>
  <si>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</si>
  <si>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</si>
  <si>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</si>
  <si>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</si>
  <si>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</si>
  <si>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</si>
  <si>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</si>
  <si>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</si>
  <si>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</si>
  <si>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</si>
  <si>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</si>
  <si>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</si>
  <si>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</si>
  <si>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</si>
  <si>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</si>
  <si>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</si>
  <si>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</si>
  <si>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</si>
  <si>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</si>
  <si>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</si>
  <si>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</si>
  <si>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</si>
  <si>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</si>
  <si>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</si>
  <si>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</si>
  <si>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</si>
  <si>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</si>
  <si>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</si>
  <si>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</si>
  <si>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</si>
  <si>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</si>
  <si>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</si>
  <si>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</si>
  <si>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</si>
  <si>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</si>
  <si>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</si>
  <si>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</si>
  <si>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</si>
  <si>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</si>
  <si>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</si>
  <si>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</si>
  <si>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</si>
  <si>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</si>
  <si>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</si>
  <si>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</si>
  <si>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</si>
  <si>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</si>
  <si>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</si>
  <si>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</si>
  <si>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</si>
  <si>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</si>
  <si>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</si>
  <si>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</si>
  <si>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</si>
  <si>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</si>
  <si>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</si>
  <si>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</si>
  <si>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</si>
  <si>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</si>
  <si>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</si>
  <si>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</si>
  <si>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</si>
  <si>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</si>
  <si>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</si>
  <si>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</si>
  <si>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</si>
  <si>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</si>
  <si>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</si>
  <si>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</si>
  <si>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</si>
  <si>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</si>
  <si>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</si>
  <si>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</si>
  <si>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</si>
  <si>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</si>
  <si>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</si>
  <si>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</si>
  <si>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</si>
  <si>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</si>
  <si>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</si>
  <si>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</si>
  <si>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</si>
  <si>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</si>
  <si>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</si>
  <si>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</si>
  <si>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</si>
  <si>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</si>
  <si>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</si>
  <si>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</si>
  <si>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</si>
  <si>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</si>
  <si>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</si>
  <si>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</si>
  <si>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</si>
  <si>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</si>
  <si>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</si>
  <si>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</si>
  <si>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</si>
  <si>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</si>
  <si>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</si>
  <si>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</si>
  <si>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</si>
  <si>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</si>
  <si>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</si>
  <si>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</si>
  <si>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</si>
  <si>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</si>
  <si>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</si>
  <si>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</si>
  <si>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</si>
  <si>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</si>
  <si>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</si>
  <si>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</si>
  <si>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</si>
  <si>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</si>
  <si>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</si>
  <si>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</si>
  <si>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</si>
  <si>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</si>
  <si>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</si>
  <si>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</si>
  <si>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</si>
  <si>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</si>
  <si>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</si>
  <si>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</si>
  <si>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</si>
  <si>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</si>
  <si>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</si>
  <si>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</si>
  <si>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</si>
  <si>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</si>
  <si>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</si>
  <si>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</si>
  <si>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</si>
  <si>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</si>
  <si>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</si>
  <si>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</si>
  <si>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</si>
  <si>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</si>
  <si>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</si>
  <si>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</si>
  <si>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</si>
  <si>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</si>
  <si>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</si>
  <si>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</si>
  <si>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</si>
  <si>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</si>
  <si>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</si>
  <si>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</si>
  <si>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</si>
  <si>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</si>
  <si>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</si>
  <si>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</si>
  <si>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</si>
  <si>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</si>
  <si>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</si>
  <si>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</si>
  <si>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</si>
  <si>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</si>
  <si>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</si>
  <si>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</si>
  <si>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</si>
  <si>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</si>
  <si>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</si>
  <si>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</si>
  <si>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</si>
  <si>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</si>
  <si>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</si>
  <si>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</si>
  <si>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</si>
  <si>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</si>
  <si>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</si>
  <si>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</si>
  <si>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</si>
  <si>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</si>
  <si>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</si>
  <si>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</si>
  <si>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</si>
  <si>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</si>
  <si>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</si>
  <si>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</si>
  <si>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</si>
  <si>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</si>
  <si>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</si>
  <si>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</si>
  <si>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</si>
  <si>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</si>
  <si>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</si>
  <si>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</si>
  <si>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</si>
  <si>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</si>
  <si>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</si>
  <si>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</si>
  <si>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</si>
  <si>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</si>
  <si>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</si>
  <si>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</si>
  <si>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</si>
  <si>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</si>
  <si>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</si>
  <si>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</si>
  <si>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</si>
  <si>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</si>
  <si>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</si>
  <si>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</si>
  <si>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</si>
  <si>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</si>
  <si>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</si>
  <si>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</si>
  <si>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</si>
  <si>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</si>
  <si>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</si>
  <si>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</si>
  <si>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</si>
  <si>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</si>
  <si>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</si>
  <si>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</si>
  <si>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</si>
  <si>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</si>
  <si>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</si>
  <si>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</si>
  <si>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</si>
  <si>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</si>
  <si>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</si>
  <si>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</si>
  <si>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</si>
  <si>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</si>
  <si>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</si>
  <si>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</si>
  <si>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</si>
  <si>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</si>
  <si>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</si>
  <si>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</si>
  <si>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</si>
  <si>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</si>
  <si>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</si>
  <si>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</si>
  <si>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</si>
  <si>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</si>
  <si>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</si>
  <si>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</si>
  <si>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</si>
  <si>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</si>
  <si>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</si>
  <si>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</si>
  <si>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</si>
  <si>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</si>
  <si>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</si>
  <si>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</si>
  <si>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</si>
  <si>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</si>
  <si>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</si>
  <si>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</si>
  <si>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</si>
  <si>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</si>
  <si>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</si>
  <si>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</si>
  <si>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</si>
  <si>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</si>
  <si>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</si>
  <si>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</si>
  <si>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</si>
  <si>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</si>
  <si>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</si>
  <si>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</si>
  <si>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</si>
  <si>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</si>
  <si>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</si>
  <si>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</si>
  <si>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</si>
  <si>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</si>
  <si>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</si>
  <si>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</si>
  <si>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</si>
  <si>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</si>
  <si>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</si>
  <si>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</si>
  <si>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</si>
  <si>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</si>
  <si>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</si>
  <si>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</si>
  <si>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</si>
  <si>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</si>
  <si>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</si>
  <si>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</si>
  <si>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</si>
  <si>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</si>
  <si>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</si>
  <si>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</si>
  <si>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</si>
  <si>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</si>
  <si>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</si>
  <si>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</si>
  <si>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</si>
  <si>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</si>
  <si>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</si>
  <si>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</si>
  <si>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</si>
  <si>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</si>
  <si>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</si>
  <si>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</si>
  <si>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</si>
  <si>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</si>
  <si>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</si>
  <si>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</si>
  <si>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</si>
  <si>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</si>
  <si>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</si>
  <si>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</si>
  <si>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</si>
  <si>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</si>
  <si>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</si>
  <si>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</si>
  <si>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</si>
  <si>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</si>
  <si>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</si>
  <si>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</si>
  <si>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</si>
  <si>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</si>
  <si>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</si>
  <si>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</si>
  <si>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</si>
  <si>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</si>
  <si>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</si>
  <si>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</si>
  <si>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</si>
  <si>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</si>
  <si>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</si>
  <si>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</si>
  <si>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</si>
  <si>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</si>
  <si>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</si>
  <si>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</si>
  <si>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</si>
  <si>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</si>
  <si>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</si>
  <si>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</si>
  <si>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</si>
  <si>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</si>
  <si>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</si>
  <si>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</si>
  <si>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</si>
  <si>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</si>
  <si>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</si>
  <si>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</si>
  <si>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</si>
  <si>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</si>
  <si>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</si>
  <si>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</si>
  <si>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</si>
  <si>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</si>
  <si>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</si>
  <si>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</si>
  <si>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</si>
  <si>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</si>
  <si>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</si>
  <si>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</si>
  <si>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</si>
  <si>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</si>
  <si>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</si>
  <si>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</si>
  <si>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</si>
  <si>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</si>
  <si>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</si>
  <si>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</si>
  <si>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</si>
  <si>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</si>
  <si>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</si>
  <si>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</si>
  <si>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</si>
  <si>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</si>
  <si>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</si>
  <si>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</si>
  <si>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</si>
  <si>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</si>
  <si>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</si>
  <si>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</si>
  <si>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</si>
  <si>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</si>
  <si>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</si>
  <si>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</si>
  <si>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</si>
  <si>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</si>
  <si>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</si>
  <si>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</si>
  <si>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</si>
  <si>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</si>
  <si>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</si>
  <si>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</si>
  <si>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</si>
  <si>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</si>
  <si>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</si>
  <si>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</si>
  <si>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</si>
  <si>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</si>
  <si>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</si>
  <si>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</si>
  <si>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</si>
  <si>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</si>
  <si>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</si>
  <si>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</si>
  <si>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</si>
  <si>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</si>
  <si>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</si>
  <si>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</si>
  <si>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</si>
  <si>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</si>
  <si>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</si>
  <si>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</si>
  <si>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</si>
  <si>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</si>
  <si>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</si>
  <si>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</si>
  <si>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</si>
  <si>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</si>
  <si>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</si>
  <si>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</si>
  <si>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</si>
  <si>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</si>
  <si>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</si>
  <si>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</si>
  <si>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</si>
  <si>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</si>
  <si>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</si>
  <si>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</si>
  <si>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</si>
  <si>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</si>
  <si>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</si>
  <si>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</si>
  <si>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</si>
  <si>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</si>
  <si>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</si>
  <si>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</si>
  <si>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</si>
  <si>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</si>
  <si>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</si>
  <si>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</si>
  <si>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</si>
  <si>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</si>
  <si>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</si>
  <si>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</si>
  <si>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</si>
  <si>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</si>
  <si>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</si>
  <si>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</si>
  <si>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</si>
  <si>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</si>
  <si>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</si>
  <si>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</si>
  <si>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</si>
  <si>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</si>
  <si>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</si>
  <si>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</si>
  <si>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</si>
  <si>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</si>
  <si>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</si>
  <si>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</si>
  <si>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</si>
  <si>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</si>
  <si>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</si>
  <si>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</si>
  <si>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</si>
  <si>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</si>
  <si>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</si>
  <si>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</si>
  <si>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</si>
  <si>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</si>
  <si>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</si>
  <si>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</si>
  <si>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</si>
  <si>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</si>
  <si>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</si>
  <si>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</si>
  <si>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</si>
  <si>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</si>
  <si>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</si>
  <si>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</si>
  <si>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</si>
  <si>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</si>
  <si>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</si>
  <si>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</si>
  <si>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</si>
  <si>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</si>
  <si>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</si>
  <si>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</si>
  <si>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</si>
  <si>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</si>
  <si>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</si>
  <si>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</si>
  <si>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</si>
  <si>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</si>
  <si>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</si>
  <si>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</si>
  <si>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</si>
  <si>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</si>
  <si>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</si>
  <si>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</si>
  <si>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</si>
  <si>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</si>
  <si>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</si>
  <si>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</si>
  <si>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</si>
  <si>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</si>
  <si>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</si>
  <si>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</si>
  <si>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</si>
  <si>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</si>
  <si>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</si>
  <si>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</si>
  <si>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</si>
  <si>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</si>
  <si>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</si>
  <si>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</si>
  <si>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</si>
  <si>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</si>
  <si>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</si>
  <si>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</si>
  <si>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</si>
  <si>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</si>
  <si>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</si>
  <si>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</si>
  <si>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</si>
  <si>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</si>
  <si>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</si>
  <si>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</si>
  <si>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</si>
  <si>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</si>
  <si>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</si>
  <si>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</si>
  <si>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</si>
  <si>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</si>
  <si>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</si>
  <si>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</si>
  <si>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</si>
  <si>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</si>
  <si>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</si>
  <si>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</si>
  <si>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</si>
  <si>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</si>
  <si>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</si>
  <si>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</si>
  <si>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</si>
  <si>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</si>
  <si>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</si>
  <si>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</si>
  <si>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</si>
  <si>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</si>
  <si>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</si>
  <si>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</si>
  <si>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</si>
  <si>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</si>
  <si>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</si>
  <si>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</si>
  <si>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</si>
  <si>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</si>
  <si>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</si>
  <si>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</si>
  <si>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</si>
  <si>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</si>
  <si>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</si>
  <si>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</si>
  <si>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</si>
  <si>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</si>
  <si>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</si>
  <si>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</si>
  <si>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</si>
  <si>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</si>
  <si>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</si>
  <si>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</si>
  <si>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</si>
  <si>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</si>
  <si>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</si>
  <si>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</si>
  <si>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</si>
  <si>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</si>
  <si>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</si>
  <si>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</si>
  <si>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</si>
  <si>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</si>
  <si>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</si>
  <si>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</si>
  <si>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</si>
  <si>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</si>
  <si>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</si>
  <si>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</si>
  <si>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</si>
  <si>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</si>
  <si>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</si>
  <si>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</si>
  <si>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</si>
  <si>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</si>
  <si>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</si>
  <si>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</si>
  <si>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</si>
  <si>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</si>
  <si>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</si>
  <si>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</si>
  <si>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</si>
  <si>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</si>
  <si>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</si>
  <si>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</si>
  <si>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</si>
  <si>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</si>
  <si>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</si>
  <si>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</si>
  <si>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</si>
  <si>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</si>
  <si>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</si>
  <si>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</si>
  <si>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</si>
  <si>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</si>
  <si>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</si>
  <si>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</si>
  <si>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</si>
  <si>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</si>
  <si>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</si>
  <si>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</si>
  <si>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</si>
  <si>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</si>
  <si>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</si>
  <si>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</si>
  <si>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</si>
  <si>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</si>
  <si>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</si>
  <si>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</si>
  <si>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</si>
  <si>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</si>
  <si>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</si>
  <si>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</si>
  <si>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</si>
  <si>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</si>
  <si>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</si>
  <si>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</si>
  <si>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</si>
  <si>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</si>
  <si>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</si>
  <si>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</si>
  <si>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</si>
  <si>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</si>
  <si>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</si>
  <si>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</si>
  <si>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</si>
  <si>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</si>
  <si>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</si>
  <si>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</si>
  <si>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</si>
  <si>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</si>
  <si>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</si>
  <si>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</si>
  <si>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</si>
  <si>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</si>
  <si>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</si>
  <si>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</si>
  <si>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</si>
  <si>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</si>
  <si>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</si>
  <si>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</si>
  <si>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</si>
  <si>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</si>
  <si>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</si>
  <si>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</si>
  <si>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</si>
  <si>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</si>
  <si>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</si>
  <si>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</si>
  <si>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</si>
  <si>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</si>
  <si>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</si>
  <si>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</si>
  <si>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</si>
  <si>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</si>
  <si>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</si>
  <si>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</si>
  <si>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</si>
  <si>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</si>
  <si>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</si>
  <si>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</si>
  <si>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</si>
  <si>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</si>
  <si>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</si>
  <si>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</si>
  <si>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</si>
  <si>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</si>
  <si>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</si>
  <si>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</si>
  <si>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</si>
  <si>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</si>
  <si>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</si>
  <si>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</si>
  <si>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</si>
  <si>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</si>
  <si>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</si>
  <si>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</si>
  <si>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</si>
  <si>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</si>
  <si>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</si>
  <si>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</si>
  <si>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</si>
  <si>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</si>
  <si>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</si>
  <si>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</si>
  <si>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</si>
  <si>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</si>
  <si>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</si>
  <si>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</si>
  <si>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</si>
  <si>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</si>
  <si>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</si>
  <si>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</si>
  <si>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</si>
  <si>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</si>
  <si>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</si>
  <si>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</si>
  <si>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</si>
  <si>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</si>
  <si>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</si>
  <si>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</si>
  <si>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</si>
  <si>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</si>
  <si>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</si>
  <si>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</si>
  <si>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</si>
  <si>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</si>
  <si>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</si>
  <si>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</si>
  <si>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</si>
  <si>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</si>
  <si>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</si>
  <si>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</si>
  <si>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</si>
  <si>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</si>
  <si>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</si>
  <si>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</si>
  <si>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</si>
  <si>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</si>
  <si>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</si>
  <si>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</si>
  <si>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</si>
  <si>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</si>
  <si>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</si>
  <si>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</si>
  <si>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</si>
  <si>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</si>
  <si>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</si>
  <si>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</si>
  <si>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</si>
  <si>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</si>
  <si>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</si>
  <si>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</si>
  <si>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</si>
  <si>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</si>
  <si>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</si>
  <si>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</si>
  <si>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</si>
  <si>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</si>
  <si>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</si>
  <si>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</si>
  <si>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</si>
  <si>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</si>
  <si>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</si>
  <si>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</si>
  <si>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</si>
  <si>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</si>
  <si>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</si>
  <si>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</si>
  <si>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</si>
  <si>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</si>
  <si>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</si>
  <si>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</si>
  <si>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</si>
  <si>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</si>
  <si>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</si>
  <si>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</si>
  <si>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</si>
  <si>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</si>
  <si>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</si>
  <si>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</si>
  <si>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</si>
  <si>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</si>
  <si>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</si>
  <si>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</si>
  <si>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</si>
  <si>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</si>
  <si>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</si>
  <si>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</si>
  <si>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</si>
  <si>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</si>
  <si>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</si>
  <si>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</si>
  <si>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</si>
  <si>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</si>
  <si>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</si>
  <si>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</si>
  <si>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</si>
  <si>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</si>
  <si>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</si>
  <si>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</si>
  <si>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</si>
  <si>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</si>
  <si>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</si>
  <si>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</si>
  <si>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</si>
  <si>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</si>
  <si>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</si>
  <si>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</si>
  <si>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</si>
  <si>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</si>
  <si>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</si>
  <si>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</si>
  <si>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</si>
  <si>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</si>
  <si>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</si>
  <si>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</si>
  <si>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</si>
  <si>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</si>
  <si>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</si>
  <si>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</si>
  <si>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</si>
  <si>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</si>
  <si>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</si>
  <si>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</si>
  <si>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</si>
  <si>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</si>
  <si>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</si>
  <si>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</si>
  <si>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</si>
  <si>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</si>
  <si>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</si>
  <si>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</si>
  <si>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</si>
  <si>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</si>
  <si>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</si>
  <si>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</si>
  <si>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</si>
  <si>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</si>
  <si>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</si>
  <si>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</si>
  <si>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</si>
  <si>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</si>
  <si>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</si>
  <si>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</si>
  <si>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</si>
  <si>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</si>
  <si>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</si>
  <si>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</si>
  <si>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</si>
  <si>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</si>
  <si>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</si>
  <si>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</si>
  <si>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</si>
  <si>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</si>
  <si>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</si>
  <si>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</si>
  <si>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</si>
  <si>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</si>
  <si>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</si>
  <si>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</si>
  <si>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</si>
  <si>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</si>
  <si>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</si>
  <si>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</si>
  <si>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</si>
  <si>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</si>
  <si>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</si>
  <si>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</si>
  <si>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</si>
  <si>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</si>
  <si>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</si>
  <si>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</si>
  <si>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</si>
  <si>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</si>
  <si>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</si>
  <si>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</si>
  <si>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</si>
  <si>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</si>
  <si>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</si>
  <si>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</si>
  <si>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</si>
  <si>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</si>
  <si>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</si>
  <si>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</si>
  <si>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</si>
  <si>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</si>
  <si>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</si>
  <si>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</si>
  <si>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</si>
  <si>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</si>
  <si>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</si>
  <si>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</si>
  <si>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</si>
  <si>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</si>
  <si>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</si>
  <si>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</si>
  <si>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</si>
  <si>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</si>
  <si>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</si>
  <si>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</si>
  <si>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</si>
  <si>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</si>
  <si>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</si>
  <si>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</si>
  <si>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</si>
  <si>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</si>
  <si>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</si>
  <si>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</si>
  <si>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</si>
  <si>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</si>
  <si>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</si>
  <si>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</si>
  <si>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</si>
  <si>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</si>
  <si>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</si>
  <si>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</si>
  <si>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</si>
  <si>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</si>
  <si>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</si>
  <si>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</si>
  <si>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</si>
  <si>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</si>
  <si>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</si>
  <si>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</si>
  <si>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</si>
  <si>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</si>
  <si>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</si>
  <si>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</si>
  <si>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</si>
  <si>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</si>
  <si>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</si>
  <si>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</si>
  <si>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</si>
  <si>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</si>
  <si>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</si>
  <si>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</si>
  <si>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</si>
  <si>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</si>
  <si>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</si>
  <si>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</si>
  <si>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</si>
  <si>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</si>
  <si>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</si>
  <si>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</si>
  <si>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</si>
  <si>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</si>
  <si>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</si>
  <si>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</si>
  <si>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</si>
  <si>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</si>
  <si>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</si>
  <si>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</si>
  <si>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</si>
  <si>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</si>
  <si>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</si>
  <si>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</si>
  <si>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</si>
  <si>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</si>
  <si>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</si>
  <si>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</si>
  <si>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</si>
  <si>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</si>
  <si>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</si>
  <si>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</si>
  <si>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</si>
  <si>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</si>
  <si>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</si>
  <si>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</si>
  <si>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</si>
  <si>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</si>
  <si>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</si>
  <si>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</si>
  <si>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</si>
  <si>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</si>
  <si>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</si>
  <si>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</si>
  <si>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</si>
  <si>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</si>
  <si>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</si>
  <si>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</si>
  <si>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</si>
  <si>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</si>
  <si>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</si>
  <si>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</si>
  <si>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</si>
  <si>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</si>
  <si>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</si>
  <si>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</si>
  <si>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</si>
  <si>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</si>
  <si>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</si>
  <si>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</si>
  <si>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</si>
  <si>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</si>
  <si>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</si>
  <si>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</si>
  <si>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</si>
  <si>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</si>
  <si>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</si>
  <si>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</si>
  <si>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</si>
  <si>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</si>
  <si>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</si>
  <si>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</si>
  <si>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</si>
  <si>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</si>
  <si>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</si>
  <si>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</si>
  <si>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</si>
  <si>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</si>
  <si>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</si>
  <si>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</si>
  <si>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</si>
  <si>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</si>
  <si>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</si>
  <si>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</si>
  <si>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</si>
  <si>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</si>
  <si>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</si>
  <si>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</si>
  <si>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</si>
  <si>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</si>
  <si>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</si>
  <si>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</si>
  <si>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</si>
  <si>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</si>
  <si>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</si>
  <si>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</si>
  <si>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</si>
  <si>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</si>
  <si>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</si>
  <si>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</si>
  <si>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</si>
  <si>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</si>
  <si>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</si>
  <si>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</si>
  <si>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</si>
  <si>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</si>
  <si>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</si>
  <si>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</si>
  <si>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</si>
  <si>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</si>
  <si>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</si>
  <si>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</si>
  <si>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</si>
  <si>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</si>
  <si>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</si>
  <si>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</si>
  <si>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</si>
  <si>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</si>
  <si>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</si>
  <si>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</si>
  <si>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</si>
  <si>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</si>
  <si>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</si>
  <si>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</si>
  <si>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</si>
  <si>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</si>
  <si>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</si>
  <si>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</si>
  <si>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</si>
  <si>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</si>
  <si>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</si>
  <si>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</si>
  <si>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</si>
  <si>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</si>
  <si>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</si>
  <si>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</si>
  <si>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</si>
  <si>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</si>
  <si>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</si>
  <si>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</si>
  <si>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</si>
  <si>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</si>
  <si>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</si>
  <si>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</si>
  <si>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</si>
  <si>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</si>
  <si>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</si>
  <si>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</si>
  <si>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</si>
  <si>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</si>
  <si>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</si>
  <si>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</si>
  <si>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</si>
  <si>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</si>
  <si>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</si>
  <si>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</si>
  <si>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</si>
  <si>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</si>
  <si>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</si>
  <si>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</si>
  <si>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</si>
  <si>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</si>
  <si>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</si>
  <si>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</si>
  <si>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</si>
  <si>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</si>
  <si>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</si>
  <si>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</si>
  <si>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</si>
  <si>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</si>
  <si>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</si>
  <si>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</si>
  <si>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</si>
  <si>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</si>
  <si>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</si>
  <si>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</si>
  <si>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</si>
  <si>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</si>
  <si>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</si>
  <si>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</si>
  <si>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</si>
  <si>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</si>
  <si>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</si>
  <si>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</si>
  <si>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</si>
  <si>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</si>
  <si>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</si>
  <si>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</si>
  <si>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</si>
  <si>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</si>
  <si>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</si>
  <si>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</si>
  <si>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</si>
  <si>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</si>
  <si>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</si>
  <si>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</si>
  <si>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</si>
  <si>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</si>
  <si>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</si>
  <si>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</si>
  <si>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</si>
  <si>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</si>
  <si>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</si>
  <si>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</si>
  <si>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</si>
  <si>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</si>
  <si>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</si>
  <si>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</si>
  <si>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</si>
  <si>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 xml:space="preserve">Count of Category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</si>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</sst>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[StarterBook.xlsx]Pivot Table Category!PivotTable1</c:name>
    <c:fmtId val="13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3-4ABC-BA4F-FB23E9B18B85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83-4ABC-BA4F-FB23E9B18B85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83-4ABC-BA4F-FB23E9B18B85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83-4ABC-BA4F-FB23E9B18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477656"/>
        <c:axId val="394478312"/>
      </c:barChart>
      <c:catAx>
        <c:axId val="39447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78312"/>
        <c:crosses val="autoZero"/>
        <c:auto val="1"/>
        <c:lblAlgn val="ctr"/>
        <c:lblOffset val="100"/>
        <c:noMultiLvlLbl val="0"/>
      </c:catAx>
      <c:valAx>
        <c:axId val="39447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7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9-4569-8E6E-724EC13CA0F7}"/>
            </c:ext>
          </c:extLst>
        </c:ser>
        <c:ser>
          <c:idx val="1"/>
          <c:order val="1"/>
          <c:tx>
            <c:strRef>
              <c:f>'Pivot Table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9-4569-8E6E-724EC13CA0F7}"/>
            </c:ext>
          </c:extLst>
        </c:ser>
        <c:ser>
          <c:idx val="2"/>
          <c:order val="2"/>
          <c:tx>
            <c:strRef>
              <c:f>'Pivot Table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79-4569-8E6E-724EC13CA0F7}"/>
            </c:ext>
          </c:extLst>
        </c:ser>
        <c:ser>
          <c:idx val="3"/>
          <c:order val="3"/>
          <c:tx>
            <c:strRef>
              <c:f>'Pivot Table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79-4569-8E6E-724EC13CA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238088"/>
        <c:axId val="401238416"/>
      </c:barChart>
      <c:catAx>
        <c:axId val="40123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38416"/>
        <c:crosses val="autoZero"/>
        <c:auto val="1"/>
        <c:lblAlgn val="ctr"/>
        <c:lblOffset val="100"/>
        <c:noMultiLvlLbl val="0"/>
      </c:catAx>
      <c:valAx>
        <c:axId val="4012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3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Month!PivotTable3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A-4533-B6DE-9493BA734A87}"/>
            </c:ext>
          </c:extLst>
        </c:ser>
        <c:ser>
          <c:idx val="1"/>
          <c:order val="1"/>
          <c:tx>
            <c:strRef>
              <c:f>'Pivot Table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A-4533-B6DE-9493BA734A87}"/>
            </c:ext>
          </c:extLst>
        </c:ser>
        <c:ser>
          <c:idx val="2"/>
          <c:order val="2"/>
          <c:tx>
            <c:strRef>
              <c:f>'Pivot Table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A-4533-B6DE-9493BA734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38856"/>
        <c:axId val="502636888"/>
      </c:lineChart>
      <c:catAx>
        <c:axId val="50263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6888"/>
        <c:crosses val="autoZero"/>
        <c:auto val="1"/>
        <c:lblAlgn val="ctr"/>
        <c:lblOffset val="100"/>
        <c:noMultiLvlLbl val="0"/>
      </c:catAx>
      <c:valAx>
        <c:axId val="50263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3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B-4DFC-BF56-3FDE3102EF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B-4DFC-BF56-3FDE3102EF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B-4DFC-BF56-3FDE3102E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472552"/>
        <c:axId val="527472880"/>
      </c:lineChart>
      <c:catAx>
        <c:axId val="52747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2880"/>
        <c:crosses val="autoZero"/>
        <c:auto val="1"/>
        <c:lblAlgn val="ctr"/>
        <c:lblOffset val="100"/>
        <c:noMultiLvlLbl val="0"/>
      </c:catAx>
      <c:valAx>
        <c:axId val="5274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7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428624</xdr:colOff>
      <xdr:row>1</xdr:row>
      <xdr:rowOff>109536</xdr:rowOff>
    </xdr:from>
    <xdr:to>
      <xdr:col>21</xdr:col>
      <xdr:colOff>133350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1FFF4-23AE-40C3-94FC-7AD84D3E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147636</xdr:rowOff>
    </xdr:from>
    <xdr:to>
      <xdr:col>20</xdr:col>
      <xdr:colOff>504825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5F0D5-C7CA-4844-A59C-B68DE3DF1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109536</xdr:rowOff>
    </xdr:from>
    <xdr:to>
      <xdr:col>17</xdr:col>
      <xdr:colOff>457200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7F0E3-A3CD-4B64-BCED-8E7088728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714374</xdr:colOff>
      <xdr:row>15</xdr:row>
      <xdr:rowOff>14286</xdr:rowOff>
    </xdr:from>
    <xdr:to>
      <xdr:col>7</xdr:col>
      <xdr:colOff>1304925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89D2B-189F-419C-B5EB-91B4589D4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uHuyAnh" refreshedDate="43696.227642245372" createdVersion="6" refreshedVersion="6" minRefreshableVersion="3" recordCount="4114" xr:uid="{EDE2F8E7-0480-41FA-BBBA-0A12284FBF3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uHuyAnh" refreshedDate="43696.252811921295" createdVersion="6" refreshedVersion="6" minRefreshableVersion="3" recordCount="4114" xr:uid="{96FD805A-5380-4CAC-B8B5-B8C22D1903E8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E9179-F2BC-427D-B712-4DF4C0BC27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9EA94-051E-40CE-B238-5509D08BCA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3177C-2DA4-4B27-BB5D-308111B12E7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Normal="10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bestFit="1" customWidth="1"/>
    <col min="16" max="16" width="17" bestFit="1" customWidth="1"/>
    <col min="17" max="17" width="13.855468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 SEARCH("/", N2)-1)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 N3)-1)</f>
        <v>film &amp; video</v>
      </c>
      <c r="R3" t="str">
        <f t="shared" ref="R3:R66" si="3">RIGHT(N3, LEN(N3)-FIND("/",N3))</f>
        <v>television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 N67)-1)</f>
        <v>film &amp; video</v>
      </c>
      <c r="R67" t="str">
        <f t="shared" ref="R67:R130" si="9">RIGHT(N67, LEN(N67)-FIND("/",N67))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 N259)-1)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 N323)-1)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 N387)-1)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 N515)-1)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 N579)-1)</f>
        <v>technology</v>
      </c>
      <c r="R579" t="str">
        <f t="shared" ref="R579:R642" si="57">RIGHT(N579, LEN(N579)-FIND("/",N579))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 N643)-1)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 N707)-1)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 N771)-1)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 N835)-1)</f>
        <v>music</v>
      </c>
      <c r="R835" t="str">
        <f t="shared" ref="R835:R898" si="81">RIGHT(N835, LEN(N835)-FIND("/",N835))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 N899)-1)</f>
        <v>music</v>
      </c>
      <c r="R899" t="str">
        <f t="shared" ref="R899:R962" si="87">RIGHT(N899, LEN(N899)-FIND("/",N899))</f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 N963)-1)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 N1027)-1)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 N1091)-1)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 N1219)-1)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 N1283)-1)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 N1347)-1)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 N1475)-1)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 N1539)-1)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 N1603)-1)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 N1667)-1)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 N1859)-1)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 N2051)-1)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 N2115)-1)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 N2179)-1)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 N2243)-1)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 N2307)-1)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 N2499)-1)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 N2627)-1)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 N2819)-1)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 N3011)-1)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 N3075)-1)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 N3267)-1)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 N3331)-1)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 N3395)-1)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 N3459)-1)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 N3523)-1)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 N3587)-1)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 N3715)-1)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 N3779)-1)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 N3843)-1)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 N3907)-1)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 N3971)-1)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 N4035)-1)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autoFilter ref="A1:R1" xr:uid="{9E940CF8-7DD0-4D4F-AFFD-C0705F2D3C2E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BCBC6-25C0-47E8-A3C4-E965277F13F8}">
  <dimension ref="A1:F14"/>
  <sheetViews>
    <sheetView workbookViewId="0">
      <selection activeCell="F30" sqref="F3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0516E-3343-4EEC-8EDE-1ACCF1FF85DE}">
  <dimension ref="A1:F47"/>
  <sheetViews>
    <sheetView workbookViewId="0">
      <selection activeCell="F11" sqref="F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8366</v>
      </c>
      <c r="B2" t="s">
        <v>8310</v>
      </c>
    </row>
    <row r="4" spans="1:6" x14ac:dyDescent="0.25">
      <c r="A4" s="7" t="s">
        <v>8365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523A-84B6-4BAD-88FD-3C3BF3F34F33}">
  <dimension ref="A1:E18"/>
  <sheetViews>
    <sheetView workbookViewId="0">
      <selection activeCell="D29" sqref="D29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8366</v>
      </c>
      <c r="B1" t="s">
        <v>8310</v>
      </c>
    </row>
    <row r="2" spans="1:5" x14ac:dyDescent="0.25">
      <c r="A2" s="7" t="s">
        <v>8381</v>
      </c>
      <c r="B2" t="s">
        <v>8310</v>
      </c>
    </row>
    <row r="4" spans="1:5" x14ac:dyDescent="0.25">
      <c r="A4" s="7" t="s">
        <v>8365</v>
      </c>
      <c r="B4" s="7" t="s">
        <v>8322</v>
      </c>
    </row>
    <row r="5" spans="1:5" x14ac:dyDescent="0.25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8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8321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379C9-15E0-4ED8-87F3-198F115B2688}">
  <dimension ref="A1:H13"/>
  <sheetViews>
    <sheetView workbookViewId="0">
      <selection activeCell="M24" sqref="M2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5">
      <c r="A2" t="s">
        <v>8390</v>
      </c>
      <c r="B2">
        <f>COUNTIFS([0]!State, "successful", [0]!Goal, "&lt;1000")</f>
        <v>322</v>
      </c>
      <c r="C2">
        <f>COUNTIFS([0]!State, "failed", [0]!Goal, "&lt;1000")</f>
        <v>113</v>
      </c>
      <c r="D2">
        <f>COUNTIFS([0]!State, "canceled", [0]!Goal,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8391</v>
      </c>
      <c r="B3">
        <f>COUNTIFS([0]!State, "successful", [0]!Goal, "&gt;=1000", [0]!Goal, "&lt;=4999")</f>
        <v>932</v>
      </c>
      <c r="C3">
        <f>COUNTIFS([0]!State, "failed", [0]!Goal, "&gt;=1000", [0]!Goal, "&lt;=4999")</f>
        <v>420</v>
      </c>
      <c r="D3">
        <f>COUNTIFS([0]!State, "canceled", [0]!Goal, "&gt;=1000", [0]!Goal, 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8392</v>
      </c>
      <c r="B4">
        <f>COUNTIFS([0]!State, "successful", [0]!Goal, "&gt;=5000", [0]!Goal, "&lt;=9999")</f>
        <v>381</v>
      </c>
      <c r="C4">
        <f>COUNTIFS([0]!State, "failed", [0]!Goal, "&gt;=5000", [0]!Goal, "&lt;=9999")</f>
        <v>283</v>
      </c>
      <c r="D4">
        <f>COUNTIFS([0]!State, "canceled", [0]!Goal, "&gt;=5000", [0]!Goal, 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8393</v>
      </c>
      <c r="B5">
        <f>COUNTIFS([0]!State, "successful", [0]!Goal, "&gt;=10000", [0]!Goal, "&lt;=14999")</f>
        <v>168</v>
      </c>
      <c r="C5">
        <f>COUNTIFS([0]!State, "failed", [0]!Goal, "&gt;=10000", [0]!Goal, "&lt;=14999")</f>
        <v>144</v>
      </c>
      <c r="D5">
        <f>COUNTIFS([0]!State, "canceled", [0]!Goal, "&gt;=10000", [0]!Goal, 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8394</v>
      </c>
      <c r="B6">
        <f>COUNTIFS([0]!State, "successful", [0]!Goal, "&gt;=15000", [0]!Goal, "&lt;=19999")</f>
        <v>94</v>
      </c>
      <c r="C6">
        <f>COUNTIFS([0]!State, "failed", [0]!Goal, "&gt;=15000", [0]!Goal, "&lt;=19999")</f>
        <v>90</v>
      </c>
      <c r="D6">
        <f>COUNTIFS([0]!State, "canceled", [0]!Goal, "&gt;=15000", [0]!Goal, 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8395</v>
      </c>
      <c r="B7">
        <f>COUNTIFS([0]!State, "successful", [0]!Goal, "&gt;=20000", [0]!Goal, "&lt;=24999")</f>
        <v>62</v>
      </c>
      <c r="C7">
        <f>COUNTIFS([0]!State, "failed", [0]!Goal, "&gt;=20000", [0]!Goal, "&lt;=24999")</f>
        <v>72</v>
      </c>
      <c r="D7">
        <f>COUNTIFS([0]!State, "canceled", [0]!Goal, "&gt;=20000", [0]!Goal, 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8396</v>
      </c>
      <c r="B8">
        <f>COUNTIFS([0]!State, "successful", [0]!Goal, "&gt;=25000", [0]!Goal, "&lt;=29999")</f>
        <v>55</v>
      </c>
      <c r="C8">
        <f>COUNTIFS([0]!State, "failed", [0]!Goal, "&gt;=25000", [0]!Goal, "&lt;=29999")</f>
        <v>64</v>
      </c>
      <c r="D8">
        <f>COUNTIFS([0]!State, "canceled", [0]!Goal, "&gt;=25000", [0]!Goal, 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8397</v>
      </c>
      <c r="B9">
        <f>COUNTIFS([0]!State, "successful", [0]!Goal, "&gt;=30000", [0]!Goal, "&lt;=34999")</f>
        <v>32</v>
      </c>
      <c r="C9">
        <f>COUNTIFS([0]!State, "failed", [0]!Goal, "&gt;=30000", [0]!Goal, "&lt;=34999")</f>
        <v>37</v>
      </c>
      <c r="D9">
        <f>COUNTIFS([0]!State, "canceled", [0]!Goal, "&gt;=30000", [0]!Goal, 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8398</v>
      </c>
      <c r="B10">
        <f>COUNTIFS([0]!State, "successful", [0]!Goal, "&gt;=35000", [0]!Goal, "&lt;=39999")</f>
        <v>26</v>
      </c>
      <c r="C10">
        <f>COUNTIFS([0]!State, "failed", [0]!Goal, "&gt;=35000", [0]!Goal, "&lt;=39999")</f>
        <v>22</v>
      </c>
      <c r="D10">
        <f>COUNTIFS([0]!State, "canceled", [0]!Goal, "&gt;=35000", [0]!Goal, 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8399</v>
      </c>
      <c r="B11">
        <f>COUNTIFS([0]!State, "successful", [0]!Goal, "&gt;=40000", [0]!Goal, "&lt;=44999")</f>
        <v>21</v>
      </c>
      <c r="C11">
        <f>COUNTIFS([0]!State, "failed", [0]!Goal, "&gt;=40000", [0]!Goal, "&lt;=44999")</f>
        <v>16</v>
      </c>
      <c r="D11">
        <f>COUNTIFS([0]!State, "canceled", [0]!Goal, "&gt;=40000", [0]!Goal, 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8400</v>
      </c>
      <c r="B12">
        <f>COUNTIFS([0]!State, "successful", [0]!Goal, "&gt;=45000", [0]!Goal, "&lt;=49999")</f>
        <v>6</v>
      </c>
      <c r="C12">
        <f>COUNTIFS([0]!State, "failed", [0]!Goal, "&gt;=45000", [0]!Goal, "&lt;=49999")</f>
        <v>11</v>
      </c>
      <c r="D12">
        <f>COUNTIFS([0]!State, "canceled", [0]!Goal, "&gt;=45000", [0]!Goal, 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8401</v>
      </c>
      <c r="B13">
        <f>COUNTIFS([0]!State, "successful", [0]!Goal, "&gt;=50000")</f>
        <v>86</v>
      </c>
      <c r="C13">
        <f>COUNTIFS([0]!State, "failed", [0]!Goal, "&gt;=50000")</f>
        <v>258</v>
      </c>
      <c r="D13">
        <f>COUNTIFS([0]!State, "canceled", [0]!Goal,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 Table Category</vt:lpstr>
      <vt:lpstr>Pivot Table SubCategory</vt:lpstr>
      <vt:lpstr>Pivot Table By Month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ThuHuyAnh</cp:lastModifiedBy>
  <dcterms:created xsi:type="dcterms:W3CDTF">2017-04-20T15:17:24Z</dcterms:created>
  <dcterms:modified xsi:type="dcterms:W3CDTF">2019-08-21T03:26:50Z</dcterms:modified>
</cp:coreProperties>
</file>