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stotelino\Desktop\TCC HANIEL\"/>
    </mc:Choice>
  </mc:AlternateContent>
  <bookViews>
    <workbookView xWindow="0" yWindow="0" windowWidth="11355" windowHeight="7215" activeTab="3"/>
  </bookViews>
  <sheets>
    <sheet name="ESQUEMA" sheetId="1" r:id="rId1"/>
    <sheet name="SEQUENCIA" sheetId="2" r:id="rId2"/>
    <sheet name="WWW" sheetId="3" r:id="rId3"/>
    <sheet name="aquap calcul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4" l="1"/>
  <c r="B39" i="4"/>
  <c r="I38" i="4"/>
  <c r="C38" i="4"/>
  <c r="B38" i="4"/>
  <c r="I37" i="4"/>
  <c r="C37" i="4"/>
  <c r="B37" i="4"/>
  <c r="I36" i="4"/>
  <c r="D36" i="4"/>
  <c r="C36" i="4"/>
  <c r="B36" i="4"/>
  <c r="C26" i="4"/>
  <c r="G25" i="4"/>
  <c r="H25" i="4" s="1"/>
  <c r="H26" i="4" s="1"/>
  <c r="E25" i="4"/>
  <c r="D25" i="4"/>
  <c r="D26" i="4" s="1"/>
  <c r="C25" i="4"/>
  <c r="B25" i="4"/>
  <c r="B26" i="4" s="1"/>
  <c r="H24" i="4"/>
  <c r="H23" i="4"/>
  <c r="H22" i="4"/>
  <c r="D18" i="4"/>
  <c r="H16" i="4"/>
  <c r="D17" i="4" s="1"/>
  <c r="O8" i="4"/>
  <c r="P7" i="4"/>
  <c r="R8" i="4" s="1"/>
  <c r="L7" i="4"/>
  <c r="K6" i="4"/>
  <c r="Q5" i="4"/>
  <c r="R5" i="4" s="1"/>
  <c r="R3" i="4"/>
  <c r="Q3" i="4"/>
  <c r="C3" i="4"/>
  <c r="C8" i="4" s="1"/>
  <c r="C9" i="4" s="1"/>
  <c r="Q2" i="4"/>
  <c r="B3" i="4" s="1"/>
  <c r="B5" i="4" s="1"/>
  <c r="B6" i="4" s="1"/>
  <c r="E31" i="4" l="1"/>
  <c r="E30" i="4"/>
  <c r="E29" i="4"/>
  <c r="C32" i="4"/>
  <c r="C39" i="4" s="1"/>
  <c r="G32" i="4"/>
  <c r="G30" i="4"/>
  <c r="H30" i="4"/>
  <c r="H31" i="4"/>
  <c r="G31" i="4"/>
  <c r="H29" i="4"/>
  <c r="G29" i="4"/>
  <c r="R2" i="4"/>
  <c r="C5" i="4"/>
  <c r="C6" i="4" s="1"/>
  <c r="F31" i="4" l="1"/>
  <c r="F38" i="4" s="1"/>
  <c r="D32" i="4"/>
  <c r="D39" i="4" s="1"/>
  <c r="E38" i="4"/>
  <c r="E32" i="4"/>
  <c r="G39" i="4"/>
  <c r="J32" i="4"/>
  <c r="J39" i="4" s="1"/>
  <c r="J29" i="4"/>
  <c r="J36" i="4" s="1"/>
  <c r="G36" i="4"/>
  <c r="H36" i="4"/>
  <c r="K29" i="4"/>
  <c r="K31" i="4"/>
  <c r="H38" i="4"/>
  <c r="H37" i="4"/>
  <c r="K30" i="4"/>
  <c r="J30" i="4"/>
  <c r="J37" i="4" s="1"/>
  <c r="G37" i="4"/>
  <c r="H32" i="4"/>
  <c r="E36" i="4"/>
  <c r="F29" i="4"/>
  <c r="D30" i="4"/>
  <c r="D37" i="4" s="1"/>
  <c r="G38" i="4"/>
  <c r="J31" i="4"/>
  <c r="J38" i="4" s="1"/>
  <c r="E37" i="4"/>
  <c r="D31" i="4"/>
  <c r="D38" i="4" s="1"/>
  <c r="K36" i="4" l="1"/>
  <c r="L29" i="4"/>
  <c r="L36" i="4" s="1"/>
  <c r="H39" i="4"/>
  <c r="K32" i="4"/>
  <c r="F30" i="4"/>
  <c r="F37" i="4" s="1"/>
  <c r="L30" i="4"/>
  <c r="L37" i="4" s="1"/>
  <c r="K37" i="4"/>
  <c r="E39" i="4"/>
  <c r="F32" i="4"/>
  <c r="F39" i="4" s="1"/>
  <c r="F33" i="4"/>
  <c r="F36" i="4"/>
  <c r="K38" i="4"/>
  <c r="L31" i="4"/>
  <c r="L38" i="4" s="1"/>
  <c r="K39" i="4" l="1"/>
  <c r="L32" i="4"/>
  <c r="L39" i="4" s="1"/>
</calcChain>
</file>

<file path=xl/sharedStrings.xml><?xml version="1.0" encoding="utf-8"?>
<sst xmlns="http://schemas.openxmlformats.org/spreadsheetml/2006/main" count="229" uniqueCount="199">
  <si>
    <t>USERS</t>
  </si>
  <si>
    <t>EXTERNAL WEB SERVER</t>
  </si>
  <si>
    <t>LEGEND</t>
  </si>
  <si>
    <t>Intel Galileo Gen 2 Board</t>
  </si>
  <si>
    <t>SUPERVISOR (computer, mobile)</t>
  </si>
  <si>
    <t>Login and password page</t>
  </si>
  <si>
    <r>
      <t xml:space="preserve">SYSTEM USER </t>
    </r>
    <r>
      <rPr>
        <sz val="11"/>
        <color theme="1"/>
        <rFont val="Calibri"/>
        <family val="2"/>
        <scheme val="minor"/>
      </rPr>
      <t>(computer, mobile)</t>
    </r>
  </si>
  <si>
    <t>Actuators</t>
  </si>
  <si>
    <t>Sensors</t>
  </si>
  <si>
    <t>Users</t>
  </si>
  <si>
    <t>login and password check</t>
  </si>
  <si>
    <t>External web server</t>
  </si>
  <si>
    <t>File</t>
  </si>
  <si>
    <t>Communication Protocol using MRAA library</t>
  </si>
  <si>
    <t>Aquaponic systems page</t>
  </si>
  <si>
    <t>Communication Protocol using HTTP, EXPRESS and SOCKET IO libraries</t>
  </si>
  <si>
    <t>Internal Programming Communication</t>
  </si>
  <si>
    <t>Urban Aquaponics page requests</t>
  </si>
  <si>
    <t>WEB SERVER MODULE</t>
  </si>
  <si>
    <t>ACTUATORS MODULE</t>
  </si>
  <si>
    <t>ACTUATORS</t>
  </si>
  <si>
    <t>Urban Aquaponics' page</t>
  </si>
  <si>
    <t>servo motor for pH increasing</t>
  </si>
  <si>
    <r>
      <t xml:space="preserve">pH </t>
    </r>
    <r>
      <rPr>
        <sz val="12"/>
        <color theme="1"/>
        <rFont val="Calibri"/>
        <family val="2"/>
        <scheme val="minor"/>
      </rPr>
      <t xml:space="preserve"> &lt;  6</t>
    </r>
  </si>
  <si>
    <t>Display alert logs</t>
  </si>
  <si>
    <t>pH increasing Button</t>
  </si>
  <si>
    <r>
      <rPr>
        <b/>
        <sz val="12"/>
        <color theme="1"/>
        <rFont val="Calibri"/>
        <family val="2"/>
        <scheme val="minor"/>
      </rPr>
      <t>water level</t>
    </r>
    <r>
      <rPr>
        <sz val="12"/>
        <color theme="1"/>
        <rFont val="Calibri"/>
        <family val="2"/>
        <scheme val="minor"/>
      </rPr>
      <t xml:space="preserve"> &gt; threshold</t>
    </r>
  </si>
  <si>
    <t>ALERT</t>
  </si>
  <si>
    <t>Display &amp; Save past data</t>
  </si>
  <si>
    <t>buzzer</t>
  </si>
  <si>
    <r>
      <rPr>
        <b/>
        <sz val="12"/>
        <color theme="1"/>
        <rFont val="Calibri"/>
        <family val="2"/>
        <scheme val="minor"/>
      </rPr>
      <t>temperature</t>
    </r>
    <r>
      <rPr>
        <sz val="12"/>
        <color theme="1"/>
        <rFont val="Calibri"/>
        <family val="2"/>
        <scheme val="minor"/>
      </rPr>
      <t xml:space="preserve"> &gt; threshold</t>
    </r>
  </si>
  <si>
    <t>sending email</t>
  </si>
  <si>
    <t>email request</t>
  </si>
  <si>
    <t>message's log file</t>
  </si>
  <si>
    <t>Display real time data</t>
  </si>
  <si>
    <t>Feeder Button</t>
  </si>
  <si>
    <t>TIME</t>
  </si>
  <si>
    <t>led</t>
  </si>
  <si>
    <t>at stage 1 → # food 1</t>
  </si>
  <si>
    <t>DISPLAY</t>
  </si>
  <si>
    <t>at stage 2 → # food 2</t>
  </si>
  <si>
    <t>database</t>
  </si>
  <si>
    <t>SENSORS MODULE</t>
  </si>
  <si>
    <t>fish feeder servo motor</t>
  </si>
  <si>
    <t>Writing to database</t>
  </si>
  <si>
    <t>at stage 3 → # food 3</t>
  </si>
  <si>
    <t>conversion from signal to data</t>
  </si>
  <si>
    <t>at stage 4 → # food 4</t>
  </si>
  <si>
    <t>SENSORS</t>
  </si>
  <si>
    <t>Signal reading from sensors</t>
  </si>
  <si>
    <t>TEMPERATURE</t>
  </si>
  <si>
    <t>INTEL GALILEO GEN 2 BOARD</t>
  </si>
  <si>
    <t>pH</t>
  </si>
  <si>
    <t>WATER LEVEL</t>
  </si>
  <si>
    <t>PORTAS ANALÓGICAS (INPUT)</t>
  </si>
  <si>
    <t>A0</t>
  </si>
  <si>
    <t>vazia</t>
  </si>
  <si>
    <t>A1</t>
  </si>
  <si>
    <t>MARROM</t>
  </si>
  <si>
    <t>A2</t>
  </si>
  <si>
    <t>CINZA</t>
  </si>
  <si>
    <t>A3</t>
  </si>
  <si>
    <t>temperatura</t>
  </si>
  <si>
    <t>AZUL</t>
  </si>
  <si>
    <t>A4</t>
  </si>
  <si>
    <t>i2c S D A</t>
  </si>
  <si>
    <t>LARANJA</t>
  </si>
  <si>
    <t>A5</t>
  </si>
  <si>
    <t>i2c SCL</t>
  </si>
  <si>
    <t>PORTAS DIGITAIS</t>
  </si>
  <si>
    <t>UART</t>
  </si>
  <si>
    <t>LILÁS</t>
  </si>
  <si>
    <t>STEEPER MOTOR STEP (FISH)</t>
  </si>
  <si>
    <t>STEEPER MOTOR STEP (pH)</t>
  </si>
  <si>
    <t>STEEPER MOTOR DIR</t>
  </si>
  <si>
    <t>BRANCO</t>
  </si>
  <si>
    <t>VERMELHO</t>
  </si>
  <si>
    <t>LED RED (pH)</t>
  </si>
  <si>
    <t>AMARELO</t>
  </si>
  <si>
    <t>LED YELLOW (ÁGUA)</t>
  </si>
  <si>
    <t>VERDE</t>
  </si>
  <si>
    <t>LED GREEN (TEMP)</t>
  </si>
  <si>
    <t>BUZZER</t>
  </si>
  <si>
    <t>GPRS</t>
  </si>
  <si>
    <t>questões</t>
  </si>
  <si>
    <t>fome no mundo</t>
  </si>
  <si>
    <t>o que é aquaponia</t>
  </si>
  <si>
    <t>aquaponia e segurança alimentar</t>
  </si>
  <si>
    <t>aplicação em populações de baixa renda</t>
  </si>
  <si>
    <t>importância da automação</t>
  </si>
  <si>
    <t>sistema de automação proposto</t>
  </si>
  <si>
    <t>sensores</t>
  </si>
  <si>
    <t>nível de água</t>
  </si>
  <si>
    <t>atuadores</t>
  </si>
  <si>
    <t>alimentação peixes</t>
  </si>
  <si>
    <t>aumento pH</t>
  </si>
  <si>
    <t>diminuição pH</t>
  </si>
  <si>
    <t>alertas</t>
  </si>
  <si>
    <t>nível de água baixo</t>
  </si>
  <si>
    <t>aplicação web</t>
  </si>
  <si>
    <t>supervisão</t>
  </si>
  <si>
    <t>perspectivas</t>
  </si>
  <si>
    <t>alimento baixo custo</t>
  </si>
  <si>
    <t>educação ambiental</t>
  </si>
  <si>
    <t>integração comunitária</t>
  </si>
  <si>
    <t>sistema integrado</t>
  </si>
  <si>
    <t>fornecedores</t>
  </si>
  <si>
    <t>produtores</t>
  </si>
  <si>
    <t>supervisores</t>
  </si>
  <si>
    <t>https://centraldesistemas.sbc.org.br/ecos/sbesc2016</t>
  </si>
  <si>
    <t>submissaocompetitionintel@gmail.com</t>
  </si>
  <si>
    <t>http://sbesc.lisha.ufsc.br/sbesc2016/Questions+And+Answers</t>
  </si>
  <si>
    <t>https://software.intel.com/en-us/iot/hardware/galileo/downloads</t>
  </si>
  <si>
    <t>https://www.yoctoproject.org/tools-resources/projects/poky</t>
  </si>
  <si>
    <t>https://www.youtube.com/watch?v=vAK2LFtpbhI</t>
  </si>
  <si>
    <t>http://sbesc.lisha.ufsc.br/sbesc2016/Intel+Embedded+Systems+Competition</t>
  </si>
  <si>
    <t>https://jems.sbc.org.br/home.cgi?c=2522</t>
  </si>
  <si>
    <t>https://youtu.be/AIzHckFwmX8</t>
  </si>
  <si>
    <t>http://www.instructables.com/id/IoT-NFT-Aquaponic-System-Controler-with-WebApp-Int/?ALLSTEPS</t>
  </si>
  <si>
    <t>http://www.instructables.com/id/Fade-a-LED-with-a-potentiometer-on-Intel-Galileo-a/</t>
  </si>
  <si>
    <t>http://www.instructables.com/id/Quadcopter-using-Intel-Galileo-and-Android-App/?ALLSTEPS</t>
  </si>
  <si>
    <t>nivel de água</t>
  </si>
  <si>
    <t>http://www.arduinoecia.com.br/2014/07/arduino-sensor-de-nivel-de-liquidos.html</t>
  </si>
  <si>
    <t>https://youtu.be/53hGjRBFj40</t>
  </si>
  <si>
    <t>https://youtu.be/deBKDFAGHyo</t>
  </si>
  <si>
    <t>i2c display</t>
  </si>
  <si>
    <t>https://youtu.be/-FIXtiNZBLs</t>
  </si>
  <si>
    <t>https://youtu.be/jWE0R7fG4k4</t>
  </si>
  <si>
    <t>kg/m3</t>
  </si>
  <si>
    <t>densidade de sistemas de pequeno porte. Máx 10kg/m3</t>
  </si>
  <si>
    <t>compr</t>
  </si>
  <si>
    <t>larg</t>
  </si>
  <si>
    <t>altura</t>
  </si>
  <si>
    <t>m3</t>
  </si>
  <si>
    <t>litros</t>
  </si>
  <si>
    <t>kg</t>
  </si>
  <si>
    <t>peso de uma tilápia adulta</t>
  </si>
  <si>
    <t>tanque peixes novo</t>
  </si>
  <si>
    <t>tamanho de um tanque de aquaponia urbana (1,0 x 0,6 x 0,7 m3)</t>
  </si>
  <si>
    <t>cama</t>
  </si>
  <si>
    <t>cm</t>
  </si>
  <si>
    <t>comprimento médio de uma tilápia adulta</t>
  </si>
  <si>
    <t>peso dos peixes no sistema</t>
  </si>
  <si>
    <t>tanque aquaponia urbana</t>
  </si>
  <si>
    <t>peixes</t>
  </si>
  <si>
    <t>nro de peixes no sistema</t>
  </si>
  <si>
    <t>g</t>
  </si>
  <si>
    <t>vol/hora</t>
  </si>
  <si>
    <t>percentual de renovação por hora do volume do tanque</t>
  </si>
  <si>
    <t>x</t>
  </si>
  <si>
    <t>m3/hora</t>
  </si>
  <si>
    <t>taxa de renovação do tanque</t>
  </si>
  <si>
    <t>g/dia de alimento</t>
  </si>
  <si>
    <t>l/hora</t>
  </si>
  <si>
    <t>taxa de renovação do tanque em litros por hora</t>
  </si>
  <si>
    <t>peso/dia</t>
  </si>
  <si>
    <t>alimentação por dia dos peixes, equivalente a 1,5% do peso dos peixes por dia</t>
  </si>
  <si>
    <t>FAO pdf</t>
  </si>
  <si>
    <t>gramas de alimento/dia</t>
  </si>
  <si>
    <t>por m2</t>
  </si>
  <si>
    <t>p17</t>
  </si>
  <si>
    <t>1 ciclo de renovação por cada 0,5 horas</t>
  </si>
  <si>
    <t>p49</t>
  </si>
  <si>
    <t>dry, wet/dry, wet zones</t>
  </si>
  <si>
    <t>p59 e 60</t>
  </si>
  <si>
    <t>tamanho do stand-pipe</t>
  </si>
  <si>
    <t>p61</t>
  </si>
  <si>
    <t>tamanho do bell pipe</t>
  </si>
  <si>
    <t>tamanho do media guard</t>
  </si>
  <si>
    <t>L inf (cm)</t>
  </si>
  <si>
    <t>K (mês^-1)</t>
  </si>
  <si>
    <t>T0 (meses)</t>
  </si>
  <si>
    <t>W inf (gramas)</t>
  </si>
  <si>
    <t>b</t>
  </si>
  <si>
    <t>a</t>
  </si>
  <si>
    <t>A</t>
  </si>
  <si>
    <t>B</t>
  </si>
  <si>
    <t>C</t>
  </si>
  <si>
    <t>média</t>
  </si>
  <si>
    <t>escolhido</t>
  </si>
  <si>
    <t>l inic</t>
  </si>
  <si>
    <t>l fim</t>
  </si>
  <si>
    <t>tempo</t>
  </si>
  <si>
    <t>final</t>
  </si>
  <si>
    <t>intervalo</t>
  </si>
  <si>
    <t>w inic</t>
  </si>
  <si>
    <t>w fim</t>
  </si>
  <si>
    <t>F inic</t>
  </si>
  <si>
    <t>F fim</t>
  </si>
  <si>
    <t>incremento em 2 dias</t>
  </si>
  <si>
    <t>Estágio</t>
  </si>
  <si>
    <t>comprimento (cm)</t>
  </si>
  <si>
    <t>tempo (dia)</t>
  </si>
  <si>
    <t>peso (g)</t>
  </si>
  <si>
    <t>alimento fornecido (g)</t>
  </si>
  <si>
    <t>inicial</t>
  </si>
  <si>
    <t>variação</t>
  </si>
  <si>
    <t>início</t>
  </si>
  <si>
    <t>incremento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</si>
</sst>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20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</fills>
  <borders count="1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7" tint="0.39994506668294322"/>
      </left>
      <right/>
      <top style="thick">
        <color theme="7" tint="0.39994506668294322"/>
      </top>
      <bottom/>
      <diagonal/>
    </border>
    <border>
      <left/>
      <right/>
      <top style="thick">
        <color theme="7" tint="0.39994506668294322"/>
      </top>
      <bottom/>
      <diagonal/>
    </border>
    <border>
      <left/>
      <right style="thick">
        <color theme="7" tint="0.39991454817346722"/>
      </right>
      <top style="thick">
        <color theme="7" tint="0.39994506668294322"/>
      </top>
      <bottom/>
      <diagonal/>
    </border>
    <border>
      <left style="thick">
        <color theme="7" tint="0.39991454817346722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7" tint="0.39994506668294322"/>
      </left>
      <right/>
      <top/>
      <bottom/>
      <diagonal/>
    </border>
    <border>
      <left/>
      <right style="thick">
        <color theme="7" tint="0.39991454817346722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 style="thick">
        <color theme="5" tint="-0.24994659260841701"/>
      </left>
      <right/>
      <top/>
      <bottom/>
      <diagonal/>
    </border>
    <border>
      <left style="medium">
        <color rgb="FF00B050"/>
      </left>
      <right style="thick">
        <color theme="5" tint="-0.24994659260841701"/>
      </right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 style="thick">
        <color theme="7" tint="0.39994506668294322"/>
      </left>
      <right/>
      <top style="medium">
        <color rgb="FF00B05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7" tint="0.39991454817346722"/>
      </left>
      <right/>
      <top style="medium">
        <color rgb="FF00B050"/>
      </top>
      <bottom/>
      <diagonal/>
    </border>
    <border>
      <left style="thick">
        <color theme="5" tint="-0.24994659260841701"/>
      </left>
      <right style="medium">
        <color rgb="FF00B050"/>
      </right>
      <top style="medium">
        <color rgb="FF00B050"/>
      </top>
      <bottom/>
      <diagonal/>
    </border>
    <border>
      <left/>
      <right style="thick">
        <color theme="5" tint="-0.24994659260841701"/>
      </right>
      <top/>
      <bottom/>
      <diagonal/>
    </border>
    <border>
      <left style="medium">
        <color rgb="FF00B050"/>
      </left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 style="medium">
        <color rgb="FF00B050"/>
      </right>
      <top/>
      <bottom/>
      <diagonal/>
    </border>
    <border>
      <left style="medium">
        <color rgb="FF00B050"/>
      </left>
      <right style="thick">
        <color theme="5" tint="-0.24994659260841701"/>
      </right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 style="thick">
        <color theme="7" tint="0.39994506668294322"/>
      </left>
      <right/>
      <top/>
      <bottom style="medium">
        <color rgb="FF00B050"/>
      </bottom>
      <diagonal/>
    </border>
    <border>
      <left style="thick">
        <color theme="7" tint="0.39991454817346722"/>
      </left>
      <right/>
      <top/>
      <bottom style="medium">
        <color rgb="FF00B050"/>
      </bottom>
      <diagonal/>
    </border>
    <border>
      <left style="thick">
        <color theme="5" tint="-0.24994659260841701"/>
      </left>
      <right style="medium">
        <color rgb="FF00B050"/>
      </right>
      <top/>
      <bottom style="medium">
        <color rgb="FF00B050"/>
      </bottom>
      <diagonal/>
    </border>
    <border>
      <left style="thick">
        <color theme="5" tint="-0.24994659260841701"/>
      </left>
      <right style="medium">
        <color rgb="FF00B050"/>
      </right>
      <top style="medium">
        <color rgb="FF00B050"/>
      </top>
      <bottom style="thick">
        <color theme="5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 style="thick">
        <color theme="5" tint="-0.24994659260841701"/>
      </top>
      <bottom/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 style="thick">
        <color theme="7" tint="0.39994506668294322"/>
      </left>
      <right style="thin">
        <color indexed="64"/>
      </right>
      <top/>
      <bottom style="medium">
        <color rgb="FF00B050"/>
      </bottom>
      <diagonal/>
    </border>
    <border>
      <left style="medium">
        <color rgb="FF00B05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rgb="FF00B050"/>
      </bottom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 style="thin">
        <color indexed="64"/>
      </left>
      <right/>
      <top style="medium">
        <color rgb="FF00B050"/>
      </top>
      <bottom style="thin">
        <color indexed="64"/>
      </bottom>
      <diagonal/>
    </border>
    <border>
      <left style="thick">
        <color theme="7" tint="0.39994506668294322"/>
      </left>
      <right/>
      <top/>
      <bottom style="thin">
        <color rgb="FF00B050"/>
      </bottom>
      <diagonal/>
    </border>
    <border>
      <left style="thin">
        <color indexed="64"/>
      </left>
      <right/>
      <top/>
      <bottom style="medium">
        <color rgb="FF00B050"/>
      </bottom>
      <diagonal/>
    </border>
    <border>
      <left style="thick">
        <color theme="7" tint="0.39994506668294322"/>
      </left>
      <right/>
      <top/>
      <bottom style="thick">
        <color theme="7" tint="0.39994506668294322"/>
      </bottom>
      <diagonal/>
    </border>
    <border>
      <left/>
      <right/>
      <top/>
      <bottom style="thick">
        <color theme="7" tint="0.39994506668294322"/>
      </bottom>
      <diagonal/>
    </border>
    <border>
      <left/>
      <right/>
      <top style="thin">
        <color indexed="64"/>
      </top>
      <bottom style="thick">
        <color theme="7" tint="0.39994506668294322"/>
      </bottom>
      <diagonal/>
    </border>
    <border>
      <left style="medium">
        <color rgb="FF00B050"/>
      </left>
      <right/>
      <top style="thin">
        <color indexed="64"/>
      </top>
      <bottom style="thick">
        <color theme="7" tint="0.39994506668294322"/>
      </bottom>
      <diagonal/>
    </border>
    <border>
      <left/>
      <right style="double">
        <color rgb="FF0070C0"/>
      </right>
      <top/>
      <bottom/>
      <diagonal/>
    </border>
    <border>
      <left style="double">
        <color rgb="FF0070C0"/>
      </left>
      <right/>
      <top style="double">
        <color rgb="FF0070C0"/>
      </top>
      <bottom/>
      <diagonal/>
    </border>
    <border>
      <left/>
      <right/>
      <top style="double">
        <color rgb="FF0070C0"/>
      </top>
      <bottom/>
      <diagonal/>
    </border>
    <border>
      <left style="medium">
        <color rgb="FF00B050"/>
      </left>
      <right/>
      <top style="double">
        <color rgb="FF0070C0"/>
      </top>
      <bottom/>
      <diagonal/>
    </border>
    <border>
      <left/>
      <right/>
      <top style="double">
        <color rgb="FF0070C0"/>
      </top>
      <bottom style="thick">
        <color theme="4"/>
      </bottom>
      <diagonal/>
    </border>
    <border>
      <left/>
      <right style="double">
        <color rgb="FF0070C0"/>
      </right>
      <top style="double">
        <color rgb="FF0070C0"/>
      </top>
      <bottom/>
      <diagonal/>
    </border>
    <border>
      <left/>
      <right style="thick">
        <color theme="4"/>
      </right>
      <top/>
      <bottom/>
      <diagonal/>
    </border>
    <border>
      <left/>
      <right/>
      <top style="thick">
        <color theme="4"/>
      </top>
      <bottom/>
      <diagonal/>
    </border>
    <border>
      <left/>
      <right style="medium">
        <color rgb="FF00B050"/>
      </right>
      <top style="thick">
        <color theme="4"/>
      </top>
      <bottom/>
      <diagonal/>
    </border>
    <border>
      <left style="medium">
        <color rgb="FF00B050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medium">
        <color rgb="FF00B050"/>
      </right>
      <top/>
      <bottom style="thin">
        <color indexed="64"/>
      </bottom>
      <diagonal/>
    </border>
    <border>
      <left style="thick">
        <color theme="4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thick">
        <color theme="4"/>
      </right>
      <top/>
      <bottom style="medium">
        <color rgb="FFFF0000"/>
      </bottom>
      <diagonal/>
    </border>
    <border>
      <left style="medium">
        <color rgb="FFFF0000"/>
      </left>
      <right style="thick">
        <color theme="4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ck">
        <color theme="4"/>
      </right>
      <top style="medium">
        <color rgb="FFFF0000"/>
      </top>
      <bottom/>
      <diagonal/>
    </border>
    <border>
      <left/>
      <right style="double">
        <color rgb="FF0070C0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theme="4"/>
      </right>
      <top/>
      <bottom/>
      <diagonal/>
    </border>
    <border>
      <left style="thin">
        <color auto="1"/>
      </left>
      <right/>
      <top/>
      <bottom style="medium">
        <color rgb="FFFF0000"/>
      </bottom>
      <diagonal/>
    </border>
    <border>
      <left style="thick">
        <color theme="4"/>
      </left>
      <right style="double">
        <color theme="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ck">
        <color theme="4"/>
      </right>
      <top/>
      <bottom style="medium">
        <color rgb="FFFF0000"/>
      </bottom>
      <diagonal/>
    </border>
    <border>
      <left style="thick">
        <color theme="4"/>
      </left>
      <right style="double">
        <color theme="4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ck">
        <color theme="4"/>
      </left>
      <right/>
      <top/>
      <bottom/>
      <diagonal/>
    </border>
    <border>
      <left/>
      <right style="double">
        <color rgb="FF0070C0"/>
      </right>
      <top/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/>
      <diagonal/>
    </border>
    <border>
      <left style="thick">
        <color theme="4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n">
        <color indexed="64"/>
      </right>
      <top/>
      <bottom style="thin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medium">
        <color rgb="FFFF0000"/>
      </top>
      <bottom/>
      <diagonal/>
    </border>
    <border>
      <left style="thick">
        <color theme="4"/>
      </left>
      <right style="thin">
        <color indexed="64"/>
      </right>
      <top/>
      <bottom/>
      <diagonal/>
    </border>
    <border>
      <left style="medium">
        <color rgb="FFFF0000"/>
      </left>
      <right/>
      <top style="thin">
        <color indexed="64"/>
      </top>
      <bottom/>
      <diagonal/>
    </border>
    <border>
      <left/>
      <right style="thin">
        <color auto="1"/>
      </right>
      <top style="thick">
        <color theme="4"/>
      </top>
      <bottom/>
      <diagonal/>
    </border>
    <border>
      <left style="thin">
        <color auto="1"/>
      </left>
      <right/>
      <top style="thick">
        <color theme="4"/>
      </top>
      <bottom/>
      <diagonal/>
    </border>
    <border>
      <left style="medium">
        <color rgb="FFFF0000"/>
      </left>
      <right/>
      <top style="thick">
        <color theme="4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double">
        <color rgb="FF0070C0"/>
      </left>
      <right/>
      <top/>
      <bottom/>
      <diagonal/>
    </border>
    <border>
      <left style="thick">
        <color theme="4"/>
      </left>
      <right/>
      <top style="thin">
        <color auto="1"/>
      </top>
      <bottom/>
      <diagonal/>
    </border>
    <border>
      <left/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/>
      <right style="thick">
        <color theme="4"/>
      </right>
      <top style="thin">
        <color auto="1"/>
      </top>
      <bottom/>
      <diagonal/>
    </border>
    <border>
      <left style="thick">
        <color rgb="FFFFFF00"/>
      </left>
      <right/>
      <top style="thick">
        <color rgb="FFFFFF00"/>
      </top>
      <bottom/>
      <diagonal/>
    </border>
    <border>
      <left/>
      <right/>
      <top style="thick">
        <color rgb="FFFFFF00"/>
      </top>
      <bottom/>
      <diagonal/>
    </border>
    <border>
      <left/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/>
      <top/>
      <bottom/>
      <diagonal/>
    </border>
    <border>
      <left/>
      <right style="thick">
        <color rgb="FFFFFF00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n">
        <color indexed="64"/>
      </left>
      <right style="thick">
        <color theme="4"/>
      </right>
      <top/>
      <bottom style="medium">
        <color rgb="FFFF0000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ck">
        <color rgb="FFFFFF00"/>
      </left>
      <right/>
      <top/>
      <bottom style="thick">
        <color rgb="FFFFFF00"/>
      </bottom>
      <diagonal/>
    </border>
    <border>
      <left/>
      <right/>
      <top/>
      <bottom style="thick">
        <color rgb="FFFFFF00"/>
      </bottom>
      <diagonal/>
    </border>
    <border>
      <left/>
      <right style="thick">
        <color rgb="FFFFFF00"/>
      </right>
      <top/>
      <bottom style="thick">
        <color rgb="FFFFFF00"/>
      </bottom>
      <diagonal/>
    </border>
    <border>
      <left style="medium">
        <color rgb="FFFF0000"/>
      </left>
      <right/>
      <top style="double">
        <color rgb="FF0070C0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0" fillId="5" borderId="17" xfId="0" applyFill="1" applyBorder="1" applyAlignment="1">
      <alignment horizontal="left" vertical="center"/>
    </xf>
    <xf numFmtId="0" fontId="3" fillId="5" borderId="1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left" vertical="center"/>
    </xf>
    <xf numFmtId="0" fontId="3" fillId="5" borderId="2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3" borderId="22" xfId="0" applyFill="1" applyBorder="1" applyAlignment="1">
      <alignment vertical="center"/>
    </xf>
    <xf numFmtId="0" fontId="0" fillId="0" borderId="26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left" vertical="center"/>
    </xf>
    <xf numFmtId="0" fontId="0" fillId="5" borderId="29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5" borderId="30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31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0" fillId="3" borderId="32" xfId="0" applyFill="1" applyBorder="1" applyAlignment="1">
      <alignment vertical="center"/>
    </xf>
    <xf numFmtId="0" fontId="0" fillId="0" borderId="34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3" fillId="5" borderId="37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0" fillId="0" borderId="40" xfId="0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0" fillId="0" borderId="41" xfId="0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Fill="1" applyBorder="1" applyAlignment="1">
      <alignment horizontal="left" vertical="center"/>
    </xf>
    <xf numFmtId="0" fontId="0" fillId="0" borderId="44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0" fillId="0" borderId="46" xfId="0" applyFill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3" fillId="5" borderId="48" xfId="0" applyFont="1" applyFill="1" applyBorder="1" applyAlignment="1">
      <alignment horizontal="center" vertical="center" wrapText="1"/>
    </xf>
    <xf numFmtId="0" fontId="0" fillId="5" borderId="38" xfId="0" applyFill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50" xfId="0" applyFill="1" applyBorder="1" applyAlignment="1">
      <alignment horizontal="left" vertical="center"/>
    </xf>
    <xf numFmtId="0" fontId="0" fillId="3" borderId="51" xfId="0" applyFill="1" applyBorder="1" applyAlignment="1">
      <alignment vertical="center" wrapText="1"/>
    </xf>
    <xf numFmtId="0" fontId="0" fillId="0" borderId="24" xfId="0" applyBorder="1" applyAlignment="1">
      <alignment horizontal="left" vertical="center"/>
    </xf>
    <xf numFmtId="0" fontId="0" fillId="3" borderId="0" xfId="0" applyFill="1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3" borderId="52" xfId="0" applyFill="1" applyBorder="1" applyAlignment="1">
      <alignment horizontal="left" vertical="center"/>
    </xf>
    <xf numFmtId="0" fontId="0" fillId="3" borderId="53" xfId="0" applyFill="1" applyBorder="1" applyAlignment="1">
      <alignment horizontal="left" vertical="center"/>
    </xf>
    <xf numFmtId="0" fontId="0" fillId="3" borderId="54" xfId="0" applyFill="1" applyBorder="1" applyAlignment="1">
      <alignment horizontal="left" vertical="center"/>
    </xf>
    <xf numFmtId="0" fontId="0" fillId="3" borderId="5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6" xfId="0" applyFill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46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4" borderId="56" xfId="0" applyFill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62" xfId="0" applyBorder="1" applyAlignment="1">
      <alignment horizontal="left" vertical="center"/>
    </xf>
    <xf numFmtId="0" fontId="0" fillId="9" borderId="63" xfId="0" applyFill="1" applyBorder="1" applyAlignment="1">
      <alignment horizontal="left" vertical="center"/>
    </xf>
    <xf numFmtId="0" fontId="5" fillId="9" borderId="63" xfId="0" applyFont="1" applyFill="1" applyBorder="1" applyAlignment="1">
      <alignment horizontal="center" vertical="center"/>
    </xf>
    <xf numFmtId="0" fontId="5" fillId="9" borderId="64" xfId="0" applyFont="1" applyFill="1" applyBorder="1" applyAlignment="1">
      <alignment horizontal="center" vertical="center"/>
    </xf>
    <xf numFmtId="0" fontId="0" fillId="9" borderId="65" xfId="0" applyFill="1" applyBorder="1" applyAlignment="1">
      <alignment horizontal="left" vertical="center"/>
    </xf>
    <xf numFmtId="0" fontId="0" fillId="9" borderId="66" xfId="0" applyFill="1" applyBorder="1" applyAlignment="1">
      <alignment horizontal="left" vertical="center"/>
    </xf>
    <xf numFmtId="0" fontId="0" fillId="0" borderId="62" xfId="0" applyFill="1" applyBorder="1" applyAlignment="1">
      <alignment horizontal="left" vertical="center"/>
    </xf>
    <xf numFmtId="0" fontId="5" fillId="9" borderId="67" xfId="0" applyFont="1" applyFill="1" applyBorder="1" applyAlignment="1">
      <alignment horizontal="center" vertical="center" wrapText="1"/>
    </xf>
    <xf numFmtId="0" fontId="5" fillId="9" borderId="63" xfId="0" applyFont="1" applyFill="1" applyBorder="1" applyAlignment="1">
      <alignment horizontal="center" vertical="center" wrapText="1"/>
    </xf>
    <xf numFmtId="0" fontId="5" fillId="9" borderId="66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5" fillId="9" borderId="12" xfId="0" applyFont="1" applyFill="1" applyBorder="1" applyAlignment="1">
      <alignment horizontal="center" vertical="center"/>
    </xf>
    <xf numFmtId="0" fontId="5" fillId="9" borderId="68" xfId="0" applyFont="1" applyFill="1" applyBorder="1" applyAlignment="1">
      <alignment horizontal="center" vertical="center"/>
    </xf>
    <xf numFmtId="0" fontId="5" fillId="9" borderId="46" xfId="0" applyFont="1" applyFill="1" applyBorder="1" applyAlignment="1">
      <alignment vertical="center"/>
    </xf>
    <xf numFmtId="0" fontId="6" fillId="9" borderId="0" xfId="0" applyFont="1" applyFill="1" applyBorder="1" applyAlignment="1">
      <alignment vertical="center"/>
    </xf>
    <xf numFmtId="0" fontId="0" fillId="9" borderId="62" xfId="0" applyFill="1" applyBorder="1" applyAlignment="1">
      <alignment horizontal="left" vertical="center"/>
    </xf>
    <xf numFmtId="0" fontId="5" fillId="9" borderId="69" xfId="0" applyFont="1" applyFill="1" applyBorder="1" applyAlignment="1">
      <alignment horizontal="center" vertical="center" wrapText="1"/>
    </xf>
    <xf numFmtId="0" fontId="5" fillId="9" borderId="70" xfId="0" applyFont="1" applyFill="1" applyBorder="1" applyAlignment="1">
      <alignment horizontal="center" vertical="center" wrapText="1"/>
    </xf>
    <xf numFmtId="0" fontId="5" fillId="9" borderId="71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2" xfId="0" applyFill="1" applyBorder="1" applyAlignment="1">
      <alignment horizontal="left" vertical="center"/>
    </xf>
    <xf numFmtId="0" fontId="0" fillId="9" borderId="73" xfId="0" applyFill="1" applyBorder="1" applyAlignment="1">
      <alignment horizontal="left" vertical="center"/>
    </xf>
    <xf numFmtId="0" fontId="0" fillId="9" borderId="74" xfId="0" applyFill="1" applyBorder="1" applyAlignment="1">
      <alignment horizontal="left" vertical="center"/>
    </xf>
    <xf numFmtId="0" fontId="0" fillId="0" borderId="75" xfId="0" applyBorder="1" applyAlignment="1">
      <alignment horizontal="left" vertical="center"/>
    </xf>
    <xf numFmtId="0" fontId="0" fillId="4" borderId="73" xfId="0" applyFill="1" applyBorder="1" applyAlignment="1">
      <alignment horizontal="left" vertical="center"/>
    </xf>
    <xf numFmtId="0" fontId="0" fillId="0" borderId="76" xfId="0" applyBorder="1" applyAlignment="1">
      <alignment horizontal="left" vertical="center"/>
    </xf>
    <xf numFmtId="0" fontId="0" fillId="0" borderId="70" xfId="0" applyBorder="1" applyAlignment="1">
      <alignment horizontal="left" vertical="center"/>
    </xf>
    <xf numFmtId="0" fontId="0" fillId="6" borderId="70" xfId="0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77" xfId="0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9" borderId="78" xfId="0" applyFill="1" applyBorder="1" applyAlignment="1">
      <alignment horizontal="left" vertical="center"/>
    </xf>
    <xf numFmtId="0" fontId="0" fillId="9" borderId="72" xfId="0" applyFill="1" applyBorder="1" applyAlignment="1">
      <alignment horizontal="left" vertical="center"/>
    </xf>
    <xf numFmtId="0" fontId="0" fillId="0" borderId="73" xfId="0" applyBorder="1" applyAlignment="1">
      <alignment horizontal="left" vertical="center"/>
    </xf>
    <xf numFmtId="0" fontId="4" fillId="6" borderId="2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/>
    </xf>
    <xf numFmtId="0" fontId="0" fillId="9" borderId="7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0" fillId="9" borderId="77" xfId="0" applyFill="1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9" borderId="11" xfId="0" applyFill="1" applyBorder="1" applyAlignment="1">
      <alignment vertical="center"/>
    </xf>
    <xf numFmtId="0" fontId="0" fillId="9" borderId="13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9" borderId="71" xfId="0" applyFill="1" applyBorder="1" applyAlignment="1">
      <alignment horizontal="left" vertical="center"/>
    </xf>
    <xf numFmtId="0" fontId="0" fillId="9" borderId="81" xfId="0" applyFill="1" applyBorder="1" applyAlignment="1">
      <alignment horizontal="left" vertical="center"/>
    </xf>
    <xf numFmtId="0" fontId="0" fillId="0" borderId="82" xfId="0" applyBorder="1" applyAlignment="1">
      <alignment horizontal="left" vertical="center"/>
    </xf>
    <xf numFmtId="0" fontId="0" fillId="4" borderId="70" xfId="0" applyFill="1" applyBorder="1" applyAlignment="1">
      <alignment horizontal="left" vertical="center"/>
    </xf>
    <xf numFmtId="0" fontId="0" fillId="0" borderId="83" xfId="0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9" borderId="84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13" xfId="0" applyFill="1" applyBorder="1" applyAlignment="1">
      <alignment vertical="center" wrapText="1"/>
    </xf>
    <xf numFmtId="0" fontId="0" fillId="6" borderId="13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0" fillId="6" borderId="13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85" xfId="0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11" xfId="0" applyBorder="1" applyAlignment="1">
      <alignment vertical="center"/>
    </xf>
    <xf numFmtId="0" fontId="0" fillId="6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9" borderId="86" xfId="0" applyFill="1" applyBorder="1" applyAlignment="1">
      <alignment horizontal="left" vertical="center"/>
    </xf>
    <xf numFmtId="0" fontId="0" fillId="0" borderId="87" xfId="0" applyBorder="1" applyAlignment="1">
      <alignment horizontal="left" vertical="center"/>
    </xf>
    <xf numFmtId="0" fontId="0" fillId="0" borderId="74" xfId="0" applyFill="1" applyBorder="1" applyAlignment="1">
      <alignment horizontal="left" vertical="center"/>
    </xf>
    <xf numFmtId="0" fontId="0" fillId="9" borderId="87" xfId="0" applyFill="1" applyBorder="1" applyAlignment="1">
      <alignment horizontal="left" vertical="center"/>
    </xf>
    <xf numFmtId="0" fontId="0" fillId="9" borderId="88" xfId="0" applyFill="1" applyBorder="1" applyAlignment="1">
      <alignment horizontal="left" vertical="center"/>
    </xf>
    <xf numFmtId="0" fontId="0" fillId="0" borderId="89" xfId="0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9" borderId="24" xfId="0" applyFill="1" applyBorder="1" applyAlignment="1">
      <alignment horizontal="left" vertical="center"/>
    </xf>
    <xf numFmtId="0" fontId="0" fillId="9" borderId="90" xfId="0" applyFill="1" applyBorder="1" applyAlignment="1">
      <alignment horizontal="left" vertical="center"/>
    </xf>
    <xf numFmtId="0" fontId="0" fillId="0" borderId="90" xfId="0" applyFill="1" applyBorder="1" applyAlignment="1">
      <alignment horizontal="left" vertical="center"/>
    </xf>
    <xf numFmtId="0" fontId="0" fillId="9" borderId="91" xfId="0" applyFill="1" applyBorder="1" applyAlignment="1">
      <alignment horizontal="left" vertical="center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0" fillId="0" borderId="92" xfId="0" applyBorder="1" applyAlignment="1">
      <alignment horizontal="left" vertical="center"/>
    </xf>
    <xf numFmtId="0" fontId="0" fillId="6" borderId="73" xfId="0" applyFill="1" applyBorder="1" applyAlignment="1">
      <alignment horizontal="left" vertical="center"/>
    </xf>
    <xf numFmtId="0" fontId="0" fillId="0" borderId="93" xfId="0" applyBorder="1" applyAlignment="1">
      <alignment horizontal="left" vertical="center"/>
    </xf>
    <xf numFmtId="0" fontId="0" fillId="6" borderId="94" xfId="0" applyFill="1" applyBorder="1" applyAlignment="1">
      <alignment horizontal="left" vertical="center"/>
    </xf>
    <xf numFmtId="0" fontId="4" fillId="0" borderId="2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  <xf numFmtId="0" fontId="0" fillId="9" borderId="95" xfId="0" applyFill="1" applyBorder="1" applyAlignment="1">
      <alignment horizontal="left" vertical="center"/>
    </xf>
    <xf numFmtId="0" fontId="0" fillId="0" borderId="84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0" fillId="9" borderId="96" xfId="0" applyFill="1" applyBorder="1" applyAlignment="1">
      <alignment horizontal="left" vertical="center"/>
    </xf>
    <xf numFmtId="0" fontId="0" fillId="0" borderId="63" xfId="0" applyFill="1" applyBorder="1" applyAlignment="1">
      <alignment horizontal="left" vertical="center"/>
    </xf>
    <xf numFmtId="0" fontId="0" fillId="0" borderId="97" xfId="0" applyFill="1" applyBorder="1" applyAlignment="1">
      <alignment horizontal="left" vertical="center"/>
    </xf>
    <xf numFmtId="0" fontId="0" fillId="0" borderId="98" xfId="0" applyFill="1" applyBorder="1" applyAlignment="1">
      <alignment horizontal="left" vertical="center"/>
    </xf>
    <xf numFmtId="0" fontId="0" fillId="0" borderId="99" xfId="0" applyFill="1" applyBorder="1" applyAlignment="1">
      <alignment horizontal="left" vertical="center"/>
    </xf>
    <xf numFmtId="0" fontId="0" fillId="0" borderId="94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00" xfId="0" applyFill="1" applyBorder="1" applyAlignment="1">
      <alignment horizontal="left" vertical="center"/>
    </xf>
    <xf numFmtId="0" fontId="0" fillId="0" borderId="70" xfId="0" applyFill="1" applyBorder="1" applyAlignment="1">
      <alignment horizontal="left" vertical="center"/>
    </xf>
    <xf numFmtId="0" fontId="0" fillId="9" borderId="69" xfId="0" applyFill="1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101" xfId="0" applyBorder="1" applyAlignment="1">
      <alignment horizontal="left" vertical="center"/>
    </xf>
    <xf numFmtId="0" fontId="0" fillId="6" borderId="93" xfId="0" applyFill="1" applyBorder="1" applyAlignment="1">
      <alignment vertical="center"/>
    </xf>
    <xf numFmtId="0" fontId="0" fillId="0" borderId="86" xfId="0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102" xfId="0" applyBorder="1" applyAlignment="1">
      <alignment horizontal="left" vertical="center"/>
    </xf>
    <xf numFmtId="0" fontId="0" fillId="6" borderId="24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6" borderId="25" xfId="0" applyFill="1" applyBorder="1" applyAlignment="1">
      <alignment horizontal="left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5" fillId="9" borderId="67" xfId="0" applyFont="1" applyFill="1" applyBorder="1" applyAlignment="1">
      <alignment horizontal="center" vertical="center"/>
    </xf>
    <xf numFmtId="0" fontId="5" fillId="9" borderId="66" xfId="0" applyFont="1" applyFill="1" applyBorder="1" applyAlignment="1">
      <alignment horizontal="center" vertical="center"/>
    </xf>
    <xf numFmtId="0" fontId="0" fillId="0" borderId="103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4" fillId="8" borderId="2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5" fillId="9" borderId="84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62" xfId="0" applyFont="1" applyFill="1" applyBorder="1" applyAlignment="1">
      <alignment horizontal="center" vertical="center"/>
    </xf>
    <xf numFmtId="0" fontId="0" fillId="0" borderId="10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9" borderId="84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9" borderId="62" xfId="0" applyFont="1" applyFill="1" applyBorder="1" applyAlignment="1">
      <alignment vertical="center"/>
    </xf>
    <xf numFmtId="0" fontId="0" fillId="0" borderId="104" xfId="0" applyBorder="1" applyAlignment="1">
      <alignment horizontal="left" vertical="center"/>
    </xf>
    <xf numFmtId="0" fontId="0" fillId="9" borderId="105" xfId="0" applyFill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9" borderId="14" xfId="0" applyFill="1" applyBorder="1" applyAlignment="1">
      <alignment horizontal="left" vertical="center"/>
    </xf>
    <xf numFmtId="0" fontId="8" fillId="9" borderId="62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6" borderId="106" xfId="0" applyFill="1" applyBorder="1" applyAlignment="1">
      <alignment horizontal="left" vertical="center"/>
    </xf>
    <xf numFmtId="0" fontId="0" fillId="6" borderId="107" xfId="0" applyFill="1" applyBorder="1" applyAlignment="1">
      <alignment horizontal="left" vertical="center"/>
    </xf>
    <xf numFmtId="0" fontId="8" fillId="9" borderId="108" xfId="0" applyFont="1" applyFill="1" applyBorder="1" applyAlignment="1">
      <alignment vertical="center"/>
    </xf>
    <xf numFmtId="0" fontId="0" fillId="0" borderId="108" xfId="0" applyFill="1" applyBorder="1" applyAlignment="1">
      <alignment horizontal="left" vertical="center"/>
    </xf>
    <xf numFmtId="0" fontId="8" fillId="0" borderId="13" xfId="0" applyFont="1" applyBorder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0" fillId="0" borderId="110" xfId="0" applyBorder="1" applyAlignment="1">
      <alignment horizontal="left" vertical="center"/>
    </xf>
    <xf numFmtId="0" fontId="0" fillId="0" borderId="111" xfId="0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0" borderId="112" xfId="0" applyBorder="1" applyAlignment="1">
      <alignment horizontal="left" vertical="center"/>
    </xf>
    <xf numFmtId="0" fontId="0" fillId="0" borderId="113" xfId="0" applyBorder="1" applyAlignment="1">
      <alignment horizontal="left" vertical="center"/>
    </xf>
    <xf numFmtId="0" fontId="0" fillId="9" borderId="114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15" xfId="0" applyFill="1" applyBorder="1" applyAlignment="1">
      <alignment horizontal="left" vertical="center"/>
    </xf>
    <xf numFmtId="0" fontId="0" fillId="0" borderId="103" xfId="0" applyFill="1" applyBorder="1" applyAlignment="1">
      <alignment horizontal="left" vertical="center"/>
    </xf>
    <xf numFmtId="0" fontId="0" fillId="9" borderId="116" xfId="0" applyFill="1" applyBorder="1" applyAlignment="1">
      <alignment horizontal="left" vertical="center"/>
    </xf>
    <xf numFmtId="0" fontId="0" fillId="10" borderId="14" xfId="0" applyFill="1" applyBorder="1" applyAlignment="1">
      <alignment horizontal="center" vertical="center"/>
    </xf>
    <xf numFmtId="0" fontId="0" fillId="10" borderId="8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102" xfId="0" applyFont="1" applyBorder="1" applyAlignment="1">
      <alignment horizontal="left" vertical="center" wrapText="1"/>
    </xf>
    <xf numFmtId="0" fontId="0" fillId="0" borderId="73" xfId="0" applyFill="1" applyBorder="1" applyAlignment="1">
      <alignment horizontal="left" vertical="center"/>
    </xf>
    <xf numFmtId="0" fontId="0" fillId="9" borderId="117" xfId="0" applyFill="1" applyBorder="1" applyAlignment="1">
      <alignment horizontal="left" vertical="center"/>
    </xf>
    <xf numFmtId="0" fontId="8" fillId="9" borderId="115" xfId="0" applyFont="1" applyFill="1" applyBorder="1" applyAlignment="1">
      <alignment vertical="center"/>
    </xf>
    <xf numFmtId="0" fontId="0" fillId="0" borderId="118" xfId="0" applyBorder="1" applyAlignment="1">
      <alignment horizontal="left" vertical="center"/>
    </xf>
    <xf numFmtId="0" fontId="0" fillId="0" borderId="119" xfId="0" applyBorder="1" applyAlignment="1">
      <alignment horizontal="left" vertical="center"/>
    </xf>
    <xf numFmtId="0" fontId="0" fillId="0" borderId="120" xfId="0" applyBorder="1" applyAlignment="1">
      <alignment horizontal="left" vertical="center"/>
    </xf>
    <xf numFmtId="0" fontId="0" fillId="4" borderId="58" xfId="0" applyFill="1" applyBorder="1" applyAlignment="1">
      <alignment horizontal="left" vertical="center"/>
    </xf>
    <xf numFmtId="0" fontId="0" fillId="4" borderId="121" xfId="0" applyFill="1" applyBorder="1" applyAlignment="1">
      <alignment horizontal="left" vertical="center"/>
    </xf>
    <xf numFmtId="0" fontId="0" fillId="4" borderId="103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0" borderId="0" xfId="1"/>
    <xf numFmtId="0" fontId="10" fillId="0" borderId="0" xfId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" fontId="0" fillId="0" borderId="0" xfId="0" applyNumberFormat="1" applyFill="1"/>
    <xf numFmtId="2" fontId="0" fillId="0" borderId="0" xfId="0" applyNumberFormat="1" applyFill="1"/>
    <xf numFmtId="1" fontId="0" fillId="0" borderId="0" xfId="0" applyNumberFormat="1"/>
    <xf numFmtId="0" fontId="0" fillId="0" borderId="122" xfId="0" applyBorder="1" applyAlignment="1">
      <alignment horizontal="center" vertical="center"/>
    </xf>
    <xf numFmtId="0" fontId="0" fillId="0" borderId="123" xfId="0" applyBorder="1" applyAlignment="1">
      <alignment horizontal="center"/>
    </xf>
    <xf numFmtId="0" fontId="0" fillId="0" borderId="124" xfId="0" applyBorder="1" applyAlignment="1">
      <alignment horizontal="center"/>
    </xf>
    <xf numFmtId="0" fontId="0" fillId="0" borderId="125" xfId="0" applyBorder="1" applyAlignment="1">
      <alignment horizontal="center"/>
    </xf>
    <xf numFmtId="0" fontId="0" fillId="0" borderId="126" xfId="0" applyBorder="1" applyAlignment="1">
      <alignment horizontal="center" vertical="center"/>
    </xf>
    <xf numFmtId="0" fontId="0" fillId="0" borderId="127" xfId="0" applyBorder="1" applyAlignment="1">
      <alignment horizontal="center"/>
    </xf>
    <xf numFmtId="0" fontId="0" fillId="0" borderId="128" xfId="0" applyBorder="1" applyAlignment="1">
      <alignment horizontal="center"/>
    </xf>
    <xf numFmtId="0" fontId="0" fillId="0" borderId="129" xfId="0" applyBorder="1" applyAlignment="1">
      <alignment horizontal="center" wrapText="1"/>
    </xf>
    <xf numFmtId="0" fontId="0" fillId="11" borderId="129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11" borderId="0" xfId="0" applyNumberFormat="1" applyFill="1" applyAlignment="1">
      <alignment horizontal="center"/>
    </xf>
    <xf numFmtId="0" fontId="0" fillId="0" borderId="130" xfId="0" applyBorder="1" applyAlignment="1">
      <alignment horizontal="center"/>
    </xf>
    <xf numFmtId="1" fontId="0" fillId="0" borderId="130" xfId="0" applyNumberFormat="1" applyBorder="1" applyAlignment="1">
      <alignment horizontal="center"/>
    </xf>
    <xf numFmtId="1" fontId="0" fillId="11" borderId="130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tructables.com/id/IoT-NFT-Aquaponic-System-Controler-with-WebApp-Int/?ALLSTEPS" TargetMode="External"/><Relationship Id="rId13" Type="http://schemas.openxmlformats.org/officeDocument/2006/relationships/hyperlink" Target="http://www.arduinoecia.com.br/2014/07/arduino-sensor-de-nivel-de-liquidos.html" TargetMode="External"/><Relationship Id="rId3" Type="http://schemas.openxmlformats.org/officeDocument/2006/relationships/hyperlink" Target="https://www.yoctoproject.org/tools-resources/projects/poky" TargetMode="External"/><Relationship Id="rId7" Type="http://schemas.openxmlformats.org/officeDocument/2006/relationships/hyperlink" Target="https://youtu.be/AIzHckFwmX8" TargetMode="External"/><Relationship Id="rId12" Type="http://schemas.openxmlformats.org/officeDocument/2006/relationships/hyperlink" Target="https://centraldesistemas.sbc.org.br/ecos/sbesc2016" TargetMode="External"/><Relationship Id="rId17" Type="http://schemas.openxmlformats.org/officeDocument/2006/relationships/hyperlink" Target="https://youtu.be/jWE0R7fG4k4" TargetMode="External"/><Relationship Id="rId2" Type="http://schemas.openxmlformats.org/officeDocument/2006/relationships/hyperlink" Target="https://software.intel.com/en-us/iot/hardware/galileo/downloads" TargetMode="External"/><Relationship Id="rId16" Type="http://schemas.openxmlformats.org/officeDocument/2006/relationships/hyperlink" Target="https://youtu.be/-FIXtiNZBLs" TargetMode="External"/><Relationship Id="rId1" Type="http://schemas.openxmlformats.org/officeDocument/2006/relationships/hyperlink" Target="http://sbesc.lisha.ufsc.br/sbesc2016/Questions+And+Answers" TargetMode="External"/><Relationship Id="rId6" Type="http://schemas.openxmlformats.org/officeDocument/2006/relationships/hyperlink" Target="https://jems.sbc.org.br/home.cgi?c=2522" TargetMode="External"/><Relationship Id="rId11" Type="http://schemas.openxmlformats.org/officeDocument/2006/relationships/hyperlink" Target="mailto:submissaocompetitionintel@gmail.com" TargetMode="External"/><Relationship Id="rId5" Type="http://schemas.openxmlformats.org/officeDocument/2006/relationships/hyperlink" Target="http://sbesc.lisha.ufsc.br/sbesc2016/Intel+Embedded+Systems+Competition" TargetMode="External"/><Relationship Id="rId15" Type="http://schemas.openxmlformats.org/officeDocument/2006/relationships/hyperlink" Target="https://youtu.be/deBKDFAGHyo" TargetMode="External"/><Relationship Id="rId10" Type="http://schemas.openxmlformats.org/officeDocument/2006/relationships/hyperlink" Target="http://www.instructables.com/id/Quadcopter-using-Intel-Galileo-and-Android-App/?ALLSTEPS" TargetMode="External"/><Relationship Id="rId4" Type="http://schemas.openxmlformats.org/officeDocument/2006/relationships/hyperlink" Target="https://www.youtube.com/watch?v=vAK2LFtpbhI" TargetMode="External"/><Relationship Id="rId9" Type="http://schemas.openxmlformats.org/officeDocument/2006/relationships/hyperlink" Target="http://www.instructables.com/id/Fade-a-LED-with-a-potentiometer-on-Intel-Galileo-a/" TargetMode="External"/><Relationship Id="rId14" Type="http://schemas.openxmlformats.org/officeDocument/2006/relationships/hyperlink" Target="https://youtu.be/53hGjRBFj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90"/>
  <sheetViews>
    <sheetView topLeftCell="A63" zoomScale="60" zoomScaleNormal="60" workbookViewId="0">
      <selection activeCell="Y18" sqref="Y18"/>
    </sheetView>
  </sheetViews>
  <sheetFormatPr defaultColWidth="9" defaultRowHeight="15" x14ac:dyDescent="0.25"/>
  <cols>
    <col min="1" max="1" width="1" style="1" customWidth="1"/>
    <col min="2" max="2" width="1.28515625" style="1" customWidth="1"/>
    <col min="3" max="3" width="2.28515625" style="1" customWidth="1"/>
    <col min="4" max="5" width="3.42578125" style="1" customWidth="1"/>
    <col min="6" max="22" width="3.7109375" style="1" customWidth="1"/>
    <col min="23" max="25" width="3.140625" style="1" customWidth="1"/>
    <col min="26" max="26" width="4.140625" style="1" customWidth="1"/>
    <col min="27" max="27" width="2.5703125" style="1" customWidth="1"/>
    <col min="28" max="28" width="1.140625" style="1" customWidth="1"/>
    <col min="29" max="29" width="1.5703125" style="1" customWidth="1"/>
    <col min="30" max="30" width="5" style="1" customWidth="1"/>
    <col min="31" max="31" width="3" style="1" customWidth="1"/>
    <col min="32" max="33" width="3.140625" style="1" customWidth="1"/>
    <col min="34" max="34" width="3.140625" style="2" customWidth="1"/>
    <col min="35" max="35" width="2.140625" style="2" customWidth="1"/>
    <col min="36" max="37" width="3.140625" style="2" customWidth="1"/>
    <col min="38" max="38" width="0.5703125" style="2" customWidth="1"/>
    <col min="39" max="39" width="2.5703125" style="1" customWidth="1"/>
    <col min="40" max="40" width="2.7109375" style="1" customWidth="1"/>
    <col min="41" max="42" width="3.140625" style="1" customWidth="1"/>
    <col min="43" max="43" width="6.7109375" style="1" customWidth="1"/>
    <col min="44" max="45" width="2.7109375" style="1" customWidth="1"/>
    <col min="46" max="46" width="0.5703125" style="1" customWidth="1"/>
    <col min="47" max="47" width="2.5703125" style="1" customWidth="1"/>
    <col min="48" max="48" width="3.140625" style="1" customWidth="1"/>
    <col min="49" max="49" width="3.7109375" style="1" customWidth="1"/>
    <col min="50" max="52" width="3.140625" style="1" customWidth="1"/>
    <col min="53" max="70" width="3.7109375" style="1" customWidth="1"/>
    <col min="71" max="16384" width="9" style="1"/>
  </cols>
  <sheetData>
    <row r="1" spans="2:47" ht="5.25" customHeight="1" x14ac:dyDescent="0.25">
      <c r="AU1" s="2"/>
    </row>
    <row r="2" spans="2:47" ht="6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  <c r="AU2" s="2"/>
    </row>
    <row r="3" spans="2:47" ht="15.75" thickBot="1" x14ac:dyDescent="0.3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  <c r="AC3" s="4"/>
      <c r="AH3" s="1"/>
      <c r="AI3" s="1"/>
      <c r="AJ3" s="1"/>
      <c r="AK3" s="1"/>
      <c r="AL3" s="1"/>
    </row>
    <row r="4" spans="2:47" ht="15.75" customHeight="1" thickTop="1" x14ac:dyDescent="0.25">
      <c r="B4" s="3"/>
      <c r="C4" s="4"/>
      <c r="D4" s="4"/>
      <c r="E4" s="5" t="s">
        <v>0</v>
      </c>
      <c r="F4" s="5"/>
      <c r="G4" s="5"/>
      <c r="H4" s="4"/>
      <c r="I4" s="4"/>
      <c r="J4" s="4"/>
      <c r="K4" s="4"/>
      <c r="L4" s="4"/>
      <c r="M4" s="6" t="s">
        <v>1</v>
      </c>
      <c r="N4" s="7"/>
      <c r="O4" s="7"/>
      <c r="P4" s="7"/>
      <c r="Q4" s="7"/>
      <c r="R4" s="7"/>
      <c r="S4" s="7"/>
      <c r="T4" s="8"/>
      <c r="U4" s="9"/>
      <c r="V4" s="4"/>
      <c r="W4" s="4"/>
      <c r="X4" s="4"/>
      <c r="Y4" s="4"/>
      <c r="Z4" s="4"/>
      <c r="AA4" s="4"/>
      <c r="AB4" s="3"/>
      <c r="AC4" s="4"/>
      <c r="AE4" s="10"/>
      <c r="AF4" s="11" t="s">
        <v>2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2"/>
      <c r="AT4" s="12"/>
      <c r="AU4" s="13"/>
    </row>
    <row r="5" spans="2:47" ht="17.25" customHeight="1" x14ac:dyDescent="0.25">
      <c r="B5" s="3"/>
      <c r="C5" s="4"/>
      <c r="D5" s="4"/>
      <c r="E5" s="5"/>
      <c r="F5" s="5"/>
      <c r="G5" s="5"/>
      <c r="H5" s="4"/>
      <c r="I5" s="4"/>
      <c r="J5" s="4"/>
      <c r="K5" s="4"/>
      <c r="L5" s="4"/>
      <c r="M5" s="14"/>
      <c r="N5" s="15"/>
      <c r="O5" s="15"/>
      <c r="P5" s="15"/>
      <c r="Q5" s="15"/>
      <c r="R5" s="15"/>
      <c r="S5" s="15"/>
      <c r="T5" s="16"/>
      <c r="U5" s="9"/>
      <c r="V5" s="4"/>
      <c r="W5" s="4"/>
      <c r="X5" s="4"/>
      <c r="Y5" s="4"/>
      <c r="Z5" s="4"/>
      <c r="AA5" s="4"/>
      <c r="AB5" s="3"/>
      <c r="AC5" s="4"/>
      <c r="AE5" s="17"/>
      <c r="AF5" s="18"/>
      <c r="AG5" s="18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"/>
      <c r="AT5" s="2"/>
      <c r="AU5" s="20"/>
    </row>
    <row r="6" spans="2:47" ht="16.5" thickBo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14"/>
      <c r="N6" s="15"/>
      <c r="O6" s="15"/>
      <c r="P6" s="15"/>
      <c r="Q6" s="15"/>
      <c r="R6" s="15"/>
      <c r="S6" s="15"/>
      <c r="T6" s="16"/>
      <c r="U6" s="9"/>
      <c r="V6" s="4"/>
      <c r="W6" s="4"/>
      <c r="X6" s="4"/>
      <c r="Y6" s="4"/>
      <c r="Z6" s="4"/>
      <c r="AA6" s="4"/>
      <c r="AB6" s="3"/>
      <c r="AC6" s="4"/>
      <c r="AE6" s="17"/>
      <c r="AF6" s="21"/>
      <c r="AG6" s="22" t="s">
        <v>3</v>
      </c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U6" s="20"/>
    </row>
    <row r="7" spans="2:47" ht="18.75" thickTop="1" thickBot="1" x14ac:dyDescent="0.3">
      <c r="B7" s="3"/>
      <c r="C7" s="4"/>
      <c r="D7" s="24" t="s">
        <v>4</v>
      </c>
      <c r="E7" s="25"/>
      <c r="F7" s="25"/>
      <c r="G7" s="25"/>
      <c r="H7" s="25"/>
      <c r="I7" s="26"/>
      <c r="J7" s="4"/>
      <c r="K7" s="4"/>
      <c r="L7" s="4"/>
      <c r="M7" s="27"/>
      <c r="N7" s="28" t="s">
        <v>5</v>
      </c>
      <c r="O7" s="29"/>
      <c r="P7" s="29"/>
      <c r="Q7" s="29"/>
      <c r="R7" s="29"/>
      <c r="S7" s="30"/>
      <c r="T7" s="31"/>
      <c r="U7" s="9"/>
      <c r="V7" s="32"/>
      <c r="W7" s="25" t="s">
        <v>6</v>
      </c>
      <c r="X7" s="25"/>
      <c r="Y7" s="25"/>
      <c r="Z7" s="33"/>
      <c r="AA7" s="4"/>
      <c r="AB7" s="34"/>
      <c r="AC7" s="4"/>
      <c r="AE7" s="17"/>
      <c r="AF7" s="35"/>
      <c r="AG7" s="22" t="s">
        <v>7</v>
      </c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U7" s="20"/>
    </row>
    <row r="8" spans="2:47" ht="17.25" x14ac:dyDescent="0.25">
      <c r="B8" s="3"/>
      <c r="C8" s="4"/>
      <c r="D8" s="36"/>
      <c r="E8" s="37"/>
      <c r="F8" s="37"/>
      <c r="G8" s="37"/>
      <c r="H8" s="37"/>
      <c r="I8" s="38"/>
      <c r="J8" s="39"/>
      <c r="K8" s="39"/>
      <c r="L8" s="39"/>
      <c r="M8" s="40"/>
      <c r="N8" s="41"/>
      <c r="O8" s="42"/>
      <c r="P8" s="42"/>
      <c r="Q8" s="42"/>
      <c r="R8" s="42"/>
      <c r="S8" s="43"/>
      <c r="T8" s="44"/>
      <c r="U8" s="45"/>
      <c r="V8" s="46"/>
      <c r="W8" s="37"/>
      <c r="X8" s="37"/>
      <c r="Y8" s="37"/>
      <c r="Z8" s="47"/>
      <c r="AA8" s="4"/>
      <c r="AB8" s="34"/>
      <c r="AC8" s="4"/>
      <c r="AE8" s="17"/>
      <c r="AF8" s="48"/>
      <c r="AG8" s="22" t="s">
        <v>8</v>
      </c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U8" s="20"/>
    </row>
    <row r="9" spans="2:47" ht="17.25" x14ac:dyDescent="0.25">
      <c r="B9" s="3"/>
      <c r="C9" s="4"/>
      <c r="D9" s="36"/>
      <c r="E9" s="37"/>
      <c r="F9" s="37"/>
      <c r="G9" s="37"/>
      <c r="H9" s="37"/>
      <c r="I9" s="49"/>
      <c r="J9" s="50"/>
      <c r="K9" s="50"/>
      <c r="L9" s="50"/>
      <c r="M9" s="27"/>
      <c r="N9" s="51"/>
      <c r="O9" s="51"/>
      <c r="P9" s="51"/>
      <c r="Q9" s="52"/>
      <c r="R9" s="51"/>
      <c r="S9" s="51"/>
      <c r="T9" s="51"/>
      <c r="U9" s="9"/>
      <c r="V9" s="53"/>
      <c r="W9" s="37"/>
      <c r="X9" s="37"/>
      <c r="Y9" s="37"/>
      <c r="Z9" s="47"/>
      <c r="AA9" s="4"/>
      <c r="AB9" s="34"/>
      <c r="AC9" s="4"/>
      <c r="AE9" s="17"/>
      <c r="AF9" s="54"/>
      <c r="AG9" s="22" t="s">
        <v>9</v>
      </c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U9" s="20"/>
    </row>
    <row r="10" spans="2:47" ht="18" thickBot="1" x14ac:dyDescent="0.3">
      <c r="B10" s="3"/>
      <c r="C10" s="4"/>
      <c r="D10" s="36"/>
      <c r="E10" s="37"/>
      <c r="F10" s="37"/>
      <c r="G10" s="37"/>
      <c r="H10" s="37"/>
      <c r="I10" s="55"/>
      <c r="J10" s="56"/>
      <c r="K10" s="56"/>
      <c r="L10" s="56"/>
      <c r="M10" s="57"/>
      <c r="N10" s="28" t="s">
        <v>10</v>
      </c>
      <c r="O10" s="29"/>
      <c r="P10" s="29"/>
      <c r="Q10" s="29"/>
      <c r="R10" s="29"/>
      <c r="S10" s="30"/>
      <c r="T10" s="58"/>
      <c r="U10" s="59"/>
      <c r="V10" s="60"/>
      <c r="W10" s="37"/>
      <c r="X10" s="37"/>
      <c r="Y10" s="37"/>
      <c r="Z10" s="47"/>
      <c r="AA10" s="4"/>
      <c r="AB10" s="34"/>
      <c r="AC10" s="4"/>
      <c r="AE10" s="17"/>
      <c r="AF10" s="61"/>
      <c r="AG10" s="22" t="s">
        <v>11</v>
      </c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U10" s="20"/>
    </row>
    <row r="11" spans="2:47" ht="18" thickBot="1" x14ac:dyDescent="0.3">
      <c r="B11" s="3"/>
      <c r="C11" s="4"/>
      <c r="D11" s="36"/>
      <c r="E11" s="37"/>
      <c r="F11" s="37"/>
      <c r="G11" s="37"/>
      <c r="H11" s="37"/>
      <c r="I11" s="62"/>
      <c r="J11" s="50"/>
      <c r="K11" s="50"/>
      <c r="L11" s="50"/>
      <c r="M11" s="27"/>
      <c r="N11" s="63"/>
      <c r="O11" s="64"/>
      <c r="P11" s="64"/>
      <c r="Q11" s="64"/>
      <c r="R11" s="64"/>
      <c r="S11" s="65"/>
      <c r="T11" s="31"/>
      <c r="U11" s="9"/>
      <c r="V11" s="66"/>
      <c r="W11" s="37"/>
      <c r="X11" s="37"/>
      <c r="Y11" s="37"/>
      <c r="Z11" s="47"/>
      <c r="AA11" s="4"/>
      <c r="AB11" s="34"/>
      <c r="AC11" s="4"/>
      <c r="AE11" s="17"/>
      <c r="AF11" s="67"/>
      <c r="AG11" s="22" t="s">
        <v>12</v>
      </c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U11" s="20"/>
    </row>
    <row r="12" spans="2:47" ht="18" thickBot="1" x14ac:dyDescent="0.3">
      <c r="B12" s="3"/>
      <c r="C12" s="4"/>
      <c r="D12" s="36"/>
      <c r="E12" s="37"/>
      <c r="F12" s="37"/>
      <c r="G12" s="37"/>
      <c r="H12" s="37"/>
      <c r="I12" s="62"/>
      <c r="J12" s="4"/>
      <c r="K12" s="4"/>
      <c r="L12" s="4"/>
      <c r="M12" s="27"/>
      <c r="N12" s="41"/>
      <c r="O12" s="42"/>
      <c r="P12" s="42"/>
      <c r="Q12" s="42"/>
      <c r="R12" s="42"/>
      <c r="S12" s="43"/>
      <c r="T12" s="44"/>
      <c r="U12" s="45"/>
      <c r="V12" s="68"/>
      <c r="W12" s="69"/>
      <c r="X12" s="69"/>
      <c r="Y12" s="69"/>
      <c r="Z12" s="70"/>
      <c r="AA12" s="4"/>
      <c r="AB12" s="34"/>
      <c r="AC12" s="4"/>
      <c r="AE12" s="17"/>
      <c r="AF12" s="71"/>
      <c r="AG12" s="72" t="s">
        <v>13</v>
      </c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U12" s="20"/>
    </row>
    <row r="13" spans="2:47" ht="16.5" thickTop="1" x14ac:dyDescent="0.25">
      <c r="B13" s="3"/>
      <c r="C13" s="4"/>
      <c r="D13" s="36"/>
      <c r="E13" s="37"/>
      <c r="F13" s="37"/>
      <c r="G13" s="37"/>
      <c r="H13" s="37"/>
      <c r="I13" s="38"/>
      <c r="J13" s="39"/>
      <c r="K13" s="74"/>
      <c r="L13" s="50"/>
      <c r="M13" s="27"/>
      <c r="N13" s="75"/>
      <c r="O13" s="75"/>
      <c r="P13" s="75"/>
      <c r="Q13" s="76"/>
      <c r="R13" s="75"/>
      <c r="S13" s="75"/>
      <c r="T13" s="51"/>
      <c r="U13" s="9"/>
      <c r="V13" s="50"/>
      <c r="W13" s="77"/>
      <c r="X13" s="50"/>
      <c r="Y13" s="4"/>
      <c r="Z13" s="4"/>
      <c r="AA13" s="4"/>
      <c r="AB13" s="3"/>
      <c r="AC13" s="4"/>
      <c r="AE13" s="17"/>
      <c r="AF13" s="78"/>
      <c r="AG13" s="72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U13" s="20"/>
    </row>
    <row r="14" spans="2:47" ht="15.75" thickBot="1" x14ac:dyDescent="0.3">
      <c r="B14" s="3"/>
      <c r="C14" s="4"/>
      <c r="D14" s="36"/>
      <c r="E14" s="37"/>
      <c r="F14" s="37"/>
      <c r="G14" s="37"/>
      <c r="H14" s="37"/>
      <c r="I14" s="55"/>
      <c r="J14" s="56"/>
      <c r="K14" s="79"/>
      <c r="L14" s="80"/>
      <c r="M14" s="81"/>
      <c r="N14" s="28" t="s">
        <v>14</v>
      </c>
      <c r="O14" s="29"/>
      <c r="P14" s="29"/>
      <c r="Q14" s="29"/>
      <c r="R14" s="29"/>
      <c r="S14" s="30"/>
      <c r="T14" s="31"/>
      <c r="U14" s="9"/>
      <c r="V14" s="50"/>
      <c r="W14" s="82"/>
      <c r="X14" s="50"/>
      <c r="Y14" s="4"/>
      <c r="Z14" s="4"/>
      <c r="AA14" s="4"/>
      <c r="AB14" s="3"/>
      <c r="AC14" s="4"/>
      <c r="AE14" s="17"/>
      <c r="AF14" s="83"/>
      <c r="AG14" s="72" t="s">
        <v>15</v>
      </c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U14" s="20"/>
    </row>
    <row r="15" spans="2:47" ht="15.75" thickBot="1" x14ac:dyDescent="0.3">
      <c r="B15" s="3"/>
      <c r="C15" s="4"/>
      <c r="D15" s="84"/>
      <c r="E15" s="69"/>
      <c r="F15" s="69"/>
      <c r="G15" s="69"/>
      <c r="H15" s="69"/>
      <c r="I15" s="85"/>
      <c r="J15" s="50"/>
      <c r="K15" s="82"/>
      <c r="L15" s="50"/>
      <c r="M15" s="27"/>
      <c r="N15" s="41"/>
      <c r="O15" s="42"/>
      <c r="P15" s="42"/>
      <c r="Q15" s="42"/>
      <c r="R15" s="42"/>
      <c r="S15" s="43"/>
      <c r="T15" s="31"/>
      <c r="U15" s="9"/>
      <c r="V15" s="50"/>
      <c r="W15" s="82"/>
      <c r="X15" s="50"/>
      <c r="Y15" s="4"/>
      <c r="Z15" s="4"/>
      <c r="AA15" s="4"/>
      <c r="AB15" s="3"/>
      <c r="AC15" s="4"/>
      <c r="AE15" s="17"/>
      <c r="AF15" s="86"/>
      <c r="AG15" s="72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U15" s="20"/>
    </row>
    <row r="16" spans="2:47" ht="16.5" thickTop="1" x14ac:dyDescent="0.25">
      <c r="B16" s="3"/>
      <c r="C16" s="4"/>
      <c r="D16" s="4"/>
      <c r="E16" s="4"/>
      <c r="F16" s="4"/>
      <c r="G16" s="4"/>
      <c r="H16" s="4"/>
      <c r="I16" s="50"/>
      <c r="J16" s="50"/>
      <c r="K16" s="82"/>
      <c r="L16" s="50"/>
      <c r="M16" s="27"/>
      <c r="N16" s="75"/>
      <c r="O16" s="75"/>
      <c r="P16" s="75"/>
      <c r="Q16" s="75"/>
      <c r="R16" s="75"/>
      <c r="S16" s="75"/>
      <c r="T16" s="51"/>
      <c r="U16" s="9"/>
      <c r="V16" s="50"/>
      <c r="W16" s="82"/>
      <c r="X16" s="50"/>
      <c r="Y16" s="4"/>
      <c r="Z16" s="4"/>
      <c r="AA16" s="4"/>
      <c r="AB16" s="3"/>
      <c r="AC16" s="4"/>
      <c r="AE16" s="17"/>
      <c r="AF16" s="87"/>
      <c r="AG16" s="72" t="s">
        <v>16</v>
      </c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20"/>
    </row>
    <row r="17" spans="2:70" ht="15.75" thickBot="1" x14ac:dyDescent="0.3">
      <c r="B17" s="3"/>
      <c r="C17" s="4"/>
      <c r="D17" s="4"/>
      <c r="E17" s="4"/>
      <c r="F17" s="4"/>
      <c r="G17" s="4"/>
      <c r="H17" s="4"/>
      <c r="I17" s="50"/>
      <c r="J17" s="50"/>
      <c r="K17" s="80"/>
      <c r="L17" s="56"/>
      <c r="M17" s="88"/>
      <c r="N17" s="28" t="s">
        <v>17</v>
      </c>
      <c r="O17" s="29"/>
      <c r="P17" s="29"/>
      <c r="Q17" s="29"/>
      <c r="R17" s="29"/>
      <c r="S17" s="30"/>
      <c r="T17" s="89"/>
      <c r="U17" s="59"/>
      <c r="V17" s="56"/>
      <c r="W17" s="82"/>
      <c r="X17" s="50"/>
      <c r="Y17" s="4"/>
      <c r="Z17" s="4"/>
      <c r="AA17" s="4"/>
      <c r="AB17" s="3"/>
      <c r="AC17" s="4"/>
      <c r="AE17" s="17"/>
      <c r="AF17" s="90"/>
      <c r="AG17" s="72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U17" s="20"/>
    </row>
    <row r="18" spans="2:70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27"/>
      <c r="N18" s="41"/>
      <c r="O18" s="42"/>
      <c r="P18" s="42"/>
      <c r="Q18" s="42"/>
      <c r="R18" s="42"/>
      <c r="S18" s="43"/>
      <c r="T18" s="91"/>
      <c r="U18" s="9"/>
      <c r="V18" s="4"/>
      <c r="W18" s="4"/>
      <c r="X18" s="4"/>
      <c r="Y18" s="4"/>
      <c r="Z18" s="4"/>
      <c r="AA18" s="4"/>
      <c r="AB18" s="3"/>
      <c r="AC18" s="4"/>
      <c r="AE18" s="90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3"/>
    </row>
    <row r="19" spans="2:70" ht="15.75" thickBot="1" x14ac:dyDescent="0.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94"/>
      <c r="N19" s="95"/>
      <c r="O19" s="96"/>
      <c r="P19" s="96"/>
      <c r="Q19" s="97"/>
      <c r="R19" s="95"/>
      <c r="S19" s="95"/>
      <c r="T19" s="95"/>
      <c r="U19" s="9"/>
      <c r="V19" s="4"/>
      <c r="W19" s="4"/>
      <c r="X19" s="4"/>
      <c r="Y19" s="4"/>
      <c r="Z19" s="4"/>
      <c r="AA19" s="4"/>
      <c r="AB19" s="3"/>
      <c r="AC19" s="4"/>
      <c r="AD19" s="2"/>
      <c r="AE19" s="2"/>
    </row>
    <row r="20" spans="2:70" ht="15.75" thickTop="1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50"/>
      <c r="N20" s="50"/>
      <c r="O20" s="50"/>
      <c r="P20" s="50"/>
      <c r="Q20" s="82"/>
      <c r="R20" s="50"/>
      <c r="S20" s="50"/>
      <c r="T20" s="50"/>
      <c r="U20" s="50"/>
      <c r="V20" s="4"/>
      <c r="W20" s="4"/>
      <c r="X20" s="4"/>
      <c r="Y20" s="4"/>
      <c r="Z20" s="4"/>
      <c r="AA20" s="4"/>
      <c r="AB20" s="3"/>
      <c r="AC20" s="4"/>
      <c r="AD20" s="2"/>
      <c r="AE20" s="2"/>
    </row>
    <row r="21" spans="2:70" ht="6.7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98"/>
      <c r="N21" s="98"/>
      <c r="O21" s="98"/>
      <c r="P21" s="98"/>
      <c r="Q21" s="99"/>
      <c r="R21" s="98"/>
      <c r="S21" s="98"/>
      <c r="T21" s="98"/>
      <c r="U21" s="98"/>
      <c r="V21" s="3"/>
      <c r="W21" s="3"/>
      <c r="X21" s="3"/>
      <c r="Y21" s="3"/>
      <c r="Z21" s="3"/>
      <c r="AA21" s="3"/>
      <c r="AB21" s="3"/>
      <c r="AC21" s="4"/>
      <c r="AD21" s="2"/>
      <c r="AE21" s="2"/>
    </row>
    <row r="22" spans="2:70" x14ac:dyDescent="0.25">
      <c r="Q22" s="100"/>
      <c r="R22" s="2"/>
      <c r="S22" s="2"/>
      <c r="T22" s="2"/>
      <c r="U22" s="2"/>
      <c r="V22" s="2"/>
      <c r="W22" s="2"/>
      <c r="X22" s="2"/>
      <c r="Y22" s="2"/>
      <c r="AD22" s="2"/>
      <c r="AE22" s="2"/>
      <c r="AG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2:70" ht="6.75" customHeight="1" x14ac:dyDescent="0.25"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2"/>
      <c r="R23" s="103"/>
      <c r="S23" s="103"/>
      <c r="T23" s="103"/>
      <c r="U23" s="103"/>
      <c r="V23" s="103"/>
      <c r="W23" s="103"/>
      <c r="X23" s="103"/>
      <c r="Y23" s="103"/>
      <c r="Z23" s="101"/>
      <c r="AA23" s="101"/>
      <c r="AB23" s="101"/>
      <c r="AC23" s="101"/>
      <c r="AD23" s="103"/>
      <c r="AE23" s="103"/>
      <c r="AF23" s="101"/>
      <c r="AG23" s="103"/>
      <c r="AH23" s="103"/>
      <c r="AI23" s="103"/>
      <c r="AM23" s="2"/>
      <c r="AN23" s="2"/>
      <c r="AO23" s="2"/>
      <c r="AP23" s="2"/>
      <c r="AQ23" s="2"/>
      <c r="AR23" s="2"/>
      <c r="AS23" s="2"/>
      <c r="AT23" s="2"/>
      <c r="AU23" s="2"/>
    </row>
    <row r="24" spans="2:70" ht="6" customHeight="1" thickBot="1" x14ac:dyDescent="0.3"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2"/>
      <c r="R24" s="103"/>
      <c r="S24" s="103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3"/>
      <c r="AH24" s="103"/>
      <c r="AI24" s="103"/>
      <c r="AL24" s="104"/>
      <c r="AM24" s="104"/>
      <c r="AN24" s="104"/>
      <c r="AO24" s="104"/>
      <c r="AP24" s="104"/>
      <c r="AQ24" s="104"/>
      <c r="AR24" s="104"/>
      <c r="AS24" s="104"/>
      <c r="AT24" s="104"/>
      <c r="AU24" s="2"/>
    </row>
    <row r="25" spans="2:70" ht="16.5" thickTop="1" thickBot="1" x14ac:dyDescent="0.3">
      <c r="C25" s="105"/>
      <c r="D25" s="106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8"/>
      <c r="R25" s="107"/>
      <c r="S25" s="107"/>
      <c r="T25" s="107"/>
      <c r="U25" s="107"/>
      <c r="V25" s="107"/>
      <c r="W25" s="107"/>
      <c r="X25" s="107"/>
      <c r="Y25" s="109"/>
      <c r="Z25" s="109"/>
      <c r="AA25" s="109"/>
      <c r="AB25" s="109"/>
      <c r="AC25" s="109"/>
      <c r="AD25" s="109"/>
      <c r="AE25" s="109"/>
      <c r="AF25" s="109"/>
      <c r="AG25" s="107"/>
      <c r="AH25" s="110"/>
      <c r="AI25" s="103"/>
      <c r="AL25" s="104"/>
      <c r="AM25" s="2"/>
      <c r="AN25" s="2"/>
      <c r="AO25" s="2"/>
      <c r="AP25" s="2"/>
      <c r="AQ25" s="2"/>
      <c r="AR25" s="2"/>
      <c r="AS25" s="111"/>
      <c r="AT25" s="104"/>
      <c r="AU25" s="2"/>
    </row>
    <row r="26" spans="2:70" ht="24" customHeight="1" thickTop="1" x14ac:dyDescent="0.25">
      <c r="C26" s="105"/>
      <c r="D26" s="112"/>
      <c r="E26" s="113"/>
      <c r="F26" s="113"/>
      <c r="G26" s="114" t="s">
        <v>18</v>
      </c>
      <c r="H26" s="114"/>
      <c r="I26" s="114"/>
      <c r="J26" s="114"/>
      <c r="K26" s="114"/>
      <c r="L26" s="114"/>
      <c r="M26" s="114"/>
      <c r="N26" s="114"/>
      <c r="O26" s="114"/>
      <c r="P26" s="115"/>
      <c r="Q26" s="116"/>
      <c r="R26" s="113"/>
      <c r="S26" s="113"/>
      <c r="T26" s="113"/>
      <c r="U26" s="117"/>
      <c r="V26" s="2"/>
      <c r="W26" s="2"/>
      <c r="X26" s="118"/>
      <c r="Y26" s="119" t="s">
        <v>19</v>
      </c>
      <c r="Z26" s="120"/>
      <c r="AA26" s="120"/>
      <c r="AB26" s="120"/>
      <c r="AC26" s="120"/>
      <c r="AD26" s="120"/>
      <c r="AE26" s="120"/>
      <c r="AF26" s="120"/>
      <c r="AG26" s="121"/>
      <c r="AH26" s="122"/>
      <c r="AI26" s="103"/>
      <c r="AL26" s="104"/>
      <c r="AM26" s="123" t="s">
        <v>20</v>
      </c>
      <c r="AN26" s="123"/>
      <c r="AO26" s="123"/>
      <c r="AP26" s="123"/>
      <c r="AQ26" s="123"/>
      <c r="AR26" s="123"/>
      <c r="AS26" s="123"/>
      <c r="AT26" s="104"/>
      <c r="AU26" s="2"/>
    </row>
    <row r="27" spans="2:70" ht="18.75" customHeight="1" thickBot="1" x14ac:dyDescent="0.3">
      <c r="C27" s="105"/>
      <c r="D27" s="112"/>
      <c r="E27" s="124"/>
      <c r="F27" s="124"/>
      <c r="G27" s="125"/>
      <c r="H27" s="125"/>
      <c r="I27" s="125"/>
      <c r="J27" s="125"/>
      <c r="K27" s="125"/>
      <c r="L27" s="125"/>
      <c r="M27" s="125"/>
      <c r="N27" s="125"/>
      <c r="O27" s="125"/>
      <c r="P27" s="126"/>
      <c r="Q27" s="127"/>
      <c r="R27" s="128"/>
      <c r="S27" s="128"/>
      <c r="T27" s="128"/>
      <c r="U27" s="129"/>
      <c r="V27" s="2"/>
      <c r="W27" s="2"/>
      <c r="X27" s="118"/>
      <c r="Y27" s="130"/>
      <c r="Z27" s="131"/>
      <c r="AA27" s="131"/>
      <c r="AB27" s="131"/>
      <c r="AC27" s="131"/>
      <c r="AD27" s="131"/>
      <c r="AE27" s="131"/>
      <c r="AF27" s="131"/>
      <c r="AG27" s="132"/>
      <c r="AH27" s="122"/>
      <c r="AI27" s="103"/>
      <c r="AL27" s="104"/>
      <c r="AM27" s="2"/>
      <c r="AN27" s="2"/>
      <c r="AO27" s="2"/>
      <c r="AP27" s="2"/>
      <c r="AQ27" s="2"/>
      <c r="AR27" s="2"/>
      <c r="AS27" s="2"/>
      <c r="AT27" s="133"/>
      <c r="AU27" s="2"/>
    </row>
    <row r="28" spans="2:70" ht="15.75" thickBot="1" x14ac:dyDescent="0.3">
      <c r="C28" s="105"/>
      <c r="D28" s="112"/>
      <c r="E28" s="124"/>
      <c r="F28" s="134" t="s">
        <v>21</v>
      </c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6"/>
      <c r="U28" s="129"/>
      <c r="V28" s="2"/>
      <c r="W28" s="2"/>
      <c r="X28" s="137"/>
      <c r="Y28" s="138"/>
      <c r="Z28" s="138"/>
      <c r="AA28" s="138"/>
      <c r="AB28" s="138"/>
      <c r="AC28" s="138"/>
      <c r="AD28" s="138"/>
      <c r="AE28" s="138"/>
      <c r="AF28" s="138"/>
      <c r="AG28" s="139"/>
      <c r="AH28" s="140"/>
      <c r="AI28" s="141"/>
      <c r="AJ28" s="142"/>
      <c r="AK28" s="143"/>
      <c r="AL28" s="144"/>
      <c r="AM28" s="143"/>
      <c r="AN28" s="145" t="s">
        <v>22</v>
      </c>
      <c r="AO28" s="146"/>
      <c r="AP28" s="146"/>
      <c r="AQ28" s="146"/>
      <c r="AR28" s="147"/>
      <c r="AS28" s="2"/>
      <c r="AT28" s="104"/>
      <c r="AU28" s="2"/>
    </row>
    <row r="29" spans="2:70" ht="15.75" thickBot="1" x14ac:dyDescent="0.3">
      <c r="C29" s="105"/>
      <c r="D29" s="112"/>
      <c r="E29" s="124"/>
      <c r="F29" s="148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50"/>
      <c r="U29" s="129"/>
      <c r="V29" s="2"/>
      <c r="W29" s="2"/>
      <c r="X29" s="151"/>
      <c r="Y29" s="124"/>
      <c r="Z29" s="152" t="s">
        <v>23</v>
      </c>
      <c r="AA29" s="153"/>
      <c r="AB29" s="153"/>
      <c r="AC29" s="153"/>
      <c r="AD29" s="153"/>
      <c r="AE29" s="154"/>
      <c r="AF29" s="155"/>
      <c r="AG29" s="156"/>
      <c r="AH29" s="140"/>
      <c r="AI29" s="141"/>
      <c r="AJ29" s="157"/>
      <c r="AL29" s="104"/>
      <c r="AM29" s="2"/>
      <c r="AN29" s="158"/>
      <c r="AO29" s="159"/>
      <c r="AP29" s="159"/>
      <c r="AQ29" s="159"/>
      <c r="AR29" s="160"/>
      <c r="AS29" s="2"/>
      <c r="AT29" s="104"/>
      <c r="AU29" s="2"/>
    </row>
    <row r="30" spans="2:70" x14ac:dyDescent="0.25">
      <c r="C30" s="105"/>
      <c r="D30" s="112"/>
      <c r="E30" s="161"/>
      <c r="F30" s="162"/>
      <c r="G30" s="163"/>
      <c r="H30" s="164"/>
      <c r="I30" s="162"/>
      <c r="J30" s="162"/>
      <c r="K30" s="162"/>
      <c r="L30" s="163"/>
      <c r="M30" s="162"/>
      <c r="N30" s="165"/>
      <c r="O30" s="162"/>
      <c r="P30" s="162"/>
      <c r="Q30" s="164"/>
      <c r="R30" s="163"/>
      <c r="S30" s="162"/>
      <c r="T30" s="162"/>
      <c r="U30" s="129"/>
      <c r="V30" s="2"/>
      <c r="W30" s="2"/>
      <c r="X30" s="151"/>
      <c r="Y30" s="124"/>
      <c r="Z30" s="166"/>
      <c r="AA30" s="167"/>
      <c r="AB30" s="167"/>
      <c r="AC30" s="167"/>
      <c r="AD30" s="167"/>
      <c r="AE30" s="168"/>
      <c r="AF30" s="124"/>
      <c r="AG30" s="169"/>
      <c r="AH30" s="170"/>
      <c r="AI30" s="103"/>
      <c r="AL30" s="104"/>
      <c r="AM30" s="2"/>
      <c r="AN30" s="171"/>
      <c r="AO30" s="2"/>
      <c r="AP30" s="2"/>
      <c r="AQ30" s="2"/>
      <c r="AR30" s="2"/>
      <c r="AS30" s="2"/>
      <c r="AT30" s="104"/>
      <c r="AU30" s="2"/>
      <c r="BN30" s="2"/>
      <c r="BO30" s="2"/>
      <c r="BP30" s="2"/>
      <c r="BQ30" s="2"/>
      <c r="BR30" s="2"/>
    </row>
    <row r="31" spans="2:70" ht="16.5" customHeight="1" thickBot="1" x14ac:dyDescent="0.3">
      <c r="C31" s="105"/>
      <c r="D31" s="112"/>
      <c r="E31" s="161"/>
      <c r="F31" s="161"/>
      <c r="G31" s="172"/>
      <c r="H31" s="173"/>
      <c r="I31" s="124"/>
      <c r="J31" s="124"/>
      <c r="K31" s="124"/>
      <c r="L31" s="174"/>
      <c r="M31" s="28" t="s">
        <v>24</v>
      </c>
      <c r="N31" s="29"/>
      <c r="O31" s="30"/>
      <c r="P31" s="124"/>
      <c r="Q31" s="28" t="s">
        <v>25</v>
      </c>
      <c r="R31" s="29"/>
      <c r="S31" s="29"/>
      <c r="T31" s="30"/>
      <c r="U31" s="175"/>
      <c r="V31" s="143"/>
      <c r="W31" s="143"/>
      <c r="X31" s="151"/>
      <c r="Y31" s="124"/>
      <c r="Z31" s="124"/>
      <c r="AA31" s="124"/>
      <c r="AB31" s="124"/>
      <c r="AC31" s="124"/>
      <c r="AD31" s="124"/>
      <c r="AE31" s="124"/>
      <c r="AF31" s="124"/>
      <c r="AG31" s="176"/>
      <c r="AH31" s="177"/>
      <c r="AI31" s="178"/>
      <c r="AJ31" s="143"/>
      <c r="AK31" s="143"/>
      <c r="AL31" s="144"/>
      <c r="AM31" s="179"/>
      <c r="AN31" s="180"/>
      <c r="AO31" s="181"/>
      <c r="AP31" s="181"/>
      <c r="AQ31" s="181"/>
      <c r="AR31" s="182"/>
      <c r="AS31" s="2"/>
      <c r="AT31" s="104"/>
      <c r="AU31" s="2"/>
      <c r="BN31" s="2"/>
      <c r="BO31" s="2"/>
      <c r="BP31" s="2"/>
      <c r="BQ31" s="2"/>
      <c r="BR31" s="2"/>
    </row>
    <row r="32" spans="2:70" ht="16.5" customHeight="1" thickBot="1" x14ac:dyDescent="0.3">
      <c r="C32" s="105"/>
      <c r="D32" s="112"/>
      <c r="E32" s="124"/>
      <c r="F32" s="124"/>
      <c r="G32" s="174"/>
      <c r="H32" s="173"/>
      <c r="I32" s="183"/>
      <c r="J32" s="124"/>
      <c r="K32" s="124"/>
      <c r="L32" s="174"/>
      <c r="M32" s="63"/>
      <c r="N32" s="64"/>
      <c r="O32" s="65"/>
      <c r="P32" s="124"/>
      <c r="Q32" s="63"/>
      <c r="R32" s="64"/>
      <c r="S32" s="64"/>
      <c r="T32" s="65"/>
      <c r="U32" s="129"/>
      <c r="V32" s="2"/>
      <c r="W32" s="2"/>
      <c r="X32" s="118"/>
      <c r="Y32" s="184"/>
      <c r="Z32" s="28" t="s">
        <v>26</v>
      </c>
      <c r="AA32" s="29"/>
      <c r="AB32" s="29"/>
      <c r="AC32" s="29"/>
      <c r="AD32" s="29"/>
      <c r="AE32" s="30"/>
      <c r="AF32" s="155"/>
      <c r="AG32" s="175"/>
      <c r="AH32" s="177"/>
      <c r="AI32" s="178"/>
      <c r="AJ32" s="143"/>
      <c r="AK32" s="143"/>
      <c r="AL32" s="144"/>
      <c r="AM32" s="179"/>
      <c r="AN32" s="185"/>
      <c r="AO32" s="186" t="s">
        <v>27</v>
      </c>
      <c r="AP32" s="186"/>
      <c r="AQ32" s="186"/>
      <c r="AR32" s="187"/>
      <c r="AS32" s="2"/>
      <c r="AT32" s="104"/>
      <c r="AU32" s="2"/>
      <c r="BN32" s="2"/>
      <c r="BO32" s="2"/>
      <c r="BP32" s="2"/>
      <c r="BQ32" s="2"/>
      <c r="BR32" s="2"/>
    </row>
    <row r="33" spans="3:70" ht="15.75" customHeight="1" x14ac:dyDescent="0.25">
      <c r="C33" s="105"/>
      <c r="D33" s="112"/>
      <c r="E33" s="124"/>
      <c r="F33" s="124"/>
      <c r="G33" s="174"/>
      <c r="H33" s="28" t="s">
        <v>28</v>
      </c>
      <c r="I33" s="29"/>
      <c r="J33" s="30"/>
      <c r="K33" s="124"/>
      <c r="L33" s="174"/>
      <c r="M33" s="41"/>
      <c r="N33" s="42"/>
      <c r="O33" s="43"/>
      <c r="P33" s="124"/>
      <c r="Q33" s="41"/>
      <c r="R33" s="42"/>
      <c r="S33" s="42"/>
      <c r="T33" s="43"/>
      <c r="U33" s="129"/>
      <c r="V33" s="2"/>
      <c r="W33" s="2"/>
      <c r="X33" s="118"/>
      <c r="Y33" s="184"/>
      <c r="Z33" s="41"/>
      <c r="AA33" s="42"/>
      <c r="AB33" s="42"/>
      <c r="AC33" s="42"/>
      <c r="AD33" s="42"/>
      <c r="AE33" s="43"/>
      <c r="AF33" s="124"/>
      <c r="AG33" s="129"/>
      <c r="AH33" s="170"/>
      <c r="AI33" s="103"/>
      <c r="AL33" s="104"/>
      <c r="AM33" s="20"/>
      <c r="AN33" s="185"/>
      <c r="AO33" s="104"/>
      <c r="AP33" s="104"/>
      <c r="AQ33" s="104"/>
      <c r="AR33" s="188"/>
      <c r="AS33" s="2"/>
      <c r="AT33" s="104"/>
      <c r="AU33" s="2"/>
      <c r="BN33" s="2"/>
      <c r="BO33" s="2"/>
      <c r="BP33" s="2"/>
      <c r="BQ33" s="2"/>
      <c r="BR33" s="2"/>
    </row>
    <row r="34" spans="3:70" ht="15.75" x14ac:dyDescent="0.25">
      <c r="C34" s="105"/>
      <c r="D34" s="112"/>
      <c r="E34" s="124"/>
      <c r="F34" s="124"/>
      <c r="G34" s="174"/>
      <c r="H34" s="63"/>
      <c r="I34" s="64"/>
      <c r="J34" s="65"/>
      <c r="K34" s="124"/>
      <c r="L34" s="174"/>
      <c r="M34" s="189"/>
      <c r="N34" s="164"/>
      <c r="O34" s="189"/>
      <c r="P34" s="124"/>
      <c r="Q34" s="124"/>
      <c r="R34" s="189"/>
      <c r="S34" s="189"/>
      <c r="T34" s="124"/>
      <c r="U34" s="129"/>
      <c r="V34" s="2"/>
      <c r="W34" s="2"/>
      <c r="X34" s="118"/>
      <c r="Y34" s="184"/>
      <c r="Z34" s="189"/>
      <c r="AA34" s="189"/>
      <c r="AB34" s="189"/>
      <c r="AC34" s="189"/>
      <c r="AD34" s="189"/>
      <c r="AE34" s="189"/>
      <c r="AF34" s="124"/>
      <c r="AG34" s="129"/>
      <c r="AH34" s="122"/>
      <c r="AI34" s="103"/>
      <c r="AL34" s="104"/>
      <c r="AM34" s="20"/>
      <c r="AN34" s="185"/>
      <c r="AO34" s="190" t="s">
        <v>29</v>
      </c>
      <c r="AP34" s="191"/>
      <c r="AQ34" s="192"/>
      <c r="AR34" s="193"/>
      <c r="AS34" s="194"/>
      <c r="AT34" s="104"/>
      <c r="AU34" s="2"/>
    </row>
    <row r="35" spans="3:70" ht="15.75" thickBot="1" x14ac:dyDescent="0.3">
      <c r="C35" s="105"/>
      <c r="D35" s="112"/>
      <c r="E35" s="124"/>
      <c r="F35" s="124"/>
      <c r="G35" s="174"/>
      <c r="H35" s="41"/>
      <c r="I35" s="42"/>
      <c r="J35" s="43"/>
      <c r="K35" s="124"/>
      <c r="L35" s="174"/>
      <c r="M35" s="189"/>
      <c r="N35" s="173"/>
      <c r="O35" s="189"/>
      <c r="P35" s="189"/>
      <c r="Q35" s="189"/>
      <c r="R35" s="189"/>
      <c r="S35" s="189"/>
      <c r="T35" s="189"/>
      <c r="U35" s="129"/>
      <c r="V35" s="2"/>
      <c r="W35" s="2"/>
      <c r="X35" s="118"/>
      <c r="Y35" s="184"/>
      <c r="Z35" s="28" t="s">
        <v>30</v>
      </c>
      <c r="AA35" s="29"/>
      <c r="AB35" s="29"/>
      <c r="AC35" s="29"/>
      <c r="AD35" s="29"/>
      <c r="AE35" s="30"/>
      <c r="AF35" s="155"/>
      <c r="AG35" s="175"/>
      <c r="AH35" s="195"/>
      <c r="AI35" s="178"/>
      <c r="AJ35" s="143"/>
      <c r="AK35" s="143"/>
      <c r="AL35" s="144"/>
      <c r="AM35" s="179"/>
      <c r="AN35" s="185"/>
      <c r="AO35" s="104"/>
      <c r="AP35" s="104"/>
      <c r="AQ35" s="104"/>
      <c r="AR35" s="193"/>
      <c r="AS35" s="2"/>
      <c r="AT35" s="104"/>
      <c r="AU35" s="2"/>
    </row>
    <row r="36" spans="3:70" ht="15" customHeight="1" x14ac:dyDescent="0.25">
      <c r="C36" s="105"/>
      <c r="D36" s="112"/>
      <c r="E36" s="184"/>
      <c r="F36" s="124"/>
      <c r="G36" s="174"/>
      <c r="H36" s="124"/>
      <c r="I36" s="124"/>
      <c r="J36" s="163"/>
      <c r="K36" s="124"/>
      <c r="L36" s="174"/>
      <c r="M36" s="124"/>
      <c r="N36" s="124"/>
      <c r="O36" s="174"/>
      <c r="P36" s="124"/>
      <c r="Q36" s="183"/>
      <c r="R36" s="183"/>
      <c r="S36" s="183"/>
      <c r="T36" s="124"/>
      <c r="U36" s="129"/>
      <c r="V36" s="2"/>
      <c r="W36" s="2"/>
      <c r="X36" s="118"/>
      <c r="Y36" s="184"/>
      <c r="Z36" s="41"/>
      <c r="AA36" s="42"/>
      <c r="AB36" s="42"/>
      <c r="AC36" s="42"/>
      <c r="AD36" s="42"/>
      <c r="AE36" s="43"/>
      <c r="AF36" s="124"/>
      <c r="AG36" s="129"/>
      <c r="AH36" s="122"/>
      <c r="AI36" s="103"/>
      <c r="AL36" s="104"/>
      <c r="AM36" s="20"/>
      <c r="AN36" s="185"/>
      <c r="AO36" s="104"/>
      <c r="AP36" s="196"/>
      <c r="AQ36" s="196"/>
      <c r="AR36" s="193"/>
      <c r="AS36" s="197"/>
      <c r="AT36" s="198"/>
      <c r="AU36" s="2"/>
      <c r="BB36" s="199"/>
      <c r="BC36" s="199"/>
      <c r="BD36" s="199"/>
      <c r="BN36" s="2"/>
      <c r="BO36" s="2"/>
      <c r="BP36" s="2"/>
      <c r="BQ36" s="2"/>
      <c r="BR36" s="2"/>
    </row>
    <row r="37" spans="3:70" ht="15.75" customHeight="1" thickBot="1" x14ac:dyDescent="0.3">
      <c r="C37" s="105"/>
      <c r="D37" s="112"/>
      <c r="E37" s="184"/>
      <c r="F37" s="124"/>
      <c r="G37" s="174"/>
      <c r="H37" s="124"/>
      <c r="I37" s="124"/>
      <c r="J37" s="174"/>
      <c r="K37" s="124"/>
      <c r="L37" s="174"/>
      <c r="M37" s="124"/>
      <c r="N37" s="124"/>
      <c r="O37" s="174"/>
      <c r="P37" s="124"/>
      <c r="Q37" s="200" t="s">
        <v>31</v>
      </c>
      <c r="R37" s="201"/>
      <c r="S37" s="202"/>
      <c r="T37" s="174"/>
      <c r="U37" s="129"/>
      <c r="V37" s="2"/>
      <c r="W37" s="2"/>
      <c r="X37" s="118"/>
      <c r="Y37" s="184"/>
      <c r="Z37" s="124"/>
      <c r="AA37" s="124"/>
      <c r="AB37" s="124"/>
      <c r="AC37" s="124"/>
      <c r="AD37" s="124"/>
      <c r="AE37" s="124"/>
      <c r="AF37" s="124"/>
      <c r="AG37" s="129"/>
      <c r="AH37" s="122"/>
      <c r="AI37" s="103"/>
      <c r="AL37" s="104"/>
      <c r="AM37" s="20"/>
      <c r="AN37" s="185"/>
      <c r="AO37" s="196"/>
      <c r="AP37" s="196"/>
      <c r="AQ37" s="196"/>
      <c r="AR37" s="188"/>
      <c r="AS37" s="197"/>
      <c r="AT37" s="104"/>
      <c r="AU37" s="2"/>
      <c r="BB37" s="199"/>
      <c r="BC37" s="199"/>
      <c r="BD37" s="199"/>
      <c r="BN37" s="2"/>
      <c r="BO37" s="2"/>
      <c r="BP37" s="2"/>
      <c r="BQ37" s="2"/>
      <c r="BR37" s="2"/>
    </row>
    <row r="38" spans="3:70" ht="15.75" thickBot="1" x14ac:dyDescent="0.3">
      <c r="C38" s="105"/>
      <c r="D38" s="112"/>
      <c r="E38" s="184"/>
      <c r="F38" s="124"/>
      <c r="G38" s="174"/>
      <c r="H38" s="124"/>
      <c r="I38" s="124"/>
      <c r="J38" s="174"/>
      <c r="K38" s="124"/>
      <c r="L38" s="174"/>
      <c r="M38" s="124"/>
      <c r="N38" s="124"/>
      <c r="O38" s="174"/>
      <c r="P38" s="124"/>
      <c r="Q38" s="203"/>
      <c r="R38" s="204"/>
      <c r="S38" s="205"/>
      <c r="T38" s="206"/>
      <c r="U38" s="139"/>
      <c r="V38" s="207"/>
      <c r="W38" s="157"/>
      <c r="X38" s="208"/>
      <c r="Y38" s="209"/>
      <c r="Z38" s="210"/>
      <c r="AA38" s="210"/>
      <c r="AB38" s="210"/>
      <c r="AC38" s="210"/>
      <c r="AD38" s="210"/>
      <c r="AE38" s="210"/>
      <c r="AF38" s="138"/>
      <c r="AG38" s="139"/>
      <c r="AH38" s="140"/>
      <c r="AI38" s="141"/>
      <c r="AJ38" s="211"/>
      <c r="AL38" s="104"/>
      <c r="AM38" s="20"/>
      <c r="AN38" s="185"/>
      <c r="AO38" s="212" t="s">
        <v>32</v>
      </c>
      <c r="AP38" s="213"/>
      <c r="AQ38" s="214"/>
      <c r="AR38" s="193"/>
      <c r="AS38" s="197"/>
      <c r="AT38" s="133"/>
      <c r="AU38" s="2"/>
      <c r="BN38" s="2"/>
      <c r="BO38" s="2"/>
      <c r="BP38" s="2"/>
      <c r="BQ38" s="2"/>
      <c r="BR38" s="2"/>
    </row>
    <row r="39" spans="3:70" ht="15.75" thickBot="1" x14ac:dyDescent="0.3">
      <c r="C39" s="105"/>
      <c r="D39" s="112"/>
      <c r="E39" s="184"/>
      <c r="F39" s="124"/>
      <c r="G39" s="215"/>
      <c r="H39" s="124"/>
      <c r="I39" s="124"/>
      <c r="J39" s="174"/>
      <c r="K39" s="124"/>
      <c r="L39" s="215"/>
      <c r="M39" s="183"/>
      <c r="N39" s="124"/>
      <c r="O39" s="215"/>
      <c r="P39" s="183"/>
      <c r="Q39" s="183"/>
      <c r="R39" s="183"/>
      <c r="S39" s="183"/>
      <c r="T39" s="183"/>
      <c r="U39" s="216"/>
      <c r="V39" s="92"/>
      <c r="W39" s="92"/>
      <c r="X39" s="217"/>
      <c r="Y39" s="218"/>
      <c r="Z39" s="219" t="s">
        <v>33</v>
      </c>
      <c r="AA39" s="220"/>
      <c r="AB39" s="220"/>
      <c r="AC39" s="220"/>
      <c r="AD39" s="220"/>
      <c r="AE39" s="221"/>
      <c r="AF39" s="155"/>
      <c r="AG39" s="175"/>
      <c r="AH39" s="195"/>
      <c r="AI39" s="178"/>
      <c r="AJ39" s="143"/>
      <c r="AK39" s="222"/>
      <c r="AL39" s="223"/>
      <c r="AM39" s="224"/>
      <c r="AN39" s="225"/>
      <c r="AO39" s="226"/>
      <c r="AP39" s="227"/>
      <c r="AQ39" s="228"/>
      <c r="AR39" s="188"/>
      <c r="AS39" s="2"/>
      <c r="AT39" s="133"/>
      <c r="AW39" s="2"/>
      <c r="AX39" s="2"/>
      <c r="AY39" s="2"/>
      <c r="BN39" s="2"/>
      <c r="BO39" s="2"/>
      <c r="BP39" s="2"/>
      <c r="BQ39" s="2"/>
      <c r="BR39" s="2"/>
    </row>
    <row r="40" spans="3:70" x14ac:dyDescent="0.25">
      <c r="C40" s="105"/>
      <c r="D40" s="112"/>
      <c r="E40" s="184"/>
      <c r="F40" s="28" t="s">
        <v>34</v>
      </c>
      <c r="G40" s="29"/>
      <c r="H40" s="30"/>
      <c r="I40" s="124"/>
      <c r="J40" s="174"/>
      <c r="K40" s="28" t="s">
        <v>35</v>
      </c>
      <c r="L40" s="29"/>
      <c r="M40" s="30"/>
      <c r="N40" s="124"/>
      <c r="O40" s="124"/>
      <c r="P40" s="124"/>
      <c r="Q40" s="124"/>
      <c r="R40" s="124"/>
      <c r="S40" s="124"/>
      <c r="T40" s="124"/>
      <c r="U40" s="129"/>
      <c r="V40" s="2"/>
      <c r="W40" s="2"/>
      <c r="X40" s="118"/>
      <c r="Y40" s="184"/>
      <c r="Z40" s="229"/>
      <c r="AA40" s="230"/>
      <c r="AB40" s="230"/>
      <c r="AC40" s="230"/>
      <c r="AD40" s="230"/>
      <c r="AE40" s="231"/>
      <c r="AF40" s="189"/>
      <c r="AG40" s="129"/>
      <c r="AH40" s="122"/>
      <c r="AI40" s="103"/>
      <c r="AL40" s="104"/>
      <c r="AM40" s="20"/>
      <c r="AN40" s="185"/>
      <c r="AO40" s="196"/>
      <c r="AP40" s="196"/>
      <c r="AQ40" s="196"/>
      <c r="AR40" s="188"/>
      <c r="AS40" s="111"/>
      <c r="AT40" s="133"/>
      <c r="BN40" s="2"/>
      <c r="BO40" s="2"/>
      <c r="BP40" s="2"/>
      <c r="BQ40" s="2"/>
      <c r="BR40" s="2"/>
    </row>
    <row r="41" spans="3:70" x14ac:dyDescent="0.25">
      <c r="C41" s="105"/>
      <c r="D41" s="112"/>
      <c r="E41" s="184"/>
      <c r="F41" s="63"/>
      <c r="G41" s="64"/>
      <c r="H41" s="65"/>
      <c r="I41" s="124"/>
      <c r="J41" s="174"/>
      <c r="K41" s="63"/>
      <c r="L41" s="64"/>
      <c r="M41" s="65"/>
      <c r="N41" s="124"/>
      <c r="O41" s="124"/>
      <c r="P41" s="124"/>
      <c r="Q41" s="124"/>
      <c r="R41" s="124"/>
      <c r="S41" s="124"/>
      <c r="T41" s="124"/>
      <c r="U41" s="129"/>
      <c r="V41" s="2"/>
      <c r="W41" s="2"/>
      <c r="X41" s="118"/>
      <c r="Y41" s="184"/>
      <c r="Z41" s="183"/>
      <c r="AA41" s="183"/>
      <c r="AB41" s="183"/>
      <c r="AC41" s="183"/>
      <c r="AD41" s="183"/>
      <c r="AE41" s="183"/>
      <c r="AF41" s="183"/>
      <c r="AG41" s="129"/>
      <c r="AH41" s="122"/>
      <c r="AI41" s="103"/>
      <c r="AL41" s="104"/>
      <c r="AM41" s="2"/>
      <c r="AN41" s="185"/>
      <c r="AO41" s="104"/>
      <c r="AP41" s="104"/>
      <c r="AQ41" s="104"/>
      <c r="AR41" s="188"/>
      <c r="AS41" s="2"/>
      <c r="AT41" s="104"/>
      <c r="BN41" s="2"/>
    </row>
    <row r="42" spans="3:70" ht="17.25" x14ac:dyDescent="0.25">
      <c r="C42" s="105"/>
      <c r="D42" s="112"/>
      <c r="E42" s="232"/>
      <c r="F42" s="63"/>
      <c r="G42" s="42"/>
      <c r="H42" s="43"/>
      <c r="I42" s="124"/>
      <c r="J42" s="174"/>
      <c r="K42" s="41"/>
      <c r="L42" s="42"/>
      <c r="M42" s="43"/>
      <c r="N42" s="124"/>
      <c r="O42" s="124"/>
      <c r="P42" s="124"/>
      <c r="Q42" s="124"/>
      <c r="R42" s="124"/>
      <c r="S42" s="124"/>
      <c r="T42" s="124"/>
      <c r="U42" s="129"/>
      <c r="V42" s="233"/>
      <c r="W42" s="2"/>
      <c r="X42" s="118"/>
      <c r="Y42" s="184"/>
      <c r="Z42" s="17"/>
      <c r="AA42" s="234" t="s">
        <v>36</v>
      </c>
      <c r="AB42" s="234"/>
      <c r="AC42" s="234"/>
      <c r="AD42" s="234"/>
      <c r="AE42" s="234"/>
      <c r="AF42" s="20"/>
      <c r="AG42" s="129"/>
      <c r="AH42" s="122"/>
      <c r="AI42" s="103"/>
      <c r="AL42" s="104"/>
      <c r="AM42" s="2"/>
      <c r="AN42" s="185"/>
      <c r="AO42" s="190" t="s">
        <v>37</v>
      </c>
      <c r="AP42" s="191"/>
      <c r="AQ42" s="192"/>
      <c r="AR42" s="193"/>
      <c r="AS42" s="2"/>
      <c r="AT42" s="133"/>
      <c r="BM42" s="235"/>
      <c r="BN42" s="2"/>
    </row>
    <row r="43" spans="3:70" ht="16.5" thickBot="1" x14ac:dyDescent="0.3">
      <c r="C43" s="105"/>
      <c r="D43" s="112"/>
      <c r="E43" s="184"/>
      <c r="F43" s="164"/>
      <c r="G43" s="124"/>
      <c r="H43" s="162"/>
      <c r="I43" s="124"/>
      <c r="J43" s="174"/>
      <c r="K43" s="124"/>
      <c r="L43" s="236"/>
      <c r="M43" s="124"/>
      <c r="N43" s="124"/>
      <c r="O43" s="124"/>
      <c r="P43" s="124"/>
      <c r="Q43" s="124"/>
      <c r="R43" s="124"/>
      <c r="S43" s="124"/>
      <c r="T43" s="124"/>
      <c r="U43" s="129"/>
      <c r="V43" s="2"/>
      <c r="W43" s="2"/>
      <c r="X43" s="118"/>
      <c r="Y43" s="184"/>
      <c r="Z43" s="17"/>
      <c r="AA43" s="28" t="s">
        <v>38</v>
      </c>
      <c r="AB43" s="29"/>
      <c r="AC43" s="29"/>
      <c r="AD43" s="29"/>
      <c r="AE43" s="30"/>
      <c r="AF43" s="20"/>
      <c r="AG43" s="129"/>
      <c r="AH43" s="122"/>
      <c r="AI43" s="103"/>
      <c r="AL43" s="104"/>
      <c r="AM43" s="2"/>
      <c r="AN43" s="185"/>
      <c r="AO43" s="133"/>
      <c r="AP43" s="133"/>
      <c r="AQ43" s="133"/>
      <c r="AR43" s="193"/>
      <c r="AS43" s="2"/>
      <c r="AT43" s="104"/>
      <c r="BM43" s="235"/>
      <c r="BN43" s="2"/>
    </row>
    <row r="44" spans="3:70" ht="16.5" thickTop="1" thickBot="1" x14ac:dyDescent="0.3">
      <c r="C44" s="105"/>
      <c r="D44" s="2"/>
      <c r="E44" s="237"/>
      <c r="F44" s="238"/>
      <c r="G44" s="237"/>
      <c r="H44" s="237"/>
      <c r="I44" s="237"/>
      <c r="J44" s="239"/>
      <c r="K44" s="237"/>
      <c r="L44" s="240"/>
      <c r="M44" s="237"/>
      <c r="N44" s="237"/>
      <c r="O44" s="237"/>
      <c r="P44" s="237"/>
      <c r="Q44" s="237"/>
      <c r="R44" s="237"/>
      <c r="S44" s="237"/>
      <c r="T44" s="237"/>
      <c r="U44" s="237"/>
      <c r="V44" s="2"/>
      <c r="W44" s="2"/>
      <c r="X44" s="118"/>
      <c r="Y44" s="184"/>
      <c r="Z44" s="17"/>
      <c r="AA44" s="41"/>
      <c r="AB44" s="42"/>
      <c r="AC44" s="42"/>
      <c r="AD44" s="42"/>
      <c r="AE44" s="43"/>
      <c r="AF44" s="241"/>
      <c r="AG44" s="139"/>
      <c r="AH44" s="140"/>
      <c r="AI44" s="141"/>
      <c r="AJ44" s="211"/>
      <c r="AL44" s="104"/>
      <c r="AM44" s="2"/>
      <c r="AN44" s="185"/>
      <c r="AO44" s="212" t="s">
        <v>39</v>
      </c>
      <c r="AP44" s="213"/>
      <c r="AQ44" s="214"/>
      <c r="AR44" s="193"/>
      <c r="AS44" s="111"/>
      <c r="AT44" s="104"/>
    </row>
    <row r="45" spans="3:70" ht="15.75" thickBot="1" x14ac:dyDescent="0.3">
      <c r="C45" s="105"/>
      <c r="D45" s="2"/>
      <c r="E45" s="50"/>
      <c r="F45" s="242"/>
      <c r="G45" s="50"/>
      <c r="H45" s="50"/>
      <c r="I45" s="50"/>
      <c r="J45" s="243"/>
      <c r="K45" s="50"/>
      <c r="L45" s="244"/>
      <c r="M45" s="245"/>
      <c r="N45" s="245"/>
      <c r="O45" s="245"/>
      <c r="P45" s="245"/>
      <c r="Q45" s="245"/>
      <c r="R45" s="245"/>
      <c r="S45" s="245"/>
      <c r="T45" s="245"/>
      <c r="U45" s="245"/>
      <c r="V45" s="143"/>
      <c r="W45" s="143"/>
      <c r="X45" s="118"/>
      <c r="Y45" s="246"/>
      <c r="Z45" s="247"/>
      <c r="AA45" s="143"/>
      <c r="AB45" s="143"/>
      <c r="AC45" s="143"/>
      <c r="AD45" s="143"/>
      <c r="AE45" s="143"/>
      <c r="AF45" s="179"/>
      <c r="AG45" s="175"/>
      <c r="AH45" s="195"/>
      <c r="AI45" s="178"/>
      <c r="AJ45" s="248"/>
      <c r="AL45" s="104"/>
      <c r="AM45" s="2"/>
      <c r="AN45" s="185"/>
      <c r="AO45" s="226"/>
      <c r="AP45" s="227"/>
      <c r="AQ45" s="228"/>
      <c r="AR45" s="249"/>
      <c r="AS45" s="250"/>
      <c r="AT45" s="223"/>
      <c r="AU45" s="211"/>
    </row>
    <row r="46" spans="3:70" ht="15.75" x14ac:dyDescent="0.25">
      <c r="C46" s="105"/>
      <c r="D46" s="2"/>
      <c r="E46" s="50"/>
      <c r="F46" s="242"/>
      <c r="G46" s="50"/>
      <c r="H46" s="50"/>
      <c r="I46" s="50"/>
      <c r="J46" s="243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2"/>
      <c r="W46" s="2"/>
      <c r="X46" s="208"/>
      <c r="Y46" s="184"/>
      <c r="Z46" s="17"/>
      <c r="AA46" s="251"/>
      <c r="AB46" s="251"/>
      <c r="AC46" s="251"/>
      <c r="AD46" s="251"/>
      <c r="AE46" s="251"/>
      <c r="AF46" s="20"/>
      <c r="AG46" s="129"/>
      <c r="AH46" s="122"/>
      <c r="AI46" s="103"/>
      <c r="AJ46" s="252"/>
      <c r="AL46" s="104"/>
      <c r="AM46" s="2"/>
      <c r="AN46" s="253"/>
      <c r="AO46" s="254"/>
      <c r="AP46" s="254"/>
      <c r="AQ46" s="254"/>
      <c r="AR46" s="255"/>
      <c r="AS46" s="197"/>
      <c r="AT46" s="133"/>
      <c r="AU46" s="252"/>
      <c r="BL46" s="2"/>
      <c r="BM46" s="2"/>
      <c r="BN46" s="2"/>
    </row>
    <row r="47" spans="3:70" ht="15.75" thickBot="1" x14ac:dyDescent="0.3">
      <c r="C47" s="105"/>
      <c r="D47" s="2"/>
      <c r="E47" s="2"/>
      <c r="F47" s="20"/>
      <c r="G47" s="2"/>
      <c r="H47" s="2"/>
      <c r="I47" s="2"/>
      <c r="J47" s="17"/>
      <c r="K47" s="2"/>
      <c r="L47" s="2"/>
      <c r="M47" s="2"/>
      <c r="N47" s="2"/>
      <c r="O47" s="2"/>
      <c r="P47" s="2"/>
      <c r="Q47" s="2"/>
      <c r="R47" s="2"/>
      <c r="S47" s="2"/>
      <c r="T47" s="2"/>
      <c r="U47" s="50"/>
      <c r="V47" s="2"/>
      <c r="W47" s="2"/>
      <c r="X47" s="118"/>
      <c r="Y47" s="184"/>
      <c r="Z47" s="17"/>
      <c r="AA47" s="28" t="s">
        <v>40</v>
      </c>
      <c r="AB47" s="29"/>
      <c r="AC47" s="29"/>
      <c r="AD47" s="29"/>
      <c r="AE47" s="30"/>
      <c r="AF47" s="179"/>
      <c r="AG47" s="175"/>
      <c r="AH47" s="195"/>
      <c r="AI47" s="178"/>
      <c r="AJ47" s="248"/>
      <c r="AL47" s="104"/>
      <c r="AM47" s="2"/>
      <c r="AN47" s="2"/>
      <c r="AO47" s="2"/>
      <c r="AP47" s="2"/>
      <c r="AQ47" s="2"/>
      <c r="AR47" s="2"/>
      <c r="AS47" s="111"/>
      <c r="AT47" s="133"/>
      <c r="AU47" s="252"/>
      <c r="BM47" s="2"/>
      <c r="BN47" s="2"/>
    </row>
    <row r="48" spans="3:70" ht="16.5" customHeight="1" thickTop="1" x14ac:dyDescent="0.25">
      <c r="C48" s="105"/>
      <c r="D48" s="2"/>
      <c r="E48" s="2"/>
      <c r="F48" s="20"/>
      <c r="G48" s="20"/>
      <c r="H48" s="256" t="s">
        <v>41</v>
      </c>
      <c r="I48" s="257"/>
      <c r="J48" s="257"/>
      <c r="K48" s="258"/>
      <c r="L48" s="2"/>
      <c r="M48" s="259" t="s">
        <v>42</v>
      </c>
      <c r="N48" s="114"/>
      <c r="O48" s="114"/>
      <c r="P48" s="114"/>
      <c r="Q48" s="114"/>
      <c r="R48" s="114"/>
      <c r="S48" s="114"/>
      <c r="T48" s="260"/>
      <c r="U48" s="2"/>
      <c r="V48" s="2"/>
      <c r="W48" s="2"/>
      <c r="X48" s="118"/>
      <c r="Y48" s="184"/>
      <c r="Z48" s="17"/>
      <c r="AA48" s="41"/>
      <c r="AB48" s="42"/>
      <c r="AC48" s="42"/>
      <c r="AD48" s="42"/>
      <c r="AE48" s="43"/>
      <c r="AF48" s="20"/>
      <c r="AG48" s="129"/>
      <c r="AH48" s="122"/>
      <c r="AI48" s="103"/>
      <c r="AK48" s="261"/>
      <c r="AL48" s="104"/>
      <c r="AM48" s="2"/>
      <c r="AN48" s="2"/>
      <c r="AO48" s="2"/>
      <c r="AP48" s="2"/>
      <c r="AQ48" s="2"/>
      <c r="AR48" s="2"/>
      <c r="AS48" s="2"/>
      <c r="AT48" s="133"/>
      <c r="AU48" s="252"/>
      <c r="BM48" s="235"/>
      <c r="BN48" s="2"/>
    </row>
    <row r="49" spans="3:70" ht="16.5" customHeight="1" thickBot="1" x14ac:dyDescent="0.3">
      <c r="C49" s="105"/>
      <c r="D49" s="2"/>
      <c r="E49" s="2"/>
      <c r="F49" s="20"/>
      <c r="G49" s="262"/>
      <c r="H49" s="263"/>
      <c r="I49" s="264"/>
      <c r="J49" s="264"/>
      <c r="K49" s="265"/>
      <c r="L49" s="2"/>
      <c r="M49" s="266"/>
      <c r="N49" s="267"/>
      <c r="O49" s="267"/>
      <c r="P49" s="267"/>
      <c r="Q49" s="267"/>
      <c r="R49" s="267"/>
      <c r="S49" s="267"/>
      <c r="T49" s="268"/>
      <c r="U49" s="2"/>
      <c r="V49" s="2"/>
      <c r="W49" s="2"/>
      <c r="X49" s="118"/>
      <c r="Y49" s="184"/>
      <c r="Z49" s="17"/>
      <c r="AA49" s="2"/>
      <c r="AB49" s="2"/>
      <c r="AC49" s="2"/>
      <c r="AD49" s="2"/>
      <c r="AE49" s="2"/>
      <c r="AF49" s="20"/>
      <c r="AG49" s="129"/>
      <c r="AH49" s="122"/>
      <c r="AI49" s="103"/>
      <c r="AK49" s="269"/>
      <c r="AL49" s="144"/>
      <c r="AM49" s="143"/>
      <c r="AN49" s="145" t="s">
        <v>43</v>
      </c>
      <c r="AO49" s="146"/>
      <c r="AP49" s="146"/>
      <c r="AQ49" s="146"/>
      <c r="AR49" s="147"/>
      <c r="AS49" s="2"/>
      <c r="AT49" s="133"/>
      <c r="AU49" s="252"/>
      <c r="BL49" s="235"/>
      <c r="BM49" s="235"/>
      <c r="BN49" s="2"/>
      <c r="BO49" s="2"/>
      <c r="BP49" s="2"/>
      <c r="BQ49" s="2"/>
      <c r="BR49" s="2"/>
    </row>
    <row r="50" spans="3:70" ht="16.5" customHeight="1" thickBot="1" x14ac:dyDescent="0.3">
      <c r="C50" s="105"/>
      <c r="D50" s="2"/>
      <c r="E50" s="2"/>
      <c r="F50" s="20"/>
      <c r="G50" s="111"/>
      <c r="H50" s="270"/>
      <c r="I50" s="270"/>
      <c r="J50" s="271"/>
      <c r="K50" s="270"/>
      <c r="L50" s="2"/>
      <c r="M50" s="272"/>
      <c r="N50" s="273" t="s">
        <v>44</v>
      </c>
      <c r="O50" s="274"/>
      <c r="P50" s="274"/>
      <c r="Q50" s="274"/>
      <c r="R50" s="274"/>
      <c r="S50" s="275"/>
      <c r="T50" s="276"/>
      <c r="U50" s="2"/>
      <c r="V50" s="2"/>
      <c r="W50" s="2"/>
      <c r="X50" s="118"/>
      <c r="Y50" s="184"/>
      <c r="Z50" s="17"/>
      <c r="AA50" s="28" t="s">
        <v>45</v>
      </c>
      <c r="AB50" s="29"/>
      <c r="AC50" s="29"/>
      <c r="AD50" s="29"/>
      <c r="AE50" s="30"/>
      <c r="AF50" s="20"/>
      <c r="AG50" s="129"/>
      <c r="AH50" s="122"/>
      <c r="AI50" s="103"/>
      <c r="AK50" s="222"/>
      <c r="AL50" s="104"/>
      <c r="AM50" s="20"/>
      <c r="AN50" s="158"/>
      <c r="AO50" s="159"/>
      <c r="AP50" s="159"/>
      <c r="AQ50" s="159"/>
      <c r="AR50" s="160"/>
      <c r="AS50" s="111"/>
      <c r="AT50" s="104"/>
      <c r="AU50" s="252"/>
      <c r="BL50" s="2"/>
      <c r="BM50" s="2"/>
      <c r="BN50" s="2"/>
      <c r="BO50" s="2"/>
      <c r="BP50" s="2"/>
      <c r="BQ50" s="2"/>
      <c r="BR50" s="2"/>
    </row>
    <row r="51" spans="3:70" ht="12.75" customHeight="1" x14ac:dyDescent="0.25">
      <c r="C51" s="105"/>
      <c r="D51" s="277"/>
      <c r="E51" s="2"/>
      <c r="F51" s="20"/>
      <c r="G51" s="2"/>
      <c r="H51" s="2"/>
      <c r="I51" s="2"/>
      <c r="J51" s="12"/>
      <c r="K51" s="12"/>
      <c r="L51" s="12"/>
      <c r="M51" s="278"/>
      <c r="N51" s="279"/>
      <c r="O51" s="280"/>
      <c r="P51" s="280"/>
      <c r="Q51" s="280"/>
      <c r="R51" s="280"/>
      <c r="S51" s="281"/>
      <c r="T51" s="129"/>
      <c r="U51" s="2"/>
      <c r="V51" s="2"/>
      <c r="W51" s="2"/>
      <c r="X51" s="118"/>
      <c r="Y51" s="184"/>
      <c r="Z51" s="17"/>
      <c r="AA51" s="41"/>
      <c r="AB51" s="42"/>
      <c r="AC51" s="42"/>
      <c r="AD51" s="42"/>
      <c r="AE51" s="43"/>
      <c r="AF51" s="224"/>
      <c r="AG51" s="139"/>
      <c r="AH51" s="140"/>
      <c r="AI51" s="141"/>
      <c r="AJ51" s="211"/>
      <c r="AL51" s="104"/>
      <c r="AM51" s="2"/>
      <c r="AN51" s="2"/>
      <c r="AO51" s="2"/>
      <c r="AP51" s="2"/>
      <c r="AQ51" s="2"/>
      <c r="AR51" s="2"/>
      <c r="AS51" s="2"/>
      <c r="AT51" s="104"/>
      <c r="AU51" s="252"/>
      <c r="BL51" s="235"/>
      <c r="BM51" s="235"/>
      <c r="BN51" s="2"/>
      <c r="BO51" s="2"/>
      <c r="BP51" s="2"/>
      <c r="BQ51" s="2"/>
      <c r="BR51" s="2"/>
    </row>
    <row r="52" spans="3:70" ht="18.75" customHeight="1" x14ac:dyDescent="0.25">
      <c r="C52" s="105"/>
      <c r="D52" s="277"/>
      <c r="E52" s="2"/>
      <c r="F52" s="20"/>
      <c r="G52" s="2"/>
      <c r="H52" s="2"/>
      <c r="I52" s="2"/>
      <c r="J52" s="2"/>
      <c r="K52" s="2"/>
      <c r="L52" s="2"/>
      <c r="M52" s="184"/>
      <c r="N52" s="124"/>
      <c r="O52" s="124"/>
      <c r="P52" s="124"/>
      <c r="Q52" s="282"/>
      <c r="R52" s="124"/>
      <c r="S52" s="124"/>
      <c r="T52" s="283"/>
      <c r="U52" s="2"/>
      <c r="V52" s="2"/>
      <c r="W52" s="2"/>
      <c r="X52" s="118"/>
      <c r="Y52" s="184"/>
      <c r="Z52" s="17"/>
      <c r="AA52" s="2"/>
      <c r="AB52" s="2"/>
      <c r="AC52" s="2"/>
      <c r="AD52" s="2"/>
      <c r="AE52" s="2"/>
      <c r="AF52" s="20"/>
      <c r="AG52" s="129"/>
      <c r="AH52" s="122"/>
      <c r="AI52" s="103"/>
      <c r="AJ52" s="252"/>
      <c r="AL52" s="104"/>
      <c r="AM52" s="2"/>
      <c r="AN52" s="284"/>
      <c r="AO52" s="284"/>
      <c r="AP52" s="284"/>
      <c r="AQ52" s="284"/>
      <c r="AR52" s="284"/>
      <c r="AS52" s="2"/>
      <c r="AT52" s="104"/>
      <c r="AU52" s="252"/>
      <c r="BL52" s="235"/>
      <c r="BM52" s="235"/>
      <c r="BN52" s="2"/>
      <c r="BO52" s="2"/>
      <c r="BP52" s="2"/>
      <c r="BQ52" s="2"/>
      <c r="BR52" s="2"/>
    </row>
    <row r="53" spans="3:70" ht="3.75" customHeight="1" thickBot="1" x14ac:dyDescent="0.3">
      <c r="C53" s="105"/>
      <c r="D53" s="277"/>
      <c r="E53" s="2"/>
      <c r="F53" s="20"/>
      <c r="G53" s="2"/>
      <c r="H53" s="2"/>
      <c r="I53" s="2"/>
      <c r="J53" s="2"/>
      <c r="K53" s="2"/>
      <c r="L53" s="2"/>
      <c r="M53" s="184"/>
      <c r="N53" s="28" t="s">
        <v>46</v>
      </c>
      <c r="O53" s="29"/>
      <c r="P53" s="29"/>
      <c r="Q53" s="29"/>
      <c r="R53" s="29"/>
      <c r="S53" s="30"/>
      <c r="T53" s="283"/>
      <c r="U53" s="2"/>
      <c r="V53" s="2"/>
      <c r="W53" s="2"/>
      <c r="X53" s="118"/>
      <c r="Y53" s="184"/>
      <c r="Z53" s="17"/>
      <c r="AA53" s="28" t="s">
        <v>47</v>
      </c>
      <c r="AB53" s="29"/>
      <c r="AC53" s="29"/>
      <c r="AD53" s="29"/>
      <c r="AE53" s="30"/>
      <c r="AF53" s="20"/>
      <c r="AG53" s="129"/>
      <c r="AH53" s="122"/>
      <c r="AI53" s="103"/>
      <c r="AJ53" s="252"/>
      <c r="AL53" s="104"/>
      <c r="AM53" s="104"/>
      <c r="AN53" s="285"/>
      <c r="AO53" s="285"/>
      <c r="AP53" s="285"/>
      <c r="AQ53" s="285"/>
      <c r="AR53" s="285"/>
      <c r="AS53" s="286"/>
      <c r="AT53" s="133"/>
      <c r="AU53" s="252"/>
      <c r="BL53" s="235"/>
      <c r="BM53" s="235"/>
      <c r="BN53" s="2"/>
      <c r="BO53" s="2"/>
      <c r="BP53" s="2"/>
      <c r="BQ53" s="2"/>
      <c r="BR53" s="2"/>
    </row>
    <row r="54" spans="3:70" ht="12" customHeight="1" thickTop="1" thickBot="1" x14ac:dyDescent="0.3">
      <c r="C54" s="105"/>
      <c r="D54" s="277"/>
      <c r="E54" s="2"/>
      <c r="F54" s="20"/>
      <c r="G54" s="2"/>
      <c r="H54" s="2"/>
      <c r="I54" s="2"/>
      <c r="J54" s="2"/>
      <c r="K54" s="2"/>
      <c r="L54" s="2"/>
      <c r="M54" s="184"/>
      <c r="N54" s="63"/>
      <c r="O54" s="64"/>
      <c r="P54" s="64"/>
      <c r="Q54" s="64"/>
      <c r="R54" s="64"/>
      <c r="S54" s="65"/>
      <c r="T54" s="283"/>
      <c r="U54" s="2"/>
      <c r="V54" s="2"/>
      <c r="W54" s="2"/>
      <c r="X54" s="118"/>
      <c r="Y54" s="184"/>
      <c r="Z54" s="17"/>
      <c r="AA54" s="63"/>
      <c r="AB54" s="64"/>
      <c r="AC54" s="64"/>
      <c r="AD54" s="64"/>
      <c r="AE54" s="65"/>
      <c r="AF54" s="179"/>
      <c r="AG54" s="175"/>
      <c r="AH54" s="195"/>
      <c r="AI54" s="178"/>
      <c r="AJ54" s="248"/>
      <c r="AM54" s="2"/>
      <c r="AT54" s="2"/>
      <c r="AU54" s="252"/>
      <c r="BL54" s="2"/>
      <c r="BM54" s="2"/>
      <c r="BN54" s="2"/>
      <c r="BO54" s="2"/>
      <c r="BP54" s="2"/>
      <c r="BQ54" s="2"/>
      <c r="BR54" s="2"/>
    </row>
    <row r="55" spans="3:70" ht="4.5" customHeight="1" thickBot="1" x14ac:dyDescent="0.3">
      <c r="C55" s="105"/>
      <c r="D55" s="277"/>
      <c r="E55" s="2"/>
      <c r="F55" s="2"/>
      <c r="G55" s="12"/>
      <c r="H55" s="12"/>
      <c r="I55" s="12"/>
      <c r="J55" s="12"/>
      <c r="K55" s="12"/>
      <c r="L55" s="222"/>
      <c r="M55" s="209"/>
      <c r="N55" s="63"/>
      <c r="O55" s="64"/>
      <c r="P55" s="64"/>
      <c r="Q55" s="64"/>
      <c r="R55" s="64"/>
      <c r="S55" s="65"/>
      <c r="T55" s="287"/>
      <c r="U55" s="12"/>
      <c r="V55" s="12"/>
      <c r="W55" s="12"/>
      <c r="X55" s="288"/>
      <c r="Y55" s="184"/>
      <c r="Z55" s="17"/>
      <c r="AA55" s="63"/>
      <c r="AB55" s="64"/>
      <c r="AC55" s="64"/>
      <c r="AD55" s="64"/>
      <c r="AE55" s="65"/>
      <c r="AF55" s="289"/>
      <c r="AG55" s="129"/>
      <c r="AH55" s="122"/>
      <c r="AI55" s="103"/>
      <c r="AL55" s="290"/>
      <c r="AM55" s="290"/>
      <c r="AN55" s="291"/>
      <c r="AO55" s="291"/>
      <c r="AP55" s="291"/>
      <c r="AQ55" s="291"/>
      <c r="AR55" s="291"/>
      <c r="AS55" s="291"/>
      <c r="AT55" s="290"/>
      <c r="AU55" s="252"/>
      <c r="BL55" s="2"/>
      <c r="BM55" s="2"/>
      <c r="BN55" s="2"/>
      <c r="BO55" s="2"/>
      <c r="BP55" s="2"/>
      <c r="BQ55" s="2"/>
      <c r="BR55" s="2"/>
    </row>
    <row r="56" spans="3:70" ht="10.5" customHeight="1" thickTop="1" x14ac:dyDescent="0.25">
      <c r="C56" s="105"/>
      <c r="D56" s="277"/>
      <c r="E56" s="2"/>
      <c r="F56" s="2"/>
      <c r="G56" s="2"/>
      <c r="H56" s="2"/>
      <c r="I56" s="2"/>
      <c r="J56" s="2"/>
      <c r="K56" s="2"/>
      <c r="L56" s="261"/>
      <c r="M56" s="184"/>
      <c r="N56" s="41"/>
      <c r="O56" s="42"/>
      <c r="P56" s="42"/>
      <c r="Q56" s="42"/>
      <c r="R56" s="42"/>
      <c r="S56" s="43"/>
      <c r="T56" s="129"/>
      <c r="U56" s="2"/>
      <c r="V56" s="2"/>
      <c r="W56" s="2"/>
      <c r="X56" s="118"/>
      <c r="Y56" s="184"/>
      <c r="Z56" s="17"/>
      <c r="AA56" s="41"/>
      <c r="AB56" s="42"/>
      <c r="AC56" s="42"/>
      <c r="AD56" s="42"/>
      <c r="AE56" s="43"/>
      <c r="AF56" s="289"/>
      <c r="AG56" s="129"/>
      <c r="AH56" s="122"/>
      <c r="AI56" s="103"/>
      <c r="AL56" s="290"/>
      <c r="AM56" s="292"/>
      <c r="AN56" s="293"/>
      <c r="AO56" s="293"/>
      <c r="AP56" s="293"/>
      <c r="AQ56" s="293"/>
      <c r="AR56" s="293"/>
      <c r="AS56" s="294"/>
      <c r="AT56" s="290"/>
      <c r="AU56" s="252"/>
      <c r="BL56" s="2"/>
      <c r="BM56" s="2"/>
      <c r="BN56" s="2"/>
      <c r="BO56" s="2"/>
      <c r="BP56" s="2"/>
      <c r="BQ56" s="2"/>
      <c r="BR56" s="2"/>
    </row>
    <row r="57" spans="3:70" ht="17.25" x14ac:dyDescent="0.25">
      <c r="C57" s="105"/>
      <c r="D57" s="277"/>
      <c r="E57" s="2"/>
      <c r="F57" s="2"/>
      <c r="G57" s="2"/>
      <c r="H57" s="2"/>
      <c r="I57" s="2"/>
      <c r="J57" s="2"/>
      <c r="K57" s="2"/>
      <c r="L57" s="261"/>
      <c r="M57" s="184"/>
      <c r="N57" s="124"/>
      <c r="O57" s="124"/>
      <c r="P57" s="124"/>
      <c r="Q57" s="163"/>
      <c r="R57" s="124"/>
      <c r="S57" s="124"/>
      <c r="T57" s="283"/>
      <c r="U57" s="233"/>
      <c r="V57" s="2"/>
      <c r="W57" s="2"/>
      <c r="X57" s="118"/>
      <c r="Y57" s="184"/>
      <c r="Z57" s="90"/>
      <c r="AA57" s="92"/>
      <c r="AB57" s="92"/>
      <c r="AC57" s="92"/>
      <c r="AD57" s="92"/>
      <c r="AE57" s="92"/>
      <c r="AF57" s="295"/>
      <c r="AG57" s="129"/>
      <c r="AH57" s="122"/>
      <c r="AI57" s="103"/>
      <c r="AL57" s="290"/>
      <c r="AM57" s="296"/>
      <c r="AN57" s="123" t="s">
        <v>48</v>
      </c>
      <c r="AO57" s="123"/>
      <c r="AP57" s="123"/>
      <c r="AQ57" s="123"/>
      <c r="AR57" s="123"/>
      <c r="AS57" s="297"/>
      <c r="AT57" s="290"/>
      <c r="AU57" s="252"/>
      <c r="BL57" s="2"/>
      <c r="BM57" s="2"/>
      <c r="BN57" s="2"/>
      <c r="BO57" s="2"/>
      <c r="BP57" s="2"/>
      <c r="BQ57" s="2"/>
      <c r="BR57" s="2"/>
    </row>
    <row r="58" spans="3:70" ht="16.5" thickBot="1" x14ac:dyDescent="0.3">
      <c r="C58" s="105"/>
      <c r="D58" s="277"/>
      <c r="E58" s="2"/>
      <c r="F58" s="2"/>
      <c r="G58" s="2"/>
      <c r="H58" s="2"/>
      <c r="I58" s="2"/>
      <c r="J58" s="2"/>
      <c r="K58" s="2"/>
      <c r="L58" s="261"/>
      <c r="M58" s="184"/>
      <c r="N58" s="124"/>
      <c r="O58" s="124"/>
      <c r="P58" s="124"/>
      <c r="Q58" s="215"/>
      <c r="R58" s="124"/>
      <c r="S58" s="124"/>
      <c r="T58" s="283"/>
      <c r="U58" s="233"/>
      <c r="V58" s="2"/>
      <c r="W58" s="2"/>
      <c r="X58" s="50"/>
      <c r="Y58" s="298"/>
      <c r="Z58" s="299"/>
      <c r="AA58" s="299"/>
      <c r="AB58" s="299"/>
      <c r="AC58" s="299"/>
      <c r="AD58" s="299"/>
      <c r="AE58" s="299"/>
      <c r="AF58" s="299"/>
      <c r="AG58" s="300"/>
      <c r="AH58" s="122"/>
      <c r="AI58" s="103"/>
      <c r="AL58" s="290"/>
      <c r="AM58" s="296"/>
      <c r="AN58" s="2"/>
      <c r="AO58" s="2"/>
      <c r="AP58" s="2"/>
      <c r="AQ58" s="2"/>
      <c r="AR58" s="2"/>
      <c r="AS58" s="297"/>
      <c r="AT58" s="290"/>
      <c r="AU58" s="252"/>
      <c r="BL58" s="2"/>
      <c r="BM58" s="2"/>
      <c r="BN58" s="2"/>
      <c r="BO58" s="2"/>
      <c r="BP58" s="2"/>
      <c r="BQ58" s="2"/>
      <c r="BR58" s="2"/>
    </row>
    <row r="59" spans="3:70" ht="16.5" customHeight="1" thickTop="1" thickBot="1" x14ac:dyDescent="0.3">
      <c r="C59" s="105"/>
      <c r="D59" s="277"/>
      <c r="L59" s="301"/>
      <c r="M59" s="184"/>
      <c r="N59" s="28" t="s">
        <v>49</v>
      </c>
      <c r="O59" s="29"/>
      <c r="P59" s="29"/>
      <c r="Q59" s="29"/>
      <c r="R59" s="29"/>
      <c r="S59" s="30"/>
      <c r="T59" s="302"/>
      <c r="U59" s="143"/>
      <c r="V59" s="143"/>
      <c r="W59" s="143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122"/>
      <c r="AI59" s="103"/>
      <c r="AL59" s="290"/>
      <c r="AM59" s="296"/>
      <c r="AN59" s="303" t="s">
        <v>50</v>
      </c>
      <c r="AO59" s="304"/>
      <c r="AP59" s="304"/>
      <c r="AQ59" s="304"/>
      <c r="AR59" s="305"/>
      <c r="AS59" s="297"/>
      <c r="AT59" s="290"/>
      <c r="AU59" s="252"/>
    </row>
    <row r="60" spans="3:70" ht="15.75" x14ac:dyDescent="0.25">
      <c r="C60" s="105"/>
      <c r="D60" s="277"/>
      <c r="E60" s="306" t="s">
        <v>51</v>
      </c>
      <c r="F60" s="306"/>
      <c r="G60" s="306"/>
      <c r="H60" s="306"/>
      <c r="I60" s="306"/>
      <c r="J60" s="306"/>
      <c r="K60" s="307"/>
      <c r="L60" s="301"/>
      <c r="M60" s="184"/>
      <c r="N60" s="41"/>
      <c r="O60" s="42"/>
      <c r="P60" s="42"/>
      <c r="Q60" s="42"/>
      <c r="R60" s="42"/>
      <c r="S60" s="43"/>
      <c r="T60" s="283"/>
      <c r="U60" s="233"/>
      <c r="V60" s="2"/>
      <c r="W60" s="2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140"/>
      <c r="AI60" s="141"/>
      <c r="AJ60" s="157"/>
      <c r="AK60" s="157"/>
      <c r="AL60" s="290"/>
      <c r="AM60" s="296"/>
      <c r="AN60" s="111"/>
      <c r="AO60" s="111"/>
      <c r="AP60" s="111"/>
      <c r="AQ60" s="111"/>
      <c r="AR60" s="111"/>
      <c r="AS60" s="297"/>
      <c r="AT60" s="290"/>
      <c r="AU60" s="252"/>
    </row>
    <row r="61" spans="3:70" ht="16.5" thickBot="1" x14ac:dyDescent="0.3">
      <c r="C61" s="105"/>
      <c r="D61" s="277"/>
      <c r="E61" s="306"/>
      <c r="F61" s="306"/>
      <c r="G61" s="306"/>
      <c r="H61" s="306"/>
      <c r="I61" s="306"/>
      <c r="J61" s="306"/>
      <c r="K61" s="307"/>
      <c r="L61" s="301"/>
      <c r="M61" s="298"/>
      <c r="N61" s="299"/>
      <c r="O61" s="299"/>
      <c r="P61" s="299"/>
      <c r="Q61" s="309"/>
      <c r="R61" s="299"/>
      <c r="S61" s="299"/>
      <c r="T61" s="310"/>
      <c r="U61" s="2"/>
      <c r="V61" s="2"/>
      <c r="W61" s="2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122"/>
      <c r="AI61" s="103"/>
      <c r="AL61" s="290"/>
      <c r="AM61" s="296"/>
      <c r="AN61" s="303" t="s">
        <v>52</v>
      </c>
      <c r="AO61" s="304"/>
      <c r="AP61" s="304"/>
      <c r="AQ61" s="304"/>
      <c r="AR61" s="305"/>
      <c r="AS61" s="297"/>
      <c r="AT61" s="290"/>
      <c r="AU61" s="252"/>
    </row>
    <row r="62" spans="3:70" ht="16.5" customHeight="1" thickTop="1" x14ac:dyDescent="0.25">
      <c r="C62" s="105"/>
      <c r="D62" s="277"/>
      <c r="E62" s="306"/>
      <c r="F62" s="306"/>
      <c r="G62" s="306"/>
      <c r="H62" s="306"/>
      <c r="I62" s="306"/>
      <c r="J62" s="306"/>
      <c r="K62" s="306"/>
      <c r="L62" s="30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122"/>
      <c r="AI62" s="103"/>
      <c r="AL62" s="290"/>
      <c r="AM62" s="296"/>
      <c r="AN62" s="2"/>
      <c r="AO62" s="2"/>
      <c r="AP62" s="2"/>
      <c r="AQ62" s="2"/>
      <c r="AR62" s="111"/>
      <c r="AS62" s="297"/>
      <c r="AT62" s="290"/>
      <c r="AU62" s="252"/>
    </row>
    <row r="63" spans="3:70" ht="16.5" customHeight="1" x14ac:dyDescent="0.25">
      <c r="C63" s="105"/>
      <c r="D63" s="277"/>
      <c r="L63" s="301"/>
      <c r="Q63" s="2"/>
      <c r="U63" s="2"/>
      <c r="V63" s="2"/>
      <c r="W63" s="2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122"/>
      <c r="AI63" s="103"/>
      <c r="AL63" s="290"/>
      <c r="AM63" s="296"/>
      <c r="AN63" s="303" t="s">
        <v>53</v>
      </c>
      <c r="AO63" s="304"/>
      <c r="AP63" s="304"/>
      <c r="AQ63" s="304"/>
      <c r="AR63" s="305"/>
      <c r="AS63" s="297"/>
      <c r="AT63" s="290"/>
      <c r="AU63" s="252"/>
    </row>
    <row r="64" spans="3:70" ht="15.75" customHeight="1" thickBot="1" x14ac:dyDescent="0.3">
      <c r="C64" s="105"/>
      <c r="D64" s="277"/>
      <c r="L64" s="301"/>
      <c r="Q64" s="2"/>
      <c r="U64" s="2"/>
      <c r="V64" s="2"/>
      <c r="W64" s="2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122"/>
      <c r="AI64" s="103"/>
      <c r="AL64" s="290"/>
      <c r="AM64" s="311"/>
      <c r="AN64" s="312"/>
      <c r="AO64" s="312"/>
      <c r="AP64" s="312"/>
      <c r="AQ64" s="312"/>
      <c r="AR64" s="312"/>
      <c r="AS64" s="313"/>
      <c r="AT64" s="290"/>
      <c r="AU64" s="252"/>
    </row>
    <row r="65" spans="3:61" ht="5.25" customHeight="1" thickTop="1" x14ac:dyDescent="0.25">
      <c r="C65" s="103"/>
      <c r="D65" s="314"/>
      <c r="E65" s="314"/>
      <c r="F65" s="314"/>
      <c r="G65" s="314"/>
      <c r="H65" s="314"/>
      <c r="I65" s="314"/>
      <c r="J65" s="314"/>
      <c r="K65" s="314"/>
      <c r="L65" s="315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  <c r="AA65" s="314"/>
      <c r="AB65" s="314"/>
      <c r="AC65" s="314"/>
      <c r="AD65" s="314"/>
      <c r="AE65" s="314"/>
      <c r="AF65" s="314"/>
      <c r="AG65" s="314"/>
      <c r="AH65" s="314"/>
      <c r="AI65" s="103"/>
      <c r="AL65" s="290"/>
      <c r="AM65" s="290"/>
      <c r="AN65" s="290"/>
      <c r="AO65" s="290"/>
      <c r="AP65" s="290"/>
      <c r="AQ65" s="290"/>
      <c r="AR65" s="290"/>
      <c r="AS65" s="290"/>
      <c r="AT65" s="290"/>
      <c r="AU65" s="252"/>
    </row>
    <row r="66" spans="3:61" ht="4.5" customHeight="1" x14ac:dyDescent="0.25">
      <c r="C66" s="103"/>
      <c r="D66" s="103"/>
      <c r="E66" s="103"/>
      <c r="F66" s="103"/>
      <c r="G66" s="103"/>
      <c r="H66" s="103"/>
      <c r="I66" s="103"/>
      <c r="J66" s="103"/>
      <c r="K66" s="103"/>
      <c r="L66" s="316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L66" s="1"/>
      <c r="AU66" s="252"/>
    </row>
    <row r="67" spans="3:61" ht="14.25" customHeight="1" thickBot="1" x14ac:dyDescent="0.3">
      <c r="D67" s="2"/>
      <c r="E67" s="2"/>
      <c r="F67" s="2"/>
      <c r="G67" s="2"/>
      <c r="H67" s="2"/>
      <c r="I67" s="2"/>
      <c r="J67" s="2"/>
      <c r="K67" s="2"/>
      <c r="L67" s="26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M67" s="2"/>
      <c r="AN67" s="2"/>
      <c r="AO67" s="143"/>
      <c r="AP67" s="143"/>
      <c r="AQ67" s="143"/>
      <c r="AR67" s="143"/>
      <c r="AU67" s="252"/>
    </row>
    <row r="68" spans="3:61" x14ac:dyDescent="0.25">
      <c r="D68" s="2"/>
      <c r="E68" s="2"/>
      <c r="F68" s="2"/>
      <c r="G68" s="2"/>
      <c r="H68" s="2"/>
      <c r="I68" s="2"/>
      <c r="J68" s="2"/>
      <c r="K68" s="2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  <c r="AO68" s="2"/>
      <c r="AP68" s="2"/>
      <c r="AQ68" s="2"/>
      <c r="AR68" s="2"/>
      <c r="AS68" s="157"/>
      <c r="AT68" s="157"/>
      <c r="AU68" s="157"/>
    </row>
    <row r="70" spans="3:61" x14ac:dyDescent="0.25">
      <c r="C70" s="317" t="s">
        <v>54</v>
      </c>
    </row>
    <row r="71" spans="3:61" x14ac:dyDescent="0.25">
      <c r="L71" s="317" t="s">
        <v>55</v>
      </c>
      <c r="M71" s="1" t="s">
        <v>56</v>
      </c>
    </row>
    <row r="72" spans="3:61" x14ac:dyDescent="0.25">
      <c r="L72" s="317" t="s">
        <v>57</v>
      </c>
      <c r="M72" s="1" t="s">
        <v>56</v>
      </c>
      <c r="AZ72" s="2"/>
      <c r="BA72" s="2"/>
      <c r="BB72" s="2"/>
      <c r="BC72" s="2"/>
      <c r="BD72" s="2"/>
    </row>
    <row r="73" spans="3:61" x14ac:dyDescent="0.25">
      <c r="G73" s="1" t="s">
        <v>58</v>
      </c>
      <c r="L73" s="318" t="s">
        <v>59</v>
      </c>
      <c r="M73" s="1" t="s">
        <v>52</v>
      </c>
      <c r="AH73" s="1"/>
      <c r="AI73" s="1"/>
      <c r="AJ73" s="1"/>
      <c r="AK73" s="1"/>
      <c r="AL73" s="1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3:61" x14ac:dyDescent="0.25">
      <c r="G74" s="1" t="s">
        <v>60</v>
      </c>
      <c r="L74" s="318" t="s">
        <v>61</v>
      </c>
      <c r="M74" s="1" t="s">
        <v>62</v>
      </c>
      <c r="AH74" s="1"/>
      <c r="AI74" s="1"/>
      <c r="AJ74" s="1"/>
      <c r="AK74" s="1"/>
      <c r="AL74" s="1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3:61" x14ac:dyDescent="0.25">
      <c r="G75" s="1" t="s">
        <v>63</v>
      </c>
      <c r="L75" s="318" t="s">
        <v>64</v>
      </c>
      <c r="M75" s="1" t="s">
        <v>65</v>
      </c>
      <c r="AH75" s="1"/>
      <c r="AI75" s="1"/>
      <c r="AJ75" s="1"/>
      <c r="AK75" s="1"/>
      <c r="AL75" s="1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3:61" x14ac:dyDescent="0.25">
      <c r="G76" s="1" t="s">
        <v>66</v>
      </c>
      <c r="L76" s="318" t="s">
        <v>67</v>
      </c>
      <c r="M76" s="1" t="s">
        <v>68</v>
      </c>
      <c r="AH76" s="1"/>
      <c r="AI76" s="1"/>
      <c r="AJ76" s="1"/>
      <c r="AK76" s="1"/>
      <c r="AL76" s="1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3:61" x14ac:dyDescent="0.25">
      <c r="C77" s="317" t="s">
        <v>69</v>
      </c>
    </row>
    <row r="78" spans="3:61" x14ac:dyDescent="0.25">
      <c r="L78" s="319">
        <v>0</v>
      </c>
      <c r="M78" s="1" t="s">
        <v>56</v>
      </c>
      <c r="P78" s="1" t="s">
        <v>70</v>
      </c>
    </row>
    <row r="79" spans="3:61" x14ac:dyDescent="0.25">
      <c r="L79" s="319">
        <v>1</v>
      </c>
      <c r="M79" s="1" t="s">
        <v>56</v>
      </c>
      <c r="P79" s="1" t="s">
        <v>70</v>
      </c>
    </row>
    <row r="80" spans="3:61" x14ac:dyDescent="0.25">
      <c r="G80" s="1" t="s">
        <v>71</v>
      </c>
      <c r="L80" s="318">
        <v>2</v>
      </c>
      <c r="M80" s="1" t="s">
        <v>72</v>
      </c>
    </row>
    <row r="81" spans="7:16" x14ac:dyDescent="0.25">
      <c r="G81" s="1" t="s">
        <v>71</v>
      </c>
      <c r="L81" s="318">
        <v>3</v>
      </c>
      <c r="M81" s="1" t="s">
        <v>73</v>
      </c>
    </row>
    <row r="82" spans="7:16" x14ac:dyDescent="0.25">
      <c r="G82" s="1" t="s">
        <v>66</v>
      </c>
      <c r="L82" s="318">
        <v>4</v>
      </c>
      <c r="M82" s="1" t="s">
        <v>74</v>
      </c>
    </row>
    <row r="83" spans="7:16" x14ac:dyDescent="0.25">
      <c r="G83" s="1" t="s">
        <v>75</v>
      </c>
      <c r="L83" s="318">
        <v>5</v>
      </c>
      <c r="M83" s="1" t="s">
        <v>53</v>
      </c>
    </row>
    <row r="84" spans="7:16" x14ac:dyDescent="0.25">
      <c r="G84" s="1" t="s">
        <v>76</v>
      </c>
      <c r="L84" s="318">
        <v>6</v>
      </c>
      <c r="M84" s="1" t="s">
        <v>77</v>
      </c>
    </row>
    <row r="85" spans="7:16" x14ac:dyDescent="0.25">
      <c r="G85" s="1" t="s">
        <v>78</v>
      </c>
      <c r="L85" s="318">
        <v>7</v>
      </c>
      <c r="M85" s="1" t="s">
        <v>79</v>
      </c>
    </row>
    <row r="86" spans="7:16" x14ac:dyDescent="0.25">
      <c r="G86" s="1" t="s">
        <v>80</v>
      </c>
      <c r="L86" s="318">
        <v>8</v>
      </c>
      <c r="M86" s="1" t="s">
        <v>81</v>
      </c>
    </row>
    <row r="87" spans="7:16" x14ac:dyDescent="0.25">
      <c r="L87" s="317">
        <v>9</v>
      </c>
      <c r="M87" s="1" t="s">
        <v>56</v>
      </c>
    </row>
    <row r="88" spans="7:16" x14ac:dyDescent="0.25">
      <c r="G88" s="1" t="s">
        <v>58</v>
      </c>
      <c r="L88" s="318">
        <v>10</v>
      </c>
      <c r="M88" s="1" t="s">
        <v>82</v>
      </c>
    </row>
    <row r="89" spans="7:16" x14ac:dyDescent="0.25">
      <c r="L89" s="317">
        <v>11</v>
      </c>
      <c r="M89" s="1" t="s">
        <v>56</v>
      </c>
      <c r="P89" s="1" t="s">
        <v>83</v>
      </c>
    </row>
    <row r="90" spans="7:16" x14ac:dyDescent="0.25">
      <c r="L90" s="317">
        <v>12</v>
      </c>
      <c r="M90" s="1" t="s">
        <v>56</v>
      </c>
      <c r="P90" s="1" t="s">
        <v>83</v>
      </c>
    </row>
  </sheetData>
  <mergeCells count="54">
    <mergeCell ref="AN63:AR63"/>
    <mergeCell ref="N53:S56"/>
    <mergeCell ref="AA53:AE56"/>
    <mergeCell ref="AN57:AR57"/>
    <mergeCell ref="N59:S60"/>
    <mergeCell ref="AN59:AR59"/>
    <mergeCell ref="E60:K62"/>
    <mergeCell ref="AN61:AR61"/>
    <mergeCell ref="AA43:AE44"/>
    <mergeCell ref="AO44:AQ45"/>
    <mergeCell ref="AA47:AE48"/>
    <mergeCell ref="H48:K49"/>
    <mergeCell ref="M48:T49"/>
    <mergeCell ref="AN49:AR50"/>
    <mergeCell ref="N50:S51"/>
    <mergeCell ref="AA50:AE51"/>
    <mergeCell ref="Q37:S38"/>
    <mergeCell ref="AO38:AQ39"/>
    <mergeCell ref="Z39:AE40"/>
    <mergeCell ref="F40:H42"/>
    <mergeCell ref="K40:M42"/>
    <mergeCell ref="AA42:AE42"/>
    <mergeCell ref="AO42:AQ42"/>
    <mergeCell ref="M31:O33"/>
    <mergeCell ref="Q31:T33"/>
    <mergeCell ref="Z32:AE33"/>
    <mergeCell ref="AO32:AQ32"/>
    <mergeCell ref="H33:J35"/>
    <mergeCell ref="AO34:AQ34"/>
    <mergeCell ref="Z35:AE36"/>
    <mergeCell ref="AG16:AS17"/>
    <mergeCell ref="N17:S18"/>
    <mergeCell ref="G26:P27"/>
    <mergeCell ref="Y26:AG27"/>
    <mergeCell ref="AM26:AS26"/>
    <mergeCell ref="F28:T29"/>
    <mergeCell ref="AN28:AR29"/>
    <mergeCell ref="Z29:AE30"/>
    <mergeCell ref="N10:S12"/>
    <mergeCell ref="AG10:AS10"/>
    <mergeCell ref="AG11:AS11"/>
    <mergeCell ref="AG12:AS13"/>
    <mergeCell ref="N14:S15"/>
    <mergeCell ref="AG14:AS15"/>
    <mergeCell ref="E4:G5"/>
    <mergeCell ref="M4:T6"/>
    <mergeCell ref="AF4:AR5"/>
    <mergeCell ref="AG6:AS6"/>
    <mergeCell ref="D7:H15"/>
    <mergeCell ref="N7:S8"/>
    <mergeCell ref="W7:Z12"/>
    <mergeCell ref="AG7:AS7"/>
    <mergeCell ref="AG8:AS8"/>
    <mergeCell ref="AG9:AS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XFD1048576"/>
    </sheetView>
  </sheetViews>
  <sheetFormatPr defaultRowHeight="15" x14ac:dyDescent="0.25"/>
  <cols>
    <col min="1" max="1" width="3.42578125" customWidth="1"/>
    <col min="2" max="11" width="3.85546875" customWidth="1"/>
  </cols>
  <sheetData>
    <row r="1" spans="1:6" x14ac:dyDescent="0.25">
      <c r="F1" t="s">
        <v>84</v>
      </c>
    </row>
    <row r="2" spans="1:6" x14ac:dyDescent="0.25">
      <c r="A2">
        <v>1</v>
      </c>
      <c r="B2" t="s">
        <v>85</v>
      </c>
    </row>
    <row r="3" spans="1:6" x14ac:dyDescent="0.25">
      <c r="A3">
        <v>2</v>
      </c>
      <c r="B3" t="s">
        <v>86</v>
      </c>
    </row>
    <row r="4" spans="1:6" x14ac:dyDescent="0.25">
      <c r="A4">
        <v>3</v>
      </c>
      <c r="B4" t="s">
        <v>87</v>
      </c>
    </row>
    <row r="5" spans="1:6" x14ac:dyDescent="0.25">
      <c r="A5">
        <v>4</v>
      </c>
      <c r="B5" t="s">
        <v>88</v>
      </c>
    </row>
    <row r="6" spans="1:6" x14ac:dyDescent="0.25">
      <c r="C6" t="s">
        <v>89</v>
      </c>
    </row>
    <row r="7" spans="1:6" x14ac:dyDescent="0.25">
      <c r="A7">
        <v>5</v>
      </c>
      <c r="B7" t="s">
        <v>90</v>
      </c>
    </row>
    <row r="8" spans="1:6" x14ac:dyDescent="0.25">
      <c r="B8">
        <v>51</v>
      </c>
      <c r="C8" t="s">
        <v>91</v>
      </c>
    </row>
    <row r="9" spans="1:6" x14ac:dyDescent="0.25">
      <c r="D9" t="s">
        <v>62</v>
      </c>
    </row>
    <row r="10" spans="1:6" x14ac:dyDescent="0.25">
      <c r="D10" t="s">
        <v>52</v>
      </c>
    </row>
    <row r="11" spans="1:6" x14ac:dyDescent="0.25">
      <c r="D11" t="s">
        <v>92</v>
      </c>
    </row>
    <row r="12" spans="1:6" x14ac:dyDescent="0.25">
      <c r="B12">
        <v>52</v>
      </c>
      <c r="C12" t="s">
        <v>93</v>
      </c>
    </row>
    <row r="13" spans="1:6" x14ac:dyDescent="0.25">
      <c r="D13" t="s">
        <v>94</v>
      </c>
    </row>
    <row r="14" spans="1:6" x14ac:dyDescent="0.25">
      <c r="D14" t="s">
        <v>95</v>
      </c>
    </row>
    <row r="15" spans="1:6" x14ac:dyDescent="0.25">
      <c r="D15" t="s">
        <v>96</v>
      </c>
    </row>
    <row r="16" spans="1:6" x14ac:dyDescent="0.25">
      <c r="B16">
        <v>53</v>
      </c>
      <c r="C16" t="s">
        <v>97</v>
      </c>
    </row>
    <row r="17" spans="1:4" x14ac:dyDescent="0.25">
      <c r="D17" t="s">
        <v>98</v>
      </c>
    </row>
    <row r="18" spans="1:4" x14ac:dyDescent="0.25">
      <c r="D18" t="s">
        <v>52</v>
      </c>
    </row>
    <row r="19" spans="1:4" x14ac:dyDescent="0.25">
      <c r="D19" t="s">
        <v>62</v>
      </c>
    </row>
    <row r="20" spans="1:4" x14ac:dyDescent="0.25">
      <c r="B20">
        <v>54</v>
      </c>
      <c r="C20" t="s">
        <v>99</v>
      </c>
    </row>
    <row r="21" spans="1:4" x14ac:dyDescent="0.25">
      <c r="B21">
        <v>55</v>
      </c>
      <c r="C21" t="s">
        <v>100</v>
      </c>
    </row>
    <row r="22" spans="1:4" x14ac:dyDescent="0.25">
      <c r="A22">
        <v>6</v>
      </c>
      <c r="B22" t="s">
        <v>101</v>
      </c>
    </row>
    <row r="23" spans="1:4" x14ac:dyDescent="0.25">
      <c r="C23" t="s">
        <v>102</v>
      </c>
    </row>
    <row r="24" spans="1:4" x14ac:dyDescent="0.25">
      <c r="C24" t="s">
        <v>103</v>
      </c>
    </row>
    <row r="25" spans="1:4" x14ac:dyDescent="0.25">
      <c r="C25" t="s">
        <v>104</v>
      </c>
    </row>
    <row r="26" spans="1:4" x14ac:dyDescent="0.25">
      <c r="C26" t="s">
        <v>105</v>
      </c>
    </row>
    <row r="27" spans="1:4" x14ac:dyDescent="0.25">
      <c r="D27" t="s">
        <v>106</v>
      </c>
    </row>
    <row r="28" spans="1:4" x14ac:dyDescent="0.25">
      <c r="D28" t="s">
        <v>107</v>
      </c>
    </row>
    <row r="29" spans="1:4" x14ac:dyDescent="0.25">
      <c r="D29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L21" sqref="L21"/>
    </sheetView>
  </sheetViews>
  <sheetFormatPr defaultRowHeight="15" x14ac:dyDescent="0.25"/>
  <cols>
    <col min="1" max="1" width="2.7109375" customWidth="1"/>
    <col min="2" max="2" width="5" customWidth="1"/>
  </cols>
  <sheetData>
    <row r="1" spans="2:3" x14ac:dyDescent="0.25">
      <c r="C1" s="320" t="s">
        <v>109</v>
      </c>
    </row>
    <row r="2" spans="2:3" x14ac:dyDescent="0.25">
      <c r="C2" s="321" t="s">
        <v>110</v>
      </c>
    </row>
    <row r="3" spans="2:3" x14ac:dyDescent="0.25">
      <c r="C3" s="321" t="s">
        <v>111</v>
      </c>
    </row>
    <row r="4" spans="2:3" x14ac:dyDescent="0.25">
      <c r="C4" s="321" t="s">
        <v>112</v>
      </c>
    </row>
    <row r="5" spans="2:3" x14ac:dyDescent="0.25">
      <c r="C5" s="321" t="s">
        <v>113</v>
      </c>
    </row>
    <row r="6" spans="2:3" x14ac:dyDescent="0.25">
      <c r="C6" s="321" t="s">
        <v>114</v>
      </c>
    </row>
    <row r="7" spans="2:3" x14ac:dyDescent="0.25">
      <c r="C7" s="321" t="s">
        <v>115</v>
      </c>
    </row>
    <row r="8" spans="2:3" x14ac:dyDescent="0.25">
      <c r="C8" s="321" t="s">
        <v>116</v>
      </c>
    </row>
    <row r="9" spans="2:3" x14ac:dyDescent="0.25">
      <c r="C9" s="321" t="s">
        <v>117</v>
      </c>
    </row>
    <row r="10" spans="2:3" x14ac:dyDescent="0.25">
      <c r="C10" s="321" t="s">
        <v>118</v>
      </c>
    </row>
    <row r="11" spans="2:3" x14ac:dyDescent="0.25">
      <c r="C11" s="321" t="s">
        <v>119</v>
      </c>
    </row>
    <row r="12" spans="2:3" x14ac:dyDescent="0.25">
      <c r="C12" s="321" t="s">
        <v>120</v>
      </c>
    </row>
    <row r="13" spans="2:3" x14ac:dyDescent="0.25">
      <c r="B13" t="s">
        <v>121</v>
      </c>
    </row>
    <row r="14" spans="2:3" x14ac:dyDescent="0.25">
      <c r="C14" s="320" t="s">
        <v>122</v>
      </c>
    </row>
    <row r="15" spans="2:3" x14ac:dyDescent="0.25">
      <c r="C15" s="320" t="s">
        <v>123</v>
      </c>
    </row>
    <row r="16" spans="2:3" x14ac:dyDescent="0.25">
      <c r="C16" s="320" t="s">
        <v>124</v>
      </c>
    </row>
    <row r="17" spans="2:3" x14ac:dyDescent="0.25">
      <c r="B17" t="s">
        <v>125</v>
      </c>
    </row>
    <row r="18" spans="2:3" x14ac:dyDescent="0.25">
      <c r="C18" s="320" t="s">
        <v>126</v>
      </c>
    </row>
    <row r="19" spans="2:3" x14ac:dyDescent="0.25">
      <c r="C19" s="320" t="s">
        <v>127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2" r:id="rId11"/>
    <hyperlink ref="C1" r:id="rId12"/>
    <hyperlink ref="C14" r:id="rId13"/>
    <hyperlink ref="C15" r:id="rId14"/>
    <hyperlink ref="C16" r:id="rId15"/>
    <hyperlink ref="C18" r:id="rId16"/>
    <hyperlink ref="C19" r:id="rId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M21" sqref="M21"/>
    </sheetView>
  </sheetViews>
  <sheetFormatPr defaultRowHeight="15" x14ac:dyDescent="0.25"/>
  <cols>
    <col min="1" max="1" width="6.7109375" customWidth="1"/>
    <col min="2" max="3" width="7.140625" customWidth="1"/>
    <col min="4" max="4" width="5.140625" customWidth="1"/>
    <col min="5" max="5" width="4.28515625" customWidth="1"/>
    <col min="6" max="6" width="7" customWidth="1"/>
    <col min="7" max="7" width="4.7109375" customWidth="1"/>
    <col min="8" max="8" width="4.42578125" customWidth="1"/>
    <col min="9" max="9" width="6.7109375" customWidth="1"/>
    <col min="10" max="10" width="4.5703125" customWidth="1"/>
    <col min="11" max="11" width="4.28515625" customWidth="1"/>
    <col min="12" max="12" width="11.42578125" customWidth="1"/>
  </cols>
  <sheetData>
    <row r="1" spans="2:19" x14ac:dyDescent="0.25">
      <c r="B1">
        <v>15</v>
      </c>
      <c r="C1">
        <v>8</v>
      </c>
      <c r="D1" t="s">
        <v>128</v>
      </c>
      <c r="E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</row>
    <row r="2" spans="2:19" x14ac:dyDescent="0.25">
      <c r="B2">
        <v>0.3</v>
      </c>
      <c r="C2">
        <v>0.45</v>
      </c>
      <c r="D2" t="s">
        <v>135</v>
      </c>
      <c r="E2" t="s">
        <v>136</v>
      </c>
      <c r="N2">
        <v>0.55000000000000004</v>
      </c>
      <c r="O2">
        <v>0.4</v>
      </c>
      <c r="P2">
        <v>0.3</v>
      </c>
      <c r="Q2">
        <f>N2*O2*P2</f>
        <v>6.6000000000000003E-2</v>
      </c>
      <c r="R2">
        <f>Q2*1000</f>
        <v>66</v>
      </c>
      <c r="S2" t="s">
        <v>137</v>
      </c>
    </row>
    <row r="3" spans="2:19" x14ac:dyDescent="0.25">
      <c r="B3">
        <f>Q2</f>
        <v>6.6000000000000003E-2</v>
      </c>
      <c r="C3">
        <f>1*0.6*0.7</f>
        <v>0.42</v>
      </c>
      <c r="D3" t="s">
        <v>133</v>
      </c>
      <c r="E3" t="s">
        <v>138</v>
      </c>
      <c r="N3">
        <v>0.49</v>
      </c>
      <c r="O3">
        <v>0.33</v>
      </c>
      <c r="P3">
        <v>0.153</v>
      </c>
      <c r="Q3">
        <f>N3*O3*P3</f>
        <v>2.4740100000000001E-2</v>
      </c>
      <c r="R3">
        <f>Q3*1000</f>
        <v>24.740100000000002</v>
      </c>
      <c r="S3" t="s">
        <v>139</v>
      </c>
    </row>
    <row r="4" spans="2:19" x14ac:dyDescent="0.25">
      <c r="C4">
        <v>20</v>
      </c>
      <c r="D4" t="s">
        <v>140</v>
      </c>
      <c r="E4" t="s">
        <v>141</v>
      </c>
    </row>
    <row r="5" spans="2:19" x14ac:dyDescent="0.25">
      <c r="B5">
        <f>B1*B3</f>
        <v>0.99</v>
      </c>
      <c r="C5">
        <f>C1*C3</f>
        <v>3.36</v>
      </c>
      <c r="D5" t="s">
        <v>135</v>
      </c>
      <c r="E5" t="s">
        <v>142</v>
      </c>
      <c r="K5" t="s">
        <v>135</v>
      </c>
      <c r="L5" t="s">
        <v>133</v>
      </c>
      <c r="N5">
        <v>100</v>
      </c>
      <c r="O5">
        <v>60</v>
      </c>
      <c r="P5">
        <v>70</v>
      </c>
      <c r="Q5">
        <f>N5*O5*P5</f>
        <v>420000</v>
      </c>
      <c r="R5">
        <f>Q5/1000000</f>
        <v>0.42</v>
      </c>
      <c r="S5" t="s">
        <v>143</v>
      </c>
    </row>
    <row r="6" spans="2:19" x14ac:dyDescent="0.25">
      <c r="B6">
        <f>B5/B2</f>
        <v>3.3000000000000003</v>
      </c>
      <c r="C6">
        <f>C5/C2</f>
        <v>7.4666666666666659</v>
      </c>
      <c r="D6" t="s">
        <v>144</v>
      </c>
      <c r="E6" t="s">
        <v>145</v>
      </c>
      <c r="K6">
        <f>C1</f>
        <v>8</v>
      </c>
      <c r="L6">
        <v>1</v>
      </c>
      <c r="O6" t="s">
        <v>133</v>
      </c>
      <c r="P6" t="s">
        <v>146</v>
      </c>
    </row>
    <row r="7" spans="2:19" x14ac:dyDescent="0.25">
      <c r="C7">
        <v>0.7</v>
      </c>
      <c r="D7" t="s">
        <v>147</v>
      </c>
      <c r="E7" t="s">
        <v>148</v>
      </c>
      <c r="K7" t="s">
        <v>149</v>
      </c>
      <c r="L7">
        <f>C3</f>
        <v>0.42</v>
      </c>
      <c r="O7">
        <v>1</v>
      </c>
      <c r="P7">
        <f>F13</f>
        <v>50</v>
      </c>
    </row>
    <row r="8" spans="2:19" x14ac:dyDescent="0.25">
      <c r="C8">
        <f>(C3*C7)</f>
        <v>0.29399999999999998</v>
      </c>
      <c r="D8" t="s">
        <v>150</v>
      </c>
      <c r="E8" t="s">
        <v>151</v>
      </c>
      <c r="O8">
        <f>Q3</f>
        <v>2.4740100000000001E-2</v>
      </c>
      <c r="P8" t="s">
        <v>152</v>
      </c>
      <c r="R8">
        <f>P7*O8</f>
        <v>1.2370050000000001</v>
      </c>
    </row>
    <row r="9" spans="2:19" x14ac:dyDescent="0.25">
      <c r="C9">
        <f>C8*1000</f>
        <v>294</v>
      </c>
      <c r="D9" t="s">
        <v>153</v>
      </c>
      <c r="E9" t="s">
        <v>154</v>
      </c>
    </row>
    <row r="10" spans="2:19" x14ac:dyDescent="0.25">
      <c r="C10">
        <v>1.4999999999999999E-2</v>
      </c>
      <c r="D10" t="s">
        <v>155</v>
      </c>
      <c r="E10" t="s">
        <v>156</v>
      </c>
    </row>
    <row r="12" spans="2:19" x14ac:dyDescent="0.25">
      <c r="I12" t="s">
        <v>157</v>
      </c>
    </row>
    <row r="13" spans="2:19" x14ac:dyDescent="0.25">
      <c r="E13">
        <v>40</v>
      </c>
      <c r="F13">
        <v>50</v>
      </c>
      <c r="G13" t="s">
        <v>158</v>
      </c>
      <c r="H13" t="s">
        <v>159</v>
      </c>
      <c r="I13" t="s">
        <v>160</v>
      </c>
    </row>
    <row r="14" spans="2:19" x14ac:dyDescent="0.25">
      <c r="E14">
        <v>50</v>
      </c>
      <c r="F14">
        <v>80</v>
      </c>
    </row>
    <row r="15" spans="2:19" x14ac:dyDescent="0.25">
      <c r="E15">
        <v>1</v>
      </c>
      <c r="F15">
        <v>0.5</v>
      </c>
      <c r="G15" t="s">
        <v>161</v>
      </c>
      <c r="I15" t="s">
        <v>162</v>
      </c>
    </row>
    <row r="16" spans="2:19" x14ac:dyDescent="0.25">
      <c r="D16">
        <v>2.2999999999999998</v>
      </c>
      <c r="E16">
        <v>10</v>
      </c>
      <c r="F16">
        <v>3</v>
      </c>
      <c r="G16" t="s">
        <v>163</v>
      </c>
      <c r="H16">
        <f>D16+E16+F16</f>
        <v>15.3</v>
      </c>
      <c r="I16" t="s">
        <v>164</v>
      </c>
    </row>
    <row r="17" spans="1:15" x14ac:dyDescent="0.25">
      <c r="D17">
        <f>H16-D16</f>
        <v>13</v>
      </c>
      <c r="G17" t="s">
        <v>165</v>
      </c>
      <c r="I17" t="s">
        <v>166</v>
      </c>
    </row>
    <row r="18" spans="1:15" x14ac:dyDescent="0.25">
      <c r="D18">
        <f>H16</f>
        <v>15.3</v>
      </c>
      <c r="G18" t="s">
        <v>167</v>
      </c>
    </row>
    <row r="19" spans="1:15" x14ac:dyDescent="0.25">
      <c r="D19">
        <v>17</v>
      </c>
      <c r="G19" t="s">
        <v>168</v>
      </c>
    </row>
    <row r="21" spans="1:15" x14ac:dyDescent="0.25">
      <c r="B21" t="s">
        <v>169</v>
      </c>
      <c r="C21" t="s">
        <v>170</v>
      </c>
      <c r="D21" t="s">
        <v>171</v>
      </c>
      <c r="E21" s="322" t="s">
        <v>172</v>
      </c>
      <c r="F21" s="322"/>
      <c r="G21" t="s">
        <v>173</v>
      </c>
      <c r="H21" t="s">
        <v>174</v>
      </c>
    </row>
    <row r="22" spans="1:15" x14ac:dyDescent="0.25">
      <c r="A22" t="s">
        <v>175</v>
      </c>
      <c r="B22" s="323">
        <v>26.9</v>
      </c>
      <c r="C22" s="323">
        <v>0.45960000000000001</v>
      </c>
      <c r="D22" s="323">
        <v>-0.46289999999999998</v>
      </c>
      <c r="E22" s="324">
        <v>496.2</v>
      </c>
      <c r="F22" s="324"/>
      <c r="G22" s="323">
        <v>3.2385000000000002</v>
      </c>
      <c r="H22" s="325">
        <f>E22/(B22^G22)</f>
        <v>1.1625295506455604E-2</v>
      </c>
    </row>
    <row r="23" spans="1:15" x14ac:dyDescent="0.25">
      <c r="A23" t="s">
        <v>176</v>
      </c>
      <c r="B23" s="323">
        <v>27.7</v>
      </c>
      <c r="C23" s="323">
        <v>0.42509999999999998</v>
      </c>
      <c r="D23" s="323">
        <v>-0.43409999999999999</v>
      </c>
      <c r="E23" s="324">
        <v>547.5</v>
      </c>
      <c r="F23" s="324"/>
      <c r="G23" s="323">
        <v>3.2153</v>
      </c>
      <c r="H23" s="325">
        <f>E23/(B23^G23)</f>
        <v>1.2600243038388501E-2</v>
      </c>
    </row>
    <row r="24" spans="1:15" x14ac:dyDescent="0.25">
      <c r="A24" t="s">
        <v>177</v>
      </c>
      <c r="B24" s="323">
        <v>26.4</v>
      </c>
      <c r="C24" s="323">
        <v>0.42509999999999998</v>
      </c>
      <c r="D24" s="323">
        <v>-0.44779999999999998</v>
      </c>
      <c r="E24" s="324">
        <v>441</v>
      </c>
      <c r="F24" s="324"/>
      <c r="G24" s="323">
        <v>3.1776</v>
      </c>
      <c r="H24" s="325">
        <f>E24/(B24^G24)</f>
        <v>1.340139325451057E-2</v>
      </c>
    </row>
    <row r="25" spans="1:15" x14ac:dyDescent="0.25">
      <c r="A25" t="s">
        <v>178</v>
      </c>
      <c r="B25" s="323">
        <f>AVERAGE(B22:B24)</f>
        <v>27</v>
      </c>
      <c r="C25" s="323">
        <f>AVERAGE(C22:C24)</f>
        <v>0.43660000000000004</v>
      </c>
      <c r="D25" s="323">
        <f>AVERAGE(D22:D24)</f>
        <v>-0.44826666666666665</v>
      </c>
      <c r="E25" s="323">
        <f>AVERAGE(E22:E24)</f>
        <v>494.90000000000003</v>
      </c>
      <c r="F25" s="323"/>
      <c r="G25" s="323">
        <f>AVERAGE(G22:G24)</f>
        <v>3.2104666666666666</v>
      </c>
      <c r="H25" s="325">
        <f>E25/(B25^G25)</f>
        <v>1.2565269306852193E-2</v>
      </c>
    </row>
    <row r="26" spans="1:15" x14ac:dyDescent="0.25">
      <c r="A26" t="s">
        <v>179</v>
      </c>
      <c r="B26" s="323">
        <f>B25</f>
        <v>27</v>
      </c>
      <c r="C26" s="323">
        <f>C25</f>
        <v>0.43660000000000004</v>
      </c>
      <c r="D26" s="323">
        <f>D25</f>
        <v>-0.44826666666666665</v>
      </c>
      <c r="E26">
        <v>494</v>
      </c>
      <c r="G26" s="323">
        <v>3.2</v>
      </c>
      <c r="H26" s="325">
        <f>H25</f>
        <v>1.2565269306852193E-2</v>
      </c>
    </row>
    <row r="28" spans="1:15" s="326" customFormat="1" ht="30" customHeight="1" x14ac:dyDescent="0.25">
      <c r="B28" s="326" t="s">
        <v>180</v>
      </c>
      <c r="C28" s="326" t="s">
        <v>181</v>
      </c>
      <c r="D28" s="326" t="s">
        <v>182</v>
      </c>
      <c r="E28" s="326" t="s">
        <v>183</v>
      </c>
      <c r="F28" s="326" t="s">
        <v>184</v>
      </c>
      <c r="G28" s="326" t="s">
        <v>185</v>
      </c>
      <c r="H28" s="326" t="s">
        <v>186</v>
      </c>
      <c r="I28" s="326" t="s">
        <v>146</v>
      </c>
      <c r="J28" s="326" t="s">
        <v>187</v>
      </c>
      <c r="K28" s="326" t="s">
        <v>188</v>
      </c>
      <c r="L28" s="327" t="s">
        <v>189</v>
      </c>
    </row>
    <row r="29" spans="1:15" s="326" customFormat="1" x14ac:dyDescent="0.25">
      <c r="B29" s="328">
        <v>4</v>
      </c>
      <c r="C29" s="328">
        <v>8</v>
      </c>
      <c r="D29" s="328">
        <v>0</v>
      </c>
      <c r="E29" s="328">
        <f>(((LN($B$26) - LN($B$26 - C29))/$C$26) + $D$26)*30</f>
        <v>10.69752589357917</v>
      </c>
      <c r="F29" s="328">
        <f>E29-D29</f>
        <v>10.69752589357917</v>
      </c>
      <c r="G29" s="328">
        <f t="shared" ref="G29:H32" si="0">$H$26*B29^$G$26</f>
        <v>1.0611182240885315</v>
      </c>
      <c r="H29" s="328">
        <f t="shared" si="0"/>
        <v>9.7512380677429729</v>
      </c>
      <c r="I29" s="329">
        <v>0.4</v>
      </c>
      <c r="J29" s="328">
        <f>G29/I29</f>
        <v>2.6527955602213287</v>
      </c>
      <c r="K29" s="328">
        <f>H29/I29</f>
        <v>24.378095169357429</v>
      </c>
      <c r="L29" s="328">
        <f>(K29-J29)/((E29-D29)/2)</f>
        <v>4.0617428413379173</v>
      </c>
      <c r="M29" s="328"/>
      <c r="O29" s="328"/>
    </row>
    <row r="30" spans="1:15" s="326" customFormat="1" x14ac:dyDescent="0.25">
      <c r="B30" s="328">
        <v>8</v>
      </c>
      <c r="C30" s="328">
        <v>13</v>
      </c>
      <c r="D30" s="328">
        <f>E29</f>
        <v>10.69752589357917</v>
      </c>
      <c r="E30" s="328">
        <f>(((LN($B$26) - LN($B$26 - C30))/$C$26) + $D$26)*30</f>
        <v>31.681148171489053</v>
      </c>
      <c r="F30" s="328">
        <f>E30-D30</f>
        <v>20.98362227790988</v>
      </c>
      <c r="G30" s="328">
        <f t="shared" si="0"/>
        <v>9.7512380677429729</v>
      </c>
      <c r="H30" s="328">
        <f t="shared" si="0"/>
        <v>46.109512275811802</v>
      </c>
      <c r="I30" s="329">
        <v>0.4</v>
      </c>
      <c r="J30" s="328">
        <f>G30/I30</f>
        <v>24.378095169357429</v>
      </c>
      <c r="K30" s="328">
        <f>H30/I30</f>
        <v>115.2737806895295</v>
      </c>
      <c r="L30" s="328">
        <f>(K30-J30)/((E30-D30)/2)</f>
        <v>8.6634885356148263</v>
      </c>
      <c r="M30" s="328"/>
      <c r="O30" s="328"/>
    </row>
    <row r="31" spans="1:15" s="326" customFormat="1" x14ac:dyDescent="0.25">
      <c r="B31" s="328">
        <v>13</v>
      </c>
      <c r="C31" s="328">
        <v>18</v>
      </c>
      <c r="D31" s="328">
        <f>E30</f>
        <v>31.681148171489053</v>
      </c>
      <c r="E31" s="328">
        <f>(((LN($B$26) - LN($B$26 - C31))/$C$26) + $D$26)*30</f>
        <v>62.040705130653429</v>
      </c>
      <c r="F31" s="328">
        <f>E31-D31</f>
        <v>30.359556959164376</v>
      </c>
      <c r="G31" s="328">
        <f t="shared" si="0"/>
        <v>46.109512275811802</v>
      </c>
      <c r="H31" s="328">
        <f t="shared" si="0"/>
        <v>130.63026787656185</v>
      </c>
      <c r="I31" s="329">
        <v>0.4</v>
      </c>
      <c r="J31" s="328">
        <f>G31/I31</f>
        <v>115.2737806895295</v>
      </c>
      <c r="K31" s="328">
        <f>H31/I31</f>
        <v>326.57566969140458</v>
      </c>
      <c r="L31" s="328">
        <f>(K31-J31)/((E31-D31)/2)</f>
        <v>13.919958666464744</v>
      </c>
      <c r="M31" s="328"/>
      <c r="O31" s="328"/>
    </row>
    <row r="32" spans="1:15" s="326" customFormat="1" x14ac:dyDescent="0.25">
      <c r="B32" s="328">
        <v>18</v>
      </c>
      <c r="C32" s="328">
        <f>B26-2</f>
        <v>25</v>
      </c>
      <c r="D32" s="328">
        <f>E31</f>
        <v>62.040705130653429</v>
      </c>
      <c r="E32" s="328">
        <f>(((LN($B$26) - LN($B$26 - C32))/$C$26) + $D$26)*30</f>
        <v>165.39004526644868</v>
      </c>
      <c r="F32" s="328">
        <f>E32-D32</f>
        <v>103.34934013579525</v>
      </c>
      <c r="G32" s="328">
        <f t="shared" si="0"/>
        <v>130.63026787656185</v>
      </c>
      <c r="H32" s="328">
        <f t="shared" si="0"/>
        <v>373.74881885960821</v>
      </c>
      <c r="I32" s="329">
        <v>0.4</v>
      </c>
      <c r="J32" s="328">
        <f>G32/I32</f>
        <v>326.57566969140458</v>
      </c>
      <c r="K32" s="328">
        <f>H32/I32</f>
        <v>934.37204714902043</v>
      </c>
      <c r="L32" s="328">
        <f>(K32-J32)/((E32-D32)/2)</f>
        <v>11.76197887009255</v>
      </c>
      <c r="M32" s="328"/>
      <c r="O32" s="328"/>
    </row>
    <row r="33" spans="1:12" ht="15.75" thickBot="1" x14ac:dyDescent="0.3">
      <c r="F33" s="330">
        <f>SUM(F29:F32)</f>
        <v>165.39004526644868</v>
      </c>
    </row>
    <row r="34" spans="1:12" ht="15" customHeight="1" thickTop="1" x14ac:dyDescent="0.25">
      <c r="A34" s="331" t="s">
        <v>190</v>
      </c>
      <c r="B34" s="332" t="s">
        <v>191</v>
      </c>
      <c r="C34" s="332"/>
      <c r="D34" s="333" t="s">
        <v>192</v>
      </c>
      <c r="E34" s="332"/>
      <c r="F34" s="334"/>
      <c r="G34" s="332" t="s">
        <v>193</v>
      </c>
      <c r="H34" s="332"/>
      <c r="I34" s="332"/>
      <c r="J34" s="333" t="s">
        <v>194</v>
      </c>
      <c r="K34" s="332"/>
      <c r="L34" s="334"/>
    </row>
    <row r="35" spans="1:12" ht="30.75" thickBot="1" x14ac:dyDescent="0.3">
      <c r="A35" s="335"/>
      <c r="B35" s="336" t="s">
        <v>195</v>
      </c>
      <c r="C35" s="336" t="s">
        <v>183</v>
      </c>
      <c r="D35" s="337" t="s">
        <v>195</v>
      </c>
      <c r="E35" s="336" t="s">
        <v>183</v>
      </c>
      <c r="F35" s="338" t="s">
        <v>196</v>
      </c>
      <c r="G35" s="336" t="s">
        <v>195</v>
      </c>
      <c r="H35" s="336" t="s">
        <v>183</v>
      </c>
      <c r="I35" s="336" t="s">
        <v>196</v>
      </c>
      <c r="J35" s="337" t="s">
        <v>197</v>
      </c>
      <c r="K35" s="336" t="s">
        <v>183</v>
      </c>
      <c r="L35" s="339" t="s">
        <v>198</v>
      </c>
    </row>
    <row r="36" spans="1:12" x14ac:dyDescent="0.25">
      <c r="A36" s="340">
        <v>1</v>
      </c>
      <c r="B36" s="341">
        <f>B29</f>
        <v>4</v>
      </c>
      <c r="C36" s="341">
        <f>C29</f>
        <v>8</v>
      </c>
      <c r="D36" s="342">
        <f t="shared" ref="D36:L39" si="1">D29</f>
        <v>0</v>
      </c>
      <c r="E36" s="341">
        <f t="shared" si="1"/>
        <v>10.69752589357917</v>
      </c>
      <c r="F36" s="341">
        <f t="shared" si="1"/>
        <v>10.69752589357917</v>
      </c>
      <c r="G36" s="341">
        <f t="shared" si="1"/>
        <v>1.0611182240885315</v>
      </c>
      <c r="H36" s="341">
        <f t="shared" si="1"/>
        <v>9.7512380677429729</v>
      </c>
      <c r="I36" s="341">
        <f t="shared" si="1"/>
        <v>0.4</v>
      </c>
      <c r="J36" s="342">
        <f t="shared" si="1"/>
        <v>2.6527955602213287</v>
      </c>
      <c r="K36" s="341">
        <f t="shared" si="1"/>
        <v>24.378095169357429</v>
      </c>
      <c r="L36" s="342">
        <f t="shared" si="1"/>
        <v>4.0617428413379173</v>
      </c>
    </row>
    <row r="37" spans="1:12" x14ac:dyDescent="0.25">
      <c r="A37" s="340">
        <v>2</v>
      </c>
      <c r="B37" s="341">
        <f t="shared" ref="B37:C39" si="2">B30</f>
        <v>8</v>
      </c>
      <c r="C37" s="341">
        <f t="shared" si="2"/>
        <v>13</v>
      </c>
      <c r="D37" s="342">
        <f t="shared" si="1"/>
        <v>10.69752589357917</v>
      </c>
      <c r="E37" s="341">
        <f t="shared" si="1"/>
        <v>31.681148171489053</v>
      </c>
      <c r="F37" s="341">
        <f t="shared" si="1"/>
        <v>20.98362227790988</v>
      </c>
      <c r="G37" s="341">
        <f t="shared" si="1"/>
        <v>9.7512380677429729</v>
      </c>
      <c r="H37" s="341">
        <f t="shared" si="1"/>
        <v>46.109512275811802</v>
      </c>
      <c r="I37" s="341">
        <f t="shared" si="1"/>
        <v>0.4</v>
      </c>
      <c r="J37" s="342">
        <f t="shared" si="1"/>
        <v>24.378095169357429</v>
      </c>
      <c r="K37" s="341">
        <f t="shared" si="1"/>
        <v>115.2737806895295</v>
      </c>
      <c r="L37" s="342">
        <f t="shared" si="1"/>
        <v>8.6634885356148263</v>
      </c>
    </row>
    <row r="38" spans="1:12" x14ac:dyDescent="0.25">
      <c r="A38" s="340">
        <v>3</v>
      </c>
      <c r="B38" s="341">
        <f t="shared" si="2"/>
        <v>13</v>
      </c>
      <c r="C38" s="341">
        <f t="shared" si="2"/>
        <v>18</v>
      </c>
      <c r="D38" s="342">
        <f t="shared" si="1"/>
        <v>31.681148171489053</v>
      </c>
      <c r="E38" s="341">
        <f t="shared" si="1"/>
        <v>62.040705130653429</v>
      </c>
      <c r="F38" s="341">
        <f t="shared" si="1"/>
        <v>30.359556959164376</v>
      </c>
      <c r="G38" s="341">
        <f t="shared" si="1"/>
        <v>46.109512275811802</v>
      </c>
      <c r="H38" s="341">
        <f t="shared" si="1"/>
        <v>130.63026787656185</v>
      </c>
      <c r="I38" s="341">
        <f t="shared" si="1"/>
        <v>0.4</v>
      </c>
      <c r="J38" s="342">
        <f t="shared" si="1"/>
        <v>115.2737806895295</v>
      </c>
      <c r="K38" s="341">
        <f t="shared" si="1"/>
        <v>326.57566969140458</v>
      </c>
      <c r="L38" s="342">
        <f t="shared" si="1"/>
        <v>13.919958666464744</v>
      </c>
    </row>
    <row r="39" spans="1:12" ht="15.75" thickBot="1" x14ac:dyDescent="0.3">
      <c r="A39" s="343">
        <v>4</v>
      </c>
      <c r="B39" s="344">
        <f t="shared" si="2"/>
        <v>18</v>
      </c>
      <c r="C39" s="344">
        <f t="shared" si="2"/>
        <v>25</v>
      </c>
      <c r="D39" s="345">
        <f t="shared" si="1"/>
        <v>62.040705130653429</v>
      </c>
      <c r="E39" s="344">
        <f t="shared" si="1"/>
        <v>165.39004526644868</v>
      </c>
      <c r="F39" s="344">
        <f t="shared" si="1"/>
        <v>103.34934013579525</v>
      </c>
      <c r="G39" s="344">
        <f t="shared" si="1"/>
        <v>130.63026787656185</v>
      </c>
      <c r="H39" s="344">
        <f t="shared" si="1"/>
        <v>373.74881885960821</v>
      </c>
      <c r="I39" s="344">
        <f t="shared" si="1"/>
        <v>0.4</v>
      </c>
      <c r="J39" s="345">
        <f t="shared" si="1"/>
        <v>326.57566969140458</v>
      </c>
      <c r="K39" s="344">
        <f t="shared" si="1"/>
        <v>934.37204714902043</v>
      </c>
      <c r="L39" s="345">
        <f t="shared" si="1"/>
        <v>11.76197887009255</v>
      </c>
    </row>
    <row r="40" spans="1:12" ht="15.75" thickTop="1" x14ac:dyDescent="0.25"/>
  </sheetData>
  <mergeCells count="9">
    <mergeCell ref="G34:I34"/>
    <mergeCell ref="J34:L34"/>
    <mergeCell ref="E21:F21"/>
    <mergeCell ref="E22:F22"/>
    <mergeCell ref="E23:F23"/>
    <mergeCell ref="E24:F24"/>
    <mergeCell ref="A34:A35"/>
    <mergeCell ref="B34:C34"/>
    <mergeCell ref="D34:F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ESQUEMA</vt:lpstr>
      <vt:lpstr>SEQUENCIA</vt:lpstr>
      <vt:lpstr>WWW</vt:lpstr>
      <vt:lpstr>aquap 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2017-05-28T18:46:51Z</dcterms:created>
  <dcterms:modified xsi:type="dcterms:W3CDTF">2017-05-28T19:38:02Z</dcterms:modified>
</cp:coreProperties>
</file>