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D6705C77-F2E7-4EA6-98C1-D6BC3FF15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配置说明" sheetId="5" r:id="rId1"/>
    <sheet name="引导表|C|GuideData" sheetId="7" r:id="rId2"/>
    <sheet name="引导步骤表|CS|GuideStepData" sheetId="2" r:id="rId3"/>
    <sheet name="程序功能表|C|GuideFunction" sheetId="8" r:id="rId4"/>
    <sheet name="引导等待表|C|GuideSuspendData" sheetId="9" r:id="rId5"/>
    <sheet name="#UI索引表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'引导表|C|GuideData'!$A$5:$H$32</definedName>
    <definedName name="_xlnm._FilterDatabase" localSheetId="2" hidden="1">'引导步骤表|CS|GuideStepData'!$A$5:$U$295</definedName>
    <definedName name="_xlnm._FilterDatabase" localSheetId="4" hidden="1">'引导等待表|C|GuideSuspendData'!$A$5:$J$36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9" l="1"/>
  <c r="H15" i="9"/>
  <c r="E15" i="9"/>
  <c r="X118" i="2"/>
  <c r="Y118" i="2" s="1"/>
  <c r="V118" i="2"/>
  <c r="W118" i="2" s="1"/>
  <c r="H118" i="2"/>
  <c r="X267" i="2"/>
  <c r="Y267" i="2" s="1"/>
  <c r="V267" i="2"/>
  <c r="W267" i="2" s="1"/>
  <c r="H267" i="2"/>
  <c r="X250" i="2" l="1"/>
  <c r="Y250" i="2" s="1"/>
  <c r="W250" i="2"/>
  <c r="X297" i="2"/>
  <c r="Y297" i="2" s="1"/>
  <c r="V297" i="2"/>
  <c r="W297" i="2" s="1"/>
  <c r="H297" i="2"/>
  <c r="X296" i="2"/>
  <c r="Y296" i="2" s="1"/>
  <c r="V296" i="2"/>
  <c r="W296" i="2" s="1"/>
  <c r="H296" i="2"/>
  <c r="X197" i="2"/>
  <c r="Y197" i="2" s="1"/>
  <c r="V197" i="2"/>
  <c r="W197" i="2" s="1"/>
  <c r="H197" i="2"/>
  <c r="X83" i="2"/>
  <c r="Y83" i="2" s="1"/>
  <c r="V83" i="2"/>
  <c r="W83" i="2" s="1"/>
  <c r="H83" i="2"/>
  <c r="E35" i="7"/>
  <c r="E34" i="7"/>
  <c r="O9" i="8"/>
  <c r="M9" i="8"/>
  <c r="G9" i="8"/>
  <c r="E9" i="8"/>
  <c r="O22" i="8" l="1"/>
  <c r="G22" i="8"/>
  <c r="E22" i="8"/>
  <c r="M22" i="8"/>
  <c r="H250" i="2"/>
  <c r="H136" i="2"/>
  <c r="X95" i="2"/>
  <c r="Y95" i="2" s="1"/>
  <c r="V95" i="2"/>
  <c r="W95" i="2" s="1"/>
  <c r="H95" i="2"/>
  <c r="X136" i="2" l="1"/>
  <c r="Y136" i="2" s="1"/>
  <c r="G24" i="8"/>
  <c r="G25" i="8"/>
  <c r="H232" i="2"/>
  <c r="X254" i="2"/>
  <c r="Y254" i="2" s="1"/>
  <c r="V254" i="2"/>
  <c r="W254" i="2" s="1"/>
  <c r="H254" i="2"/>
  <c r="H236" i="2" l="1"/>
  <c r="J12" i="9"/>
  <c r="H12" i="9"/>
  <c r="E12" i="9"/>
  <c r="X63" i="2"/>
  <c r="Y63" i="2" s="1"/>
  <c r="V63" i="2"/>
  <c r="W63" i="2" s="1"/>
  <c r="H63" i="2"/>
  <c r="O8" i="8"/>
  <c r="M8" i="8"/>
  <c r="G8" i="8"/>
  <c r="E8" i="8"/>
  <c r="J11" i="9"/>
  <c r="H11" i="9"/>
  <c r="E11" i="9"/>
  <c r="X58" i="2"/>
  <c r="Y58" i="2" s="1"/>
  <c r="V58" i="2"/>
  <c r="W58" i="2" s="1"/>
  <c r="X64" i="2"/>
  <c r="Y64" i="2" s="1"/>
  <c r="V64" i="2"/>
  <c r="W64" i="2" s="1"/>
  <c r="H58" i="2"/>
  <c r="H64" i="2" l="1"/>
  <c r="X62" i="2"/>
  <c r="Y62" i="2" s="1"/>
  <c r="V62" i="2"/>
  <c r="W62" i="2" s="1"/>
  <c r="H62" i="2"/>
  <c r="H19" i="9"/>
  <c r="J19" i="9"/>
  <c r="E19" i="9"/>
  <c r="O25" i="8" l="1"/>
  <c r="M25" i="8"/>
  <c r="E25" i="8"/>
  <c r="X295" i="2"/>
  <c r="Y295" i="2" s="1"/>
  <c r="V295" i="2"/>
  <c r="W295" i="2" s="1"/>
  <c r="H295" i="2"/>
  <c r="E33" i="7"/>
  <c r="J36" i="9"/>
  <c r="H36" i="9"/>
  <c r="E36" i="9"/>
  <c r="J35" i="9"/>
  <c r="H35" i="9"/>
  <c r="E35" i="9"/>
  <c r="J33" i="9"/>
  <c r="H33" i="9"/>
  <c r="E33" i="9"/>
  <c r="J31" i="9"/>
  <c r="H31" i="9"/>
  <c r="E31" i="9"/>
  <c r="J25" i="9"/>
  <c r="H25" i="9"/>
  <c r="E25" i="9"/>
  <c r="E26" i="9"/>
  <c r="H26" i="9"/>
  <c r="J26" i="9"/>
  <c r="J21" i="9"/>
  <c r="H21" i="9"/>
  <c r="E21" i="9"/>
  <c r="J16" i="9"/>
  <c r="H16" i="9"/>
  <c r="E16" i="9"/>
  <c r="J13" i="9"/>
  <c r="H13" i="9"/>
  <c r="E13" i="9"/>
  <c r="J8" i="9"/>
  <c r="H8" i="9"/>
  <c r="E8" i="9"/>
  <c r="X283" i="2"/>
  <c r="Y283" i="2" s="1"/>
  <c r="V283" i="2"/>
  <c r="W283" i="2" s="1"/>
  <c r="H283" i="2"/>
  <c r="X268" i="2"/>
  <c r="Y268" i="2" s="1"/>
  <c r="V268" i="2"/>
  <c r="W268" i="2" s="1"/>
  <c r="H268" i="2"/>
  <c r="X243" i="2"/>
  <c r="Y243" i="2" s="1"/>
  <c r="H243" i="2"/>
  <c r="X232" i="2"/>
  <c r="Y232" i="2" s="1"/>
  <c r="X193" i="2"/>
  <c r="Y193" i="2" s="1"/>
  <c r="H193" i="2"/>
  <c r="X153" i="2"/>
  <c r="Y153" i="2" s="1"/>
  <c r="H153" i="2"/>
  <c r="X143" i="2"/>
  <c r="Y143" i="2" s="1"/>
  <c r="H143" i="2"/>
  <c r="X124" i="2"/>
  <c r="Y124" i="2" s="1"/>
  <c r="H124" i="2"/>
  <c r="X96" i="2"/>
  <c r="Y96" i="2" s="1"/>
  <c r="H96" i="2"/>
  <c r="X50" i="2"/>
  <c r="Y50" i="2" s="1"/>
  <c r="V50" i="2"/>
  <c r="W50" i="2" s="1"/>
  <c r="H50" i="2"/>
  <c r="J7" i="9"/>
  <c r="J9" i="9"/>
  <c r="J10" i="9"/>
  <c r="J14" i="9"/>
  <c r="J17" i="9"/>
  <c r="J18" i="9"/>
  <c r="J20" i="9"/>
  <c r="J22" i="9"/>
  <c r="J23" i="9"/>
  <c r="J24" i="9"/>
  <c r="J27" i="9"/>
  <c r="J28" i="9"/>
  <c r="J29" i="9"/>
  <c r="J30" i="9"/>
  <c r="J32" i="9"/>
  <c r="J34" i="9"/>
  <c r="J6" i="9"/>
  <c r="H34" i="9"/>
  <c r="H7" i="9"/>
  <c r="H9" i="9"/>
  <c r="H10" i="9"/>
  <c r="H14" i="9"/>
  <c r="H17" i="9"/>
  <c r="H18" i="9"/>
  <c r="H20" i="9"/>
  <c r="H22" i="9"/>
  <c r="H23" i="9"/>
  <c r="H24" i="9"/>
  <c r="H27" i="9"/>
  <c r="H28" i="9"/>
  <c r="H29" i="9"/>
  <c r="H30" i="9"/>
  <c r="H32" i="9"/>
  <c r="H6" i="9"/>
  <c r="V36" i="2"/>
  <c r="W36" i="2" s="1"/>
  <c r="X36" i="2"/>
  <c r="Y36" i="2" s="1"/>
  <c r="V37" i="2"/>
  <c r="W37" i="2" s="1"/>
  <c r="X37" i="2"/>
  <c r="Y37" i="2" s="1"/>
  <c r="V38" i="2"/>
  <c r="W38" i="2" s="1"/>
  <c r="X38" i="2"/>
  <c r="Y38" i="2" s="1"/>
  <c r="V39" i="2"/>
  <c r="W39" i="2" s="1"/>
  <c r="X39" i="2"/>
  <c r="Y39" i="2" s="1"/>
  <c r="V40" i="2"/>
  <c r="W40" i="2" s="1"/>
  <c r="X40" i="2"/>
  <c r="Y40" i="2" s="1"/>
  <c r="V41" i="2"/>
  <c r="W41" i="2" s="1"/>
  <c r="X41" i="2"/>
  <c r="Y41" i="2" s="1"/>
  <c r="V42" i="2"/>
  <c r="W42" i="2" s="1"/>
  <c r="X42" i="2"/>
  <c r="Y42" i="2" s="1"/>
  <c r="V43" i="2"/>
  <c r="W43" i="2" s="1"/>
  <c r="X43" i="2"/>
  <c r="Y43" i="2" s="1"/>
  <c r="V44" i="2"/>
  <c r="W44" i="2" s="1"/>
  <c r="X44" i="2"/>
  <c r="Y44" i="2" s="1"/>
  <c r="V45" i="2"/>
  <c r="W45" i="2" s="1"/>
  <c r="X45" i="2"/>
  <c r="Y45" i="2" s="1"/>
  <c r="V46" i="2"/>
  <c r="W46" i="2" s="1"/>
  <c r="X46" i="2"/>
  <c r="Y46" i="2" s="1"/>
  <c r="V47" i="2"/>
  <c r="W47" i="2" s="1"/>
  <c r="X47" i="2"/>
  <c r="Y47" i="2" s="1"/>
  <c r="V48" i="2"/>
  <c r="W48" i="2" s="1"/>
  <c r="X48" i="2"/>
  <c r="Y48" i="2" s="1"/>
  <c r="V49" i="2"/>
  <c r="W49" i="2" s="1"/>
  <c r="X49" i="2"/>
  <c r="Y49" i="2" s="1"/>
  <c r="V51" i="2"/>
  <c r="W51" i="2" s="1"/>
  <c r="X51" i="2"/>
  <c r="Y51" i="2" s="1"/>
  <c r="V52" i="2"/>
  <c r="W52" i="2" s="1"/>
  <c r="X52" i="2"/>
  <c r="Y52" i="2" s="1"/>
  <c r="V53" i="2"/>
  <c r="W53" i="2" s="1"/>
  <c r="X53" i="2"/>
  <c r="Y53" i="2" s="1"/>
  <c r="V54" i="2"/>
  <c r="W54" i="2" s="1"/>
  <c r="X54" i="2"/>
  <c r="Y54" i="2" s="1"/>
  <c r="V55" i="2"/>
  <c r="W55" i="2" s="1"/>
  <c r="X55" i="2"/>
  <c r="Y55" i="2" s="1"/>
  <c r="V56" i="2"/>
  <c r="W56" i="2" s="1"/>
  <c r="X56" i="2"/>
  <c r="Y56" i="2" s="1"/>
  <c r="V57" i="2"/>
  <c r="W57" i="2" s="1"/>
  <c r="X57" i="2"/>
  <c r="Y57" i="2" s="1"/>
  <c r="V59" i="2"/>
  <c r="W59" i="2" s="1"/>
  <c r="X59" i="2"/>
  <c r="Y59" i="2" s="1"/>
  <c r="V60" i="2"/>
  <c r="W60" i="2" s="1"/>
  <c r="X60" i="2"/>
  <c r="Y60" i="2" s="1"/>
  <c r="V61" i="2"/>
  <c r="W61" i="2" s="1"/>
  <c r="X61" i="2"/>
  <c r="Y61" i="2" s="1"/>
  <c r="V65" i="2"/>
  <c r="W65" i="2" s="1"/>
  <c r="X65" i="2"/>
  <c r="Y65" i="2" s="1"/>
  <c r="V66" i="2"/>
  <c r="W66" i="2" s="1"/>
  <c r="X66" i="2"/>
  <c r="Y66" i="2" s="1"/>
  <c r="V67" i="2"/>
  <c r="W67" i="2" s="1"/>
  <c r="X67" i="2"/>
  <c r="Y67" i="2" s="1"/>
  <c r="V68" i="2"/>
  <c r="W68" i="2" s="1"/>
  <c r="X68" i="2"/>
  <c r="Y68" i="2" s="1"/>
  <c r="V69" i="2"/>
  <c r="W69" i="2" s="1"/>
  <c r="X69" i="2"/>
  <c r="Y69" i="2" s="1"/>
  <c r="V70" i="2"/>
  <c r="W70" i="2" s="1"/>
  <c r="X70" i="2"/>
  <c r="Y70" i="2" s="1"/>
  <c r="V71" i="2"/>
  <c r="W71" i="2" s="1"/>
  <c r="X71" i="2"/>
  <c r="Y71" i="2" s="1"/>
  <c r="V72" i="2"/>
  <c r="W72" i="2" s="1"/>
  <c r="X72" i="2"/>
  <c r="Y72" i="2" s="1"/>
  <c r="V73" i="2"/>
  <c r="W73" i="2" s="1"/>
  <c r="X73" i="2"/>
  <c r="Y73" i="2" s="1"/>
  <c r="V74" i="2"/>
  <c r="W74" i="2" s="1"/>
  <c r="X74" i="2"/>
  <c r="Y74" i="2" s="1"/>
  <c r="V75" i="2"/>
  <c r="W75" i="2" s="1"/>
  <c r="X75" i="2"/>
  <c r="Y75" i="2" s="1"/>
  <c r="V76" i="2"/>
  <c r="W76" i="2" s="1"/>
  <c r="X76" i="2"/>
  <c r="Y76" i="2" s="1"/>
  <c r="V77" i="2"/>
  <c r="W77" i="2" s="1"/>
  <c r="X77" i="2"/>
  <c r="Y77" i="2" s="1"/>
  <c r="V78" i="2"/>
  <c r="W78" i="2" s="1"/>
  <c r="X78" i="2"/>
  <c r="Y78" i="2" s="1"/>
  <c r="V79" i="2"/>
  <c r="W79" i="2" s="1"/>
  <c r="X79" i="2"/>
  <c r="Y79" i="2" s="1"/>
  <c r="V80" i="2"/>
  <c r="W80" i="2" s="1"/>
  <c r="X80" i="2"/>
  <c r="Y80" i="2" s="1"/>
  <c r="V81" i="2"/>
  <c r="W81" i="2" s="1"/>
  <c r="X81" i="2"/>
  <c r="Y81" i="2" s="1"/>
  <c r="V82" i="2"/>
  <c r="W82" i="2" s="1"/>
  <c r="X82" i="2"/>
  <c r="Y82" i="2" s="1"/>
  <c r="V84" i="2"/>
  <c r="W84" i="2" s="1"/>
  <c r="X84" i="2"/>
  <c r="Y84" i="2" s="1"/>
  <c r="V85" i="2"/>
  <c r="W85" i="2" s="1"/>
  <c r="X85" i="2"/>
  <c r="Y85" i="2" s="1"/>
  <c r="V86" i="2"/>
  <c r="W86" i="2" s="1"/>
  <c r="X86" i="2"/>
  <c r="Y86" i="2" s="1"/>
  <c r="V87" i="2"/>
  <c r="W87" i="2" s="1"/>
  <c r="X87" i="2"/>
  <c r="Y87" i="2" s="1"/>
  <c r="V88" i="2"/>
  <c r="W88" i="2" s="1"/>
  <c r="X88" i="2"/>
  <c r="Y88" i="2" s="1"/>
  <c r="V89" i="2"/>
  <c r="W89" i="2" s="1"/>
  <c r="X89" i="2"/>
  <c r="Y89" i="2" s="1"/>
  <c r="V90" i="2"/>
  <c r="W90" i="2" s="1"/>
  <c r="X90" i="2"/>
  <c r="Y90" i="2" s="1"/>
  <c r="V91" i="2"/>
  <c r="W91" i="2" s="1"/>
  <c r="X91" i="2"/>
  <c r="Y91" i="2" s="1"/>
  <c r="V92" i="2"/>
  <c r="W92" i="2" s="1"/>
  <c r="X92" i="2"/>
  <c r="Y92" i="2" s="1"/>
  <c r="V93" i="2"/>
  <c r="W93" i="2" s="1"/>
  <c r="X93" i="2"/>
  <c r="Y93" i="2" s="1"/>
  <c r="V94" i="2"/>
  <c r="W94" i="2" s="1"/>
  <c r="X94" i="2"/>
  <c r="Y94" i="2" s="1"/>
  <c r="V97" i="2"/>
  <c r="W97" i="2" s="1"/>
  <c r="X97" i="2"/>
  <c r="Y97" i="2" s="1"/>
  <c r="V98" i="2"/>
  <c r="W98" i="2" s="1"/>
  <c r="X98" i="2"/>
  <c r="Y98" i="2" s="1"/>
  <c r="V99" i="2"/>
  <c r="W99" i="2" s="1"/>
  <c r="X99" i="2"/>
  <c r="Y99" i="2" s="1"/>
  <c r="V100" i="2"/>
  <c r="W100" i="2" s="1"/>
  <c r="X100" i="2"/>
  <c r="Y100" i="2" s="1"/>
  <c r="V101" i="2"/>
  <c r="W101" i="2" s="1"/>
  <c r="X101" i="2"/>
  <c r="Y101" i="2" s="1"/>
  <c r="V102" i="2"/>
  <c r="W102" i="2" s="1"/>
  <c r="X102" i="2"/>
  <c r="Y102" i="2" s="1"/>
  <c r="V103" i="2"/>
  <c r="W103" i="2" s="1"/>
  <c r="X103" i="2"/>
  <c r="Y103" i="2" s="1"/>
  <c r="V104" i="2"/>
  <c r="W104" i="2" s="1"/>
  <c r="X104" i="2"/>
  <c r="Y104" i="2" s="1"/>
  <c r="V105" i="2"/>
  <c r="W105" i="2" s="1"/>
  <c r="X105" i="2"/>
  <c r="Y105" i="2" s="1"/>
  <c r="V106" i="2"/>
  <c r="W106" i="2" s="1"/>
  <c r="X106" i="2"/>
  <c r="Y106" i="2" s="1"/>
  <c r="V107" i="2"/>
  <c r="W107" i="2" s="1"/>
  <c r="X107" i="2"/>
  <c r="Y107" i="2" s="1"/>
  <c r="V108" i="2"/>
  <c r="W108" i="2" s="1"/>
  <c r="X108" i="2"/>
  <c r="Y108" i="2" s="1"/>
  <c r="V109" i="2"/>
  <c r="W109" i="2" s="1"/>
  <c r="X109" i="2"/>
  <c r="Y109" i="2" s="1"/>
  <c r="V110" i="2"/>
  <c r="W110" i="2" s="1"/>
  <c r="X110" i="2"/>
  <c r="Y110" i="2" s="1"/>
  <c r="V111" i="2"/>
  <c r="W111" i="2" s="1"/>
  <c r="X111" i="2"/>
  <c r="Y111" i="2" s="1"/>
  <c r="V112" i="2"/>
  <c r="W112" i="2" s="1"/>
  <c r="X112" i="2"/>
  <c r="Y112" i="2" s="1"/>
  <c r="V113" i="2"/>
  <c r="W113" i="2" s="1"/>
  <c r="X113" i="2"/>
  <c r="Y113" i="2" s="1"/>
  <c r="V114" i="2"/>
  <c r="W114" i="2" s="1"/>
  <c r="X114" i="2"/>
  <c r="Y114" i="2" s="1"/>
  <c r="V115" i="2"/>
  <c r="W115" i="2" s="1"/>
  <c r="X115" i="2"/>
  <c r="Y115" i="2" s="1"/>
  <c r="V116" i="2"/>
  <c r="W116" i="2" s="1"/>
  <c r="X116" i="2"/>
  <c r="Y116" i="2" s="1"/>
  <c r="V117" i="2"/>
  <c r="W117" i="2" s="1"/>
  <c r="X117" i="2"/>
  <c r="Y117" i="2" s="1"/>
  <c r="V119" i="2"/>
  <c r="W119" i="2" s="1"/>
  <c r="X119" i="2"/>
  <c r="Y119" i="2" s="1"/>
  <c r="V120" i="2"/>
  <c r="W120" i="2" s="1"/>
  <c r="X120" i="2"/>
  <c r="Y120" i="2" s="1"/>
  <c r="V121" i="2"/>
  <c r="W121" i="2" s="1"/>
  <c r="X121" i="2"/>
  <c r="Y121" i="2" s="1"/>
  <c r="V122" i="2"/>
  <c r="W122" i="2" s="1"/>
  <c r="X122" i="2"/>
  <c r="Y122" i="2" s="1"/>
  <c r="V123" i="2"/>
  <c r="W123" i="2" s="1"/>
  <c r="X123" i="2"/>
  <c r="Y123" i="2" s="1"/>
  <c r="V125" i="2"/>
  <c r="W125" i="2" s="1"/>
  <c r="X125" i="2"/>
  <c r="Y125" i="2" s="1"/>
  <c r="V126" i="2"/>
  <c r="W126" i="2" s="1"/>
  <c r="X126" i="2"/>
  <c r="Y126" i="2" s="1"/>
  <c r="V127" i="2"/>
  <c r="W127" i="2" s="1"/>
  <c r="X127" i="2"/>
  <c r="Y127" i="2" s="1"/>
  <c r="V128" i="2"/>
  <c r="W128" i="2" s="1"/>
  <c r="X128" i="2"/>
  <c r="Y128" i="2" s="1"/>
  <c r="V129" i="2"/>
  <c r="W129" i="2" s="1"/>
  <c r="X129" i="2"/>
  <c r="Y129" i="2" s="1"/>
  <c r="V130" i="2"/>
  <c r="W130" i="2" s="1"/>
  <c r="X130" i="2"/>
  <c r="Y130" i="2" s="1"/>
  <c r="V131" i="2"/>
  <c r="W131" i="2" s="1"/>
  <c r="X131" i="2"/>
  <c r="Y131" i="2" s="1"/>
  <c r="V132" i="2"/>
  <c r="W132" i="2" s="1"/>
  <c r="X132" i="2"/>
  <c r="Y132" i="2" s="1"/>
  <c r="V133" i="2"/>
  <c r="W133" i="2" s="1"/>
  <c r="X133" i="2"/>
  <c r="Y133" i="2" s="1"/>
  <c r="V134" i="2"/>
  <c r="W134" i="2" s="1"/>
  <c r="X134" i="2"/>
  <c r="Y134" i="2" s="1"/>
  <c r="V135" i="2"/>
  <c r="W135" i="2" s="1"/>
  <c r="X135" i="2"/>
  <c r="Y135" i="2" s="1"/>
  <c r="V137" i="2"/>
  <c r="W137" i="2" s="1"/>
  <c r="X137" i="2"/>
  <c r="Y137" i="2" s="1"/>
  <c r="V138" i="2"/>
  <c r="W138" i="2" s="1"/>
  <c r="X138" i="2"/>
  <c r="Y138" i="2" s="1"/>
  <c r="V139" i="2"/>
  <c r="W139" i="2" s="1"/>
  <c r="X139" i="2"/>
  <c r="Y139" i="2" s="1"/>
  <c r="V140" i="2"/>
  <c r="W140" i="2" s="1"/>
  <c r="X140" i="2"/>
  <c r="Y140" i="2" s="1"/>
  <c r="V141" i="2"/>
  <c r="W141" i="2" s="1"/>
  <c r="X141" i="2"/>
  <c r="Y141" i="2" s="1"/>
  <c r="V142" i="2"/>
  <c r="W142" i="2" s="1"/>
  <c r="X142" i="2"/>
  <c r="Y142" i="2" s="1"/>
  <c r="V144" i="2"/>
  <c r="W144" i="2" s="1"/>
  <c r="X144" i="2"/>
  <c r="Y144" i="2" s="1"/>
  <c r="V145" i="2"/>
  <c r="W145" i="2" s="1"/>
  <c r="X145" i="2"/>
  <c r="Y145" i="2" s="1"/>
  <c r="V146" i="2"/>
  <c r="W146" i="2" s="1"/>
  <c r="X146" i="2"/>
  <c r="Y146" i="2" s="1"/>
  <c r="V147" i="2"/>
  <c r="W147" i="2" s="1"/>
  <c r="X147" i="2"/>
  <c r="Y147" i="2" s="1"/>
  <c r="V148" i="2"/>
  <c r="W148" i="2" s="1"/>
  <c r="X148" i="2"/>
  <c r="Y148" i="2" s="1"/>
  <c r="V149" i="2"/>
  <c r="W149" i="2" s="1"/>
  <c r="X149" i="2"/>
  <c r="Y149" i="2" s="1"/>
  <c r="V150" i="2"/>
  <c r="W150" i="2" s="1"/>
  <c r="X150" i="2"/>
  <c r="Y150" i="2" s="1"/>
  <c r="V151" i="2"/>
  <c r="W151" i="2" s="1"/>
  <c r="X151" i="2"/>
  <c r="Y151" i="2" s="1"/>
  <c r="V152" i="2"/>
  <c r="W152" i="2" s="1"/>
  <c r="X152" i="2"/>
  <c r="Y152" i="2" s="1"/>
  <c r="V154" i="2"/>
  <c r="W154" i="2" s="1"/>
  <c r="X154" i="2"/>
  <c r="Y154" i="2" s="1"/>
  <c r="V155" i="2"/>
  <c r="W155" i="2" s="1"/>
  <c r="X155" i="2"/>
  <c r="Y155" i="2" s="1"/>
  <c r="V156" i="2"/>
  <c r="W156" i="2" s="1"/>
  <c r="X156" i="2"/>
  <c r="Y156" i="2" s="1"/>
  <c r="V157" i="2"/>
  <c r="W157" i="2" s="1"/>
  <c r="X157" i="2"/>
  <c r="Y157" i="2" s="1"/>
  <c r="V158" i="2"/>
  <c r="W158" i="2" s="1"/>
  <c r="X158" i="2"/>
  <c r="Y158" i="2" s="1"/>
  <c r="V159" i="2"/>
  <c r="W159" i="2" s="1"/>
  <c r="X159" i="2"/>
  <c r="Y159" i="2" s="1"/>
  <c r="V160" i="2"/>
  <c r="W160" i="2" s="1"/>
  <c r="X160" i="2"/>
  <c r="Y160" i="2" s="1"/>
  <c r="V161" i="2"/>
  <c r="W161" i="2" s="1"/>
  <c r="X161" i="2"/>
  <c r="Y161" i="2" s="1"/>
  <c r="V162" i="2"/>
  <c r="W162" i="2" s="1"/>
  <c r="X162" i="2"/>
  <c r="Y162" i="2" s="1"/>
  <c r="V163" i="2"/>
  <c r="W163" i="2" s="1"/>
  <c r="X163" i="2"/>
  <c r="Y163" i="2" s="1"/>
  <c r="V164" i="2"/>
  <c r="W164" i="2" s="1"/>
  <c r="X164" i="2"/>
  <c r="Y164" i="2" s="1"/>
  <c r="V165" i="2"/>
  <c r="W165" i="2" s="1"/>
  <c r="X165" i="2"/>
  <c r="Y165" i="2" s="1"/>
  <c r="V166" i="2"/>
  <c r="W166" i="2" s="1"/>
  <c r="X166" i="2"/>
  <c r="Y166" i="2" s="1"/>
  <c r="V167" i="2"/>
  <c r="W167" i="2" s="1"/>
  <c r="X167" i="2"/>
  <c r="Y167" i="2" s="1"/>
  <c r="V168" i="2"/>
  <c r="W168" i="2" s="1"/>
  <c r="X168" i="2"/>
  <c r="Y168" i="2" s="1"/>
  <c r="V169" i="2"/>
  <c r="W169" i="2" s="1"/>
  <c r="X169" i="2"/>
  <c r="Y169" i="2" s="1"/>
  <c r="V170" i="2"/>
  <c r="W170" i="2" s="1"/>
  <c r="X170" i="2"/>
  <c r="Y170" i="2" s="1"/>
  <c r="V171" i="2"/>
  <c r="W171" i="2" s="1"/>
  <c r="X171" i="2"/>
  <c r="Y171" i="2" s="1"/>
  <c r="V172" i="2"/>
  <c r="W172" i="2" s="1"/>
  <c r="X172" i="2"/>
  <c r="Y172" i="2" s="1"/>
  <c r="V173" i="2"/>
  <c r="W173" i="2" s="1"/>
  <c r="X173" i="2"/>
  <c r="Y173" i="2" s="1"/>
  <c r="V174" i="2"/>
  <c r="W174" i="2" s="1"/>
  <c r="X174" i="2"/>
  <c r="Y174" i="2" s="1"/>
  <c r="V175" i="2"/>
  <c r="W175" i="2" s="1"/>
  <c r="X175" i="2"/>
  <c r="Y175" i="2" s="1"/>
  <c r="V176" i="2"/>
  <c r="W176" i="2" s="1"/>
  <c r="X176" i="2"/>
  <c r="Y176" i="2" s="1"/>
  <c r="V177" i="2"/>
  <c r="W177" i="2" s="1"/>
  <c r="X177" i="2"/>
  <c r="Y177" i="2" s="1"/>
  <c r="V178" i="2"/>
  <c r="W178" i="2" s="1"/>
  <c r="X178" i="2"/>
  <c r="Y178" i="2" s="1"/>
  <c r="V179" i="2"/>
  <c r="W179" i="2" s="1"/>
  <c r="X179" i="2"/>
  <c r="Y179" i="2" s="1"/>
  <c r="V180" i="2"/>
  <c r="W180" i="2" s="1"/>
  <c r="X180" i="2"/>
  <c r="Y180" i="2" s="1"/>
  <c r="V181" i="2"/>
  <c r="W181" i="2" s="1"/>
  <c r="X181" i="2"/>
  <c r="Y181" i="2" s="1"/>
  <c r="V182" i="2"/>
  <c r="W182" i="2" s="1"/>
  <c r="X182" i="2"/>
  <c r="Y182" i="2" s="1"/>
  <c r="V183" i="2"/>
  <c r="W183" i="2" s="1"/>
  <c r="X183" i="2"/>
  <c r="Y183" i="2" s="1"/>
  <c r="V184" i="2"/>
  <c r="W184" i="2" s="1"/>
  <c r="X184" i="2"/>
  <c r="Y184" i="2" s="1"/>
  <c r="V185" i="2"/>
  <c r="W185" i="2" s="1"/>
  <c r="X185" i="2"/>
  <c r="Y185" i="2" s="1"/>
  <c r="V186" i="2"/>
  <c r="W186" i="2" s="1"/>
  <c r="X186" i="2"/>
  <c r="Y186" i="2" s="1"/>
  <c r="V187" i="2"/>
  <c r="W187" i="2" s="1"/>
  <c r="X187" i="2"/>
  <c r="Y187" i="2" s="1"/>
  <c r="V188" i="2"/>
  <c r="W188" i="2" s="1"/>
  <c r="X188" i="2"/>
  <c r="Y188" i="2" s="1"/>
  <c r="V189" i="2"/>
  <c r="W189" i="2" s="1"/>
  <c r="X189" i="2"/>
  <c r="Y189" i="2" s="1"/>
  <c r="V190" i="2"/>
  <c r="W190" i="2" s="1"/>
  <c r="X190" i="2"/>
  <c r="Y190" i="2" s="1"/>
  <c r="V191" i="2"/>
  <c r="W191" i="2" s="1"/>
  <c r="X191" i="2"/>
  <c r="Y191" i="2" s="1"/>
  <c r="V192" i="2"/>
  <c r="W192" i="2" s="1"/>
  <c r="X192" i="2"/>
  <c r="Y192" i="2" s="1"/>
  <c r="V194" i="2"/>
  <c r="W194" i="2" s="1"/>
  <c r="X194" i="2"/>
  <c r="Y194" i="2" s="1"/>
  <c r="V195" i="2"/>
  <c r="W195" i="2" s="1"/>
  <c r="X195" i="2"/>
  <c r="Y195" i="2" s="1"/>
  <c r="V196" i="2"/>
  <c r="W196" i="2" s="1"/>
  <c r="X196" i="2"/>
  <c r="Y196" i="2" s="1"/>
  <c r="V198" i="2"/>
  <c r="W198" i="2" s="1"/>
  <c r="X198" i="2"/>
  <c r="Y198" i="2" s="1"/>
  <c r="V199" i="2"/>
  <c r="W199" i="2" s="1"/>
  <c r="X199" i="2"/>
  <c r="Y199" i="2" s="1"/>
  <c r="V200" i="2"/>
  <c r="W200" i="2" s="1"/>
  <c r="X200" i="2"/>
  <c r="Y200" i="2" s="1"/>
  <c r="V201" i="2"/>
  <c r="W201" i="2" s="1"/>
  <c r="X201" i="2"/>
  <c r="Y201" i="2" s="1"/>
  <c r="V202" i="2"/>
  <c r="W202" i="2" s="1"/>
  <c r="X202" i="2"/>
  <c r="Y202" i="2" s="1"/>
  <c r="V203" i="2"/>
  <c r="W203" i="2" s="1"/>
  <c r="X203" i="2"/>
  <c r="Y203" i="2" s="1"/>
  <c r="V204" i="2"/>
  <c r="W204" i="2" s="1"/>
  <c r="X204" i="2"/>
  <c r="Y204" i="2" s="1"/>
  <c r="V205" i="2"/>
  <c r="W205" i="2" s="1"/>
  <c r="X205" i="2"/>
  <c r="Y205" i="2" s="1"/>
  <c r="V206" i="2"/>
  <c r="W206" i="2" s="1"/>
  <c r="X206" i="2"/>
  <c r="Y206" i="2" s="1"/>
  <c r="V207" i="2"/>
  <c r="W207" i="2" s="1"/>
  <c r="X207" i="2"/>
  <c r="Y207" i="2" s="1"/>
  <c r="V208" i="2"/>
  <c r="W208" i="2" s="1"/>
  <c r="X208" i="2"/>
  <c r="Y208" i="2" s="1"/>
  <c r="V209" i="2"/>
  <c r="W209" i="2" s="1"/>
  <c r="X209" i="2"/>
  <c r="Y209" i="2" s="1"/>
  <c r="V210" i="2"/>
  <c r="W210" i="2" s="1"/>
  <c r="X210" i="2"/>
  <c r="Y210" i="2" s="1"/>
  <c r="V211" i="2"/>
  <c r="W211" i="2" s="1"/>
  <c r="X211" i="2"/>
  <c r="Y211" i="2" s="1"/>
  <c r="V212" i="2"/>
  <c r="W212" i="2" s="1"/>
  <c r="X212" i="2"/>
  <c r="Y212" i="2" s="1"/>
  <c r="V213" i="2"/>
  <c r="W213" i="2" s="1"/>
  <c r="X213" i="2"/>
  <c r="Y213" i="2" s="1"/>
  <c r="V214" i="2"/>
  <c r="W214" i="2" s="1"/>
  <c r="X214" i="2"/>
  <c r="Y214" i="2" s="1"/>
  <c r="V215" i="2"/>
  <c r="W215" i="2" s="1"/>
  <c r="X215" i="2"/>
  <c r="Y215" i="2" s="1"/>
  <c r="V216" i="2"/>
  <c r="W216" i="2" s="1"/>
  <c r="X216" i="2"/>
  <c r="Y216" i="2" s="1"/>
  <c r="V217" i="2"/>
  <c r="W217" i="2" s="1"/>
  <c r="X217" i="2"/>
  <c r="Y217" i="2" s="1"/>
  <c r="V218" i="2"/>
  <c r="W218" i="2" s="1"/>
  <c r="X218" i="2"/>
  <c r="Y218" i="2" s="1"/>
  <c r="V219" i="2"/>
  <c r="W219" i="2" s="1"/>
  <c r="X219" i="2"/>
  <c r="Y219" i="2" s="1"/>
  <c r="V220" i="2"/>
  <c r="W220" i="2" s="1"/>
  <c r="X220" i="2"/>
  <c r="Y220" i="2" s="1"/>
  <c r="V221" i="2"/>
  <c r="W221" i="2" s="1"/>
  <c r="X221" i="2"/>
  <c r="Y221" i="2" s="1"/>
  <c r="V222" i="2"/>
  <c r="W222" i="2" s="1"/>
  <c r="X222" i="2"/>
  <c r="Y222" i="2" s="1"/>
  <c r="V223" i="2"/>
  <c r="W223" i="2" s="1"/>
  <c r="X223" i="2"/>
  <c r="Y223" i="2" s="1"/>
  <c r="V224" i="2"/>
  <c r="W224" i="2" s="1"/>
  <c r="X224" i="2"/>
  <c r="Y224" i="2" s="1"/>
  <c r="V225" i="2"/>
  <c r="W225" i="2" s="1"/>
  <c r="X225" i="2"/>
  <c r="Y225" i="2" s="1"/>
  <c r="V226" i="2"/>
  <c r="W226" i="2" s="1"/>
  <c r="X226" i="2"/>
  <c r="Y226" i="2" s="1"/>
  <c r="V227" i="2"/>
  <c r="W227" i="2" s="1"/>
  <c r="X227" i="2"/>
  <c r="Y227" i="2" s="1"/>
  <c r="V228" i="2"/>
  <c r="W228" i="2" s="1"/>
  <c r="X228" i="2"/>
  <c r="Y228" i="2" s="1"/>
  <c r="V229" i="2"/>
  <c r="W229" i="2" s="1"/>
  <c r="X229" i="2"/>
  <c r="Y229" i="2" s="1"/>
  <c r="V230" i="2"/>
  <c r="W230" i="2" s="1"/>
  <c r="X230" i="2"/>
  <c r="Y230" i="2" s="1"/>
  <c r="V231" i="2"/>
  <c r="W231" i="2" s="1"/>
  <c r="X231" i="2"/>
  <c r="Y231" i="2" s="1"/>
  <c r="V233" i="2"/>
  <c r="W233" i="2" s="1"/>
  <c r="X233" i="2"/>
  <c r="Y233" i="2" s="1"/>
  <c r="V234" i="2"/>
  <c r="W234" i="2" s="1"/>
  <c r="X234" i="2"/>
  <c r="Y234" i="2" s="1"/>
  <c r="V235" i="2"/>
  <c r="W235" i="2" s="1"/>
  <c r="X235" i="2"/>
  <c r="Y235" i="2" s="1"/>
  <c r="V236" i="2"/>
  <c r="W236" i="2" s="1"/>
  <c r="X236" i="2"/>
  <c r="Y236" i="2" s="1"/>
  <c r="V237" i="2"/>
  <c r="W237" i="2" s="1"/>
  <c r="X237" i="2"/>
  <c r="Y237" i="2" s="1"/>
  <c r="V238" i="2"/>
  <c r="W238" i="2" s="1"/>
  <c r="X238" i="2"/>
  <c r="Y238" i="2" s="1"/>
  <c r="V239" i="2"/>
  <c r="W239" i="2" s="1"/>
  <c r="X239" i="2"/>
  <c r="Y239" i="2" s="1"/>
  <c r="V240" i="2"/>
  <c r="W240" i="2" s="1"/>
  <c r="X240" i="2"/>
  <c r="Y240" i="2" s="1"/>
  <c r="V241" i="2"/>
  <c r="W241" i="2" s="1"/>
  <c r="X241" i="2"/>
  <c r="Y241" i="2" s="1"/>
  <c r="V242" i="2"/>
  <c r="W242" i="2" s="1"/>
  <c r="X242" i="2"/>
  <c r="Y242" i="2" s="1"/>
  <c r="V244" i="2"/>
  <c r="W244" i="2" s="1"/>
  <c r="X244" i="2"/>
  <c r="Y244" i="2" s="1"/>
  <c r="V245" i="2"/>
  <c r="W245" i="2" s="1"/>
  <c r="X245" i="2"/>
  <c r="Y245" i="2" s="1"/>
  <c r="V246" i="2"/>
  <c r="W246" i="2" s="1"/>
  <c r="X246" i="2"/>
  <c r="Y246" i="2" s="1"/>
  <c r="V247" i="2"/>
  <c r="W247" i="2" s="1"/>
  <c r="X247" i="2"/>
  <c r="Y247" i="2" s="1"/>
  <c r="V248" i="2"/>
  <c r="W248" i="2" s="1"/>
  <c r="X248" i="2"/>
  <c r="Y248" i="2" s="1"/>
  <c r="V249" i="2"/>
  <c r="W249" i="2" s="1"/>
  <c r="X249" i="2"/>
  <c r="Y249" i="2" s="1"/>
  <c r="V251" i="2"/>
  <c r="W251" i="2" s="1"/>
  <c r="X251" i="2"/>
  <c r="Y251" i="2" s="1"/>
  <c r="V252" i="2"/>
  <c r="W252" i="2" s="1"/>
  <c r="X252" i="2"/>
  <c r="Y252" i="2" s="1"/>
  <c r="V253" i="2"/>
  <c r="W253" i="2" s="1"/>
  <c r="X253" i="2"/>
  <c r="Y253" i="2" s="1"/>
  <c r="V255" i="2"/>
  <c r="W255" i="2" s="1"/>
  <c r="X255" i="2"/>
  <c r="Y255" i="2" s="1"/>
  <c r="V256" i="2"/>
  <c r="W256" i="2" s="1"/>
  <c r="X256" i="2"/>
  <c r="Y256" i="2" s="1"/>
  <c r="V257" i="2"/>
  <c r="W257" i="2" s="1"/>
  <c r="X257" i="2"/>
  <c r="Y257" i="2" s="1"/>
  <c r="V258" i="2"/>
  <c r="W258" i="2" s="1"/>
  <c r="X258" i="2"/>
  <c r="Y258" i="2" s="1"/>
  <c r="V259" i="2"/>
  <c r="W259" i="2" s="1"/>
  <c r="X259" i="2"/>
  <c r="Y259" i="2" s="1"/>
  <c r="V260" i="2"/>
  <c r="W260" i="2" s="1"/>
  <c r="X260" i="2"/>
  <c r="Y260" i="2" s="1"/>
  <c r="V261" i="2"/>
  <c r="W261" i="2" s="1"/>
  <c r="X261" i="2"/>
  <c r="Y261" i="2" s="1"/>
  <c r="V262" i="2"/>
  <c r="W262" i="2" s="1"/>
  <c r="X262" i="2"/>
  <c r="Y262" i="2" s="1"/>
  <c r="V263" i="2"/>
  <c r="W263" i="2" s="1"/>
  <c r="X263" i="2"/>
  <c r="Y263" i="2" s="1"/>
  <c r="V264" i="2"/>
  <c r="W264" i="2" s="1"/>
  <c r="X264" i="2"/>
  <c r="Y264" i="2" s="1"/>
  <c r="V265" i="2"/>
  <c r="W265" i="2" s="1"/>
  <c r="X265" i="2"/>
  <c r="Y265" i="2" s="1"/>
  <c r="V266" i="2"/>
  <c r="W266" i="2" s="1"/>
  <c r="X266" i="2"/>
  <c r="Y266" i="2" s="1"/>
  <c r="V269" i="2"/>
  <c r="W269" i="2" s="1"/>
  <c r="X269" i="2"/>
  <c r="Y269" i="2" s="1"/>
  <c r="V270" i="2"/>
  <c r="W270" i="2" s="1"/>
  <c r="X270" i="2"/>
  <c r="Y270" i="2" s="1"/>
  <c r="V271" i="2"/>
  <c r="W271" i="2" s="1"/>
  <c r="X271" i="2"/>
  <c r="Y271" i="2" s="1"/>
  <c r="V272" i="2"/>
  <c r="W272" i="2" s="1"/>
  <c r="X272" i="2"/>
  <c r="Y272" i="2" s="1"/>
  <c r="V273" i="2"/>
  <c r="W273" i="2" s="1"/>
  <c r="X273" i="2"/>
  <c r="Y273" i="2" s="1"/>
  <c r="V274" i="2"/>
  <c r="W274" i="2" s="1"/>
  <c r="X274" i="2"/>
  <c r="Y274" i="2" s="1"/>
  <c r="V275" i="2"/>
  <c r="W275" i="2" s="1"/>
  <c r="X275" i="2"/>
  <c r="Y275" i="2" s="1"/>
  <c r="V276" i="2"/>
  <c r="W276" i="2" s="1"/>
  <c r="X276" i="2"/>
  <c r="Y276" i="2" s="1"/>
  <c r="V277" i="2"/>
  <c r="W277" i="2" s="1"/>
  <c r="X277" i="2"/>
  <c r="Y277" i="2" s="1"/>
  <c r="V278" i="2"/>
  <c r="W278" i="2" s="1"/>
  <c r="X278" i="2"/>
  <c r="Y278" i="2" s="1"/>
  <c r="V279" i="2"/>
  <c r="W279" i="2" s="1"/>
  <c r="X279" i="2"/>
  <c r="Y279" i="2" s="1"/>
  <c r="V280" i="2"/>
  <c r="W280" i="2" s="1"/>
  <c r="X280" i="2"/>
  <c r="Y280" i="2" s="1"/>
  <c r="V281" i="2"/>
  <c r="W281" i="2" s="1"/>
  <c r="X281" i="2"/>
  <c r="Y281" i="2" s="1"/>
  <c r="V282" i="2"/>
  <c r="W282" i="2" s="1"/>
  <c r="X282" i="2"/>
  <c r="Y282" i="2" s="1"/>
  <c r="V284" i="2"/>
  <c r="W284" i="2" s="1"/>
  <c r="X284" i="2"/>
  <c r="Y284" i="2" s="1"/>
  <c r="V285" i="2"/>
  <c r="W285" i="2" s="1"/>
  <c r="X285" i="2"/>
  <c r="Y285" i="2" s="1"/>
  <c r="V286" i="2"/>
  <c r="W286" i="2" s="1"/>
  <c r="X286" i="2"/>
  <c r="Y286" i="2" s="1"/>
  <c r="V287" i="2"/>
  <c r="W287" i="2" s="1"/>
  <c r="X287" i="2"/>
  <c r="Y287" i="2" s="1"/>
  <c r="V288" i="2"/>
  <c r="W288" i="2" s="1"/>
  <c r="X288" i="2"/>
  <c r="Y288" i="2" s="1"/>
  <c r="V289" i="2"/>
  <c r="W289" i="2" s="1"/>
  <c r="X289" i="2"/>
  <c r="Y289" i="2" s="1"/>
  <c r="V290" i="2"/>
  <c r="W290" i="2" s="1"/>
  <c r="X290" i="2"/>
  <c r="Y290" i="2" s="1"/>
  <c r="V291" i="2"/>
  <c r="W291" i="2" s="1"/>
  <c r="X291" i="2"/>
  <c r="Y291" i="2" s="1"/>
  <c r="V292" i="2"/>
  <c r="W292" i="2" s="1"/>
  <c r="X292" i="2"/>
  <c r="Y292" i="2" s="1"/>
  <c r="V293" i="2"/>
  <c r="W293" i="2" s="1"/>
  <c r="X293" i="2"/>
  <c r="Y293" i="2" s="1"/>
  <c r="V294" i="2"/>
  <c r="W294" i="2" s="1"/>
  <c r="X294" i="2"/>
  <c r="Y294" i="2" s="1"/>
  <c r="V7" i="2"/>
  <c r="W7" i="2" s="1"/>
  <c r="X7" i="2"/>
  <c r="Y7" i="2" s="1"/>
  <c r="V8" i="2"/>
  <c r="W8" i="2" s="1"/>
  <c r="X8" i="2"/>
  <c r="Y8" i="2" s="1"/>
  <c r="V9" i="2"/>
  <c r="W9" i="2" s="1"/>
  <c r="X9" i="2"/>
  <c r="Y9" i="2" s="1"/>
  <c r="V10" i="2"/>
  <c r="W10" i="2" s="1"/>
  <c r="X10" i="2"/>
  <c r="Y10" i="2" s="1"/>
  <c r="V11" i="2"/>
  <c r="W11" i="2" s="1"/>
  <c r="X11" i="2"/>
  <c r="Y11" i="2" s="1"/>
  <c r="V12" i="2"/>
  <c r="W12" i="2" s="1"/>
  <c r="X12" i="2"/>
  <c r="Y12" i="2" s="1"/>
  <c r="V13" i="2"/>
  <c r="W13" i="2" s="1"/>
  <c r="X13" i="2"/>
  <c r="Y13" i="2" s="1"/>
  <c r="V14" i="2"/>
  <c r="W14" i="2" s="1"/>
  <c r="X14" i="2"/>
  <c r="Y14" i="2" s="1"/>
  <c r="V15" i="2"/>
  <c r="W15" i="2" s="1"/>
  <c r="X15" i="2"/>
  <c r="Y15" i="2" s="1"/>
  <c r="V16" i="2"/>
  <c r="W16" i="2" s="1"/>
  <c r="X16" i="2"/>
  <c r="Y16" i="2" s="1"/>
  <c r="V17" i="2"/>
  <c r="W17" i="2" s="1"/>
  <c r="X17" i="2"/>
  <c r="Y17" i="2" s="1"/>
  <c r="V18" i="2"/>
  <c r="W18" i="2" s="1"/>
  <c r="X18" i="2"/>
  <c r="Y18" i="2" s="1"/>
  <c r="V19" i="2"/>
  <c r="W19" i="2" s="1"/>
  <c r="X19" i="2"/>
  <c r="Y19" i="2" s="1"/>
  <c r="V20" i="2"/>
  <c r="W20" i="2" s="1"/>
  <c r="X20" i="2"/>
  <c r="Y20" i="2" s="1"/>
  <c r="V21" i="2"/>
  <c r="W21" i="2" s="1"/>
  <c r="X21" i="2"/>
  <c r="Y21" i="2" s="1"/>
  <c r="V22" i="2"/>
  <c r="W22" i="2" s="1"/>
  <c r="X22" i="2"/>
  <c r="Y22" i="2" s="1"/>
  <c r="V23" i="2"/>
  <c r="W23" i="2" s="1"/>
  <c r="X23" i="2"/>
  <c r="Y23" i="2" s="1"/>
  <c r="V24" i="2"/>
  <c r="W24" i="2" s="1"/>
  <c r="X24" i="2"/>
  <c r="Y24" i="2" s="1"/>
  <c r="V25" i="2"/>
  <c r="W25" i="2" s="1"/>
  <c r="X25" i="2"/>
  <c r="Y25" i="2" s="1"/>
  <c r="V26" i="2"/>
  <c r="W26" i="2" s="1"/>
  <c r="X26" i="2"/>
  <c r="Y26" i="2" s="1"/>
  <c r="V27" i="2"/>
  <c r="W27" i="2" s="1"/>
  <c r="X27" i="2"/>
  <c r="Y27" i="2" s="1"/>
  <c r="V28" i="2"/>
  <c r="W28" i="2" s="1"/>
  <c r="X28" i="2"/>
  <c r="Y28" i="2" s="1"/>
  <c r="V29" i="2"/>
  <c r="W29" i="2" s="1"/>
  <c r="X29" i="2"/>
  <c r="Y29" i="2" s="1"/>
  <c r="V30" i="2"/>
  <c r="W30" i="2" s="1"/>
  <c r="X30" i="2"/>
  <c r="Y30" i="2" s="1"/>
  <c r="V31" i="2"/>
  <c r="W31" i="2" s="1"/>
  <c r="X31" i="2"/>
  <c r="Y31" i="2" s="1"/>
  <c r="V32" i="2"/>
  <c r="W32" i="2" s="1"/>
  <c r="X32" i="2"/>
  <c r="Y32" i="2" s="1"/>
  <c r="V33" i="2"/>
  <c r="W33" i="2" s="1"/>
  <c r="X33" i="2"/>
  <c r="Y33" i="2" s="1"/>
  <c r="V34" i="2"/>
  <c r="W34" i="2" s="1"/>
  <c r="X34" i="2"/>
  <c r="Y34" i="2" s="1"/>
  <c r="V35" i="2"/>
  <c r="W35" i="2" s="1"/>
  <c r="X35" i="2"/>
  <c r="Y35" i="2" s="1"/>
  <c r="X6" i="2"/>
  <c r="Y6" i="2" s="1"/>
  <c r="V6" i="2"/>
  <c r="W6" i="2" s="1"/>
  <c r="O7" i="8"/>
  <c r="O10" i="8"/>
  <c r="O11" i="8"/>
  <c r="O12" i="8"/>
  <c r="O13" i="8"/>
  <c r="O14" i="8"/>
  <c r="O15" i="8"/>
  <c r="O16" i="8"/>
  <c r="O17" i="8"/>
  <c r="O18" i="8"/>
  <c r="O19" i="8"/>
  <c r="O20" i="8"/>
  <c r="O21" i="8"/>
  <c r="O23" i="8"/>
  <c r="O24" i="8"/>
  <c r="O6" i="8"/>
  <c r="M7" i="8"/>
  <c r="M10" i="8"/>
  <c r="M11" i="8"/>
  <c r="M12" i="8"/>
  <c r="M13" i="8"/>
  <c r="M14" i="8"/>
  <c r="M15" i="8"/>
  <c r="M16" i="8"/>
  <c r="M17" i="8"/>
  <c r="M18" i="8"/>
  <c r="M19" i="8"/>
  <c r="M20" i="8"/>
  <c r="M23" i="8"/>
  <c r="M24" i="8"/>
  <c r="M6" i="8"/>
  <c r="N23" i="8" l="1"/>
  <c r="B23" i="8" s="1"/>
  <c r="C23" i="8" s="1"/>
  <c r="N9" i="8"/>
  <c r="B9" i="8" s="1"/>
  <c r="C9" i="8" s="1"/>
  <c r="N22" i="8"/>
  <c r="B22" i="8" s="1"/>
  <c r="N24" i="8"/>
  <c r="B24" i="8" s="1"/>
  <c r="C24" i="8" s="1"/>
  <c r="B10" i="8"/>
  <c r="B25" i="9"/>
  <c r="B30" i="9"/>
  <c r="B16" i="9"/>
  <c r="B21" i="9"/>
  <c r="B33" i="9"/>
  <c r="B21" i="8"/>
  <c r="C21" i="8" s="1"/>
  <c r="B23" i="9"/>
  <c r="N25" i="8"/>
  <c r="B25" i="8" s="1"/>
  <c r="B13" i="8"/>
  <c r="B8" i="9"/>
  <c r="I11" i="9"/>
  <c r="B11" i="9" s="1"/>
  <c r="C11" i="9" s="1"/>
  <c r="I15" i="9"/>
  <c r="B15" i="9" s="1"/>
  <c r="C15" i="9" s="1"/>
  <c r="I12" i="9"/>
  <c r="B12" i="9" s="1"/>
  <c r="C12" i="9" s="1"/>
  <c r="C22" i="8"/>
  <c r="N6" i="8"/>
  <c r="B6" i="8" s="1"/>
  <c r="C6" i="8" s="1"/>
  <c r="N8" i="8"/>
  <c r="I6" i="9"/>
  <c r="B6" i="9" s="1"/>
  <c r="C6" i="9" s="1"/>
  <c r="I19" i="9"/>
  <c r="I33" i="9"/>
  <c r="I35" i="9"/>
  <c r="I36" i="9"/>
  <c r="B36" i="9" s="1"/>
  <c r="I31" i="9"/>
  <c r="B31" i="9" s="1"/>
  <c r="I25" i="9"/>
  <c r="I26" i="9"/>
  <c r="B26" i="9" s="1"/>
  <c r="I21" i="9"/>
  <c r="I16" i="9"/>
  <c r="I13" i="9"/>
  <c r="I8" i="9"/>
  <c r="I24" i="9"/>
  <c r="I22" i="9"/>
  <c r="I23" i="9"/>
  <c r="I20" i="9"/>
  <c r="B20" i="9" s="1"/>
  <c r="I18" i="9"/>
  <c r="I17" i="9"/>
  <c r="B17" i="9" s="1"/>
  <c r="I28" i="9"/>
  <c r="I32" i="9"/>
  <c r="I14" i="9"/>
  <c r="I7" i="9"/>
  <c r="B7" i="9" s="1"/>
  <c r="I30" i="9"/>
  <c r="I10" i="9"/>
  <c r="I29" i="9"/>
  <c r="I9" i="9"/>
  <c r="B9" i="9" s="1"/>
  <c r="I27" i="9"/>
  <c r="B27" i="9" s="1"/>
  <c r="I34" i="9"/>
  <c r="N12" i="8"/>
  <c r="B12" i="8" s="1"/>
  <c r="N7" i="8"/>
  <c r="B7" i="8" s="1"/>
  <c r="N13" i="8"/>
  <c r="N10" i="8"/>
  <c r="N19" i="8"/>
  <c r="N18" i="8"/>
  <c r="N17" i="8"/>
  <c r="B17" i="8" s="1"/>
  <c r="N11" i="8"/>
  <c r="B11" i="8" s="1"/>
  <c r="N16" i="8"/>
  <c r="B16" i="8" s="1"/>
  <c r="N15" i="8"/>
  <c r="B15" i="8" s="1"/>
  <c r="N14" i="8"/>
  <c r="B14" i="8" s="1"/>
  <c r="N20" i="8"/>
  <c r="H223" i="2"/>
  <c r="E9" i="9"/>
  <c r="H248" i="2"/>
  <c r="H247" i="2"/>
  <c r="H246" i="2"/>
  <c r="H187" i="2"/>
  <c r="H175" i="2"/>
  <c r="H67" i="2"/>
  <c r="H137" i="2"/>
  <c r="C30" i="9" l="1"/>
  <c r="C8" i="9"/>
  <c r="B24" i="9"/>
  <c r="C24" i="9" s="1"/>
  <c r="B19" i="9"/>
  <c r="C19" i="9" s="1"/>
  <c r="C16" i="9"/>
  <c r="B8" i="8"/>
  <c r="C8" i="8" s="1"/>
  <c r="B19" i="8"/>
  <c r="C19" i="8" s="1"/>
  <c r="B29" i="9"/>
  <c r="C29" i="9" s="1"/>
  <c r="C7" i="9"/>
  <c r="C13" i="8"/>
  <c r="C21" i="9"/>
  <c r="B22" i="9"/>
  <c r="C22" i="9" s="1"/>
  <c r="C14" i="8"/>
  <c r="C7" i="8"/>
  <c r="C25" i="9"/>
  <c r="B18" i="8"/>
  <c r="C18" i="8" s="1"/>
  <c r="C17" i="9"/>
  <c r="B32" i="9"/>
  <c r="C32" i="9" s="1"/>
  <c r="C36" i="9"/>
  <c r="B34" i="9"/>
  <c r="C34" i="9" s="1"/>
  <c r="B13" i="9"/>
  <c r="C13" i="9" s="1"/>
  <c r="C17" i="8"/>
  <c r="C26" i="9"/>
  <c r="C12" i="8"/>
  <c r="C31" i="9"/>
  <c r="B28" i="9"/>
  <c r="C28" i="9" s="1"/>
  <c r="B14" i="9"/>
  <c r="C14" i="9" s="1"/>
  <c r="C15" i="8"/>
  <c r="C16" i="8"/>
  <c r="C27" i="9"/>
  <c r="C20" i="9"/>
  <c r="C11" i="8"/>
  <c r="C9" i="9"/>
  <c r="C23" i="9"/>
  <c r="C33" i="9"/>
  <c r="B35" i="9"/>
  <c r="C35" i="9" s="1"/>
  <c r="B10" i="9"/>
  <c r="C10" i="9" s="1"/>
  <c r="B20" i="8"/>
  <c r="C20" i="8" s="1"/>
  <c r="B18" i="9"/>
  <c r="C18" i="9" s="1"/>
  <c r="C10" i="8"/>
  <c r="C25" i="8"/>
  <c r="E30" i="9"/>
  <c r="H199" i="2"/>
  <c r="H269" i="2"/>
  <c r="H146" i="2"/>
  <c r="H145" i="2"/>
  <c r="H221" i="2"/>
  <c r="E10" i="9"/>
  <c r="H54" i="2"/>
  <c r="H115" i="2" l="1"/>
  <c r="H88" i="2"/>
  <c r="H150" i="2"/>
  <c r="E24" i="8" l="1"/>
  <c r="E23" i="8"/>
  <c r="G23" i="8"/>
  <c r="E29" i="9" l="1"/>
  <c r="H127" i="2"/>
  <c r="H126" i="2"/>
  <c r="E24" i="9" l="1"/>
  <c r="E17" i="9"/>
  <c r="E28" i="9"/>
  <c r="E14" i="9"/>
  <c r="E34" i="9"/>
  <c r="E32" i="9"/>
  <c r="E20" i="9"/>
  <c r="E27" i="9"/>
  <c r="E23" i="9"/>
  <c r="E22" i="9"/>
  <c r="E18" i="9"/>
  <c r="E7" i="9"/>
  <c r="E6" i="9"/>
  <c r="H228" i="2" l="1"/>
  <c r="H210" i="2" l="1"/>
  <c r="H212" i="2"/>
  <c r="H202" i="2"/>
  <c r="H133" i="2"/>
  <c r="G7" i="8" l="1"/>
  <c r="G10" i="8"/>
  <c r="G11" i="8"/>
  <c r="G13" i="8"/>
  <c r="G14" i="8"/>
  <c r="G15" i="8"/>
  <c r="G16" i="8"/>
  <c r="G17" i="8"/>
  <c r="G18" i="8"/>
  <c r="G19" i="8"/>
  <c r="G20" i="8"/>
  <c r="G21" i="8"/>
  <c r="G6" i="8"/>
  <c r="E12" i="8"/>
  <c r="E7" i="8"/>
  <c r="E10" i="8"/>
  <c r="E11" i="8"/>
  <c r="E13" i="8"/>
  <c r="E14" i="8"/>
  <c r="E15" i="8"/>
  <c r="E16" i="8"/>
  <c r="E17" i="8"/>
  <c r="E18" i="8"/>
  <c r="E19" i="8"/>
  <c r="E20" i="8"/>
  <c r="E21" i="8"/>
  <c r="E6" i="8"/>
  <c r="H66" i="2" l="1"/>
  <c r="H31" i="2"/>
  <c r="H237" i="2" l="1"/>
  <c r="H235" i="2"/>
  <c r="H198" i="2"/>
  <c r="H196" i="2"/>
  <c r="H188" i="2" l="1"/>
  <c r="H176" i="2"/>
  <c r="H158" i="2"/>
  <c r="H157" i="2"/>
  <c r="H156" i="2"/>
  <c r="H99" i="2"/>
  <c r="H98" i="2"/>
  <c r="H180" i="2" l="1"/>
  <c r="H164" i="2"/>
  <c r="H111" i="2"/>
  <c r="H207" i="2"/>
  <c r="H182" i="2"/>
  <c r="H167" i="2"/>
  <c r="H78" i="2"/>
  <c r="H40" i="2"/>
  <c r="H49" i="2"/>
  <c r="H294" i="2"/>
  <c r="H293" i="2"/>
  <c r="H292" i="2"/>
  <c r="H291" i="2"/>
  <c r="H290" i="2"/>
  <c r="H289" i="2"/>
  <c r="H288" i="2"/>
  <c r="H287" i="2"/>
  <c r="H286" i="2"/>
  <c r="H285" i="2"/>
  <c r="H284" i="2"/>
  <c r="H282" i="2" l="1"/>
  <c r="H281" i="2"/>
  <c r="H280" i="2"/>
  <c r="H279" i="2"/>
  <c r="H278" i="2"/>
  <c r="H277" i="2"/>
  <c r="H276" i="2"/>
  <c r="H275" i="2"/>
  <c r="H274" i="2"/>
  <c r="H273" i="2"/>
  <c r="H272" i="2"/>
  <c r="H271" i="2"/>
  <c r="H270" i="2"/>
  <c r="H12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52" i="2"/>
  <c r="H253" i="2"/>
  <c r="H245" i="2"/>
  <c r="H234" i="2"/>
  <c r="H238" i="2"/>
  <c r="H239" i="2"/>
  <c r="H240" i="2"/>
  <c r="H241" i="2"/>
  <c r="H242" i="2"/>
  <c r="H244" i="2"/>
  <c r="H249" i="2"/>
  <c r="H251" i="2"/>
  <c r="H233" i="2"/>
  <c r="H219" i="2" l="1"/>
  <c r="H220" i="2"/>
  <c r="H222" i="2"/>
  <c r="H224" i="2"/>
  <c r="H226" i="2"/>
  <c r="H227" i="2"/>
  <c r="H229" i="2"/>
  <c r="H230" i="2"/>
  <c r="H231" i="2"/>
  <c r="H215" i="2"/>
  <c r="H216" i="2"/>
  <c r="H217" i="2"/>
  <c r="H204" i="2"/>
  <c r="H205" i="2"/>
  <c r="H206" i="2"/>
  <c r="H208" i="2"/>
  <c r="H209" i="2"/>
  <c r="H211" i="2"/>
  <c r="H213" i="2"/>
  <c r="H214" i="2"/>
  <c r="H203" i="2"/>
  <c r="H201" i="2"/>
  <c r="H200" i="2"/>
  <c r="H195" i="2"/>
  <c r="H194" i="2"/>
  <c r="H191" i="2"/>
  <c r="H168" i="2"/>
  <c r="H169" i="2"/>
  <c r="H170" i="2"/>
  <c r="H171" i="2"/>
  <c r="H172" i="2"/>
  <c r="H173" i="2"/>
  <c r="H174" i="2"/>
  <c r="H177" i="2"/>
  <c r="H178" i="2"/>
  <c r="H179" i="2"/>
  <c r="H181" i="2"/>
  <c r="H183" i="2"/>
  <c r="H184" i="2"/>
  <c r="H185" i="2"/>
  <c r="H186" i="2"/>
  <c r="H189" i="2"/>
  <c r="H190" i="2"/>
  <c r="H192" i="2"/>
  <c r="H166" i="2"/>
  <c r="H165" i="2"/>
  <c r="E28" i="7"/>
  <c r="E27" i="7"/>
  <c r="E26" i="7"/>
  <c r="E25" i="7"/>
  <c r="H160" i="2"/>
  <c r="H163" i="2"/>
  <c r="H162" i="2"/>
  <c r="H161" i="2"/>
  <c r="H159" i="2"/>
  <c r="H155" i="2"/>
  <c r="H154" i="2"/>
  <c r="H149" i="2"/>
  <c r="H152" i="2"/>
  <c r="H151" i="2"/>
  <c r="H148" i="2"/>
  <c r="H147" i="2"/>
  <c r="H144" i="2"/>
  <c r="H142" i="2"/>
  <c r="H141" i="2"/>
  <c r="H140" i="2"/>
  <c r="H138" i="2"/>
  <c r="H135" i="2"/>
  <c r="H134" i="2"/>
  <c r="H132" i="2"/>
  <c r="H131" i="2"/>
  <c r="H130" i="2"/>
  <c r="H129" i="2"/>
  <c r="H128" i="2"/>
  <c r="H125" i="2"/>
  <c r="H121" i="2"/>
  <c r="H122" i="2"/>
  <c r="H120" i="2"/>
  <c r="H119" i="2"/>
  <c r="H117" i="2"/>
  <c r="H116" i="2" l="1"/>
  <c r="H114" i="2"/>
  <c r="H113" i="2"/>
  <c r="H112" i="2"/>
  <c r="H109" i="2"/>
  <c r="H108" i="2"/>
  <c r="H94" i="2"/>
  <c r="H97" i="2"/>
  <c r="H100" i="2"/>
  <c r="H101" i="2"/>
  <c r="H102" i="2"/>
  <c r="H103" i="2"/>
  <c r="H104" i="2"/>
  <c r="H105" i="2"/>
  <c r="H106" i="2"/>
  <c r="H107" i="2"/>
  <c r="H110" i="2"/>
  <c r="H85" i="2"/>
  <c r="H86" i="2"/>
  <c r="H87" i="2"/>
  <c r="H89" i="2"/>
  <c r="H90" i="2"/>
  <c r="H91" i="2"/>
  <c r="H92" i="2"/>
  <c r="H93" i="2"/>
  <c r="E18" i="7" l="1"/>
  <c r="H84" i="2"/>
  <c r="E11" i="7"/>
  <c r="E10" i="7"/>
  <c r="E9" i="7"/>
  <c r="E7" i="7"/>
  <c r="E8" i="7"/>
  <c r="E12" i="7"/>
  <c r="E13" i="7"/>
  <c r="E14" i="7"/>
  <c r="E15" i="7"/>
  <c r="E16" i="7"/>
  <c r="E17" i="7"/>
  <c r="E19" i="7"/>
  <c r="E20" i="7"/>
  <c r="E21" i="7"/>
  <c r="E22" i="7"/>
  <c r="E23" i="7"/>
  <c r="E24" i="7"/>
  <c r="E29" i="7"/>
  <c r="E30" i="7"/>
  <c r="E31" i="7"/>
  <c r="E32" i="7"/>
  <c r="E6" i="7"/>
  <c r="H34" i="2" l="1"/>
  <c r="H35" i="2"/>
  <c r="H36" i="2"/>
  <c r="H37" i="2"/>
  <c r="H38" i="2"/>
  <c r="H39" i="2"/>
  <c r="H82" i="2"/>
  <c r="H72" i="2"/>
  <c r="H68" i="2"/>
  <c r="H69" i="2"/>
  <c r="H70" i="2"/>
  <c r="H71" i="2"/>
  <c r="H73" i="2"/>
  <c r="H74" i="2"/>
  <c r="H75" i="2"/>
  <c r="H76" i="2"/>
  <c r="H77" i="2"/>
  <c r="H79" i="2"/>
  <c r="H80" i="2"/>
  <c r="H81" i="2"/>
  <c r="H33" i="2"/>
  <c r="H48" i="2" l="1"/>
  <c r="H47" i="2"/>
  <c r="H46" i="2"/>
  <c r="H45" i="2"/>
  <c r="H44" i="2"/>
  <c r="H43" i="2"/>
  <c r="H42" i="2"/>
  <c r="H17" i="2"/>
  <c r="H18" i="2"/>
  <c r="H19" i="2"/>
  <c r="H20" i="2"/>
  <c r="H28" i="2"/>
  <c r="H27" i="2"/>
  <c r="H26" i="2"/>
  <c r="H25" i="2"/>
  <c r="H24" i="2"/>
  <c r="H23" i="2"/>
  <c r="H22" i="2"/>
  <c r="H21" i="2"/>
  <c r="H15" i="2"/>
  <c r="H14" i="2"/>
  <c r="H13" i="2"/>
  <c r="H32" i="2"/>
  <c r="H30" i="2"/>
  <c r="H29" i="2"/>
  <c r="H7" i="2"/>
  <c r="H8" i="2"/>
  <c r="H9" i="2"/>
  <c r="H51" i="2"/>
  <c r="H53" i="2"/>
  <c r="H55" i="2"/>
  <c r="H56" i="2"/>
  <c r="H57" i="2"/>
  <c r="H59" i="2"/>
  <c r="H60" i="2"/>
  <c r="H61" i="2"/>
  <c r="H65" i="2"/>
  <c r="H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C5" authorId="0" shapeId="0" xr:uid="{6A627A0C-C145-434C-B104-B1CA0AF95446}">
      <text>
        <r>
          <rPr>
            <b/>
            <sz val="9"/>
            <color indexed="81"/>
            <rFont val="宋体"/>
            <charset val="134"/>
          </rPr>
          <t>详见配置说明列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5" authorId="0" shapeId="0" xr:uid="{392915A0-EA98-46A1-B9D6-648C4A94BCF9}">
      <text>
        <r>
          <rPr>
            <b/>
            <sz val="9"/>
            <color indexed="81"/>
            <rFont val="宋体"/>
            <charset val="134"/>
          </rPr>
          <t>策划验收，无用</t>
        </r>
      </text>
    </comment>
    <comment ref="F5" authorId="1" shapeId="0" xr:uid="{FB59513C-0825-4DFC-8E14-6E67E908DFA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则表示由其他系统调起
-1 则是引导结束
</t>
        </r>
      </text>
    </comment>
    <comment ref="G5" authorId="1" shapeId="0" xr:uid="{2EE617CB-C143-45BA-B01A-E36873FCF10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0：纯文本框
1：带头像文本框
2：帮助面板
3：立绘剧情
4：程序功能
5：空步骤</t>
        </r>
      </text>
    </comment>
    <comment ref="I5" authorId="1" shapeId="0" xr:uid="{E0FA0C2A-70F0-49E4-90F2-DC2DD4A8010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无头像文本：0
头像文本：头像资源
帮助界面：帮助名称
立绘剧情：剧情Id
程序功能：功能名称</t>
        </r>
      </text>
    </comment>
    <comment ref="J5" authorId="1" shapeId="0" xr:uid="{747E12AD-A147-43FE-BD33-FF073485165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类型0 上中 MIDDLE_TOP
      下中 MIDDLE_BOTTOM
类型1 左上 LEFT_TOP
      右上 RIGHT_TOP
      左下 LEFT_BOTTOM
      右下 RIGHT_BOTTOM
其他类型 NONE</t>
        </r>
      </text>
    </comment>
    <comment ref="K5" authorId="1" shapeId="0" xr:uid="{3B68B9B6-7920-490D-BB5D-EEF25A7718A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类型0和1填写，其他空</t>
        </r>
      </text>
    </comment>
    <comment ref="M5" authorId="1" shapeId="0" xr:uid="{47F0FFF5-8490-4B25-8756-54E1829A5AEF}">
      <text>
        <r>
          <rPr>
            <sz val="9"/>
            <color indexed="81"/>
            <rFont val="宋体"/>
            <family val="3"/>
            <charset val="134"/>
          </rPr>
          <t xml:space="preserve">外显框样式
0 没有
1 圆形
2 方形
</t>
        </r>
      </text>
    </comment>
    <comment ref="N5" authorId="1" shapeId="0" xr:uid="{C38AD77F-CCA6-44A8-9288-7112B6B28E40}">
      <text>
        <r>
          <rPr>
            <sz val="9"/>
            <color indexed="81"/>
            <rFont val="宋体"/>
            <family val="3"/>
            <charset val="134"/>
          </rPr>
          <t>id来源：ui索引表内的id
具体格式程序指定
需要支持迷宫内的</t>
        </r>
      </text>
    </comment>
    <comment ref="P5" authorId="1" shapeId="0" xr:uid="{319F47D0-C996-4CB0-BD76-6DEC1208B07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参数：
Size：[W,H] 大小，若填写了交互目标，则以交互目标为准
Pos:[X,Y] 坐标偏移</t>
        </r>
      </text>
    </comment>
    <comment ref="Q5" authorId="1" shapeId="0" xr:uid="{8B48F5AD-6220-4522-81E7-3471E2C59E73}">
      <text>
        <r>
          <rPr>
            <sz val="9"/>
            <color indexed="81"/>
            <rFont val="宋体"/>
            <family val="3"/>
            <charset val="134"/>
          </rPr>
          <t>0 无提示
1 手指单击
2 手指长按
3 手指左右滑动
4 手指上下滑动
5 双击
6 手指向下滑动</t>
        </r>
      </text>
    </comment>
    <comment ref="R5" authorId="0" shapeId="0" xr:uid="{C3EC50B1-9531-474F-8C0B-F059E2E7DA5E}">
      <text>
        <r>
          <rPr>
            <b/>
            <sz val="9"/>
            <color indexed="81"/>
            <rFont val="宋体"/>
            <charset val="134"/>
          </rPr>
          <t>1=压黑</t>
        </r>
      </text>
    </comment>
    <comment ref="S5" authorId="0" shapeId="0" xr:uid="{874F290B-3F1E-48B3-9DB8-72BE101AF591}">
      <text>
        <r>
          <rPr>
            <b/>
            <sz val="9"/>
            <color indexed="81"/>
            <rFont val="宋体"/>
            <family val="3"/>
            <charset val="134"/>
          </rPr>
          <t xml:space="preserve">1=锁定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1" shapeId="0" xr:uid="{328B9A79-35CB-4D6A-94B7-39FA7364F74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不做处理
1 回到此节点重播
2 跳到下一步骤</t>
        </r>
      </text>
    </comment>
    <comment ref="U5" authorId="1" shapeId="0" xr:uid="{1E188783-F403-4813-955C-375DC92B440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若未1 填写中断返回界面，不填则不用跳转
若为2 填写中断跳到的引导Id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D5" authorId="0" shapeId="0" xr:uid="{BB44D87B-5829-41F4-ADB9-DF19E511807E}">
      <text>
        <r>
          <rPr>
            <sz val="9"/>
            <color indexed="81"/>
            <rFont val="宋体"/>
            <family val="3"/>
            <charset val="134"/>
          </rPr>
          <t xml:space="preserve">详见配置说明
</t>
        </r>
      </text>
    </comment>
    <comment ref="F5" authorId="0" shapeId="0" xr:uid="{C2BB3D90-30BB-4542-9AA3-B95800A0603E}">
      <text>
        <r>
          <rPr>
            <sz val="9"/>
            <color indexed="81"/>
            <rFont val="宋体"/>
            <family val="3"/>
            <charset val="134"/>
          </rPr>
          <t xml:space="preserve">详见配置说明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D5" authorId="0" shapeId="0" xr:uid="{0ADA2A84-1FBE-4E19-AC73-AACBD93003D1}">
      <text>
        <r>
          <rPr>
            <b/>
            <sz val="9"/>
            <color indexed="81"/>
            <rFont val="宋体"/>
            <family val="3"/>
            <charset val="134"/>
          </rPr>
          <t>详见配置说明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<sst xmlns="http://schemas.openxmlformats.org/spreadsheetml/2006/main" count="2224" uniqueCount="914">
  <si>
    <t>id</t>
  </si>
  <si>
    <t>int</t>
  </si>
  <si>
    <t>I</t>
  </si>
  <si>
    <t>迷宫交互引导</t>
  </si>
  <si>
    <t>迷宫交互引导</t>
    <phoneticPr fontId="2" type="noConversion"/>
  </si>
  <si>
    <t>MIDDLE_TOP</t>
    <phoneticPr fontId="2" type="noConversion"/>
  </si>
  <si>
    <t>迷宫移动引导</t>
    <phoneticPr fontId="2" type="noConversion"/>
  </si>
  <si>
    <t>抽卡系统引导</t>
    <phoneticPr fontId="2" type="noConversion"/>
  </si>
  <si>
    <t>LEFT_BOTTOM</t>
    <phoneticPr fontId="2" type="noConversion"/>
  </si>
  <si>
    <t>LEFT_TOP</t>
    <phoneticPr fontId="2" type="noConversion"/>
  </si>
  <si>
    <t>主界面</t>
    <phoneticPr fontId="2" type="noConversion"/>
  </si>
  <si>
    <t>ID</t>
    <phoneticPr fontId="4" type="noConversion"/>
  </si>
  <si>
    <t>名称</t>
    <phoneticPr fontId="4" type="noConversion"/>
  </si>
  <si>
    <t>帮助面板</t>
    <phoneticPr fontId="4" type="noConversion"/>
  </si>
  <si>
    <t>程序功能</t>
    <phoneticPr fontId="4" type="noConversion"/>
  </si>
  <si>
    <t>立绘剧情</t>
    <phoneticPr fontId="4" type="noConversion"/>
  </si>
  <si>
    <t>纯文字</t>
    <phoneticPr fontId="4" type="noConversion"/>
  </si>
  <si>
    <t>头像文字</t>
    <phoneticPr fontId="4" type="noConversion"/>
  </si>
  <si>
    <t>迷宫移动引导</t>
  </si>
  <si>
    <t>空</t>
    <phoneticPr fontId="2" type="noConversion"/>
  </si>
  <si>
    <t>按钮名称</t>
    <phoneticPr fontId="2" type="noConversion"/>
  </si>
  <si>
    <t>迷宫</t>
    <phoneticPr fontId="2" type="noConversion"/>
  </si>
  <si>
    <t>交互按钮</t>
    <phoneticPr fontId="2" type="noConversion"/>
  </si>
  <si>
    <t>序章1节电话</t>
    <phoneticPr fontId="2" type="noConversion"/>
  </si>
  <si>
    <t>#系统名称</t>
    <phoneticPr fontId="2" type="noConversion"/>
  </si>
  <si>
    <t>#系统内名称</t>
    <phoneticPr fontId="2" type="noConversion"/>
  </si>
  <si>
    <t>场景物件</t>
    <phoneticPr fontId="2" type="noConversion"/>
  </si>
  <si>
    <t>交互界面</t>
    <phoneticPr fontId="2" type="noConversion"/>
  </si>
  <si>
    <t>选项一</t>
    <phoneticPr fontId="2" type="noConversion"/>
  </si>
  <si>
    <t>战斗</t>
    <phoneticPr fontId="2" type="noConversion"/>
  </si>
  <si>
    <t>背视角界面</t>
    <phoneticPr fontId="2" type="noConversion"/>
  </si>
  <si>
    <t>左下角状态栏全部</t>
    <phoneticPr fontId="2" type="noConversion"/>
  </si>
  <si>
    <t>右下角技能栏全部</t>
    <phoneticPr fontId="2" type="noConversion"/>
  </si>
  <si>
    <t>一号技能</t>
    <phoneticPr fontId="2" type="noConversion"/>
  </si>
  <si>
    <t>二号技能</t>
    <phoneticPr fontId="2" type="noConversion"/>
  </si>
  <si>
    <t>三号技能</t>
    <phoneticPr fontId="2" type="noConversion"/>
  </si>
  <si>
    <t>被动技能</t>
    <phoneticPr fontId="2" type="noConversion"/>
  </si>
  <si>
    <t>敌方一号位</t>
    <phoneticPr fontId="2" type="noConversion"/>
  </si>
  <si>
    <t>敌方二号位</t>
    <phoneticPr fontId="2" type="noConversion"/>
  </si>
  <si>
    <t>敌方三号位</t>
    <phoneticPr fontId="2" type="noConversion"/>
  </si>
  <si>
    <t>敌方四号位</t>
    <phoneticPr fontId="2" type="noConversion"/>
  </si>
  <si>
    <t>我方一号位</t>
    <phoneticPr fontId="2" type="noConversion"/>
  </si>
  <si>
    <t>我方二号位</t>
    <phoneticPr fontId="2" type="noConversion"/>
  </si>
  <si>
    <t>我方三号位</t>
    <phoneticPr fontId="2" type="noConversion"/>
  </si>
  <si>
    <t>我方四号位</t>
    <phoneticPr fontId="2" type="noConversion"/>
  </si>
  <si>
    <t>Boss血条头像</t>
    <phoneticPr fontId="2" type="noConversion"/>
  </si>
  <si>
    <t>主界面按钮</t>
    <phoneticPr fontId="2" type="noConversion"/>
  </si>
  <si>
    <t>招募热线</t>
    <phoneticPr fontId="2" type="noConversion"/>
  </si>
  <si>
    <t>补给中心</t>
    <phoneticPr fontId="2" type="noConversion"/>
  </si>
  <si>
    <t>特工管理</t>
    <phoneticPr fontId="2" type="noConversion"/>
  </si>
  <si>
    <t>资源筹备</t>
    <phoneticPr fontId="2" type="noConversion"/>
  </si>
  <si>
    <t>城市探索</t>
    <phoneticPr fontId="2" type="noConversion"/>
  </si>
  <si>
    <t>编队按钮</t>
    <phoneticPr fontId="2" type="noConversion"/>
  </si>
  <si>
    <t>任务按钮</t>
    <phoneticPr fontId="2" type="noConversion"/>
  </si>
  <si>
    <t>城市界面</t>
    <phoneticPr fontId="2" type="noConversion"/>
  </si>
  <si>
    <t>城市主界面</t>
    <phoneticPr fontId="2" type="noConversion"/>
  </si>
  <si>
    <t>任务主按钮</t>
    <phoneticPr fontId="2" type="noConversion"/>
  </si>
  <si>
    <t>关卡详情</t>
    <phoneticPr fontId="2" type="noConversion"/>
  </si>
  <si>
    <t>开始任务按钮</t>
    <phoneticPr fontId="2" type="noConversion"/>
  </si>
  <si>
    <t>编队界面</t>
    <phoneticPr fontId="2" type="noConversion"/>
  </si>
  <si>
    <t>编队一级</t>
    <phoneticPr fontId="2" type="noConversion"/>
  </si>
  <si>
    <t>阵容变更</t>
    <phoneticPr fontId="2" type="noConversion"/>
  </si>
  <si>
    <t>编队二级</t>
    <phoneticPr fontId="2" type="noConversion"/>
  </si>
  <si>
    <t>后排角色一号位</t>
    <phoneticPr fontId="2" type="noConversion"/>
  </si>
  <si>
    <t>后排角色二号位</t>
    <phoneticPr fontId="2" type="noConversion"/>
  </si>
  <si>
    <t>后排角色三号位</t>
    <phoneticPr fontId="2" type="noConversion"/>
  </si>
  <si>
    <t>前排角色所有</t>
    <phoneticPr fontId="2" type="noConversion"/>
  </si>
  <si>
    <t>后排角色所有</t>
    <phoneticPr fontId="2" type="noConversion"/>
  </si>
  <si>
    <t>前排角色一号位</t>
    <phoneticPr fontId="2" type="noConversion"/>
  </si>
  <si>
    <t>前排角色二号位</t>
    <phoneticPr fontId="2" type="noConversion"/>
  </si>
  <si>
    <t>前排角色三号位</t>
    <phoneticPr fontId="2" type="noConversion"/>
  </si>
  <si>
    <t>前排角色四号位</t>
    <phoneticPr fontId="2" type="noConversion"/>
  </si>
  <si>
    <t>角色列表</t>
    <phoneticPr fontId="2" type="noConversion"/>
  </si>
  <si>
    <t>确定按钮</t>
    <phoneticPr fontId="2" type="noConversion"/>
  </si>
  <si>
    <t>开始行动按钮</t>
    <phoneticPr fontId="2" type="noConversion"/>
  </si>
  <si>
    <t>阵位标识</t>
    <phoneticPr fontId="2" type="noConversion"/>
  </si>
  <si>
    <t>支援按钮</t>
    <phoneticPr fontId="2" type="noConversion"/>
  </si>
  <si>
    <t>支援按钮一号位</t>
    <phoneticPr fontId="2" type="noConversion"/>
  </si>
  <si>
    <t>支援按钮二号位</t>
    <phoneticPr fontId="2" type="noConversion"/>
  </si>
  <si>
    <t>支援按钮三号位</t>
    <phoneticPr fontId="2" type="noConversion"/>
  </si>
  <si>
    <t>返回按钮</t>
    <phoneticPr fontId="2" type="noConversion"/>
  </si>
  <si>
    <t>详情按钮</t>
    <phoneticPr fontId="2" type="noConversion"/>
  </si>
  <si>
    <t>角色详情</t>
    <phoneticPr fontId="2" type="noConversion"/>
  </si>
  <si>
    <t>升级按钮</t>
    <phoneticPr fontId="2" type="noConversion"/>
  </si>
  <si>
    <t>升级道具一</t>
    <phoneticPr fontId="2" type="noConversion"/>
  </si>
  <si>
    <t>升级道具二</t>
    <phoneticPr fontId="2" type="noConversion"/>
  </si>
  <si>
    <t>升级道具三</t>
    <phoneticPr fontId="2" type="noConversion"/>
  </si>
  <si>
    <t>升级道具四</t>
    <phoneticPr fontId="2" type="noConversion"/>
  </si>
  <si>
    <t>确定升级按钮</t>
    <phoneticPr fontId="2" type="noConversion"/>
  </si>
  <si>
    <t>升级面板</t>
    <phoneticPr fontId="2" type="noConversion"/>
  </si>
  <si>
    <t>芯卡按钮</t>
    <phoneticPr fontId="2" type="noConversion"/>
  </si>
  <si>
    <t>芯卡面板</t>
    <phoneticPr fontId="2" type="noConversion"/>
  </si>
  <si>
    <t>芯卡一号位</t>
    <phoneticPr fontId="2" type="noConversion"/>
  </si>
  <si>
    <t>芯卡二号位</t>
    <phoneticPr fontId="2" type="noConversion"/>
  </si>
  <si>
    <t>芯卡三号位</t>
    <phoneticPr fontId="2" type="noConversion"/>
  </si>
  <si>
    <t>芯卡四号位</t>
    <phoneticPr fontId="2" type="noConversion"/>
  </si>
  <si>
    <t>芯卡列表一号位</t>
    <phoneticPr fontId="2" type="noConversion"/>
  </si>
  <si>
    <t>芯卡Tips装备按钮</t>
    <phoneticPr fontId="2" type="noConversion"/>
  </si>
  <si>
    <t>任务界面</t>
    <phoneticPr fontId="2" type="noConversion"/>
  </si>
  <si>
    <t>新人激励一号位</t>
    <phoneticPr fontId="2" type="noConversion"/>
  </si>
  <si>
    <t>设施界面</t>
    <phoneticPr fontId="2" type="noConversion"/>
  </si>
  <si>
    <t>升级要求</t>
    <phoneticPr fontId="2" type="noConversion"/>
  </si>
  <si>
    <t>升级材料</t>
    <phoneticPr fontId="2" type="noConversion"/>
  </si>
  <si>
    <t>建造按钮</t>
    <phoneticPr fontId="2" type="noConversion"/>
  </si>
  <si>
    <t>基地类设施</t>
    <phoneticPr fontId="2" type="noConversion"/>
  </si>
  <si>
    <t>进驻角色一号位</t>
    <phoneticPr fontId="2" type="noConversion"/>
  </si>
  <si>
    <t>设施角色列表</t>
    <phoneticPr fontId="2" type="noConversion"/>
  </si>
  <si>
    <t>角色体力值</t>
    <phoneticPr fontId="2" type="noConversion"/>
  </si>
  <si>
    <t>角色专长</t>
    <phoneticPr fontId="2" type="noConversion"/>
  </si>
  <si>
    <t>经营类设施</t>
    <phoneticPr fontId="2" type="noConversion"/>
  </si>
  <si>
    <t>通用界面</t>
    <phoneticPr fontId="2" type="noConversion"/>
  </si>
  <si>
    <t>结算界面</t>
    <phoneticPr fontId="2" type="noConversion"/>
  </si>
  <si>
    <t>置顶某个Id道具</t>
    <phoneticPr fontId="2" type="noConversion"/>
  </si>
  <si>
    <t>调查类设施</t>
    <phoneticPr fontId="2" type="noConversion"/>
  </si>
  <si>
    <t>选择任务按钮</t>
    <phoneticPr fontId="2" type="noConversion"/>
  </si>
  <si>
    <t>调查任务界面</t>
    <phoneticPr fontId="2" type="noConversion"/>
  </si>
  <si>
    <t>档案一</t>
    <phoneticPr fontId="2" type="noConversion"/>
  </si>
  <si>
    <t>领取按钮</t>
    <phoneticPr fontId="2" type="noConversion"/>
  </si>
  <si>
    <t>报告处理界面</t>
    <phoneticPr fontId="2" type="noConversion"/>
  </si>
  <si>
    <t>报告分析按钮</t>
    <phoneticPr fontId="2" type="noConversion"/>
  </si>
  <si>
    <t>流言调查按钮</t>
    <phoneticPr fontId="2" type="noConversion"/>
  </si>
  <si>
    <t>流言调查界面</t>
    <phoneticPr fontId="2" type="noConversion"/>
  </si>
  <si>
    <t>资源筹备界面</t>
    <phoneticPr fontId="2" type="noConversion"/>
  </si>
  <si>
    <t>迷宫按钮</t>
    <phoneticPr fontId="2" type="noConversion"/>
  </si>
  <si>
    <t>#引导主ID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</si>
  <si>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</si>
  <si>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</si>
  <si>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</si>
  <si>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地图区域</t>
    <phoneticPr fontId="2" type="noConversion"/>
  </si>
  <si>
    <t>队友区域</t>
    <phoneticPr fontId="2" type="noConversion"/>
  </si>
  <si>
    <t>急救按钮</t>
    <phoneticPr fontId="2" type="noConversion"/>
  </si>
  <si>
    <t>隐匿按钮</t>
    <phoneticPr fontId="2" type="noConversion"/>
  </si>
  <si>
    <t>暂停按钮</t>
    <phoneticPr fontId="2" type="noConversion"/>
  </si>
  <si>
    <t>暂停界面</t>
    <phoneticPr fontId="2" type="noConversion"/>
  </si>
  <si>
    <t>大地图</t>
    <phoneticPr fontId="2" type="noConversion"/>
  </si>
  <si>
    <t>任务列表</t>
    <phoneticPr fontId="2" type="noConversion"/>
  </si>
  <si>
    <t>线索按钮</t>
    <phoneticPr fontId="2" type="noConversion"/>
  </si>
  <si>
    <t>线索列表</t>
    <phoneticPr fontId="2" type="noConversion"/>
  </si>
  <si>
    <t>NodeID</t>
    <phoneticPr fontId="2" type="noConversion"/>
  </si>
  <si>
    <t>CondiType</t>
    <phoneticPr fontId="2" type="noConversion"/>
  </si>
  <si>
    <t>Param1</t>
    <phoneticPr fontId="2" type="noConversion"/>
  </si>
  <si>
    <t>Param2</t>
    <phoneticPr fontId="2" type="noConversion"/>
  </si>
  <si>
    <t>Param3</t>
    <phoneticPr fontId="2" type="noConversion"/>
  </si>
  <si>
    <t>int</t>
    <phoneticPr fontId="2" type="noConversion"/>
  </si>
  <si>
    <t>string</t>
    <phoneticPr fontId="2" type="noConversion"/>
  </si>
  <si>
    <t>触发节点</t>
    <phoneticPr fontId="2" type="noConversion"/>
  </si>
  <si>
    <t>条件类型</t>
    <phoneticPr fontId="2" type="noConversion"/>
  </si>
  <si>
    <t>#条件类型翻译</t>
    <phoneticPr fontId="2" type="noConversion"/>
  </si>
  <si>
    <t>#引导描述</t>
    <phoneticPr fontId="2" type="noConversion"/>
  </si>
  <si>
    <t>GuideID</t>
  </si>
  <si>
    <t>Step</t>
  </si>
  <si>
    <t>GuideType</t>
  </si>
  <si>
    <t>TextAnchor</t>
  </si>
  <si>
    <t>TextContent</t>
  </si>
  <si>
    <t>FocusStyle</t>
  </si>
  <si>
    <t>FocusTargets</t>
  </si>
  <si>
    <t>FocusStyleParam</t>
  </si>
  <si>
    <t>IsBlack</t>
  </si>
  <si>
    <t>IsLock</t>
  </si>
  <si>
    <t>BreakType</t>
  </si>
  <si>
    <t>BreakParam</t>
  </si>
  <si>
    <t>string</t>
  </si>
  <si>
    <t>int[]</t>
  </si>
  <si>
    <t>#引导ID</t>
  </si>
  <si>
    <t>主Id</t>
  </si>
  <si>
    <t>步骤数</t>
  </si>
  <si>
    <t>引导备注</t>
  </si>
  <si>
    <t>下一引导步骤</t>
  </si>
  <si>
    <t>引导类型</t>
  </si>
  <si>
    <t>#类型说明</t>
  </si>
  <si>
    <t>引导类型参数1</t>
  </si>
  <si>
    <t>文本位置</t>
  </si>
  <si>
    <t>文本内容</t>
  </si>
  <si>
    <t>强调样式</t>
  </si>
  <si>
    <t>强调提示目标</t>
  </si>
  <si>
    <t>#强调提示目标</t>
  </si>
  <si>
    <t>强调样式参数</t>
  </si>
  <si>
    <t>强调交互类型</t>
  </si>
  <si>
    <t>是否压黑</t>
  </si>
  <si>
    <t>是否锁定操作</t>
  </si>
  <si>
    <t>中断处理类型</t>
  </si>
  <si>
    <t>中断处理参数</t>
  </si>
  <si>
    <t>拼点引导</t>
  </si>
  <si>
    <t>拼点引导</t>
    <phoneticPr fontId="2" type="noConversion"/>
  </si>
  <si>
    <t>100601</t>
  </si>
  <si>
    <t>100601</t>
    <phoneticPr fontId="2" type="noConversion"/>
  </si>
  <si>
    <t>LEFT_TOP</t>
  </si>
  <si>
    <t>[10201]</t>
    <phoneticPr fontId="2" type="noConversion"/>
  </si>
  <si>
    <t>战斗引导一</t>
  </si>
  <si>
    <t>战斗引导一</t>
    <phoneticPr fontId="2" type="noConversion"/>
  </si>
  <si>
    <t>[20001]</t>
    <phoneticPr fontId="2" type="noConversion"/>
  </si>
  <si>
    <t>头像文字</t>
  </si>
  <si>
    <t>[20006]</t>
    <phoneticPr fontId="2" type="noConversion"/>
  </si>
  <si>
    <t>[20009]</t>
    <phoneticPr fontId="2" type="noConversion"/>
  </si>
  <si>
    <t>[20008]</t>
    <phoneticPr fontId="2" type="noConversion"/>
  </si>
  <si>
    <t>[20012]</t>
    <phoneticPr fontId="2" type="noConversion"/>
  </si>
  <si>
    <t>[20005]</t>
    <phoneticPr fontId="2" type="noConversion"/>
  </si>
  <si>
    <t>[20004]</t>
    <phoneticPr fontId="2" type="noConversion"/>
  </si>
  <si>
    <t>[20015]</t>
    <phoneticPr fontId="2" type="noConversion"/>
  </si>
  <si>
    <t>[20004,20005]</t>
    <phoneticPr fontId="2" type="noConversion"/>
  </si>
  <si>
    <t>[20003]</t>
    <phoneticPr fontId="2" type="noConversion"/>
  </si>
  <si>
    <t>空节点</t>
    <phoneticPr fontId="4" type="noConversion"/>
  </si>
  <si>
    <t>闯关引导</t>
  </si>
  <si>
    <t>闯关引导</t>
    <phoneticPr fontId="2" type="noConversion"/>
  </si>
  <si>
    <t>LEFT_BOTTOM</t>
    <phoneticPr fontId="2" type="noConversion"/>
  </si>
  <si>
    <t>UIId</t>
    <phoneticPr fontId="2" type="noConversion"/>
  </si>
  <si>
    <t>引导类型</t>
    <phoneticPr fontId="4" type="noConversion"/>
  </si>
  <si>
    <t>触发节点</t>
    <phoneticPr fontId="4" type="noConversion"/>
  </si>
  <si>
    <t>空/迷宫事件触发</t>
    <phoneticPr fontId="4" type="noConversion"/>
  </si>
  <si>
    <t>判断条件</t>
    <phoneticPr fontId="4" type="noConversion"/>
  </si>
  <si>
    <t>参数1</t>
    <phoneticPr fontId="4" type="noConversion"/>
  </si>
  <si>
    <t>参数2</t>
    <phoneticPr fontId="4" type="noConversion"/>
  </si>
  <si>
    <t>参数3</t>
    <phoneticPr fontId="4" type="noConversion"/>
  </si>
  <si>
    <t>关卡Id</t>
    <phoneticPr fontId="4" type="noConversion"/>
  </si>
  <si>
    <t>战斗Id</t>
    <phoneticPr fontId="4" type="noConversion"/>
  </si>
  <si>
    <t>回合Id</t>
    <phoneticPr fontId="4" type="noConversion"/>
  </si>
  <si>
    <t>迷宫Id</t>
    <phoneticPr fontId="4" type="noConversion"/>
  </si>
  <si>
    <t>事件Id</t>
    <phoneticPr fontId="4" type="noConversion"/>
  </si>
  <si>
    <t>引导Id</t>
    <phoneticPr fontId="4" type="noConversion"/>
  </si>
  <si>
    <t>进入A战斗第N回合背视角前</t>
    <phoneticPr fontId="4" type="noConversion"/>
  </si>
  <si>
    <t>进入A战斗第N回合背视角后</t>
    <phoneticPr fontId="4" type="noConversion"/>
  </si>
  <si>
    <t>进入A战斗第N回合演播开始时</t>
    <phoneticPr fontId="4" type="noConversion"/>
  </si>
  <si>
    <t>迷宫选项界面展开时</t>
    <phoneticPr fontId="4" type="noConversion"/>
  </si>
  <si>
    <t>某关卡结束回到城市界面新关卡动画播完时</t>
    <phoneticPr fontId="4" type="noConversion"/>
  </si>
  <si>
    <t>完成某引导后</t>
    <phoneticPr fontId="4" type="noConversion"/>
  </si>
  <si>
    <t>战斗引导三</t>
    <phoneticPr fontId="2" type="noConversion"/>
  </si>
  <si>
    <t>100601</t>
    <phoneticPr fontId="2" type="noConversion"/>
  </si>
  <si>
    <t>LEFT_TOP</t>
    <phoneticPr fontId="2" type="noConversion"/>
  </si>
  <si>
    <t>I</t>
    <phoneticPr fontId="2" type="noConversion"/>
  </si>
  <si>
    <t>mainId</t>
    <phoneticPr fontId="2" type="noConversion"/>
  </si>
  <si>
    <t>step</t>
    <phoneticPr fontId="2" type="noConversion"/>
  </si>
  <si>
    <t>#</t>
    <phoneticPr fontId="2" type="noConversion"/>
  </si>
  <si>
    <t>迷宫事件唤起</t>
    <phoneticPr fontId="4" type="noConversion"/>
  </si>
  <si>
    <t>迷宫交互引导</t>
    <phoneticPr fontId="12" type="noConversion"/>
  </si>
  <si>
    <t>迷宫移动引导</t>
    <phoneticPr fontId="12" type="noConversion"/>
  </si>
  <si>
    <t>迷宫拼点引导</t>
    <phoneticPr fontId="12" type="noConversion"/>
  </si>
  <si>
    <t>战斗进阶引导</t>
    <phoneticPr fontId="12" type="noConversion"/>
  </si>
  <si>
    <t>巨构战斗引导</t>
    <phoneticPr fontId="12" type="noConversion"/>
  </si>
  <si>
    <t>抽卡引导</t>
    <phoneticPr fontId="12" type="noConversion"/>
  </si>
  <si>
    <t>闯关引导</t>
    <phoneticPr fontId="12" type="noConversion"/>
  </si>
  <si>
    <t>系别战位引导</t>
    <phoneticPr fontId="12" type="noConversion"/>
  </si>
  <si>
    <t>角色养成引导</t>
    <phoneticPr fontId="12" type="noConversion"/>
  </si>
  <si>
    <t>迷宫界面引导</t>
    <phoneticPr fontId="12" type="noConversion"/>
  </si>
  <si>
    <t>任务系统引导</t>
    <phoneticPr fontId="12" type="noConversion"/>
  </si>
  <si>
    <t>倍速引导</t>
    <phoneticPr fontId="12" type="noConversion"/>
  </si>
  <si>
    <t>玩法列表引导</t>
    <phoneticPr fontId="12" type="noConversion"/>
  </si>
  <si>
    <t>探索迷宫引导</t>
    <phoneticPr fontId="12" type="noConversion"/>
  </si>
  <si>
    <t>探索迷宫内引导</t>
    <phoneticPr fontId="12" type="noConversion"/>
  </si>
  <si>
    <t>芯卡系统引导</t>
    <phoneticPr fontId="12" type="noConversion"/>
  </si>
  <si>
    <t>芯卡优化引导</t>
    <phoneticPr fontId="12" type="noConversion"/>
  </si>
  <si>
    <t>战斗</t>
    <phoneticPr fontId="2" type="noConversion"/>
  </si>
  <si>
    <t>侧视角界面</t>
    <phoneticPr fontId="2" type="noConversion"/>
  </si>
  <si>
    <t>我方一号位放大</t>
    <phoneticPr fontId="2" type="noConversion"/>
  </si>
  <si>
    <t>我方二号位放大</t>
    <phoneticPr fontId="2" type="noConversion"/>
  </si>
  <si>
    <t>我方三号位放大</t>
    <phoneticPr fontId="2" type="noConversion"/>
  </si>
  <si>
    <t>我方四号位放大</t>
    <phoneticPr fontId="2" type="noConversion"/>
  </si>
  <si>
    <t>三号技能CD层</t>
    <phoneticPr fontId="2" type="noConversion"/>
  </si>
  <si>
    <t>一号技能CD层</t>
    <phoneticPr fontId="2" type="noConversion"/>
  </si>
  <si>
    <t>二号技能CD层</t>
    <phoneticPr fontId="2" type="noConversion"/>
  </si>
  <si>
    <t>被动技能CD层</t>
    <phoneticPr fontId="2" type="noConversion"/>
  </si>
  <si>
    <t>战斗基础引导1</t>
    <phoneticPr fontId="12" type="noConversion"/>
  </si>
  <si>
    <t>战斗基础引导2</t>
    <phoneticPr fontId="12" type="noConversion"/>
  </si>
  <si>
    <t>战斗基础引导3</t>
    <phoneticPr fontId="12" type="noConversion"/>
  </si>
  <si>
    <t>战斗基础引导4</t>
    <phoneticPr fontId="12" type="noConversion"/>
  </si>
  <si>
    <t>[20031]</t>
    <phoneticPr fontId="2" type="noConversion"/>
  </si>
  <si>
    <t>LEFT_BOTTOM</t>
  </si>
  <si>
    <t>LEFT_TOP</t>
    <phoneticPr fontId="2" type="noConversion"/>
  </si>
  <si>
    <t>[20016]</t>
    <phoneticPr fontId="2" type="noConversion"/>
  </si>
  <si>
    <t>支援技能引导</t>
    <phoneticPr fontId="12" type="noConversion"/>
  </si>
  <si>
    <t>[20017]</t>
    <phoneticPr fontId="2" type="noConversion"/>
  </si>
  <si>
    <t>[20018]</t>
    <phoneticPr fontId="2" type="noConversion"/>
  </si>
  <si>
    <t>101502</t>
    <phoneticPr fontId="2" type="noConversion"/>
  </si>
  <si>
    <t>支援技能引导</t>
    <phoneticPr fontId="2" type="noConversion"/>
  </si>
  <si>
    <t>系别战位引导</t>
    <phoneticPr fontId="2" type="noConversion"/>
  </si>
  <si>
    <t>角色养成引导</t>
    <phoneticPr fontId="2" type="noConversion"/>
  </si>
  <si>
    <t>[40002]</t>
  </si>
  <si>
    <t>[30003]</t>
    <phoneticPr fontId="2" type="noConversion"/>
  </si>
  <si>
    <t>[60001]</t>
    <phoneticPr fontId="2" type="noConversion"/>
  </si>
  <si>
    <t>[60205]</t>
    <phoneticPr fontId="2" type="noConversion"/>
  </si>
  <si>
    <t>[60003]</t>
    <phoneticPr fontId="2" type="noConversion"/>
  </si>
  <si>
    <t>[10002]</t>
    <phoneticPr fontId="2" type="noConversion"/>
  </si>
  <si>
    <t>[30007]</t>
    <phoneticPr fontId="2" type="noConversion"/>
  </si>
  <si>
    <t>切换至新人激励</t>
    <phoneticPr fontId="2" type="noConversion"/>
  </si>
  <si>
    <t>100701</t>
    <phoneticPr fontId="2" type="noConversion"/>
  </si>
  <si>
    <t>自动按钮</t>
    <phoneticPr fontId="2" type="noConversion"/>
  </si>
  <si>
    <t>倍速按钮</t>
    <phoneticPr fontId="2" type="noConversion"/>
  </si>
  <si>
    <t>暂停按钮</t>
    <phoneticPr fontId="2" type="noConversion"/>
  </si>
  <si>
    <t>[20033]</t>
    <phoneticPr fontId="2" type="noConversion"/>
  </si>
  <si>
    <t>[20034]</t>
    <phoneticPr fontId="2" type="noConversion"/>
  </si>
  <si>
    <t>101605</t>
    <phoneticPr fontId="2" type="noConversion"/>
  </si>
  <si>
    <t>队长，我们在地铁上发现了几节特殊的车厢。我们可以在这些车厢中收缴出我们需要的物资。</t>
    <phoneticPr fontId="2" type="noConversion"/>
  </si>
  <si>
    <t>[30004]</t>
    <phoneticPr fontId="2" type="noConversion"/>
  </si>
  <si>
    <t>100401</t>
    <phoneticPr fontId="2" type="noConversion"/>
  </si>
  <si>
    <t>100009</t>
    <phoneticPr fontId="2" type="noConversion"/>
  </si>
  <si>
    <t>点击升级按钮。</t>
    <phoneticPr fontId="2" type="noConversion"/>
  </si>
  <si>
    <t>任务要求将显示设施的解锁条件。</t>
    <phoneticPr fontId="2" type="noConversion"/>
  </si>
  <si>
    <t>[40201]</t>
    <phoneticPr fontId="2" type="noConversion"/>
  </si>
  <si>
    <t>[40203]</t>
  </si>
  <si>
    <t>[40203]</t>
    <phoneticPr fontId="2" type="noConversion"/>
  </si>
  <si>
    <t>基地建造引导</t>
    <phoneticPr fontId="12" type="noConversion"/>
  </si>
  <si>
    <t>经营建造引导</t>
    <phoneticPr fontId="12" type="noConversion"/>
  </si>
  <si>
    <t>休息建造引导</t>
    <phoneticPr fontId="12" type="noConversion"/>
  </si>
  <si>
    <t>进入城市界面，且引导N已完成</t>
    <phoneticPr fontId="4" type="noConversion"/>
  </si>
  <si>
    <t>流言调查引导</t>
    <phoneticPr fontId="12" type="noConversion"/>
  </si>
  <si>
    <t>城市事件引导</t>
    <phoneticPr fontId="12" type="noConversion"/>
  </si>
  <si>
    <t>[10101]</t>
    <phoneticPr fontId="2" type="noConversion"/>
  </si>
  <si>
    <t>[10001]</t>
    <phoneticPr fontId="2" type="noConversion"/>
  </si>
  <si>
    <t>[20007]</t>
    <phoneticPr fontId="2" type="noConversion"/>
  </si>
  <si>
    <t>[30005]</t>
    <phoneticPr fontId="2" type="noConversion"/>
  </si>
  <si>
    <t>[40001]</t>
    <phoneticPr fontId="2" type="noConversion"/>
  </si>
  <si>
    <t>[40101]</t>
    <phoneticPr fontId="2" type="noConversion"/>
  </si>
  <si>
    <t>[50001]</t>
    <phoneticPr fontId="2" type="noConversion"/>
  </si>
  <si>
    <t>[50002]</t>
    <phoneticPr fontId="2" type="noConversion"/>
  </si>
  <si>
    <t>[50007]</t>
    <phoneticPr fontId="2" type="noConversion"/>
  </si>
  <si>
    <t>[50008]</t>
    <phoneticPr fontId="2" type="noConversion"/>
  </si>
  <si>
    <t>[50101]</t>
    <phoneticPr fontId="2" type="noConversion"/>
  </si>
  <si>
    <t>[50102]</t>
    <phoneticPr fontId="2" type="noConversion"/>
  </si>
  <si>
    <t>点击按钮打开特工列表。</t>
    <phoneticPr fontId="2" type="noConversion"/>
  </si>
  <si>
    <t>[40204]</t>
    <phoneticPr fontId="2" type="noConversion"/>
  </si>
  <si>
    <t>[40301]</t>
    <phoneticPr fontId="2" type="noConversion"/>
  </si>
  <si>
    <t>[40302]</t>
    <phoneticPr fontId="2" type="noConversion"/>
  </si>
  <si>
    <t>[40303]</t>
    <phoneticPr fontId="2" type="noConversion"/>
  </si>
  <si>
    <t>[40304]</t>
    <phoneticPr fontId="2" type="noConversion"/>
  </si>
  <si>
    <t>[40205]</t>
    <phoneticPr fontId="2" type="noConversion"/>
  </si>
  <si>
    <t>[40005]</t>
    <phoneticPr fontId="2" type="noConversion"/>
  </si>
  <si>
    <t>新手任务引导</t>
    <phoneticPr fontId="2" type="noConversion"/>
  </si>
  <si>
    <t>自动功能</t>
    <phoneticPr fontId="2" type="noConversion"/>
  </si>
  <si>
    <t>材料本引导</t>
    <phoneticPr fontId="2" type="noConversion"/>
  </si>
  <si>
    <t>基地类引导</t>
    <phoneticPr fontId="2" type="noConversion"/>
  </si>
  <si>
    <t>经营类引导</t>
    <phoneticPr fontId="2" type="noConversion"/>
  </si>
  <si>
    <t>休息类引导</t>
    <phoneticPr fontId="2" type="noConversion"/>
  </si>
  <si>
    <t>100501</t>
    <phoneticPr fontId="2" type="noConversion"/>
  </si>
  <si>
    <t>[30104]</t>
    <phoneticPr fontId="2" type="noConversion"/>
  </si>
  <si>
    <t>[40208]</t>
    <phoneticPr fontId="2" type="noConversion"/>
  </si>
  <si>
    <t>[20024]</t>
    <phoneticPr fontId="2" type="noConversion"/>
  </si>
  <si>
    <t>[40209]</t>
    <phoneticPr fontId="2" type="noConversion"/>
  </si>
  <si>
    <t>[40003]</t>
    <phoneticPr fontId="2" type="noConversion"/>
  </si>
  <si>
    <t>调查类引导</t>
    <phoneticPr fontId="2" type="noConversion"/>
  </si>
  <si>
    <t>探索迷宫引导</t>
    <phoneticPr fontId="2" type="noConversion"/>
  </si>
  <si>
    <t>城市界面</t>
    <phoneticPr fontId="2" type="noConversion"/>
  </si>
  <si>
    <t>[10003]</t>
    <phoneticPr fontId="2" type="noConversion"/>
  </si>
  <si>
    <t>[10005]</t>
    <phoneticPr fontId="2" type="noConversion"/>
  </si>
  <si>
    <t>[10006]</t>
    <phoneticPr fontId="2" type="noConversion"/>
  </si>
  <si>
    <t>[10007]</t>
    <phoneticPr fontId="2" type="noConversion"/>
  </si>
  <si>
    <t>[10301]</t>
    <phoneticPr fontId="2" type="noConversion"/>
  </si>
  <si>
    <t>[10302]</t>
    <phoneticPr fontId="2" type="noConversion"/>
  </si>
  <si>
    <t>[10303]</t>
    <phoneticPr fontId="2" type="noConversion"/>
  </si>
  <si>
    <t>角色列表第一个角色</t>
    <phoneticPr fontId="2" type="noConversion"/>
  </si>
  <si>
    <t>城市地点1-1001</t>
    <phoneticPr fontId="2" type="noConversion"/>
  </si>
  <si>
    <t>城市地点2-1004</t>
    <phoneticPr fontId="2" type="noConversion"/>
  </si>
  <si>
    <t>城市地点3-1009</t>
    <phoneticPr fontId="2" type="noConversion"/>
  </si>
  <si>
    <t>城市地点6-1019</t>
    <phoneticPr fontId="2" type="noConversion"/>
  </si>
  <si>
    <t>城市地点4-1012</t>
    <phoneticPr fontId="2" type="noConversion"/>
  </si>
  <si>
    <t>[40002]</t>
    <phoneticPr fontId="2" type="noConversion"/>
  </si>
  <si>
    <t>[30003]</t>
  </si>
  <si>
    <t>[30003]</t>
    <phoneticPr fontId="2" type="noConversion"/>
  </si>
  <si>
    <t>置顶千秋</t>
  </si>
  <si>
    <t>置顶千秋</t>
    <phoneticPr fontId="2" type="noConversion"/>
  </si>
  <si>
    <t>[60001]</t>
  </si>
  <si>
    <t>[60001]</t>
    <phoneticPr fontId="2" type="noConversion"/>
  </si>
  <si>
    <t>点击详情按钮。</t>
  </si>
  <si>
    <t>[60002]</t>
  </si>
  <si>
    <t>[60002]</t>
    <phoneticPr fontId="2" type="noConversion"/>
  </si>
  <si>
    <t>RIGHT_TOP</t>
  </si>
  <si>
    <t>RIGHT_TOP</t>
    <phoneticPr fontId="2" type="noConversion"/>
  </si>
  <si>
    <t>LEFT_TOP</t>
    <phoneticPr fontId="2" type="noConversion"/>
  </si>
  <si>
    <t>[60301]</t>
  </si>
  <si>
    <t>[60305]</t>
    <phoneticPr fontId="2" type="noConversion"/>
  </si>
  <si>
    <t>[60306]</t>
    <phoneticPr fontId="2" type="noConversion"/>
  </si>
  <si>
    <t>[30104]</t>
  </si>
  <si>
    <t>[20023]</t>
    <phoneticPr fontId="2" type="noConversion"/>
  </si>
  <si>
    <t>战斗引导三</t>
  </si>
  <si>
    <t>基地类引导</t>
  </si>
  <si>
    <t>置顶鸣霜</t>
    <phoneticPr fontId="2" type="noConversion"/>
  </si>
  <si>
    <t>置顶星凉</t>
    <phoneticPr fontId="2" type="noConversion"/>
  </si>
  <si>
    <t>等待唤起</t>
    <phoneticPr fontId="4" type="noConversion"/>
  </si>
  <si>
    <t>某关卡结束回到城市界面的关卡详情时</t>
    <phoneticPr fontId="4" type="noConversion"/>
  </si>
  <si>
    <t>角色养成引导</t>
  </si>
  <si>
    <t>等待升级界面关闭</t>
    <phoneticPr fontId="2" type="noConversion"/>
  </si>
  <si>
    <t>渗透成功关闭</t>
    <phoneticPr fontId="2" type="noConversion"/>
  </si>
  <si>
    <t>同40204</t>
    <phoneticPr fontId="2" type="noConversion"/>
  </si>
  <si>
    <r>
      <t>同4</t>
    </r>
    <r>
      <rPr>
        <sz val="11"/>
        <color theme="1"/>
        <rFont val="等线"/>
        <family val="3"/>
        <charset val="134"/>
        <scheme val="minor"/>
      </rPr>
      <t>0205</t>
    </r>
    <phoneticPr fontId="2" type="noConversion"/>
  </si>
  <si>
    <t>同40205</t>
    <phoneticPr fontId="2" type="noConversion"/>
  </si>
  <si>
    <t>[40213]</t>
    <phoneticPr fontId="2" type="noConversion"/>
  </si>
  <si>
    <t>角色列表</t>
    <phoneticPr fontId="2" type="noConversion"/>
  </si>
  <si>
    <t>界面左侧角色列表区域</t>
    <phoneticPr fontId="2" type="noConversion"/>
  </si>
  <si>
    <t>置顶千秋</t>
    <phoneticPr fontId="2" type="noConversion"/>
  </si>
  <si>
    <t>城市地点4-1002</t>
    <phoneticPr fontId="2" type="noConversion"/>
  </si>
  <si>
    <t>进驻角色列表区域</t>
    <phoneticPr fontId="2" type="noConversion"/>
  </si>
  <si>
    <t>[40305]</t>
    <phoneticPr fontId="2" type="noConversion"/>
  </si>
  <si>
    <t>[40305]</t>
    <phoneticPr fontId="2" type="noConversion"/>
  </si>
  <si>
    <t>角色列表区域</t>
    <phoneticPr fontId="2" type="noConversion"/>
  </si>
  <si>
    <t>[60004]</t>
  </si>
  <si>
    <t>[60004]</t>
    <phoneticPr fontId="2" type="noConversion"/>
  </si>
  <si>
    <t>[50103]</t>
    <phoneticPr fontId="2" type="noConversion"/>
  </si>
  <si>
    <t>点击返回按钮。</t>
  </si>
  <si>
    <t>点击返回按钮。</t>
    <phoneticPr fontId="2" type="noConversion"/>
  </si>
  <si>
    <t>等待城市动画结束</t>
  </si>
  <si>
    <t>等待城市动画结束</t>
    <phoneticPr fontId="2" type="noConversion"/>
  </si>
  <si>
    <t>定位到1001地点</t>
    <phoneticPr fontId="2" type="noConversion"/>
  </si>
  <si>
    <t>定位到1004地点</t>
    <phoneticPr fontId="2" type="noConversion"/>
  </si>
  <si>
    <t>等待唤起</t>
  </si>
  <si>
    <t>定位到1009地点</t>
    <phoneticPr fontId="2" type="noConversion"/>
  </si>
  <si>
    <t>帮助面板</t>
  </si>
  <si>
    <t>101501</t>
  </si>
  <si>
    <t>空节点</t>
  </si>
  <si>
    <t>[20002,20005]</t>
    <phoneticPr fontId="2" type="noConversion"/>
  </si>
  <si>
    <t>[20003,20004]</t>
    <phoneticPr fontId="2" type="noConversion"/>
  </si>
  <si>
    <t>城市事件引导</t>
    <phoneticPr fontId="2" type="noConversion"/>
  </si>
  <si>
    <t>迷宫内引导</t>
    <phoneticPr fontId="2" type="noConversion"/>
  </si>
  <si>
    <t>装备引导</t>
    <phoneticPr fontId="2" type="noConversion"/>
  </si>
  <si>
    <t>优化引导</t>
    <phoneticPr fontId="2" type="noConversion"/>
  </si>
  <si>
    <t>通过1001跳转进入主界面，动画播放完后</t>
    <phoneticPr fontId="4" type="noConversion"/>
  </si>
  <si>
    <t>通过1002跳转进入城市界面，动画播放完后</t>
    <phoneticPr fontId="4" type="noConversion"/>
  </si>
  <si>
    <t>引导Id</t>
    <phoneticPr fontId="2" type="noConversion"/>
  </si>
  <si>
    <t>参数2</t>
  </si>
  <si>
    <t>参数3</t>
  </si>
  <si>
    <t>参数4</t>
  </si>
  <si>
    <t>参数5</t>
  </si>
  <si>
    <t>系统模块</t>
    <phoneticPr fontId="2" type="noConversion"/>
  </si>
  <si>
    <t>系统方法</t>
    <phoneticPr fontId="2" type="noConversion"/>
  </si>
  <si>
    <t>模块翻译</t>
    <phoneticPr fontId="2" type="noConversion"/>
  </si>
  <si>
    <t>方法翻译</t>
    <phoneticPr fontId="2" type="noConversion"/>
  </si>
  <si>
    <t>程序Id</t>
    <phoneticPr fontId="4" type="noConversion"/>
  </si>
  <si>
    <t>id</t>
    <phoneticPr fontId="2" type="noConversion"/>
  </si>
  <si>
    <t>module</t>
    <phoneticPr fontId="2" type="noConversion"/>
  </si>
  <si>
    <t>func</t>
    <phoneticPr fontId="2" type="noConversion"/>
  </si>
  <si>
    <t>arg1</t>
    <phoneticPr fontId="2" type="noConversion"/>
  </si>
  <si>
    <t>arg2</t>
  </si>
  <si>
    <t>arg3</t>
  </si>
  <si>
    <t>arg4</t>
  </si>
  <si>
    <t>arg5</t>
  </si>
  <si>
    <t>切换至新手任务</t>
    <phoneticPr fontId="2" type="noConversion"/>
  </si>
  <si>
    <t>通用界面</t>
    <phoneticPr fontId="2" type="noConversion"/>
  </si>
  <si>
    <t>任务界面</t>
    <phoneticPr fontId="2" type="noConversion"/>
  </si>
  <si>
    <t>任务面板</t>
    <phoneticPr fontId="2" type="noConversion"/>
  </si>
  <si>
    <t>[30105]</t>
    <phoneticPr fontId="2" type="noConversion"/>
  </si>
  <si>
    <t>breakType</t>
    <phoneticPr fontId="2" type="noConversion"/>
  </si>
  <si>
    <t>breakParam</t>
    <phoneticPr fontId="2" type="noConversion"/>
  </si>
  <si>
    <t>I|N</t>
    <phoneticPr fontId="2" type="noConversion"/>
  </si>
  <si>
    <t>城市界面</t>
    <phoneticPr fontId="2" type="noConversion"/>
  </si>
  <si>
    <t>体力区域</t>
    <phoneticPr fontId="2" type="noConversion"/>
  </si>
  <si>
    <t>[60202]</t>
    <phoneticPr fontId="2" type="noConversion"/>
  </si>
  <si>
    <t>[40006]</t>
    <phoneticPr fontId="2" type="noConversion"/>
  </si>
  <si>
    <t>调查类引导</t>
  </si>
  <si>
    <t>渗透成功关闭</t>
    <phoneticPr fontId="2" type="noConversion"/>
  </si>
  <si>
    <t>[40211]</t>
    <phoneticPr fontId="2" type="noConversion"/>
  </si>
  <si>
    <t>[40212]</t>
    <phoneticPr fontId="2" type="noConversion"/>
  </si>
  <si>
    <t>5</t>
    <phoneticPr fontId="2" type="noConversion"/>
  </si>
  <si>
    <t>-1</t>
    <phoneticPr fontId="2" type="noConversion"/>
  </si>
  <si>
    <t>-1</t>
    <phoneticPr fontId="2" type="noConversion"/>
  </si>
  <si>
    <t>NextStep</t>
    <phoneticPr fontId="2" type="noConversion"/>
  </si>
  <si>
    <t>GuideTypeParam</t>
    <phoneticPr fontId="2" type="noConversion"/>
  </si>
  <si>
    <t>[40103]</t>
  </si>
  <si>
    <t>[40103]</t>
    <phoneticPr fontId="2" type="noConversion"/>
  </si>
  <si>
    <t>点击返回按钮，离开当前地点。</t>
  </si>
  <si>
    <t>点击返回按钮，离开当前地点。</t>
    <phoneticPr fontId="2" type="noConversion"/>
  </si>
  <si>
    <t>[40215]</t>
    <phoneticPr fontId="2" type="noConversion"/>
  </si>
  <si>
    <t>[40002]</t>
    <phoneticPr fontId="2" type="noConversion"/>
  </si>
  <si>
    <t>[40102]</t>
    <phoneticPr fontId="2" type="noConversion"/>
  </si>
  <si>
    <t>LEFT_TOP</t>
    <phoneticPr fontId="2" type="noConversion"/>
  </si>
  <si>
    <t>渗透成功界面关闭后</t>
  </si>
  <si>
    <t>设施Id</t>
    <phoneticPr fontId="4" type="noConversion"/>
  </si>
  <si>
    <t>迷宫执行引导继续事件</t>
    <phoneticPr fontId="4" type="noConversion"/>
  </si>
  <si>
    <t>奖励界面关闭后（任务引导）</t>
    <phoneticPr fontId="4" type="noConversion"/>
  </si>
  <si>
    <t>角色升级界面关闭后（角色引导）</t>
    <phoneticPr fontId="4" type="noConversion"/>
  </si>
  <si>
    <t>通关某关新地点动画播放完后（101013关卡）</t>
    <phoneticPr fontId="4" type="noConversion"/>
  </si>
  <si>
    <t>通关某关新地点动画播放完后（101043关卡）</t>
    <phoneticPr fontId="4" type="noConversion"/>
  </si>
  <si>
    <t>渗透成功界面关闭后（101设施）</t>
    <phoneticPr fontId="4" type="noConversion"/>
  </si>
  <si>
    <t>渗透成功界面关闭后（109设施）</t>
    <phoneticPr fontId="4" type="noConversion"/>
  </si>
  <si>
    <t>迷宫执行引导继续事件（1000100201事件）</t>
    <phoneticPr fontId="4" type="noConversion"/>
  </si>
  <si>
    <t>迷宫执行引导继续事件（1000103002事件）</t>
    <phoneticPr fontId="4" type="noConversion"/>
  </si>
  <si>
    <t>等待N秒继续执行</t>
  </si>
  <si>
    <t>等待N秒继续执行</t>
    <phoneticPr fontId="4" type="noConversion"/>
  </si>
  <si>
    <t>等待逻辑</t>
    <phoneticPr fontId="4" type="noConversion"/>
  </si>
  <si>
    <t>秒数</t>
    <phoneticPr fontId="4" type="noConversion"/>
  </si>
  <si>
    <t>通关某关后新地点动画播放完后</t>
    <phoneticPr fontId="4" type="noConversion"/>
  </si>
  <si>
    <t>备注</t>
    <phoneticPr fontId="2" type="noConversion"/>
  </si>
  <si>
    <t>节点Id</t>
    <phoneticPr fontId="2" type="noConversion"/>
  </si>
  <si>
    <t>-1</t>
  </si>
  <si>
    <t>迷宫阵容调整</t>
    <phoneticPr fontId="2" type="noConversion"/>
  </si>
  <si>
    <t>LEFT_BOTTOM</t>
    <phoneticPr fontId="2" type="noConversion"/>
  </si>
  <si>
    <t>定位到1010地点</t>
    <phoneticPr fontId="2" type="noConversion"/>
  </si>
  <si>
    <t>城市地点7-1010</t>
    <phoneticPr fontId="2" type="noConversion"/>
  </si>
  <si>
    <t>等待奖励界面关闭</t>
  </si>
  <si>
    <t>等待城市动画结束</t>
    <phoneticPr fontId="2" type="noConversion"/>
  </si>
  <si>
    <t>101701;101702;101703</t>
    <phoneticPr fontId="2" type="noConversion"/>
  </si>
  <si>
    <t>101901;101902</t>
    <phoneticPr fontId="2" type="noConversion"/>
  </si>
  <si>
    <t>101903;101904</t>
    <phoneticPr fontId="2" type="noConversion"/>
  </si>
  <si>
    <t>100501;100502;100503;100504;100505</t>
    <phoneticPr fontId="2" type="noConversion"/>
  </si>
  <si>
    <t>100301;100302;100303;100304</t>
    <phoneticPr fontId="2" type="noConversion"/>
  </si>
  <si>
    <t>101603;101604</t>
    <phoneticPr fontId="2" type="noConversion"/>
  </si>
  <si>
    <t>101602</t>
    <phoneticPr fontId="2" type="noConversion"/>
  </si>
  <si>
    <t>101601</t>
    <phoneticPr fontId="2" type="noConversion"/>
  </si>
  <si>
    <t>定位到1022地点</t>
    <phoneticPr fontId="2" type="noConversion"/>
  </si>
  <si>
    <t>城市地点8-1022</t>
    <phoneticPr fontId="2" type="noConversion"/>
  </si>
  <si>
    <t>完成度</t>
    <phoneticPr fontId="2" type="noConversion"/>
  </si>
  <si>
    <t>[20013]</t>
    <phoneticPr fontId="2" type="noConversion"/>
  </si>
  <si>
    <t>checked</t>
  </si>
  <si>
    <t>等待无效</t>
    <phoneticPr fontId="2" type="noConversion"/>
  </si>
  <si>
    <t>checked</t>
    <phoneticPr fontId="2" type="noConversion"/>
  </si>
  <si>
    <t>城市事件没有</t>
    <phoneticPr fontId="2" type="noConversion"/>
  </si>
  <si>
    <t>队友详情</t>
    <phoneticPr fontId="2" type="noConversion"/>
  </si>
  <si>
    <t>[10008]</t>
    <phoneticPr fontId="2" type="noConversion"/>
  </si>
  <si>
    <t>[60302]</t>
    <phoneticPr fontId="2" type="noConversion"/>
  </si>
  <si>
    <t>帮助没有弹出</t>
    <phoneticPr fontId="2" type="noConversion"/>
  </si>
  <si>
    <t>通用界面</t>
    <phoneticPr fontId="2" type="noConversion"/>
  </si>
  <si>
    <t>导航栏</t>
    <phoneticPr fontId="2" type="noConversion"/>
  </si>
  <si>
    <t>导航栏按钮</t>
    <phoneticPr fontId="2" type="noConversion"/>
  </si>
  <si>
    <t>[40010]</t>
    <phoneticPr fontId="2" type="noConversion"/>
  </si>
  <si>
    <t>主界面动画播放完</t>
    <phoneticPr fontId="4" type="noConversion"/>
  </si>
  <si>
    <t>引导Id</t>
    <phoneticPr fontId="4" type="noConversion"/>
  </si>
  <si>
    <t>done</t>
  </si>
  <si>
    <t>done</t>
    <phoneticPr fontId="2" type="noConversion"/>
  </si>
  <si>
    <t>done</t>
    <phoneticPr fontId="2" type="noConversion"/>
  </si>
  <si>
    <t>长按可以点击，所以不行</t>
    <phoneticPr fontId="2" type="noConversion"/>
  </si>
  <si>
    <t>图标位置有误</t>
    <phoneticPr fontId="2" type="noConversion"/>
  </si>
  <si>
    <t>连续播没有触发</t>
    <phoneticPr fontId="2" type="noConversion"/>
  </si>
  <si>
    <t>没有触发策划</t>
    <phoneticPr fontId="2" type="noConversion"/>
  </si>
  <si>
    <t>没有生效，配置错了</t>
    <phoneticPr fontId="2" type="noConversion"/>
  </si>
  <si>
    <t>渗透成功界面关闭后（104设施）</t>
    <phoneticPr fontId="4" type="noConversion"/>
  </si>
  <si>
    <t>因为动画选不中</t>
    <phoneticPr fontId="2" type="noConversion"/>
  </si>
  <si>
    <t>梅的引导剧情等待主界面动画结束</t>
    <phoneticPr fontId="4" type="noConversion"/>
  </si>
  <si>
    <t>没有设计埋点</t>
    <phoneticPr fontId="2" type="noConversion"/>
  </si>
  <si>
    <t>锁定道具5201</t>
    <phoneticPr fontId="2" type="noConversion"/>
  </si>
  <si>
    <t>锁定道具142201</t>
    <phoneticPr fontId="2" type="noConversion"/>
  </si>
  <si>
    <t>锁定道具220001</t>
    <phoneticPr fontId="2" type="noConversion"/>
  </si>
  <si>
    <t>处于某引导Id时，奖励界面关闭后</t>
    <phoneticPr fontId="4" type="noConversion"/>
  </si>
  <si>
    <t>处于某引导Id时，角色升级界面关闭后</t>
    <phoneticPr fontId="4" type="noConversion"/>
  </si>
  <si>
    <t>按住屏幕滑动，向指定方向移动。</t>
    <phoneticPr fontId="2" type="noConversion"/>
  </si>
  <si>
    <t>带有交互标识的物件都可以进行交互。</t>
  </si>
  <si>
    <t>请点击右下角的交互按钮，与物件交互。</t>
  </si>
  <si>
    <t>请为我和忠元下达指令吧！</t>
  </si>
  <si>
    <t>左下方区域是我方特工的实时状态监测。</t>
  </si>
  <si>
    <t>而右下方区域显示特工可以使用的技能。</t>
  </si>
  <si>
    <t>技能图标上的数字表示发动技能所需的回合数。</t>
  </si>
  <si>
    <t>敌人好多！点击图标使用我的二技能，攻击复数目标。</t>
  </si>
  <si>
    <t>我的回合，结束！请继续指挥忠元行动。</t>
  </si>
  <si>
    <t>我的速度比忠元阁下要快，所以由我先行动。</t>
  </si>
  <si>
    <t>我们的技能都已准备完毕，一鼓作气收拾掉敌人吧！</t>
  </si>
  <si>
    <t>准备就绪，点击图标使用我的三技能吧！</t>
  </si>
  <si>
    <t>请为我指定攻击目标。</t>
  </si>
  <si>
    <t>乘胜追击！请使用忠元的三技能。</t>
  </si>
  <si>
    <t>请为忠元指定攻击目标。</t>
  </si>
  <si>
    <t>点击图标，使用忠元的一技能。</t>
  </si>
  <si>
    <t>场景内有时会出现需要通过专长校验的交互，选项上的图标代表该交互所需的专长类型。</t>
  </si>
  <si>
    <t>点击右侧选项，进行专长校验。</t>
  </si>
  <si>
    <t>星凉是辅助型特工，可以为我方特工提供治疗或增益效果。</t>
  </si>
  <si>
    <t>请长按技能图标，查看对应技能说明。</t>
  </si>
  <si>
    <t>点击图标，使用星凉的二技能。</t>
  </si>
  <si>
    <t>请将忠元选为治疗目标。</t>
  </si>
  <si>
    <t>糟糕，敌人锁定了鸣霜！快指挥忠元发动援护！</t>
  </si>
  <si>
    <t>点击忠元的头像，切换到他的指令界面。</t>
  </si>
  <si>
    <t>请将鸣霜选为技能目标，进行援护。</t>
  </si>
  <si>
    <t>来自特工手册第42条——每一个单位都会有自己的系别属性，而系别间存在克制关系。</t>
  </si>
  <si>
    <t>点击按钮，返回地铁据点。</t>
  </si>
  <si>
    <t>组长的情况很糟糕……事不宜迟，我们立刻去寻找基准原器！</t>
  </si>
  <si>
    <t>点击城市探索按钮。</t>
  </si>
  <si>
    <t>点击按钮，前往廉租公寓。</t>
  </si>
  <si>
    <t>组长的身体需要用现实度维持。现实度不足时，将无法参与行动。</t>
  </si>
  <si>
    <t>点击加号，添加支援特工。</t>
  </si>
  <si>
    <t>准备万全，点击开始行动按钮，出发！</t>
  </si>
  <si>
    <t>特工的站位将影响战斗单位的攻击范围。合理指挥站位，可以让特工更有效率地作战。</t>
  </si>
  <si>
    <t>站在两侧的特工，较难成为敌人的首要目标。但他们的攻击范围也会相应减小。</t>
  </si>
  <si>
    <t>站在中央的特工，可以攻击到更多目标。但也更容易被敌人攻击！</t>
  </si>
  <si>
    <t>站位图会显示我方特工技能的可选单位。</t>
  </si>
  <si>
    <t>只靠我们几个……果然有点勉强！是时候让新人亮相了！</t>
  </si>
  <si>
    <t>点击支援按钮。</t>
  </si>
  <si>
    <t>接下来，选中敌人，发起攻击——</t>
  </si>
  <si>
    <t>身体还没有遗忘……很熟练嘛，组长。支援技能设置完毕，接下来就交给你指挥啦！</t>
  </si>
  <si>
    <t>我们收集到了一些物资，不如把这些东西挥霍——咳咳，拿来训练特工吧。</t>
  </si>
  <si>
    <t>点击返回按钮，回到站台。</t>
  </si>
  <si>
    <t>点击特工管理按钮，进入列表。</t>
  </si>
  <si>
    <t>阅读作战教材可以提升特工的等级。升级可以提升特工的生命值、攻击等基础属性。</t>
    <phoneticPr fontId="2" type="noConversion"/>
  </si>
  <si>
    <t>跟美少女一起狂按确定按钮，提升等级吧。</t>
  </si>
  <si>
    <t>训练完成！这下能应对更棘手的敌人了，让我们返回基地，继续行动吧。</t>
  </si>
  <si>
    <t>特工在战斗中受到的伤害，以及技能冷却情况都会继承到下次战斗中，直到行动结束。</t>
  </si>
  <si>
    <t>请组长合理规划特工的行动，以确保在下次战斗中能够保持良好的状态……啊，这点我很放心喔。</t>
  </si>
  <si>
    <t>是否要调整小组的阵容，就交给你自己决定啦。</t>
  </si>
  <si>
    <t>作为合格的助手，我已经为组长制定好了行动计划！回基地吧，我读给你听。</t>
  </si>
  <si>
    <t>点击任务按钮。</t>
  </si>
  <si>
    <t>点击此处，开启战斗倍速功能。</t>
  </si>
  <si>
    <t>队长你可以根据自己的需要，选择需要挑战的车厢。</t>
    <phoneticPr fontId="2" type="noConversion"/>
  </si>
  <si>
    <t>为了保证小组能在南廷扎根，我们需要建立正式据点！</t>
  </si>
  <si>
    <t>good</t>
    <phoneticPr fontId="2" type="noConversion"/>
  </si>
  <si>
    <t>good</t>
    <phoneticPr fontId="2" type="noConversion"/>
  </si>
  <si>
    <t>参数不一致</t>
    <phoneticPr fontId="2" type="noConversion"/>
  </si>
  <si>
    <t>无法定位</t>
    <phoneticPr fontId="2" type="noConversion"/>
  </si>
  <si>
    <t>变成帮助系统</t>
    <phoneticPr fontId="2" type="noConversion"/>
  </si>
  <si>
    <t>done</t>
    <phoneticPr fontId="2" type="noConversion"/>
  </si>
  <si>
    <t>先跳过，等后端调整</t>
    <phoneticPr fontId="2" type="noConversion"/>
  </si>
  <si>
    <t>基地类设施将定时产出探索南廷所需的材料。</t>
  </si>
  <si>
    <t>点击按钮，开始探索。</t>
  </si>
  <si>
    <t>设施没有人看管的话，就无法正常运作。请指派特工进驻设施吧。</t>
  </si>
  <si>
    <t>点击按钮，打开特工列表。</t>
  </si>
  <si>
    <t>先选择我这个超级全能助手，千秋小姐吧！</t>
  </si>
  <si>
    <t>特工进驻设施需要消耗体力值。我们有非常严格的劳动保护，体力值为空的时候，是不能进驻的哦。</t>
  </si>
  <si>
    <t>每个特工都会有若干设施专长，可以提升对应设施的收益。</t>
  </si>
  <si>
    <t>点击确定按钮，设置进驻特工。</t>
  </si>
  <si>
    <t>接下来，我会在基地内努力工作，以提升生产效率……直到燃尽，或者组长开恩！</t>
  </si>
  <si>
    <t>现在让我们去探索其他设施吧。</t>
  </si>
  <si>
    <t>点击返回按钮，回到南廷市。</t>
  </si>
  <si>
    <t>经营类设施将定时产出训练特工所需的道具。</t>
  </si>
  <si>
    <t>这里就交给熟悉南廷的纪律委员，鸣霜小姐吧。</t>
  </si>
  <si>
    <t>安心与信赖！现在可以回到城市中啦。</t>
  </si>
  <si>
    <t>休闲类设施会让特工放松身心，进驻后将持续恢复体力值。</t>
  </si>
  <si>
    <t>虽然现在就想去吃喝玩乐——由组长来决定是否现在就探索休闲类设施吧。</t>
  </si>
  <si>
    <t>这是……我们获得了一份神秘的情报！拿去调查类设施进行解读吧。</t>
  </si>
  <si>
    <t>点击确定按钮，回到南廷市。</t>
  </si>
  <si>
    <t>请选择一个调查主题，确定调查方向。</t>
  </si>
  <si>
    <t>点击按钮，进入调查界面。</t>
  </si>
  <si>
    <t>点击加号，添加执行调查的特工。</t>
  </si>
  <si>
    <t>说到线索，当然要派出我们橙刀锋无敌的骇客——星凉！</t>
  </si>
  <si>
    <t>调查需要一些时间，让我们等待星凉的好消息。</t>
  </si>
  <si>
    <t>点击确定开始线索调查。</t>
    <phoneticPr fontId="2" type="noConversion"/>
  </si>
  <si>
    <t>组长，我搜集到了一份新的线索，或许会有用……</t>
  </si>
  <si>
    <t>星凉宝贝儿，干得漂亮！我们立刻查看一下。</t>
  </si>
  <si>
    <t>点击处理报告按钮。</t>
  </si>
  <si>
    <t>所有未处理的报告都会显示在报告列表中。</t>
  </si>
  <si>
    <t>点击审阅按钮。</t>
  </si>
  <si>
    <t>行动简报产出后，将会提供情报点数。收集齐一整套后会获得额外奖励。</t>
  </si>
  <si>
    <t>点击归档按钮。</t>
  </si>
  <si>
    <t>收录后，我们可以在流言调查室查看对应简报。</t>
  </si>
  <si>
    <t>点击传闻调查按钮。</t>
  </si>
  <si>
    <t>传闻调查室将显示我们当前已完成的调查内容。</t>
  </si>
  <si>
    <t>每个调查会有若干份线索，集齐全部就可以获得阶段奖励。这一部分的说明结束，请组长自由规划调查吧。</t>
  </si>
  <si>
    <t>南廷市中，时刻都会发生一些有趣的事情……</t>
  </si>
  <si>
    <t>当我们结束行动，会有概率获得一个城市事件。完成事件后，会获得一些物资奖励。</t>
  </si>
  <si>
    <t>事态紧急，我们快前往调查吧！</t>
  </si>
  <si>
    <t>本次事件相对棘手，不过难不倒我们这支精锐小组。组长做好准备后，我们就出发吧。</t>
  </si>
  <si>
    <t>组长，这次任务行动难度很高……所以我升级了战术系统。</t>
  </si>
  <si>
    <t>区域地图将展示我们当前的位置，以及潜在危险。</t>
  </si>
  <si>
    <t>点击行动成员区域，可查看我方特工的状态。</t>
  </si>
  <si>
    <t>按下隐匿按钮后，可以躲在特定的掩体之后，以躲过敌人的视线。</t>
  </si>
  <si>
    <t>全局地图中将显示当前行动范围的完整地图。</t>
  </si>
  <si>
    <t>任务列表将展示本次行动的主要目标，以及额外目标。</t>
  </si>
  <si>
    <t>请点击线索按钮。</t>
  </si>
  <si>
    <t>线索界面将展示组长在本次行动中搜集到的有用信息。</t>
  </si>
  <si>
    <t>敌人身上居然携带着超管局制式的装备？这究竟……不管了，全都拿来！现在的我们比他们更需要这些。</t>
  </si>
  <si>
    <t>果然会是我！请选中您最得力的助手，千秋！</t>
  </si>
  <si>
    <t>点击配备按钮，进入装备列表。</t>
  </si>
  <si>
    <t>选中刚刚获得的装备吧。</t>
  </si>
  <si>
    <t>点击配备按钮，穿戴特工装备。</t>
  </si>
  <si>
    <t>每名特工最多可以穿戴四种不同类型的装备，合理搭配可以更好地发挥特工的能力。</t>
  </si>
  <si>
    <t>这些装备的性能没有完全发挥……让我们用刚才收缴来的优化回路，提升装备的效果吧！</t>
  </si>
  <si>
    <t>选我千秋！</t>
  </si>
  <si>
    <t>20003</t>
    <phoneticPr fontId="2" type="noConversion"/>
  </si>
  <si>
    <t>perfect</t>
  </si>
  <si>
    <t>perfect</t>
    <phoneticPr fontId="2" type="noConversion"/>
  </si>
  <si>
    <t>perfect</t>
    <phoneticPr fontId="2" type="noConversion"/>
  </si>
  <si>
    <t>战斗指挥权已移交回组长，\n接下来由我进行必要的说明。</t>
    <phoneticPr fontId="2" type="noConversion"/>
  </si>
  <si>
    <t>治疗技能只能对我方特工使用，\n使用后可以恢复目标生命值。</t>
    <phoneticPr fontId="2" type="noConversion"/>
  </si>
  <si>
    <t>LEFT_TOP</t>
    <phoneticPr fontId="2" type="noConversion"/>
  </si>
  <si>
    <t>调查类设施将定时产出调查报告，通过调查报告可以获得情报点数。</t>
    <phoneticPr fontId="2" type="noConversion"/>
  </si>
  <si>
    <t>新手任务引导</t>
  </si>
  <si>
    <t>good</t>
  </si>
  <si>
    <t>抽卡系统引导</t>
  </si>
  <si>
    <t>抽卡系统引导</t>
    <phoneticPr fontId="2" type="noConversion"/>
  </si>
  <si>
    <t>100601</t>
    <phoneticPr fontId="2" type="noConversion"/>
  </si>
  <si>
    <t>发放麻雀奖励</t>
  </si>
  <si>
    <t>100701;100702;100703</t>
  </si>
  <si>
    <t>2</t>
    <phoneticPr fontId="2" type="noConversion"/>
  </si>
  <si>
    <t>接到局长秘书联络！也许是送人手来了，返回基地吧。</t>
    <phoneticPr fontId="2" type="noConversion"/>
  </si>
  <si>
    <t>等待城市动画结束</t>
    <phoneticPr fontId="2" type="noConversion"/>
  </si>
  <si>
    <t>等待主界面动画结束</t>
    <phoneticPr fontId="2" type="noConversion"/>
  </si>
  <si>
    <t>前往电话间，拨打招募热线吧。我们安排的人在等待你的联络。</t>
    <phoneticPr fontId="2" type="noConversion"/>
  </si>
  <si>
    <t>点击招募热线按钮。</t>
  </si>
  <si>
    <t>只能是我，还得是我！\n选择最强的美少女助手，千秋吧！</t>
    <phoneticPr fontId="2" type="noConversion"/>
  </si>
  <si>
    <t>这些就是我们在南廷的行动计划，组长每完成一项就会获得本助手准备好的奖励。</t>
    <phoneticPr fontId="2" type="noConversion"/>
  </si>
  <si>
    <t>完成所有的任务后，还会获得额外资源奖励！这，就是我的胡萝卜计划。</t>
    <phoneticPr fontId="2" type="noConversion"/>
  </si>
  <si>
    <t>点击行动目标，领取奖励。</t>
    <phoneticPr fontId="2" type="noConversion"/>
  </si>
  <si>
    <t>[30001]</t>
  </si>
  <si>
    <t>[30101]</t>
  </si>
  <si>
    <t>[40004]</t>
  </si>
  <si>
    <t>梅的引导剧情等待城市动画</t>
  </si>
  <si>
    <t>点击按钮，返回月台站。</t>
    <phoneticPr fontId="2" type="noConversion"/>
  </si>
  <si>
    <t>城市界面</t>
  </si>
  <si>
    <t>报告处理界面</t>
  </si>
  <si>
    <t>返回按钮</t>
  </si>
  <si>
    <t>[40214]</t>
  </si>
  <si>
    <t>辅:引导主Id</t>
    <phoneticPr fontId="2" type="noConversion"/>
  </si>
  <si>
    <t>辅:功能Index</t>
    <phoneticPr fontId="2" type="noConversion"/>
  </si>
  <si>
    <t>引导步骤内容</t>
    <phoneticPr fontId="2" type="noConversion"/>
  </si>
  <si>
    <t>辅:程序功能序号</t>
    <phoneticPr fontId="2" type="noConversion"/>
  </si>
  <si>
    <t>辅:组合序号</t>
    <phoneticPr fontId="2" type="noConversion"/>
  </si>
  <si>
    <t>辅:等待功能序号</t>
    <phoneticPr fontId="2" type="noConversion"/>
  </si>
  <si>
    <t>实际功能Id</t>
    <phoneticPr fontId="2" type="noConversion"/>
  </si>
  <si>
    <t>1014,0</t>
  </si>
  <si>
    <t>1016,0</t>
  </si>
  <si>
    <t>材料本引导</t>
  </si>
  <si>
    <t>1018,0</t>
  </si>
  <si>
    <t>1019,0</t>
  </si>
  <si>
    <t>无法定位</t>
  </si>
  <si>
    <t>1022,0</t>
  </si>
  <si>
    <t>城市事件引导</t>
  </si>
  <si>
    <t>1023,0</t>
  </si>
  <si>
    <t>结算界面动画播放完</t>
    <phoneticPr fontId="2" type="noConversion"/>
  </si>
  <si>
    <t>某关卡结算界面打开时</t>
    <phoneticPr fontId="2" type="noConversion"/>
  </si>
  <si>
    <t>某关卡结算时，发送协议后</t>
    <phoneticPr fontId="4" type="noConversion"/>
  </si>
  <si>
    <t>自动引导取消自动</t>
    <phoneticPr fontId="2" type="noConversion"/>
  </si>
  <si>
    <t>取消自动和倍速</t>
    <phoneticPr fontId="2" type="noConversion"/>
  </si>
  <si>
    <t>ID</t>
    <phoneticPr fontId="2" type="noConversion"/>
  </si>
  <si>
    <t>名称</t>
    <phoneticPr fontId="2" type="noConversion"/>
  </si>
  <si>
    <t>方法名</t>
    <phoneticPr fontId="2" type="noConversion"/>
  </si>
  <si>
    <t>战斗系统</t>
    <phoneticPr fontId="2" type="noConversion"/>
  </si>
  <si>
    <t>关闭自动和倍速</t>
    <phoneticPr fontId="2" type="noConversion"/>
  </si>
  <si>
    <t>定位Tab页</t>
    <phoneticPr fontId="2" type="noConversion"/>
  </si>
  <si>
    <t>抽卡系统</t>
    <phoneticPr fontId="2" type="noConversion"/>
  </si>
  <si>
    <t>抽卡演出</t>
    <phoneticPr fontId="2" type="noConversion"/>
  </si>
  <si>
    <t>获得角色</t>
    <phoneticPr fontId="2" type="noConversion"/>
  </si>
  <si>
    <t>定位地点</t>
    <phoneticPr fontId="2" type="noConversion"/>
  </si>
  <si>
    <t>关闭地点界面</t>
    <phoneticPr fontId="2" type="noConversion"/>
  </si>
  <si>
    <t>入驻列表</t>
    <phoneticPr fontId="2" type="noConversion"/>
  </si>
  <si>
    <t>置顶角色</t>
    <phoneticPr fontId="2" type="noConversion"/>
  </si>
  <si>
    <t>编队角色列表</t>
    <phoneticPr fontId="2" type="noConversion"/>
  </si>
  <si>
    <t>迷宫开始时，且引导状态为N</t>
    <phoneticPr fontId="4" type="noConversion"/>
  </si>
  <si>
    <t>N</t>
    <phoneticPr fontId="4" type="noConversion"/>
  </si>
  <si>
    <t>点击资源筹备按钮。</t>
  </si>
  <si>
    <t>在资源筹备中，我们可以前往不同的车厢。打倒乘客，收缴资源吧。</t>
  </si>
  <si>
    <t>结算界面动画播放完后（101031关卡）</t>
    <phoneticPr fontId="4" type="noConversion"/>
  </si>
  <si>
    <t>通关某关新地点动画播放完后（101031关卡）</t>
    <phoneticPr fontId="4" type="noConversion"/>
  </si>
  <si>
    <t>等待结算动画结束</t>
  </si>
  <si>
    <t>等待2秒</t>
  </si>
  <si>
    <t>通关某关新地点动画播放完后（100013关卡）</t>
    <phoneticPr fontId="4" type="noConversion"/>
  </si>
  <si>
    <t>锁定道具122301</t>
    <phoneticPr fontId="2" type="noConversion"/>
  </si>
  <si>
    <t>锁定道具240001</t>
    <phoneticPr fontId="2" type="noConversion"/>
  </si>
  <si>
    <t>通关某关新地点动画播放完后（101063关卡）</t>
    <phoneticPr fontId="4" type="noConversion"/>
  </si>
  <si>
    <t>锁定道具144205</t>
    <phoneticPr fontId="2" type="noConversion"/>
  </si>
  <si>
    <t>[30111]</t>
    <phoneticPr fontId="2" type="noConversion"/>
  </si>
  <si>
    <t>等待假抽卡流程结束</t>
    <phoneticPr fontId="2" type="noConversion"/>
  </si>
  <si>
    <t>等待节点</t>
    <phoneticPr fontId="4" type="noConversion"/>
  </si>
  <si>
    <t>触发节点</t>
    <phoneticPr fontId="4" type="noConversion"/>
  </si>
  <si>
    <t>中断节点</t>
    <phoneticPr fontId="4" type="noConversion"/>
  </si>
  <si>
    <t>假抽卡界面播放完毕</t>
    <phoneticPr fontId="2" type="noConversion"/>
  </si>
  <si>
    <t>打开假抽卡界面</t>
    <phoneticPr fontId="2" type="noConversion"/>
  </si>
  <si>
    <t>错误验证</t>
    <phoneticPr fontId="2" type="noConversion"/>
  </si>
  <si>
    <t>城市设施解锁任务id=101</t>
    <phoneticPr fontId="2" type="noConversion"/>
  </si>
  <si>
    <t>城市设施解锁任务id=104</t>
    <phoneticPr fontId="2" type="noConversion"/>
  </si>
  <si>
    <t>城市设施解锁任务id=109</t>
    <phoneticPr fontId="2" type="noConversion"/>
  </si>
  <si>
    <t>城市设施解锁任务id=110</t>
    <phoneticPr fontId="2" type="noConversion"/>
  </si>
  <si>
    <t>主界面任务列表按钮</t>
    <phoneticPr fontId="2" type="noConversion"/>
  </si>
  <si>
    <t>任务列表—主线任务的前往按钮</t>
    <phoneticPr fontId="2" type="noConversion"/>
  </si>
  <si>
    <t>定位任务</t>
    <phoneticPr fontId="2" type="noConversion"/>
  </si>
  <si>
    <t>城市底层</t>
    <phoneticPr fontId="2" type="noConversion"/>
  </si>
  <si>
    <t>设置假抽卡标识</t>
    <phoneticPr fontId="2" type="noConversion"/>
  </si>
  <si>
    <t>设置假抽卡标识</t>
    <phoneticPr fontId="2" type="noConversion"/>
  </si>
  <si>
    <t>假抽卡界面开始播放结果（弹出卡片）</t>
    <phoneticPr fontId="2" type="noConversion"/>
  </si>
  <si>
    <t>等待面包机拉到底</t>
    <phoneticPr fontId="2" type="noConversion"/>
  </si>
  <si>
    <t>[40012]</t>
    <phoneticPr fontId="2" type="noConversion"/>
  </si>
  <si>
    <t>[40013]</t>
    <phoneticPr fontId="2" type="noConversion"/>
  </si>
  <si>
    <t>[40014]</t>
    <phoneticPr fontId="2" type="noConversion"/>
  </si>
  <si>
    <t>[40015]</t>
    <phoneticPr fontId="2" type="noConversion"/>
  </si>
  <si>
    <t>基础页签</t>
    <phoneticPr fontId="2" type="noConversion"/>
  </si>
  <si>
    <t>装备页签</t>
    <phoneticPr fontId="2" type="noConversion"/>
  </si>
  <si>
    <t>新版角色界面底部的基础页签</t>
    <phoneticPr fontId="2" type="noConversion"/>
  </si>
  <si>
    <t>新版角色界面底部的装备页签</t>
    <phoneticPr fontId="2" type="noConversion"/>
  </si>
  <si>
    <t>新版等级提升入口按钮</t>
    <phoneticPr fontId="2" type="noConversion"/>
  </si>
  <si>
    <t>整条升级条</t>
    <phoneticPr fontId="2" type="noConversion"/>
  </si>
  <si>
    <t>升级条的最大按钮</t>
    <phoneticPr fontId="2" type="noConversion"/>
  </si>
  <si>
    <t>[60005]</t>
    <phoneticPr fontId="2" type="noConversion"/>
  </si>
  <si>
    <t>[60206]</t>
    <phoneticPr fontId="2" type="noConversion"/>
  </si>
  <si>
    <t>[60207]</t>
    <phoneticPr fontId="2" type="noConversion"/>
  </si>
  <si>
    <t>[60208]</t>
    <phoneticPr fontId="2" type="noConversion"/>
  </si>
  <si>
    <t>拖动等级条或者点击等级加减按钮可以调整想要升到的等级。</t>
    <phoneticPr fontId="2" type="noConversion"/>
  </si>
  <si>
    <t>美少女助手的待遇肯定得是最好的，这里我们直接点击最大！</t>
    <phoneticPr fontId="2" type="noConversion"/>
  </si>
  <si>
    <t>任务列表城市事件名</t>
    <phoneticPr fontId="2" type="noConversion"/>
  </si>
  <si>
    <t>作为可靠的小助手，我已经帮组长全部整理到这里啦，组长可以根据自己的安排选择任务来完成。</t>
    <phoneticPr fontId="2" type="noConversion"/>
  </si>
  <si>
    <t>[40017]</t>
    <phoneticPr fontId="2" type="noConversion"/>
  </si>
  <si>
    <t>当我们进行一定数量的行动后，会获得一个城市事件。完成事件后会获得一些物资奖励。</t>
    <phoneticPr fontId="2" type="noConversion"/>
  </si>
  <si>
    <t>[40016]</t>
    <phoneticPr fontId="2" type="noConversion"/>
  </si>
  <si>
    <t>咱们还是先回到主线吧。</t>
    <phoneticPr fontId="2" type="noConversion"/>
  </si>
  <si>
    <t>[40018]</t>
    <phoneticPr fontId="2" type="noConversion"/>
  </si>
  <si>
    <t>接下来的行动路线就由组长自行选择吧！</t>
    <phoneticPr fontId="2" type="noConversion"/>
  </si>
  <si>
    <t>点击按钮，查看特工基础信息。</t>
    <phoneticPr fontId="2" type="noConversion"/>
  </si>
  <si>
    <t>点击详情按钮。</t>
    <phoneticPr fontId="2" type="noConversion"/>
  </si>
  <si>
    <t>点击装备按钮，进入装备界面。</t>
    <phoneticPr fontId="2" type="noConversion"/>
  </si>
  <si>
    <t>[60006]</t>
    <phoneticPr fontId="2" type="noConversion"/>
  </si>
  <si>
    <t>按住屏幕滑动，向下拉动。</t>
    <phoneticPr fontId="2" type="noConversion"/>
  </si>
  <si>
    <t>InteractType</t>
    <phoneticPr fontId="2" type="noConversion"/>
  </si>
  <si>
    <t>锁定道具5311</t>
    <phoneticPr fontId="2" type="noConversion"/>
  </si>
  <si>
    <t>100026</t>
    <phoneticPr fontId="2" type="noConversion"/>
  </si>
  <si>
    <t>选中麻雀，并使用特工的支援技能。</t>
    <phoneticPr fontId="2" type="noConversion"/>
  </si>
  <si>
    <t>探索迷宫引导</t>
  </si>
  <si>
    <t>101801</t>
  </si>
  <si>
    <t>咱们返回南廷市。</t>
    <phoneticPr fontId="2" type="noConversion"/>
  </si>
  <si>
    <t>[30201]</t>
  </si>
  <si>
    <t>[30005]</t>
  </si>
  <si>
    <t>资源筹备</t>
  </si>
  <si>
    <t>关卡界面</t>
  </si>
  <si>
    <t>挑战按钮</t>
  </si>
  <si>
    <t>关卡列表</t>
  </si>
  <si>
    <t>仪美术馆站台</t>
  </si>
  <si>
    <t>[30112]</t>
    <phoneticPr fontId="2" type="noConversion"/>
  </si>
  <si>
    <t>首次通关后将开启关卡自动作战功能。本关已申请体验权限，接下来特工会自主行动，解放组长双手。</t>
    <phoneticPr fontId="2" type="noConversion"/>
  </si>
  <si>
    <t>安装回路后装备将获得对应优化效果。特工的装备具有四种相同优化效果时，将激活强力的套装效果。</t>
    <phoneticPr fontId="2" type="noConversion"/>
  </si>
  <si>
    <t>101503</t>
    <phoneticPr fontId="2" type="noConversion"/>
  </si>
  <si>
    <t>通关某关新地点动画播放完后（101181关卡）</t>
    <phoneticPr fontId="4" type="noConversion"/>
  </si>
  <si>
    <t>通用界面</t>
  </si>
  <si>
    <t>结算界面</t>
  </si>
  <si>
    <t>锁定道具240005</t>
  </si>
  <si>
    <t>支援技能引导</t>
  </si>
  <si>
    <t>选中[color=#Orange]运劲固气[/color]技能。</t>
    <phoneticPr fontId="2" type="noConversion"/>
  </si>
  <si>
    <t>前方敌人的系别为[color=#TypeGreen]信相[/color]，攻击时会对[color=#TypeBlue]理相[/color]的忠元与鸣霜造成更多伤害。</t>
    <phoneticPr fontId="2" type="noConversion"/>
  </si>
  <si>
    <t>而我的系别为[color=#TypeRed]情相[/color]，攻击时会对[color=#TypeGreen]信相[/color]的敌人造成更多伤害。</t>
    <phoneticPr fontId="2" type="noConversion"/>
  </si>
  <si>
    <t>点击图标添加3次[color=#Orange]初级作战教材[/color]。</t>
    <phoneticPr fontId="2" type="noConversion"/>
  </si>
  <si>
    <t>点击[color=#Orange]地铁据点[/color]进入指定地点。</t>
    <phoneticPr fontId="2" type="noConversion"/>
  </si>
  <si>
    <t>探索设施需要一定数量的[color=#Orange]小型叉车[/color]。</t>
    <phoneticPr fontId="2" type="noConversion"/>
  </si>
  <si>
    <t>点击[color=#Orange]仪美术馆站台[/color]。</t>
    <phoneticPr fontId="2" type="noConversion"/>
  </si>
  <si>
    <t>点击进入[color=#Orange]临港公园[/color]。</t>
    <phoneticPr fontId="2" type="noConversion"/>
  </si>
  <si>
    <t>点击[color=#Orange]据点·信息区[/color]前往指定地点。</t>
    <phoneticPr fontId="2" type="noConversion"/>
  </si>
  <si>
    <t>选择[color=#Orange]长曦乐园失色事件[/color]进行调查。</t>
    <phoneticPr fontId="2" type="noConversion"/>
  </si>
  <si>
    <t>选择[color=#Orange]长曦乐园失色事件[/color]，查看调查详情。</t>
    <phoneticPr fontId="2" type="noConversion"/>
  </si>
  <si>
    <t>[30113]</t>
    <phoneticPr fontId="2" type="noConversion"/>
  </si>
  <si>
    <t>面包机下拉杆</t>
    <phoneticPr fontId="2" type="noConversion"/>
  </si>
  <si>
    <t>面包机下拉引导</t>
    <phoneticPr fontId="2" type="noConversion"/>
  </si>
  <si>
    <t>[80001]</t>
    <phoneticPr fontId="2" type="noConversion"/>
  </si>
  <si>
    <t>点击进入资源筹备，本次作战刻不容缓，我们直接进入仪美术馆的站台！</t>
    <phoneticPr fontId="2" type="noConversion"/>
  </si>
  <si>
    <t>[70001]</t>
    <phoneticPr fontId="2" type="noConversion"/>
  </si>
  <si>
    <t>跳转进框外站台</t>
    <phoneticPr fontId="2" type="noConversion"/>
  </si>
  <si>
    <t>编队界面</t>
  </si>
  <si>
    <t>编队二级</t>
  </si>
  <si>
    <t>下掉所有支援角色</t>
  </si>
  <si>
    <t>我们立刻前往调查设施！</t>
  </si>
  <si>
    <t>101805</t>
  </si>
  <si>
    <t>101806</t>
  </si>
  <si>
    <t>重置支援位上阵角色</t>
  </si>
  <si>
    <t>LEFT_BOTTOM</t>
    <phoneticPr fontId="2" type="noConversion"/>
  </si>
  <si>
    <t>点击橙点，为我指定攻击目标。</t>
    <phoneticPr fontId="2" type="noConversion"/>
  </si>
  <si>
    <t>点击橙点，为忠元指定攻击目标。</t>
    <phoneticPr fontId="2" type="noConversion"/>
  </si>
  <si>
    <t>#I玩家名#，既然你决定接受秘密任务……局长跟我为你安排了一位帮手。</t>
    <phoneticPr fontId="2" type="noConversion"/>
  </si>
  <si>
    <t>点击开始行动。</t>
    <phoneticPr fontId="2" type="noConversion"/>
  </si>
  <si>
    <t>等等，在开始行动前，让我们把新成员编入队伍吧。</t>
    <phoneticPr fontId="2" type="noConversion"/>
  </si>
  <si>
    <t>点击阵容变更按钮。</t>
    <phoneticPr fontId="2" type="noConversion"/>
  </si>
  <si>
    <t>右侧的位置是参战的小组成员，他们将直接与敌人战斗。</t>
    <phoneticPr fontId="2" type="noConversion"/>
  </si>
  <si>
    <t>左侧则是负责支援的特工，将在战斗中提供额外的伤害或者辅助效果。</t>
    <phoneticPr fontId="2" type="noConversion"/>
  </si>
  <si>
    <t>选中麻雀。</t>
    <phoneticPr fontId="2" type="noConversion"/>
  </si>
  <si>
    <t>点击确定按钮，将特工编入队伍。</t>
    <phoneticPr fontId="2" type="noConversion"/>
  </si>
  <si>
    <t>急救物资可以恢复特工的当前生命值。</t>
    <phoneticPr fontId="2" type="noConversion"/>
  </si>
  <si>
    <t>[40101]</t>
  </si>
  <si>
    <t>[50011]</t>
  </si>
  <si>
    <t>6,-20,0,0</t>
  </si>
  <si>
    <t>特工角色列表</t>
    <phoneticPr fontId="4" type="noConversion"/>
  </si>
  <si>
    <t>跳转功能</t>
  </si>
  <si>
    <t>下掉所有支援角色</t>
    <phoneticPr fontId="2" type="noConversion"/>
  </si>
  <si>
    <t>置顶角色</t>
    <phoneticPr fontId="4" type="noConversion"/>
  </si>
  <si>
    <t>调用跳转id</t>
  </si>
  <si>
    <t>迷宫</t>
  </si>
  <si>
    <t>暂停界面</t>
  </si>
  <si>
    <t>VoiceEventId</t>
  </si>
  <si>
    <t>#</t>
  </si>
  <si>
    <t>语音Id</t>
  </si>
  <si>
    <t>迷宫内引导</t>
  </si>
  <si>
    <t>引导结束后可以弹公告和签到了</t>
  </si>
  <si>
    <t>RIGHT_BOTTOM</t>
    <phoneticPr fontId="2" type="noConversion"/>
  </si>
  <si>
    <t>接到局长秘书联络！也许是送人手来了，返回地铁据点吧。</t>
    <phoneticPr fontId="2" type="noConversion"/>
  </si>
  <si>
    <t>当前展示的是南廷市地图，我们先回到地铁据点。</t>
    <phoneticPr fontId="2" type="noConversion"/>
  </si>
  <si>
    <t>RIGHT_BOTTOM</t>
    <phoneticPr fontId="2" type="noConversion"/>
  </si>
  <si>
    <t>我们收集到了一些物资，不如把这些东西挥霍——咳咳，拿来训练特工吧。</t>
    <phoneticPr fontId="2" type="noConversion"/>
  </si>
  <si>
    <t>LEFT_TOP</t>
    <phoneticPr fontId="2" type="noConversion"/>
  </si>
  <si>
    <t>1</t>
    <phoneticPr fontId="2" type="noConversion"/>
  </si>
  <si>
    <t>组长的状态很不好……我们得快点行动。从地图前往廉租公寓，寻找工匠吧！</t>
    <phoneticPr fontId="2" type="noConversion"/>
  </si>
  <si>
    <t>2</t>
  </si>
  <si>
    <t>作为合格的助手，我已经为组长制定好了行动计划！回基地吧，我读给你听。</t>
    <phoneticPr fontId="2" type="noConversion"/>
  </si>
  <si>
    <t>首次通关后将开启关卡自动作战功能。自动按钮可以进行自动或手动战斗的切换。</t>
    <phoneticPr fontId="2" type="noConversion"/>
  </si>
  <si>
    <t>队长，我们在地铁上发现了几节特殊的车厢。我们可以在这些车厢中收缴出我们需要的物资。</t>
    <phoneticPr fontId="2" type="noConversion"/>
  </si>
  <si>
    <t>为了保证小组能在南廷扎根，我们需要建立正式据点！</t>
    <phoneticPr fontId="2" type="noConversion"/>
  </si>
  <si>
    <t>请点击档案按钮。</t>
    <phoneticPr fontId="2" type="noConversion"/>
  </si>
  <si>
    <t>相信组长已经了解了，接下来就请开始行动吧。</t>
  </si>
  <si>
    <t>101801;101802;101803</t>
  </si>
  <si>
    <t>LEFT_BOTTOM</t>
    <phoneticPr fontId="2" type="noConversion"/>
  </si>
  <si>
    <t>0,4,0,0</t>
  </si>
  <si>
    <t>[10305]</t>
  </si>
  <si>
    <t>梅小姐发来联络，似乎是仪美术馆出现了超现象。刚好街头冲突告一段落，我们去调查看看吧？</t>
    <phoneticPr fontId="2" type="noConversion"/>
  </si>
  <si>
    <t>0,0,60,0</t>
    <phoneticPr fontId="2" type="noConversion"/>
  </si>
  <si>
    <t>0,0,60,0</t>
    <phoneticPr fontId="2" type="noConversion"/>
  </si>
  <si>
    <t>30000001003001</t>
  </si>
  <si>
    <t>30000001004001</t>
  </si>
  <si>
    <t>30000001004002</t>
  </si>
  <si>
    <t>30000001004003</t>
  </si>
  <si>
    <t>30000001004004</t>
  </si>
  <si>
    <t>30000001004005</t>
  </si>
  <si>
    <t>30000001004006</t>
  </si>
  <si>
    <t>30000001004007</t>
  </si>
  <si>
    <t>30000001004008</t>
  </si>
  <si>
    <t>30000001004009</t>
  </si>
  <si>
    <t>30000001005001</t>
  </si>
  <si>
    <t>30000001006001</t>
  </si>
  <si>
    <t>30000001006002</t>
  </si>
  <si>
    <t>30000001006003</t>
  </si>
  <si>
    <t>30000001006004</t>
  </si>
  <si>
    <t>30000001006005</t>
  </si>
  <si>
    <t>30000001007001</t>
  </si>
  <si>
    <t>30000001007002</t>
  </si>
  <si>
    <t>30000001008001</t>
  </si>
  <si>
    <t>30000001008003</t>
  </si>
  <si>
    <t>30000001008004</t>
  </si>
  <si>
    <t>30000001008005</t>
  </si>
  <si>
    <t>30000001009001</t>
  </si>
  <si>
    <t>30000001009002</t>
  </si>
  <si>
    <t>30000001009003</t>
  </si>
  <si>
    <t>30000001009004</t>
  </si>
  <si>
    <t>30000001009005</t>
  </si>
  <si>
    <t>30000001009006</t>
  </si>
  <si>
    <t>30000001009007</t>
  </si>
  <si>
    <t>相关策划</t>
    <phoneticPr fontId="2" type="noConversion"/>
  </si>
  <si>
    <t>（排名有先后，有问题先找前面的）</t>
    <phoneticPr fontId="2" type="noConversion"/>
  </si>
  <si>
    <t>配置说明</t>
    <phoneticPr fontId="2" type="noConversion"/>
  </si>
  <si>
    <t>看批注配置</t>
    <phoneticPr fontId="2" type="noConversion"/>
  </si>
  <si>
    <t>铁蛋</t>
    <phoneticPr fontId="2" type="noConversion"/>
  </si>
  <si>
    <t>辅助配置</t>
    <phoneticPr fontId="2" type="noConversion"/>
  </si>
  <si>
    <t>#UI索引表</t>
    <phoneticPr fontId="4" type="noConversion"/>
  </si>
  <si>
    <t>程序约定条目</t>
    <phoneticPr fontId="4" type="noConversion"/>
  </si>
  <si>
    <t>系统方法id</t>
    <phoneticPr fontId="2" type="noConversion"/>
  </si>
  <si>
    <t>参数配置方式补充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</si>
</sst>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7" fillId="0" borderId="0" xfId="0" applyFont="1"/>
    <xf numFmtId="0" fontId="0" fillId="0" borderId="1" xfId="0" applyBorder="1"/>
    <xf numFmtId="0" fontId="11" fillId="2" borderId="1" xfId="0" applyFont="1" applyFill="1" applyBorder="1"/>
    <xf numFmtId="0" fontId="3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49" fontId="10" fillId="4" borderId="1" xfId="0" applyNumberFormat="1" applyFont="1" applyFill="1" applyBorder="1"/>
    <xf numFmtId="0" fontId="10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7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/>
    <xf numFmtId="49" fontId="10" fillId="5" borderId="1" xfId="0" applyNumberFormat="1" applyFont="1" applyFill="1" applyBorder="1"/>
    <xf numFmtId="0" fontId="10" fillId="5" borderId="1" xfId="0" applyFont="1" applyFill="1" applyBorder="1" applyAlignment="1">
      <alignment wrapText="1"/>
    </xf>
    <xf numFmtId="0" fontId="7" fillId="5" borderId="1" xfId="0" applyFont="1" applyFill="1" applyBorder="1"/>
    <xf numFmtId="0" fontId="11" fillId="2" borderId="0" xfId="0" applyFont="1" applyFill="1"/>
    <xf numFmtId="0" fontId="7" fillId="6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3" fillId="8" borderId="0" xfId="0" applyFont="1" applyFill="1"/>
    <xf numFmtId="0" fontId="7" fillId="5" borderId="0" xfId="0" applyFont="1" applyFill="1"/>
    <xf numFmtId="0" fontId="0" fillId="8" borderId="1" xfId="0" applyFill="1" applyBorder="1"/>
    <xf numFmtId="0" fontId="3" fillId="8" borderId="1" xfId="0" applyFont="1" applyFill="1" applyBorder="1"/>
    <xf numFmtId="0" fontId="7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/>
    </xf>
    <xf numFmtId="0" fontId="10" fillId="9" borderId="1" xfId="0" applyFont="1" applyFill="1" applyBorder="1"/>
    <xf numFmtId="49" fontId="10" fillId="9" borderId="1" xfId="0" applyNumberFormat="1" applyFont="1" applyFill="1" applyBorder="1"/>
    <xf numFmtId="0" fontId="10" fillId="9" borderId="1" xfId="0" applyFont="1" applyFill="1" applyBorder="1" applyAlignment="1">
      <alignment wrapText="1"/>
    </xf>
    <xf numFmtId="0" fontId="7" fillId="9" borderId="1" xfId="0" applyFont="1" applyFill="1" applyBorder="1"/>
    <xf numFmtId="0" fontId="10" fillId="0" borderId="0" xfId="0" applyFont="1" applyAlignment="1">
      <alignment vertical="center"/>
    </xf>
    <xf numFmtId="0" fontId="11" fillId="2" borderId="3" xfId="0" applyFont="1" applyFill="1" applyBorder="1"/>
    <xf numFmtId="49" fontId="10" fillId="3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wrapText="1"/>
    </xf>
    <xf numFmtId="49" fontId="7" fillId="5" borderId="1" xfId="0" applyNumberFormat="1" applyFont="1" applyFill="1" applyBorder="1"/>
    <xf numFmtId="49" fontId="7" fillId="0" borderId="0" xfId="0" applyNumberFormat="1" applyFont="1"/>
    <xf numFmtId="49" fontId="7" fillId="4" borderId="1" xfId="0" applyNumberFormat="1" applyFont="1" applyFill="1" applyBorder="1"/>
    <xf numFmtId="0" fontId="11" fillId="2" borderId="2" xfId="0" applyFont="1" applyFill="1" applyBorder="1"/>
    <xf numFmtId="0" fontId="0" fillId="10" borderId="1" xfId="0" applyFill="1" applyBorder="1"/>
    <xf numFmtId="0" fontId="7" fillId="11" borderId="1" xfId="0" applyFont="1" applyFill="1" applyBorder="1" applyAlignment="1">
      <alignment vertical="center"/>
    </xf>
    <xf numFmtId="0" fontId="10" fillId="11" borderId="1" xfId="0" applyFont="1" applyFill="1" applyBorder="1"/>
    <xf numFmtId="49" fontId="10" fillId="11" borderId="1" xfId="0" applyNumberFormat="1" applyFont="1" applyFill="1" applyBorder="1"/>
    <xf numFmtId="0" fontId="10" fillId="11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left"/>
    </xf>
    <xf numFmtId="0" fontId="7" fillId="11" borderId="1" xfId="0" applyFont="1" applyFill="1" applyBorder="1"/>
    <xf numFmtId="0" fontId="7" fillId="12" borderId="1" xfId="0" applyFont="1" applyFill="1" applyBorder="1" applyAlignment="1">
      <alignment vertical="center"/>
    </xf>
    <xf numFmtId="0" fontId="10" fillId="12" borderId="1" xfId="0" applyFont="1" applyFill="1" applyBorder="1"/>
    <xf numFmtId="49" fontId="10" fillId="12" borderId="1" xfId="0" applyNumberFormat="1" applyFont="1" applyFill="1" applyBorder="1"/>
    <xf numFmtId="0" fontId="10" fillId="12" borderId="1" xfId="0" applyFont="1" applyFill="1" applyBorder="1" applyAlignment="1">
      <alignment wrapText="1"/>
    </xf>
    <xf numFmtId="0" fontId="10" fillId="12" borderId="1" xfId="0" applyFont="1" applyFill="1" applyBorder="1" applyAlignment="1">
      <alignment horizontal="left"/>
    </xf>
    <xf numFmtId="0" fontId="7" fillId="12" borderId="1" xfId="0" applyFont="1" applyFill="1" applyBorder="1"/>
    <xf numFmtId="0" fontId="7" fillId="8" borderId="1" xfId="0" applyFont="1" applyFill="1" applyBorder="1" applyAlignment="1">
      <alignment vertical="center"/>
    </xf>
    <xf numFmtId="0" fontId="10" fillId="8" borderId="1" xfId="0" applyFont="1" applyFill="1" applyBorder="1"/>
    <xf numFmtId="49" fontId="10" fillId="8" borderId="1" xfId="0" applyNumberFormat="1" applyFont="1" applyFill="1" applyBorder="1"/>
    <xf numFmtId="0" fontId="10" fillId="8" borderId="1" xfId="0" applyFont="1" applyFill="1" applyBorder="1" applyAlignment="1">
      <alignment horizontal="left"/>
    </xf>
    <xf numFmtId="0" fontId="7" fillId="8" borderId="1" xfId="0" applyFont="1" applyFill="1" applyBorder="1"/>
    <xf numFmtId="0" fontId="0" fillId="0" borderId="0" xfId="0" applyAlignment="1">
      <alignment wrapText="1"/>
    </xf>
    <xf numFmtId="0" fontId="9" fillId="5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5" borderId="1" xfId="0" applyFont="1" applyFill="1" applyBorder="1"/>
    <xf numFmtId="0" fontId="10" fillId="10" borderId="1" xfId="0" applyFont="1" applyFill="1" applyBorder="1"/>
    <xf numFmtId="0" fontId="10" fillId="10" borderId="1" xfId="0" applyFont="1" applyFill="1" applyBorder="1" applyAlignment="1">
      <alignment horizontal="left"/>
    </xf>
    <xf numFmtId="49" fontId="10" fillId="10" borderId="1" xfId="0" applyNumberFormat="1" applyFont="1" applyFill="1" applyBorder="1"/>
    <xf numFmtId="0" fontId="10" fillId="10" borderId="1" xfId="0" applyFont="1" applyFill="1" applyBorder="1" applyAlignment="1">
      <alignment wrapText="1"/>
    </xf>
    <xf numFmtId="0" fontId="10" fillId="13" borderId="1" xfId="0" applyFont="1" applyFill="1" applyBorder="1"/>
    <xf numFmtId="0" fontId="7" fillId="14" borderId="1" xfId="0" applyFont="1" applyFill="1" applyBorder="1" applyAlignment="1">
      <alignment vertical="center"/>
    </xf>
    <xf numFmtId="0" fontId="10" fillId="14" borderId="1" xfId="0" applyFont="1" applyFill="1" applyBorder="1"/>
    <xf numFmtId="49" fontId="10" fillId="14" borderId="1" xfId="0" applyNumberFormat="1" applyFont="1" applyFill="1" applyBorder="1"/>
    <xf numFmtId="0" fontId="10" fillId="14" borderId="1" xfId="0" applyFont="1" applyFill="1" applyBorder="1" applyAlignment="1">
      <alignment wrapText="1"/>
    </xf>
    <xf numFmtId="0" fontId="10" fillId="14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wrapText="1"/>
    </xf>
    <xf numFmtId="0" fontId="10" fillId="16" borderId="1" xfId="0" applyFont="1" applyFill="1" applyBorder="1" applyAlignment="1">
      <alignment vertical="center"/>
    </xf>
    <xf numFmtId="0" fontId="10" fillId="16" borderId="1" xfId="0" applyFont="1" applyFill="1" applyBorder="1"/>
    <xf numFmtId="49" fontId="10" fillId="16" borderId="1" xfId="0" applyNumberFormat="1" applyFont="1" applyFill="1" applyBorder="1"/>
    <xf numFmtId="0" fontId="10" fillId="15" borderId="1" xfId="0" applyFont="1" applyFill="1" applyBorder="1" applyAlignment="1">
      <alignment wrapText="1"/>
    </xf>
    <xf numFmtId="0" fontId="10" fillId="15" borderId="1" xfId="0" applyFont="1" applyFill="1" applyBorder="1" applyAlignment="1">
      <alignment horizontal="left"/>
    </xf>
    <xf numFmtId="0" fontId="10" fillId="16" borderId="1" xfId="0" applyFont="1" applyFill="1" applyBorder="1" applyAlignment="1">
      <alignment horizontal="left"/>
    </xf>
    <xf numFmtId="0" fontId="10" fillId="17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vertical="center"/>
    </xf>
    <xf numFmtId="0" fontId="11" fillId="2" borderId="5" xfId="0" applyFont="1" applyFill="1" applyBorder="1"/>
    <xf numFmtId="0" fontId="10" fillId="5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7" fillId="12" borderId="0" xfId="0" applyFont="1" applyFill="1"/>
    <xf numFmtId="0" fontId="9" fillId="8" borderId="1" xfId="0" applyFont="1" applyFill="1" applyBorder="1" applyAlignment="1">
      <alignment wrapText="1"/>
    </xf>
    <xf numFmtId="0" fontId="7" fillId="14" borderId="1" xfId="0" applyFont="1" applyFill="1" applyBorder="1"/>
    <xf numFmtId="0" fontId="8" fillId="9" borderId="2" xfId="0" applyFont="1" applyFill="1" applyBorder="1" applyAlignment="1">
      <alignment vertical="center"/>
    </xf>
    <xf numFmtId="0" fontId="0" fillId="0" borderId="3" xfId="0" applyBorder="1"/>
    <xf numFmtId="0" fontId="16" fillId="8" borderId="4" xfId="0" applyFont="1" applyFill="1" applyBorder="1" applyAlignment="1">
      <alignment wrapText="1"/>
    </xf>
    <xf numFmtId="0" fontId="7" fillId="8" borderId="0" xfId="0" applyFont="1" applyFill="1"/>
    <xf numFmtId="0" fontId="10" fillId="1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6" fillId="8" borderId="0" xfId="0" applyFont="1" applyFill="1" applyAlignment="1">
      <alignment wrapText="1"/>
    </xf>
    <xf numFmtId="0" fontId="9" fillId="14" borderId="1" xfId="0" applyFont="1" applyFill="1" applyBorder="1" applyAlignment="1">
      <alignment wrapText="1"/>
    </xf>
    <xf numFmtId="0" fontId="9" fillId="14" borderId="1" xfId="0" applyFont="1" applyFill="1" applyBorder="1"/>
    <xf numFmtId="0" fontId="10" fillId="19" borderId="1" xfId="0" applyFont="1" applyFill="1" applyBorder="1" applyAlignment="1">
      <alignment wrapText="1"/>
    </xf>
    <xf numFmtId="0" fontId="3" fillId="0" borderId="0" xfId="0" applyFont="1"/>
    <xf numFmtId="0" fontId="3" fillId="0" borderId="5" xfId="0" applyFont="1" applyBorder="1"/>
    <xf numFmtId="0" fontId="0" fillId="0" borderId="5" xfId="0" applyBorder="1"/>
    <xf numFmtId="49" fontId="10" fillId="9" borderId="1" xfId="0" applyNumberFormat="1" applyFont="1" applyFill="1" applyBorder="1" applyAlignment="1">
      <alignment wrapText="1"/>
    </xf>
    <xf numFmtId="49" fontId="10" fillId="14" borderId="1" xfId="0" applyNumberFormat="1" applyFont="1" applyFill="1" applyBorder="1" applyAlignment="1">
      <alignment wrapText="1"/>
    </xf>
    <xf numFmtId="0" fontId="10" fillId="0" borderId="1" xfId="0" applyFont="1" applyBorder="1" applyAlignment="1">
      <alignment vertical="center"/>
    </xf>
    <xf numFmtId="0" fontId="3" fillId="20" borderId="0" xfId="0" applyFont="1" applyFill="1"/>
    <xf numFmtId="0" fontId="17" fillId="0" borderId="0" xfId="0" applyFont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0" fillId="7" borderId="1" xfId="0" applyFill="1" applyBorder="1"/>
    <xf numFmtId="0" fontId="3" fillId="7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0" xfId="0" applyFill="1"/>
    <xf numFmtId="0" fontId="7" fillId="0" borderId="1" xfId="0" applyFont="1" applyFill="1" applyBorder="1"/>
    <xf numFmtId="0" fontId="10" fillId="0" borderId="1" xfId="0" applyFont="1" applyFill="1" applyBorder="1"/>
    <xf numFmtId="0" fontId="10" fillId="0" borderId="0" xfId="0" applyFont="1" applyFill="1"/>
    <xf numFmtId="0" fontId="10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left"/>
    </xf>
    <xf numFmtId="0" fontId="15" fillId="22" borderId="1" xfId="0" applyFont="1" applyFill="1" applyBorder="1" applyAlignment="1">
      <alignment horizontal="left"/>
    </xf>
    <xf numFmtId="0" fontId="13" fillId="22" borderId="1" xfId="0" applyFont="1" applyFill="1" applyBorder="1" applyAlignment="1">
      <alignment vertical="center"/>
    </xf>
    <xf numFmtId="0" fontId="15" fillId="22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9" fillId="22" borderId="1" xfId="0" applyFont="1" applyFill="1" applyBorder="1" applyAlignment="1">
      <alignment vertical="center"/>
    </xf>
    <xf numFmtId="0" fontId="14" fillId="21" borderId="1" xfId="0" applyFont="1" applyFill="1" applyBorder="1" applyAlignment="1">
      <alignment vertical="center"/>
    </xf>
    <xf numFmtId="0" fontId="14" fillId="22" borderId="1" xfId="0" applyFont="1" applyFill="1" applyBorder="1" applyAlignment="1">
      <alignment vertical="center"/>
    </xf>
    <xf numFmtId="0" fontId="7" fillId="22" borderId="0" xfId="0" applyFont="1" applyFill="1"/>
    <xf numFmtId="0" fontId="8" fillId="21" borderId="2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23" borderId="0" xfId="0" applyFill="1"/>
    <xf numFmtId="0" fontId="3" fillId="23" borderId="0" xfId="0" applyFont="1" applyFill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J42\Product\3.&#31995;&#32479;&#35774;&#35745;&#25991;&#26723;\1.&#31995;&#32479;&#24213;&#23618;\&#36855;&#23467;&#24213;&#23618;\4.&#20020;&#26102;&#25991;&#20214;\&#12304;&#36890;&#29992;&#12305;&#24341;&#23548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rk\&#12304;&#36890;&#29992;&#12305;&#24341;&#23548;&#34920;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22478;&#24066;&#27169;&#22359;\ui&#30028;&#38754;\&#12304;&#36890;&#29992;&#12305;&#24341;&#23548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填写说明"/>
      <sheetName val="#UI索引表"/>
      <sheetName val="引导表|C|GuideData"/>
      <sheetName val="引导步骤表|CS|GuideStepData"/>
      <sheetName val="程序功能表|C|GuideFunction"/>
      <sheetName val="引导等待表|C|GuideSuspendData"/>
    </sheetNames>
    <sheetDataSet>
      <sheetData sheetId="0" refreshError="1">
        <row r="2">
          <cell r="E2" t="str">
            <v>触发节点</v>
          </cell>
          <cell r="K2" t="str">
            <v>程序Id</v>
          </cell>
        </row>
        <row r="3">
          <cell r="E3" t="str">
            <v>ID</v>
          </cell>
          <cell r="F3" t="str">
            <v>名称</v>
          </cell>
          <cell r="K3" t="str">
            <v>ID</v>
          </cell>
          <cell r="L3" t="str">
            <v>名称</v>
          </cell>
        </row>
        <row r="4">
          <cell r="B4">
            <v>0</v>
          </cell>
          <cell r="C4" t="str">
            <v>纯文字</v>
          </cell>
          <cell r="E4">
            <v>0</v>
          </cell>
          <cell r="F4" t="str">
            <v>空/迷宫事件触发</v>
          </cell>
          <cell r="K4">
            <v>101</v>
          </cell>
          <cell r="L4" t="str">
            <v>战斗系统</v>
          </cell>
        </row>
        <row r="5">
          <cell r="B5">
            <v>1</v>
          </cell>
          <cell r="C5" t="str">
            <v>头像文字</v>
          </cell>
          <cell r="E5">
            <v>1</v>
          </cell>
          <cell r="F5" t="str">
            <v>完成某引导后</v>
          </cell>
          <cell r="K5">
            <v>301</v>
          </cell>
          <cell r="L5" t="str">
            <v>任务界面</v>
          </cell>
        </row>
        <row r="6">
          <cell r="B6">
            <v>2</v>
          </cell>
          <cell r="C6" t="str">
            <v>帮助面板</v>
          </cell>
          <cell r="E6">
            <v>1001</v>
          </cell>
          <cell r="F6" t="str">
            <v>进入A战斗第N回合背视角前</v>
          </cell>
          <cell r="K6">
            <v>302</v>
          </cell>
          <cell r="L6" t="str">
            <v>抽卡系统</v>
          </cell>
        </row>
        <row r="7">
          <cell r="B7">
            <v>3</v>
          </cell>
          <cell r="C7" t="str">
            <v>立绘剧情</v>
          </cell>
          <cell r="E7">
            <v>1002</v>
          </cell>
          <cell r="F7" t="str">
            <v>进入A战斗第N回合背视角后</v>
          </cell>
        </row>
        <row r="8">
          <cell r="B8">
            <v>4</v>
          </cell>
          <cell r="C8" t="str">
            <v>程序功能</v>
          </cell>
          <cell r="E8">
            <v>1003</v>
          </cell>
          <cell r="F8" t="str">
            <v>进入A战斗第N回合演播开始时</v>
          </cell>
          <cell r="K8">
            <v>400</v>
          </cell>
          <cell r="L8" t="str">
            <v>渗透底层</v>
          </cell>
        </row>
        <row r="9">
          <cell r="B9">
            <v>5</v>
          </cell>
          <cell r="C9" t="str">
            <v>空节点</v>
          </cell>
          <cell r="E9">
            <v>2001</v>
          </cell>
          <cell r="F9" t="str">
            <v>迷宫选项界面展开时</v>
          </cell>
          <cell r="K9">
            <v>401</v>
          </cell>
          <cell r="L9" t="str">
            <v>关卡详情</v>
          </cell>
        </row>
        <row r="10">
          <cell r="B10">
            <v>6</v>
          </cell>
          <cell r="C10" t="str">
            <v>等待唤起</v>
          </cell>
          <cell r="E10">
            <v>2002</v>
          </cell>
          <cell r="F10" t="str">
            <v>迷宫事件唤起</v>
          </cell>
          <cell r="K10">
            <v>403</v>
          </cell>
          <cell r="L10" t="str">
            <v>入驻列表</v>
          </cell>
        </row>
        <row r="11">
          <cell r="E11">
            <v>2003</v>
          </cell>
          <cell r="F11" t="str">
            <v>迷宫开始时</v>
          </cell>
          <cell r="K11">
            <v>501</v>
          </cell>
          <cell r="L11" t="str">
            <v>编队角色列表</v>
          </cell>
        </row>
        <row r="12">
          <cell r="E12">
            <v>3001</v>
          </cell>
          <cell r="F12" t="str">
            <v>某关卡结算界面打开时</v>
          </cell>
          <cell r="K12">
            <v>600</v>
          </cell>
          <cell r="L12" t="str">
            <v>特工角色列表</v>
          </cell>
        </row>
        <row r="13">
          <cell r="E13">
            <v>3002</v>
          </cell>
          <cell r="F13" t="str">
            <v>关卡系统发起通关协议后</v>
          </cell>
        </row>
        <row r="14">
          <cell r="E14">
            <v>4001</v>
          </cell>
          <cell r="F14" t="str">
            <v>某关卡结束回到城市界面新关卡动画播完时</v>
          </cell>
        </row>
        <row r="15">
          <cell r="E15">
            <v>4002</v>
          </cell>
          <cell r="F15" t="str">
            <v>进入城市界面，且引导N已完成</v>
          </cell>
        </row>
        <row r="16">
          <cell r="E16">
            <v>4003</v>
          </cell>
          <cell r="F16" t="str">
            <v>进入城市界面，且引导N已完成</v>
          </cell>
        </row>
        <row r="17">
          <cell r="E17">
            <v>4004</v>
          </cell>
          <cell r="F17" t="str">
            <v>某关卡结束回到城市界面的关卡详情时</v>
          </cell>
        </row>
        <row r="18">
          <cell r="E18">
            <v>9001</v>
          </cell>
          <cell r="F18" t="str">
            <v>通过1001跳转进入主界面，动画播放完后</v>
          </cell>
        </row>
        <row r="19">
          <cell r="E19">
            <v>9002</v>
          </cell>
          <cell r="F19" t="str">
            <v>通过1002跳转进入城市界面，动画播放完后</v>
          </cell>
        </row>
        <row r="20">
          <cell r="E20">
            <v>10001</v>
          </cell>
          <cell r="F20" t="str">
            <v>迷宫执行引导继续事件</v>
          </cell>
        </row>
        <row r="21">
          <cell r="E21">
            <v>10002</v>
          </cell>
          <cell r="F21" t="str">
            <v>处于某引导Id时，奖励界面关闭后</v>
          </cell>
        </row>
        <row r="22">
          <cell r="E22">
            <v>10003</v>
          </cell>
          <cell r="F22" t="str">
            <v>渗透成功界面关闭后</v>
          </cell>
        </row>
        <row r="23">
          <cell r="E23">
            <v>10004</v>
          </cell>
          <cell r="F23" t="str">
            <v>通关某关后新地点动画播放完后</v>
          </cell>
        </row>
        <row r="24">
          <cell r="E24">
            <v>10005</v>
          </cell>
          <cell r="F24" t="str">
            <v>处于某引导Id时，角色升级界面关闭后</v>
          </cell>
        </row>
        <row r="25">
          <cell r="E25">
            <v>10006</v>
          </cell>
          <cell r="F25" t="str">
            <v>等待N秒继续执行</v>
          </cell>
        </row>
        <row r="26">
          <cell r="E26">
            <v>10007</v>
          </cell>
          <cell r="F26" t="str">
            <v>主界面动画播放完</v>
          </cell>
        </row>
        <row r="27">
          <cell r="E27">
            <v>10008</v>
          </cell>
          <cell r="F27" t="str">
            <v>结算界面动画播放完</v>
          </cell>
        </row>
      </sheetData>
      <sheetData sheetId="1" refreshError="1"/>
      <sheetData sheetId="2" refreshError="1"/>
      <sheetData sheetId="3" refreshError="1">
        <row r="1">
          <cell r="A1" t="str">
            <v>id</v>
          </cell>
          <cell r="B1" t="str">
            <v>GuideID</v>
          </cell>
          <cell r="C1" t="str">
            <v>Step</v>
          </cell>
          <cell r="F1" t="str">
            <v>NextStep</v>
          </cell>
          <cell r="G1" t="str">
            <v>GuideType</v>
          </cell>
          <cell r="I1" t="str">
            <v>GuideTypeParam</v>
          </cell>
          <cell r="J1" t="str">
            <v>TextAnchor</v>
          </cell>
          <cell r="K1" t="str">
            <v>TextContent</v>
          </cell>
        </row>
        <row r="2">
          <cell r="A2" t="str">
            <v>int</v>
          </cell>
          <cell r="B2" t="str">
            <v>int</v>
          </cell>
          <cell r="C2" t="str">
            <v>int</v>
          </cell>
          <cell r="F2" t="str">
            <v>int</v>
          </cell>
          <cell r="G2" t="str">
            <v>int</v>
          </cell>
          <cell r="I2" t="str">
            <v>string</v>
          </cell>
          <cell r="J2" t="str">
            <v>string</v>
          </cell>
          <cell r="K2" t="str">
            <v>string</v>
          </cell>
        </row>
        <row r="3">
          <cell r="A3" t="str">
            <v>I</v>
          </cell>
          <cell r="B3" t="str">
            <v>I</v>
          </cell>
          <cell r="C3" t="str">
            <v>I</v>
          </cell>
          <cell r="D3" t="str">
            <v>#</v>
          </cell>
          <cell r="F3" t="str">
            <v>#</v>
          </cell>
          <cell r="G3" t="str">
            <v>#</v>
          </cell>
          <cell r="H3" t="str">
            <v>#</v>
          </cell>
          <cell r="I3" t="str">
            <v>#</v>
          </cell>
          <cell r="J3" t="str">
            <v>#</v>
          </cell>
          <cell r="K3" t="str">
            <v>#</v>
          </cell>
        </row>
        <row r="4">
          <cell r="A4" t="str">
            <v>id</v>
          </cell>
          <cell r="B4" t="str">
            <v>mainId</v>
          </cell>
          <cell r="C4" t="str">
            <v>step</v>
          </cell>
        </row>
        <row r="5">
          <cell r="A5" t="str">
            <v>#引导ID</v>
          </cell>
          <cell r="B5" t="str">
            <v>主Id</v>
          </cell>
          <cell r="C5" t="str">
            <v>步骤数</v>
          </cell>
          <cell r="D5" t="str">
            <v>引导备注</v>
          </cell>
          <cell r="E5" t="str">
            <v>完成度</v>
          </cell>
          <cell r="F5" t="str">
            <v>下一引导步骤</v>
          </cell>
          <cell r="G5" t="str">
            <v>引导类型</v>
          </cell>
          <cell r="H5" t="str">
            <v>#类型说明</v>
          </cell>
          <cell r="I5" t="str">
            <v>引导类型参数1</v>
          </cell>
          <cell r="J5" t="str">
            <v>文本位置</v>
          </cell>
          <cell r="K5" t="str">
            <v>文本内容</v>
          </cell>
        </row>
        <row r="6">
          <cell r="A6">
            <v>1001001</v>
          </cell>
          <cell r="B6">
            <v>1001</v>
          </cell>
          <cell r="C6">
            <v>1</v>
          </cell>
          <cell r="D6" t="str">
            <v>迷宫移动引导</v>
          </cell>
          <cell r="E6" t="str">
            <v>perfect</v>
          </cell>
          <cell r="F6">
            <v>0</v>
          </cell>
          <cell r="G6">
            <v>0</v>
          </cell>
          <cell r="H6" t="str">
            <v>纯文字</v>
          </cell>
          <cell r="I6">
            <v>0</v>
          </cell>
          <cell r="J6" t="str">
            <v>MIDDLE_TOP</v>
          </cell>
          <cell r="K6" t="str">
            <v>按住屏幕滑动，向指定方向移动。</v>
          </cell>
        </row>
        <row r="7">
          <cell r="A7">
            <v>1001002</v>
          </cell>
          <cell r="B7">
            <v>1001</v>
          </cell>
          <cell r="C7">
            <v>2</v>
          </cell>
          <cell r="D7" t="str">
            <v>迷宫移动引导</v>
          </cell>
          <cell r="E7" t="str">
            <v>perfect</v>
          </cell>
          <cell r="F7">
            <v>-1</v>
          </cell>
          <cell r="G7">
            <v>5</v>
          </cell>
          <cell r="H7" t="str">
            <v>空节点</v>
          </cell>
          <cell r="I7" t="str">
            <v>空</v>
          </cell>
        </row>
        <row r="8">
          <cell r="A8">
            <v>1002001</v>
          </cell>
          <cell r="B8">
            <v>1002</v>
          </cell>
          <cell r="C8">
            <v>1</v>
          </cell>
          <cell r="D8" t="str">
            <v>迷宫交互引导</v>
          </cell>
          <cell r="E8" t="str">
            <v>perfect</v>
          </cell>
          <cell r="F8">
            <v>2</v>
          </cell>
          <cell r="G8">
            <v>0</v>
          </cell>
          <cell r="H8" t="str">
            <v>纯文字</v>
          </cell>
          <cell r="I8">
            <v>0</v>
          </cell>
          <cell r="J8" t="str">
            <v>MIDDLE_TOP</v>
          </cell>
          <cell r="K8" t="str">
            <v>带有交互标识的物件都可以进行交互。</v>
          </cell>
        </row>
        <row r="9">
          <cell r="A9">
            <v>1002002</v>
          </cell>
          <cell r="B9">
            <v>1002</v>
          </cell>
          <cell r="C9">
            <v>2</v>
          </cell>
          <cell r="D9" t="str">
            <v>迷宫交互引导</v>
          </cell>
          <cell r="E9" t="str">
            <v>perfect</v>
          </cell>
          <cell r="F9">
            <v>3</v>
          </cell>
          <cell r="G9">
            <v>0</v>
          </cell>
          <cell r="H9" t="str">
            <v>纯文字</v>
          </cell>
          <cell r="I9">
            <v>0</v>
          </cell>
          <cell r="J9" t="str">
            <v>MIDDLE_TOP</v>
          </cell>
          <cell r="K9" t="str">
            <v>请点击右下角的交互按钮，与物件交互。</v>
          </cell>
        </row>
        <row r="10">
          <cell r="A10">
            <v>1002003</v>
          </cell>
          <cell r="B10">
            <v>1002</v>
          </cell>
          <cell r="C10">
            <v>3</v>
          </cell>
          <cell r="D10" t="str">
            <v>迷宫交互引导</v>
          </cell>
          <cell r="E10" t="str">
            <v>有误</v>
          </cell>
          <cell r="F10">
            <v>4</v>
          </cell>
          <cell r="G10">
            <v>6</v>
          </cell>
          <cell r="H10" t="str">
            <v>等待唤起</v>
          </cell>
          <cell r="K10" t="str">
            <v>等待迷宫事件结束</v>
          </cell>
        </row>
        <row r="11">
          <cell r="A11">
            <v>1002004</v>
          </cell>
          <cell r="B11">
            <v>1002</v>
          </cell>
          <cell r="C11">
            <v>4</v>
          </cell>
          <cell r="D11" t="str">
            <v>迷宫交互引导</v>
          </cell>
          <cell r="E11" t="str">
            <v>perfect</v>
          </cell>
          <cell r="F11">
            <v>5</v>
          </cell>
          <cell r="G11">
            <v>2</v>
          </cell>
          <cell r="H11" t="str">
            <v>帮助面板</v>
          </cell>
          <cell r="I11" t="str">
            <v>101501</v>
          </cell>
        </row>
        <row r="12">
          <cell r="A12">
            <v>1002005</v>
          </cell>
          <cell r="B12">
            <v>1002</v>
          </cell>
          <cell r="C12">
            <v>5</v>
          </cell>
          <cell r="D12" t="str">
            <v>迷宫交互引导</v>
          </cell>
          <cell r="E12" t="str">
            <v>perfect</v>
          </cell>
          <cell r="F12">
            <v>-1</v>
          </cell>
          <cell r="G12">
            <v>5</v>
          </cell>
          <cell r="H12" t="str">
            <v>空节点</v>
          </cell>
        </row>
        <row r="13">
          <cell r="A13">
            <v>1003001</v>
          </cell>
          <cell r="B13">
            <v>1003</v>
          </cell>
          <cell r="C13">
            <v>1</v>
          </cell>
          <cell r="D13" t="str">
            <v>战斗引导一</v>
          </cell>
          <cell r="E13" t="str">
            <v>perfect</v>
          </cell>
          <cell r="F13">
            <v>-1</v>
          </cell>
          <cell r="G13">
            <v>1</v>
          </cell>
          <cell r="H13" t="str">
            <v>头像文字</v>
          </cell>
          <cell r="I13" t="str">
            <v>100601</v>
          </cell>
          <cell r="J13" t="str">
            <v>LEFT_TOP</v>
          </cell>
          <cell r="K13" t="str">
            <v>战斗指挥权已移交回组长，接下来由我进行必要的说明。</v>
          </cell>
        </row>
        <row r="14">
          <cell r="A14">
            <v>1004001</v>
          </cell>
          <cell r="B14">
            <v>1004</v>
          </cell>
          <cell r="C14">
            <v>1</v>
          </cell>
          <cell r="D14" t="str">
            <v>战斗引导一</v>
          </cell>
          <cell r="E14" t="str">
            <v>perfect</v>
          </cell>
          <cell r="F14">
            <v>2</v>
          </cell>
          <cell r="G14">
            <v>1</v>
          </cell>
          <cell r="H14" t="str">
            <v>头像文字</v>
          </cell>
          <cell r="I14" t="str">
            <v>100601</v>
          </cell>
          <cell r="J14" t="str">
            <v>LEFT_TOP</v>
          </cell>
          <cell r="K14" t="str">
            <v>战斗指挥权已移交回组长，接下来由我进行必要的说明。</v>
          </cell>
        </row>
        <row r="15">
          <cell r="A15">
            <v>1004002</v>
          </cell>
          <cell r="B15">
            <v>1004</v>
          </cell>
          <cell r="C15">
            <v>2</v>
          </cell>
          <cell r="D15" t="str">
            <v>战斗引导一</v>
          </cell>
          <cell r="E15" t="str">
            <v>perfect</v>
          </cell>
          <cell r="F15">
            <v>3</v>
          </cell>
          <cell r="G15">
            <v>1</v>
          </cell>
          <cell r="H15" t="str">
            <v>头像文字</v>
          </cell>
          <cell r="I15" t="str">
            <v>100601</v>
          </cell>
          <cell r="J15" t="str">
            <v>LEFT_TOP</v>
          </cell>
          <cell r="K15" t="str">
            <v>左下方区域是我方特工的实时状态监测。</v>
          </cell>
        </row>
        <row r="16">
          <cell r="A16">
            <v>1004003</v>
          </cell>
          <cell r="B16">
            <v>1004</v>
          </cell>
          <cell r="C16">
            <v>3</v>
          </cell>
          <cell r="D16" t="str">
            <v>战斗引导一</v>
          </cell>
          <cell r="E16" t="str">
            <v>perfect</v>
          </cell>
          <cell r="F16">
            <v>4</v>
          </cell>
          <cell r="G16">
            <v>1</v>
          </cell>
          <cell r="H16" t="str">
            <v>头像文字</v>
          </cell>
          <cell r="I16" t="str">
            <v>100601</v>
          </cell>
          <cell r="J16" t="str">
            <v>LEFT_TOP</v>
          </cell>
          <cell r="K16" t="str">
            <v>而右下方区域显示特工可以使用的技能。</v>
          </cell>
        </row>
        <row r="17">
          <cell r="A17">
            <v>1004004</v>
          </cell>
          <cell r="B17">
            <v>1004</v>
          </cell>
          <cell r="C17">
            <v>4</v>
          </cell>
          <cell r="D17" t="str">
            <v>战斗引导一</v>
          </cell>
          <cell r="E17" t="str">
            <v>perfect</v>
          </cell>
          <cell r="F17">
            <v>5</v>
          </cell>
          <cell r="G17">
            <v>1</v>
          </cell>
          <cell r="H17" t="str">
            <v>头像文字</v>
          </cell>
          <cell r="I17" t="str">
            <v>100601</v>
          </cell>
          <cell r="J17" t="str">
            <v>LEFT_TOP</v>
          </cell>
          <cell r="K17" t="str">
            <v>技能图标上的数字表示发动技能所需的回合数。</v>
          </cell>
        </row>
        <row r="18">
          <cell r="A18">
            <v>1004005</v>
          </cell>
          <cell r="B18">
            <v>1004</v>
          </cell>
          <cell r="C18">
            <v>5</v>
          </cell>
          <cell r="D18" t="str">
            <v>战斗引导一</v>
          </cell>
          <cell r="E18" t="str">
            <v>perfect</v>
          </cell>
          <cell r="F18">
            <v>6</v>
          </cell>
          <cell r="G18">
            <v>1</v>
          </cell>
          <cell r="H18" t="str">
            <v>头像文字</v>
          </cell>
          <cell r="I18" t="str">
            <v>100601</v>
          </cell>
          <cell r="J18" t="str">
            <v>LEFT_TOP</v>
          </cell>
          <cell r="K18" t="str">
            <v>敌人好多！点击图标使用我的二技能，攻击复数目标。</v>
          </cell>
        </row>
        <row r="19">
          <cell r="A19">
            <v>1004006</v>
          </cell>
          <cell r="B19">
            <v>1004</v>
          </cell>
          <cell r="C19">
            <v>6</v>
          </cell>
          <cell r="D19" t="str">
            <v>战斗引导一</v>
          </cell>
          <cell r="E19" t="str">
            <v>perfect</v>
          </cell>
          <cell r="F19">
            <v>7</v>
          </cell>
          <cell r="G19">
            <v>1</v>
          </cell>
          <cell r="H19" t="str">
            <v>头像文字</v>
          </cell>
          <cell r="I19" t="str">
            <v>100601</v>
          </cell>
          <cell r="J19" t="str">
            <v>LEFT_TOP</v>
          </cell>
          <cell r="K19" t="str">
            <v>点击红点，为我指定攻击目标。</v>
          </cell>
        </row>
        <row r="20">
          <cell r="A20">
            <v>1004007</v>
          </cell>
          <cell r="B20">
            <v>1004</v>
          </cell>
          <cell r="C20">
            <v>7</v>
          </cell>
          <cell r="D20" t="str">
            <v>战斗引导一</v>
          </cell>
          <cell r="E20" t="str">
            <v>perfect</v>
          </cell>
          <cell r="F20">
            <v>8</v>
          </cell>
          <cell r="G20">
            <v>1</v>
          </cell>
          <cell r="H20" t="str">
            <v>头像文字</v>
          </cell>
          <cell r="I20" t="str">
            <v>100601</v>
          </cell>
          <cell r="J20" t="str">
            <v>LEFT_TOP</v>
          </cell>
          <cell r="K20" t="str">
            <v>我的回合，结束！请继续指挥忠元行动。</v>
          </cell>
        </row>
        <row r="21">
          <cell r="A21">
            <v>1004008</v>
          </cell>
          <cell r="B21">
            <v>1004</v>
          </cell>
          <cell r="C21">
            <v>8</v>
          </cell>
          <cell r="D21" t="str">
            <v>战斗引导一</v>
          </cell>
          <cell r="E21" t="str">
            <v>perfect</v>
          </cell>
          <cell r="F21">
            <v>9</v>
          </cell>
          <cell r="G21">
            <v>1</v>
          </cell>
          <cell r="H21" t="str">
            <v>头像文字</v>
          </cell>
          <cell r="I21" t="str">
            <v>100601</v>
          </cell>
          <cell r="J21" t="str">
            <v>LEFT_TOP</v>
          </cell>
          <cell r="K21" t="str">
            <v>点击图标，使用忠元的一技能。</v>
          </cell>
        </row>
        <row r="22">
          <cell r="A22">
            <v>1004009</v>
          </cell>
          <cell r="B22">
            <v>1004</v>
          </cell>
          <cell r="C22">
            <v>9</v>
          </cell>
          <cell r="D22" t="str">
            <v>战斗引导一</v>
          </cell>
          <cell r="E22" t="str">
            <v>perfect</v>
          </cell>
          <cell r="F22">
            <v>10</v>
          </cell>
          <cell r="G22">
            <v>1</v>
          </cell>
          <cell r="H22" t="str">
            <v>头像文字</v>
          </cell>
          <cell r="I22" t="str">
            <v>100601</v>
          </cell>
          <cell r="J22" t="str">
            <v>LEFT_TOP</v>
          </cell>
          <cell r="K22" t="str">
            <v>点击红点，为忠元指定攻击目标。</v>
          </cell>
        </row>
        <row r="23">
          <cell r="A23">
            <v>1005001</v>
          </cell>
          <cell r="B23">
            <v>1005</v>
          </cell>
          <cell r="C23">
            <v>1</v>
          </cell>
          <cell r="D23" t="str">
            <v>战斗引导一</v>
          </cell>
          <cell r="E23" t="str">
            <v>perfect</v>
          </cell>
          <cell r="F23">
            <v>-1</v>
          </cell>
          <cell r="G23">
            <v>1</v>
          </cell>
          <cell r="H23" t="str">
            <v>头像文字</v>
          </cell>
          <cell r="I23" t="str">
            <v>100601</v>
          </cell>
          <cell r="J23" t="str">
            <v>LEFT_TOP</v>
          </cell>
          <cell r="K23" t="str">
            <v>我的速度比忠元阁下要快，所以由我先行动。</v>
          </cell>
        </row>
        <row r="24">
          <cell r="A24">
            <v>1006001</v>
          </cell>
          <cell r="B24">
            <v>1006</v>
          </cell>
          <cell r="C24">
            <v>1</v>
          </cell>
          <cell r="D24" t="str">
            <v>战斗引导一</v>
          </cell>
          <cell r="E24" t="str">
            <v>perfect</v>
          </cell>
          <cell r="F24">
            <v>2</v>
          </cell>
          <cell r="G24">
            <v>1</v>
          </cell>
          <cell r="H24" t="str">
            <v>头像文字</v>
          </cell>
          <cell r="I24" t="str">
            <v>100601</v>
          </cell>
          <cell r="J24" t="str">
            <v>LEFT_TOP</v>
          </cell>
          <cell r="K24" t="str">
            <v>我们的技能都已准备完毕，一鼓作气收拾掉敌人吧！</v>
          </cell>
        </row>
        <row r="25">
          <cell r="A25">
            <v>1006002</v>
          </cell>
          <cell r="B25">
            <v>1006</v>
          </cell>
          <cell r="C25">
            <v>2</v>
          </cell>
          <cell r="D25" t="str">
            <v>战斗引导一</v>
          </cell>
          <cell r="E25" t="str">
            <v>perfect</v>
          </cell>
          <cell r="F25">
            <v>3</v>
          </cell>
          <cell r="G25">
            <v>1</v>
          </cell>
          <cell r="H25" t="str">
            <v>头像文字</v>
          </cell>
          <cell r="I25" t="str">
            <v>100601</v>
          </cell>
          <cell r="J25" t="str">
            <v>LEFT_TOP</v>
          </cell>
          <cell r="K25" t="str">
            <v>准备就绪，点击图标使用我的三技能吧！</v>
          </cell>
        </row>
        <row r="26">
          <cell r="A26">
            <v>1006003</v>
          </cell>
          <cell r="B26">
            <v>1006</v>
          </cell>
          <cell r="C26">
            <v>3</v>
          </cell>
          <cell r="D26" t="str">
            <v>战斗引导一</v>
          </cell>
          <cell r="E26" t="str">
            <v>perfect</v>
          </cell>
          <cell r="F26">
            <v>4</v>
          </cell>
          <cell r="G26">
            <v>1</v>
          </cell>
          <cell r="H26" t="str">
            <v>头像文字</v>
          </cell>
          <cell r="I26" t="str">
            <v>100601</v>
          </cell>
          <cell r="J26" t="str">
            <v>LEFT_TOP</v>
          </cell>
          <cell r="K26" t="str">
            <v>请为我指定攻击目标。</v>
          </cell>
        </row>
        <row r="27">
          <cell r="A27">
            <v>1006004</v>
          </cell>
          <cell r="B27">
            <v>1006</v>
          </cell>
          <cell r="C27">
            <v>4</v>
          </cell>
          <cell r="D27" t="str">
            <v>战斗引导一</v>
          </cell>
          <cell r="E27" t="str">
            <v>perfect</v>
          </cell>
          <cell r="F27">
            <v>5</v>
          </cell>
          <cell r="G27">
            <v>1</v>
          </cell>
          <cell r="H27" t="str">
            <v>头像文字</v>
          </cell>
          <cell r="I27" t="str">
            <v>100601</v>
          </cell>
          <cell r="J27" t="str">
            <v>LEFT_TOP</v>
          </cell>
          <cell r="K27" t="str">
            <v>乘胜追击！请使用忠元的三技能。</v>
          </cell>
        </row>
        <row r="28">
          <cell r="A28">
            <v>1006005</v>
          </cell>
          <cell r="B28">
            <v>1006</v>
          </cell>
          <cell r="C28">
            <v>5</v>
          </cell>
          <cell r="D28" t="str">
            <v>战斗引导一</v>
          </cell>
          <cell r="E28" t="str">
            <v>perfect</v>
          </cell>
          <cell r="F28">
            <v>-1</v>
          </cell>
          <cell r="G28">
            <v>1</v>
          </cell>
          <cell r="H28" t="str">
            <v>头像文字</v>
          </cell>
          <cell r="I28" t="str">
            <v>100601</v>
          </cell>
          <cell r="J28" t="str">
            <v>LEFT_TOP</v>
          </cell>
          <cell r="K28" t="str">
            <v>请为忠元指定攻击目标。</v>
          </cell>
        </row>
        <row r="29">
          <cell r="A29">
            <v>1007001</v>
          </cell>
          <cell r="B29">
            <v>1007</v>
          </cell>
          <cell r="C29">
            <v>1</v>
          </cell>
          <cell r="D29" t="str">
            <v>拼点引导</v>
          </cell>
          <cell r="E29" t="str">
            <v>perfect</v>
          </cell>
          <cell r="F29">
            <v>2</v>
          </cell>
          <cell r="G29">
            <v>1</v>
          </cell>
          <cell r="H29" t="str">
            <v>头像文字</v>
          </cell>
          <cell r="I29" t="str">
            <v>100601</v>
          </cell>
          <cell r="J29" t="str">
            <v>LEFT_TOP</v>
          </cell>
          <cell r="K29" t="str">
            <v>场景内有时会出现需要通过专长校验的交互，选项上的图标代表该交互所需的专长类型。</v>
          </cell>
        </row>
        <row r="30">
          <cell r="A30">
            <v>1007002</v>
          </cell>
          <cell r="B30">
            <v>1007</v>
          </cell>
          <cell r="C30">
            <v>2</v>
          </cell>
          <cell r="D30" t="str">
            <v>拼点引导</v>
          </cell>
          <cell r="E30" t="str">
            <v>perfect</v>
          </cell>
          <cell r="F30">
            <v>3</v>
          </cell>
          <cell r="G30">
            <v>1</v>
          </cell>
          <cell r="H30" t="str">
            <v>头像文字</v>
          </cell>
          <cell r="I30" t="str">
            <v>100601</v>
          </cell>
          <cell r="J30" t="str">
            <v>LEFT_TOP</v>
          </cell>
          <cell r="K30" t="str">
            <v>点击右侧选项，进行专长校验。</v>
          </cell>
        </row>
        <row r="31">
          <cell r="A31">
            <v>1007003</v>
          </cell>
          <cell r="B31">
            <v>1007</v>
          </cell>
          <cell r="C31">
            <v>3</v>
          </cell>
          <cell r="D31" t="str">
            <v>拼点引导</v>
          </cell>
          <cell r="E31" t="str">
            <v>有误</v>
          </cell>
          <cell r="F31">
            <v>4</v>
          </cell>
          <cell r="G31">
            <v>6</v>
          </cell>
          <cell r="H31" t="str">
            <v>等待唤起</v>
          </cell>
          <cell r="K31" t="str">
            <v>等待迷宫事件结束</v>
          </cell>
        </row>
        <row r="32">
          <cell r="A32">
            <v>1007004</v>
          </cell>
          <cell r="B32">
            <v>1007</v>
          </cell>
          <cell r="C32">
            <v>4</v>
          </cell>
          <cell r="D32" t="str">
            <v>拼点引导</v>
          </cell>
          <cell r="E32" t="str">
            <v>perfect</v>
          </cell>
          <cell r="F32">
            <v>5</v>
          </cell>
          <cell r="G32">
            <v>2</v>
          </cell>
          <cell r="H32" t="str">
            <v>帮助面板</v>
          </cell>
          <cell r="I32" t="str">
            <v>101502</v>
          </cell>
        </row>
        <row r="33">
          <cell r="A33">
            <v>1007005</v>
          </cell>
          <cell r="B33">
            <v>1007</v>
          </cell>
          <cell r="C33">
            <v>5</v>
          </cell>
          <cell r="D33" t="str">
            <v>拼点引导</v>
          </cell>
          <cell r="E33" t="str">
            <v>perfect</v>
          </cell>
          <cell r="F33">
            <v>-1</v>
          </cell>
          <cell r="G33">
            <v>5</v>
          </cell>
          <cell r="H33" t="str">
            <v>空节点</v>
          </cell>
        </row>
        <row r="34">
          <cell r="A34">
            <v>1008001</v>
          </cell>
          <cell r="B34">
            <v>1008</v>
          </cell>
          <cell r="C34">
            <v>1</v>
          </cell>
          <cell r="D34" t="str">
            <v>战斗引导一</v>
          </cell>
          <cell r="E34" t="str">
            <v>perfect</v>
          </cell>
          <cell r="F34">
            <v>3</v>
          </cell>
          <cell r="G34">
            <v>1</v>
          </cell>
          <cell r="H34" t="str">
            <v>头像文字</v>
          </cell>
          <cell r="I34" t="str">
            <v>100601</v>
          </cell>
          <cell r="J34" t="str">
            <v>LEFT_TOP</v>
          </cell>
          <cell r="K34" t="str">
            <v>星凉是辅助型特工，可以为我方特工提供治疗或增益效果。</v>
          </cell>
        </row>
        <row r="35">
          <cell r="A35">
            <v>1008002</v>
          </cell>
          <cell r="B35">
            <v>1008</v>
          </cell>
          <cell r="C35">
            <v>2</v>
          </cell>
          <cell r="D35" t="str">
            <v>战斗引导一</v>
          </cell>
          <cell r="E35" t="str">
            <v>长按可以点击，所以不行</v>
          </cell>
          <cell r="F35">
            <v>3</v>
          </cell>
          <cell r="G35">
            <v>1</v>
          </cell>
          <cell r="H35" t="str">
            <v>头像文字</v>
          </cell>
          <cell r="I35" t="str">
            <v>100601</v>
          </cell>
          <cell r="J35" t="str">
            <v>LEFT_TOP</v>
          </cell>
          <cell r="K35" t="str">
            <v>请长按技能图标，查看对应技能说明。</v>
          </cell>
        </row>
        <row r="36">
          <cell r="A36">
            <v>1008003</v>
          </cell>
          <cell r="B36">
            <v>1008</v>
          </cell>
          <cell r="C36">
            <v>3</v>
          </cell>
          <cell r="D36" t="str">
            <v>战斗引导一</v>
          </cell>
          <cell r="E36" t="str">
            <v>perfect</v>
          </cell>
          <cell r="F36">
            <v>4</v>
          </cell>
          <cell r="G36">
            <v>1</v>
          </cell>
          <cell r="H36" t="str">
            <v>头像文字</v>
          </cell>
          <cell r="I36" t="str">
            <v>100601</v>
          </cell>
          <cell r="J36" t="str">
            <v>LEFT_TOP</v>
          </cell>
          <cell r="K36" t="str">
            <v>治疗技能只能对我方特工使用，\n使用后可以恢复目标生命值。</v>
          </cell>
        </row>
        <row r="37">
          <cell r="A37">
            <v>1008004</v>
          </cell>
          <cell r="B37">
            <v>1008</v>
          </cell>
          <cell r="C37">
            <v>4</v>
          </cell>
          <cell r="D37" t="str">
            <v>战斗引导一</v>
          </cell>
          <cell r="E37" t="str">
            <v>perfect</v>
          </cell>
          <cell r="F37">
            <v>5</v>
          </cell>
          <cell r="G37">
            <v>1</v>
          </cell>
          <cell r="H37" t="str">
            <v>头像文字</v>
          </cell>
          <cell r="I37" t="str">
            <v>100601</v>
          </cell>
          <cell r="J37" t="str">
            <v>LEFT_TOP</v>
          </cell>
          <cell r="K37" t="str">
            <v>点击图标，使用星凉的二技能。</v>
          </cell>
        </row>
        <row r="38">
          <cell r="A38">
            <v>1008005</v>
          </cell>
          <cell r="B38">
            <v>1008</v>
          </cell>
          <cell r="C38">
            <v>5</v>
          </cell>
          <cell r="D38" t="str">
            <v>战斗引导一</v>
          </cell>
          <cell r="E38" t="str">
            <v>perfect</v>
          </cell>
          <cell r="F38">
            <v>6</v>
          </cell>
          <cell r="G38">
            <v>1</v>
          </cell>
          <cell r="H38" t="str">
            <v>头像文字</v>
          </cell>
          <cell r="I38" t="str">
            <v>100601</v>
          </cell>
          <cell r="J38" t="str">
            <v>LEFT_TOP</v>
          </cell>
          <cell r="K38" t="str">
            <v>请将忠元选为治疗目标。</v>
          </cell>
        </row>
        <row r="39">
          <cell r="A39">
            <v>1008006</v>
          </cell>
          <cell r="B39">
            <v>1008</v>
          </cell>
          <cell r="C39">
            <v>6</v>
          </cell>
          <cell r="D39" t="str">
            <v>战斗引导一</v>
          </cell>
          <cell r="E39" t="str">
            <v>perfect</v>
          </cell>
          <cell r="F39">
            <v>7</v>
          </cell>
          <cell r="G39">
            <v>2</v>
          </cell>
          <cell r="H39" t="str">
            <v>帮助面板</v>
          </cell>
          <cell r="I39" t="str">
            <v>101602</v>
          </cell>
        </row>
        <row r="40">
          <cell r="A40">
            <v>1008007</v>
          </cell>
          <cell r="B40">
            <v>1008</v>
          </cell>
          <cell r="C40">
            <v>7</v>
          </cell>
          <cell r="D40" t="str">
            <v>战斗引导一</v>
          </cell>
          <cell r="E40" t="str">
            <v>perfect</v>
          </cell>
          <cell r="F40">
            <v>-1</v>
          </cell>
          <cell r="G40">
            <v>5</v>
          </cell>
          <cell r="H40" t="str">
            <v>空节点</v>
          </cell>
        </row>
        <row r="41">
          <cell r="A41">
            <v>1009001</v>
          </cell>
          <cell r="B41">
            <v>1009</v>
          </cell>
          <cell r="C41">
            <v>1</v>
          </cell>
          <cell r="D41" t="str">
            <v>战斗引导三</v>
          </cell>
          <cell r="E41" t="str">
            <v>perfect</v>
          </cell>
          <cell r="F41">
            <v>2</v>
          </cell>
          <cell r="G41">
            <v>1</v>
          </cell>
          <cell r="H41" t="str">
            <v>头像文字</v>
          </cell>
          <cell r="I41" t="str">
            <v>100601</v>
          </cell>
          <cell r="J41" t="str">
            <v>LEFT_TOP</v>
          </cell>
          <cell r="K41" t="str">
            <v>糟糕，敌人锁定了鸣霜！快指挥忠元发动援护！</v>
          </cell>
        </row>
        <row r="42">
          <cell r="A42">
            <v>1009002</v>
          </cell>
          <cell r="B42">
            <v>1009</v>
          </cell>
          <cell r="C42">
            <v>2</v>
          </cell>
          <cell r="D42" t="str">
            <v>战斗引导三</v>
          </cell>
          <cell r="E42" t="str">
            <v>perfect</v>
          </cell>
          <cell r="F42">
            <v>3</v>
          </cell>
          <cell r="G42">
            <v>1</v>
          </cell>
          <cell r="H42" t="str">
            <v>头像文字</v>
          </cell>
          <cell r="I42" t="str">
            <v>100601</v>
          </cell>
          <cell r="J42" t="str">
            <v>LEFT_TOP</v>
          </cell>
          <cell r="K42" t="str">
            <v>点击忠元的头像，切换到他的指令界面。</v>
          </cell>
        </row>
        <row r="43">
          <cell r="A43">
            <v>1009003</v>
          </cell>
          <cell r="B43">
            <v>1009</v>
          </cell>
          <cell r="C43">
            <v>3</v>
          </cell>
          <cell r="D43" t="str">
            <v>战斗引导三</v>
          </cell>
          <cell r="E43" t="str">
            <v>perfect</v>
          </cell>
          <cell r="F43">
            <v>4</v>
          </cell>
          <cell r="G43">
            <v>1</v>
          </cell>
          <cell r="H43" t="str">
            <v>头像文字</v>
          </cell>
          <cell r="I43" t="str">
            <v>100601</v>
          </cell>
          <cell r="J43" t="str">
            <v>LEFT_TOP</v>
          </cell>
          <cell r="K43" t="str">
            <v>选中&lt;color=#Red&gt;运劲固气&lt;/color&gt;技能。</v>
          </cell>
        </row>
        <row r="44">
          <cell r="A44">
            <v>1009004</v>
          </cell>
          <cell r="B44">
            <v>1009</v>
          </cell>
          <cell r="C44">
            <v>4</v>
          </cell>
          <cell r="D44" t="str">
            <v>战斗引导三</v>
          </cell>
          <cell r="E44" t="str">
            <v>perfect</v>
          </cell>
          <cell r="F44">
            <v>5</v>
          </cell>
          <cell r="G44">
            <v>1</v>
          </cell>
          <cell r="H44" t="str">
            <v>头像文字</v>
          </cell>
          <cell r="I44" t="str">
            <v>100601</v>
          </cell>
          <cell r="J44" t="str">
            <v>LEFT_TOP</v>
          </cell>
          <cell r="K44" t="str">
            <v>请将鸣霜选为技能目标，进行援护。</v>
          </cell>
        </row>
        <row r="45">
          <cell r="A45">
            <v>1009005</v>
          </cell>
          <cell r="B45">
            <v>1009</v>
          </cell>
          <cell r="C45">
            <v>5</v>
          </cell>
          <cell r="D45" t="str">
            <v>战斗引导三</v>
          </cell>
          <cell r="E45" t="str">
            <v>perfect</v>
          </cell>
          <cell r="F45">
            <v>6</v>
          </cell>
          <cell r="G45">
            <v>1</v>
          </cell>
          <cell r="H45" t="str">
            <v>头像文字</v>
          </cell>
          <cell r="I45" t="str">
            <v>100601</v>
          </cell>
          <cell r="J45" t="str">
            <v>LEFT_TOP</v>
          </cell>
          <cell r="K45" t="str">
            <v>来自特工手册第42条——每一个单位都会有自己的系别属性，而系别间存在克制关系。</v>
          </cell>
        </row>
        <row r="46">
          <cell r="A46">
            <v>1009006</v>
          </cell>
          <cell r="B46">
            <v>1009</v>
          </cell>
          <cell r="C46">
            <v>6</v>
          </cell>
          <cell r="D46" t="str">
            <v>战斗引导三</v>
          </cell>
          <cell r="E46" t="str">
            <v>perfect</v>
          </cell>
          <cell r="F46">
            <v>7</v>
          </cell>
          <cell r="G46">
            <v>1</v>
          </cell>
          <cell r="H46" t="str">
            <v>头像文字</v>
          </cell>
          <cell r="I46" t="str">
            <v>100601</v>
          </cell>
          <cell r="J46" t="str">
            <v>LEFT_TOP</v>
          </cell>
          <cell r="K46" t="str">
            <v>前方敌人的系别为&lt;color=#Red&gt;信相&lt;/color&gt;技，攻击时会对&lt;color=#Red&gt;理相&lt;/color&gt;技的忠元与鸣霜造成更多伤害。</v>
          </cell>
        </row>
        <row r="47">
          <cell r="A47">
            <v>1009007</v>
          </cell>
          <cell r="B47">
            <v>1009</v>
          </cell>
          <cell r="C47">
            <v>7</v>
          </cell>
          <cell r="D47" t="str">
            <v>战斗引导三</v>
          </cell>
          <cell r="E47" t="str">
            <v>perfect</v>
          </cell>
          <cell r="F47">
            <v>8</v>
          </cell>
          <cell r="G47">
            <v>1</v>
          </cell>
          <cell r="H47" t="str">
            <v>头像文字</v>
          </cell>
          <cell r="I47" t="str">
            <v>100601</v>
          </cell>
          <cell r="J47" t="str">
            <v>LEFT_TOP</v>
          </cell>
          <cell r="K47" t="str">
            <v>而我的系别为&lt;color=#Red&gt;情相&lt;/color&gt;技，攻击时会对&lt;color=#Red&gt;信相&lt;/color&gt;技的敌人造成更多伤害。</v>
          </cell>
        </row>
        <row r="48">
          <cell r="A48">
            <v>1009008</v>
          </cell>
          <cell r="B48">
            <v>1009</v>
          </cell>
          <cell r="C48">
            <v>8</v>
          </cell>
          <cell r="D48" t="str">
            <v>战斗引导三</v>
          </cell>
          <cell r="E48" t="str">
            <v>perfect</v>
          </cell>
          <cell r="F48">
            <v>9</v>
          </cell>
          <cell r="G48">
            <v>2</v>
          </cell>
          <cell r="H48" t="str">
            <v>帮助面板</v>
          </cell>
          <cell r="I48" t="str">
            <v>101601</v>
          </cell>
        </row>
        <row r="49">
          <cell r="A49">
            <v>1009009</v>
          </cell>
          <cell r="B49">
            <v>1009</v>
          </cell>
          <cell r="C49">
            <v>9</v>
          </cell>
          <cell r="D49" t="str">
            <v>战斗引导三</v>
          </cell>
          <cell r="E49" t="str">
            <v>perfect</v>
          </cell>
          <cell r="F49">
            <v>-1</v>
          </cell>
          <cell r="G49">
            <v>5</v>
          </cell>
          <cell r="H49" t="str">
            <v>空节点</v>
          </cell>
        </row>
        <row r="50">
          <cell r="A50">
            <v>1010001</v>
          </cell>
          <cell r="B50">
            <v>1010</v>
          </cell>
          <cell r="C50">
            <v>1</v>
          </cell>
          <cell r="D50" t="str">
            <v>抽卡系统引导</v>
          </cell>
          <cell r="E50" t="str">
            <v>perfect</v>
          </cell>
          <cell r="F50">
            <v>2</v>
          </cell>
          <cell r="G50">
            <v>6</v>
          </cell>
          <cell r="H50" t="str">
            <v>等待唤起</v>
          </cell>
          <cell r="K50" t="str">
            <v>等待结算界面动画</v>
          </cell>
        </row>
        <row r="51">
          <cell r="A51">
            <v>1010002</v>
          </cell>
          <cell r="B51">
            <v>1010</v>
          </cell>
          <cell r="C51">
            <v>2</v>
          </cell>
          <cell r="D51" t="str">
            <v>抽卡系统引导</v>
          </cell>
          <cell r="E51" t="str">
            <v>perfect</v>
          </cell>
          <cell r="F51">
            <v>3</v>
          </cell>
          <cell r="G51">
            <v>1</v>
          </cell>
          <cell r="H51" t="str">
            <v>头像文字</v>
          </cell>
          <cell r="I51">
            <v>100601</v>
          </cell>
          <cell r="J51" t="str">
            <v>LEFT_TOP</v>
          </cell>
          <cell r="K51" t="str">
            <v>接到局长秘书联络！也许是送人手来了，返回基地吧。</v>
          </cell>
        </row>
        <row r="52">
          <cell r="A52">
            <v>1010003</v>
          </cell>
          <cell r="B52">
            <v>1010</v>
          </cell>
          <cell r="C52">
            <v>3</v>
          </cell>
          <cell r="D52" t="str">
            <v>抽卡系统引导</v>
          </cell>
          <cell r="E52" t="str">
            <v>perfect</v>
          </cell>
          <cell r="F52">
            <v>4</v>
          </cell>
          <cell r="G52">
            <v>1</v>
          </cell>
          <cell r="H52" t="str">
            <v>头像文字</v>
          </cell>
          <cell r="I52" t="str">
            <v>100601</v>
          </cell>
          <cell r="J52" t="str">
            <v>LEFT_TOP</v>
          </cell>
          <cell r="K52" t="str">
            <v>点击确定按钮，返回南廷市。</v>
          </cell>
        </row>
        <row r="53">
          <cell r="A53">
            <v>1010004</v>
          </cell>
          <cell r="B53">
            <v>1010</v>
          </cell>
          <cell r="C53">
            <v>4</v>
          </cell>
          <cell r="D53" t="str">
            <v>抽卡系统引导</v>
          </cell>
          <cell r="E53" t="str">
            <v>good</v>
          </cell>
          <cell r="F53">
            <v>5</v>
          </cell>
          <cell r="G53">
            <v>6</v>
          </cell>
          <cell r="H53" t="str">
            <v>头像文字</v>
          </cell>
          <cell r="I53" t="str">
            <v>-1</v>
          </cell>
          <cell r="K53" t="str">
            <v>等待城市动画结束</v>
          </cell>
        </row>
        <row r="54">
          <cell r="A54">
            <v>1010005</v>
          </cell>
          <cell r="B54">
            <v>1010</v>
          </cell>
          <cell r="C54">
            <v>5</v>
          </cell>
          <cell r="D54" t="str">
            <v>抽卡系统引导</v>
          </cell>
          <cell r="E54" t="str">
            <v>perfect</v>
          </cell>
          <cell r="F54">
            <v>6</v>
          </cell>
          <cell r="G54">
            <v>1</v>
          </cell>
          <cell r="H54" t="str">
            <v>头像文字</v>
          </cell>
          <cell r="I54" t="str">
            <v>100601</v>
          </cell>
          <cell r="J54" t="str">
            <v>LEFT_BOTTOM</v>
          </cell>
          <cell r="K54" t="str">
            <v>点击按钮，返回地铁据点。</v>
          </cell>
        </row>
        <row r="55">
          <cell r="A55">
            <v>1010006</v>
          </cell>
          <cell r="B55">
            <v>1010</v>
          </cell>
          <cell r="C55">
            <v>6</v>
          </cell>
          <cell r="D55" t="str">
            <v>抽卡系统引导</v>
          </cell>
          <cell r="E55" t="str">
            <v>perfect</v>
          </cell>
          <cell r="F55">
            <v>7</v>
          </cell>
          <cell r="G55">
            <v>6</v>
          </cell>
          <cell r="H55" t="str">
            <v>等待唤起</v>
          </cell>
          <cell r="I55" t="str">
            <v>-1</v>
          </cell>
          <cell r="K55" t="str">
            <v>等待主界面动画结束</v>
          </cell>
        </row>
        <row r="56">
          <cell r="A56">
            <v>1010007</v>
          </cell>
          <cell r="B56">
            <v>1010</v>
          </cell>
          <cell r="C56">
            <v>7</v>
          </cell>
          <cell r="D56" t="str">
            <v>抽卡系统引导</v>
          </cell>
          <cell r="E56" t="str">
            <v>perfect</v>
          </cell>
          <cell r="F56">
            <v>8</v>
          </cell>
          <cell r="G56">
            <v>1</v>
          </cell>
          <cell r="H56" t="str">
            <v>头像文字</v>
          </cell>
          <cell r="I56">
            <v>301</v>
          </cell>
          <cell r="J56" t="str">
            <v>LEFT_TOP</v>
          </cell>
          <cell r="K56" t="str">
            <v>#玩家名#，既然你决定接受秘密任务……局长跟我为你安排了一位帮手。</v>
          </cell>
        </row>
        <row r="57">
          <cell r="A57">
            <v>1010008</v>
          </cell>
          <cell r="B57">
            <v>1010</v>
          </cell>
          <cell r="C57">
            <v>8</v>
          </cell>
          <cell r="D57" t="str">
            <v>抽卡系统引导</v>
          </cell>
          <cell r="E57" t="str">
            <v>perfect</v>
          </cell>
          <cell r="F57">
            <v>9</v>
          </cell>
          <cell r="G57">
            <v>1</v>
          </cell>
          <cell r="H57" t="str">
            <v>头像文字</v>
          </cell>
          <cell r="I57">
            <v>301</v>
          </cell>
          <cell r="J57" t="str">
            <v>LEFT_TOP</v>
          </cell>
          <cell r="K57" t="str">
            <v>前往电话间，拨打招募热线吧。我们安排的人在等待你的联络。</v>
          </cell>
        </row>
        <row r="58">
          <cell r="A58">
            <v>1010009</v>
          </cell>
          <cell r="B58">
            <v>1010</v>
          </cell>
          <cell r="C58">
            <v>9</v>
          </cell>
          <cell r="D58" t="str">
            <v>抽卡系统引导</v>
          </cell>
          <cell r="E58" t="str">
            <v>perfect</v>
          </cell>
          <cell r="F58">
            <v>11</v>
          </cell>
          <cell r="G58">
            <v>1</v>
          </cell>
          <cell r="H58" t="str">
            <v>头像文字</v>
          </cell>
          <cell r="I58">
            <v>301</v>
          </cell>
          <cell r="J58" t="str">
            <v>LEFT_TOP</v>
          </cell>
          <cell r="K58" t="str">
            <v>点击招募热线按钮。</v>
          </cell>
        </row>
        <row r="59">
          <cell r="A59">
            <v>1010010</v>
          </cell>
          <cell r="B59">
            <v>1010</v>
          </cell>
          <cell r="C59">
            <v>10</v>
          </cell>
          <cell r="D59" t="str">
            <v>抽卡系统引导</v>
          </cell>
          <cell r="E59" t="str">
            <v>good</v>
          </cell>
          <cell r="F59">
            <v>11</v>
          </cell>
          <cell r="G59">
            <v>3</v>
          </cell>
          <cell r="H59" t="str">
            <v>立绘剧情</v>
          </cell>
          <cell r="I59">
            <v>100008</v>
          </cell>
        </row>
        <row r="60">
          <cell r="A60">
            <v>1010011</v>
          </cell>
          <cell r="B60">
            <v>1010</v>
          </cell>
          <cell r="C60">
            <v>11</v>
          </cell>
          <cell r="D60" t="str">
            <v>抽卡系统引导</v>
          </cell>
          <cell r="E60" t="str">
            <v>perfect</v>
          </cell>
          <cell r="F60">
            <v>12</v>
          </cell>
          <cell r="G60">
            <v>4</v>
          </cell>
          <cell r="H60" t="str">
            <v>程序功能</v>
          </cell>
          <cell r="I60" t="str">
            <v>假抽卡界面</v>
          </cell>
        </row>
        <row r="61">
          <cell r="A61">
            <v>1010012</v>
          </cell>
          <cell r="B61">
            <v>1010</v>
          </cell>
          <cell r="C61">
            <v>12</v>
          </cell>
          <cell r="D61" t="str">
            <v>抽卡系统引导</v>
          </cell>
          <cell r="E61" t="str">
            <v>perfect</v>
          </cell>
          <cell r="F61">
            <v>13</v>
          </cell>
          <cell r="G61">
            <v>3</v>
          </cell>
          <cell r="H61" t="str">
            <v>立绘剧情</v>
          </cell>
          <cell r="I61" t="str">
            <v>20002</v>
          </cell>
        </row>
        <row r="62">
          <cell r="A62">
            <v>1010013</v>
          </cell>
          <cell r="B62">
            <v>1010</v>
          </cell>
          <cell r="C62">
            <v>13</v>
          </cell>
          <cell r="D62" t="str">
            <v>抽卡系统引导</v>
          </cell>
          <cell r="E62" t="str">
            <v>perfect</v>
          </cell>
          <cell r="F62">
            <v>14</v>
          </cell>
          <cell r="G62">
            <v>4</v>
          </cell>
          <cell r="H62" t="str">
            <v>程序功能</v>
          </cell>
          <cell r="I62" t="str">
            <v>发放麻雀奖励</v>
          </cell>
        </row>
        <row r="63">
          <cell r="A63">
            <v>1010014</v>
          </cell>
          <cell r="B63">
            <v>1010</v>
          </cell>
          <cell r="C63">
            <v>14</v>
          </cell>
          <cell r="D63" t="str">
            <v>抽卡系统引导</v>
          </cell>
          <cell r="E63" t="str">
            <v>perfect</v>
          </cell>
          <cell r="F63">
            <v>-1</v>
          </cell>
          <cell r="G63">
            <v>5</v>
          </cell>
          <cell r="H63" t="str">
            <v>空节点</v>
          </cell>
        </row>
        <row r="64">
          <cell r="A64">
            <v>1011001</v>
          </cell>
          <cell r="B64">
            <v>1011</v>
          </cell>
          <cell r="C64">
            <v>1</v>
          </cell>
          <cell r="D64" t="str">
            <v>闯关引导</v>
          </cell>
          <cell r="E64" t="str">
            <v>perfect</v>
          </cell>
          <cell r="F64">
            <v>2</v>
          </cell>
          <cell r="G64">
            <v>1</v>
          </cell>
          <cell r="H64" t="str">
            <v>头像文字</v>
          </cell>
          <cell r="I64">
            <v>100601</v>
          </cell>
          <cell r="J64" t="str">
            <v>LEFT_TOP</v>
          </cell>
          <cell r="K64" t="str">
            <v>组长的情况很糟糕……事不宜迟，我们立刻去寻找基准原器！</v>
          </cell>
        </row>
        <row r="65">
          <cell r="A65">
            <v>1011002</v>
          </cell>
          <cell r="B65">
            <v>1011</v>
          </cell>
          <cell r="C65">
            <v>2</v>
          </cell>
          <cell r="D65" t="str">
            <v>闯关引导</v>
          </cell>
          <cell r="E65" t="str">
            <v>perfect</v>
          </cell>
          <cell r="F65">
            <v>3</v>
          </cell>
          <cell r="G65">
            <v>1</v>
          </cell>
          <cell r="H65" t="str">
            <v>头像文字</v>
          </cell>
          <cell r="I65">
            <v>100601</v>
          </cell>
          <cell r="J65" t="str">
            <v>LEFT_TOP</v>
          </cell>
          <cell r="K65" t="str">
            <v>点击城市探索按钮。</v>
          </cell>
        </row>
        <row r="66">
          <cell r="A66">
            <v>1011003</v>
          </cell>
          <cell r="B66">
            <v>1011</v>
          </cell>
          <cell r="C66">
            <v>3</v>
          </cell>
          <cell r="D66" t="str">
            <v>闯关引导</v>
          </cell>
          <cell r="E66" t="str">
            <v>perfect</v>
          </cell>
          <cell r="F66">
            <v>4</v>
          </cell>
          <cell r="G66">
            <v>1</v>
          </cell>
          <cell r="H66" t="str">
            <v>头像文字</v>
          </cell>
          <cell r="I66">
            <v>100601</v>
          </cell>
          <cell r="J66" t="str">
            <v>LEFT_TOP</v>
          </cell>
          <cell r="K66" t="str">
            <v>点击按钮，前往廉租公寓。</v>
          </cell>
        </row>
        <row r="67">
          <cell r="A67">
            <v>1011004</v>
          </cell>
          <cell r="B67">
            <v>1011</v>
          </cell>
          <cell r="C67">
            <v>4</v>
          </cell>
          <cell r="D67" t="str">
            <v>闯关引导</v>
          </cell>
          <cell r="E67" t="str">
            <v>perfect</v>
          </cell>
          <cell r="F67">
            <v>5</v>
          </cell>
          <cell r="G67">
            <v>1</v>
          </cell>
          <cell r="H67" t="str">
            <v>头像文字</v>
          </cell>
          <cell r="I67">
            <v>100601</v>
          </cell>
          <cell r="J67" t="str">
            <v>LEFT_TOP</v>
          </cell>
          <cell r="K67" t="str">
            <v>组长的身体需要用现实度维持。现实度不足时，将无法参与行动。</v>
          </cell>
        </row>
        <row r="68">
          <cell r="A68">
            <v>1011005</v>
          </cell>
          <cell r="B68">
            <v>1011</v>
          </cell>
          <cell r="C68">
            <v>5</v>
          </cell>
          <cell r="D68" t="str">
            <v>闯关引导</v>
          </cell>
          <cell r="E68" t="str">
            <v>perfect</v>
          </cell>
          <cell r="F68">
            <v>6</v>
          </cell>
          <cell r="G68">
            <v>1</v>
          </cell>
          <cell r="H68" t="str">
            <v>头像文字</v>
          </cell>
          <cell r="I68">
            <v>100601</v>
          </cell>
          <cell r="J68" t="str">
            <v>LEFT_TOP</v>
          </cell>
          <cell r="K68" t="str">
            <v>点击开始行动。</v>
          </cell>
        </row>
        <row r="69">
          <cell r="A69">
            <v>1011006</v>
          </cell>
          <cell r="B69">
            <v>1011</v>
          </cell>
          <cell r="C69">
            <v>6</v>
          </cell>
          <cell r="D69" t="str">
            <v>闯关引导</v>
          </cell>
          <cell r="E69" t="str">
            <v>perfect</v>
          </cell>
          <cell r="F69">
            <v>7</v>
          </cell>
          <cell r="G69">
            <v>1</v>
          </cell>
          <cell r="H69" t="str">
            <v>头像文字</v>
          </cell>
          <cell r="I69">
            <v>100601</v>
          </cell>
          <cell r="J69" t="str">
            <v>LEFT_TOP</v>
          </cell>
          <cell r="K69" t="str">
            <v>等等，在开始行动前，让我们把新成员编入队伍吧。</v>
          </cell>
        </row>
        <row r="70">
          <cell r="A70">
            <v>1011007</v>
          </cell>
          <cell r="B70">
            <v>1011</v>
          </cell>
          <cell r="C70">
            <v>7</v>
          </cell>
          <cell r="D70" t="str">
            <v>闯关引导</v>
          </cell>
          <cell r="E70" t="str">
            <v>perfect</v>
          </cell>
          <cell r="F70">
            <v>8</v>
          </cell>
          <cell r="G70">
            <v>1</v>
          </cell>
          <cell r="H70" t="str">
            <v>头像文字</v>
          </cell>
          <cell r="I70">
            <v>100601</v>
          </cell>
          <cell r="J70" t="str">
            <v>LEFT_BOTTOM</v>
          </cell>
          <cell r="K70" t="str">
            <v>点击阵容变更按钮。</v>
          </cell>
        </row>
        <row r="71">
          <cell r="A71">
            <v>1011008</v>
          </cell>
          <cell r="B71">
            <v>1011</v>
          </cell>
          <cell r="C71">
            <v>8</v>
          </cell>
          <cell r="D71" t="str">
            <v>闯关引导</v>
          </cell>
          <cell r="E71" t="str">
            <v>perfect</v>
          </cell>
          <cell r="F71">
            <v>9</v>
          </cell>
          <cell r="G71">
            <v>1</v>
          </cell>
          <cell r="H71" t="str">
            <v>头像文字</v>
          </cell>
          <cell r="I71">
            <v>100601</v>
          </cell>
          <cell r="J71" t="str">
            <v>LEFT_BOTTOM</v>
          </cell>
          <cell r="K71" t="str">
            <v>右侧的位置是参战的小组成员，他们将直接与敌人战斗。</v>
          </cell>
        </row>
        <row r="72">
          <cell r="A72">
            <v>1011009</v>
          </cell>
          <cell r="B72">
            <v>1011</v>
          </cell>
          <cell r="C72">
            <v>9</v>
          </cell>
          <cell r="D72" t="str">
            <v>闯关引导</v>
          </cell>
          <cell r="E72" t="str">
            <v>perfect</v>
          </cell>
          <cell r="F72">
            <v>10</v>
          </cell>
          <cell r="G72">
            <v>1</v>
          </cell>
          <cell r="H72" t="str">
            <v>头像文字</v>
          </cell>
          <cell r="I72">
            <v>100601</v>
          </cell>
          <cell r="J72" t="str">
            <v>LEFT_BOTTOM</v>
          </cell>
          <cell r="K72" t="str">
            <v>左侧则是负责支援的特工，将在战斗中提供额外的伤害或者辅助效果。</v>
          </cell>
        </row>
        <row r="73">
          <cell r="A73">
            <v>1011010</v>
          </cell>
          <cell r="B73">
            <v>1011</v>
          </cell>
          <cell r="C73">
            <v>10</v>
          </cell>
          <cell r="D73" t="str">
            <v>闯关引导</v>
          </cell>
          <cell r="E73" t="str">
            <v>perfect</v>
          </cell>
          <cell r="F73">
            <v>11</v>
          </cell>
          <cell r="G73">
            <v>1</v>
          </cell>
          <cell r="H73" t="str">
            <v>头像文字</v>
          </cell>
          <cell r="I73">
            <v>100601</v>
          </cell>
          <cell r="J73" t="str">
            <v>LEFT_BOTTOM</v>
          </cell>
          <cell r="K73" t="str">
            <v>点击加号，添加支援特工。</v>
          </cell>
        </row>
        <row r="74">
          <cell r="A74">
            <v>1011011</v>
          </cell>
          <cell r="B74">
            <v>1011</v>
          </cell>
          <cell r="C74">
            <v>11</v>
          </cell>
          <cell r="D74" t="str">
            <v>闯关引导</v>
          </cell>
          <cell r="E74" t="str">
            <v>perfect</v>
          </cell>
          <cell r="F74">
            <v>12</v>
          </cell>
          <cell r="G74">
            <v>4</v>
          </cell>
          <cell r="H74" t="str">
            <v>程序功能</v>
          </cell>
        </row>
        <row r="75">
          <cell r="A75">
            <v>1011012</v>
          </cell>
          <cell r="B75">
            <v>1011</v>
          </cell>
          <cell r="C75">
            <v>12</v>
          </cell>
          <cell r="D75" t="str">
            <v>闯关引导</v>
          </cell>
          <cell r="E75" t="str">
            <v>perfect</v>
          </cell>
          <cell r="F75">
            <v>13</v>
          </cell>
          <cell r="G75">
            <v>1</v>
          </cell>
          <cell r="H75" t="str">
            <v>头像文字</v>
          </cell>
          <cell r="I75">
            <v>100601</v>
          </cell>
          <cell r="J75" t="str">
            <v>LEFT_BOTTOM</v>
          </cell>
          <cell r="K75" t="str">
            <v>选中繁夏。</v>
          </cell>
        </row>
        <row r="76">
          <cell r="A76">
            <v>1011013</v>
          </cell>
          <cell r="B76">
            <v>1011</v>
          </cell>
          <cell r="C76">
            <v>13</v>
          </cell>
          <cell r="D76" t="str">
            <v>闯关引导</v>
          </cell>
          <cell r="E76" t="str">
            <v>perfect</v>
          </cell>
          <cell r="F76">
            <v>14</v>
          </cell>
          <cell r="G76">
            <v>1</v>
          </cell>
          <cell r="H76" t="str">
            <v>头像文字</v>
          </cell>
          <cell r="I76">
            <v>100601</v>
          </cell>
          <cell r="J76" t="str">
            <v>LEFT_BOTTOM</v>
          </cell>
          <cell r="K76" t="str">
            <v>点击确定按钮，将特工编入队伍。</v>
          </cell>
        </row>
        <row r="77">
          <cell r="A77">
            <v>1011014</v>
          </cell>
          <cell r="B77">
            <v>1011</v>
          </cell>
          <cell r="C77">
            <v>14</v>
          </cell>
          <cell r="D77" t="str">
            <v>闯关引导</v>
          </cell>
          <cell r="E77" t="str">
            <v>perfect</v>
          </cell>
          <cell r="F77">
            <v>15</v>
          </cell>
          <cell r="G77">
            <v>1</v>
          </cell>
          <cell r="H77" t="str">
            <v>头像文字</v>
          </cell>
          <cell r="I77">
            <v>100601</v>
          </cell>
          <cell r="J77" t="str">
            <v>LEFT_BOTTOM</v>
          </cell>
          <cell r="K77" t="str">
            <v>准备万全，点击开始行动按钮，出发！</v>
          </cell>
        </row>
        <row r="78">
          <cell r="A78">
            <v>1011015</v>
          </cell>
          <cell r="B78">
            <v>1011</v>
          </cell>
          <cell r="C78">
            <v>15</v>
          </cell>
          <cell r="D78" t="str">
            <v>闯关引导</v>
          </cell>
          <cell r="E78" t="str">
            <v>perfect</v>
          </cell>
          <cell r="F78">
            <v>-1</v>
          </cell>
          <cell r="G78">
            <v>5</v>
          </cell>
          <cell r="H78" t="str">
            <v>空节点</v>
          </cell>
        </row>
        <row r="79">
          <cell r="A79">
            <v>1012001</v>
          </cell>
          <cell r="B79">
            <v>1012</v>
          </cell>
          <cell r="C79">
            <v>1</v>
          </cell>
          <cell r="D79" t="str">
            <v>系别战位引导</v>
          </cell>
          <cell r="E79" t="str">
            <v>good</v>
          </cell>
          <cell r="F79">
            <v>2</v>
          </cell>
          <cell r="G79">
            <v>1</v>
          </cell>
          <cell r="H79" t="str">
            <v>头像文字</v>
          </cell>
          <cell r="I79">
            <v>100601</v>
          </cell>
          <cell r="J79" t="str">
            <v>LEFT_TOP</v>
          </cell>
          <cell r="K79" t="str">
            <v>特工的站位将影响战斗单位的攻击范围。合理指挥站位，可以让特工更有效率地作战。</v>
          </cell>
        </row>
        <row r="80">
          <cell r="A80">
            <v>1012002</v>
          </cell>
          <cell r="B80">
            <v>1012</v>
          </cell>
          <cell r="C80">
            <v>2</v>
          </cell>
          <cell r="D80" t="str">
            <v>系别战位引导</v>
          </cell>
          <cell r="E80" t="str">
            <v>good</v>
          </cell>
          <cell r="F80">
            <v>3</v>
          </cell>
          <cell r="G80">
            <v>1</v>
          </cell>
          <cell r="H80" t="str">
            <v>头像文字</v>
          </cell>
          <cell r="I80">
            <v>100601</v>
          </cell>
          <cell r="J80" t="str">
            <v>LEFT_TOP</v>
          </cell>
          <cell r="K80" t="str">
            <v>站在两侧的特工，较难成为敌人的首要目标。但他们的攻击范围也会相应减小。</v>
          </cell>
        </row>
        <row r="81">
          <cell r="A81">
            <v>1012003</v>
          </cell>
          <cell r="B81">
            <v>1012</v>
          </cell>
          <cell r="C81">
            <v>3</v>
          </cell>
          <cell r="D81" t="str">
            <v>系别战位引导</v>
          </cell>
          <cell r="E81" t="str">
            <v>good</v>
          </cell>
          <cell r="F81">
            <v>4</v>
          </cell>
          <cell r="G81">
            <v>1</v>
          </cell>
          <cell r="H81" t="str">
            <v>头像文字</v>
          </cell>
          <cell r="I81">
            <v>100601</v>
          </cell>
          <cell r="J81" t="str">
            <v>LEFT_TOP</v>
          </cell>
          <cell r="K81" t="str">
            <v>站在中央的特工，可以攻击到更多目标。但也更容易被敌人攻击！</v>
          </cell>
        </row>
        <row r="82">
          <cell r="A82">
            <v>1012004</v>
          </cell>
          <cell r="B82">
            <v>1012</v>
          </cell>
          <cell r="C82">
            <v>4</v>
          </cell>
          <cell r="D82" t="str">
            <v>系别战位引导</v>
          </cell>
          <cell r="E82" t="str">
            <v>good</v>
          </cell>
          <cell r="F82">
            <v>5</v>
          </cell>
          <cell r="G82">
            <v>1</v>
          </cell>
          <cell r="H82" t="str">
            <v>头像文字</v>
          </cell>
          <cell r="I82">
            <v>100601</v>
          </cell>
          <cell r="J82" t="str">
            <v>LEFT_TOP</v>
          </cell>
          <cell r="K82" t="str">
            <v>站位图会显示我方特工技能的可选单位。</v>
          </cell>
        </row>
        <row r="83">
          <cell r="A83">
            <v>1012005</v>
          </cell>
          <cell r="B83">
            <v>1012</v>
          </cell>
          <cell r="C83">
            <v>5</v>
          </cell>
          <cell r="D83" t="str">
            <v>系别战位引导</v>
          </cell>
          <cell r="E83" t="str">
            <v>good</v>
          </cell>
          <cell r="F83">
            <v>-1</v>
          </cell>
          <cell r="G83">
            <v>5</v>
          </cell>
          <cell r="H83" t="str">
            <v>空节点</v>
          </cell>
        </row>
        <row r="84">
          <cell r="A84">
            <v>1013001</v>
          </cell>
          <cell r="B84">
            <v>1013</v>
          </cell>
          <cell r="C84">
            <v>1</v>
          </cell>
          <cell r="D84" t="str">
            <v>支援技能引导</v>
          </cell>
          <cell r="E84" t="str">
            <v>good</v>
          </cell>
          <cell r="F84">
            <v>2</v>
          </cell>
          <cell r="G84">
            <v>1</v>
          </cell>
          <cell r="H84" t="str">
            <v>头像文字</v>
          </cell>
          <cell r="I84">
            <v>100601</v>
          </cell>
          <cell r="J84" t="str">
            <v>LEFT_TOP</v>
          </cell>
          <cell r="K84" t="str">
            <v>只靠我们几个……果然有点勉强！是时候让新人亮相了！</v>
          </cell>
        </row>
        <row r="85">
          <cell r="A85">
            <v>1013002</v>
          </cell>
          <cell r="B85">
            <v>1013</v>
          </cell>
          <cell r="C85">
            <v>2</v>
          </cell>
          <cell r="D85" t="str">
            <v>支援技能引导</v>
          </cell>
          <cell r="E85" t="str">
            <v>good</v>
          </cell>
          <cell r="F85">
            <v>3</v>
          </cell>
          <cell r="G85">
            <v>1</v>
          </cell>
          <cell r="H85" t="str">
            <v>头像文字</v>
          </cell>
          <cell r="I85">
            <v>100601</v>
          </cell>
          <cell r="J85" t="str">
            <v>LEFT_TOP</v>
          </cell>
          <cell r="K85" t="str">
            <v>点击支援按钮。</v>
          </cell>
        </row>
        <row r="86">
          <cell r="A86">
            <v>1013003</v>
          </cell>
          <cell r="B86">
            <v>1013</v>
          </cell>
          <cell r="C86">
            <v>3</v>
          </cell>
          <cell r="D86" t="str">
            <v>支援技能引导</v>
          </cell>
          <cell r="E86" t="str">
            <v>图标位置有误</v>
          </cell>
          <cell r="F86">
            <v>4</v>
          </cell>
          <cell r="G86">
            <v>1</v>
          </cell>
          <cell r="H86" t="str">
            <v>头像文字</v>
          </cell>
          <cell r="I86">
            <v>100601</v>
          </cell>
          <cell r="J86" t="str">
            <v>LEFT_TOP</v>
          </cell>
          <cell r="K86" t="str">
            <v>选中繁夏，并使用特工的支援技能。</v>
          </cell>
        </row>
        <row r="87">
          <cell r="A87">
            <v>1013004</v>
          </cell>
          <cell r="B87">
            <v>1013</v>
          </cell>
          <cell r="C87">
            <v>4</v>
          </cell>
          <cell r="D87" t="str">
            <v>支援技能引导</v>
          </cell>
          <cell r="E87" t="str">
            <v>good</v>
          </cell>
          <cell r="F87">
            <v>5</v>
          </cell>
          <cell r="G87">
            <v>1</v>
          </cell>
          <cell r="H87" t="str">
            <v>头像文字</v>
          </cell>
          <cell r="I87">
            <v>100601</v>
          </cell>
          <cell r="J87" t="str">
            <v>LEFT_TOP</v>
          </cell>
          <cell r="K87" t="str">
            <v>接下来，选中敌人，发起攻击——</v>
          </cell>
        </row>
        <row r="88">
          <cell r="A88">
            <v>1013005</v>
          </cell>
          <cell r="B88">
            <v>1013</v>
          </cell>
          <cell r="C88">
            <v>5</v>
          </cell>
          <cell r="D88" t="str">
            <v>支援技能引导</v>
          </cell>
          <cell r="E88" t="str">
            <v>good</v>
          </cell>
          <cell r="F88">
            <v>6</v>
          </cell>
          <cell r="G88">
            <v>1</v>
          </cell>
          <cell r="H88" t="str">
            <v>头像文字</v>
          </cell>
          <cell r="I88">
            <v>100601</v>
          </cell>
          <cell r="J88" t="str">
            <v>LEFT_TOP</v>
          </cell>
          <cell r="K88" t="str">
            <v>身体还没有遗忘……很熟练嘛，组长。支援技能设置完毕，接下来就交给你指挥啦！</v>
          </cell>
        </row>
        <row r="89">
          <cell r="A89">
            <v>1013006</v>
          </cell>
          <cell r="B89">
            <v>1013</v>
          </cell>
          <cell r="C89">
            <v>6</v>
          </cell>
          <cell r="D89" t="str">
            <v>支援技能引导</v>
          </cell>
          <cell r="E89" t="str">
            <v>good</v>
          </cell>
          <cell r="F89">
            <v>-1</v>
          </cell>
          <cell r="G89">
            <v>2</v>
          </cell>
          <cell r="H89" t="str">
            <v>帮助面板</v>
          </cell>
          <cell r="I89" t="str">
            <v>101603;101604</v>
          </cell>
        </row>
        <row r="90">
          <cell r="A90">
            <v>1014001</v>
          </cell>
          <cell r="B90">
            <v>1014</v>
          </cell>
          <cell r="C90">
            <v>1</v>
          </cell>
          <cell r="D90" t="str">
            <v>角色养成引导</v>
          </cell>
          <cell r="E90" t="str">
            <v>good</v>
          </cell>
          <cell r="F90">
            <v>2</v>
          </cell>
          <cell r="G90">
            <v>6</v>
          </cell>
          <cell r="H90" t="str">
            <v>等待唤起</v>
          </cell>
          <cell r="I90">
            <v>100601</v>
          </cell>
          <cell r="K90" t="str">
            <v>等待结算动画结束</v>
          </cell>
        </row>
        <row r="91">
          <cell r="A91">
            <v>1014002</v>
          </cell>
          <cell r="B91">
            <v>1014</v>
          </cell>
          <cell r="C91">
            <v>2</v>
          </cell>
          <cell r="D91" t="str">
            <v>角色养成引导</v>
          </cell>
          <cell r="E91" t="str">
            <v>good</v>
          </cell>
          <cell r="F91">
            <v>3</v>
          </cell>
          <cell r="G91">
            <v>1</v>
          </cell>
          <cell r="H91" t="str">
            <v>头像文字</v>
          </cell>
          <cell r="I91">
            <v>100601</v>
          </cell>
          <cell r="J91" t="str">
            <v>LEFT_TOP</v>
          </cell>
          <cell r="K91" t="str">
            <v>我们收集到了一些物资，不如把这些东西挥霍——咳咳，拿来训练特工吧。</v>
          </cell>
        </row>
        <row r="92">
          <cell r="A92">
            <v>1014003</v>
          </cell>
          <cell r="B92">
            <v>1014</v>
          </cell>
          <cell r="C92">
            <v>3</v>
          </cell>
          <cell r="D92" t="str">
            <v>角色养成引导</v>
          </cell>
          <cell r="E92" t="str">
            <v>good</v>
          </cell>
          <cell r="F92">
            <v>4</v>
          </cell>
          <cell r="G92">
            <v>1</v>
          </cell>
          <cell r="H92" t="str">
            <v>头像文字</v>
          </cell>
          <cell r="I92" t="str">
            <v>100601</v>
          </cell>
          <cell r="J92" t="str">
            <v>LEFT_TOP</v>
          </cell>
          <cell r="K92" t="str">
            <v>点击确定按钮，返回南廷市。</v>
          </cell>
        </row>
        <row r="93">
          <cell r="A93">
            <v>1014004</v>
          </cell>
          <cell r="B93">
            <v>1014</v>
          </cell>
          <cell r="C93">
            <v>4</v>
          </cell>
          <cell r="D93" t="str">
            <v>角色养成引导</v>
          </cell>
          <cell r="E93" t="str">
            <v>good</v>
          </cell>
          <cell r="F93">
            <v>5</v>
          </cell>
          <cell r="G93">
            <v>6</v>
          </cell>
          <cell r="H93" t="str">
            <v>等待唤起</v>
          </cell>
          <cell r="I93" t="str">
            <v>-1</v>
          </cell>
          <cell r="K93" t="str">
            <v>等待城市动画结束</v>
          </cell>
        </row>
        <row r="94">
          <cell r="A94">
            <v>1014005</v>
          </cell>
          <cell r="B94">
            <v>1014</v>
          </cell>
          <cell r="C94">
            <v>5</v>
          </cell>
          <cell r="D94" t="str">
            <v>角色养成引导</v>
          </cell>
          <cell r="E94" t="str">
            <v>good</v>
          </cell>
          <cell r="F94">
            <v>6</v>
          </cell>
          <cell r="G94">
            <v>1</v>
          </cell>
          <cell r="H94" t="str">
            <v>头像文字</v>
          </cell>
          <cell r="I94" t="str">
            <v>100601</v>
          </cell>
          <cell r="J94" t="str">
            <v>LEFT_BOTTOM</v>
          </cell>
          <cell r="K94" t="str">
            <v>点击返回按钮，回到站台。</v>
          </cell>
        </row>
        <row r="95">
          <cell r="A95">
            <v>1014006</v>
          </cell>
          <cell r="B95">
            <v>1014</v>
          </cell>
          <cell r="C95">
            <v>6</v>
          </cell>
          <cell r="D95" t="str">
            <v>角色养成引导</v>
          </cell>
          <cell r="E95" t="str">
            <v>good</v>
          </cell>
          <cell r="F95">
            <v>7</v>
          </cell>
          <cell r="G95">
            <v>1</v>
          </cell>
          <cell r="H95" t="str">
            <v>头像文字</v>
          </cell>
          <cell r="I95" t="str">
            <v>100601</v>
          </cell>
          <cell r="J95" t="str">
            <v>LEFT_TOP</v>
          </cell>
          <cell r="K95" t="str">
            <v>点击特工管理按钮，进入列表。</v>
          </cell>
        </row>
        <row r="96">
          <cell r="A96">
            <v>1014007</v>
          </cell>
          <cell r="B96">
            <v>1014</v>
          </cell>
          <cell r="C96">
            <v>7</v>
          </cell>
          <cell r="D96" t="str">
            <v>角色养成引导</v>
          </cell>
          <cell r="E96" t="str">
            <v>good</v>
          </cell>
          <cell r="F96">
            <v>8</v>
          </cell>
          <cell r="G96">
            <v>4</v>
          </cell>
          <cell r="H96" t="str">
            <v>程序功能</v>
          </cell>
          <cell r="I96" t="str">
            <v>置顶千秋</v>
          </cell>
        </row>
        <row r="97">
          <cell r="A97">
            <v>1014008</v>
          </cell>
          <cell r="B97">
            <v>1014</v>
          </cell>
          <cell r="C97">
            <v>8</v>
          </cell>
          <cell r="D97" t="str">
            <v>角色养成引导</v>
          </cell>
          <cell r="E97" t="str">
            <v>good</v>
          </cell>
          <cell r="F97">
            <v>9</v>
          </cell>
          <cell r="G97">
            <v>1</v>
          </cell>
          <cell r="H97" t="str">
            <v>头像文字</v>
          </cell>
          <cell r="I97" t="str">
            <v>100601</v>
          </cell>
          <cell r="J97" t="str">
            <v>RIGHT_TOP</v>
          </cell>
          <cell r="K97" t="str">
            <v>只能是我，还得是我！\n选择最强的美少女助手，千秋吧！</v>
          </cell>
        </row>
        <row r="98">
          <cell r="A98">
            <v>1014009</v>
          </cell>
          <cell r="B98">
            <v>1014</v>
          </cell>
          <cell r="C98">
            <v>9</v>
          </cell>
          <cell r="D98" t="str">
            <v>角色养成引导</v>
          </cell>
          <cell r="E98" t="str">
            <v>good</v>
          </cell>
          <cell r="F98">
            <v>10</v>
          </cell>
          <cell r="G98">
            <v>1</v>
          </cell>
          <cell r="H98" t="str">
            <v>头像文字</v>
          </cell>
          <cell r="I98" t="str">
            <v>100601</v>
          </cell>
          <cell r="J98" t="str">
            <v>RIGHT_TOP</v>
          </cell>
          <cell r="K98" t="str">
            <v>点击按钮，查看特工详情。</v>
          </cell>
        </row>
        <row r="99">
          <cell r="A99">
            <v>1014010</v>
          </cell>
          <cell r="B99">
            <v>1014</v>
          </cell>
          <cell r="C99">
            <v>10</v>
          </cell>
          <cell r="D99" t="str">
            <v>角色养成引导</v>
          </cell>
          <cell r="E99" t="str">
            <v>good</v>
          </cell>
          <cell r="F99">
            <v>11</v>
          </cell>
          <cell r="G99">
            <v>1</v>
          </cell>
          <cell r="H99" t="str">
            <v>头像文字</v>
          </cell>
          <cell r="I99" t="str">
            <v>100601</v>
          </cell>
          <cell r="J99" t="str">
            <v>LEFT_TOP</v>
          </cell>
          <cell r="K99" t="str">
            <v>阅读作战教材可以提升特工的等级。升级可以提升特工的生命值、攻击等基础属性。</v>
          </cell>
        </row>
        <row r="100">
          <cell r="A100">
            <v>1014011</v>
          </cell>
          <cell r="B100">
            <v>1014</v>
          </cell>
          <cell r="C100">
            <v>11</v>
          </cell>
          <cell r="D100" t="str">
            <v>角色养成引导</v>
          </cell>
          <cell r="E100" t="str">
            <v>good</v>
          </cell>
          <cell r="F100">
            <v>12</v>
          </cell>
          <cell r="G100">
            <v>1</v>
          </cell>
          <cell r="H100" t="str">
            <v>头像文字</v>
          </cell>
          <cell r="I100" t="str">
            <v>100601</v>
          </cell>
          <cell r="J100" t="str">
            <v>LEFT_TOP</v>
          </cell>
          <cell r="K100" t="str">
            <v>点击升级按钮。</v>
          </cell>
        </row>
        <row r="101">
          <cell r="A101">
            <v>1014012</v>
          </cell>
          <cell r="B101">
            <v>1014</v>
          </cell>
          <cell r="C101">
            <v>12</v>
          </cell>
          <cell r="D101" t="str">
            <v>角色养成引导</v>
          </cell>
          <cell r="E101" t="str">
            <v>good</v>
          </cell>
          <cell r="F101">
            <v>15</v>
          </cell>
          <cell r="G101">
            <v>1</v>
          </cell>
          <cell r="H101" t="str">
            <v>头像文字</v>
          </cell>
          <cell r="I101" t="str">
            <v>100601</v>
          </cell>
          <cell r="J101" t="str">
            <v>LEFT_TOP</v>
          </cell>
          <cell r="K101" t="str">
            <v>点击图标添加&lt;color=#ff4f00&gt;中级作战教材&lt;/color&gt;。</v>
          </cell>
        </row>
        <row r="102">
          <cell r="A102">
            <v>1014013</v>
          </cell>
          <cell r="B102">
            <v>1014</v>
          </cell>
          <cell r="C102">
            <v>13</v>
          </cell>
          <cell r="D102" t="str">
            <v>角色养成引导</v>
          </cell>
          <cell r="E102" t="str">
            <v>checked</v>
          </cell>
          <cell r="F102">
            <v>14</v>
          </cell>
          <cell r="G102">
            <v>1</v>
          </cell>
          <cell r="H102" t="str">
            <v>头像文字</v>
          </cell>
          <cell r="I102" t="str">
            <v>100601</v>
          </cell>
          <cell r="J102" t="str">
            <v>LEFT_TOP</v>
          </cell>
          <cell r="K102" t="str">
            <v>点击图标添加3次&lt;color=#ff4f00&gt;初级作战教材&lt;/color&gt;。</v>
          </cell>
        </row>
        <row r="103">
          <cell r="A103">
            <v>1014014</v>
          </cell>
          <cell r="B103">
            <v>1014</v>
          </cell>
          <cell r="C103">
            <v>14</v>
          </cell>
          <cell r="D103" t="str">
            <v>角色养成引导</v>
          </cell>
          <cell r="E103" t="str">
            <v>checked</v>
          </cell>
          <cell r="F103">
            <v>15</v>
          </cell>
          <cell r="G103">
            <v>1</v>
          </cell>
          <cell r="H103" t="str">
            <v>头像文字</v>
          </cell>
          <cell r="I103" t="str">
            <v>100601</v>
          </cell>
          <cell r="J103" t="str">
            <v>LEFT_TOP</v>
          </cell>
          <cell r="K103" t="str">
            <v>点击图标添加3次&lt;color=#ff4f00&gt;初级作战教材&lt;/color&gt;。</v>
          </cell>
        </row>
        <row r="104">
          <cell r="A104">
            <v>1014015</v>
          </cell>
          <cell r="B104">
            <v>1014</v>
          </cell>
          <cell r="C104">
            <v>15</v>
          </cell>
          <cell r="D104" t="str">
            <v>角色养成引导</v>
          </cell>
          <cell r="E104" t="str">
            <v>good</v>
          </cell>
          <cell r="F104">
            <v>16</v>
          </cell>
          <cell r="G104">
            <v>1</v>
          </cell>
          <cell r="H104" t="str">
            <v>头像文字</v>
          </cell>
          <cell r="I104" t="str">
            <v>100601</v>
          </cell>
          <cell r="J104" t="str">
            <v>LEFT_TOP</v>
          </cell>
          <cell r="K104" t="str">
            <v>跟美少女一起狂按确定按钮，提升等级吧。</v>
          </cell>
        </row>
        <row r="105">
          <cell r="A105">
            <v>1014016</v>
          </cell>
          <cell r="B105">
            <v>1014</v>
          </cell>
          <cell r="C105">
            <v>16</v>
          </cell>
          <cell r="D105" t="str">
            <v>角色养成引导</v>
          </cell>
          <cell r="E105" t="str">
            <v>参数不一致</v>
          </cell>
          <cell r="F105">
            <v>17</v>
          </cell>
          <cell r="G105">
            <v>6</v>
          </cell>
          <cell r="H105" t="str">
            <v>等待唤起</v>
          </cell>
          <cell r="I105" t="str">
            <v>-1</v>
          </cell>
          <cell r="K105" t="str">
            <v>等待升级界面关闭</v>
          </cell>
        </row>
        <row r="106">
          <cell r="A106">
            <v>1014017</v>
          </cell>
          <cell r="B106">
            <v>1014</v>
          </cell>
          <cell r="C106">
            <v>17</v>
          </cell>
          <cell r="D106" t="str">
            <v>角色养成引导</v>
          </cell>
          <cell r="E106" t="str">
            <v>good</v>
          </cell>
          <cell r="F106">
            <v>18</v>
          </cell>
          <cell r="G106">
            <v>2</v>
          </cell>
          <cell r="H106" t="str">
            <v>帮助面板</v>
          </cell>
          <cell r="I106" t="str">
            <v>100301;100302;100303;100304</v>
          </cell>
        </row>
        <row r="107">
          <cell r="A107">
            <v>1014018</v>
          </cell>
          <cell r="B107">
            <v>1014</v>
          </cell>
          <cell r="C107">
            <v>18</v>
          </cell>
          <cell r="D107" t="str">
            <v>角色养成引导</v>
          </cell>
          <cell r="E107" t="str">
            <v>good</v>
          </cell>
          <cell r="F107">
            <v>19</v>
          </cell>
          <cell r="G107">
            <v>1</v>
          </cell>
          <cell r="H107" t="str">
            <v>头像文字</v>
          </cell>
          <cell r="I107" t="str">
            <v>100601</v>
          </cell>
          <cell r="J107" t="str">
            <v>LEFT_TOP</v>
          </cell>
          <cell r="K107" t="str">
            <v>训练完成！这下能应对更棘手的敌人了，让我们返回基地，继续行动吧。</v>
          </cell>
        </row>
        <row r="108">
          <cell r="A108">
            <v>1014019</v>
          </cell>
          <cell r="B108">
            <v>1014</v>
          </cell>
          <cell r="C108">
            <v>19</v>
          </cell>
          <cell r="D108" t="str">
            <v>角色养成引导</v>
          </cell>
          <cell r="E108" t="str">
            <v>good</v>
          </cell>
          <cell r="F108">
            <v>20</v>
          </cell>
          <cell r="G108">
            <v>1</v>
          </cell>
          <cell r="H108" t="str">
            <v>头像文字</v>
          </cell>
          <cell r="I108" t="str">
            <v>100601</v>
          </cell>
          <cell r="J108" t="str">
            <v>LEFT_TOP</v>
          </cell>
          <cell r="K108" t="str">
            <v>点击返回按钮。</v>
          </cell>
        </row>
        <row r="109">
          <cell r="A109">
            <v>1014020</v>
          </cell>
          <cell r="B109">
            <v>1014</v>
          </cell>
          <cell r="C109">
            <v>20</v>
          </cell>
          <cell r="D109" t="str">
            <v>角色养成引导</v>
          </cell>
          <cell r="E109" t="str">
            <v>good</v>
          </cell>
          <cell r="F109">
            <v>21</v>
          </cell>
          <cell r="G109">
            <v>1</v>
          </cell>
          <cell r="H109" t="str">
            <v>头像文字</v>
          </cell>
          <cell r="I109" t="str">
            <v>100601</v>
          </cell>
          <cell r="J109" t="str">
            <v>LEFT_TOP</v>
          </cell>
          <cell r="K109" t="str">
            <v>点击按钮，返回月台站。</v>
          </cell>
        </row>
        <row r="110">
          <cell r="A110">
            <v>1014021</v>
          </cell>
          <cell r="B110">
            <v>1014</v>
          </cell>
          <cell r="C110">
            <v>21</v>
          </cell>
          <cell r="D110" t="str">
            <v>角色养成引导</v>
          </cell>
          <cell r="E110" t="str">
            <v>连续播没有触发</v>
          </cell>
          <cell r="F110">
            <v>22</v>
          </cell>
          <cell r="G110">
            <v>1</v>
          </cell>
          <cell r="H110" t="str">
            <v>头像文字</v>
          </cell>
          <cell r="I110" t="str">
            <v>100601</v>
          </cell>
          <cell r="J110" t="str">
            <v>LEFT_TOP</v>
          </cell>
          <cell r="K110" t="str">
            <v>组长，你的状态很不好……不要急，慢慢来。等你修整完毕，我们再进行行动。</v>
          </cell>
        </row>
        <row r="111">
          <cell r="A111">
            <v>1014022</v>
          </cell>
          <cell r="B111">
            <v>1014</v>
          </cell>
          <cell r="C111">
            <v>22</v>
          </cell>
          <cell r="D111" t="str">
            <v>角色养成引导</v>
          </cell>
          <cell r="E111" t="str">
            <v>引导结束后可以弹公告和签到了</v>
          </cell>
          <cell r="F111">
            <v>-1</v>
          </cell>
          <cell r="G111">
            <v>5</v>
          </cell>
          <cell r="H111" t="str">
            <v>空节点</v>
          </cell>
        </row>
        <row r="112">
          <cell r="A112">
            <v>1015001</v>
          </cell>
          <cell r="B112">
            <v>1015</v>
          </cell>
          <cell r="C112">
            <v>1</v>
          </cell>
          <cell r="D112" t="str">
            <v>迷宫阵容调整</v>
          </cell>
          <cell r="E112" t="str">
            <v>没有触发策划</v>
          </cell>
          <cell r="F112">
            <v>2</v>
          </cell>
          <cell r="G112">
            <v>1</v>
          </cell>
          <cell r="H112" t="str">
            <v>头像文字</v>
          </cell>
          <cell r="I112">
            <v>100601</v>
          </cell>
          <cell r="J112" t="str">
            <v>LEFT_TOP</v>
          </cell>
          <cell r="K112" t="str">
            <v>特工在战斗中受到的伤害，以及技能冷却情况都会继承到下次战斗中，直到行动结束。</v>
          </cell>
        </row>
        <row r="113">
          <cell r="A113">
            <v>1015002</v>
          </cell>
          <cell r="B113">
            <v>1015</v>
          </cell>
          <cell r="C113">
            <v>2</v>
          </cell>
          <cell r="D113" t="str">
            <v>迷宫阵容调整</v>
          </cell>
          <cell r="E113" t="str">
            <v>good</v>
          </cell>
          <cell r="F113">
            <v>3</v>
          </cell>
          <cell r="G113">
            <v>1</v>
          </cell>
          <cell r="H113" t="str">
            <v>头像文字</v>
          </cell>
          <cell r="I113">
            <v>100601</v>
          </cell>
          <cell r="J113" t="str">
            <v>LEFT_TOP</v>
          </cell>
          <cell r="K113" t="str">
            <v>请组长合理规划特工的行动，以确保在下次战斗中能够保持良好的状态……啊，这点我很放心喔。</v>
          </cell>
        </row>
        <row r="114">
          <cell r="A114">
            <v>1015003</v>
          </cell>
          <cell r="B114">
            <v>1015</v>
          </cell>
          <cell r="C114">
            <v>3</v>
          </cell>
          <cell r="D114" t="str">
            <v>迷宫阵容调整</v>
          </cell>
          <cell r="E114" t="str">
            <v>good</v>
          </cell>
          <cell r="F114">
            <v>4</v>
          </cell>
          <cell r="G114">
            <v>1</v>
          </cell>
          <cell r="H114" t="str">
            <v>头像文字</v>
          </cell>
          <cell r="I114">
            <v>100601</v>
          </cell>
          <cell r="J114" t="str">
            <v>LEFT_TOP</v>
          </cell>
          <cell r="K114" t="str">
            <v>是否要调整小组的阵容，就交给你自己决定啦。</v>
          </cell>
        </row>
        <row r="115">
          <cell r="A115">
            <v>1015004</v>
          </cell>
          <cell r="B115">
            <v>1015</v>
          </cell>
          <cell r="C115">
            <v>4</v>
          </cell>
          <cell r="D115" t="str">
            <v>迷宫阵容调整</v>
          </cell>
          <cell r="E115" t="str">
            <v>good</v>
          </cell>
          <cell r="F115">
            <v>5</v>
          </cell>
          <cell r="G115">
            <v>2</v>
          </cell>
          <cell r="H115" t="str">
            <v>帮助面板</v>
          </cell>
          <cell r="I115" t="str">
            <v>101503</v>
          </cell>
        </row>
        <row r="116">
          <cell r="A116">
            <v>1015005</v>
          </cell>
          <cell r="B116">
            <v>1015</v>
          </cell>
          <cell r="C116">
            <v>5</v>
          </cell>
          <cell r="D116" t="str">
            <v>迷宫阵容调整</v>
          </cell>
          <cell r="E116" t="str">
            <v>good</v>
          </cell>
          <cell r="F116">
            <v>-1</v>
          </cell>
          <cell r="G116">
            <v>5</v>
          </cell>
          <cell r="H116" t="str">
            <v>空节点</v>
          </cell>
        </row>
        <row r="117">
          <cell r="A117">
            <v>1016001</v>
          </cell>
          <cell r="B117">
            <v>1016</v>
          </cell>
          <cell r="C117">
            <v>1</v>
          </cell>
          <cell r="D117" t="str">
            <v>新手任务引导</v>
          </cell>
          <cell r="E117" t="str">
            <v>good</v>
          </cell>
          <cell r="F117">
            <v>2</v>
          </cell>
          <cell r="G117">
            <v>6</v>
          </cell>
          <cell r="H117" t="str">
            <v>等待唤起</v>
          </cell>
          <cell r="I117">
            <v>100601</v>
          </cell>
          <cell r="K117" t="str">
            <v>等待结算动画结束</v>
          </cell>
        </row>
        <row r="118">
          <cell r="A118">
            <v>1016002</v>
          </cell>
          <cell r="B118">
            <v>1016</v>
          </cell>
          <cell r="C118">
            <v>2</v>
          </cell>
          <cell r="D118" t="str">
            <v>新手任务引导</v>
          </cell>
          <cell r="E118" t="str">
            <v>good</v>
          </cell>
          <cell r="F118">
            <v>3</v>
          </cell>
          <cell r="G118">
            <v>1</v>
          </cell>
          <cell r="H118" t="str">
            <v>头像文字</v>
          </cell>
          <cell r="I118">
            <v>100601</v>
          </cell>
          <cell r="J118" t="str">
            <v>LEFT_TOP</v>
          </cell>
          <cell r="K118" t="str">
            <v>作为合格的助手，我已经为组长制定好了行动计划！回基地吧，我读给你听。</v>
          </cell>
        </row>
        <row r="119">
          <cell r="A119">
            <v>1016003</v>
          </cell>
          <cell r="B119">
            <v>1016</v>
          </cell>
          <cell r="C119">
            <v>3</v>
          </cell>
          <cell r="D119" t="str">
            <v>新手任务引导</v>
          </cell>
          <cell r="E119" t="str">
            <v>good</v>
          </cell>
          <cell r="F119">
            <v>4</v>
          </cell>
          <cell r="G119">
            <v>1</v>
          </cell>
          <cell r="H119" t="str">
            <v>头像文字</v>
          </cell>
          <cell r="I119" t="str">
            <v>100601</v>
          </cell>
          <cell r="J119" t="str">
            <v>LEFT_TOP</v>
          </cell>
          <cell r="K119" t="str">
            <v>点击确定按钮，返回南廷市。</v>
          </cell>
        </row>
        <row r="120">
          <cell r="A120">
            <v>1016004</v>
          </cell>
          <cell r="B120">
            <v>1016</v>
          </cell>
          <cell r="C120">
            <v>4</v>
          </cell>
          <cell r="D120" t="str">
            <v>新手任务引导</v>
          </cell>
          <cell r="E120" t="str">
            <v>good</v>
          </cell>
          <cell r="F120">
            <v>5</v>
          </cell>
          <cell r="G120">
            <v>6</v>
          </cell>
          <cell r="H120" t="str">
            <v>等待唤起</v>
          </cell>
          <cell r="I120" t="str">
            <v>-1</v>
          </cell>
          <cell r="K120" t="str">
            <v>等待城市动画结束</v>
          </cell>
        </row>
        <row r="121">
          <cell r="A121">
            <v>1016005</v>
          </cell>
          <cell r="B121">
            <v>1016</v>
          </cell>
          <cell r="C121">
            <v>5</v>
          </cell>
          <cell r="D121" t="str">
            <v>新手任务引导</v>
          </cell>
          <cell r="E121" t="str">
            <v>good</v>
          </cell>
          <cell r="F121">
            <v>6</v>
          </cell>
          <cell r="G121">
            <v>1</v>
          </cell>
          <cell r="H121" t="str">
            <v>头像文字</v>
          </cell>
          <cell r="I121" t="str">
            <v>100601</v>
          </cell>
          <cell r="J121" t="str">
            <v>LEFT_BOTTOM</v>
          </cell>
          <cell r="K121" t="str">
            <v>点击返回按钮，回到站台。</v>
          </cell>
        </row>
        <row r="122">
          <cell r="A122">
            <v>1016006</v>
          </cell>
          <cell r="B122">
            <v>1016</v>
          </cell>
          <cell r="C122">
            <v>6</v>
          </cell>
          <cell r="D122" t="str">
            <v>新手任务引导</v>
          </cell>
          <cell r="E122" t="str">
            <v>good</v>
          </cell>
          <cell r="F122">
            <v>7</v>
          </cell>
          <cell r="G122">
            <v>1</v>
          </cell>
          <cell r="H122" t="str">
            <v>头像文字</v>
          </cell>
          <cell r="I122" t="str">
            <v>100601</v>
          </cell>
          <cell r="J122" t="str">
            <v>LEFT_BOTTOM</v>
          </cell>
          <cell r="K122" t="str">
            <v>点击任务按钮。</v>
          </cell>
        </row>
        <row r="123">
          <cell r="A123">
            <v>1016007</v>
          </cell>
          <cell r="B123">
            <v>1016</v>
          </cell>
          <cell r="C123">
            <v>7</v>
          </cell>
          <cell r="D123" t="str">
            <v>新手任务引导</v>
          </cell>
          <cell r="E123" t="str">
            <v>good</v>
          </cell>
          <cell r="F123">
            <v>8</v>
          </cell>
          <cell r="G123">
            <v>4</v>
          </cell>
          <cell r="H123" t="str">
            <v>程序功能</v>
          </cell>
          <cell r="I123" t="str">
            <v>切换至新人激励</v>
          </cell>
        </row>
        <row r="124">
          <cell r="A124">
            <v>1016008</v>
          </cell>
          <cell r="B124">
            <v>1016</v>
          </cell>
          <cell r="C124">
            <v>8</v>
          </cell>
          <cell r="D124" t="str">
            <v>新手任务引导</v>
          </cell>
          <cell r="E124" t="str">
            <v>good</v>
          </cell>
          <cell r="F124">
            <v>9</v>
          </cell>
          <cell r="G124">
            <v>1</v>
          </cell>
          <cell r="H124" t="str">
            <v>头像文字</v>
          </cell>
          <cell r="I124" t="str">
            <v>100601</v>
          </cell>
          <cell r="J124" t="str">
            <v>LEFT_BOTTOM</v>
          </cell>
          <cell r="K124" t="str">
            <v>这些就是我们在南廷的行动计划，组长每完成一项就会获得本助手准备好的奖励。</v>
          </cell>
        </row>
        <row r="125">
          <cell r="A125">
            <v>1016009</v>
          </cell>
          <cell r="B125">
            <v>1016</v>
          </cell>
          <cell r="C125">
            <v>9</v>
          </cell>
          <cell r="D125" t="str">
            <v>新手任务引导</v>
          </cell>
          <cell r="E125" t="str">
            <v>good</v>
          </cell>
          <cell r="F125">
            <v>10</v>
          </cell>
          <cell r="G125">
            <v>1</v>
          </cell>
          <cell r="H125" t="str">
            <v>头像文字</v>
          </cell>
          <cell r="I125" t="str">
            <v>100601</v>
          </cell>
          <cell r="J125" t="str">
            <v>LEFT_BOTTOM</v>
          </cell>
          <cell r="K125" t="str">
            <v>完成所有的任务后，还会获得额外资源奖励！这，就是我的胡萝卜计划。</v>
          </cell>
        </row>
        <row r="126">
          <cell r="A126">
            <v>1016010</v>
          </cell>
          <cell r="B126">
            <v>1016</v>
          </cell>
          <cell r="C126">
            <v>10</v>
          </cell>
          <cell r="D126" t="str">
            <v>新手任务引导</v>
          </cell>
          <cell r="E126" t="str">
            <v>good</v>
          </cell>
          <cell r="F126">
            <v>11</v>
          </cell>
          <cell r="G126">
            <v>1</v>
          </cell>
          <cell r="H126" t="str">
            <v>头像文字</v>
          </cell>
          <cell r="I126" t="str">
            <v>100601</v>
          </cell>
          <cell r="J126" t="str">
            <v>LEFT_BOTTOM</v>
          </cell>
          <cell r="K126" t="str">
            <v>点击行动目标，领取奖励。</v>
          </cell>
        </row>
        <row r="127">
          <cell r="A127">
            <v>1016011</v>
          </cell>
          <cell r="B127">
            <v>1016</v>
          </cell>
          <cell r="C127">
            <v>11</v>
          </cell>
          <cell r="D127" t="str">
            <v>新手任务引导</v>
          </cell>
          <cell r="E127" t="str">
            <v>参数不一致</v>
          </cell>
          <cell r="F127">
            <v>12</v>
          </cell>
          <cell r="G127">
            <v>6</v>
          </cell>
          <cell r="H127" t="str">
            <v>等待唤起</v>
          </cell>
          <cell r="I127" t="str">
            <v>-1</v>
          </cell>
          <cell r="K127" t="str">
            <v>等待奖励界面关闭</v>
          </cell>
        </row>
        <row r="128">
          <cell r="A128">
            <v>1016012</v>
          </cell>
          <cell r="B128">
            <v>1016</v>
          </cell>
          <cell r="C128">
            <v>12</v>
          </cell>
          <cell r="D128" t="str">
            <v>新手任务引导</v>
          </cell>
          <cell r="E128" t="str">
            <v>good</v>
          </cell>
          <cell r="F128">
            <v>13</v>
          </cell>
          <cell r="G128">
            <v>2</v>
          </cell>
          <cell r="H128" t="str">
            <v>帮助面板</v>
          </cell>
          <cell r="I128" t="str">
            <v>100701;100702;100703</v>
          </cell>
        </row>
        <row r="129">
          <cell r="A129">
            <v>1016013</v>
          </cell>
          <cell r="B129">
            <v>1016</v>
          </cell>
          <cell r="C129">
            <v>13</v>
          </cell>
          <cell r="D129" t="str">
            <v>新手任务引导</v>
          </cell>
          <cell r="E129" t="str">
            <v>good</v>
          </cell>
          <cell r="F129">
            <v>-1</v>
          </cell>
          <cell r="G129">
            <v>5</v>
          </cell>
          <cell r="H129" t="str">
            <v>空节点</v>
          </cell>
        </row>
        <row r="130">
          <cell r="A130">
            <v>1017001</v>
          </cell>
          <cell r="B130">
            <v>1017</v>
          </cell>
          <cell r="C130">
            <v>1</v>
          </cell>
          <cell r="D130" t="str">
            <v>自动功能</v>
          </cell>
          <cell r="E130" t="str">
            <v>good</v>
          </cell>
          <cell r="F130">
            <v>2</v>
          </cell>
          <cell r="G130">
            <v>1</v>
          </cell>
          <cell r="H130" t="str">
            <v>头像文字</v>
          </cell>
          <cell r="I130">
            <v>100601</v>
          </cell>
          <cell r="J130" t="str">
            <v>LEFT_TOP</v>
          </cell>
          <cell r="K130" t="str">
            <v>每场行动在首次完成后，将会开启自动作战功能。特工将自主行动，解放组长你的双手。</v>
          </cell>
        </row>
        <row r="131">
          <cell r="A131">
            <v>1017002</v>
          </cell>
          <cell r="B131">
            <v>1017</v>
          </cell>
          <cell r="C131">
            <v>2</v>
          </cell>
          <cell r="D131" t="str">
            <v>自动功能</v>
          </cell>
          <cell r="E131" t="str">
            <v>good</v>
          </cell>
          <cell r="F131">
            <v>3</v>
          </cell>
          <cell r="G131">
            <v>1</v>
          </cell>
          <cell r="H131" t="str">
            <v>头像文字</v>
          </cell>
          <cell r="I131">
            <v>100601</v>
          </cell>
          <cell r="J131" t="str">
            <v>LEFT_TOP</v>
          </cell>
          <cell r="K131" t="str">
            <v>自动按钮可以进行自动或手动战斗的切换。</v>
          </cell>
        </row>
        <row r="132">
          <cell r="A132">
            <v>1017003</v>
          </cell>
          <cell r="B132">
            <v>1017</v>
          </cell>
          <cell r="C132">
            <v>3</v>
          </cell>
          <cell r="D132" t="str">
            <v>自动功能</v>
          </cell>
          <cell r="E132" t="str">
            <v>good</v>
          </cell>
          <cell r="F132">
            <v>4</v>
          </cell>
          <cell r="G132">
            <v>1</v>
          </cell>
          <cell r="H132" t="str">
            <v>头像文字</v>
          </cell>
          <cell r="I132">
            <v>100601</v>
          </cell>
          <cell r="J132" t="str">
            <v>LEFT_TOP</v>
          </cell>
          <cell r="K132" t="str">
            <v>点击此处，开启战斗倍速功能。</v>
          </cell>
        </row>
        <row r="133">
          <cell r="A133">
            <v>1017004</v>
          </cell>
          <cell r="B133">
            <v>1017</v>
          </cell>
          <cell r="C133">
            <v>4</v>
          </cell>
          <cell r="D133" t="str">
            <v>自动功能</v>
          </cell>
          <cell r="E133" t="str">
            <v>good</v>
          </cell>
          <cell r="F133">
            <v>5</v>
          </cell>
          <cell r="G133">
            <v>2</v>
          </cell>
          <cell r="H133" t="str">
            <v>帮助面板</v>
          </cell>
          <cell r="I133" t="str">
            <v>101605</v>
          </cell>
        </row>
        <row r="134">
          <cell r="A134">
            <v>1017005</v>
          </cell>
          <cell r="B134">
            <v>1017</v>
          </cell>
          <cell r="C134">
            <v>5</v>
          </cell>
          <cell r="D134" t="str">
            <v>自动功能</v>
          </cell>
          <cell r="E134" t="str">
            <v>good</v>
          </cell>
          <cell r="F134">
            <v>-1</v>
          </cell>
          <cell r="G134">
            <v>5</v>
          </cell>
          <cell r="H134" t="str">
            <v>空节点</v>
          </cell>
        </row>
        <row r="135">
          <cell r="A135">
            <v>1018001</v>
          </cell>
          <cell r="B135">
            <v>1018</v>
          </cell>
          <cell r="C135">
            <v>1</v>
          </cell>
          <cell r="D135" t="str">
            <v>材料本引导</v>
          </cell>
          <cell r="E135" t="str">
            <v>good</v>
          </cell>
          <cell r="F135">
            <v>2</v>
          </cell>
          <cell r="G135">
            <v>6</v>
          </cell>
          <cell r="H135" t="str">
            <v>等待唤起</v>
          </cell>
          <cell r="K135" t="str">
            <v>等待结算动画结束</v>
          </cell>
        </row>
        <row r="136">
          <cell r="A136">
            <v>1018002</v>
          </cell>
          <cell r="B136">
            <v>1018</v>
          </cell>
          <cell r="C136">
            <v>2</v>
          </cell>
          <cell r="D136" t="str">
            <v>材料本引导</v>
          </cell>
          <cell r="E136" t="str">
            <v>good</v>
          </cell>
          <cell r="F136">
            <v>3</v>
          </cell>
          <cell r="G136">
            <v>1</v>
          </cell>
          <cell r="H136" t="str">
            <v>头像文字</v>
          </cell>
          <cell r="I136">
            <v>100601</v>
          </cell>
          <cell r="J136" t="str">
            <v>LEFT_TOP</v>
          </cell>
          <cell r="K136" t="str">
            <v>队长，我们在地铁上发现了几节特殊的车厢。我们可以在这些车厢中收缴出我们需要的物资。</v>
          </cell>
        </row>
        <row r="137">
          <cell r="A137">
            <v>1018003</v>
          </cell>
          <cell r="B137">
            <v>1018</v>
          </cell>
          <cell r="C137">
            <v>3</v>
          </cell>
          <cell r="D137" t="str">
            <v>材料本引导</v>
          </cell>
          <cell r="E137" t="str">
            <v>good</v>
          </cell>
          <cell r="F137">
            <v>4</v>
          </cell>
          <cell r="G137">
            <v>1</v>
          </cell>
          <cell r="H137" t="str">
            <v>头像文字</v>
          </cell>
          <cell r="I137" t="str">
            <v>100601</v>
          </cell>
          <cell r="J137" t="str">
            <v>LEFT_TOP</v>
          </cell>
          <cell r="K137" t="str">
            <v>点击确定按钮，返回南廷市。</v>
          </cell>
        </row>
        <row r="138">
          <cell r="A138">
            <v>1018004</v>
          </cell>
          <cell r="B138">
            <v>1018</v>
          </cell>
          <cell r="C138">
            <v>4</v>
          </cell>
          <cell r="D138" t="str">
            <v>材料本引导</v>
          </cell>
          <cell r="E138" t="str">
            <v>good</v>
          </cell>
          <cell r="F138">
            <v>5</v>
          </cell>
          <cell r="G138">
            <v>6</v>
          </cell>
          <cell r="H138" t="str">
            <v>等待唤起</v>
          </cell>
          <cell r="I138" t="str">
            <v>-1</v>
          </cell>
          <cell r="K138" t="str">
            <v>等待城市动画结束</v>
          </cell>
        </row>
        <row r="139">
          <cell r="A139">
            <v>1018005</v>
          </cell>
          <cell r="B139">
            <v>1018</v>
          </cell>
          <cell r="C139">
            <v>5</v>
          </cell>
          <cell r="D139" t="str">
            <v>材料本引导</v>
          </cell>
          <cell r="E139" t="str">
            <v>good</v>
          </cell>
          <cell r="F139">
            <v>6</v>
          </cell>
          <cell r="G139">
            <v>1</v>
          </cell>
          <cell r="H139" t="str">
            <v>头像文字</v>
          </cell>
          <cell r="I139" t="str">
            <v>100601</v>
          </cell>
          <cell r="J139" t="str">
            <v>LEFT_BOTTOM</v>
          </cell>
          <cell r="K139" t="str">
            <v>点击返回按钮，回到站台。</v>
          </cell>
        </row>
        <row r="140">
          <cell r="A140">
            <v>1018006</v>
          </cell>
          <cell r="B140">
            <v>1018</v>
          </cell>
          <cell r="C140">
            <v>6</v>
          </cell>
          <cell r="D140" t="str">
            <v>材料本引导</v>
          </cell>
          <cell r="E140" t="str">
            <v>good</v>
          </cell>
          <cell r="F140">
            <v>7</v>
          </cell>
          <cell r="G140">
            <v>1</v>
          </cell>
          <cell r="H140" t="str">
            <v>头像文字</v>
          </cell>
          <cell r="I140" t="str">
            <v>100601</v>
          </cell>
          <cell r="J140" t="str">
            <v>LEFT_BOTTOM</v>
          </cell>
          <cell r="K140" t="str">
            <v>点击地铁探索按钮。</v>
          </cell>
        </row>
        <row r="141">
          <cell r="A141">
            <v>1018007</v>
          </cell>
          <cell r="B141">
            <v>1018</v>
          </cell>
          <cell r="C141">
            <v>7</v>
          </cell>
          <cell r="D141" t="str">
            <v>材料本引导</v>
          </cell>
          <cell r="E141" t="str">
            <v>good</v>
          </cell>
          <cell r="F141">
            <v>8</v>
          </cell>
          <cell r="G141">
            <v>1</v>
          </cell>
          <cell r="H141" t="str">
            <v>头像文字</v>
          </cell>
          <cell r="I141" t="str">
            <v>100601</v>
          </cell>
          <cell r="J141" t="str">
            <v>LEFT_BOTTOM</v>
          </cell>
          <cell r="K141" t="str">
            <v>在地铁探索中，我们可以前往不同的车厢。打倒乘客，收缴资源吧。</v>
          </cell>
        </row>
        <row r="142">
          <cell r="A142">
            <v>1018008</v>
          </cell>
          <cell r="B142">
            <v>1018</v>
          </cell>
          <cell r="C142">
            <v>8</v>
          </cell>
          <cell r="D142" t="str">
            <v>材料本引导</v>
          </cell>
          <cell r="E142" t="str">
            <v>good</v>
          </cell>
          <cell r="F142">
            <v>10</v>
          </cell>
          <cell r="G142">
            <v>1</v>
          </cell>
          <cell r="H142" t="str">
            <v>头像文字</v>
          </cell>
          <cell r="I142" t="str">
            <v>100601</v>
          </cell>
          <cell r="J142" t="str">
            <v>LEFT_BOTTOM</v>
          </cell>
          <cell r="K142" t="str">
            <v>队长你可以根据自己的需要，选择需要挑战的车厢。</v>
          </cell>
        </row>
        <row r="143">
          <cell r="A143">
            <v>1018009</v>
          </cell>
          <cell r="B143">
            <v>1018</v>
          </cell>
          <cell r="C143">
            <v>9</v>
          </cell>
          <cell r="D143" t="str">
            <v>材料本引导</v>
          </cell>
          <cell r="F143">
            <v>10</v>
          </cell>
          <cell r="G143">
            <v>2</v>
          </cell>
          <cell r="H143" t="str">
            <v>帮助面板</v>
          </cell>
          <cell r="I143" t="str">
            <v>100401</v>
          </cell>
        </row>
        <row r="144">
          <cell r="A144">
            <v>1018010</v>
          </cell>
          <cell r="B144">
            <v>1018</v>
          </cell>
          <cell r="C144">
            <v>10</v>
          </cell>
          <cell r="D144" t="str">
            <v>材料本引导</v>
          </cell>
          <cell r="E144" t="str">
            <v>good</v>
          </cell>
          <cell r="F144">
            <v>-1</v>
          </cell>
          <cell r="G144">
            <v>5</v>
          </cell>
          <cell r="H144" t="str">
            <v>空节点</v>
          </cell>
        </row>
        <row r="145">
          <cell r="A145">
            <v>1019001</v>
          </cell>
          <cell r="B145">
            <v>1019</v>
          </cell>
          <cell r="C145">
            <v>1</v>
          </cell>
          <cell r="D145" t="str">
            <v>基地类引导</v>
          </cell>
          <cell r="E145" t="str">
            <v>good</v>
          </cell>
          <cell r="F145">
            <v>2</v>
          </cell>
          <cell r="G145">
            <v>6</v>
          </cell>
          <cell r="H145" t="str">
            <v>等待唤起</v>
          </cell>
          <cell r="K145" t="str">
            <v>等待结算动画结束</v>
          </cell>
        </row>
        <row r="146">
          <cell r="A146">
            <v>1019002</v>
          </cell>
          <cell r="B146">
            <v>1019</v>
          </cell>
          <cell r="C146">
            <v>2</v>
          </cell>
          <cell r="D146" t="str">
            <v>基地类引导</v>
          </cell>
          <cell r="E146" t="str">
            <v>good</v>
          </cell>
          <cell r="F146">
            <v>3</v>
          </cell>
          <cell r="G146">
            <v>3</v>
          </cell>
          <cell r="H146" t="str">
            <v>立绘剧情</v>
          </cell>
          <cell r="I146" t="str">
            <v>20003</v>
          </cell>
        </row>
        <row r="147">
          <cell r="A147">
            <v>1019003</v>
          </cell>
          <cell r="B147">
            <v>1019</v>
          </cell>
          <cell r="C147">
            <v>3</v>
          </cell>
          <cell r="D147" t="str">
            <v>基地类引导</v>
          </cell>
          <cell r="E147" t="str">
            <v>good</v>
          </cell>
          <cell r="F147">
            <v>4</v>
          </cell>
          <cell r="G147">
            <v>1</v>
          </cell>
          <cell r="H147" t="str">
            <v>头像文字</v>
          </cell>
          <cell r="I147" t="str">
            <v>100601</v>
          </cell>
          <cell r="J147" t="str">
            <v>LEFT_TOP</v>
          </cell>
          <cell r="K147" t="str">
            <v>为了保证小组能在南廷扎根，我们需要建立正式据点！</v>
          </cell>
        </row>
        <row r="148">
          <cell r="A148">
            <v>1019004</v>
          </cell>
          <cell r="B148">
            <v>1019</v>
          </cell>
          <cell r="C148">
            <v>4</v>
          </cell>
          <cell r="D148" t="str">
            <v>基地类引导</v>
          </cell>
          <cell r="E148" t="str">
            <v>good</v>
          </cell>
          <cell r="F148">
            <v>5</v>
          </cell>
          <cell r="G148">
            <v>1</v>
          </cell>
          <cell r="H148" t="str">
            <v>头像文字</v>
          </cell>
          <cell r="I148" t="str">
            <v>100601</v>
          </cell>
          <cell r="J148" t="str">
            <v>LEFT_TOP</v>
          </cell>
          <cell r="K148" t="str">
            <v>点击确定按钮，返回南廷市。</v>
          </cell>
        </row>
        <row r="149">
          <cell r="A149">
            <v>1019005</v>
          </cell>
          <cell r="B149">
            <v>1019</v>
          </cell>
          <cell r="C149">
            <v>5</v>
          </cell>
          <cell r="D149" t="str">
            <v>基地类引导</v>
          </cell>
          <cell r="E149" t="str">
            <v>good</v>
          </cell>
          <cell r="F149">
            <v>6</v>
          </cell>
          <cell r="G149">
            <v>6</v>
          </cell>
          <cell r="H149" t="str">
            <v>等待唤起</v>
          </cell>
          <cell r="I149" t="str">
            <v>-1</v>
          </cell>
          <cell r="K149" t="str">
            <v>等待城市动画结束</v>
          </cell>
        </row>
        <row r="150">
          <cell r="A150">
            <v>1019006</v>
          </cell>
          <cell r="B150">
            <v>1019</v>
          </cell>
          <cell r="C150">
            <v>6</v>
          </cell>
          <cell r="D150" t="str">
            <v>基地类引导</v>
          </cell>
          <cell r="E150" t="str">
            <v>good</v>
          </cell>
          <cell r="F150">
            <v>7</v>
          </cell>
          <cell r="G150">
            <v>4</v>
          </cell>
          <cell r="H150" t="str">
            <v>程序功能</v>
          </cell>
          <cell r="I150" t="str">
            <v>定位到1001地点</v>
          </cell>
        </row>
        <row r="151">
          <cell r="A151">
            <v>1019007</v>
          </cell>
          <cell r="B151">
            <v>1019</v>
          </cell>
          <cell r="C151">
            <v>7</v>
          </cell>
          <cell r="D151" t="str">
            <v>基地类引导</v>
          </cell>
          <cell r="E151" t="str">
            <v>good</v>
          </cell>
          <cell r="F151">
            <v>8</v>
          </cell>
          <cell r="G151">
            <v>1</v>
          </cell>
          <cell r="H151" t="str">
            <v>头像文字</v>
          </cell>
          <cell r="I151" t="str">
            <v>100601</v>
          </cell>
          <cell r="J151" t="str">
            <v>LEFT_TOP</v>
          </cell>
          <cell r="K151" t="str">
            <v>基地类设施将定时产出探索南廷所需的材料。</v>
          </cell>
        </row>
        <row r="152">
          <cell r="A152">
            <v>1019008</v>
          </cell>
          <cell r="B152">
            <v>1019</v>
          </cell>
          <cell r="C152">
            <v>8</v>
          </cell>
          <cell r="D152" t="str">
            <v>基地类引导</v>
          </cell>
          <cell r="E152" t="str">
            <v>good</v>
          </cell>
          <cell r="F152">
            <v>10</v>
          </cell>
          <cell r="G152">
            <v>1</v>
          </cell>
          <cell r="H152" t="str">
            <v>头像文字</v>
          </cell>
          <cell r="I152" t="str">
            <v>100601</v>
          </cell>
          <cell r="J152" t="str">
            <v>LEFT_TOP</v>
          </cell>
          <cell r="K152" t="str">
            <v>点击&lt;color=#ff4f00&gt;地铁据点&lt;/color&gt;进入指定地点。</v>
          </cell>
        </row>
        <row r="153">
          <cell r="A153">
            <v>1019009</v>
          </cell>
          <cell r="B153">
            <v>1019</v>
          </cell>
          <cell r="C153">
            <v>9</v>
          </cell>
          <cell r="D153" t="str">
            <v>基地类引导</v>
          </cell>
          <cell r="F153">
            <v>10</v>
          </cell>
          <cell r="G153">
            <v>1</v>
          </cell>
          <cell r="H153" t="str">
            <v>头像文字</v>
          </cell>
          <cell r="I153" t="str">
            <v>100601</v>
          </cell>
          <cell r="J153" t="str">
            <v>LEFT_TOP</v>
          </cell>
          <cell r="K153" t="str">
            <v>任务要求将显示设施的解锁条件。</v>
          </cell>
        </row>
        <row r="154">
          <cell r="A154">
            <v>1019010</v>
          </cell>
          <cell r="B154">
            <v>1019</v>
          </cell>
          <cell r="C154">
            <v>10</v>
          </cell>
          <cell r="D154" t="str">
            <v>基地类引导</v>
          </cell>
          <cell r="E154" t="str">
            <v>good</v>
          </cell>
          <cell r="F154">
            <v>11</v>
          </cell>
          <cell r="G154">
            <v>1</v>
          </cell>
          <cell r="H154" t="str">
            <v>头像文字</v>
          </cell>
          <cell r="I154" t="str">
            <v>100601</v>
          </cell>
          <cell r="J154" t="str">
            <v>LEFT_TOP</v>
          </cell>
          <cell r="K154" t="str">
            <v>探索设施需要一定数量的&lt;color=#ff4f00&gt;计算模块&lt;/color&gt;。</v>
          </cell>
        </row>
        <row r="155">
          <cell r="A155">
            <v>1019011</v>
          </cell>
          <cell r="B155">
            <v>1019</v>
          </cell>
          <cell r="C155">
            <v>11</v>
          </cell>
          <cell r="D155" t="str">
            <v>基地类引导</v>
          </cell>
          <cell r="E155" t="str">
            <v>good</v>
          </cell>
          <cell r="F155">
            <v>12</v>
          </cell>
          <cell r="G155">
            <v>1</v>
          </cell>
          <cell r="H155" t="str">
            <v>头像文字</v>
          </cell>
          <cell r="I155" t="str">
            <v>100601</v>
          </cell>
          <cell r="J155" t="str">
            <v>LEFT_TOP</v>
          </cell>
          <cell r="K155" t="str">
            <v>点击按钮，开始探索。</v>
          </cell>
        </row>
        <row r="156">
          <cell r="A156">
            <v>1019012</v>
          </cell>
          <cell r="B156">
            <v>1019</v>
          </cell>
          <cell r="C156">
            <v>12</v>
          </cell>
          <cell r="D156" t="str">
            <v>基地类引导</v>
          </cell>
          <cell r="E156" t="str">
            <v>good</v>
          </cell>
          <cell r="F156">
            <v>13</v>
          </cell>
          <cell r="G156">
            <v>6</v>
          </cell>
          <cell r="H156" t="str">
            <v>等待唤起</v>
          </cell>
          <cell r="I156" t="str">
            <v>-1</v>
          </cell>
          <cell r="K156" t="str">
            <v>渗透成功关闭</v>
          </cell>
        </row>
        <row r="157">
          <cell r="A157">
            <v>1019013</v>
          </cell>
          <cell r="B157">
            <v>1019</v>
          </cell>
          <cell r="C157">
            <v>13</v>
          </cell>
          <cell r="D157" t="str">
            <v>基地类引导</v>
          </cell>
          <cell r="E157" t="str">
            <v>good</v>
          </cell>
          <cell r="F157">
            <v>14</v>
          </cell>
          <cell r="G157">
            <v>1</v>
          </cell>
          <cell r="H157" t="str">
            <v>头像文字</v>
          </cell>
          <cell r="I157" t="str">
            <v>100601</v>
          </cell>
          <cell r="J157" t="str">
            <v>LEFT_TOP</v>
          </cell>
          <cell r="K157" t="str">
            <v>设施没有人看管的话，就无法正常运作。请指派特工进驻设施吧。</v>
          </cell>
        </row>
        <row r="158">
          <cell r="A158">
            <v>1019014</v>
          </cell>
          <cell r="B158">
            <v>1019</v>
          </cell>
          <cell r="C158">
            <v>14</v>
          </cell>
          <cell r="D158" t="str">
            <v>基地类引导</v>
          </cell>
          <cell r="E158" t="str">
            <v>good</v>
          </cell>
          <cell r="F158">
            <v>15</v>
          </cell>
          <cell r="G158">
            <v>1</v>
          </cell>
          <cell r="H158" t="str">
            <v>头像文字</v>
          </cell>
          <cell r="I158" t="str">
            <v>100601</v>
          </cell>
          <cell r="J158" t="str">
            <v>LEFT_TOP</v>
          </cell>
          <cell r="K158" t="str">
            <v>点击按钮，打开特工列表。</v>
          </cell>
        </row>
        <row r="159">
          <cell r="A159">
            <v>1019015</v>
          </cell>
          <cell r="B159">
            <v>1019</v>
          </cell>
          <cell r="C159">
            <v>15</v>
          </cell>
          <cell r="D159" t="str">
            <v>基地类引导</v>
          </cell>
          <cell r="E159" t="str">
            <v>good</v>
          </cell>
          <cell r="F159">
            <v>16</v>
          </cell>
          <cell r="G159">
            <v>4</v>
          </cell>
          <cell r="H159" t="str">
            <v>程序功能</v>
          </cell>
          <cell r="I159" t="str">
            <v>置顶千秋</v>
          </cell>
        </row>
        <row r="160">
          <cell r="A160">
            <v>1019016</v>
          </cell>
          <cell r="B160">
            <v>1019</v>
          </cell>
          <cell r="C160">
            <v>16</v>
          </cell>
          <cell r="D160" t="str">
            <v>基地类引导</v>
          </cell>
          <cell r="E160" t="str">
            <v>good</v>
          </cell>
          <cell r="F160">
            <v>17</v>
          </cell>
          <cell r="G160">
            <v>1</v>
          </cell>
          <cell r="H160" t="str">
            <v>头像文字</v>
          </cell>
          <cell r="I160" t="str">
            <v>100601</v>
          </cell>
          <cell r="J160" t="str">
            <v>LEFT_BOTTOM</v>
          </cell>
          <cell r="K160" t="str">
            <v>先选择我这个超级全能助手，千秋小姐吧！</v>
          </cell>
        </row>
        <row r="161">
          <cell r="A161">
            <v>1019017</v>
          </cell>
          <cell r="B161">
            <v>1019</v>
          </cell>
          <cell r="C161">
            <v>17</v>
          </cell>
          <cell r="D161" t="str">
            <v>基地类引导</v>
          </cell>
          <cell r="E161" t="str">
            <v>good</v>
          </cell>
          <cell r="F161">
            <v>18</v>
          </cell>
          <cell r="G161">
            <v>1</v>
          </cell>
          <cell r="H161" t="str">
            <v>头像文字</v>
          </cell>
          <cell r="I161" t="str">
            <v>100601</v>
          </cell>
          <cell r="J161" t="str">
            <v>LEFT_TOP</v>
          </cell>
          <cell r="K161" t="str">
            <v>特工进驻设施需要消耗体力值。我们有非常严格的劳动保护，体力值为空的时候，是无法提供加成的哦。</v>
          </cell>
        </row>
        <row r="162">
          <cell r="A162">
            <v>1019018</v>
          </cell>
          <cell r="B162">
            <v>1019</v>
          </cell>
          <cell r="C162">
            <v>18</v>
          </cell>
          <cell r="D162" t="str">
            <v>基地类引导</v>
          </cell>
          <cell r="E162" t="str">
            <v>good</v>
          </cell>
          <cell r="F162">
            <v>19</v>
          </cell>
          <cell r="G162">
            <v>1</v>
          </cell>
          <cell r="H162" t="str">
            <v>头像文字</v>
          </cell>
          <cell r="I162" t="str">
            <v>100601</v>
          </cell>
          <cell r="J162" t="str">
            <v>LEFT_TOP</v>
          </cell>
          <cell r="K162" t="str">
            <v>每个特工都会有若干设施专长，可以提升对应设施的收益。</v>
          </cell>
        </row>
        <row r="163">
          <cell r="A163">
            <v>1019019</v>
          </cell>
          <cell r="B163">
            <v>1019</v>
          </cell>
          <cell r="C163">
            <v>19</v>
          </cell>
          <cell r="D163" t="str">
            <v>基地类引导</v>
          </cell>
          <cell r="E163" t="str">
            <v>good</v>
          </cell>
          <cell r="F163">
            <v>20</v>
          </cell>
          <cell r="G163">
            <v>1</v>
          </cell>
          <cell r="H163" t="str">
            <v>头像文字</v>
          </cell>
          <cell r="I163" t="str">
            <v>100601</v>
          </cell>
          <cell r="J163" t="str">
            <v>LEFT_TOP</v>
          </cell>
          <cell r="K163" t="str">
            <v>点击确定按钮，设置进驻特工。</v>
          </cell>
        </row>
        <row r="164">
          <cell r="A164">
            <v>1019020</v>
          </cell>
          <cell r="B164">
            <v>1019</v>
          </cell>
          <cell r="C164">
            <v>20</v>
          </cell>
          <cell r="D164" t="str">
            <v>基地类引导</v>
          </cell>
          <cell r="E164" t="str">
            <v>good</v>
          </cell>
          <cell r="F164">
            <v>21</v>
          </cell>
          <cell r="G164">
            <v>1</v>
          </cell>
          <cell r="H164" t="str">
            <v>头像文字</v>
          </cell>
          <cell r="I164" t="str">
            <v>100601</v>
          </cell>
          <cell r="J164" t="str">
            <v>LEFT_TOP</v>
          </cell>
          <cell r="K164" t="str">
            <v>接下来，我会在基地内努力工作，以提升生产效率……直到燃尽，或者组长开恩！</v>
          </cell>
        </row>
        <row r="165">
          <cell r="A165">
            <v>1019021</v>
          </cell>
          <cell r="B165">
            <v>1019</v>
          </cell>
          <cell r="C165">
            <v>21</v>
          </cell>
          <cell r="D165" t="str">
            <v>基地类引导</v>
          </cell>
          <cell r="E165" t="str">
            <v>good</v>
          </cell>
          <cell r="F165">
            <v>22</v>
          </cell>
          <cell r="G165">
            <v>1</v>
          </cell>
          <cell r="H165" t="str">
            <v>头像文字</v>
          </cell>
          <cell r="I165" t="str">
            <v>100601</v>
          </cell>
          <cell r="J165" t="str">
            <v>LEFT_TOP</v>
          </cell>
          <cell r="K165" t="str">
            <v>现在让我们去探索其他设施吧。</v>
          </cell>
        </row>
        <row r="166">
          <cell r="A166">
            <v>1019022</v>
          </cell>
          <cell r="B166">
            <v>1019</v>
          </cell>
          <cell r="C166">
            <v>22</v>
          </cell>
          <cell r="D166" t="str">
            <v>基地类引导</v>
          </cell>
          <cell r="E166" t="str">
            <v>good</v>
          </cell>
          <cell r="F166">
            <v>23</v>
          </cell>
          <cell r="G166">
            <v>1</v>
          </cell>
          <cell r="H166" t="str">
            <v>头像文字</v>
          </cell>
          <cell r="I166" t="str">
            <v>100601</v>
          </cell>
          <cell r="J166" t="str">
            <v>LEFT_TOP</v>
          </cell>
          <cell r="K166" t="str">
            <v>点击返回按钮，回到南廷市。</v>
          </cell>
        </row>
        <row r="167">
          <cell r="A167">
            <v>1019023</v>
          </cell>
          <cell r="B167">
            <v>1019</v>
          </cell>
          <cell r="C167">
            <v>23</v>
          </cell>
          <cell r="D167" t="str">
            <v>基地类引导</v>
          </cell>
          <cell r="E167" t="str">
            <v>good</v>
          </cell>
          <cell r="F167">
            <v>24</v>
          </cell>
          <cell r="G167">
            <v>1</v>
          </cell>
          <cell r="H167" t="str">
            <v>头像文字</v>
          </cell>
          <cell r="I167" t="str">
            <v>100601</v>
          </cell>
          <cell r="J167" t="str">
            <v>LEFT_TOP</v>
          </cell>
          <cell r="K167" t="str">
            <v>点击返回按钮，离开当前地点。</v>
          </cell>
        </row>
        <row r="168">
          <cell r="A168">
            <v>1019024</v>
          </cell>
          <cell r="B168">
            <v>1019</v>
          </cell>
          <cell r="C168">
            <v>24</v>
          </cell>
          <cell r="D168" t="str">
            <v>基地类引导</v>
          </cell>
          <cell r="E168" t="str">
            <v>good</v>
          </cell>
          <cell r="F168">
            <v>25</v>
          </cell>
          <cell r="G168">
            <v>4</v>
          </cell>
          <cell r="H168" t="str">
            <v>程序功能</v>
          </cell>
          <cell r="I168" t="str">
            <v>定位到1004地点</v>
          </cell>
        </row>
        <row r="169">
          <cell r="A169">
            <v>1019025</v>
          </cell>
          <cell r="B169">
            <v>1019</v>
          </cell>
          <cell r="C169">
            <v>25</v>
          </cell>
          <cell r="D169" t="str">
            <v>经营类引导</v>
          </cell>
          <cell r="E169" t="str">
            <v>good</v>
          </cell>
          <cell r="F169">
            <v>26</v>
          </cell>
          <cell r="G169">
            <v>1</v>
          </cell>
          <cell r="H169" t="str">
            <v>头像文字</v>
          </cell>
          <cell r="I169" t="str">
            <v>100601</v>
          </cell>
          <cell r="J169" t="str">
            <v>LEFT_TOP</v>
          </cell>
          <cell r="K169" t="str">
            <v>经营类设施将定时产出训练特工所需的道具。</v>
          </cell>
        </row>
        <row r="170">
          <cell r="A170">
            <v>1019026</v>
          </cell>
          <cell r="B170">
            <v>1019</v>
          </cell>
          <cell r="C170">
            <v>26</v>
          </cell>
          <cell r="D170" t="str">
            <v>经营类引导</v>
          </cell>
          <cell r="E170" t="str">
            <v>good</v>
          </cell>
          <cell r="F170">
            <v>27</v>
          </cell>
          <cell r="G170">
            <v>1</v>
          </cell>
          <cell r="H170" t="str">
            <v>头像文字</v>
          </cell>
          <cell r="I170" t="str">
            <v>100601</v>
          </cell>
          <cell r="J170" t="str">
            <v>LEFT_TOP</v>
          </cell>
          <cell r="K170" t="str">
            <v>点击进入&lt;color=#ff4f00&gt;临港公园&lt;/color&gt;。</v>
          </cell>
        </row>
        <row r="171">
          <cell r="A171">
            <v>1019027</v>
          </cell>
          <cell r="B171">
            <v>1019</v>
          </cell>
          <cell r="C171">
            <v>27</v>
          </cell>
          <cell r="D171" t="str">
            <v>经营类引导</v>
          </cell>
          <cell r="E171" t="str">
            <v>good</v>
          </cell>
          <cell r="F171">
            <v>28</v>
          </cell>
          <cell r="G171">
            <v>1</v>
          </cell>
          <cell r="H171" t="str">
            <v>头像文字</v>
          </cell>
          <cell r="I171" t="str">
            <v>100601</v>
          </cell>
          <cell r="J171" t="str">
            <v>LEFT_TOP</v>
          </cell>
          <cell r="K171" t="str">
            <v>点击按钮，开始探索。</v>
          </cell>
        </row>
        <row r="172">
          <cell r="A172">
            <v>1019028</v>
          </cell>
          <cell r="B172">
            <v>1019</v>
          </cell>
          <cell r="C172">
            <v>28</v>
          </cell>
          <cell r="D172" t="str">
            <v>经营类引导</v>
          </cell>
          <cell r="E172" t="str">
            <v>good</v>
          </cell>
          <cell r="F172">
            <v>29</v>
          </cell>
          <cell r="G172">
            <v>6</v>
          </cell>
          <cell r="H172" t="str">
            <v>等待唤起</v>
          </cell>
          <cell r="I172">
            <v>-1</v>
          </cell>
          <cell r="K172" t="str">
            <v>渗透成功关闭</v>
          </cell>
        </row>
        <row r="173">
          <cell r="A173">
            <v>1019029</v>
          </cell>
          <cell r="B173">
            <v>1019</v>
          </cell>
          <cell r="C173">
            <v>29</v>
          </cell>
          <cell r="D173" t="str">
            <v>经营类引导</v>
          </cell>
          <cell r="E173" t="str">
            <v>good</v>
          </cell>
          <cell r="F173">
            <v>30</v>
          </cell>
          <cell r="G173">
            <v>1</v>
          </cell>
          <cell r="H173" t="str">
            <v>头像文字</v>
          </cell>
          <cell r="I173" t="str">
            <v>100601</v>
          </cell>
          <cell r="J173" t="str">
            <v>LEFT_TOP</v>
          </cell>
          <cell r="K173" t="str">
            <v>点击按钮打开特工列表。</v>
          </cell>
        </row>
        <row r="174">
          <cell r="A174">
            <v>1019030</v>
          </cell>
          <cell r="B174">
            <v>1019</v>
          </cell>
          <cell r="C174">
            <v>30</v>
          </cell>
          <cell r="D174" t="str">
            <v>基地类引导</v>
          </cell>
          <cell r="E174" t="str">
            <v>good</v>
          </cell>
          <cell r="F174">
            <v>31</v>
          </cell>
          <cell r="G174">
            <v>4</v>
          </cell>
          <cell r="H174" t="str">
            <v>程序功能</v>
          </cell>
          <cell r="I174" t="str">
            <v>置顶鸣霜</v>
          </cell>
        </row>
        <row r="175">
          <cell r="A175">
            <v>1019031</v>
          </cell>
          <cell r="B175">
            <v>1019</v>
          </cell>
          <cell r="C175">
            <v>31</v>
          </cell>
          <cell r="D175" t="str">
            <v>经营类引导</v>
          </cell>
          <cell r="E175" t="str">
            <v>good</v>
          </cell>
          <cell r="F175">
            <v>32</v>
          </cell>
          <cell r="G175">
            <v>1</v>
          </cell>
          <cell r="H175" t="str">
            <v>头像文字</v>
          </cell>
          <cell r="I175" t="str">
            <v>100601</v>
          </cell>
          <cell r="J175" t="str">
            <v>LEFT_BOTTOM</v>
          </cell>
          <cell r="K175" t="str">
            <v>这里就交给熟悉南廷的纪律委员，鸣霜小姐吧。</v>
          </cell>
        </row>
        <row r="176">
          <cell r="A176">
            <v>1019032</v>
          </cell>
          <cell r="B176">
            <v>1019</v>
          </cell>
          <cell r="C176">
            <v>32</v>
          </cell>
          <cell r="D176" t="str">
            <v>经营类引导</v>
          </cell>
          <cell r="E176" t="str">
            <v>good</v>
          </cell>
          <cell r="F176">
            <v>33</v>
          </cell>
          <cell r="G176">
            <v>1</v>
          </cell>
          <cell r="H176" t="str">
            <v>头像文字</v>
          </cell>
          <cell r="I176" t="str">
            <v>100601</v>
          </cell>
          <cell r="J176" t="str">
            <v>LEFT_BOTTOM</v>
          </cell>
          <cell r="K176" t="str">
            <v>点击确定按钮，设置进驻特工。</v>
          </cell>
        </row>
        <row r="177">
          <cell r="A177">
            <v>1019033</v>
          </cell>
          <cell r="B177">
            <v>1019</v>
          </cell>
          <cell r="C177">
            <v>33</v>
          </cell>
          <cell r="D177" t="str">
            <v>经营类引导</v>
          </cell>
          <cell r="E177" t="str">
            <v>good</v>
          </cell>
          <cell r="F177">
            <v>34</v>
          </cell>
          <cell r="G177">
            <v>1</v>
          </cell>
          <cell r="H177" t="str">
            <v>头像文字</v>
          </cell>
          <cell r="I177" t="str">
            <v>100601</v>
          </cell>
          <cell r="J177" t="str">
            <v>LEFT_TOP</v>
          </cell>
          <cell r="K177" t="str">
            <v>安心与信赖！现在可以回到城市中啦。</v>
          </cell>
        </row>
        <row r="178">
          <cell r="A178">
            <v>1019034</v>
          </cell>
          <cell r="B178">
            <v>1019</v>
          </cell>
          <cell r="C178">
            <v>34</v>
          </cell>
          <cell r="D178" t="str">
            <v>经营类引导</v>
          </cell>
          <cell r="E178" t="str">
            <v>good</v>
          </cell>
          <cell r="F178">
            <v>35</v>
          </cell>
          <cell r="G178">
            <v>1</v>
          </cell>
          <cell r="H178" t="str">
            <v>头像文字</v>
          </cell>
          <cell r="I178" t="str">
            <v>100601</v>
          </cell>
          <cell r="J178" t="str">
            <v>LEFT_TOP</v>
          </cell>
          <cell r="K178" t="str">
            <v>点击返回按钮，回到南廷市。</v>
          </cell>
        </row>
        <row r="179">
          <cell r="A179">
            <v>1019035</v>
          </cell>
          <cell r="B179">
            <v>1019</v>
          </cell>
          <cell r="C179">
            <v>35</v>
          </cell>
          <cell r="D179" t="str">
            <v>基地类引导</v>
          </cell>
          <cell r="E179" t="str">
            <v>good</v>
          </cell>
          <cell r="F179">
            <v>36</v>
          </cell>
          <cell r="G179">
            <v>1</v>
          </cell>
          <cell r="H179" t="str">
            <v>头像文字</v>
          </cell>
          <cell r="I179" t="str">
            <v>100601</v>
          </cell>
          <cell r="J179" t="str">
            <v>LEFT_TOP</v>
          </cell>
          <cell r="K179" t="str">
            <v>点击返回按钮，离开当前地点。</v>
          </cell>
        </row>
        <row r="180">
          <cell r="A180">
            <v>1019036</v>
          </cell>
          <cell r="B180">
            <v>1019</v>
          </cell>
          <cell r="C180">
            <v>36</v>
          </cell>
          <cell r="D180" t="str">
            <v>经营类引导</v>
          </cell>
          <cell r="E180" t="str">
            <v>good</v>
          </cell>
          <cell r="F180">
            <v>37</v>
          </cell>
          <cell r="G180">
            <v>4</v>
          </cell>
          <cell r="H180" t="str">
            <v>程序功能</v>
          </cell>
          <cell r="I180" t="str">
            <v>定位到1010地点</v>
          </cell>
        </row>
        <row r="181">
          <cell r="A181">
            <v>1019037</v>
          </cell>
          <cell r="B181">
            <v>1019</v>
          </cell>
          <cell r="C181">
            <v>37</v>
          </cell>
          <cell r="D181" t="str">
            <v>休息类引导</v>
          </cell>
          <cell r="E181" t="str">
            <v>good</v>
          </cell>
          <cell r="F181">
            <v>38</v>
          </cell>
          <cell r="G181">
            <v>1</v>
          </cell>
          <cell r="H181" t="str">
            <v>头像文字</v>
          </cell>
          <cell r="I181" t="str">
            <v>100601</v>
          </cell>
          <cell r="J181" t="str">
            <v>LEFT_TOP</v>
          </cell>
          <cell r="K181" t="str">
            <v>休闲类设施会让特工放松身心，进驻后将持续恢复体力值。</v>
          </cell>
        </row>
        <row r="182">
          <cell r="A182">
            <v>1019038</v>
          </cell>
          <cell r="B182">
            <v>1019</v>
          </cell>
          <cell r="C182">
            <v>38</v>
          </cell>
          <cell r="D182" t="str">
            <v>休息类引导</v>
          </cell>
          <cell r="E182" t="str">
            <v>good</v>
          </cell>
          <cell r="F182">
            <v>39</v>
          </cell>
          <cell r="G182">
            <v>1</v>
          </cell>
          <cell r="H182" t="str">
            <v>头像文字</v>
          </cell>
          <cell r="I182" t="str">
            <v>100601</v>
          </cell>
          <cell r="J182" t="str">
            <v>LEFT_TOP</v>
          </cell>
          <cell r="K182" t="str">
            <v>虽然现在就想去吃喝玩乐——由组长来决定是否现在就探索休闲类设施吧。</v>
          </cell>
        </row>
        <row r="183">
          <cell r="A183">
            <v>1019039</v>
          </cell>
          <cell r="B183">
            <v>1019</v>
          </cell>
          <cell r="C183">
            <v>39</v>
          </cell>
          <cell r="D183" t="str">
            <v>休息类引导</v>
          </cell>
          <cell r="E183" t="str">
            <v>good</v>
          </cell>
          <cell r="F183">
            <v>40</v>
          </cell>
          <cell r="G183">
            <v>2</v>
          </cell>
          <cell r="H183" t="str">
            <v>帮助面板</v>
          </cell>
          <cell r="I183" t="str">
            <v>100501;100502;100503;100504;100505</v>
          </cell>
        </row>
        <row r="184">
          <cell r="A184">
            <v>1019040</v>
          </cell>
          <cell r="B184">
            <v>1019</v>
          </cell>
          <cell r="C184">
            <v>40</v>
          </cell>
          <cell r="D184" t="str">
            <v>休息类引导</v>
          </cell>
          <cell r="E184" t="str">
            <v>good</v>
          </cell>
          <cell r="F184">
            <v>-1</v>
          </cell>
          <cell r="G184">
            <v>5</v>
          </cell>
          <cell r="H184" t="str">
            <v>空节点</v>
          </cell>
        </row>
        <row r="185">
          <cell r="A185">
            <v>1022001</v>
          </cell>
          <cell r="B185">
            <v>1022</v>
          </cell>
          <cell r="C185">
            <v>1</v>
          </cell>
          <cell r="D185" t="str">
            <v>调查类引导</v>
          </cell>
          <cell r="E185" t="str">
            <v>无法定位</v>
          </cell>
          <cell r="F185">
            <v>2</v>
          </cell>
          <cell r="G185">
            <v>6</v>
          </cell>
          <cell r="H185" t="str">
            <v>等待唤起</v>
          </cell>
          <cell r="K185" t="str">
            <v>等待结算动画结束</v>
          </cell>
        </row>
        <row r="186">
          <cell r="A186">
            <v>1022002</v>
          </cell>
          <cell r="B186">
            <v>1022</v>
          </cell>
          <cell r="C186">
            <v>2</v>
          </cell>
          <cell r="D186" t="str">
            <v>调查类引导</v>
          </cell>
          <cell r="E186" t="str">
            <v>无法定位</v>
          </cell>
          <cell r="F186">
            <v>3</v>
          </cell>
          <cell r="G186">
            <v>1</v>
          </cell>
          <cell r="H186" t="str">
            <v>头像文字</v>
          </cell>
          <cell r="I186">
            <v>100601</v>
          </cell>
          <cell r="J186" t="str">
            <v>LEFT_TOP</v>
          </cell>
          <cell r="K186" t="str">
            <v>这是……我们获得了一份神秘的情报！拿去调查类设施进行解读吧。</v>
          </cell>
        </row>
        <row r="187">
          <cell r="A187">
            <v>1022003</v>
          </cell>
          <cell r="B187">
            <v>1022</v>
          </cell>
          <cell r="C187">
            <v>3</v>
          </cell>
          <cell r="D187" t="str">
            <v>调查类引导</v>
          </cell>
          <cell r="E187" t="str">
            <v>good</v>
          </cell>
          <cell r="F187">
            <v>4</v>
          </cell>
          <cell r="G187">
            <v>1</v>
          </cell>
          <cell r="H187" t="str">
            <v>头像文字</v>
          </cell>
          <cell r="I187" t="str">
            <v>100601</v>
          </cell>
          <cell r="J187" t="str">
            <v>LEFT_TOP</v>
          </cell>
          <cell r="K187" t="str">
            <v>点击确定按钮，回到南廷市。</v>
          </cell>
        </row>
        <row r="188">
          <cell r="A188">
            <v>1022004</v>
          </cell>
          <cell r="B188">
            <v>1022</v>
          </cell>
          <cell r="C188">
            <v>4</v>
          </cell>
          <cell r="D188" t="str">
            <v>调查类引导</v>
          </cell>
          <cell r="E188" t="str">
            <v>done</v>
          </cell>
          <cell r="F188">
            <v>5</v>
          </cell>
          <cell r="G188">
            <v>6</v>
          </cell>
          <cell r="H188" t="str">
            <v>等待唤起</v>
          </cell>
          <cell r="I188">
            <v>-1</v>
          </cell>
          <cell r="K188" t="str">
            <v>等待城市动画结束</v>
          </cell>
        </row>
        <row r="189">
          <cell r="A189">
            <v>1022005</v>
          </cell>
          <cell r="B189">
            <v>1022</v>
          </cell>
          <cell r="C189">
            <v>5</v>
          </cell>
          <cell r="D189" t="str">
            <v>调查类引导</v>
          </cell>
          <cell r="E189" t="str">
            <v>done</v>
          </cell>
          <cell r="F189">
            <v>6</v>
          </cell>
          <cell r="G189">
            <v>4</v>
          </cell>
          <cell r="H189" t="str">
            <v>程序功能</v>
          </cell>
          <cell r="I189" t="str">
            <v>定位到1009地点</v>
          </cell>
        </row>
        <row r="190">
          <cell r="A190">
            <v>1022006</v>
          </cell>
          <cell r="B190">
            <v>1022</v>
          </cell>
          <cell r="C190">
            <v>6</v>
          </cell>
          <cell r="D190" t="str">
            <v>调查类引导</v>
          </cell>
          <cell r="E190" t="str">
            <v>done</v>
          </cell>
          <cell r="F190">
            <v>7</v>
          </cell>
          <cell r="G190">
            <v>1</v>
          </cell>
          <cell r="H190" t="str">
            <v>头像文字</v>
          </cell>
          <cell r="I190" t="str">
            <v>100601</v>
          </cell>
          <cell r="J190" t="str">
            <v>LEFT_TOP</v>
          </cell>
          <cell r="K190" t="str">
            <v>调查类设施将定时产出调查报告，通过调查报告可以获得情报点数。</v>
          </cell>
        </row>
        <row r="191">
          <cell r="A191">
            <v>1022007</v>
          </cell>
          <cell r="B191">
            <v>1022</v>
          </cell>
          <cell r="C191">
            <v>7</v>
          </cell>
          <cell r="D191" t="str">
            <v>调查类引导</v>
          </cell>
          <cell r="E191" t="str">
            <v>done</v>
          </cell>
          <cell r="F191">
            <v>8</v>
          </cell>
          <cell r="G191">
            <v>1</v>
          </cell>
          <cell r="H191" t="str">
            <v>头像文字</v>
          </cell>
          <cell r="I191" t="str">
            <v>100601</v>
          </cell>
          <cell r="J191" t="str">
            <v>LEFT_TOP</v>
          </cell>
          <cell r="K191" t="str">
            <v>点击&lt;color=#ff4f00&gt;据点·信息区&lt;/color&gt;前往指定地点。</v>
          </cell>
        </row>
        <row r="192">
          <cell r="A192">
            <v>1022008</v>
          </cell>
          <cell r="B192">
            <v>1022</v>
          </cell>
          <cell r="C192">
            <v>8</v>
          </cell>
          <cell r="D192" t="str">
            <v>调查类引导</v>
          </cell>
          <cell r="E192" t="str">
            <v>done</v>
          </cell>
          <cell r="F192">
            <v>9</v>
          </cell>
          <cell r="G192">
            <v>1</v>
          </cell>
          <cell r="H192" t="str">
            <v>头像文字</v>
          </cell>
          <cell r="I192" t="str">
            <v>100601</v>
          </cell>
          <cell r="J192" t="str">
            <v>LEFT_TOP</v>
          </cell>
          <cell r="K192" t="str">
            <v>点击按钮，开始探索。</v>
          </cell>
        </row>
        <row r="193">
          <cell r="A193">
            <v>1022009</v>
          </cell>
          <cell r="B193">
            <v>1022</v>
          </cell>
          <cell r="C193">
            <v>9</v>
          </cell>
          <cell r="D193" t="str">
            <v>调查类引导</v>
          </cell>
          <cell r="E193" t="str">
            <v>done</v>
          </cell>
          <cell r="F193">
            <v>10</v>
          </cell>
          <cell r="G193">
            <v>6</v>
          </cell>
          <cell r="H193" t="str">
            <v>等待唤起</v>
          </cell>
          <cell r="I193">
            <v>-1</v>
          </cell>
          <cell r="K193" t="str">
            <v>渗透成功关闭</v>
          </cell>
        </row>
        <row r="194">
          <cell r="A194">
            <v>1022010</v>
          </cell>
          <cell r="B194">
            <v>1022</v>
          </cell>
          <cell r="C194">
            <v>10</v>
          </cell>
          <cell r="D194" t="str">
            <v>调查类引导</v>
          </cell>
          <cell r="E194" t="str">
            <v>done</v>
          </cell>
          <cell r="F194">
            <v>11</v>
          </cell>
          <cell r="G194">
            <v>1</v>
          </cell>
          <cell r="H194" t="str">
            <v>头像文字</v>
          </cell>
          <cell r="I194" t="str">
            <v>100601</v>
          </cell>
          <cell r="J194" t="str">
            <v>LEFT_TOP</v>
          </cell>
          <cell r="K194" t="str">
            <v>请选择一个调查主题，确定调查方向。</v>
          </cell>
        </row>
        <row r="195">
          <cell r="A195">
            <v>1022011</v>
          </cell>
          <cell r="B195">
            <v>1022</v>
          </cell>
          <cell r="C195">
            <v>11</v>
          </cell>
          <cell r="D195" t="str">
            <v>调查类引导</v>
          </cell>
          <cell r="E195" t="str">
            <v>done</v>
          </cell>
          <cell r="F195">
            <v>12</v>
          </cell>
          <cell r="G195">
            <v>1</v>
          </cell>
          <cell r="H195" t="str">
            <v>头像文字</v>
          </cell>
          <cell r="I195" t="str">
            <v>100601</v>
          </cell>
          <cell r="J195" t="str">
            <v>LEFT_TOP</v>
          </cell>
          <cell r="K195" t="str">
            <v>点击按钮，进入调查界面。</v>
          </cell>
        </row>
        <row r="196">
          <cell r="A196">
            <v>1022012</v>
          </cell>
          <cell r="B196">
            <v>1022</v>
          </cell>
          <cell r="C196">
            <v>12</v>
          </cell>
          <cell r="D196" t="str">
            <v>调查类引导</v>
          </cell>
          <cell r="E196" t="str">
            <v>done</v>
          </cell>
          <cell r="F196">
            <v>13</v>
          </cell>
          <cell r="G196">
            <v>1</v>
          </cell>
          <cell r="H196" t="str">
            <v>头像文字</v>
          </cell>
          <cell r="I196" t="str">
            <v>100601</v>
          </cell>
          <cell r="J196" t="str">
            <v>LEFT_BOTTOM</v>
          </cell>
          <cell r="K196" t="str">
            <v>选择&lt;color=#ff4f00&gt;路牌丛生&lt;/color&gt;进行调查。</v>
          </cell>
        </row>
        <row r="197">
          <cell r="A197">
            <v>1022013</v>
          </cell>
          <cell r="B197">
            <v>1022</v>
          </cell>
          <cell r="C197">
            <v>13</v>
          </cell>
          <cell r="D197" t="str">
            <v>调查类引导</v>
          </cell>
          <cell r="E197" t="str">
            <v>done</v>
          </cell>
          <cell r="F197">
            <v>14</v>
          </cell>
          <cell r="G197">
            <v>1</v>
          </cell>
          <cell r="H197" t="str">
            <v>头像文字</v>
          </cell>
          <cell r="I197" t="str">
            <v>100601</v>
          </cell>
          <cell r="J197" t="str">
            <v>LEFT_BOTTOM</v>
          </cell>
          <cell r="K197" t="str">
            <v>点击加号，添加执行调查的特工。</v>
          </cell>
        </row>
        <row r="198">
          <cell r="A198">
            <v>1022014</v>
          </cell>
          <cell r="B198">
            <v>1022</v>
          </cell>
          <cell r="C198">
            <v>14</v>
          </cell>
          <cell r="D198" t="str">
            <v>调查类引导</v>
          </cell>
          <cell r="E198" t="str">
            <v>done</v>
          </cell>
          <cell r="F198">
            <v>15</v>
          </cell>
          <cell r="G198">
            <v>4</v>
          </cell>
          <cell r="H198" t="str">
            <v>程序功能</v>
          </cell>
          <cell r="I198" t="str">
            <v>置顶星凉</v>
          </cell>
        </row>
        <row r="199">
          <cell r="A199">
            <v>1022015</v>
          </cell>
          <cell r="B199">
            <v>1022</v>
          </cell>
          <cell r="C199">
            <v>15</v>
          </cell>
          <cell r="D199" t="str">
            <v>调查类引导</v>
          </cell>
          <cell r="E199" t="str">
            <v>done</v>
          </cell>
          <cell r="F199">
            <v>16</v>
          </cell>
          <cell r="G199">
            <v>1</v>
          </cell>
          <cell r="H199" t="str">
            <v>头像文字</v>
          </cell>
          <cell r="I199" t="str">
            <v>100601</v>
          </cell>
          <cell r="J199" t="str">
            <v>LEFT_BOTTOM</v>
          </cell>
          <cell r="K199" t="str">
            <v>说到线索，当然要派出我们橙刀锋无敌的骇客——星凉！</v>
          </cell>
        </row>
        <row r="200">
          <cell r="A200">
            <v>1022016</v>
          </cell>
          <cell r="B200">
            <v>1022</v>
          </cell>
          <cell r="C200">
            <v>16</v>
          </cell>
          <cell r="D200" t="str">
            <v>调查类引导</v>
          </cell>
          <cell r="E200" t="str">
            <v>done</v>
          </cell>
          <cell r="F200">
            <v>17</v>
          </cell>
          <cell r="G200">
            <v>1</v>
          </cell>
          <cell r="H200" t="str">
            <v>头像文字</v>
          </cell>
          <cell r="I200" t="str">
            <v>100601</v>
          </cell>
          <cell r="J200" t="str">
            <v>LEFT_TOP</v>
          </cell>
          <cell r="K200" t="str">
            <v>点击确定按钮，设置进驻特工。</v>
          </cell>
        </row>
        <row r="201">
          <cell r="A201">
            <v>1022017</v>
          </cell>
          <cell r="B201">
            <v>1022</v>
          </cell>
          <cell r="C201">
            <v>17</v>
          </cell>
          <cell r="D201" t="str">
            <v>调查类引导</v>
          </cell>
          <cell r="E201" t="str">
            <v>done</v>
          </cell>
          <cell r="F201">
            <v>18</v>
          </cell>
          <cell r="G201">
            <v>1</v>
          </cell>
          <cell r="H201" t="str">
            <v>头像文字</v>
          </cell>
          <cell r="I201" t="str">
            <v>100601</v>
          </cell>
          <cell r="J201" t="str">
            <v>LEFT_TOP</v>
          </cell>
          <cell r="K201" t="str">
            <v>调查需要一些时间，让我们等待星凉的好消息。</v>
          </cell>
        </row>
        <row r="202">
          <cell r="A202">
            <v>1022018</v>
          </cell>
          <cell r="B202">
            <v>1022</v>
          </cell>
          <cell r="C202">
            <v>18</v>
          </cell>
          <cell r="D202" t="str">
            <v>调查类引导</v>
          </cell>
          <cell r="E202" t="str">
            <v>done</v>
          </cell>
          <cell r="F202">
            <v>20</v>
          </cell>
          <cell r="G202">
            <v>1</v>
          </cell>
          <cell r="H202" t="str">
            <v>头像文字</v>
          </cell>
          <cell r="I202" t="str">
            <v>100601</v>
          </cell>
          <cell r="J202" t="str">
            <v>LEFT_TOP</v>
          </cell>
          <cell r="K202" t="str">
            <v>点击确定开始线索调查。</v>
          </cell>
        </row>
        <row r="203">
          <cell r="A203">
            <v>1022019</v>
          </cell>
          <cell r="B203">
            <v>1022</v>
          </cell>
          <cell r="C203">
            <v>19</v>
          </cell>
          <cell r="D203" t="str">
            <v>调查类引导</v>
          </cell>
          <cell r="E203" t="str">
            <v>先跳过，等后端调整</v>
          </cell>
          <cell r="F203">
            <v>20</v>
          </cell>
          <cell r="G203">
            <v>6</v>
          </cell>
          <cell r="H203" t="str">
            <v>等待唤起</v>
          </cell>
          <cell r="I203" t="str">
            <v>5</v>
          </cell>
          <cell r="K203" t="str">
            <v>等待N秒</v>
          </cell>
        </row>
        <row r="204">
          <cell r="A204">
            <v>1022020</v>
          </cell>
          <cell r="B204">
            <v>1022</v>
          </cell>
          <cell r="C204">
            <v>20</v>
          </cell>
          <cell r="D204" t="str">
            <v>调查类引导</v>
          </cell>
          <cell r="E204" t="str">
            <v>done</v>
          </cell>
          <cell r="F204">
            <v>21</v>
          </cell>
          <cell r="G204">
            <v>1</v>
          </cell>
          <cell r="H204" t="str">
            <v>头像文字</v>
          </cell>
          <cell r="I204" t="str">
            <v>100701</v>
          </cell>
          <cell r="J204" t="str">
            <v>LEFT_TOP</v>
          </cell>
          <cell r="K204" t="str">
            <v>组长，我搜集到了一份新的线索，或许会有用……</v>
          </cell>
        </row>
        <row r="205">
          <cell r="A205">
            <v>1022021</v>
          </cell>
          <cell r="B205">
            <v>1022</v>
          </cell>
          <cell r="C205">
            <v>21</v>
          </cell>
          <cell r="D205" t="str">
            <v>调查类引导</v>
          </cell>
          <cell r="E205" t="str">
            <v>done</v>
          </cell>
          <cell r="F205">
            <v>22</v>
          </cell>
          <cell r="G205">
            <v>1</v>
          </cell>
          <cell r="H205" t="str">
            <v>头像文字</v>
          </cell>
          <cell r="I205" t="str">
            <v>100601</v>
          </cell>
          <cell r="J205" t="str">
            <v>LEFT_TOP</v>
          </cell>
          <cell r="K205" t="str">
            <v>星凉宝贝儿，干得漂亮！我们立刻查看一下。</v>
          </cell>
        </row>
        <row r="206">
          <cell r="A206">
            <v>1022022</v>
          </cell>
          <cell r="B206">
            <v>1022</v>
          </cell>
          <cell r="C206">
            <v>22</v>
          </cell>
          <cell r="D206" t="str">
            <v>调查类引导</v>
          </cell>
          <cell r="E206" t="str">
            <v>done</v>
          </cell>
          <cell r="F206">
            <v>23</v>
          </cell>
          <cell r="G206">
            <v>1</v>
          </cell>
          <cell r="H206" t="str">
            <v>头像文字</v>
          </cell>
          <cell r="I206" t="str">
            <v>100601</v>
          </cell>
          <cell r="J206" t="str">
            <v>LEFT_TOP</v>
          </cell>
          <cell r="K206" t="str">
            <v>点击处理报告按钮。</v>
          </cell>
        </row>
        <row r="207">
          <cell r="A207">
            <v>1022023</v>
          </cell>
          <cell r="B207">
            <v>1022</v>
          </cell>
          <cell r="C207">
            <v>23</v>
          </cell>
          <cell r="D207" t="str">
            <v>调查类引导</v>
          </cell>
          <cell r="E207" t="str">
            <v>done</v>
          </cell>
          <cell r="F207">
            <v>24</v>
          </cell>
          <cell r="G207">
            <v>1</v>
          </cell>
          <cell r="H207" t="str">
            <v>头像文字</v>
          </cell>
          <cell r="I207" t="str">
            <v>100601</v>
          </cell>
          <cell r="J207" t="str">
            <v>LEFT_BOTTOM</v>
          </cell>
          <cell r="K207" t="str">
            <v>所有未处理的报告都会显示在报告列表中。</v>
          </cell>
        </row>
        <row r="208">
          <cell r="A208">
            <v>1022024</v>
          </cell>
          <cell r="B208">
            <v>1022</v>
          </cell>
          <cell r="C208">
            <v>24</v>
          </cell>
          <cell r="D208" t="str">
            <v>调查类引导</v>
          </cell>
          <cell r="E208" t="str">
            <v>done</v>
          </cell>
          <cell r="F208">
            <v>25</v>
          </cell>
          <cell r="G208">
            <v>1</v>
          </cell>
          <cell r="H208" t="str">
            <v>头像文字</v>
          </cell>
          <cell r="I208" t="str">
            <v>100601</v>
          </cell>
          <cell r="J208" t="str">
            <v>LEFT_BOTTOM</v>
          </cell>
          <cell r="K208" t="str">
            <v>点击审阅按钮。</v>
          </cell>
        </row>
        <row r="209">
          <cell r="A209">
            <v>1022025</v>
          </cell>
          <cell r="B209">
            <v>1022</v>
          </cell>
          <cell r="C209">
            <v>25</v>
          </cell>
          <cell r="D209" t="str">
            <v>调查类引导</v>
          </cell>
          <cell r="E209" t="str">
            <v>等待无效</v>
          </cell>
          <cell r="F209">
            <v>26</v>
          </cell>
          <cell r="G209">
            <v>6</v>
          </cell>
          <cell r="H209" t="str">
            <v>等待唤起</v>
          </cell>
          <cell r="I209" t="str">
            <v>-1</v>
          </cell>
          <cell r="K209" t="str">
            <v>等待奖励界面关闭</v>
          </cell>
        </row>
        <row r="210">
          <cell r="A210">
            <v>1022026</v>
          </cell>
          <cell r="B210">
            <v>1022</v>
          </cell>
          <cell r="C210">
            <v>26</v>
          </cell>
          <cell r="D210" t="str">
            <v>调查类引导</v>
          </cell>
          <cell r="E210" t="str">
            <v>done</v>
          </cell>
          <cell r="F210">
            <v>27</v>
          </cell>
          <cell r="G210">
            <v>1</v>
          </cell>
          <cell r="H210" t="str">
            <v>头像文字</v>
          </cell>
          <cell r="I210" t="str">
            <v>100601</v>
          </cell>
          <cell r="J210" t="str">
            <v>LEFT_BOTTOM</v>
          </cell>
          <cell r="K210" t="str">
            <v>行动简报产出后，将会提供情报点数。收集齐一整套后会获得额外奖励。</v>
          </cell>
        </row>
        <row r="211">
          <cell r="A211">
            <v>1022027</v>
          </cell>
          <cell r="B211">
            <v>1022</v>
          </cell>
          <cell r="C211">
            <v>27</v>
          </cell>
          <cell r="D211" t="str">
            <v>调查类引导</v>
          </cell>
          <cell r="E211" t="str">
            <v>done</v>
          </cell>
          <cell r="F211">
            <v>28</v>
          </cell>
          <cell r="G211">
            <v>1</v>
          </cell>
          <cell r="H211" t="str">
            <v>头像文字</v>
          </cell>
          <cell r="I211" t="str">
            <v>100601</v>
          </cell>
          <cell r="J211" t="str">
            <v>LEFT_BOTTOM</v>
          </cell>
          <cell r="K211" t="str">
            <v>点击归档按钮。</v>
          </cell>
        </row>
        <row r="212">
          <cell r="A212">
            <v>1022028</v>
          </cell>
          <cell r="B212">
            <v>1022</v>
          </cell>
          <cell r="C212">
            <v>28</v>
          </cell>
          <cell r="D212" t="str">
            <v>调查类引导</v>
          </cell>
          <cell r="E212" t="str">
            <v>done</v>
          </cell>
          <cell r="F212">
            <v>29</v>
          </cell>
          <cell r="G212">
            <v>6</v>
          </cell>
          <cell r="H212" t="str">
            <v>等待唤起</v>
          </cell>
          <cell r="I212" t="str">
            <v>2</v>
          </cell>
          <cell r="K212" t="str">
            <v>等待N秒</v>
          </cell>
        </row>
        <row r="213">
          <cell r="A213">
            <v>1022029</v>
          </cell>
          <cell r="B213">
            <v>1022</v>
          </cell>
          <cell r="C213">
            <v>29</v>
          </cell>
          <cell r="D213" t="str">
            <v>调查类引导</v>
          </cell>
          <cell r="E213" t="str">
            <v>done</v>
          </cell>
          <cell r="F213">
            <v>30</v>
          </cell>
          <cell r="G213">
            <v>1</v>
          </cell>
          <cell r="H213" t="str">
            <v>头像文字</v>
          </cell>
          <cell r="I213" t="str">
            <v>100601</v>
          </cell>
          <cell r="J213" t="str">
            <v>LEFT_BOTTOM</v>
          </cell>
          <cell r="K213" t="str">
            <v>收录后，我们可以在流言调查室查看对应简报。</v>
          </cell>
        </row>
        <row r="214">
          <cell r="A214">
            <v>1022030</v>
          </cell>
          <cell r="B214">
            <v>1022</v>
          </cell>
          <cell r="C214">
            <v>30</v>
          </cell>
          <cell r="D214" t="str">
            <v>调查类引导</v>
          </cell>
          <cell r="E214" t="str">
            <v>done</v>
          </cell>
          <cell r="F214">
            <v>31</v>
          </cell>
          <cell r="G214">
            <v>1</v>
          </cell>
          <cell r="H214" t="str">
            <v>头像文字</v>
          </cell>
          <cell r="I214" t="str">
            <v>100601</v>
          </cell>
          <cell r="J214" t="str">
            <v>LEFT_BOTTOM</v>
          </cell>
          <cell r="K214" t="str">
            <v>点击返回按钮。</v>
          </cell>
        </row>
        <row r="215">
          <cell r="A215">
            <v>1022031</v>
          </cell>
          <cell r="B215">
            <v>1022</v>
          </cell>
          <cell r="C215">
            <v>31</v>
          </cell>
          <cell r="D215" t="str">
            <v>调查类引导</v>
          </cell>
          <cell r="E215" t="str">
            <v>done</v>
          </cell>
          <cell r="F215">
            <v>32</v>
          </cell>
          <cell r="G215">
            <v>1</v>
          </cell>
          <cell r="H215" t="str">
            <v>头像文字</v>
          </cell>
          <cell r="I215" t="str">
            <v>100601</v>
          </cell>
          <cell r="J215" t="str">
            <v>LEFT_BOTTOM</v>
          </cell>
          <cell r="K215" t="str">
            <v>点击返回按钮，回到南廷市。</v>
          </cell>
        </row>
        <row r="216">
          <cell r="A216">
            <v>1022032</v>
          </cell>
          <cell r="B216">
            <v>1022</v>
          </cell>
          <cell r="C216">
            <v>32</v>
          </cell>
          <cell r="D216" t="str">
            <v>基地类引导</v>
          </cell>
          <cell r="E216" t="str">
            <v>done</v>
          </cell>
          <cell r="F216">
            <v>33</v>
          </cell>
          <cell r="G216">
            <v>1</v>
          </cell>
          <cell r="H216" t="str">
            <v>头像文字</v>
          </cell>
          <cell r="I216" t="str">
            <v>100601</v>
          </cell>
          <cell r="J216" t="str">
            <v>LEFT_TOP</v>
          </cell>
          <cell r="K216" t="str">
            <v>点击返回按钮，离开当前地点。</v>
          </cell>
        </row>
        <row r="217">
          <cell r="A217">
            <v>1022033</v>
          </cell>
          <cell r="B217">
            <v>1022</v>
          </cell>
          <cell r="C217">
            <v>33</v>
          </cell>
          <cell r="D217" t="str">
            <v>调查类引导</v>
          </cell>
          <cell r="E217" t="str">
            <v>done</v>
          </cell>
          <cell r="F217">
            <v>34</v>
          </cell>
          <cell r="G217">
            <v>1</v>
          </cell>
          <cell r="H217" t="str">
            <v>头像文字</v>
          </cell>
          <cell r="I217" t="str">
            <v>100601</v>
          </cell>
          <cell r="J217" t="str">
            <v>LEFT_TOP</v>
          </cell>
          <cell r="K217" t="str">
            <v>点击传闻调查按钮。</v>
          </cell>
        </row>
        <row r="218">
          <cell r="A218">
            <v>1022034</v>
          </cell>
          <cell r="B218">
            <v>1022</v>
          </cell>
          <cell r="C218">
            <v>34</v>
          </cell>
          <cell r="D218" t="str">
            <v>调查类引导</v>
          </cell>
          <cell r="E218" t="str">
            <v>done</v>
          </cell>
          <cell r="F218">
            <v>35</v>
          </cell>
          <cell r="G218">
            <v>1</v>
          </cell>
          <cell r="H218" t="str">
            <v>头像文字</v>
          </cell>
          <cell r="I218" t="str">
            <v>100601</v>
          </cell>
          <cell r="J218" t="str">
            <v>LEFT_BOTTOM</v>
          </cell>
          <cell r="K218" t="str">
            <v>传闻调查室将显示我们当前已完成的调查内容。</v>
          </cell>
        </row>
        <row r="219">
          <cell r="A219">
            <v>1022035</v>
          </cell>
          <cell r="B219">
            <v>1022</v>
          </cell>
          <cell r="C219">
            <v>35</v>
          </cell>
          <cell r="D219" t="str">
            <v>调查类引导</v>
          </cell>
          <cell r="E219" t="str">
            <v>done</v>
          </cell>
          <cell r="F219">
            <v>36</v>
          </cell>
          <cell r="G219">
            <v>1</v>
          </cell>
          <cell r="H219" t="str">
            <v>头像文字</v>
          </cell>
          <cell r="I219" t="str">
            <v>100601</v>
          </cell>
          <cell r="J219" t="str">
            <v>LEFT_BOTTOM</v>
          </cell>
          <cell r="K219" t="str">
            <v>选择&lt;color=#ff4f00&gt;路牌丛生&lt;/color&gt;，查看调查详情。</v>
          </cell>
        </row>
        <row r="220">
          <cell r="A220">
            <v>1022036</v>
          </cell>
          <cell r="B220">
            <v>1022</v>
          </cell>
          <cell r="C220">
            <v>36</v>
          </cell>
          <cell r="D220" t="str">
            <v>调查类引导</v>
          </cell>
          <cell r="E220" t="str">
            <v>done</v>
          </cell>
          <cell r="F220">
            <v>37</v>
          </cell>
          <cell r="G220">
            <v>1</v>
          </cell>
          <cell r="H220" t="str">
            <v>头像文字</v>
          </cell>
          <cell r="I220" t="str">
            <v>100601</v>
          </cell>
          <cell r="J220" t="str">
            <v>LEFT_BOTTOM</v>
          </cell>
          <cell r="K220" t="str">
            <v>每个调查会有若干份线索，集齐全部就可以获得阶段奖励。这一部分的说明结束，请组长自由规划调查吧。</v>
          </cell>
        </row>
        <row r="221">
          <cell r="A221">
            <v>1022037</v>
          </cell>
          <cell r="B221">
            <v>1022</v>
          </cell>
          <cell r="C221">
            <v>37</v>
          </cell>
          <cell r="D221" t="str">
            <v>调查类引导</v>
          </cell>
          <cell r="E221" t="str">
            <v>done</v>
          </cell>
          <cell r="F221">
            <v>38</v>
          </cell>
          <cell r="G221">
            <v>2</v>
          </cell>
          <cell r="H221" t="str">
            <v>帮助面板</v>
          </cell>
          <cell r="I221" t="str">
            <v>101701;101702;101703</v>
          </cell>
        </row>
        <row r="222">
          <cell r="A222">
            <v>1022038</v>
          </cell>
          <cell r="B222">
            <v>1022</v>
          </cell>
          <cell r="C222">
            <v>38</v>
          </cell>
          <cell r="D222" t="str">
            <v>调查类引导</v>
          </cell>
          <cell r="E222" t="str">
            <v>done</v>
          </cell>
          <cell r="F222">
            <v>-1</v>
          </cell>
          <cell r="G222">
            <v>5</v>
          </cell>
          <cell r="H222" t="str">
            <v>空节点</v>
          </cell>
        </row>
        <row r="223">
          <cell r="A223">
            <v>1023001</v>
          </cell>
          <cell r="B223">
            <v>1023</v>
          </cell>
          <cell r="C223">
            <v>1</v>
          </cell>
          <cell r="D223" t="str">
            <v>城市事件引导</v>
          </cell>
          <cell r="E223" t="str">
            <v>good</v>
          </cell>
          <cell r="F223">
            <v>2</v>
          </cell>
          <cell r="G223">
            <v>6</v>
          </cell>
          <cell r="H223" t="str">
            <v>等待唤起</v>
          </cell>
          <cell r="K223" t="str">
            <v>等待结算动画结束</v>
          </cell>
        </row>
        <row r="224">
          <cell r="A224">
            <v>1023002</v>
          </cell>
          <cell r="B224">
            <v>1023</v>
          </cell>
          <cell r="C224">
            <v>2</v>
          </cell>
          <cell r="D224" t="str">
            <v>城市事件引导</v>
          </cell>
          <cell r="E224" t="str">
            <v>good</v>
          </cell>
          <cell r="F224">
            <v>3</v>
          </cell>
          <cell r="G224">
            <v>3</v>
          </cell>
          <cell r="H224" t="str">
            <v>立绘剧情</v>
          </cell>
          <cell r="I224" t="str">
            <v>20004</v>
          </cell>
        </row>
        <row r="225">
          <cell r="A225">
            <v>1023003</v>
          </cell>
          <cell r="B225">
            <v>1023</v>
          </cell>
          <cell r="C225">
            <v>3</v>
          </cell>
          <cell r="D225" t="str">
            <v>城市事件引导</v>
          </cell>
          <cell r="E225" t="str">
            <v>good</v>
          </cell>
          <cell r="F225">
            <v>4</v>
          </cell>
          <cell r="G225">
            <v>1</v>
          </cell>
          <cell r="H225" t="str">
            <v>头像文字</v>
          </cell>
          <cell r="I225" t="str">
            <v>100601</v>
          </cell>
          <cell r="J225" t="str">
            <v>LEFT_TOP</v>
          </cell>
          <cell r="K225" t="str">
            <v>南廷市中，时刻都会发生一些有趣的事情……</v>
          </cell>
        </row>
        <row r="226">
          <cell r="A226">
            <v>1023004</v>
          </cell>
          <cell r="B226">
            <v>1023</v>
          </cell>
          <cell r="C226">
            <v>4</v>
          </cell>
          <cell r="D226" t="str">
            <v>城市事件引导</v>
          </cell>
          <cell r="E226" t="str">
            <v>good</v>
          </cell>
          <cell r="F226">
            <v>5</v>
          </cell>
          <cell r="G226">
            <v>1</v>
          </cell>
          <cell r="H226" t="str">
            <v>头像文字</v>
          </cell>
          <cell r="I226" t="str">
            <v>100601</v>
          </cell>
          <cell r="J226" t="str">
            <v>LEFT_TOP</v>
          </cell>
          <cell r="K226" t="str">
            <v>点击确定按钮返回南廷市。</v>
          </cell>
        </row>
        <row r="227">
          <cell r="A227">
            <v>1023005</v>
          </cell>
          <cell r="B227">
            <v>1023</v>
          </cell>
          <cell r="C227">
            <v>5</v>
          </cell>
          <cell r="D227" t="str">
            <v>城市事件引导</v>
          </cell>
          <cell r="E227" t="str">
            <v>good</v>
          </cell>
          <cell r="F227">
            <v>6</v>
          </cell>
          <cell r="G227">
            <v>6</v>
          </cell>
          <cell r="H227" t="str">
            <v>等待唤起</v>
          </cell>
          <cell r="I227" t="str">
            <v>-1</v>
          </cell>
          <cell r="K227" t="str">
            <v>等待城市动画结束</v>
          </cell>
        </row>
        <row r="228">
          <cell r="A228">
            <v>1023006</v>
          </cell>
          <cell r="B228">
            <v>1023</v>
          </cell>
          <cell r="C228">
            <v>6</v>
          </cell>
          <cell r="D228" t="str">
            <v>城市事件引导</v>
          </cell>
          <cell r="E228" t="str">
            <v>good</v>
          </cell>
          <cell r="F228">
            <v>7</v>
          </cell>
          <cell r="G228">
            <v>4</v>
          </cell>
          <cell r="H228" t="str">
            <v>程序功能</v>
          </cell>
          <cell r="I228" t="str">
            <v>定位到1022地点</v>
          </cell>
        </row>
        <row r="229">
          <cell r="A229">
            <v>1023007</v>
          </cell>
          <cell r="B229">
            <v>1023</v>
          </cell>
          <cell r="C229">
            <v>7</v>
          </cell>
          <cell r="D229" t="str">
            <v>城市事件引导</v>
          </cell>
          <cell r="E229" t="str">
            <v>good</v>
          </cell>
          <cell r="F229">
            <v>8</v>
          </cell>
          <cell r="G229">
            <v>1</v>
          </cell>
          <cell r="H229" t="str">
            <v>头像文字</v>
          </cell>
          <cell r="I229" t="str">
            <v>100601</v>
          </cell>
          <cell r="J229" t="str">
            <v>LEFT_TOP</v>
          </cell>
          <cell r="K229" t="str">
            <v>当我们结束行动，会有概率获得一个城市事件。完成事件后，会获得一些物资奖励。</v>
          </cell>
        </row>
        <row r="230">
          <cell r="A230">
            <v>1023008</v>
          </cell>
          <cell r="B230">
            <v>1023</v>
          </cell>
          <cell r="C230">
            <v>8</v>
          </cell>
          <cell r="D230" t="str">
            <v>城市事件引导</v>
          </cell>
          <cell r="E230" t="str">
            <v>good</v>
          </cell>
          <cell r="F230">
            <v>9</v>
          </cell>
          <cell r="G230">
            <v>1</v>
          </cell>
          <cell r="H230" t="str">
            <v>头像文字</v>
          </cell>
          <cell r="I230" t="str">
            <v>100601</v>
          </cell>
          <cell r="J230" t="str">
            <v>LEFT_TOP</v>
          </cell>
          <cell r="K230" t="str">
            <v>点击前往&lt;color=#ff4f00&gt;泉莲大厦&lt;/color&gt;地点。</v>
          </cell>
        </row>
        <row r="231">
          <cell r="A231">
            <v>1023009</v>
          </cell>
          <cell r="B231">
            <v>1023</v>
          </cell>
          <cell r="C231">
            <v>9</v>
          </cell>
          <cell r="D231" t="str">
            <v>城市事件引导</v>
          </cell>
          <cell r="E231" t="str">
            <v>城市事件没有</v>
          </cell>
          <cell r="F231">
            <v>11</v>
          </cell>
          <cell r="G231">
            <v>1</v>
          </cell>
          <cell r="H231" t="str">
            <v>头像文字</v>
          </cell>
          <cell r="I231" t="str">
            <v>100601</v>
          </cell>
          <cell r="J231" t="str">
            <v>LEFT_TOP</v>
          </cell>
          <cell r="K231" t="str">
            <v>点击开始行动，进入关卡。</v>
          </cell>
        </row>
        <row r="232">
          <cell r="A232">
            <v>1023010</v>
          </cell>
          <cell r="B232">
            <v>1023</v>
          </cell>
          <cell r="C232">
            <v>10</v>
          </cell>
          <cell r="D232" t="str">
            <v>城市事件引导</v>
          </cell>
          <cell r="F232">
            <v>11</v>
          </cell>
          <cell r="G232">
            <v>2</v>
          </cell>
          <cell r="H232" t="str">
            <v>帮助面板</v>
          </cell>
          <cell r="I232" t="str">
            <v>100501</v>
          </cell>
        </row>
        <row r="233">
          <cell r="A233">
            <v>1023011</v>
          </cell>
          <cell r="B233">
            <v>1023</v>
          </cell>
          <cell r="C233">
            <v>11</v>
          </cell>
          <cell r="D233" t="str">
            <v>城市事件引导</v>
          </cell>
          <cell r="E233" t="str">
            <v>good</v>
          </cell>
          <cell r="F233">
            <v>-1</v>
          </cell>
          <cell r="G233">
            <v>5</v>
          </cell>
          <cell r="H233" t="str">
            <v>空节点</v>
          </cell>
        </row>
        <row r="234">
          <cell r="A234">
            <v>1024001</v>
          </cell>
          <cell r="B234">
            <v>1024</v>
          </cell>
          <cell r="C234">
            <v>1</v>
          </cell>
          <cell r="D234" t="str">
            <v>城市事件引导</v>
          </cell>
          <cell r="E234" t="str">
            <v>good</v>
          </cell>
          <cell r="F234">
            <v>2</v>
          </cell>
          <cell r="G234">
            <v>6</v>
          </cell>
          <cell r="H234" t="str">
            <v>等待唤起</v>
          </cell>
          <cell r="K234" t="str">
            <v>等待结算动画结束</v>
          </cell>
        </row>
        <row r="235">
          <cell r="A235">
            <v>1024002</v>
          </cell>
          <cell r="B235">
            <v>1024</v>
          </cell>
          <cell r="C235">
            <v>2</v>
          </cell>
          <cell r="D235" t="str">
            <v>探索迷宫引导</v>
          </cell>
          <cell r="E235" t="str">
            <v>good</v>
          </cell>
          <cell r="F235">
            <v>4</v>
          </cell>
          <cell r="G235">
            <v>1</v>
          </cell>
          <cell r="H235" t="str">
            <v>头像文字</v>
          </cell>
          <cell r="I235" t="str">
            <v>100601</v>
          </cell>
          <cell r="J235" t="str">
            <v>LEFT_TOP</v>
          </cell>
          <cell r="K235" t="str">
            <v>事态紧急，我们快前往调查吧！</v>
          </cell>
        </row>
        <row r="236">
          <cell r="A236">
            <v>1024003</v>
          </cell>
          <cell r="B236">
            <v>1024</v>
          </cell>
          <cell r="C236">
            <v>3</v>
          </cell>
          <cell r="D236" t="str">
            <v>探索迷宫引导</v>
          </cell>
          <cell r="E236" t="str">
            <v>good</v>
          </cell>
          <cell r="F236">
            <v>4</v>
          </cell>
          <cell r="G236">
            <v>3</v>
          </cell>
          <cell r="H236" t="str">
            <v>立绘剧情</v>
          </cell>
          <cell r="I236" t="str">
            <v>100009</v>
          </cell>
        </row>
        <row r="237">
          <cell r="A237">
            <v>1024004</v>
          </cell>
          <cell r="B237">
            <v>1024</v>
          </cell>
          <cell r="C237">
            <v>4</v>
          </cell>
          <cell r="D237" t="str">
            <v>探索迷宫引导</v>
          </cell>
          <cell r="E237" t="str">
            <v>good</v>
          </cell>
          <cell r="F237">
            <v>5</v>
          </cell>
          <cell r="G237">
            <v>1</v>
          </cell>
          <cell r="H237" t="str">
            <v>头像文字</v>
          </cell>
          <cell r="I237" t="str">
            <v>100601</v>
          </cell>
          <cell r="J237" t="str">
            <v>LEFT_TOP</v>
          </cell>
          <cell r="K237" t="str">
            <v>点击按钮，返回地铁据点。</v>
          </cell>
        </row>
        <row r="238">
          <cell r="A238">
            <v>1024005</v>
          </cell>
          <cell r="B238">
            <v>1024</v>
          </cell>
          <cell r="C238">
            <v>5</v>
          </cell>
          <cell r="D238" t="str">
            <v>探索迷宫引导</v>
          </cell>
          <cell r="E238" t="str">
            <v>good</v>
          </cell>
          <cell r="F238">
            <v>6</v>
          </cell>
          <cell r="G238">
            <v>6</v>
          </cell>
          <cell r="H238" t="str">
            <v>等待唤起</v>
          </cell>
          <cell r="I238" t="str">
            <v>-1</v>
          </cell>
          <cell r="K238" t="str">
            <v>等待城市动画结束</v>
          </cell>
        </row>
        <row r="239">
          <cell r="A239">
            <v>1024006</v>
          </cell>
          <cell r="B239">
            <v>1024</v>
          </cell>
          <cell r="C239">
            <v>6</v>
          </cell>
          <cell r="D239" t="str">
            <v>探索迷宫引导</v>
          </cell>
          <cell r="E239" t="str">
            <v>good</v>
          </cell>
          <cell r="F239">
            <v>7</v>
          </cell>
          <cell r="G239">
            <v>4</v>
          </cell>
          <cell r="H239" t="str">
            <v>程序功能</v>
          </cell>
          <cell r="I239" t="str">
            <v>定位到1019地点</v>
          </cell>
        </row>
        <row r="240">
          <cell r="A240">
            <v>1024007</v>
          </cell>
          <cell r="B240">
            <v>1024</v>
          </cell>
          <cell r="C240">
            <v>7</v>
          </cell>
          <cell r="D240" t="str">
            <v>探索迷宫引导</v>
          </cell>
          <cell r="E240" t="str">
            <v>good</v>
          </cell>
          <cell r="F240">
            <v>8</v>
          </cell>
          <cell r="G240">
            <v>1</v>
          </cell>
          <cell r="H240" t="str">
            <v>头像文字</v>
          </cell>
          <cell r="I240" t="str">
            <v>100601</v>
          </cell>
          <cell r="J240" t="str">
            <v>LEFT_TOP</v>
          </cell>
          <cell r="K240" t="str">
            <v>点击&lt;color=#ff4f00&gt;仪美术馆&lt;/color&gt;进入地点。</v>
          </cell>
        </row>
        <row r="241">
          <cell r="A241">
            <v>1024008</v>
          </cell>
          <cell r="B241">
            <v>1024</v>
          </cell>
          <cell r="C241">
            <v>8</v>
          </cell>
          <cell r="D241" t="str">
            <v>探索迷宫引导</v>
          </cell>
          <cell r="E241" t="str">
            <v>good</v>
          </cell>
          <cell r="F241">
            <v>10</v>
          </cell>
          <cell r="G241">
            <v>1</v>
          </cell>
          <cell r="H241" t="str">
            <v>头像文字</v>
          </cell>
          <cell r="I241" t="str">
            <v>100601</v>
          </cell>
          <cell r="J241" t="str">
            <v>LEFT_TOP</v>
          </cell>
          <cell r="K241" t="str">
            <v>本次事件相对棘手，不过难不倒我们这支精锐小组。组长做好准备后，我们就出发吧。</v>
          </cell>
        </row>
        <row r="242">
          <cell r="A242">
            <v>1024009</v>
          </cell>
          <cell r="B242">
            <v>1024</v>
          </cell>
          <cell r="C242">
            <v>9</v>
          </cell>
          <cell r="D242" t="str">
            <v>探索迷宫引导</v>
          </cell>
          <cell r="E242" t="str">
            <v>good</v>
          </cell>
          <cell r="F242">
            <v>10</v>
          </cell>
          <cell r="G242">
            <v>2</v>
          </cell>
          <cell r="H242" t="str">
            <v>帮助面板</v>
          </cell>
          <cell r="I242" t="str">
            <v>101801</v>
          </cell>
        </row>
        <row r="243">
          <cell r="A243">
            <v>1024010</v>
          </cell>
          <cell r="B243">
            <v>1024</v>
          </cell>
          <cell r="C243">
            <v>10</v>
          </cell>
          <cell r="D243" t="str">
            <v>探索迷宫引导</v>
          </cell>
          <cell r="E243" t="str">
            <v>good</v>
          </cell>
          <cell r="F243">
            <v>-1</v>
          </cell>
          <cell r="G243">
            <v>5</v>
          </cell>
          <cell r="H243" t="str">
            <v>空节点</v>
          </cell>
        </row>
        <row r="244">
          <cell r="A244">
            <v>1025001</v>
          </cell>
          <cell r="B244">
            <v>1025</v>
          </cell>
          <cell r="C244">
            <v>1</v>
          </cell>
          <cell r="D244" t="str">
            <v>迷宫内引导</v>
          </cell>
          <cell r="E244" t="str">
            <v>good</v>
          </cell>
          <cell r="F244">
            <v>2</v>
          </cell>
          <cell r="G244">
            <v>1</v>
          </cell>
          <cell r="H244" t="str">
            <v>头像文字</v>
          </cell>
          <cell r="I244">
            <v>100601</v>
          </cell>
          <cell r="J244" t="str">
            <v>LEFT_TOP</v>
          </cell>
          <cell r="K244" t="str">
            <v>组长，这次任务行动难度很高……所以我升级了战术系统。</v>
          </cell>
        </row>
        <row r="245">
          <cell r="A245">
            <v>1025002</v>
          </cell>
          <cell r="B245">
            <v>1025</v>
          </cell>
          <cell r="C245">
            <v>2</v>
          </cell>
          <cell r="D245" t="str">
            <v>迷宫内引导</v>
          </cell>
          <cell r="E245" t="str">
            <v>good</v>
          </cell>
          <cell r="F245">
            <v>3</v>
          </cell>
          <cell r="G245">
            <v>1</v>
          </cell>
          <cell r="H245" t="str">
            <v>头像文字</v>
          </cell>
          <cell r="I245" t="str">
            <v>100601</v>
          </cell>
          <cell r="J245" t="str">
            <v>LEFT_BOTTOM</v>
          </cell>
          <cell r="K245" t="str">
            <v>区域地图将展示我们当前的位置，以及潜在危险。</v>
          </cell>
        </row>
        <row r="246">
          <cell r="A246">
            <v>1025003</v>
          </cell>
          <cell r="B246">
            <v>1025</v>
          </cell>
          <cell r="C246">
            <v>3</v>
          </cell>
          <cell r="D246" t="str">
            <v>迷宫内引导</v>
          </cell>
          <cell r="E246" t="str">
            <v>good</v>
          </cell>
          <cell r="F246">
            <v>4</v>
          </cell>
          <cell r="G246">
            <v>1</v>
          </cell>
          <cell r="H246" t="str">
            <v>头像文字</v>
          </cell>
          <cell r="I246" t="str">
            <v>100601</v>
          </cell>
          <cell r="J246" t="str">
            <v>LEFT_TOP</v>
          </cell>
          <cell r="K246" t="str">
            <v>点击行动成员区域，可查看我方特工的状态。</v>
          </cell>
        </row>
        <row r="247">
          <cell r="A247">
            <v>1025004</v>
          </cell>
          <cell r="B247">
            <v>1025</v>
          </cell>
          <cell r="C247">
            <v>4</v>
          </cell>
          <cell r="D247" t="str">
            <v>迷宫内引导</v>
          </cell>
          <cell r="E247" t="str">
            <v>good</v>
          </cell>
          <cell r="F247">
            <v>5</v>
          </cell>
          <cell r="G247">
            <v>1</v>
          </cell>
          <cell r="H247" t="str">
            <v>头像文字</v>
          </cell>
          <cell r="I247" t="str">
            <v>100601</v>
          </cell>
          <cell r="J247" t="str">
            <v>LEFT_TOP</v>
          </cell>
          <cell r="K247" t="str">
            <v>修正仪可以恢复特工的当前生命值。</v>
          </cell>
        </row>
        <row r="248">
          <cell r="A248">
            <v>1025005</v>
          </cell>
          <cell r="B248">
            <v>1025</v>
          </cell>
          <cell r="C248">
            <v>5</v>
          </cell>
          <cell r="D248" t="str">
            <v>迷宫内引导</v>
          </cell>
          <cell r="E248" t="str">
            <v>good</v>
          </cell>
          <cell r="F248">
            <v>6</v>
          </cell>
          <cell r="G248">
            <v>1</v>
          </cell>
          <cell r="H248" t="str">
            <v>头像文字</v>
          </cell>
          <cell r="I248" t="str">
            <v>100601</v>
          </cell>
          <cell r="J248" t="str">
            <v>LEFT_TOP</v>
          </cell>
          <cell r="K248" t="str">
            <v>按下隐匿按钮后，可以躲在特定的掩体之后，以躲过敌人的视线。</v>
          </cell>
        </row>
        <row r="249">
          <cell r="A249">
            <v>1025006</v>
          </cell>
          <cell r="B249">
            <v>1025</v>
          </cell>
          <cell r="C249">
            <v>6</v>
          </cell>
          <cell r="D249" t="str">
            <v>迷宫内引导</v>
          </cell>
          <cell r="E249" t="str">
            <v>good</v>
          </cell>
          <cell r="F249">
            <v>7</v>
          </cell>
          <cell r="G249">
            <v>1</v>
          </cell>
          <cell r="H249" t="str">
            <v>头像文字</v>
          </cell>
          <cell r="I249" t="str">
            <v>100601</v>
          </cell>
          <cell r="J249" t="str">
            <v>LEFT_TOP</v>
          </cell>
          <cell r="K249" t="str">
            <v>请点击暂停按钮。</v>
          </cell>
        </row>
        <row r="250">
          <cell r="A250">
            <v>1025007</v>
          </cell>
          <cell r="B250">
            <v>1025</v>
          </cell>
          <cell r="C250">
            <v>7</v>
          </cell>
          <cell r="D250" t="str">
            <v>迷宫内引导</v>
          </cell>
          <cell r="E250" t="str">
            <v>good</v>
          </cell>
          <cell r="F250">
            <v>8</v>
          </cell>
          <cell r="G250">
            <v>1</v>
          </cell>
          <cell r="H250" t="str">
            <v>头像文字</v>
          </cell>
          <cell r="I250" t="str">
            <v>100601</v>
          </cell>
          <cell r="J250" t="str">
            <v>LEFT_BOTTOM</v>
          </cell>
          <cell r="K250" t="str">
            <v>全局地图中将显示当前行动范围的完整地图。</v>
          </cell>
        </row>
        <row r="251">
          <cell r="A251">
            <v>1025008</v>
          </cell>
          <cell r="B251">
            <v>1025</v>
          </cell>
          <cell r="C251">
            <v>8</v>
          </cell>
          <cell r="D251" t="str">
            <v>迷宫内引导</v>
          </cell>
          <cell r="E251" t="str">
            <v>good</v>
          </cell>
          <cell r="F251">
            <v>9</v>
          </cell>
          <cell r="G251">
            <v>1</v>
          </cell>
          <cell r="H251" t="str">
            <v>头像文字</v>
          </cell>
          <cell r="I251" t="str">
            <v>100601</v>
          </cell>
          <cell r="J251" t="str">
            <v>LEFT_BOTTOM</v>
          </cell>
          <cell r="K251" t="str">
            <v>任务列表将展示本次行动的主要目标，以及额外目标。</v>
          </cell>
        </row>
        <row r="252">
          <cell r="A252">
            <v>1025009</v>
          </cell>
          <cell r="B252">
            <v>1025</v>
          </cell>
          <cell r="C252">
            <v>9</v>
          </cell>
          <cell r="D252" t="str">
            <v>迷宫内引导</v>
          </cell>
          <cell r="E252" t="str">
            <v>good</v>
          </cell>
          <cell r="F252">
            <v>10</v>
          </cell>
          <cell r="G252">
            <v>1</v>
          </cell>
          <cell r="H252" t="str">
            <v>头像文字</v>
          </cell>
          <cell r="I252" t="str">
            <v>100601</v>
          </cell>
          <cell r="J252" t="str">
            <v>LEFT_BOTTOM</v>
          </cell>
          <cell r="K252" t="str">
            <v>请点击线索按钮。</v>
          </cell>
        </row>
        <row r="253">
          <cell r="A253">
            <v>1025010</v>
          </cell>
          <cell r="B253">
            <v>1025</v>
          </cell>
          <cell r="C253">
            <v>10</v>
          </cell>
          <cell r="D253" t="str">
            <v>迷宫内引导</v>
          </cell>
          <cell r="E253" t="str">
            <v>good</v>
          </cell>
          <cell r="F253">
            <v>11</v>
          </cell>
          <cell r="G253">
            <v>1</v>
          </cell>
          <cell r="H253" t="str">
            <v>头像文字</v>
          </cell>
          <cell r="I253" t="str">
            <v>100601</v>
          </cell>
          <cell r="J253" t="str">
            <v>LEFT_BOTTOM</v>
          </cell>
          <cell r="K253" t="str">
            <v>线索界面将展示组长在本次行动中搜集到的有用信息。</v>
          </cell>
        </row>
        <row r="254">
          <cell r="A254">
            <v>1025011</v>
          </cell>
          <cell r="B254">
            <v>1025</v>
          </cell>
          <cell r="C254">
            <v>11</v>
          </cell>
          <cell r="D254" t="str">
            <v>迷宫内引导</v>
          </cell>
          <cell r="E254" t="str">
            <v>good</v>
          </cell>
          <cell r="F254">
            <v>12</v>
          </cell>
          <cell r="G254">
            <v>2</v>
          </cell>
          <cell r="H254" t="str">
            <v>帮助面板</v>
          </cell>
          <cell r="I254" t="str">
            <v>101504;101505</v>
          </cell>
        </row>
        <row r="255">
          <cell r="A255">
            <v>1025012</v>
          </cell>
          <cell r="B255">
            <v>1025</v>
          </cell>
          <cell r="C255">
            <v>12</v>
          </cell>
          <cell r="D255" t="str">
            <v>迷宫内引导</v>
          </cell>
          <cell r="E255" t="str">
            <v>good</v>
          </cell>
          <cell r="F255">
            <v>-1</v>
          </cell>
          <cell r="G255">
            <v>5</v>
          </cell>
          <cell r="H255" t="str">
            <v>空节点</v>
          </cell>
        </row>
        <row r="256">
          <cell r="A256">
            <v>1026001</v>
          </cell>
          <cell r="B256">
            <v>1026</v>
          </cell>
          <cell r="C256">
            <v>1</v>
          </cell>
          <cell r="D256" t="str">
            <v>装备引导</v>
          </cell>
          <cell r="E256" t="str">
            <v>变成帮助系统</v>
          </cell>
          <cell r="F256">
            <v>2</v>
          </cell>
          <cell r="G256">
            <v>6</v>
          </cell>
          <cell r="H256" t="str">
            <v>等待唤起</v>
          </cell>
          <cell r="K256" t="str">
            <v>等待结算动画结束</v>
          </cell>
        </row>
        <row r="257">
          <cell r="A257">
            <v>1026002</v>
          </cell>
          <cell r="B257">
            <v>1026</v>
          </cell>
          <cell r="C257">
            <v>2</v>
          </cell>
          <cell r="D257" t="str">
            <v>装备引导</v>
          </cell>
          <cell r="E257" t="str">
            <v>变成帮助系统</v>
          </cell>
          <cell r="F257">
            <v>3</v>
          </cell>
          <cell r="G257">
            <v>1</v>
          </cell>
          <cell r="H257" t="str">
            <v>头像文字</v>
          </cell>
          <cell r="I257">
            <v>100601</v>
          </cell>
          <cell r="J257" t="str">
            <v>LEFT_TOP</v>
          </cell>
          <cell r="K257" t="str">
            <v>敌人身上居然携带着超管局制式的装备？这究竟……不管了，全都拿来！现在的我们比他们更需要这些。</v>
          </cell>
        </row>
        <row r="258">
          <cell r="A258">
            <v>1026003</v>
          </cell>
          <cell r="B258">
            <v>1026</v>
          </cell>
          <cell r="C258">
            <v>3</v>
          </cell>
          <cell r="D258" t="str">
            <v>装备引导</v>
          </cell>
          <cell r="E258" t="str">
            <v>done</v>
          </cell>
          <cell r="F258">
            <v>4</v>
          </cell>
          <cell r="G258">
            <v>1</v>
          </cell>
          <cell r="H258" t="str">
            <v>头像文字</v>
          </cell>
          <cell r="I258" t="str">
            <v>100601</v>
          </cell>
          <cell r="J258" t="str">
            <v>LEFT_TOP</v>
          </cell>
          <cell r="K258" t="str">
            <v>点击确定按钮，回到南廷市。</v>
          </cell>
        </row>
        <row r="259">
          <cell r="A259">
            <v>1026004</v>
          </cell>
          <cell r="B259">
            <v>1026</v>
          </cell>
          <cell r="C259">
            <v>4</v>
          </cell>
          <cell r="D259" t="str">
            <v>基地类引导</v>
          </cell>
          <cell r="E259" t="str">
            <v>good</v>
          </cell>
          <cell r="F259">
            <v>5</v>
          </cell>
          <cell r="G259">
            <v>6</v>
          </cell>
          <cell r="H259" t="str">
            <v>等待唤起</v>
          </cell>
          <cell r="I259" t="str">
            <v>-1</v>
          </cell>
          <cell r="K259" t="str">
            <v>等待城市动画结束</v>
          </cell>
        </row>
        <row r="260">
          <cell r="A260">
            <v>1026005</v>
          </cell>
          <cell r="B260">
            <v>1026</v>
          </cell>
          <cell r="C260">
            <v>5</v>
          </cell>
          <cell r="D260" t="str">
            <v>装备引导</v>
          </cell>
          <cell r="E260" t="str">
            <v>done</v>
          </cell>
          <cell r="F260">
            <v>6</v>
          </cell>
          <cell r="G260">
            <v>1</v>
          </cell>
          <cell r="H260" t="str">
            <v>头像文字</v>
          </cell>
          <cell r="I260" t="str">
            <v>100601</v>
          </cell>
          <cell r="J260" t="str">
            <v>LEFT_BOTTOM</v>
          </cell>
          <cell r="K260" t="str">
            <v>点击按钮，返回地铁据点。</v>
          </cell>
        </row>
        <row r="261">
          <cell r="A261">
            <v>1026006</v>
          </cell>
          <cell r="B261">
            <v>1026</v>
          </cell>
          <cell r="C261">
            <v>6</v>
          </cell>
          <cell r="D261" t="str">
            <v>装备引导</v>
          </cell>
          <cell r="E261" t="str">
            <v>done</v>
          </cell>
          <cell r="F261">
            <v>7</v>
          </cell>
          <cell r="G261">
            <v>1</v>
          </cell>
          <cell r="H261" t="str">
            <v>头像文字</v>
          </cell>
          <cell r="I261" t="str">
            <v>100601</v>
          </cell>
          <cell r="J261" t="str">
            <v>LEFT_TOP</v>
          </cell>
          <cell r="K261" t="str">
            <v>点击特工管理按钮，进入列表。</v>
          </cell>
        </row>
        <row r="262">
          <cell r="A262">
            <v>1026007</v>
          </cell>
          <cell r="B262">
            <v>1026</v>
          </cell>
          <cell r="C262">
            <v>7</v>
          </cell>
          <cell r="D262" t="str">
            <v>装备引导</v>
          </cell>
          <cell r="E262" t="str">
            <v>done</v>
          </cell>
          <cell r="F262">
            <v>8</v>
          </cell>
          <cell r="G262">
            <v>4</v>
          </cell>
          <cell r="H262" t="str">
            <v>程序功能</v>
          </cell>
          <cell r="I262" t="str">
            <v>置顶千秋</v>
          </cell>
        </row>
        <row r="263">
          <cell r="A263">
            <v>1026008</v>
          </cell>
          <cell r="B263">
            <v>1026</v>
          </cell>
          <cell r="C263">
            <v>8</v>
          </cell>
          <cell r="D263" t="str">
            <v>装备引导</v>
          </cell>
          <cell r="E263" t="str">
            <v>done</v>
          </cell>
          <cell r="F263">
            <v>9</v>
          </cell>
          <cell r="G263">
            <v>1</v>
          </cell>
          <cell r="H263" t="str">
            <v>头像文字</v>
          </cell>
          <cell r="I263" t="str">
            <v>100601</v>
          </cell>
          <cell r="J263" t="str">
            <v>RIGHT_TOP</v>
          </cell>
          <cell r="K263" t="str">
            <v>果然会是我！请选中您最得力的助手，千秋！</v>
          </cell>
        </row>
        <row r="264">
          <cell r="A264">
            <v>1026009</v>
          </cell>
          <cell r="B264">
            <v>1026</v>
          </cell>
          <cell r="C264">
            <v>9</v>
          </cell>
          <cell r="D264" t="str">
            <v>装备引导</v>
          </cell>
          <cell r="E264" t="str">
            <v>done</v>
          </cell>
          <cell r="F264">
            <v>10</v>
          </cell>
          <cell r="G264">
            <v>1</v>
          </cell>
          <cell r="H264" t="str">
            <v>头像文字</v>
          </cell>
          <cell r="I264" t="str">
            <v>100601</v>
          </cell>
          <cell r="J264" t="str">
            <v>RIGHT_TOP</v>
          </cell>
          <cell r="K264" t="str">
            <v>点击详情按钮。</v>
          </cell>
        </row>
        <row r="265">
          <cell r="A265">
            <v>1026010</v>
          </cell>
          <cell r="B265">
            <v>1026</v>
          </cell>
          <cell r="C265">
            <v>10</v>
          </cell>
          <cell r="D265" t="str">
            <v>装备引导</v>
          </cell>
          <cell r="E265" t="str">
            <v>done</v>
          </cell>
          <cell r="F265">
            <v>11</v>
          </cell>
          <cell r="G265">
            <v>1</v>
          </cell>
          <cell r="H265" t="str">
            <v>头像文字</v>
          </cell>
          <cell r="I265" t="str">
            <v>100601</v>
          </cell>
          <cell r="J265" t="str">
            <v>LEFT_TOP</v>
          </cell>
          <cell r="K265" t="str">
            <v>点击装备按钮，切换至标签页。</v>
          </cell>
        </row>
        <row r="266">
          <cell r="A266">
            <v>1026011</v>
          </cell>
          <cell r="B266">
            <v>1026</v>
          </cell>
          <cell r="C266">
            <v>11</v>
          </cell>
          <cell r="D266" t="str">
            <v>装备引导</v>
          </cell>
          <cell r="E266" t="str">
            <v>done</v>
          </cell>
          <cell r="F266">
            <v>12</v>
          </cell>
          <cell r="G266">
            <v>1</v>
          </cell>
          <cell r="H266" t="str">
            <v>头像文字</v>
          </cell>
          <cell r="I266" t="str">
            <v>100601</v>
          </cell>
          <cell r="J266" t="str">
            <v>LEFT_TOP</v>
          </cell>
          <cell r="K266" t="str">
            <v>点击配备按钮，进入装备列表。</v>
          </cell>
        </row>
        <row r="267">
          <cell r="A267">
            <v>1026012</v>
          </cell>
          <cell r="B267">
            <v>1026</v>
          </cell>
          <cell r="C267">
            <v>12</v>
          </cell>
          <cell r="D267" t="str">
            <v>装备引导</v>
          </cell>
          <cell r="E267" t="str">
            <v>因为动画选不中</v>
          </cell>
          <cell r="F267">
            <v>13</v>
          </cell>
          <cell r="G267">
            <v>1</v>
          </cell>
          <cell r="H267" t="str">
            <v>头像文字</v>
          </cell>
          <cell r="I267" t="str">
            <v>100601</v>
          </cell>
          <cell r="J267" t="str">
            <v>RIGHT_TOP</v>
          </cell>
          <cell r="K267" t="str">
            <v>选中刚刚获得的装备吧。</v>
          </cell>
        </row>
        <row r="268">
          <cell r="A268">
            <v>1026013</v>
          </cell>
          <cell r="B268">
            <v>1026</v>
          </cell>
          <cell r="C268">
            <v>13</v>
          </cell>
          <cell r="D268" t="str">
            <v>装备引导</v>
          </cell>
          <cell r="E268" t="str">
            <v>done</v>
          </cell>
          <cell r="F268">
            <v>14</v>
          </cell>
          <cell r="G268">
            <v>1</v>
          </cell>
          <cell r="H268" t="str">
            <v>头像文字</v>
          </cell>
          <cell r="I268" t="str">
            <v>100601</v>
          </cell>
          <cell r="J268" t="str">
            <v>RIGHT_TOP</v>
          </cell>
          <cell r="K268" t="str">
            <v>点击配备按钮，穿戴特工装备。</v>
          </cell>
        </row>
        <row r="269">
          <cell r="A269">
            <v>1026014</v>
          </cell>
          <cell r="B269">
            <v>1026</v>
          </cell>
          <cell r="C269">
            <v>14</v>
          </cell>
          <cell r="D269" t="str">
            <v>装备引导</v>
          </cell>
          <cell r="E269" t="str">
            <v>done</v>
          </cell>
          <cell r="F269">
            <v>15</v>
          </cell>
          <cell r="G269">
            <v>1</v>
          </cell>
          <cell r="H269" t="str">
            <v>头像文字</v>
          </cell>
          <cell r="I269" t="str">
            <v>100601</v>
          </cell>
          <cell r="J269" t="str">
            <v>RIGHT_TOP</v>
          </cell>
          <cell r="K269" t="str">
            <v>每名特工最多可以穿戴四种不同类型的装备，合理搭配可以更好地发挥特工的能力。</v>
          </cell>
        </row>
        <row r="270">
          <cell r="A270">
            <v>1026015</v>
          </cell>
          <cell r="B270">
            <v>1026</v>
          </cell>
          <cell r="C270">
            <v>15</v>
          </cell>
          <cell r="D270" t="str">
            <v>装备引导</v>
          </cell>
          <cell r="E270" t="str">
            <v>done</v>
          </cell>
          <cell r="F270">
            <v>16</v>
          </cell>
          <cell r="G270">
            <v>2</v>
          </cell>
          <cell r="H270" t="str">
            <v>帮助面板</v>
          </cell>
          <cell r="I270" t="str">
            <v>101901;101902</v>
          </cell>
        </row>
        <row r="271">
          <cell r="A271">
            <v>1026016</v>
          </cell>
          <cell r="B271">
            <v>1026</v>
          </cell>
          <cell r="C271">
            <v>16</v>
          </cell>
          <cell r="D271" t="str">
            <v>装备引导</v>
          </cell>
          <cell r="E271" t="str">
            <v>done</v>
          </cell>
          <cell r="F271">
            <v>-1</v>
          </cell>
          <cell r="G271">
            <v>5</v>
          </cell>
          <cell r="H271" t="str">
            <v>空节点</v>
          </cell>
        </row>
        <row r="272">
          <cell r="A272">
            <v>1027001</v>
          </cell>
          <cell r="B272">
            <v>1027</v>
          </cell>
          <cell r="C272">
            <v>1</v>
          </cell>
          <cell r="D272" t="str">
            <v>优化引导</v>
          </cell>
          <cell r="E272" t="str">
            <v>没有设计埋点</v>
          </cell>
          <cell r="F272">
            <v>2</v>
          </cell>
          <cell r="G272">
            <v>6</v>
          </cell>
          <cell r="H272" t="str">
            <v>等待唤起</v>
          </cell>
          <cell r="K272" t="str">
            <v>等待结算动画结束</v>
          </cell>
        </row>
        <row r="273">
          <cell r="A273">
            <v>1027002</v>
          </cell>
          <cell r="B273">
            <v>1027</v>
          </cell>
          <cell r="C273">
            <v>2</v>
          </cell>
          <cell r="D273" t="str">
            <v>优化引导</v>
          </cell>
          <cell r="E273" t="str">
            <v>没有设计埋点</v>
          </cell>
          <cell r="F273">
            <v>3</v>
          </cell>
          <cell r="G273">
            <v>1</v>
          </cell>
          <cell r="H273" t="str">
            <v>头像文字</v>
          </cell>
          <cell r="I273">
            <v>100601</v>
          </cell>
          <cell r="J273" t="str">
            <v>LEFT_TOP</v>
          </cell>
          <cell r="K273" t="str">
            <v>这些装备的性能没有完全发挥……让我们用刚才收缴来的优化回路，提升装备的效果吧！</v>
          </cell>
        </row>
        <row r="274">
          <cell r="A274">
            <v>1027003</v>
          </cell>
          <cell r="B274">
            <v>1027</v>
          </cell>
          <cell r="C274">
            <v>3</v>
          </cell>
          <cell r="D274" t="str">
            <v>优化引导</v>
          </cell>
          <cell r="F274">
            <v>4</v>
          </cell>
          <cell r="G274">
            <v>1</v>
          </cell>
          <cell r="H274" t="str">
            <v>头像文字</v>
          </cell>
          <cell r="I274" t="str">
            <v>100601</v>
          </cell>
          <cell r="J274" t="str">
            <v>LEFT_TOP</v>
          </cell>
          <cell r="K274" t="str">
            <v>点击确定按钮，回到南廷市。</v>
          </cell>
        </row>
        <row r="275">
          <cell r="A275">
            <v>1027004</v>
          </cell>
          <cell r="B275">
            <v>1027</v>
          </cell>
          <cell r="C275">
            <v>4</v>
          </cell>
          <cell r="D275" t="str">
            <v>优化引导</v>
          </cell>
          <cell r="E275" t="str">
            <v>checked</v>
          </cell>
          <cell r="F275">
            <v>5</v>
          </cell>
          <cell r="G275">
            <v>1</v>
          </cell>
          <cell r="H275" t="str">
            <v>头像文字</v>
          </cell>
          <cell r="I275" t="str">
            <v>100601</v>
          </cell>
          <cell r="J275" t="str">
            <v>LEFT_BOTTOM</v>
          </cell>
          <cell r="K275" t="str">
            <v>点击返回按钮。</v>
          </cell>
        </row>
        <row r="276">
          <cell r="A276">
            <v>1027005</v>
          </cell>
          <cell r="B276">
            <v>1027</v>
          </cell>
          <cell r="C276">
            <v>5</v>
          </cell>
          <cell r="D276" t="str">
            <v>优化引导</v>
          </cell>
          <cell r="E276" t="str">
            <v>checked</v>
          </cell>
          <cell r="F276">
            <v>6</v>
          </cell>
          <cell r="G276">
            <v>1</v>
          </cell>
          <cell r="H276" t="str">
            <v>头像文字</v>
          </cell>
          <cell r="I276" t="str">
            <v>100601</v>
          </cell>
          <cell r="J276" t="str">
            <v>LEFT_BOTTOM</v>
          </cell>
          <cell r="K276" t="str">
            <v>点击按钮，返回地铁据点。</v>
          </cell>
        </row>
        <row r="277">
          <cell r="A277">
            <v>1027006</v>
          </cell>
          <cell r="B277">
            <v>1027</v>
          </cell>
          <cell r="C277">
            <v>6</v>
          </cell>
          <cell r="D277" t="str">
            <v>优化引导</v>
          </cell>
          <cell r="E277" t="str">
            <v>checked</v>
          </cell>
          <cell r="F277">
            <v>7</v>
          </cell>
          <cell r="G277">
            <v>1</v>
          </cell>
          <cell r="H277" t="str">
            <v>头像文字</v>
          </cell>
          <cell r="I277" t="str">
            <v>100601</v>
          </cell>
          <cell r="J277" t="str">
            <v>LEFT_BOTTOM</v>
          </cell>
          <cell r="K277" t="str">
            <v>点击特工管理按钮，进入列表。</v>
          </cell>
        </row>
        <row r="278">
          <cell r="A278">
            <v>1027007</v>
          </cell>
          <cell r="B278">
            <v>1027</v>
          </cell>
          <cell r="C278">
            <v>7</v>
          </cell>
          <cell r="D278" t="str">
            <v>优化引导</v>
          </cell>
          <cell r="E278" t="str">
            <v>checked</v>
          </cell>
          <cell r="F278">
            <v>8</v>
          </cell>
          <cell r="G278">
            <v>4</v>
          </cell>
          <cell r="H278" t="str">
            <v>程序功能</v>
          </cell>
          <cell r="I278" t="str">
            <v>置顶千秋</v>
          </cell>
        </row>
        <row r="279">
          <cell r="A279">
            <v>1027008</v>
          </cell>
          <cell r="B279">
            <v>1027</v>
          </cell>
          <cell r="C279">
            <v>8</v>
          </cell>
          <cell r="D279" t="str">
            <v>优化引导</v>
          </cell>
          <cell r="E279" t="str">
            <v>checked</v>
          </cell>
          <cell r="F279">
            <v>9</v>
          </cell>
          <cell r="G279">
            <v>1</v>
          </cell>
          <cell r="H279" t="str">
            <v>头像文字</v>
          </cell>
          <cell r="I279" t="str">
            <v>100601</v>
          </cell>
          <cell r="J279" t="str">
            <v>RIGHT_TOP</v>
          </cell>
          <cell r="K279" t="str">
            <v>选我千秋！</v>
          </cell>
        </row>
        <row r="280">
          <cell r="A280">
            <v>1027009</v>
          </cell>
          <cell r="B280">
            <v>1027</v>
          </cell>
          <cell r="C280">
            <v>9</v>
          </cell>
          <cell r="D280" t="str">
            <v>优化引导</v>
          </cell>
          <cell r="E280" t="str">
            <v>checked</v>
          </cell>
          <cell r="F280">
            <v>10</v>
          </cell>
          <cell r="G280">
            <v>1</v>
          </cell>
          <cell r="H280" t="str">
            <v>头像文字</v>
          </cell>
          <cell r="I280" t="str">
            <v>100601</v>
          </cell>
          <cell r="J280" t="str">
            <v>RIGHT_TOP</v>
          </cell>
          <cell r="K280" t="str">
            <v>点击详情按钮。</v>
          </cell>
        </row>
        <row r="281">
          <cell r="A281">
            <v>1027010</v>
          </cell>
          <cell r="B281">
            <v>1027</v>
          </cell>
          <cell r="C281">
            <v>10</v>
          </cell>
          <cell r="D281" t="str">
            <v>优化引导</v>
          </cell>
          <cell r="E281" t="str">
            <v>checked</v>
          </cell>
          <cell r="F281">
            <v>11</v>
          </cell>
          <cell r="G281">
            <v>1</v>
          </cell>
          <cell r="H281" t="str">
            <v>头像文字</v>
          </cell>
          <cell r="I281" t="str">
            <v>100601</v>
          </cell>
          <cell r="J281" t="str">
            <v>LEFT_TOP</v>
          </cell>
          <cell r="K281" t="str">
            <v>点击装备按钮，切换至标签页。</v>
          </cell>
        </row>
        <row r="282">
          <cell r="A282">
            <v>1027011</v>
          </cell>
          <cell r="B282">
            <v>1027</v>
          </cell>
          <cell r="C282">
            <v>11</v>
          </cell>
          <cell r="D282" t="str">
            <v>优化引导</v>
          </cell>
          <cell r="E282" t="str">
            <v>checked</v>
          </cell>
          <cell r="F282">
            <v>12</v>
          </cell>
          <cell r="G282">
            <v>1</v>
          </cell>
          <cell r="H282" t="str">
            <v>头像文字</v>
          </cell>
          <cell r="I282" t="str">
            <v>100601</v>
          </cell>
          <cell r="J282" t="str">
            <v>LEFT_TOP</v>
          </cell>
          <cell r="K282" t="str">
            <v>安装回路后，装备将获得对应的优化效果。特工身上的装备具有四种相同的优化效果时，将激活强力的套装效果。</v>
          </cell>
        </row>
        <row r="283">
          <cell r="A283">
            <v>1027012</v>
          </cell>
          <cell r="B283">
            <v>1027</v>
          </cell>
          <cell r="C283">
            <v>12</v>
          </cell>
          <cell r="D283" t="str">
            <v>优化引导</v>
          </cell>
          <cell r="E283" t="str">
            <v>帮助没有弹出</v>
          </cell>
          <cell r="F283">
            <v>13</v>
          </cell>
          <cell r="G283">
            <v>2</v>
          </cell>
          <cell r="H283" t="str">
            <v>帮助面板</v>
          </cell>
          <cell r="I283" t="str">
            <v>101903;101904</v>
          </cell>
        </row>
        <row r="284">
          <cell r="A284">
            <v>1027013</v>
          </cell>
          <cell r="B284">
            <v>1027</v>
          </cell>
          <cell r="C284">
            <v>13</v>
          </cell>
          <cell r="D284" t="str">
            <v>优化引导</v>
          </cell>
          <cell r="E284" t="str">
            <v>checked</v>
          </cell>
          <cell r="F284">
            <v>-1</v>
          </cell>
          <cell r="G284">
            <v>5</v>
          </cell>
          <cell r="H284" t="str">
            <v>空节点</v>
          </cell>
        </row>
        <row r="285">
          <cell r="A285">
            <v>1028001</v>
          </cell>
          <cell r="B285">
            <v>1028</v>
          </cell>
          <cell r="C285">
            <v>1</v>
          </cell>
          <cell r="D285" t="str">
            <v>战斗引导一</v>
          </cell>
          <cell r="E285" t="str">
            <v>perfect</v>
          </cell>
          <cell r="F285">
            <v>-1</v>
          </cell>
          <cell r="G285">
            <v>4</v>
          </cell>
          <cell r="H285" t="str">
            <v>程序功能</v>
          </cell>
          <cell r="K285" t="str">
            <v>取消自动和倍速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填写说明"/>
      <sheetName val="#UI索引表"/>
      <sheetName val="引导表|C|GuideData"/>
      <sheetName val="引导步骤表|CS|GuideStepData"/>
      <sheetName val="程序功能表|C|GuideFunction"/>
      <sheetName val="引导等待表|C|GuideSuspendData"/>
    </sheetNames>
    <sheetDataSet>
      <sheetData sheetId="0">
        <row r="4">
          <cell r="B4">
            <v>0</v>
          </cell>
          <cell r="C4" t="str">
            <v>纯文字</v>
          </cell>
        </row>
        <row r="5">
          <cell r="B5">
            <v>1</v>
          </cell>
          <cell r="C5" t="str">
            <v>头像文字</v>
          </cell>
        </row>
        <row r="6">
          <cell r="B6">
            <v>2</v>
          </cell>
          <cell r="C6" t="str">
            <v>帮助面板</v>
          </cell>
        </row>
        <row r="7">
          <cell r="B7">
            <v>3</v>
          </cell>
          <cell r="C7" t="str">
            <v>立绘剧情</v>
          </cell>
        </row>
        <row r="8">
          <cell r="B8">
            <v>4</v>
          </cell>
          <cell r="C8" t="str">
            <v>程序功能</v>
          </cell>
        </row>
        <row r="9">
          <cell r="B9">
            <v>5</v>
          </cell>
          <cell r="C9" t="str">
            <v>空节点</v>
          </cell>
        </row>
        <row r="10">
          <cell r="B10">
            <v>6</v>
          </cell>
          <cell r="C10" t="str">
            <v>等待唤起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填写说明"/>
      <sheetName val="#UI索引表"/>
      <sheetName val="引导表|C|GuideData"/>
      <sheetName val="引导步骤表|CS|GuideStepData"/>
      <sheetName val="程序功能表|C|GuideFunction"/>
      <sheetName val="引导等待表|C|GuideSuspendData"/>
    </sheetNames>
    <sheetDataSet>
      <sheetData sheetId="0" refreshError="1">
        <row r="4">
          <cell r="B4">
            <v>0</v>
          </cell>
          <cell r="C4" t="str">
            <v>纯文字</v>
          </cell>
        </row>
        <row r="5">
          <cell r="B5">
            <v>1</v>
          </cell>
          <cell r="C5" t="str">
            <v>头像文字</v>
          </cell>
        </row>
        <row r="6">
          <cell r="B6">
            <v>2</v>
          </cell>
          <cell r="C6" t="str">
            <v>帮助面板</v>
          </cell>
        </row>
        <row r="7">
          <cell r="B7">
            <v>3</v>
          </cell>
          <cell r="C7" t="str">
            <v>立绘剧情</v>
          </cell>
        </row>
        <row r="8">
          <cell r="B8">
            <v>4</v>
          </cell>
          <cell r="C8" t="str">
            <v>程序功能</v>
          </cell>
        </row>
        <row r="9">
          <cell r="B9">
            <v>5</v>
          </cell>
          <cell r="C9" t="str">
            <v>空节点</v>
          </cell>
        </row>
        <row r="10">
          <cell r="B10">
            <v>6</v>
          </cell>
          <cell r="C10" t="str">
            <v>等待唤起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4"/>
  <sheetViews>
    <sheetView tabSelected="1" topLeftCell="A7" workbookViewId="0">
      <selection activeCell="N10" sqref="N10"/>
    </sheetView>
  </sheetViews>
  <sheetFormatPr defaultColWidth="9" defaultRowHeight="14.25" x14ac:dyDescent="0.2"/>
  <cols>
    <col min="6" max="6" width="52.875" customWidth="1"/>
    <col min="7" max="7" width="13.25" customWidth="1"/>
    <col min="12" max="12" width="13" bestFit="1" customWidth="1"/>
    <col min="14" max="14" width="15.125" bestFit="1" customWidth="1"/>
    <col min="17" max="17" width="42.625" customWidth="1"/>
  </cols>
  <sheetData>
    <row r="2" spans="1:16" x14ac:dyDescent="0.2">
      <c r="A2" s="108" t="s">
        <v>904</v>
      </c>
      <c r="B2" s="109" t="s">
        <v>905</v>
      </c>
    </row>
    <row r="4" spans="1:16" x14ac:dyDescent="0.2">
      <c r="B4" s="110" t="s">
        <v>908</v>
      </c>
    </row>
    <row r="5" spans="1:16" x14ac:dyDescent="0.2">
      <c r="B5" s="102"/>
    </row>
    <row r="7" spans="1:16" x14ac:dyDescent="0.2">
      <c r="A7" s="108" t="s">
        <v>906</v>
      </c>
    </row>
    <row r="9" spans="1:16" x14ac:dyDescent="0.2">
      <c r="B9" s="102" t="s">
        <v>907</v>
      </c>
    </row>
    <row r="10" spans="1:16" x14ac:dyDescent="0.2">
      <c r="B10" s="102"/>
    </row>
    <row r="11" spans="1:16" x14ac:dyDescent="0.2">
      <c r="B11" t="s">
        <v>910</v>
      </c>
      <c r="C11" t="s">
        <v>911</v>
      </c>
    </row>
    <row r="13" spans="1:16" x14ac:dyDescent="0.2">
      <c r="A13" s="108" t="s">
        <v>909</v>
      </c>
    </row>
    <row r="14" spans="1:16" x14ac:dyDescent="0.2">
      <c r="B14" s="102" t="s">
        <v>206</v>
      </c>
      <c r="E14" s="102" t="s">
        <v>207</v>
      </c>
      <c r="G14" s="102" t="s">
        <v>209</v>
      </c>
      <c r="K14" s="102" t="s">
        <v>423</v>
      </c>
      <c r="P14" s="102" t="s">
        <v>474</v>
      </c>
    </row>
    <row r="15" spans="1:16" x14ac:dyDescent="0.2">
      <c r="B15" s="3" t="s">
        <v>11</v>
      </c>
      <c r="C15" s="85" t="s">
        <v>12</v>
      </c>
      <c r="D15" s="2"/>
      <c r="E15" s="3" t="s">
        <v>11</v>
      </c>
      <c r="F15" s="3" t="s">
        <v>12</v>
      </c>
      <c r="G15" s="3" t="s">
        <v>210</v>
      </c>
      <c r="H15" s="3" t="s">
        <v>211</v>
      </c>
      <c r="I15" s="3" t="s">
        <v>212</v>
      </c>
      <c r="K15" s="43" t="s">
        <v>701</v>
      </c>
      <c r="L15" s="43" t="s">
        <v>702</v>
      </c>
      <c r="M15" s="37" t="s">
        <v>912</v>
      </c>
      <c r="N15" s="37" t="s">
        <v>703</v>
      </c>
      <c r="O15" s="139" t="s">
        <v>913</v>
      </c>
    </row>
    <row r="16" spans="1:16" x14ac:dyDescent="0.2">
      <c r="B16" s="2">
        <v>0</v>
      </c>
      <c r="C16" s="103" t="s">
        <v>16</v>
      </c>
      <c r="D16" s="111" t="s">
        <v>731</v>
      </c>
      <c r="E16" s="2">
        <v>0</v>
      </c>
      <c r="F16" s="4" t="s">
        <v>208</v>
      </c>
      <c r="G16" s="4"/>
      <c r="H16" s="4"/>
      <c r="I16" s="4"/>
      <c r="K16" s="2">
        <v>101</v>
      </c>
      <c r="L16" s="4" t="s">
        <v>704</v>
      </c>
      <c r="M16" s="2">
        <v>10101</v>
      </c>
      <c r="N16" s="4" t="s">
        <v>705</v>
      </c>
      <c r="O16" s="138"/>
    </row>
    <row r="17" spans="2:15" x14ac:dyDescent="0.2">
      <c r="B17" s="2">
        <v>1</v>
      </c>
      <c r="C17" s="103" t="s">
        <v>17</v>
      </c>
      <c r="D17" s="112"/>
      <c r="E17" s="2">
        <v>1</v>
      </c>
      <c r="F17" s="4" t="s">
        <v>224</v>
      </c>
      <c r="G17" s="4" t="s">
        <v>218</v>
      </c>
      <c r="H17" s="4"/>
      <c r="I17" s="4"/>
      <c r="K17" s="2">
        <v>301</v>
      </c>
      <c r="L17" s="4" t="s">
        <v>98</v>
      </c>
      <c r="M17" s="2">
        <v>30101</v>
      </c>
      <c r="N17" s="4" t="s">
        <v>706</v>
      </c>
      <c r="O17" s="138"/>
    </row>
    <row r="18" spans="2:15" x14ac:dyDescent="0.2">
      <c r="B18" s="2">
        <v>2</v>
      </c>
      <c r="C18" s="103" t="s">
        <v>13</v>
      </c>
      <c r="D18" s="112"/>
      <c r="E18" s="2">
        <v>1001</v>
      </c>
      <c r="F18" s="4" t="s">
        <v>219</v>
      </c>
      <c r="G18" s="4" t="s">
        <v>214</v>
      </c>
      <c r="H18" s="4" t="s">
        <v>215</v>
      </c>
      <c r="I18" s="4"/>
      <c r="K18" s="2">
        <v>302</v>
      </c>
      <c r="L18" s="4" t="s">
        <v>707</v>
      </c>
      <c r="M18" s="2">
        <v>30201</v>
      </c>
      <c r="N18" s="4" t="s">
        <v>708</v>
      </c>
      <c r="O18" s="138"/>
    </row>
    <row r="19" spans="2:15" x14ac:dyDescent="0.2">
      <c r="B19" s="2">
        <v>3</v>
      </c>
      <c r="C19" s="103" t="s">
        <v>15</v>
      </c>
      <c r="D19" s="112"/>
      <c r="E19" s="2">
        <v>1002</v>
      </c>
      <c r="F19" s="4" t="s">
        <v>220</v>
      </c>
      <c r="G19" s="4" t="s">
        <v>214</v>
      </c>
      <c r="H19" s="4" t="s">
        <v>215</v>
      </c>
      <c r="I19" s="4"/>
      <c r="K19" s="2"/>
      <c r="L19" s="2"/>
      <c r="M19" s="2">
        <v>30202</v>
      </c>
      <c r="N19" s="4" t="s">
        <v>709</v>
      </c>
      <c r="O19" s="138"/>
    </row>
    <row r="20" spans="2:15" x14ac:dyDescent="0.2">
      <c r="B20" s="2">
        <v>4</v>
      </c>
      <c r="C20" s="103" t="s">
        <v>14</v>
      </c>
      <c r="D20" s="112"/>
      <c r="E20" s="2">
        <v>1003</v>
      </c>
      <c r="F20" s="4" t="s">
        <v>221</v>
      </c>
      <c r="G20" s="4" t="s">
        <v>214</v>
      </c>
      <c r="H20" s="4" t="s">
        <v>215</v>
      </c>
      <c r="I20" s="4"/>
      <c r="K20" s="2"/>
      <c r="L20" s="2"/>
      <c r="M20" s="2">
        <v>30203</v>
      </c>
      <c r="N20" s="4" t="s">
        <v>744</v>
      </c>
      <c r="O20" s="138"/>
    </row>
    <row r="21" spans="2:15" x14ac:dyDescent="0.2">
      <c r="B21" s="2">
        <v>5</v>
      </c>
      <c r="C21" s="103" t="s">
        <v>201</v>
      </c>
      <c r="D21" s="112"/>
      <c r="E21" s="2">
        <v>2001</v>
      </c>
      <c r="F21" s="4" t="s">
        <v>222</v>
      </c>
      <c r="G21" s="4" t="s">
        <v>216</v>
      </c>
      <c r="H21" s="4" t="s">
        <v>217</v>
      </c>
      <c r="I21" s="4"/>
      <c r="K21" s="2">
        <v>400</v>
      </c>
      <c r="L21" s="4" t="s">
        <v>743</v>
      </c>
      <c r="M21" s="2">
        <v>40001</v>
      </c>
      <c r="N21" s="4" t="s">
        <v>710</v>
      </c>
      <c r="O21" s="138"/>
    </row>
    <row r="22" spans="2:15" x14ac:dyDescent="0.2">
      <c r="B22" s="2">
        <v>6</v>
      </c>
      <c r="C22" s="103" t="s">
        <v>375</v>
      </c>
      <c r="D22" s="112"/>
      <c r="E22" s="2">
        <v>2002</v>
      </c>
      <c r="F22" s="4" t="s">
        <v>232</v>
      </c>
      <c r="G22" s="4" t="s">
        <v>216</v>
      </c>
      <c r="H22" s="4" t="s">
        <v>217</v>
      </c>
      <c r="I22" s="4"/>
      <c r="K22" s="2"/>
      <c r="L22" s="2"/>
      <c r="M22" s="2">
        <v>40002</v>
      </c>
      <c r="N22" s="4" t="s">
        <v>742</v>
      </c>
      <c r="O22" s="138"/>
    </row>
    <row r="23" spans="2:15" x14ac:dyDescent="0.2">
      <c r="B23" s="2"/>
      <c r="C23" s="104"/>
      <c r="D23" s="112"/>
      <c r="E23" s="2">
        <v>2003</v>
      </c>
      <c r="F23" s="4" t="s">
        <v>715</v>
      </c>
      <c r="G23" s="4" t="s">
        <v>216</v>
      </c>
      <c r="H23" s="4" t="s">
        <v>716</v>
      </c>
      <c r="I23" s="4"/>
      <c r="K23" s="118">
        <v>401</v>
      </c>
      <c r="L23" s="119" t="s">
        <v>57</v>
      </c>
      <c r="M23" s="118">
        <v>40101</v>
      </c>
      <c r="N23" s="119" t="s">
        <v>711</v>
      </c>
      <c r="O23" s="138"/>
    </row>
    <row r="24" spans="2:15" x14ac:dyDescent="0.2">
      <c r="D24" s="112"/>
      <c r="E24" s="2">
        <v>3001</v>
      </c>
      <c r="F24" s="4" t="s">
        <v>697</v>
      </c>
      <c r="G24" s="4" t="s">
        <v>213</v>
      </c>
      <c r="H24" s="4"/>
      <c r="I24" s="4"/>
      <c r="K24" s="2">
        <v>403</v>
      </c>
      <c r="L24" s="4" t="s">
        <v>712</v>
      </c>
      <c r="M24" s="2">
        <v>40301</v>
      </c>
      <c r="N24" s="4" t="s">
        <v>713</v>
      </c>
      <c r="O24" s="138"/>
    </row>
    <row r="25" spans="2:15" x14ac:dyDescent="0.2">
      <c r="D25" s="112"/>
      <c r="E25" s="2">
        <v>3002</v>
      </c>
      <c r="F25" s="4" t="s">
        <v>698</v>
      </c>
      <c r="G25" s="4" t="s">
        <v>213</v>
      </c>
      <c r="H25" s="4"/>
      <c r="I25" s="4"/>
      <c r="K25" s="2">
        <v>501</v>
      </c>
      <c r="L25" s="4" t="s">
        <v>714</v>
      </c>
      <c r="M25" s="2">
        <v>50101</v>
      </c>
      <c r="N25" s="4" t="s">
        <v>713</v>
      </c>
      <c r="O25" s="138"/>
    </row>
    <row r="26" spans="2:15" x14ac:dyDescent="0.2">
      <c r="D26" s="112"/>
      <c r="E26" s="2">
        <v>4001</v>
      </c>
      <c r="F26" s="4" t="s">
        <v>223</v>
      </c>
      <c r="G26" s="4" t="s">
        <v>213</v>
      </c>
      <c r="H26" s="4"/>
      <c r="I26" s="4"/>
      <c r="K26" s="2"/>
      <c r="L26" s="4"/>
      <c r="M26" s="2">
        <v>50104</v>
      </c>
      <c r="N26" s="4" t="s">
        <v>843</v>
      </c>
      <c r="O26" s="138"/>
    </row>
    <row r="27" spans="2:15" x14ac:dyDescent="0.2">
      <c r="D27" s="112"/>
      <c r="E27" s="28">
        <v>4002</v>
      </c>
      <c r="F27" s="29" t="s">
        <v>302</v>
      </c>
      <c r="G27" s="29" t="s">
        <v>218</v>
      </c>
      <c r="H27" s="29"/>
      <c r="I27" s="29"/>
      <c r="K27" s="2">
        <v>600</v>
      </c>
      <c r="L27" s="4" t="s">
        <v>841</v>
      </c>
      <c r="M27" s="2">
        <v>60001</v>
      </c>
      <c r="N27" s="4" t="s">
        <v>844</v>
      </c>
      <c r="O27" s="138"/>
    </row>
    <row r="28" spans="2:15" x14ac:dyDescent="0.2">
      <c r="D28" s="112"/>
      <c r="E28" s="28">
        <v>4003</v>
      </c>
      <c r="F28" s="29" t="s">
        <v>302</v>
      </c>
      <c r="G28" s="29" t="s">
        <v>218</v>
      </c>
      <c r="H28" s="29"/>
      <c r="I28" s="29"/>
      <c r="K28">
        <v>701</v>
      </c>
      <c r="L28" t="s">
        <v>842</v>
      </c>
      <c r="M28">
        <v>70001</v>
      </c>
      <c r="N28" t="s">
        <v>845</v>
      </c>
    </row>
    <row r="29" spans="2:15" x14ac:dyDescent="0.2">
      <c r="D29" s="112"/>
      <c r="E29" s="28">
        <v>4004</v>
      </c>
      <c r="F29" s="29" t="s">
        <v>376</v>
      </c>
      <c r="G29" s="29" t="s">
        <v>213</v>
      </c>
      <c r="H29" s="29"/>
      <c r="I29" s="29"/>
    </row>
    <row r="30" spans="2:15" x14ac:dyDescent="0.2">
      <c r="D30" s="111" t="s">
        <v>732</v>
      </c>
      <c r="E30" s="2">
        <v>9001</v>
      </c>
      <c r="F30" s="4" t="s">
        <v>412</v>
      </c>
      <c r="G30" s="4"/>
      <c r="H30" s="4"/>
      <c r="I30" s="4"/>
    </row>
    <row r="31" spans="2:15" x14ac:dyDescent="0.2">
      <c r="D31" s="112"/>
      <c r="E31" s="2">
        <v>9002</v>
      </c>
      <c r="F31" s="4" t="s">
        <v>413</v>
      </c>
      <c r="G31" s="4"/>
      <c r="H31" s="4"/>
      <c r="I31" s="4"/>
    </row>
    <row r="32" spans="2:15" x14ac:dyDescent="0.2">
      <c r="D32" s="113" t="s">
        <v>730</v>
      </c>
      <c r="E32" s="2">
        <v>10001</v>
      </c>
      <c r="F32" s="2" t="s">
        <v>463</v>
      </c>
      <c r="G32" s="4" t="s">
        <v>217</v>
      </c>
      <c r="H32" s="2"/>
      <c r="I32" s="2"/>
    </row>
    <row r="33" spans="4:20" x14ac:dyDescent="0.2">
      <c r="D33" s="114"/>
      <c r="E33" s="2">
        <v>10002</v>
      </c>
      <c r="F33" s="4" t="s">
        <v>527</v>
      </c>
      <c r="G33" s="2"/>
      <c r="H33" s="2"/>
      <c r="I33" s="2"/>
      <c r="T33" s="2"/>
    </row>
    <row r="34" spans="4:20" x14ac:dyDescent="0.2">
      <c r="D34" s="114"/>
      <c r="E34" s="2">
        <v>10003</v>
      </c>
      <c r="F34" s="2" t="s">
        <v>461</v>
      </c>
      <c r="G34" s="4" t="s">
        <v>462</v>
      </c>
      <c r="H34" s="2"/>
      <c r="I34" s="2"/>
      <c r="T34" s="2"/>
    </row>
    <row r="35" spans="4:20" x14ac:dyDescent="0.2">
      <c r="D35" s="114"/>
      <c r="E35" s="2">
        <v>10004</v>
      </c>
      <c r="F35" s="4" t="s">
        <v>476</v>
      </c>
      <c r="G35" s="4" t="s">
        <v>213</v>
      </c>
      <c r="H35" s="2"/>
      <c r="I35" s="2"/>
      <c r="T35" s="2"/>
    </row>
    <row r="36" spans="4:20" x14ac:dyDescent="0.2">
      <c r="D36" s="114"/>
      <c r="E36" s="2">
        <v>10005</v>
      </c>
      <c r="F36" s="4" t="s">
        <v>528</v>
      </c>
      <c r="G36" s="2"/>
      <c r="H36" s="2"/>
      <c r="I36" s="2"/>
      <c r="T36" s="4"/>
    </row>
    <row r="37" spans="4:20" x14ac:dyDescent="0.2">
      <c r="D37" s="114"/>
      <c r="E37" s="2">
        <v>10006</v>
      </c>
      <c r="F37" s="2" t="s">
        <v>472</v>
      </c>
      <c r="G37" s="4" t="s">
        <v>475</v>
      </c>
      <c r="H37" s="2"/>
      <c r="I37" s="2"/>
      <c r="T37" s="2"/>
    </row>
    <row r="38" spans="4:20" x14ac:dyDescent="0.2">
      <c r="D38" s="114"/>
      <c r="E38" s="2">
        <v>10007</v>
      </c>
      <c r="F38" s="4" t="s">
        <v>510</v>
      </c>
      <c r="G38" s="4" t="s">
        <v>511</v>
      </c>
      <c r="H38" s="2"/>
      <c r="I38" s="2"/>
      <c r="T38" s="2"/>
    </row>
    <row r="39" spans="4:20" x14ac:dyDescent="0.2">
      <c r="D39" s="114"/>
      <c r="E39" s="2">
        <v>10008</v>
      </c>
      <c r="F39" s="4" t="s">
        <v>696</v>
      </c>
      <c r="G39" s="4"/>
      <c r="H39" s="2"/>
      <c r="I39" s="2"/>
      <c r="T39" s="4"/>
    </row>
    <row r="40" spans="4:20" x14ac:dyDescent="0.2">
      <c r="D40" s="114"/>
      <c r="E40" s="2">
        <v>10009</v>
      </c>
      <c r="F40" s="4" t="s">
        <v>733</v>
      </c>
      <c r="G40" s="4"/>
      <c r="H40" s="2"/>
      <c r="I40" s="2"/>
      <c r="T40" s="4"/>
    </row>
    <row r="41" spans="4:20" x14ac:dyDescent="0.2">
      <c r="D41" s="114"/>
      <c r="E41" s="2">
        <v>10010</v>
      </c>
      <c r="F41" s="4" t="s">
        <v>746</v>
      </c>
      <c r="G41" s="4"/>
      <c r="H41" s="2"/>
      <c r="I41" s="2"/>
      <c r="T41" s="4"/>
    </row>
    <row r="42" spans="4:20" x14ac:dyDescent="0.2">
      <c r="T42" s="4"/>
    </row>
    <row r="43" spans="4:20" x14ac:dyDescent="0.2">
      <c r="T43" s="4"/>
    </row>
    <row r="44" spans="4:20" x14ac:dyDescent="0.2">
      <c r="T44" s="4"/>
    </row>
  </sheetData>
  <mergeCells count="3">
    <mergeCell ref="D16:D29"/>
    <mergeCell ref="D30:D31"/>
    <mergeCell ref="D32:D4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EFB1-0230-4DD5-A284-9CA8E6D8E796}">
  <dimension ref="A1:H35"/>
  <sheetViews>
    <sheetView workbookViewId="0">
      <selection activeCell="L19" sqref="L19"/>
    </sheetView>
  </sheetViews>
  <sheetFormatPr defaultRowHeight="14.25" x14ac:dyDescent="0.2"/>
  <cols>
    <col min="1" max="1" width="9" style="1"/>
    <col min="2" max="2" width="15.125" bestFit="1" customWidth="1"/>
    <col min="3" max="3" width="9" style="1"/>
    <col min="4" max="4" width="9" style="1" customWidth="1"/>
    <col min="5" max="5" width="40.125" style="1" bestFit="1" customWidth="1"/>
    <col min="7" max="7" width="11.625" bestFit="1" customWidth="1"/>
  </cols>
  <sheetData>
    <row r="1" spans="1:8" x14ac:dyDescent="0.2">
      <c r="A1" s="30" t="s">
        <v>0</v>
      </c>
      <c r="B1" s="30"/>
      <c r="C1" s="30" t="s">
        <v>138</v>
      </c>
      <c r="D1" s="24" t="s">
        <v>139</v>
      </c>
      <c r="E1" s="30"/>
      <c r="F1" s="30" t="s">
        <v>140</v>
      </c>
      <c r="G1" s="30" t="s">
        <v>141</v>
      </c>
      <c r="H1" s="30" t="s">
        <v>142</v>
      </c>
    </row>
    <row r="2" spans="1:8" x14ac:dyDescent="0.2">
      <c r="A2" s="30" t="s">
        <v>1</v>
      </c>
      <c r="B2" s="30"/>
      <c r="C2" s="30" t="s">
        <v>143</v>
      </c>
      <c r="D2" s="24" t="s">
        <v>143</v>
      </c>
      <c r="E2" s="30"/>
      <c r="F2" s="30" t="s">
        <v>144</v>
      </c>
      <c r="G2" s="30" t="s">
        <v>144</v>
      </c>
      <c r="H2" s="30" t="s">
        <v>144</v>
      </c>
    </row>
    <row r="3" spans="1:8" x14ac:dyDescent="0.2">
      <c r="A3" s="30" t="s">
        <v>2</v>
      </c>
      <c r="B3" s="30"/>
      <c r="C3" s="30"/>
      <c r="D3" s="24"/>
      <c r="E3" s="30"/>
      <c r="F3" s="30"/>
      <c r="G3" s="30"/>
      <c r="H3" s="30"/>
    </row>
    <row r="4" spans="1:8" x14ac:dyDescent="0.2">
      <c r="A4" s="30" t="s">
        <v>0</v>
      </c>
      <c r="B4" s="30"/>
      <c r="C4" s="30"/>
      <c r="D4" s="24"/>
      <c r="E4" s="30"/>
      <c r="F4" s="30"/>
      <c r="G4" s="30"/>
      <c r="H4" s="30"/>
    </row>
    <row r="5" spans="1:8" x14ac:dyDescent="0.2">
      <c r="A5" s="92" t="s">
        <v>124</v>
      </c>
      <c r="B5" s="92" t="s">
        <v>148</v>
      </c>
      <c r="C5" s="92" t="s">
        <v>145</v>
      </c>
      <c r="D5" s="25" t="s">
        <v>146</v>
      </c>
      <c r="E5" s="92" t="s">
        <v>147</v>
      </c>
      <c r="F5" s="92" t="s">
        <v>125</v>
      </c>
      <c r="G5" s="92" t="s">
        <v>126</v>
      </c>
      <c r="H5" s="92" t="s">
        <v>127</v>
      </c>
    </row>
    <row r="6" spans="1:8" x14ac:dyDescent="0.2">
      <c r="A6" s="97">
        <v>1001</v>
      </c>
      <c r="B6" s="97" t="s">
        <v>234</v>
      </c>
      <c r="C6" s="97">
        <v>2003</v>
      </c>
      <c r="D6" s="24"/>
      <c r="E6" s="97" t="str">
        <f>VLOOKUP(C6,配置说明!$E:$F,2,0)</f>
        <v>迷宫开始时，且引导状态为N</v>
      </c>
      <c r="F6" s="97">
        <v>10001</v>
      </c>
      <c r="G6" s="97">
        <v>0</v>
      </c>
      <c r="H6" s="97"/>
    </row>
    <row r="7" spans="1:8" x14ac:dyDescent="0.2">
      <c r="A7" s="97">
        <v>1002</v>
      </c>
      <c r="B7" s="97" t="s">
        <v>233</v>
      </c>
      <c r="C7" s="97">
        <v>2002</v>
      </c>
      <c r="D7" s="24"/>
      <c r="E7" s="97" t="str">
        <f>VLOOKUP(C7,配置说明!$E:$F,2,0)</f>
        <v>迷宫事件唤起</v>
      </c>
      <c r="F7" s="97">
        <v>10001</v>
      </c>
      <c r="G7" s="97">
        <v>1000109501</v>
      </c>
      <c r="H7" s="97"/>
    </row>
    <row r="8" spans="1:8" x14ac:dyDescent="0.2">
      <c r="A8" s="97">
        <v>1003</v>
      </c>
      <c r="B8" s="97" t="s">
        <v>260</v>
      </c>
      <c r="C8" s="97">
        <v>1001</v>
      </c>
      <c r="D8" s="24"/>
      <c r="E8" s="97" t="str">
        <f>VLOOKUP(C8,配置说明!$E:$F,2,0)</f>
        <v>进入A战斗第N回合背视角前</v>
      </c>
      <c r="F8" s="97">
        <v>1000101</v>
      </c>
      <c r="G8" s="97">
        <v>1</v>
      </c>
      <c r="H8" s="97"/>
    </row>
    <row r="9" spans="1:8" x14ac:dyDescent="0.2">
      <c r="A9" s="97">
        <v>1004</v>
      </c>
      <c r="B9" s="97" t="s">
        <v>261</v>
      </c>
      <c r="C9" s="97">
        <v>1002</v>
      </c>
      <c r="D9" s="24"/>
      <c r="E9" s="97" t="str">
        <f>VLOOKUP(C9,配置说明!$E:$F,2,0)</f>
        <v>进入A战斗第N回合背视角后</v>
      </c>
      <c r="F9" s="97">
        <v>1000101</v>
      </c>
      <c r="G9" s="97">
        <v>1</v>
      </c>
      <c r="H9" s="97"/>
    </row>
    <row r="10" spans="1:8" x14ac:dyDescent="0.2">
      <c r="A10" s="97">
        <v>1005</v>
      </c>
      <c r="B10" s="97" t="s">
        <v>262</v>
      </c>
      <c r="C10" s="97">
        <v>1003</v>
      </c>
      <c r="D10" s="24"/>
      <c r="E10" s="97" t="str">
        <f>VLOOKUP(C10,配置说明!$E:$F,2,0)</f>
        <v>进入A战斗第N回合演播开始时</v>
      </c>
      <c r="F10" s="97">
        <v>1000101</v>
      </c>
      <c r="G10" s="97">
        <v>1</v>
      </c>
      <c r="H10" s="97"/>
    </row>
    <row r="11" spans="1:8" x14ac:dyDescent="0.2">
      <c r="A11" s="97">
        <v>1006</v>
      </c>
      <c r="B11" s="97" t="s">
        <v>263</v>
      </c>
      <c r="C11" s="97">
        <v>1002</v>
      </c>
      <c r="D11" s="24"/>
      <c r="E11" s="97" t="str">
        <f>VLOOKUP(C11,配置说明!$E:$F,2,0)</f>
        <v>进入A战斗第N回合背视角后</v>
      </c>
      <c r="F11" s="97">
        <v>1000101</v>
      </c>
      <c r="G11" s="97">
        <v>2</v>
      </c>
      <c r="H11" s="97"/>
    </row>
    <row r="12" spans="1:8" x14ac:dyDescent="0.2">
      <c r="A12" s="97">
        <v>1007</v>
      </c>
      <c r="B12" s="97" t="s">
        <v>235</v>
      </c>
      <c r="C12" s="97">
        <v>2001</v>
      </c>
      <c r="D12" s="24"/>
      <c r="E12" s="97" t="str">
        <f>VLOOKUP(C12,配置说明!$E:$F,2,0)</f>
        <v>迷宫选项界面展开时</v>
      </c>
      <c r="F12" s="97">
        <v>10001</v>
      </c>
      <c r="G12" s="97">
        <v>1000103002</v>
      </c>
      <c r="H12" s="97"/>
    </row>
    <row r="13" spans="1:8" x14ac:dyDescent="0.2">
      <c r="A13" s="97">
        <v>1008</v>
      </c>
      <c r="B13" s="97" t="s">
        <v>236</v>
      </c>
      <c r="C13" s="97">
        <v>1002</v>
      </c>
      <c r="D13" s="24"/>
      <c r="E13" s="97" t="str">
        <f>VLOOKUP(C13,配置说明!$E:$F,2,0)</f>
        <v>进入A战斗第N回合背视角后</v>
      </c>
      <c r="F13" s="97">
        <v>1000102</v>
      </c>
      <c r="G13" s="97">
        <v>1</v>
      </c>
      <c r="H13" s="97"/>
    </row>
    <row r="14" spans="1:8" x14ac:dyDescent="0.2">
      <c r="A14" s="97">
        <v>1009</v>
      </c>
      <c r="B14" s="97" t="s">
        <v>237</v>
      </c>
      <c r="C14" s="97">
        <v>1002</v>
      </c>
      <c r="D14" s="24"/>
      <c r="E14" s="97" t="str">
        <f>VLOOKUP(C14,配置说明!$E:$F,2,0)</f>
        <v>进入A战斗第N回合背视角后</v>
      </c>
      <c r="F14" s="97">
        <v>1000103</v>
      </c>
      <c r="G14" s="97">
        <v>1</v>
      </c>
      <c r="H14" s="97"/>
    </row>
    <row r="15" spans="1:8" x14ac:dyDescent="0.2">
      <c r="A15" s="97">
        <v>1010</v>
      </c>
      <c r="B15" s="97" t="s">
        <v>238</v>
      </c>
      <c r="C15" s="97">
        <v>3002</v>
      </c>
      <c r="D15" s="24"/>
      <c r="E15" s="97" t="str">
        <f>VLOOKUP(C15,配置说明!$E:$F,2,0)</f>
        <v>某关卡结算时，发送协议后</v>
      </c>
      <c r="F15" s="97">
        <v>100011</v>
      </c>
      <c r="G15" s="97"/>
      <c r="H15" s="97"/>
    </row>
    <row r="16" spans="1:8" x14ac:dyDescent="0.2">
      <c r="A16" s="97">
        <v>1011</v>
      </c>
      <c r="B16" s="97" t="s">
        <v>239</v>
      </c>
      <c r="C16" s="97">
        <v>1</v>
      </c>
      <c r="D16" s="24"/>
      <c r="E16" s="97" t="str">
        <f>VLOOKUP(C16,配置说明!$E:$F,2,0)</f>
        <v>完成某引导后</v>
      </c>
      <c r="F16" s="97">
        <v>1010</v>
      </c>
      <c r="G16" s="97"/>
      <c r="H16" s="97"/>
    </row>
    <row r="17" spans="1:8" x14ac:dyDescent="0.2">
      <c r="A17" s="97">
        <v>1012</v>
      </c>
      <c r="B17" s="97" t="s">
        <v>240</v>
      </c>
      <c r="C17" s="97">
        <v>1002</v>
      </c>
      <c r="D17" s="24"/>
      <c r="E17" s="97" t="str">
        <f>VLOOKUP(C17,配置说明!$E:$F,2,0)</f>
        <v>进入A战斗第N回合背视角后</v>
      </c>
      <c r="F17" s="97">
        <v>1000200</v>
      </c>
      <c r="G17" s="97">
        <v>1</v>
      </c>
      <c r="H17" s="97"/>
    </row>
    <row r="18" spans="1:8" x14ac:dyDescent="0.2">
      <c r="A18" s="97">
        <v>1013</v>
      </c>
      <c r="B18" s="97" t="s">
        <v>268</v>
      </c>
      <c r="C18" s="97">
        <v>1002</v>
      </c>
      <c r="D18" s="24"/>
      <c r="E18" s="97" t="str">
        <f>VLOOKUP(C18,配置说明!$E:$F,2,0)</f>
        <v>进入A战斗第N回合背视角后</v>
      </c>
      <c r="F18" s="97">
        <v>1000200</v>
      </c>
      <c r="G18" s="97">
        <v>2</v>
      </c>
      <c r="H18" s="97"/>
    </row>
    <row r="19" spans="1:8" x14ac:dyDescent="0.2">
      <c r="A19" s="97">
        <v>1014</v>
      </c>
      <c r="B19" s="97" t="s">
        <v>241</v>
      </c>
      <c r="C19" s="97">
        <v>3002</v>
      </c>
      <c r="D19" s="24"/>
      <c r="E19" s="97" t="str">
        <f>VLOOKUP(C19,配置说明!$E:$F,2,0)</f>
        <v>某关卡结算时，发送协议后</v>
      </c>
      <c r="F19" s="97">
        <v>100012</v>
      </c>
      <c r="G19" s="97"/>
      <c r="H19" s="97"/>
    </row>
    <row r="20" spans="1:8" x14ac:dyDescent="0.2">
      <c r="A20" s="97">
        <v>1015</v>
      </c>
      <c r="B20" s="97" t="s">
        <v>242</v>
      </c>
      <c r="C20" s="97">
        <v>2002</v>
      </c>
      <c r="D20" s="24"/>
      <c r="E20" s="97" t="str">
        <f>VLOOKUP(C20,配置说明!$E:$F,2,0)</f>
        <v>迷宫事件唤起</v>
      </c>
      <c r="F20" s="97">
        <v>10002</v>
      </c>
      <c r="G20" s="97">
        <v>1000201005</v>
      </c>
      <c r="H20" s="97"/>
    </row>
    <row r="21" spans="1:8" x14ac:dyDescent="0.2">
      <c r="A21" s="97">
        <v>1016</v>
      </c>
      <c r="B21" s="97" t="s">
        <v>243</v>
      </c>
      <c r="C21" s="97">
        <v>3002</v>
      </c>
      <c r="D21" s="24"/>
      <c r="E21" s="97" t="str">
        <f>VLOOKUP(C21,配置说明!$E:$F,2,0)</f>
        <v>某关卡结算时，发送协议后</v>
      </c>
      <c r="F21" s="97">
        <v>100013</v>
      </c>
      <c r="G21" s="97"/>
      <c r="H21" s="97"/>
    </row>
    <row r="22" spans="1:8" x14ac:dyDescent="0.2">
      <c r="A22" s="97">
        <v>1017</v>
      </c>
      <c r="B22" s="97" t="s">
        <v>244</v>
      </c>
      <c r="C22" s="97">
        <v>1002</v>
      </c>
      <c r="D22" s="24"/>
      <c r="E22" s="97" t="str">
        <f>VLOOKUP(C22,配置说明!$E:$F,2,0)</f>
        <v>进入A战斗第N回合背视角后</v>
      </c>
      <c r="F22" s="97">
        <v>1010101</v>
      </c>
      <c r="G22" s="97">
        <v>1</v>
      </c>
      <c r="H22" s="97"/>
    </row>
    <row r="23" spans="1:8" x14ac:dyDescent="0.2">
      <c r="A23" s="97">
        <v>1018</v>
      </c>
      <c r="B23" s="97" t="s">
        <v>245</v>
      </c>
      <c r="C23" s="97">
        <v>3002</v>
      </c>
      <c r="D23" s="24"/>
      <c r="E23" s="97" t="str">
        <f>VLOOKUP(C23,配置说明!$E:$F,2,0)</f>
        <v>某关卡结算时，发送协议后</v>
      </c>
      <c r="F23" s="97">
        <v>101031</v>
      </c>
      <c r="G23" s="97"/>
      <c r="H23" s="97"/>
    </row>
    <row r="24" spans="1:8" x14ac:dyDescent="0.2">
      <c r="A24" s="97">
        <v>1019</v>
      </c>
      <c r="B24" s="97" t="s">
        <v>299</v>
      </c>
      <c r="C24" s="97">
        <v>3002</v>
      </c>
      <c r="D24" s="24"/>
      <c r="E24" s="97" t="str">
        <f>VLOOKUP(C24,配置说明!$E:$F,2,0)</f>
        <v>某关卡结算时，发送协议后</v>
      </c>
      <c r="F24" s="97">
        <v>101011</v>
      </c>
      <c r="G24" s="97"/>
      <c r="H24" s="97"/>
    </row>
    <row r="25" spans="1:8" x14ac:dyDescent="0.2">
      <c r="A25" s="97">
        <v>1020</v>
      </c>
      <c r="B25" s="97" t="s">
        <v>300</v>
      </c>
      <c r="C25" s="97">
        <v>0</v>
      </c>
      <c r="D25" s="24"/>
      <c r="E25" s="97" t="str">
        <f>VLOOKUP(C25,配置说明!$E:$F,2,0)</f>
        <v>空/迷宫事件触发</v>
      </c>
      <c r="F25" s="97"/>
      <c r="G25" s="97"/>
      <c r="H25" s="97"/>
    </row>
    <row r="26" spans="1:8" x14ac:dyDescent="0.2">
      <c r="A26" s="97">
        <v>1021</v>
      </c>
      <c r="B26" s="97" t="s">
        <v>301</v>
      </c>
      <c r="C26" s="97">
        <v>0</v>
      </c>
      <c r="D26" s="24"/>
      <c r="E26" s="97" t="str">
        <f>VLOOKUP(C26,配置说明!$E:$F,2,0)</f>
        <v>空/迷宫事件触发</v>
      </c>
      <c r="F26" s="97"/>
      <c r="G26" s="97"/>
      <c r="H26" s="97"/>
    </row>
    <row r="27" spans="1:8" x14ac:dyDescent="0.2">
      <c r="A27" s="97">
        <v>1022</v>
      </c>
      <c r="B27" s="97" t="s">
        <v>303</v>
      </c>
      <c r="C27" s="97">
        <v>3002</v>
      </c>
      <c r="D27" s="24"/>
      <c r="E27" s="97" t="str">
        <f>VLOOKUP(C27,配置说明!$E:$F,2,0)</f>
        <v>某关卡结算时，发送协议后</v>
      </c>
      <c r="F27" s="97">
        <v>101043</v>
      </c>
      <c r="G27" s="97"/>
      <c r="H27" s="97"/>
    </row>
    <row r="28" spans="1:8" x14ac:dyDescent="0.2">
      <c r="A28" s="97">
        <v>1023</v>
      </c>
      <c r="B28" s="97" t="s">
        <v>304</v>
      </c>
      <c r="C28" s="97">
        <v>1</v>
      </c>
      <c r="D28" s="24"/>
      <c r="E28" s="97" t="str">
        <f>VLOOKUP(C28,配置说明!$E:$F,2,0)</f>
        <v>完成某引导后</v>
      </c>
      <c r="F28" s="97">
        <v>1016</v>
      </c>
      <c r="G28" s="97"/>
      <c r="H28" s="97"/>
    </row>
    <row r="29" spans="1:8" x14ac:dyDescent="0.2">
      <c r="A29" s="97">
        <v>1024</v>
      </c>
      <c r="B29" s="97" t="s">
        <v>246</v>
      </c>
      <c r="C29" s="97">
        <v>3002</v>
      </c>
      <c r="D29" s="24"/>
      <c r="E29" s="97" t="str">
        <f>VLOOKUP(C29,配置说明!$E:$F,2,0)</f>
        <v>某关卡结算时，发送协议后</v>
      </c>
      <c r="F29" s="97">
        <v>101181</v>
      </c>
      <c r="G29" s="97"/>
      <c r="H29" s="97"/>
    </row>
    <row r="30" spans="1:8" x14ac:dyDescent="0.2">
      <c r="A30" s="97">
        <v>1025</v>
      </c>
      <c r="B30" s="97" t="s">
        <v>247</v>
      </c>
      <c r="C30" s="97">
        <v>2003</v>
      </c>
      <c r="D30" s="24"/>
      <c r="E30" s="97" t="str">
        <f>VLOOKUP(C30,配置说明!$E:$F,2,0)</f>
        <v>迷宫开始时，且引导状态为N</v>
      </c>
      <c r="F30" s="97">
        <v>30001</v>
      </c>
      <c r="G30" s="97"/>
      <c r="H30" s="97"/>
    </row>
    <row r="31" spans="1:8" x14ac:dyDescent="0.2">
      <c r="A31" s="97">
        <v>1026</v>
      </c>
      <c r="B31" s="97" t="s">
        <v>248</v>
      </c>
      <c r="C31" s="97">
        <v>3002</v>
      </c>
      <c r="D31" s="24"/>
      <c r="E31" s="97" t="str">
        <f>VLOOKUP(C31,配置说明!$E:$F,2,0)</f>
        <v>某关卡结算时，发送协议后</v>
      </c>
      <c r="F31" s="97">
        <v>101081</v>
      </c>
      <c r="G31" s="97"/>
      <c r="H31" s="97"/>
    </row>
    <row r="32" spans="1:8" x14ac:dyDescent="0.2">
      <c r="A32" s="97">
        <v>1027</v>
      </c>
      <c r="B32" s="97" t="s">
        <v>249</v>
      </c>
      <c r="C32" s="97">
        <v>3002</v>
      </c>
      <c r="D32" s="24"/>
      <c r="E32" s="97" t="str">
        <f>VLOOKUP(C32,配置说明!$E:$F,2,0)</f>
        <v>某关卡结算时，发送协议后</v>
      </c>
      <c r="F32" s="97">
        <v>101123</v>
      </c>
      <c r="G32" s="97"/>
      <c r="H32" s="97"/>
    </row>
    <row r="33" spans="1:8" x14ac:dyDescent="0.2">
      <c r="A33" s="97">
        <v>1028</v>
      </c>
      <c r="B33" s="97" t="s">
        <v>699</v>
      </c>
      <c r="C33" s="97">
        <v>1001</v>
      </c>
      <c r="D33" s="24"/>
      <c r="E33" s="97" t="str">
        <f>VLOOKUP(C33,'[1]#填写说明'!$E:$F,2,0)</f>
        <v>进入A战斗第N回合背视角前</v>
      </c>
      <c r="F33" s="97">
        <v>1010101</v>
      </c>
      <c r="G33" s="97">
        <v>1</v>
      </c>
      <c r="H33" s="97"/>
    </row>
    <row r="34" spans="1:8" x14ac:dyDescent="0.2">
      <c r="A34" s="115">
        <v>1029</v>
      </c>
      <c r="B34" s="115" t="s">
        <v>782</v>
      </c>
      <c r="C34" s="115">
        <v>2002</v>
      </c>
      <c r="D34" s="115"/>
      <c r="E34" s="115" t="str">
        <f>VLOOKUP(C34,配置说明!$E:$F,2,0)</f>
        <v>迷宫事件唤起</v>
      </c>
      <c r="F34" s="115">
        <v>30001</v>
      </c>
      <c r="G34" s="115">
        <v>3000101201</v>
      </c>
      <c r="H34" s="115"/>
    </row>
    <row r="35" spans="1:8" x14ac:dyDescent="0.2">
      <c r="A35" s="115">
        <v>1030</v>
      </c>
      <c r="B35" s="115" t="s">
        <v>782</v>
      </c>
      <c r="C35" s="115">
        <v>2002</v>
      </c>
      <c r="D35" s="115"/>
      <c r="E35" s="115" t="str">
        <f>VLOOKUP(C35,配置说明!$E:$F,2,0)</f>
        <v>迷宫事件唤起</v>
      </c>
      <c r="F35" s="115">
        <v>30001</v>
      </c>
      <c r="G35" s="115">
        <v>3000107203</v>
      </c>
      <c r="H35" s="115"/>
    </row>
  </sheetData>
  <autoFilter ref="A5:H32" xr:uid="{BB95EFB1-0230-4DD5-A284-9CA8E6D8E796}"/>
  <phoneticPr fontId="12" type="noConversion"/>
  <conditionalFormatting sqref="A5">
    <cfRule type="duplicateValues" dxfId="32" priority="7"/>
  </conditionalFormatting>
  <conditionalFormatting sqref="A36:A1048576 A5:A32">
    <cfRule type="duplicateValues" dxfId="31" priority="6"/>
  </conditionalFormatting>
  <conditionalFormatting sqref="A6:A32">
    <cfRule type="duplicateValues" dxfId="30" priority="220"/>
    <cfRule type="duplicateValues" dxfId="29" priority="221"/>
    <cfRule type="duplicateValues" dxfId="28" priority="222"/>
  </conditionalFormatting>
  <conditionalFormatting sqref="A33:A35">
    <cfRule type="duplicateValues" dxfId="27" priority="2"/>
  </conditionalFormatting>
  <conditionalFormatting sqref="A33:A35">
    <cfRule type="duplicateValues" dxfId="26" priority="3"/>
    <cfRule type="duplicateValues" dxfId="25" priority="4"/>
    <cfRule type="duplicateValues" dxfId="24" priority="5"/>
  </conditionalFormatting>
  <conditionalFormatting sqref="A1:A1048576">
    <cfRule type="duplicateValues" dxfId="1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7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5" sqref="A5"/>
    </sheetView>
  </sheetViews>
  <sheetFormatPr defaultColWidth="9" defaultRowHeight="14.25" x14ac:dyDescent="0.2"/>
  <cols>
    <col min="1" max="3" width="9" style="1"/>
    <col min="4" max="4" width="13" style="1" bestFit="1" customWidth="1"/>
    <col min="5" max="5" width="13" style="133" customWidth="1"/>
    <col min="6" max="6" width="9.125" style="1" customWidth="1"/>
    <col min="7" max="7" width="9" style="1" bestFit="1" customWidth="1"/>
    <col min="8" max="8" width="10.125" style="1" bestFit="1" customWidth="1"/>
    <col min="9" max="9" width="24.75" style="41" customWidth="1"/>
    <col min="10" max="10" width="13" style="1" bestFit="1" customWidth="1"/>
    <col min="11" max="11" width="51.75" style="10" customWidth="1"/>
    <col min="12" max="12" width="15.625" style="10" customWidth="1"/>
    <col min="13" max="13" width="9" style="1" bestFit="1" customWidth="1"/>
    <col min="14" max="14" width="13" style="1" bestFit="1" customWidth="1"/>
    <col min="15" max="15" width="12.875" style="1" customWidth="1"/>
    <col min="16" max="16" width="15.125" style="41" customWidth="1"/>
    <col min="17" max="17" width="13" style="1" bestFit="1" customWidth="1"/>
    <col min="18" max="18" width="15.125" style="1" customWidth="1"/>
    <col min="19" max="21" width="14.25" style="1" customWidth="1"/>
    <col min="22" max="16384" width="9" style="1"/>
  </cols>
  <sheetData>
    <row r="1" spans="1:25" s="6" customFormat="1" x14ac:dyDescent="0.2">
      <c r="A1" s="5" t="s">
        <v>0</v>
      </c>
      <c r="B1" s="5" t="s">
        <v>149</v>
      </c>
      <c r="C1" s="5" t="s">
        <v>150</v>
      </c>
      <c r="D1" s="5"/>
      <c r="E1" s="124"/>
      <c r="F1" s="5" t="s">
        <v>451</v>
      </c>
      <c r="G1" s="5" t="s">
        <v>151</v>
      </c>
      <c r="H1" s="5"/>
      <c r="I1" s="38" t="s">
        <v>452</v>
      </c>
      <c r="J1" s="5" t="s">
        <v>152</v>
      </c>
      <c r="K1" s="8" t="s">
        <v>153</v>
      </c>
      <c r="L1" s="8" t="s">
        <v>848</v>
      </c>
      <c r="M1" s="5" t="s">
        <v>154</v>
      </c>
      <c r="N1" s="5" t="s">
        <v>155</v>
      </c>
      <c r="O1" s="5"/>
      <c r="P1" s="38" t="s">
        <v>156</v>
      </c>
      <c r="Q1" s="5" t="s">
        <v>778</v>
      </c>
      <c r="R1" s="5" t="s">
        <v>157</v>
      </c>
      <c r="S1" s="5" t="s">
        <v>158</v>
      </c>
      <c r="T1" s="5" t="s">
        <v>159</v>
      </c>
      <c r="U1" s="5" t="s">
        <v>160</v>
      </c>
      <c r="V1" s="124"/>
      <c r="W1" s="124"/>
      <c r="X1" s="124"/>
      <c r="Y1" s="124"/>
    </row>
    <row r="2" spans="1:25" s="6" customFormat="1" x14ac:dyDescent="0.2">
      <c r="A2" s="5" t="s">
        <v>1</v>
      </c>
      <c r="B2" s="5" t="s">
        <v>1</v>
      </c>
      <c r="C2" s="5" t="s">
        <v>1</v>
      </c>
      <c r="D2" s="5"/>
      <c r="E2" s="124"/>
      <c r="F2" s="5" t="s">
        <v>1</v>
      </c>
      <c r="G2" s="5" t="s">
        <v>1</v>
      </c>
      <c r="H2" s="5"/>
      <c r="I2" s="38" t="s">
        <v>161</v>
      </c>
      <c r="J2" s="5" t="s">
        <v>161</v>
      </c>
      <c r="K2" s="8" t="s">
        <v>161</v>
      </c>
      <c r="L2" s="8" t="s">
        <v>1</v>
      </c>
      <c r="M2" s="5" t="s">
        <v>1</v>
      </c>
      <c r="N2" s="5" t="s">
        <v>162</v>
      </c>
      <c r="O2" s="5"/>
      <c r="P2" s="38" t="s">
        <v>161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161</v>
      </c>
      <c r="V2" s="124"/>
      <c r="W2" s="124"/>
      <c r="X2" s="124"/>
      <c r="Y2" s="124"/>
    </row>
    <row r="3" spans="1:25" s="7" customFormat="1" x14ac:dyDescent="0.2">
      <c r="A3" s="5" t="s">
        <v>2</v>
      </c>
      <c r="B3" s="5" t="s">
        <v>228</v>
      </c>
      <c r="C3" s="5" t="s">
        <v>228</v>
      </c>
      <c r="D3" s="5" t="s">
        <v>231</v>
      </c>
      <c r="E3" s="124"/>
      <c r="F3" s="5" t="s">
        <v>231</v>
      </c>
      <c r="G3" s="5" t="s">
        <v>231</v>
      </c>
      <c r="H3" s="5" t="s">
        <v>231</v>
      </c>
      <c r="I3" s="38" t="s">
        <v>231</v>
      </c>
      <c r="J3" s="5" t="s">
        <v>231</v>
      </c>
      <c r="K3" s="5" t="s">
        <v>231</v>
      </c>
      <c r="L3" s="5" t="s">
        <v>849</v>
      </c>
      <c r="M3" s="5" t="s">
        <v>231</v>
      </c>
      <c r="N3" s="5" t="s">
        <v>231</v>
      </c>
      <c r="O3" s="5" t="s">
        <v>231</v>
      </c>
      <c r="P3" s="38" t="s">
        <v>231</v>
      </c>
      <c r="Q3" s="5" t="s">
        <v>231</v>
      </c>
      <c r="R3" s="5" t="s">
        <v>231</v>
      </c>
      <c r="S3" s="5" t="s">
        <v>231</v>
      </c>
      <c r="T3" s="5" t="s">
        <v>228</v>
      </c>
      <c r="U3" s="5" t="s">
        <v>439</v>
      </c>
      <c r="V3" s="124" t="s">
        <v>231</v>
      </c>
      <c r="W3" s="124"/>
      <c r="X3" s="124" t="s">
        <v>231</v>
      </c>
      <c r="Y3" s="124"/>
    </row>
    <row r="4" spans="1:25" s="7" customFormat="1" x14ac:dyDescent="0.2">
      <c r="A4" s="5" t="s">
        <v>0</v>
      </c>
      <c r="B4" s="5" t="s">
        <v>229</v>
      </c>
      <c r="C4" s="5" t="s">
        <v>230</v>
      </c>
      <c r="D4" s="5"/>
      <c r="E4" s="124"/>
      <c r="F4" s="5"/>
      <c r="G4" s="5"/>
      <c r="H4" s="5"/>
      <c r="I4" s="38"/>
      <c r="J4" s="5"/>
      <c r="K4" s="8"/>
      <c r="L4" s="8"/>
      <c r="M4" s="5"/>
      <c r="N4" s="5"/>
      <c r="O4" s="5"/>
      <c r="P4" s="38"/>
      <c r="Q4" s="5"/>
      <c r="R4" s="5"/>
      <c r="S4" s="5"/>
      <c r="T4" s="5" t="s">
        <v>437</v>
      </c>
      <c r="U4" s="5" t="s">
        <v>438</v>
      </c>
      <c r="V4" s="124"/>
      <c r="W4" s="124"/>
      <c r="X4" s="124"/>
      <c r="Y4" s="124"/>
    </row>
    <row r="5" spans="1:25" s="136" customFormat="1" ht="30" customHeight="1" x14ac:dyDescent="0.2">
      <c r="A5" s="9" t="s">
        <v>163</v>
      </c>
      <c r="B5" s="9" t="s">
        <v>164</v>
      </c>
      <c r="C5" s="9" t="s">
        <v>165</v>
      </c>
      <c r="D5" s="9" t="s">
        <v>166</v>
      </c>
      <c r="E5" s="134" t="s">
        <v>496</v>
      </c>
      <c r="F5" s="9" t="s">
        <v>167</v>
      </c>
      <c r="G5" s="9" t="s">
        <v>168</v>
      </c>
      <c r="H5" s="9" t="s">
        <v>169</v>
      </c>
      <c r="I5" s="135" t="s">
        <v>170</v>
      </c>
      <c r="J5" s="9" t="s">
        <v>171</v>
      </c>
      <c r="K5" s="9" t="s">
        <v>172</v>
      </c>
      <c r="L5" s="9" t="s">
        <v>850</v>
      </c>
      <c r="M5" s="9" t="s">
        <v>173</v>
      </c>
      <c r="N5" s="9" t="s">
        <v>174</v>
      </c>
      <c r="O5" s="9" t="s">
        <v>175</v>
      </c>
      <c r="P5" s="135" t="s">
        <v>176</v>
      </c>
      <c r="Q5" s="9" t="s">
        <v>177</v>
      </c>
      <c r="R5" s="137" t="s">
        <v>178</v>
      </c>
      <c r="S5" s="9" t="s">
        <v>179</v>
      </c>
      <c r="T5" s="9" t="s">
        <v>180</v>
      </c>
      <c r="U5" s="9" t="s">
        <v>181</v>
      </c>
      <c r="V5" s="134" t="s">
        <v>683</v>
      </c>
      <c r="W5" s="134" t="s">
        <v>684</v>
      </c>
      <c r="X5" s="134" t="s">
        <v>685</v>
      </c>
      <c r="Y5" s="134" t="s">
        <v>684</v>
      </c>
    </row>
    <row r="6" spans="1:25" s="22" customFormat="1" x14ac:dyDescent="0.2">
      <c r="A6" s="17">
        <v>1001001</v>
      </c>
      <c r="B6" s="17">
        <v>1001</v>
      </c>
      <c r="C6" s="17">
        <v>1</v>
      </c>
      <c r="D6" s="18" t="s">
        <v>6</v>
      </c>
      <c r="E6" s="125" t="s">
        <v>648</v>
      </c>
      <c r="F6" s="17">
        <v>0</v>
      </c>
      <c r="G6" s="19">
        <v>0</v>
      </c>
      <c r="H6" s="18" t="str">
        <f>VLOOKUP(G6,配置说明!$B$16:$C$23,2,0)</f>
        <v>纯文字</v>
      </c>
      <c r="I6" s="20">
        <v>0</v>
      </c>
      <c r="J6" s="19" t="s">
        <v>5</v>
      </c>
      <c r="K6" s="21" t="s">
        <v>529</v>
      </c>
      <c r="L6" s="74"/>
      <c r="M6" s="19">
        <v>0</v>
      </c>
      <c r="P6" s="20"/>
      <c r="Q6" s="19">
        <v>3</v>
      </c>
      <c r="R6" s="19">
        <v>0</v>
      </c>
      <c r="S6" s="19">
        <v>0</v>
      </c>
      <c r="T6" s="19">
        <v>1</v>
      </c>
      <c r="U6" s="19"/>
      <c r="V6" s="61">
        <f>COUNTIFS($G$6:G6,4,$B$6:B6,B6)*IF(G6=4,1,0)</f>
        <v>0</v>
      </c>
      <c r="W6" s="61" t="str">
        <f t="shared" ref="W6:Y6" si="0">$B6&amp;","&amp;V6</f>
        <v>1001,0</v>
      </c>
      <c r="X6" s="61">
        <f>COUNTIFS($G$6:G6,6,$B$6:B6,B6)*IF(G6=6,1,0)</f>
        <v>0</v>
      </c>
      <c r="Y6" s="61" t="str">
        <f t="shared" si="0"/>
        <v>1001,0</v>
      </c>
    </row>
    <row r="7" spans="1:25" s="22" customFormat="1" x14ac:dyDescent="0.2">
      <c r="A7" s="17">
        <v>1001002</v>
      </c>
      <c r="B7" s="17">
        <v>1001</v>
      </c>
      <c r="C7" s="17">
        <v>2</v>
      </c>
      <c r="D7" s="18" t="s">
        <v>18</v>
      </c>
      <c r="E7" s="125" t="s">
        <v>648</v>
      </c>
      <c r="F7" s="17">
        <v>-1</v>
      </c>
      <c r="G7" s="19">
        <v>5</v>
      </c>
      <c r="H7" s="18" t="str">
        <f>VLOOKUP(G7,配置说明!$B$16:$C$23,2,0)</f>
        <v>空节点</v>
      </c>
      <c r="I7" s="20" t="s">
        <v>19</v>
      </c>
      <c r="J7" s="19"/>
      <c r="K7" s="21"/>
      <c r="L7" s="74"/>
      <c r="M7" s="19">
        <v>0</v>
      </c>
      <c r="P7" s="20"/>
      <c r="Q7" s="19">
        <v>0</v>
      </c>
      <c r="R7" s="19">
        <v>0</v>
      </c>
      <c r="S7" s="19">
        <v>0</v>
      </c>
      <c r="T7" s="19">
        <v>0</v>
      </c>
      <c r="U7" s="19"/>
      <c r="V7" s="61">
        <f>COUNTIFS($G$6:G7,4,$B$6:B7,B7)*IF(G7=4,1,0)</f>
        <v>0</v>
      </c>
      <c r="W7" s="61" t="str">
        <f t="shared" ref="W7:W35" si="1">$B7&amp;","&amp;V7</f>
        <v>1001,0</v>
      </c>
      <c r="X7" s="61">
        <f>COUNTIFS($G$6:G7,6,$B$6:B7,B7)*IF(G7=6,1,0)</f>
        <v>0</v>
      </c>
      <c r="Y7" s="61" t="str">
        <f t="shared" ref="Y7:Y35" si="2">$B7&amp;","&amp;X7</f>
        <v>1001,0</v>
      </c>
    </row>
    <row r="8" spans="1:25" s="16" customFormat="1" x14ac:dyDescent="0.2">
      <c r="A8" s="11">
        <v>1002001</v>
      </c>
      <c r="B8" s="11">
        <v>1002</v>
      </c>
      <c r="C8" s="11">
        <v>1</v>
      </c>
      <c r="D8" s="12" t="s">
        <v>4</v>
      </c>
      <c r="E8" s="125" t="s">
        <v>647</v>
      </c>
      <c r="F8" s="11">
        <v>2</v>
      </c>
      <c r="G8" s="13">
        <v>0</v>
      </c>
      <c r="H8" s="12" t="str">
        <f>VLOOKUP(G8,配置说明!$B$16:$C$23,2,0)</f>
        <v>纯文字</v>
      </c>
      <c r="I8" s="14">
        <v>0</v>
      </c>
      <c r="J8" s="13" t="s">
        <v>5</v>
      </c>
      <c r="K8" s="15" t="s">
        <v>530</v>
      </c>
      <c r="L8" s="74"/>
      <c r="M8" s="13">
        <v>2</v>
      </c>
      <c r="N8" s="12" t="s">
        <v>305</v>
      </c>
      <c r="O8" s="12"/>
      <c r="P8" s="76"/>
      <c r="Q8" s="13">
        <v>0</v>
      </c>
      <c r="R8" s="13">
        <v>1</v>
      </c>
      <c r="S8" s="13">
        <v>1</v>
      </c>
      <c r="T8" s="13">
        <v>1</v>
      </c>
      <c r="U8" s="13"/>
      <c r="V8" s="61">
        <f>COUNTIFS($G$6:G8,4,$B$6:B8,B8)*IF(G8=4,1,0)</f>
        <v>0</v>
      </c>
      <c r="W8" s="61" t="str">
        <f t="shared" si="1"/>
        <v>1002,0</v>
      </c>
      <c r="X8" s="61">
        <f>COUNTIFS($G$6:G8,6,$B$6:B8,B8)*IF(G8=6,1,0)</f>
        <v>0</v>
      </c>
      <c r="Y8" s="61" t="str">
        <f t="shared" si="2"/>
        <v>1002,0</v>
      </c>
    </row>
    <row r="9" spans="1:25" s="16" customFormat="1" x14ac:dyDescent="0.2">
      <c r="A9" s="11">
        <v>1002002</v>
      </c>
      <c r="B9" s="11">
        <v>1002</v>
      </c>
      <c r="C9" s="11">
        <v>2</v>
      </c>
      <c r="D9" s="12" t="s">
        <v>4</v>
      </c>
      <c r="E9" s="125" t="s">
        <v>647</v>
      </c>
      <c r="F9" s="11">
        <v>3</v>
      </c>
      <c r="G9" s="13">
        <v>0</v>
      </c>
      <c r="H9" s="12" t="str">
        <f>VLOOKUP(G9,配置说明!$B$16:$C$23,2,0)</f>
        <v>纯文字</v>
      </c>
      <c r="I9" s="14">
        <v>0</v>
      </c>
      <c r="J9" s="13" t="s">
        <v>5</v>
      </c>
      <c r="K9" s="15" t="s">
        <v>531</v>
      </c>
      <c r="L9" s="74"/>
      <c r="M9" s="13">
        <v>1</v>
      </c>
      <c r="N9" s="12" t="s">
        <v>306</v>
      </c>
      <c r="O9" s="12"/>
      <c r="P9" s="14"/>
      <c r="Q9" s="13">
        <v>1</v>
      </c>
      <c r="R9" s="13">
        <v>1</v>
      </c>
      <c r="S9" s="13">
        <v>1</v>
      </c>
      <c r="T9" s="13">
        <v>0</v>
      </c>
      <c r="U9" s="13"/>
      <c r="V9" s="61">
        <f>COUNTIFS($G$6:G9,4,$B$6:B9,B9)*IF(G9=4,1,0)</f>
        <v>0</v>
      </c>
      <c r="W9" s="61" t="str">
        <f t="shared" si="1"/>
        <v>1002,0</v>
      </c>
      <c r="X9" s="61">
        <f>COUNTIFS($G$6:G9,6,$B$6:B9,B9)*IF(G9=6,1,0)</f>
        <v>0</v>
      </c>
      <c r="Y9" s="61" t="str">
        <f t="shared" si="2"/>
        <v>1002,0</v>
      </c>
    </row>
    <row r="10" spans="1:25" s="16" customFormat="1" x14ac:dyDescent="0.2">
      <c r="A10" s="11">
        <v>1002003</v>
      </c>
      <c r="B10" s="11">
        <v>1002</v>
      </c>
      <c r="C10" s="11">
        <v>3</v>
      </c>
      <c r="D10" s="12" t="s">
        <v>4</v>
      </c>
      <c r="E10" s="125" t="s">
        <v>647</v>
      </c>
      <c r="F10" s="11">
        <v>4</v>
      </c>
      <c r="G10" s="13">
        <v>6</v>
      </c>
      <c r="H10" s="12" t="s">
        <v>401</v>
      </c>
      <c r="I10" s="14"/>
      <c r="J10" s="13"/>
      <c r="K10" s="15"/>
      <c r="L10" s="74"/>
      <c r="M10" s="13">
        <v>0</v>
      </c>
      <c r="N10" s="12"/>
      <c r="O10" s="12"/>
      <c r="P10" s="14"/>
      <c r="Q10" s="13">
        <v>0</v>
      </c>
      <c r="R10" s="13">
        <v>0</v>
      </c>
      <c r="S10" s="13">
        <v>0</v>
      </c>
      <c r="T10" s="13">
        <v>2</v>
      </c>
      <c r="U10" s="13">
        <v>1002005</v>
      </c>
      <c r="V10" s="61">
        <f>COUNTIFS($G$6:G10,4,$B$6:B10,B10)*IF(G10=4,1,0)</f>
        <v>0</v>
      </c>
      <c r="W10" s="61" t="str">
        <f t="shared" si="1"/>
        <v>1002,0</v>
      </c>
      <c r="X10" s="61">
        <f>COUNTIFS($G$6:G10,6,$B$6:B10,B10)*IF(G10=6,1,0)</f>
        <v>1</v>
      </c>
      <c r="Y10" s="61" t="str">
        <f t="shared" si="2"/>
        <v>1002,1</v>
      </c>
    </row>
    <row r="11" spans="1:25" s="16" customFormat="1" x14ac:dyDescent="0.2">
      <c r="A11" s="11">
        <v>1002004</v>
      </c>
      <c r="B11" s="11">
        <v>1002</v>
      </c>
      <c r="C11" s="11">
        <v>4</v>
      </c>
      <c r="D11" s="12" t="s">
        <v>3</v>
      </c>
      <c r="E11" s="125" t="s">
        <v>647</v>
      </c>
      <c r="F11" s="11">
        <v>5</v>
      </c>
      <c r="G11" s="13">
        <v>2</v>
      </c>
      <c r="H11" s="12" t="s">
        <v>403</v>
      </c>
      <c r="I11" s="14" t="s">
        <v>404</v>
      </c>
      <c r="J11" s="13"/>
      <c r="K11" s="15"/>
      <c r="L11" s="74"/>
      <c r="M11" s="13">
        <v>0</v>
      </c>
      <c r="N11" s="12"/>
      <c r="O11" s="12"/>
      <c r="P11" s="14"/>
      <c r="Q11" s="13">
        <v>0</v>
      </c>
      <c r="R11" s="13">
        <v>0</v>
      </c>
      <c r="S11" s="13">
        <v>1</v>
      </c>
      <c r="T11" s="13">
        <v>0</v>
      </c>
      <c r="U11" s="13"/>
      <c r="V11" s="61">
        <f>COUNTIFS($G$6:G11,4,$B$6:B11,B11)*IF(G11=4,1,0)</f>
        <v>0</v>
      </c>
      <c r="W11" s="61" t="str">
        <f t="shared" si="1"/>
        <v>1002,0</v>
      </c>
      <c r="X11" s="61">
        <f>COUNTIFS($G$6:G11,6,$B$6:B11,B11)*IF(G11=6,1,0)</f>
        <v>0</v>
      </c>
      <c r="Y11" s="61" t="str">
        <f t="shared" si="2"/>
        <v>1002,0</v>
      </c>
    </row>
    <row r="12" spans="1:25" s="16" customFormat="1" x14ac:dyDescent="0.2">
      <c r="A12" s="11">
        <v>1002005</v>
      </c>
      <c r="B12" s="11">
        <v>1002</v>
      </c>
      <c r="C12" s="11">
        <v>5</v>
      </c>
      <c r="D12" s="12" t="s">
        <v>4</v>
      </c>
      <c r="E12" s="125" t="s">
        <v>647</v>
      </c>
      <c r="F12" s="11">
        <v>-1</v>
      </c>
      <c r="G12" s="13">
        <v>5</v>
      </c>
      <c r="H12" s="12" t="s">
        <v>405</v>
      </c>
      <c r="I12" s="14"/>
      <c r="J12" s="13"/>
      <c r="K12" s="15"/>
      <c r="L12" s="74"/>
      <c r="M12" s="13">
        <v>0</v>
      </c>
      <c r="N12" s="12"/>
      <c r="O12" s="12"/>
      <c r="P12" s="14"/>
      <c r="Q12" s="13">
        <v>0</v>
      </c>
      <c r="R12" s="13">
        <v>0</v>
      </c>
      <c r="S12" s="13">
        <v>1</v>
      </c>
      <c r="T12" s="13">
        <v>0</v>
      </c>
      <c r="U12" s="13"/>
      <c r="V12" s="61">
        <f>COUNTIFS($G$6:G12,4,$B$6:B12,B12)*IF(G12=4,1,0)</f>
        <v>0</v>
      </c>
      <c r="W12" s="61" t="str">
        <f t="shared" si="1"/>
        <v>1002,0</v>
      </c>
      <c r="X12" s="61">
        <f>COUNTIFS($G$6:G12,6,$B$6:B12,B12)*IF(G12=6,1,0)</f>
        <v>0</v>
      </c>
      <c r="Y12" s="61" t="str">
        <f t="shared" si="2"/>
        <v>1002,0</v>
      </c>
    </row>
    <row r="13" spans="1:25" s="22" customFormat="1" x14ac:dyDescent="0.2">
      <c r="A13" s="17">
        <v>1003001</v>
      </c>
      <c r="B13" s="17">
        <v>1003</v>
      </c>
      <c r="C13" s="17">
        <v>1</v>
      </c>
      <c r="D13" s="18" t="s">
        <v>189</v>
      </c>
      <c r="E13" s="125" t="s">
        <v>647</v>
      </c>
      <c r="F13" s="17">
        <v>-1</v>
      </c>
      <c r="G13" s="19">
        <v>1</v>
      </c>
      <c r="H13" s="18" t="str">
        <f>VLOOKUP(G13,配置说明!$B$16:$C$23,2,0)</f>
        <v>头像文字</v>
      </c>
      <c r="I13" s="20" t="s">
        <v>185</v>
      </c>
      <c r="J13" s="19" t="s">
        <v>9</v>
      </c>
      <c r="K13" s="21" t="s">
        <v>650</v>
      </c>
      <c r="L13" s="106" t="s">
        <v>875</v>
      </c>
      <c r="M13" s="19">
        <v>0</v>
      </c>
      <c r="N13" s="18"/>
      <c r="O13" s="18"/>
      <c r="P13" s="20"/>
      <c r="Q13" s="19">
        <v>0</v>
      </c>
      <c r="R13" s="19">
        <v>0</v>
      </c>
      <c r="S13" s="19">
        <v>1</v>
      </c>
      <c r="T13" s="19">
        <v>0</v>
      </c>
      <c r="U13" s="19"/>
      <c r="V13" s="61">
        <f>COUNTIFS($G$6:G13,4,$B$6:B13,B13)*IF(G13=4,1,0)</f>
        <v>0</v>
      </c>
      <c r="W13" s="61" t="str">
        <f t="shared" si="1"/>
        <v>1003,0</v>
      </c>
      <c r="X13" s="61">
        <f>COUNTIFS($G$6:G13,6,$B$6:B13,B13)*IF(G13=6,1,0)</f>
        <v>0</v>
      </c>
      <c r="Y13" s="61" t="str">
        <f t="shared" si="2"/>
        <v>1003,0</v>
      </c>
    </row>
    <row r="14" spans="1:25" s="16" customFormat="1" x14ac:dyDescent="0.2">
      <c r="A14" s="11">
        <v>1004001</v>
      </c>
      <c r="B14" s="11">
        <v>1004</v>
      </c>
      <c r="C14" s="11">
        <v>1</v>
      </c>
      <c r="D14" s="12" t="s">
        <v>189</v>
      </c>
      <c r="E14" s="125" t="s">
        <v>647</v>
      </c>
      <c r="F14" s="11">
        <v>2</v>
      </c>
      <c r="G14" s="13">
        <v>1</v>
      </c>
      <c r="H14" s="12" t="str">
        <f>VLOOKUP(G14,配置说明!$B$16:$C$23,2,0)</f>
        <v>头像文字</v>
      </c>
      <c r="I14" s="14" t="s">
        <v>185</v>
      </c>
      <c r="J14" s="13" t="s">
        <v>9</v>
      </c>
      <c r="K14" s="15" t="s">
        <v>532</v>
      </c>
      <c r="L14" s="106" t="s">
        <v>876</v>
      </c>
      <c r="M14" s="13">
        <v>0</v>
      </c>
      <c r="N14" s="12"/>
      <c r="O14" s="12"/>
      <c r="P14" s="14"/>
      <c r="Q14" s="13">
        <v>0</v>
      </c>
      <c r="R14" s="13">
        <v>0</v>
      </c>
      <c r="S14" s="13">
        <v>1</v>
      </c>
      <c r="T14" s="13">
        <v>1</v>
      </c>
      <c r="U14" s="13"/>
      <c r="V14" s="61">
        <f>COUNTIFS($G$6:G14,4,$B$6:B14,B14)*IF(G14=4,1,0)</f>
        <v>0</v>
      </c>
      <c r="W14" s="61" t="str">
        <f t="shared" si="1"/>
        <v>1004,0</v>
      </c>
      <c r="X14" s="61">
        <f>COUNTIFS($G$6:G14,6,$B$6:B14,B14)*IF(G14=6,1,0)</f>
        <v>0</v>
      </c>
      <c r="Y14" s="61" t="str">
        <f t="shared" si="2"/>
        <v>1004,0</v>
      </c>
    </row>
    <row r="15" spans="1:25" s="16" customFormat="1" x14ac:dyDescent="0.2">
      <c r="A15" s="11">
        <v>1004002</v>
      </c>
      <c r="B15" s="11">
        <v>1004</v>
      </c>
      <c r="C15" s="11">
        <v>2</v>
      </c>
      <c r="D15" s="12" t="s">
        <v>189</v>
      </c>
      <c r="E15" s="125" t="s">
        <v>647</v>
      </c>
      <c r="F15" s="11">
        <v>3</v>
      </c>
      <c r="G15" s="13">
        <v>1</v>
      </c>
      <c r="H15" s="12" t="str">
        <f>VLOOKUP(G15,配置说明!$B$16:$C$23,2,0)</f>
        <v>头像文字</v>
      </c>
      <c r="I15" s="14" t="s">
        <v>185</v>
      </c>
      <c r="J15" s="13" t="s">
        <v>9</v>
      </c>
      <c r="K15" s="15" t="s">
        <v>533</v>
      </c>
      <c r="L15" s="106" t="s">
        <v>877</v>
      </c>
      <c r="M15" s="13">
        <v>2</v>
      </c>
      <c r="N15" s="12" t="s">
        <v>190</v>
      </c>
      <c r="O15" s="12"/>
      <c r="P15" s="14"/>
      <c r="Q15" s="13">
        <v>0</v>
      </c>
      <c r="R15" s="13">
        <v>1</v>
      </c>
      <c r="S15" s="13">
        <v>1</v>
      </c>
      <c r="T15" s="13">
        <v>0</v>
      </c>
      <c r="U15" s="13"/>
      <c r="V15" s="61">
        <f>COUNTIFS($G$6:G15,4,$B$6:B15,B15)*IF(G15=4,1,0)</f>
        <v>0</v>
      </c>
      <c r="W15" s="61" t="str">
        <f t="shared" si="1"/>
        <v>1004,0</v>
      </c>
      <c r="X15" s="61">
        <f>COUNTIFS($G$6:G15,6,$B$6:B15,B15)*IF(G15=6,1,0)</f>
        <v>0</v>
      </c>
      <c r="Y15" s="61" t="str">
        <f t="shared" si="2"/>
        <v>1004,0</v>
      </c>
    </row>
    <row r="16" spans="1:25" s="16" customFormat="1" x14ac:dyDescent="0.2">
      <c r="A16" s="11">
        <v>1004003</v>
      </c>
      <c r="B16" s="11">
        <v>1004</v>
      </c>
      <c r="C16" s="11">
        <v>3</v>
      </c>
      <c r="D16" s="12" t="s">
        <v>188</v>
      </c>
      <c r="E16" s="125" t="s">
        <v>647</v>
      </c>
      <c r="F16" s="11">
        <v>4</v>
      </c>
      <c r="G16" s="13">
        <v>1</v>
      </c>
      <c r="H16" s="12" t="s">
        <v>191</v>
      </c>
      <c r="I16" s="14" t="s">
        <v>184</v>
      </c>
      <c r="J16" s="13" t="s">
        <v>186</v>
      </c>
      <c r="K16" s="15" t="s">
        <v>534</v>
      </c>
      <c r="L16" s="106" t="s">
        <v>878</v>
      </c>
      <c r="M16" s="13">
        <v>2</v>
      </c>
      <c r="N16" s="12" t="s">
        <v>192</v>
      </c>
      <c r="O16" s="12"/>
      <c r="P16" s="14"/>
      <c r="Q16" s="13">
        <v>0</v>
      </c>
      <c r="R16" s="13">
        <v>1</v>
      </c>
      <c r="S16" s="13">
        <v>1</v>
      </c>
      <c r="T16" s="13">
        <v>0</v>
      </c>
      <c r="U16" s="13"/>
      <c r="V16" s="61">
        <f>COUNTIFS($G$6:G16,4,$B$6:B16,B16)*IF(G16=4,1,0)</f>
        <v>0</v>
      </c>
      <c r="W16" s="61" t="str">
        <f t="shared" si="1"/>
        <v>1004,0</v>
      </c>
      <c r="X16" s="61">
        <f>COUNTIFS($G$6:G16,6,$B$6:B16,B16)*IF(G16=6,1,0)</f>
        <v>0</v>
      </c>
      <c r="Y16" s="61" t="str">
        <f t="shared" si="2"/>
        <v>1004,0</v>
      </c>
    </row>
    <row r="17" spans="1:25" s="16" customFormat="1" x14ac:dyDescent="0.2">
      <c r="A17" s="11">
        <v>1004004</v>
      </c>
      <c r="B17" s="11">
        <v>1004</v>
      </c>
      <c r="C17" s="11">
        <v>4</v>
      </c>
      <c r="D17" s="12" t="s">
        <v>189</v>
      </c>
      <c r="E17" s="125" t="s">
        <v>647</v>
      </c>
      <c r="F17" s="11">
        <v>5</v>
      </c>
      <c r="G17" s="13">
        <v>1</v>
      </c>
      <c r="H17" s="12" t="str">
        <f>VLOOKUP(G17,配置说明!$B$16:$C$23,2,0)</f>
        <v>头像文字</v>
      </c>
      <c r="I17" s="14" t="s">
        <v>185</v>
      </c>
      <c r="J17" s="13" t="s">
        <v>9</v>
      </c>
      <c r="K17" s="15" t="s">
        <v>535</v>
      </c>
      <c r="L17" s="106" t="s">
        <v>879</v>
      </c>
      <c r="M17" s="13">
        <v>2</v>
      </c>
      <c r="N17" s="12" t="s">
        <v>264</v>
      </c>
      <c r="O17" s="12"/>
      <c r="P17" s="14"/>
      <c r="Q17" s="13">
        <v>0</v>
      </c>
      <c r="R17" s="13">
        <v>1</v>
      </c>
      <c r="S17" s="13">
        <v>1</v>
      </c>
      <c r="T17" s="13">
        <v>0</v>
      </c>
      <c r="U17" s="13"/>
      <c r="V17" s="61">
        <f>COUNTIFS($G$6:G17,4,$B$6:B17,B17)*IF(G17=4,1,0)</f>
        <v>0</v>
      </c>
      <c r="W17" s="61" t="str">
        <f t="shared" si="1"/>
        <v>1004,0</v>
      </c>
      <c r="X17" s="61">
        <f>COUNTIFS($G$6:G17,6,$B$6:B17,B17)*IF(G17=6,1,0)</f>
        <v>0</v>
      </c>
      <c r="Y17" s="61" t="str">
        <f t="shared" si="2"/>
        <v>1004,0</v>
      </c>
    </row>
    <row r="18" spans="1:25" s="16" customFormat="1" x14ac:dyDescent="0.2">
      <c r="A18" s="11">
        <v>1004005</v>
      </c>
      <c r="B18" s="11">
        <v>1004</v>
      </c>
      <c r="C18" s="11">
        <v>5</v>
      </c>
      <c r="D18" s="12" t="s">
        <v>189</v>
      </c>
      <c r="E18" s="125" t="s">
        <v>647</v>
      </c>
      <c r="F18" s="11">
        <v>6</v>
      </c>
      <c r="G18" s="13">
        <v>1</v>
      </c>
      <c r="H18" s="12" t="str">
        <f>VLOOKUP(G18,配置说明!$B$16:$C$23,2,0)</f>
        <v>头像文字</v>
      </c>
      <c r="I18" s="14" t="s">
        <v>185</v>
      </c>
      <c r="J18" s="13" t="s">
        <v>9</v>
      </c>
      <c r="K18" s="15" t="s">
        <v>536</v>
      </c>
      <c r="L18" s="106" t="s">
        <v>880</v>
      </c>
      <c r="M18" s="13">
        <v>2</v>
      </c>
      <c r="N18" s="12" t="s">
        <v>194</v>
      </c>
      <c r="O18" s="12"/>
      <c r="P18" s="14"/>
      <c r="Q18" s="13">
        <v>1</v>
      </c>
      <c r="R18" s="13">
        <v>1</v>
      </c>
      <c r="S18" s="13">
        <v>1</v>
      </c>
      <c r="T18" s="13">
        <v>0</v>
      </c>
      <c r="U18" s="13"/>
      <c r="V18" s="61">
        <f>COUNTIFS($G$6:G18,4,$B$6:B18,B18)*IF(G18=4,1,0)</f>
        <v>0</v>
      </c>
      <c r="W18" s="61" t="str">
        <f t="shared" si="1"/>
        <v>1004,0</v>
      </c>
      <c r="X18" s="61">
        <f>COUNTIFS($G$6:G18,6,$B$6:B18,B18)*IF(G18=6,1,0)</f>
        <v>0</v>
      </c>
      <c r="Y18" s="61" t="str">
        <f t="shared" si="2"/>
        <v>1004,0</v>
      </c>
    </row>
    <row r="19" spans="1:25" s="16" customFormat="1" x14ac:dyDescent="0.2">
      <c r="A19" s="11">
        <v>1004006</v>
      </c>
      <c r="B19" s="11">
        <v>1004</v>
      </c>
      <c r="C19" s="11">
        <v>6</v>
      </c>
      <c r="D19" s="12" t="s">
        <v>189</v>
      </c>
      <c r="E19" s="125" t="s">
        <v>647</v>
      </c>
      <c r="F19" s="11">
        <v>7</v>
      </c>
      <c r="G19" s="13">
        <v>1</v>
      </c>
      <c r="H19" s="12" t="str">
        <f>VLOOKUP(G19,配置说明!$B$16:$C$23,2,0)</f>
        <v>头像文字</v>
      </c>
      <c r="I19" s="14" t="s">
        <v>185</v>
      </c>
      <c r="J19" s="13" t="s">
        <v>9</v>
      </c>
      <c r="K19" s="15" t="s">
        <v>827</v>
      </c>
      <c r="L19" s="106" t="s">
        <v>881</v>
      </c>
      <c r="M19" s="13">
        <v>1</v>
      </c>
      <c r="N19" s="12" t="s">
        <v>195</v>
      </c>
      <c r="O19" s="12"/>
      <c r="P19" s="14"/>
      <c r="Q19" s="13">
        <v>1</v>
      </c>
      <c r="R19" s="13">
        <v>1</v>
      </c>
      <c r="S19" s="13">
        <v>1</v>
      </c>
      <c r="T19" s="13">
        <v>0</v>
      </c>
      <c r="U19" s="13"/>
      <c r="V19" s="61">
        <f>COUNTIFS($G$6:G19,4,$B$6:B19,B19)*IF(G19=4,1,0)</f>
        <v>0</v>
      </c>
      <c r="W19" s="61" t="str">
        <f t="shared" si="1"/>
        <v>1004,0</v>
      </c>
      <c r="X19" s="61">
        <f>COUNTIFS($G$6:G19,6,$B$6:B19,B19)*IF(G19=6,1,0)</f>
        <v>0</v>
      </c>
      <c r="Y19" s="61" t="str">
        <f t="shared" si="2"/>
        <v>1004,0</v>
      </c>
    </row>
    <row r="20" spans="1:25" s="16" customFormat="1" x14ac:dyDescent="0.2">
      <c r="A20" s="11">
        <v>1004007</v>
      </c>
      <c r="B20" s="11">
        <v>1004</v>
      </c>
      <c r="C20" s="11">
        <v>7</v>
      </c>
      <c r="D20" s="12" t="s">
        <v>189</v>
      </c>
      <c r="E20" s="125" t="s">
        <v>647</v>
      </c>
      <c r="F20" s="11">
        <v>8</v>
      </c>
      <c r="G20" s="13">
        <v>1</v>
      </c>
      <c r="H20" s="12" t="str">
        <f>VLOOKUP(G20,配置说明!$B$16:$C$23,2,0)</f>
        <v>头像文字</v>
      </c>
      <c r="I20" s="14" t="s">
        <v>185</v>
      </c>
      <c r="J20" s="13" t="s">
        <v>9</v>
      </c>
      <c r="K20" s="15" t="s">
        <v>537</v>
      </c>
      <c r="L20" s="106" t="s">
        <v>882</v>
      </c>
      <c r="M20" s="13">
        <v>0</v>
      </c>
      <c r="N20" s="12"/>
      <c r="O20" s="12"/>
      <c r="P20" s="14"/>
      <c r="Q20" s="13">
        <v>0</v>
      </c>
      <c r="R20" s="13">
        <v>0</v>
      </c>
      <c r="S20" s="13">
        <v>1</v>
      </c>
      <c r="T20" s="13">
        <v>0</v>
      </c>
      <c r="U20" s="13"/>
      <c r="V20" s="61">
        <f>COUNTIFS($G$6:G20,4,$B$6:B20,B20)*IF(G20=4,1,0)</f>
        <v>0</v>
      </c>
      <c r="W20" s="61" t="str">
        <f t="shared" si="1"/>
        <v>1004,0</v>
      </c>
      <c r="X20" s="61">
        <f>COUNTIFS($G$6:G20,6,$B$6:B20,B20)*IF(G20=6,1,0)</f>
        <v>0</v>
      </c>
      <c r="Y20" s="61" t="str">
        <f t="shared" si="2"/>
        <v>1004,0</v>
      </c>
    </row>
    <row r="21" spans="1:25" s="16" customFormat="1" x14ac:dyDescent="0.2">
      <c r="A21" s="11">
        <v>1004008</v>
      </c>
      <c r="B21" s="11">
        <v>1004</v>
      </c>
      <c r="C21" s="11">
        <v>8</v>
      </c>
      <c r="D21" s="12" t="s">
        <v>189</v>
      </c>
      <c r="E21" s="125" t="s">
        <v>647</v>
      </c>
      <c r="F21" s="11">
        <v>9</v>
      </c>
      <c r="G21" s="13">
        <v>1</v>
      </c>
      <c r="H21" s="12" t="str">
        <f>VLOOKUP(G21,配置说明!$B$16:$C$23,2,0)</f>
        <v>头像文字</v>
      </c>
      <c r="I21" s="14" t="s">
        <v>185</v>
      </c>
      <c r="J21" s="13" t="s">
        <v>9</v>
      </c>
      <c r="K21" s="15" t="s">
        <v>544</v>
      </c>
      <c r="L21" s="106" t="s">
        <v>883</v>
      </c>
      <c r="M21" s="13">
        <v>2</v>
      </c>
      <c r="N21" s="12" t="s">
        <v>307</v>
      </c>
      <c r="O21" s="12"/>
      <c r="P21" s="14"/>
      <c r="Q21" s="13">
        <v>1</v>
      </c>
      <c r="R21" s="13">
        <v>1</v>
      </c>
      <c r="S21" s="13">
        <v>1</v>
      </c>
      <c r="T21" s="13">
        <v>0</v>
      </c>
      <c r="U21" s="13"/>
      <c r="V21" s="61">
        <f>COUNTIFS($G$6:G21,4,$B$6:B21,B21)*IF(G21=4,1,0)</f>
        <v>0</v>
      </c>
      <c r="W21" s="61" t="str">
        <f t="shared" si="1"/>
        <v>1004,0</v>
      </c>
      <c r="X21" s="61">
        <f>COUNTIFS($G$6:G21,6,$B$6:B21,B21)*IF(G21=6,1,0)</f>
        <v>0</v>
      </c>
      <c r="Y21" s="61" t="str">
        <f t="shared" si="2"/>
        <v>1004,0</v>
      </c>
    </row>
    <row r="22" spans="1:25" s="16" customFormat="1" x14ac:dyDescent="0.2">
      <c r="A22" s="11">
        <v>1004009</v>
      </c>
      <c r="B22" s="11">
        <v>1004</v>
      </c>
      <c r="C22" s="11">
        <v>9</v>
      </c>
      <c r="D22" s="12" t="s">
        <v>189</v>
      </c>
      <c r="E22" s="125" t="s">
        <v>647</v>
      </c>
      <c r="F22" s="11">
        <v>10</v>
      </c>
      <c r="G22" s="13">
        <v>1</v>
      </c>
      <c r="H22" s="12" t="str">
        <f>VLOOKUP(G22,配置说明!$B$16:$C$23,2,0)</f>
        <v>头像文字</v>
      </c>
      <c r="I22" s="14" t="s">
        <v>185</v>
      </c>
      <c r="J22" s="13" t="s">
        <v>9</v>
      </c>
      <c r="K22" s="15" t="s">
        <v>828</v>
      </c>
      <c r="L22" s="106" t="s">
        <v>884</v>
      </c>
      <c r="M22" s="13">
        <v>1</v>
      </c>
      <c r="N22" s="12" t="s">
        <v>195</v>
      </c>
      <c r="O22" s="12"/>
      <c r="P22" s="14"/>
      <c r="Q22" s="13">
        <v>1</v>
      </c>
      <c r="R22" s="13">
        <v>1</v>
      </c>
      <c r="S22" s="13">
        <v>1</v>
      </c>
      <c r="T22" s="13">
        <v>0</v>
      </c>
      <c r="U22" s="13"/>
      <c r="V22" s="61">
        <f>COUNTIFS($G$6:G22,4,$B$6:B22,B22)*IF(G22=4,1,0)</f>
        <v>0</v>
      </c>
      <c r="W22" s="61" t="str">
        <f t="shared" si="1"/>
        <v>1004,0</v>
      </c>
      <c r="X22" s="61">
        <f>COUNTIFS($G$6:G22,6,$B$6:B22,B22)*IF(G22=6,1,0)</f>
        <v>0</v>
      </c>
      <c r="Y22" s="61" t="str">
        <f t="shared" si="2"/>
        <v>1004,0</v>
      </c>
    </row>
    <row r="23" spans="1:25" s="35" customFormat="1" x14ac:dyDescent="0.2">
      <c r="A23" s="30">
        <v>1005001</v>
      </c>
      <c r="B23" s="30">
        <v>1005</v>
      </c>
      <c r="C23" s="30">
        <v>1</v>
      </c>
      <c r="D23" s="31" t="s">
        <v>189</v>
      </c>
      <c r="E23" s="125" t="s">
        <v>647</v>
      </c>
      <c r="F23" s="30">
        <v>-1</v>
      </c>
      <c r="G23" s="32">
        <v>1</v>
      </c>
      <c r="H23" s="31" t="str">
        <f>VLOOKUP(G23,配置说明!$B$16:$C$23,2,0)</f>
        <v>头像文字</v>
      </c>
      <c r="I23" s="33" t="s">
        <v>185</v>
      </c>
      <c r="J23" s="32" t="s">
        <v>9</v>
      </c>
      <c r="K23" s="34" t="s">
        <v>538</v>
      </c>
      <c r="L23" s="105" t="s">
        <v>885</v>
      </c>
      <c r="M23" s="32">
        <v>0</v>
      </c>
      <c r="O23" s="31"/>
      <c r="P23" s="33"/>
      <c r="Q23" s="32">
        <v>0</v>
      </c>
      <c r="R23" s="32">
        <v>0</v>
      </c>
      <c r="S23" s="32">
        <v>1</v>
      </c>
      <c r="T23" s="32">
        <v>0</v>
      </c>
      <c r="U23" s="32"/>
      <c r="V23" s="61">
        <f>COUNTIFS($G$6:G23,4,$B$6:B23,B23)*IF(G23=4,1,0)</f>
        <v>0</v>
      </c>
      <c r="W23" s="61" t="str">
        <f t="shared" si="1"/>
        <v>1005,0</v>
      </c>
      <c r="X23" s="61">
        <f>COUNTIFS($G$6:G23,6,$B$6:B23,B23)*IF(G23=6,1,0)</f>
        <v>0</v>
      </c>
      <c r="Y23" s="61" t="str">
        <f t="shared" si="2"/>
        <v>1005,0</v>
      </c>
    </row>
    <row r="24" spans="1:25" s="22" customFormat="1" x14ac:dyDescent="0.2">
      <c r="A24" s="17">
        <v>1006001</v>
      </c>
      <c r="B24" s="17">
        <v>1006</v>
      </c>
      <c r="C24" s="17">
        <v>1</v>
      </c>
      <c r="D24" s="18" t="s">
        <v>189</v>
      </c>
      <c r="E24" s="125" t="s">
        <v>647</v>
      </c>
      <c r="F24" s="17">
        <v>2</v>
      </c>
      <c r="G24" s="19">
        <v>1</v>
      </c>
      <c r="H24" s="18" t="str">
        <f>VLOOKUP(G24,配置说明!$B$16:$C$23,2,0)</f>
        <v>头像文字</v>
      </c>
      <c r="I24" s="20" t="s">
        <v>185</v>
      </c>
      <c r="J24" s="19" t="s">
        <v>9</v>
      </c>
      <c r="K24" s="21" t="s">
        <v>539</v>
      </c>
      <c r="L24" s="106" t="s">
        <v>886</v>
      </c>
      <c r="M24" s="19">
        <v>0</v>
      </c>
      <c r="O24" s="18"/>
      <c r="P24" s="20"/>
      <c r="Q24" s="19">
        <v>0</v>
      </c>
      <c r="R24" s="19">
        <v>0</v>
      </c>
      <c r="S24" s="19">
        <v>1</v>
      </c>
      <c r="T24" s="19">
        <v>1</v>
      </c>
      <c r="U24" s="19"/>
      <c r="V24" s="61">
        <f>COUNTIFS($G$6:G24,4,$B$6:B24,B24)*IF(G24=4,1,0)</f>
        <v>0</v>
      </c>
      <c r="W24" s="61" t="str">
        <f t="shared" si="1"/>
        <v>1006,0</v>
      </c>
      <c r="X24" s="61">
        <f>COUNTIFS($G$6:G24,6,$B$6:B24,B24)*IF(G24=6,1,0)</f>
        <v>0</v>
      </c>
      <c r="Y24" s="61" t="str">
        <f t="shared" si="2"/>
        <v>1006,0</v>
      </c>
    </row>
    <row r="25" spans="1:25" s="22" customFormat="1" x14ac:dyDescent="0.2">
      <c r="A25" s="17">
        <v>1006002</v>
      </c>
      <c r="B25" s="17">
        <v>1006</v>
      </c>
      <c r="C25" s="17">
        <v>2</v>
      </c>
      <c r="D25" s="18" t="s">
        <v>189</v>
      </c>
      <c r="E25" s="125" t="s">
        <v>647</v>
      </c>
      <c r="F25" s="17">
        <v>3</v>
      </c>
      <c r="G25" s="19">
        <v>1</v>
      </c>
      <c r="H25" s="18" t="str">
        <f>VLOOKUP(G25,配置说明!$B$16:$C$23,2,0)</f>
        <v>头像文字</v>
      </c>
      <c r="I25" s="20" t="s">
        <v>185</v>
      </c>
      <c r="J25" s="19" t="s">
        <v>9</v>
      </c>
      <c r="K25" s="21" t="s">
        <v>540</v>
      </c>
      <c r="L25" s="106" t="s">
        <v>887</v>
      </c>
      <c r="M25" s="19">
        <v>2</v>
      </c>
      <c r="N25" s="18" t="s">
        <v>193</v>
      </c>
      <c r="O25" s="18"/>
      <c r="P25" s="20"/>
      <c r="Q25" s="19">
        <v>1</v>
      </c>
      <c r="R25" s="19">
        <v>1</v>
      </c>
      <c r="S25" s="19">
        <v>1</v>
      </c>
      <c r="T25" s="19">
        <v>0</v>
      </c>
      <c r="U25" s="19"/>
      <c r="V25" s="61">
        <f>COUNTIFS($G$6:G25,4,$B$6:B25,B25)*IF(G25=4,1,0)</f>
        <v>0</v>
      </c>
      <c r="W25" s="61" t="str">
        <f t="shared" si="1"/>
        <v>1006,0</v>
      </c>
      <c r="X25" s="61">
        <f>COUNTIFS($G$6:G25,6,$B$6:B25,B25)*IF(G25=6,1,0)</f>
        <v>0</v>
      </c>
      <c r="Y25" s="61" t="str">
        <f t="shared" si="2"/>
        <v>1006,0</v>
      </c>
    </row>
    <row r="26" spans="1:25" s="22" customFormat="1" x14ac:dyDescent="0.2">
      <c r="A26" s="17">
        <v>1006003</v>
      </c>
      <c r="B26" s="17">
        <v>1006</v>
      </c>
      <c r="C26" s="17">
        <v>3</v>
      </c>
      <c r="D26" s="18" t="s">
        <v>189</v>
      </c>
      <c r="E26" s="125" t="s">
        <v>647</v>
      </c>
      <c r="F26" s="17">
        <v>4</v>
      </c>
      <c r="G26" s="19">
        <v>1</v>
      </c>
      <c r="H26" s="18" t="str">
        <f>VLOOKUP(G26,配置说明!$B$16:$C$23,2,0)</f>
        <v>头像文字</v>
      </c>
      <c r="I26" s="20" t="s">
        <v>185</v>
      </c>
      <c r="J26" s="19" t="s">
        <v>9</v>
      </c>
      <c r="K26" s="21" t="s">
        <v>541</v>
      </c>
      <c r="L26" s="106" t="s">
        <v>888</v>
      </c>
      <c r="M26" s="19">
        <v>1</v>
      </c>
      <c r="N26" s="18" t="s">
        <v>497</v>
      </c>
      <c r="O26" s="18"/>
      <c r="P26" s="20"/>
      <c r="Q26" s="19">
        <v>1</v>
      </c>
      <c r="R26" s="19">
        <v>1</v>
      </c>
      <c r="S26" s="19">
        <v>1</v>
      </c>
      <c r="T26" s="19">
        <v>0</v>
      </c>
      <c r="U26" s="19"/>
      <c r="V26" s="61">
        <f>COUNTIFS($G$6:G26,4,$B$6:B26,B26)*IF(G26=4,1,0)</f>
        <v>0</v>
      </c>
      <c r="W26" s="61" t="str">
        <f t="shared" si="1"/>
        <v>1006,0</v>
      </c>
      <c r="X26" s="61">
        <f>COUNTIFS($G$6:G26,6,$B$6:B26,B26)*IF(G26=6,1,0)</f>
        <v>0</v>
      </c>
      <c r="Y26" s="61" t="str">
        <f t="shared" si="2"/>
        <v>1006,0</v>
      </c>
    </row>
    <row r="27" spans="1:25" s="22" customFormat="1" x14ac:dyDescent="0.2">
      <c r="A27" s="17">
        <v>1006004</v>
      </c>
      <c r="B27" s="17">
        <v>1006</v>
      </c>
      <c r="C27" s="17">
        <v>4</v>
      </c>
      <c r="D27" s="18" t="s">
        <v>189</v>
      </c>
      <c r="E27" s="125" t="s">
        <v>647</v>
      </c>
      <c r="F27" s="17">
        <v>5</v>
      </c>
      <c r="G27" s="19">
        <v>1</v>
      </c>
      <c r="H27" s="18" t="str">
        <f>VLOOKUP(G27,配置说明!$B$16:$C$23,2,0)</f>
        <v>头像文字</v>
      </c>
      <c r="I27" s="20" t="s">
        <v>185</v>
      </c>
      <c r="J27" s="19" t="s">
        <v>9</v>
      </c>
      <c r="K27" s="21" t="s">
        <v>542</v>
      </c>
      <c r="L27" s="106" t="s">
        <v>889</v>
      </c>
      <c r="M27" s="19">
        <v>2</v>
      </c>
      <c r="N27" s="18" t="s">
        <v>193</v>
      </c>
      <c r="O27" s="18"/>
      <c r="P27" s="20"/>
      <c r="Q27" s="19">
        <v>1</v>
      </c>
      <c r="R27" s="19">
        <v>1</v>
      </c>
      <c r="S27" s="19">
        <v>1</v>
      </c>
      <c r="T27" s="19">
        <v>0</v>
      </c>
      <c r="U27" s="19"/>
      <c r="V27" s="61">
        <f>COUNTIFS($G$6:G27,4,$B$6:B27,B27)*IF(G27=4,1,0)</f>
        <v>0</v>
      </c>
      <c r="W27" s="61" t="str">
        <f t="shared" si="1"/>
        <v>1006,0</v>
      </c>
      <c r="X27" s="61">
        <f>COUNTIFS($G$6:G27,6,$B$6:B27,B27)*IF(G27=6,1,0)</f>
        <v>0</v>
      </c>
      <c r="Y27" s="61" t="str">
        <f t="shared" si="2"/>
        <v>1006,0</v>
      </c>
    </row>
    <row r="28" spans="1:25" s="22" customFormat="1" x14ac:dyDescent="0.2">
      <c r="A28" s="17">
        <v>1006005</v>
      </c>
      <c r="B28" s="17">
        <v>1006</v>
      </c>
      <c r="C28" s="17">
        <v>5</v>
      </c>
      <c r="D28" s="18" t="s">
        <v>189</v>
      </c>
      <c r="E28" s="125" t="s">
        <v>647</v>
      </c>
      <c r="F28" s="17">
        <v>-1</v>
      </c>
      <c r="G28" s="19">
        <v>1</v>
      </c>
      <c r="H28" s="18" t="str">
        <f>VLOOKUP(G28,配置说明!$B$16:$C$23,2,0)</f>
        <v>头像文字</v>
      </c>
      <c r="I28" s="20" t="s">
        <v>185</v>
      </c>
      <c r="J28" s="19" t="s">
        <v>9</v>
      </c>
      <c r="K28" s="21" t="s">
        <v>543</v>
      </c>
      <c r="L28" s="106" t="s">
        <v>890</v>
      </c>
      <c r="M28" s="19">
        <v>1</v>
      </c>
      <c r="N28" s="18" t="s">
        <v>497</v>
      </c>
      <c r="O28" s="18"/>
      <c r="P28" s="20"/>
      <c r="Q28" s="19">
        <v>1</v>
      </c>
      <c r="R28" s="19">
        <v>1</v>
      </c>
      <c r="S28" s="19">
        <v>1</v>
      </c>
      <c r="T28" s="19">
        <v>0</v>
      </c>
      <c r="U28" s="19"/>
      <c r="V28" s="61">
        <f>COUNTIFS($G$6:G28,4,$B$6:B28,B28)*IF(G28=4,1,0)</f>
        <v>0</v>
      </c>
      <c r="W28" s="61" t="str">
        <f t="shared" si="1"/>
        <v>1006,0</v>
      </c>
      <c r="X28" s="61">
        <f>COUNTIFS($G$6:G28,6,$B$6:B28,B28)*IF(G28=6,1,0)</f>
        <v>0</v>
      </c>
      <c r="Y28" s="61" t="str">
        <f t="shared" si="2"/>
        <v>1006,0</v>
      </c>
    </row>
    <row r="29" spans="1:25" s="16" customFormat="1" ht="28.5" x14ac:dyDescent="0.2">
      <c r="A29" s="11">
        <v>1007001</v>
      </c>
      <c r="B29" s="11">
        <v>1007</v>
      </c>
      <c r="C29" s="11">
        <v>1</v>
      </c>
      <c r="D29" s="12" t="s">
        <v>183</v>
      </c>
      <c r="E29" s="125" t="s">
        <v>647</v>
      </c>
      <c r="F29" s="11">
        <v>2</v>
      </c>
      <c r="G29" s="13">
        <v>1</v>
      </c>
      <c r="H29" s="12" t="str">
        <f>VLOOKUP(G29,配置说明!$B$16:$C$23,2,0)</f>
        <v>头像文字</v>
      </c>
      <c r="I29" s="14" t="s">
        <v>185</v>
      </c>
      <c r="J29" s="13" t="s">
        <v>9</v>
      </c>
      <c r="K29" s="15" t="s">
        <v>545</v>
      </c>
      <c r="L29" s="106" t="s">
        <v>891</v>
      </c>
      <c r="M29" s="13">
        <v>0</v>
      </c>
      <c r="N29" s="12"/>
      <c r="O29" s="12"/>
      <c r="P29" s="14"/>
      <c r="Q29" s="13">
        <v>0</v>
      </c>
      <c r="R29" s="13">
        <v>1</v>
      </c>
      <c r="S29" s="13">
        <v>1</v>
      </c>
      <c r="T29" s="13">
        <v>1</v>
      </c>
      <c r="U29" s="13"/>
      <c r="V29" s="61">
        <f>COUNTIFS($G$6:G29,4,$B$6:B29,B29)*IF(G29=4,1,0)</f>
        <v>0</v>
      </c>
      <c r="W29" s="61" t="str">
        <f t="shared" si="1"/>
        <v>1007,0</v>
      </c>
      <c r="X29" s="61">
        <f>COUNTIFS($G$6:G29,6,$B$6:B29,B29)*IF(G29=6,1,0)</f>
        <v>0</v>
      </c>
      <c r="Y29" s="61" t="str">
        <f t="shared" si="2"/>
        <v>1007,0</v>
      </c>
    </row>
    <row r="30" spans="1:25" s="16" customFormat="1" x14ac:dyDescent="0.2">
      <c r="A30" s="11">
        <v>1007002</v>
      </c>
      <c r="B30" s="11">
        <v>1007</v>
      </c>
      <c r="C30" s="11">
        <v>2</v>
      </c>
      <c r="D30" s="12" t="s">
        <v>183</v>
      </c>
      <c r="E30" s="125" t="s">
        <v>647</v>
      </c>
      <c r="F30" s="11">
        <v>3</v>
      </c>
      <c r="G30" s="13">
        <v>1</v>
      </c>
      <c r="H30" s="12" t="str">
        <f>VLOOKUP(G30,配置说明!$B$16:$C$23,2,0)</f>
        <v>头像文字</v>
      </c>
      <c r="I30" s="14" t="s">
        <v>185</v>
      </c>
      <c r="J30" s="13" t="s">
        <v>9</v>
      </c>
      <c r="K30" s="15" t="s">
        <v>546</v>
      </c>
      <c r="L30" s="106" t="s">
        <v>892</v>
      </c>
      <c r="M30" s="13">
        <v>2</v>
      </c>
      <c r="N30" s="12" t="s">
        <v>187</v>
      </c>
      <c r="O30" s="12"/>
      <c r="P30" s="14"/>
      <c r="Q30" s="13">
        <v>1</v>
      </c>
      <c r="R30" s="13">
        <v>1</v>
      </c>
      <c r="S30" s="13">
        <v>1</v>
      </c>
      <c r="T30" s="13">
        <v>0</v>
      </c>
      <c r="U30" s="13"/>
      <c r="V30" s="61">
        <f>COUNTIFS($G$6:G30,4,$B$6:B30,B30)*IF(G30=4,1,0)</f>
        <v>0</v>
      </c>
      <c r="W30" s="61" t="str">
        <f t="shared" si="1"/>
        <v>1007,0</v>
      </c>
      <c r="X30" s="61">
        <f>COUNTIFS($G$6:G30,6,$B$6:B30,B30)*IF(G30=6,1,0)</f>
        <v>0</v>
      </c>
      <c r="Y30" s="61" t="str">
        <f t="shared" si="2"/>
        <v>1007,0</v>
      </c>
    </row>
    <row r="31" spans="1:25" s="16" customFormat="1" x14ac:dyDescent="0.2">
      <c r="A31" s="11">
        <v>1007003</v>
      </c>
      <c r="B31" s="11">
        <v>1007</v>
      </c>
      <c r="C31" s="11">
        <v>3</v>
      </c>
      <c r="D31" s="12" t="s">
        <v>183</v>
      </c>
      <c r="E31" s="125" t="s">
        <v>647</v>
      </c>
      <c r="F31" s="11">
        <v>4</v>
      </c>
      <c r="G31" s="13">
        <v>6</v>
      </c>
      <c r="H31" s="12" t="str">
        <f>VLOOKUP(G31,配置说明!$B$16:$C$23,2,0)</f>
        <v>等待唤起</v>
      </c>
      <c r="I31" s="14"/>
      <c r="J31" s="13"/>
      <c r="K31" s="15"/>
      <c r="L31" s="74"/>
      <c r="M31" s="13">
        <v>0</v>
      </c>
      <c r="N31" s="12"/>
      <c r="O31" s="12"/>
      <c r="P31" s="14"/>
      <c r="Q31" s="13">
        <v>0</v>
      </c>
      <c r="R31" s="13">
        <v>0</v>
      </c>
      <c r="S31" s="13">
        <v>0</v>
      </c>
      <c r="T31" s="13">
        <v>0</v>
      </c>
      <c r="U31" s="13"/>
      <c r="V31" s="61">
        <f>COUNTIFS($G$6:G31,4,$B$6:B31,B31)*IF(G31=4,1,0)</f>
        <v>0</v>
      </c>
      <c r="W31" s="61" t="str">
        <f t="shared" si="1"/>
        <v>1007,0</v>
      </c>
      <c r="X31" s="61">
        <f>COUNTIFS($G$6:G31,6,$B$6:B31,B31)*IF(G31=6,1,0)</f>
        <v>1</v>
      </c>
      <c r="Y31" s="61" t="str">
        <f t="shared" si="2"/>
        <v>1007,1</v>
      </c>
    </row>
    <row r="32" spans="1:25" s="16" customFormat="1" x14ac:dyDescent="0.2">
      <c r="A32" s="11">
        <v>1007004</v>
      </c>
      <c r="B32" s="11">
        <v>1007</v>
      </c>
      <c r="C32" s="11">
        <v>4</v>
      </c>
      <c r="D32" s="12" t="s">
        <v>183</v>
      </c>
      <c r="E32" s="125" t="s">
        <v>647</v>
      </c>
      <c r="F32" s="11">
        <v>5</v>
      </c>
      <c r="G32" s="13">
        <v>2</v>
      </c>
      <c r="H32" s="12" t="str">
        <f>VLOOKUP(G32,配置说明!$B$16:$C$23,2,0)</f>
        <v>帮助面板</v>
      </c>
      <c r="I32" s="14" t="s">
        <v>271</v>
      </c>
      <c r="J32" s="13"/>
      <c r="K32" s="15"/>
      <c r="L32" s="74"/>
      <c r="M32" s="13">
        <v>0</v>
      </c>
      <c r="N32" s="12"/>
      <c r="O32" s="12"/>
      <c r="P32" s="14"/>
      <c r="Q32" s="13">
        <v>0</v>
      </c>
      <c r="R32" s="13">
        <v>0</v>
      </c>
      <c r="S32" s="13">
        <v>1</v>
      </c>
      <c r="T32" s="13">
        <v>0</v>
      </c>
      <c r="U32" s="13"/>
      <c r="V32" s="61">
        <f>COUNTIFS($G$6:G32,4,$B$6:B32,B32)*IF(G32=4,1,0)</f>
        <v>0</v>
      </c>
      <c r="W32" s="61" t="str">
        <f t="shared" si="1"/>
        <v>1007,0</v>
      </c>
      <c r="X32" s="61">
        <f>COUNTIFS($G$6:G32,6,$B$6:B32,B32)*IF(G32=6,1,0)</f>
        <v>0</v>
      </c>
      <c r="Y32" s="61" t="str">
        <f t="shared" si="2"/>
        <v>1007,0</v>
      </c>
    </row>
    <row r="33" spans="1:25" s="16" customFormat="1" x14ac:dyDescent="0.2">
      <c r="A33" s="11">
        <v>1007005</v>
      </c>
      <c r="B33" s="11">
        <v>1007</v>
      </c>
      <c r="C33" s="11">
        <v>5</v>
      </c>
      <c r="D33" s="12" t="s">
        <v>182</v>
      </c>
      <c r="E33" s="125" t="s">
        <v>647</v>
      </c>
      <c r="F33" s="11">
        <v>-1</v>
      </c>
      <c r="G33" s="13">
        <v>5</v>
      </c>
      <c r="H33" s="12" t="str">
        <f>VLOOKUP(G33,配置说明!$B$16:$C$23,2,0)</f>
        <v>空节点</v>
      </c>
      <c r="I33" s="14"/>
      <c r="J33" s="13"/>
      <c r="K33" s="15"/>
      <c r="L33" s="74"/>
      <c r="M33" s="13">
        <v>0</v>
      </c>
      <c r="N33" s="12"/>
      <c r="O33" s="12"/>
      <c r="P33" s="14"/>
      <c r="Q33" s="13">
        <v>0</v>
      </c>
      <c r="R33" s="13">
        <v>0</v>
      </c>
      <c r="S33" s="13">
        <v>1</v>
      </c>
      <c r="T33" s="13">
        <v>0</v>
      </c>
      <c r="U33" s="13"/>
      <c r="V33" s="61">
        <f>COUNTIFS($G$6:G33,4,$B$6:B33,B33)*IF(G33=4,1,0)</f>
        <v>0</v>
      </c>
      <c r="W33" s="61" t="str">
        <f t="shared" si="1"/>
        <v>1007,0</v>
      </c>
      <c r="X33" s="61">
        <f>COUNTIFS($G$6:G33,6,$B$6:B33,B33)*IF(G33=6,1,0)</f>
        <v>0</v>
      </c>
      <c r="Y33" s="61" t="str">
        <f t="shared" si="2"/>
        <v>1007,0</v>
      </c>
    </row>
    <row r="34" spans="1:25" s="22" customFormat="1" x14ac:dyDescent="0.2">
      <c r="A34" s="17">
        <v>1008001</v>
      </c>
      <c r="B34" s="17">
        <v>1008</v>
      </c>
      <c r="C34" s="17">
        <v>1</v>
      </c>
      <c r="D34" s="18" t="s">
        <v>189</v>
      </c>
      <c r="E34" s="125" t="s">
        <v>647</v>
      </c>
      <c r="F34" s="17">
        <v>3</v>
      </c>
      <c r="G34" s="19">
        <v>1</v>
      </c>
      <c r="H34" s="19" t="str">
        <f>VLOOKUP(G34,配置说明!$B$16:$C$23,2,0)</f>
        <v>头像文字</v>
      </c>
      <c r="I34" s="20" t="s">
        <v>226</v>
      </c>
      <c r="J34" s="19" t="s">
        <v>227</v>
      </c>
      <c r="K34" s="21" t="s">
        <v>547</v>
      </c>
      <c r="L34" s="106" t="s">
        <v>893</v>
      </c>
      <c r="M34" s="19">
        <v>0</v>
      </c>
      <c r="N34" s="18"/>
      <c r="O34" s="18"/>
      <c r="P34" s="20"/>
      <c r="Q34" s="19">
        <v>0</v>
      </c>
      <c r="R34" s="19">
        <v>0</v>
      </c>
      <c r="S34" s="19">
        <v>1</v>
      </c>
      <c r="T34" s="19">
        <v>1</v>
      </c>
      <c r="U34" s="19"/>
      <c r="V34" s="61">
        <f>COUNTIFS($G$6:G34,4,$B$6:B34,B34)*IF(G34=4,1,0)</f>
        <v>0</v>
      </c>
      <c r="W34" s="61" t="str">
        <f t="shared" si="1"/>
        <v>1008,0</v>
      </c>
      <c r="X34" s="61">
        <f>COUNTIFS($G$6:G34,6,$B$6:B34,B34)*IF(G34=6,1,0)</f>
        <v>0</v>
      </c>
      <c r="Y34" s="61" t="str">
        <f t="shared" si="2"/>
        <v>1008,0</v>
      </c>
    </row>
    <row r="35" spans="1:25" s="56" customFormat="1" x14ac:dyDescent="0.2">
      <c r="A35" s="51">
        <v>1008002</v>
      </c>
      <c r="B35" s="51">
        <v>1008</v>
      </c>
      <c r="C35" s="51">
        <v>2</v>
      </c>
      <c r="D35" s="55" t="s">
        <v>189</v>
      </c>
      <c r="E35" s="126" t="s">
        <v>515</v>
      </c>
      <c r="F35" s="51">
        <v>3</v>
      </c>
      <c r="G35" s="52">
        <v>1</v>
      </c>
      <c r="H35" s="52" t="str">
        <f>VLOOKUP(G35,配置说明!$B$16:$C$23,2,0)</f>
        <v>头像文字</v>
      </c>
      <c r="I35" s="53" t="s">
        <v>185</v>
      </c>
      <c r="J35" s="52" t="s">
        <v>227</v>
      </c>
      <c r="K35" s="54" t="s">
        <v>548</v>
      </c>
      <c r="L35" s="54"/>
      <c r="M35" s="52">
        <v>1</v>
      </c>
      <c r="N35" s="55" t="s">
        <v>194</v>
      </c>
      <c r="O35" s="55"/>
      <c r="P35" s="53"/>
      <c r="Q35" s="52">
        <v>2</v>
      </c>
      <c r="R35" s="52">
        <v>1</v>
      </c>
      <c r="S35" s="52">
        <v>1</v>
      </c>
      <c r="T35" s="52">
        <v>0</v>
      </c>
      <c r="U35" s="52"/>
      <c r="V35" s="61">
        <f>COUNTIFS($G$6:G35,4,$B$6:B35,B35)*IF(G35=4,1,0)</f>
        <v>0</v>
      </c>
      <c r="W35" s="61" t="str">
        <f t="shared" si="1"/>
        <v>1008,0</v>
      </c>
      <c r="X35" s="61">
        <f>COUNTIFS($G$6:G35,6,$B$6:B35,B35)*IF(G35=6,1,0)</f>
        <v>0</v>
      </c>
      <c r="Y35" s="61" t="str">
        <f t="shared" si="2"/>
        <v>1008,0</v>
      </c>
    </row>
    <row r="36" spans="1:25" s="22" customFormat="1" ht="28.5" x14ac:dyDescent="0.2">
      <c r="A36" s="17">
        <v>1008003</v>
      </c>
      <c r="B36" s="17">
        <v>1008</v>
      </c>
      <c r="C36" s="17">
        <v>3</v>
      </c>
      <c r="D36" s="18" t="s">
        <v>189</v>
      </c>
      <c r="E36" s="125" t="s">
        <v>647</v>
      </c>
      <c r="F36" s="17">
        <v>4</v>
      </c>
      <c r="G36" s="19">
        <v>1</v>
      </c>
      <c r="H36" s="19" t="str">
        <f>VLOOKUP(G36,配置说明!$B$16:$C$23,2,0)</f>
        <v>头像文字</v>
      </c>
      <c r="I36" s="20" t="s">
        <v>185</v>
      </c>
      <c r="J36" s="19" t="s">
        <v>227</v>
      </c>
      <c r="K36" s="21" t="s">
        <v>651</v>
      </c>
      <c r="L36" s="106" t="s">
        <v>894</v>
      </c>
      <c r="M36" s="19">
        <v>0</v>
      </c>
      <c r="N36" s="18"/>
      <c r="O36" s="18"/>
      <c r="P36" s="20"/>
      <c r="Q36" s="19">
        <v>0</v>
      </c>
      <c r="R36" s="19">
        <v>0</v>
      </c>
      <c r="S36" s="19">
        <v>1</v>
      </c>
      <c r="T36" s="19">
        <v>0</v>
      </c>
      <c r="U36" s="19"/>
      <c r="V36" s="61">
        <f>COUNTIFS($G$6:G36,4,$B$6:B36,B36)*IF(G36=4,1,0)</f>
        <v>0</v>
      </c>
      <c r="W36" s="61" t="str">
        <f t="shared" ref="W36:Y107" si="3">$B36&amp;","&amp;V36</f>
        <v>1008,0</v>
      </c>
      <c r="X36" s="61">
        <f>COUNTIFS($G$6:G36,6,$B$6:B36,B36)*IF(G36=6,1,0)</f>
        <v>0</v>
      </c>
      <c r="Y36" s="61" t="str">
        <f t="shared" ref="Y36:Y107" si="4">$B36&amp;","&amp;X36</f>
        <v>1008,0</v>
      </c>
    </row>
    <row r="37" spans="1:25" s="22" customFormat="1" x14ac:dyDescent="0.2">
      <c r="A37" s="17">
        <v>1008004</v>
      </c>
      <c r="B37" s="17">
        <v>1008</v>
      </c>
      <c r="C37" s="17">
        <v>4</v>
      </c>
      <c r="D37" s="18" t="s">
        <v>189</v>
      </c>
      <c r="E37" s="125" t="s">
        <v>647</v>
      </c>
      <c r="F37" s="17">
        <v>5</v>
      </c>
      <c r="G37" s="19">
        <v>1</v>
      </c>
      <c r="H37" s="19" t="str">
        <f>VLOOKUP(G37,配置说明!$B$16:$C$23,2,0)</f>
        <v>头像文字</v>
      </c>
      <c r="I37" s="20" t="s">
        <v>185</v>
      </c>
      <c r="J37" s="19" t="s">
        <v>227</v>
      </c>
      <c r="K37" s="21" t="s">
        <v>549</v>
      </c>
      <c r="L37" s="106" t="s">
        <v>895</v>
      </c>
      <c r="M37" s="19">
        <v>2</v>
      </c>
      <c r="N37" s="18" t="s">
        <v>194</v>
      </c>
      <c r="O37" s="18"/>
      <c r="P37" s="20"/>
      <c r="Q37" s="19">
        <v>1</v>
      </c>
      <c r="R37" s="19">
        <v>1</v>
      </c>
      <c r="S37" s="19">
        <v>1</v>
      </c>
      <c r="T37" s="19">
        <v>0</v>
      </c>
      <c r="U37" s="19"/>
      <c r="V37" s="61">
        <f>COUNTIFS($G$6:G37,4,$B$6:B37,B37)*IF(G37=4,1,0)</f>
        <v>0</v>
      </c>
      <c r="W37" s="61" t="str">
        <f t="shared" si="3"/>
        <v>1008,0</v>
      </c>
      <c r="X37" s="61">
        <f>COUNTIFS($G$6:G37,6,$B$6:B37,B37)*IF(G37=6,1,0)</f>
        <v>0</v>
      </c>
      <c r="Y37" s="61" t="str">
        <f t="shared" si="4"/>
        <v>1008,0</v>
      </c>
    </row>
    <row r="38" spans="1:25" s="22" customFormat="1" x14ac:dyDescent="0.2">
      <c r="A38" s="17">
        <v>1008005</v>
      </c>
      <c r="B38" s="17">
        <v>1008</v>
      </c>
      <c r="C38" s="17">
        <v>5</v>
      </c>
      <c r="D38" s="18" t="s">
        <v>189</v>
      </c>
      <c r="E38" s="125" t="s">
        <v>647</v>
      </c>
      <c r="F38" s="17">
        <v>6</v>
      </c>
      <c r="G38" s="19">
        <v>1</v>
      </c>
      <c r="H38" s="19" t="str">
        <f>VLOOKUP(G38,配置说明!$B$16:$C$23,2,0)</f>
        <v>头像文字</v>
      </c>
      <c r="I38" s="20" t="s">
        <v>185</v>
      </c>
      <c r="J38" s="19" t="s">
        <v>227</v>
      </c>
      <c r="K38" s="21" t="s">
        <v>550</v>
      </c>
      <c r="L38" s="106" t="s">
        <v>896</v>
      </c>
      <c r="M38" s="19">
        <v>2</v>
      </c>
      <c r="N38" s="18" t="s">
        <v>370</v>
      </c>
      <c r="O38" s="18"/>
      <c r="P38" s="20"/>
      <c r="Q38" s="19">
        <v>1</v>
      </c>
      <c r="R38" s="19">
        <v>1</v>
      </c>
      <c r="S38" s="19">
        <v>1</v>
      </c>
      <c r="T38" s="19">
        <v>0</v>
      </c>
      <c r="U38" s="19"/>
      <c r="V38" s="61">
        <f>COUNTIFS($G$6:G38,4,$B$6:B38,B38)*IF(G38=4,1,0)</f>
        <v>0</v>
      </c>
      <c r="W38" s="61" t="str">
        <f t="shared" si="3"/>
        <v>1008,0</v>
      </c>
      <c r="X38" s="61">
        <f>COUNTIFS($G$6:G38,6,$B$6:B38,B38)*IF(G38=6,1,0)</f>
        <v>0</v>
      </c>
      <c r="Y38" s="61" t="str">
        <f t="shared" si="4"/>
        <v>1008,0</v>
      </c>
    </row>
    <row r="39" spans="1:25" s="22" customFormat="1" x14ac:dyDescent="0.2">
      <c r="A39" s="17">
        <v>1008006</v>
      </c>
      <c r="B39" s="17">
        <v>1008</v>
      </c>
      <c r="C39" s="17">
        <v>6</v>
      </c>
      <c r="D39" s="18" t="s">
        <v>189</v>
      </c>
      <c r="E39" s="125" t="s">
        <v>647</v>
      </c>
      <c r="F39" s="17">
        <v>7</v>
      </c>
      <c r="G39" s="19">
        <v>2</v>
      </c>
      <c r="H39" s="19" t="str">
        <f>VLOOKUP(G39,配置说明!$B$16:$C$23,2,0)</f>
        <v>帮助面板</v>
      </c>
      <c r="I39" s="20" t="s">
        <v>492</v>
      </c>
      <c r="J39" s="19"/>
      <c r="K39" s="21"/>
      <c r="L39" s="74"/>
      <c r="M39" s="19">
        <v>0</v>
      </c>
      <c r="N39" s="18"/>
      <c r="O39" s="18"/>
      <c r="P39" s="20"/>
      <c r="Q39" s="19">
        <v>0</v>
      </c>
      <c r="R39" s="19">
        <v>0</v>
      </c>
      <c r="S39" s="19">
        <v>1</v>
      </c>
      <c r="T39" s="19">
        <v>2</v>
      </c>
      <c r="U39" s="19">
        <v>1008007</v>
      </c>
      <c r="V39" s="61">
        <f>COUNTIFS($G$6:G39,4,$B$6:B39,B39)*IF(G39=4,1,0)</f>
        <v>0</v>
      </c>
      <c r="W39" s="61" t="str">
        <f t="shared" si="3"/>
        <v>1008,0</v>
      </c>
      <c r="X39" s="61">
        <f>COUNTIFS($G$6:G39,6,$B$6:B39,B39)*IF(G39=6,1,0)</f>
        <v>0</v>
      </c>
      <c r="Y39" s="61" t="str">
        <f t="shared" si="4"/>
        <v>1008,0</v>
      </c>
    </row>
    <row r="40" spans="1:25" s="22" customFormat="1" x14ac:dyDescent="0.2">
      <c r="A40" s="17">
        <v>1008007</v>
      </c>
      <c r="B40" s="17">
        <v>1008</v>
      </c>
      <c r="C40" s="17">
        <v>7</v>
      </c>
      <c r="D40" s="18" t="s">
        <v>188</v>
      </c>
      <c r="E40" s="125" t="s">
        <v>647</v>
      </c>
      <c r="F40" s="17">
        <v>-1</v>
      </c>
      <c r="G40" s="19">
        <v>5</v>
      </c>
      <c r="H40" s="19" t="str">
        <f>VLOOKUP(G40,配置说明!$B$16:$C$23,2,0)</f>
        <v>空节点</v>
      </c>
      <c r="I40" s="20"/>
      <c r="J40" s="19"/>
      <c r="K40" s="21"/>
      <c r="L40" s="74"/>
      <c r="M40" s="19">
        <v>0</v>
      </c>
      <c r="N40" s="18"/>
      <c r="O40" s="18"/>
      <c r="P40" s="20"/>
      <c r="Q40" s="19">
        <v>0</v>
      </c>
      <c r="R40" s="19">
        <v>0</v>
      </c>
      <c r="S40" s="19">
        <v>1</v>
      </c>
      <c r="T40" s="19">
        <v>0</v>
      </c>
      <c r="U40" s="19"/>
      <c r="V40" s="61">
        <f>COUNTIFS($G$6:G40,4,$B$6:B40,B40)*IF(G40=4,1,0)</f>
        <v>0</v>
      </c>
      <c r="W40" s="61" t="str">
        <f t="shared" si="3"/>
        <v>1008,0</v>
      </c>
      <c r="X40" s="61">
        <f>COUNTIFS($G$6:G40,6,$B$6:B40,B40)*IF(G40=6,1,0)</f>
        <v>0</v>
      </c>
      <c r="Y40" s="61" t="str">
        <f t="shared" si="4"/>
        <v>1008,0</v>
      </c>
    </row>
    <row r="41" spans="1:25" s="16" customFormat="1" x14ac:dyDescent="0.2">
      <c r="A41" s="11">
        <v>1009001</v>
      </c>
      <c r="B41" s="11">
        <v>1009</v>
      </c>
      <c r="C41" s="11">
        <v>1</v>
      </c>
      <c r="D41" s="12" t="s">
        <v>225</v>
      </c>
      <c r="E41" s="125" t="s">
        <v>648</v>
      </c>
      <c r="F41" s="11">
        <v>2</v>
      </c>
      <c r="G41" s="13">
        <v>1</v>
      </c>
      <c r="H41" s="12" t="s">
        <v>191</v>
      </c>
      <c r="I41" s="14" t="s">
        <v>184</v>
      </c>
      <c r="J41" s="13" t="s">
        <v>186</v>
      </c>
      <c r="K41" s="15" t="s">
        <v>551</v>
      </c>
      <c r="L41" s="106" t="s">
        <v>897</v>
      </c>
      <c r="M41" s="13">
        <v>2</v>
      </c>
      <c r="N41" s="12" t="s">
        <v>196</v>
      </c>
      <c r="O41" s="12"/>
      <c r="P41" s="14"/>
      <c r="Q41" s="13">
        <v>0</v>
      </c>
      <c r="R41" s="13">
        <v>1</v>
      </c>
      <c r="S41" s="13">
        <v>1</v>
      </c>
      <c r="T41" s="13">
        <v>1</v>
      </c>
      <c r="U41" s="13"/>
      <c r="V41" s="61">
        <f>COUNTIFS($G$6:G41,4,$B$6:B41,B41)*IF(G41=4,1,0)</f>
        <v>0</v>
      </c>
      <c r="W41" s="61" t="str">
        <f t="shared" si="3"/>
        <v>1009,0</v>
      </c>
      <c r="X41" s="61">
        <f>COUNTIFS($G$6:G41,6,$B$6:B41,B41)*IF(G41=6,1,0)</f>
        <v>0</v>
      </c>
      <c r="Y41" s="61" t="str">
        <f t="shared" si="4"/>
        <v>1009,0</v>
      </c>
    </row>
    <row r="42" spans="1:25" s="16" customFormat="1" x14ac:dyDescent="0.2">
      <c r="A42" s="11">
        <v>1009002</v>
      </c>
      <c r="B42" s="11">
        <v>1009</v>
      </c>
      <c r="C42" s="11">
        <v>2</v>
      </c>
      <c r="D42" s="12" t="s">
        <v>225</v>
      </c>
      <c r="E42" s="125" t="s">
        <v>648</v>
      </c>
      <c r="F42" s="11">
        <v>3</v>
      </c>
      <c r="G42" s="13">
        <v>1</v>
      </c>
      <c r="H42" s="12" t="str">
        <f>VLOOKUP(G42,配置说明!$B$16:$C$23,2,0)</f>
        <v>头像文字</v>
      </c>
      <c r="I42" s="14" t="s">
        <v>184</v>
      </c>
      <c r="J42" s="13" t="s">
        <v>186</v>
      </c>
      <c r="K42" s="15" t="s">
        <v>552</v>
      </c>
      <c r="L42" s="106" t="s">
        <v>898</v>
      </c>
      <c r="M42" s="13">
        <v>2</v>
      </c>
      <c r="N42" s="12" t="s">
        <v>197</v>
      </c>
      <c r="O42" s="12"/>
      <c r="P42" s="14"/>
      <c r="Q42" s="13">
        <v>1</v>
      </c>
      <c r="R42" s="13">
        <v>1</v>
      </c>
      <c r="S42" s="13">
        <v>1</v>
      </c>
      <c r="T42" s="13">
        <v>0</v>
      </c>
      <c r="U42" s="13"/>
      <c r="V42" s="61">
        <f>COUNTIFS($G$6:G42,4,$B$6:B42,B42)*IF(G42=4,1,0)</f>
        <v>0</v>
      </c>
      <c r="W42" s="61" t="str">
        <f t="shared" si="3"/>
        <v>1009,0</v>
      </c>
      <c r="X42" s="61">
        <f>COUNTIFS($G$6:G42,6,$B$6:B42,B42)*IF(G42=6,1,0)</f>
        <v>0</v>
      </c>
      <c r="Y42" s="61" t="str">
        <f t="shared" si="4"/>
        <v>1009,0</v>
      </c>
    </row>
    <row r="43" spans="1:25" s="16" customFormat="1" x14ac:dyDescent="0.2">
      <c r="A43" s="11">
        <v>1009003</v>
      </c>
      <c r="B43" s="11">
        <v>1009</v>
      </c>
      <c r="C43" s="11">
        <v>3</v>
      </c>
      <c r="D43" s="12" t="s">
        <v>225</v>
      </c>
      <c r="E43" s="125" t="s">
        <v>648</v>
      </c>
      <c r="F43" s="11">
        <v>4</v>
      </c>
      <c r="G43" s="13">
        <v>1</v>
      </c>
      <c r="H43" s="12" t="str">
        <f>VLOOKUP(G43,配置说明!$B$16:$C$23,2,0)</f>
        <v>头像文字</v>
      </c>
      <c r="I43" s="14" t="s">
        <v>184</v>
      </c>
      <c r="J43" s="13" t="s">
        <v>186</v>
      </c>
      <c r="K43" s="15" t="s">
        <v>801</v>
      </c>
      <c r="L43" s="106" t="s">
        <v>899</v>
      </c>
      <c r="M43" s="13">
        <v>2</v>
      </c>
      <c r="N43" s="12" t="s">
        <v>194</v>
      </c>
      <c r="O43" s="12"/>
      <c r="P43" s="14"/>
      <c r="Q43" s="13">
        <v>1</v>
      </c>
      <c r="R43" s="13">
        <v>1</v>
      </c>
      <c r="S43" s="13">
        <v>1</v>
      </c>
      <c r="T43" s="13">
        <v>0</v>
      </c>
      <c r="U43" s="13"/>
      <c r="V43" s="61">
        <f>COUNTIFS($G$6:G43,4,$B$6:B43,B43)*IF(G43=4,1,0)</f>
        <v>0</v>
      </c>
      <c r="W43" s="61" t="str">
        <f t="shared" si="3"/>
        <v>1009,0</v>
      </c>
      <c r="X43" s="61">
        <f>COUNTIFS($G$6:G43,6,$B$6:B43,B43)*IF(G43=6,1,0)</f>
        <v>0</v>
      </c>
      <c r="Y43" s="61" t="str">
        <f t="shared" si="4"/>
        <v>1009,0</v>
      </c>
    </row>
    <row r="44" spans="1:25" s="16" customFormat="1" x14ac:dyDescent="0.2">
      <c r="A44" s="11">
        <v>1009004</v>
      </c>
      <c r="B44" s="11">
        <v>1009</v>
      </c>
      <c r="C44" s="11">
        <v>4</v>
      </c>
      <c r="D44" s="12" t="s">
        <v>225</v>
      </c>
      <c r="E44" s="125" t="s">
        <v>648</v>
      </c>
      <c r="F44" s="11">
        <v>5</v>
      </c>
      <c r="G44" s="13">
        <v>1</v>
      </c>
      <c r="H44" s="12" t="str">
        <f>VLOOKUP(G44,配置说明!$B$16:$C$23,2,0)</f>
        <v>头像文字</v>
      </c>
      <c r="I44" s="14" t="s">
        <v>184</v>
      </c>
      <c r="J44" s="13" t="s">
        <v>186</v>
      </c>
      <c r="K44" s="15" t="s">
        <v>553</v>
      </c>
      <c r="L44" s="106" t="s">
        <v>900</v>
      </c>
      <c r="M44" s="13">
        <v>2</v>
      </c>
      <c r="N44" s="12" t="s">
        <v>334</v>
      </c>
      <c r="O44" s="12"/>
      <c r="P44" s="14"/>
      <c r="Q44" s="13">
        <v>1</v>
      </c>
      <c r="R44" s="13">
        <v>1</v>
      </c>
      <c r="S44" s="13">
        <v>1</v>
      </c>
      <c r="T44" s="13">
        <v>0</v>
      </c>
      <c r="U44" s="13"/>
      <c r="V44" s="61">
        <f>COUNTIFS($G$6:G44,4,$B$6:B44,B44)*IF(G44=4,1,0)</f>
        <v>0</v>
      </c>
      <c r="W44" s="61" t="str">
        <f t="shared" si="3"/>
        <v>1009,0</v>
      </c>
      <c r="X44" s="61">
        <f>COUNTIFS($G$6:G44,6,$B$6:B44,B44)*IF(G44=6,1,0)</f>
        <v>0</v>
      </c>
      <c r="Y44" s="61" t="str">
        <f t="shared" si="4"/>
        <v>1009,0</v>
      </c>
    </row>
    <row r="45" spans="1:25" s="16" customFormat="1" ht="28.5" x14ac:dyDescent="0.2">
      <c r="A45" s="11">
        <v>1009005</v>
      </c>
      <c r="B45" s="11">
        <v>1009</v>
      </c>
      <c r="C45" s="11">
        <v>5</v>
      </c>
      <c r="D45" s="12" t="s">
        <v>225</v>
      </c>
      <c r="E45" s="125" t="s">
        <v>648</v>
      </c>
      <c r="F45" s="11">
        <v>6</v>
      </c>
      <c r="G45" s="13">
        <v>1</v>
      </c>
      <c r="H45" s="12" t="str">
        <f>VLOOKUP(G45,配置说明!$B$16:$C$23,2,0)</f>
        <v>头像文字</v>
      </c>
      <c r="I45" s="14" t="s">
        <v>184</v>
      </c>
      <c r="J45" s="13" t="s">
        <v>186</v>
      </c>
      <c r="K45" s="15" t="s">
        <v>554</v>
      </c>
      <c r="L45" s="106" t="s">
        <v>901</v>
      </c>
      <c r="M45" s="13">
        <v>2</v>
      </c>
      <c r="N45" s="12" t="s">
        <v>198</v>
      </c>
      <c r="O45" s="12"/>
      <c r="P45" s="14"/>
      <c r="Q45" s="13">
        <v>0</v>
      </c>
      <c r="R45" s="13">
        <v>1</v>
      </c>
      <c r="S45" s="13">
        <v>1</v>
      </c>
      <c r="T45" s="13">
        <v>0</v>
      </c>
      <c r="U45" s="13"/>
      <c r="V45" s="61">
        <f>COUNTIFS($G$6:G45,4,$B$6:B45,B45)*IF(G45=4,1,0)</f>
        <v>0</v>
      </c>
      <c r="W45" s="61" t="str">
        <f t="shared" si="3"/>
        <v>1009,0</v>
      </c>
      <c r="X45" s="61">
        <f>COUNTIFS($G$6:G45,6,$B$6:B45,B45)*IF(G45=6,1,0)</f>
        <v>0</v>
      </c>
      <c r="Y45" s="61" t="str">
        <f t="shared" si="4"/>
        <v>1009,0</v>
      </c>
    </row>
    <row r="46" spans="1:25" s="16" customFormat="1" ht="28.5" x14ac:dyDescent="0.2">
      <c r="A46" s="11">
        <v>1009006</v>
      </c>
      <c r="B46" s="11">
        <v>1009</v>
      </c>
      <c r="C46" s="11">
        <v>6</v>
      </c>
      <c r="D46" s="12" t="s">
        <v>225</v>
      </c>
      <c r="E46" s="125" t="s">
        <v>648</v>
      </c>
      <c r="F46" s="11">
        <v>7</v>
      </c>
      <c r="G46" s="13">
        <v>1</v>
      </c>
      <c r="H46" s="12" t="str">
        <f>VLOOKUP(G46,配置说明!$B$16:$C$23,2,0)</f>
        <v>头像文字</v>
      </c>
      <c r="I46" s="14" t="s">
        <v>184</v>
      </c>
      <c r="J46" s="13" t="s">
        <v>186</v>
      </c>
      <c r="K46" s="15" t="s">
        <v>802</v>
      </c>
      <c r="L46" s="106" t="s">
        <v>902</v>
      </c>
      <c r="M46" s="13">
        <v>2</v>
      </c>
      <c r="N46" s="12" t="s">
        <v>199</v>
      </c>
      <c r="O46" s="12"/>
      <c r="P46" s="14"/>
      <c r="Q46" s="13">
        <v>0</v>
      </c>
      <c r="R46" s="13">
        <v>1</v>
      </c>
      <c r="S46" s="13">
        <v>1</v>
      </c>
      <c r="T46" s="13">
        <v>0</v>
      </c>
      <c r="U46" s="13"/>
      <c r="V46" s="61">
        <f>COUNTIFS($G$6:G46,4,$B$6:B46,B46)*IF(G46=4,1,0)</f>
        <v>0</v>
      </c>
      <c r="W46" s="61" t="str">
        <f t="shared" si="3"/>
        <v>1009,0</v>
      </c>
      <c r="X46" s="61">
        <f>COUNTIFS($G$6:G46,6,$B$6:B46,B46)*IF(G46=6,1,0)</f>
        <v>0</v>
      </c>
      <c r="Y46" s="61" t="str">
        <f t="shared" si="4"/>
        <v>1009,0</v>
      </c>
    </row>
    <row r="47" spans="1:25" s="16" customFormat="1" ht="28.5" x14ac:dyDescent="0.2">
      <c r="A47" s="11">
        <v>1009007</v>
      </c>
      <c r="B47" s="11">
        <v>1009</v>
      </c>
      <c r="C47" s="11">
        <v>7</v>
      </c>
      <c r="D47" s="12" t="s">
        <v>225</v>
      </c>
      <c r="E47" s="125" t="s">
        <v>648</v>
      </c>
      <c r="F47" s="11">
        <v>8</v>
      </c>
      <c r="G47" s="13">
        <v>1</v>
      </c>
      <c r="H47" s="12" t="str">
        <f>VLOOKUP(G47,配置说明!$B$16:$C$23,2,0)</f>
        <v>头像文字</v>
      </c>
      <c r="I47" s="14" t="s">
        <v>184</v>
      </c>
      <c r="J47" s="13" t="s">
        <v>186</v>
      </c>
      <c r="K47" s="15" t="s">
        <v>803</v>
      </c>
      <c r="L47" s="106" t="s">
        <v>903</v>
      </c>
      <c r="M47" s="13">
        <v>2</v>
      </c>
      <c r="N47" s="12" t="s">
        <v>200</v>
      </c>
      <c r="O47" s="12"/>
      <c r="P47" s="14"/>
      <c r="Q47" s="13">
        <v>0</v>
      </c>
      <c r="R47" s="13">
        <v>1</v>
      </c>
      <c r="S47" s="13">
        <v>1</v>
      </c>
      <c r="T47" s="13">
        <v>0</v>
      </c>
      <c r="U47" s="13"/>
      <c r="V47" s="61">
        <f>COUNTIFS($G$6:G47,4,$B$6:B47,B47)*IF(G47=4,1,0)</f>
        <v>0</v>
      </c>
      <c r="W47" s="61" t="str">
        <f t="shared" si="3"/>
        <v>1009,0</v>
      </c>
      <c r="X47" s="61">
        <f>COUNTIFS($G$6:G47,6,$B$6:B47,B47)*IF(G47=6,1,0)</f>
        <v>0</v>
      </c>
      <c r="Y47" s="61" t="str">
        <f t="shared" si="4"/>
        <v>1009,0</v>
      </c>
    </row>
    <row r="48" spans="1:25" s="16" customFormat="1" x14ac:dyDescent="0.2">
      <c r="A48" s="11">
        <v>1009008</v>
      </c>
      <c r="B48" s="11">
        <v>1009</v>
      </c>
      <c r="C48" s="11">
        <v>8</v>
      </c>
      <c r="D48" s="12" t="s">
        <v>225</v>
      </c>
      <c r="E48" s="125" t="s">
        <v>648</v>
      </c>
      <c r="F48" s="11">
        <v>9</v>
      </c>
      <c r="G48" s="13">
        <v>2</v>
      </c>
      <c r="H48" s="12" t="str">
        <f>VLOOKUP(G48,配置说明!$B$16:$C$23,2,0)</f>
        <v>帮助面板</v>
      </c>
      <c r="I48" s="14" t="s">
        <v>493</v>
      </c>
      <c r="J48" s="13"/>
      <c r="K48" s="15"/>
      <c r="L48" s="74"/>
      <c r="M48" s="13">
        <v>0</v>
      </c>
      <c r="N48" s="12"/>
      <c r="O48" s="12"/>
      <c r="P48" s="14"/>
      <c r="Q48" s="13">
        <v>0</v>
      </c>
      <c r="R48" s="13">
        <v>0</v>
      </c>
      <c r="S48" s="13">
        <v>1</v>
      </c>
      <c r="T48" s="13">
        <v>0</v>
      </c>
      <c r="U48" s="13"/>
      <c r="V48" s="61">
        <f>COUNTIFS($G$6:G48,4,$B$6:B48,B48)*IF(G48=4,1,0)</f>
        <v>0</v>
      </c>
      <c r="W48" s="61" t="str">
        <f t="shared" si="3"/>
        <v>1009,0</v>
      </c>
      <c r="X48" s="61">
        <f>COUNTIFS($G$6:G48,6,$B$6:B48,B48)*IF(G48=6,1,0)</f>
        <v>0</v>
      </c>
      <c r="Y48" s="61" t="str">
        <f t="shared" si="4"/>
        <v>1009,0</v>
      </c>
    </row>
    <row r="49" spans="1:25" s="16" customFormat="1" x14ac:dyDescent="0.2">
      <c r="A49" s="11">
        <v>1009009</v>
      </c>
      <c r="B49" s="11">
        <v>1009</v>
      </c>
      <c r="C49" s="11">
        <v>9</v>
      </c>
      <c r="D49" s="12" t="s">
        <v>371</v>
      </c>
      <c r="E49" s="125" t="s">
        <v>648</v>
      </c>
      <c r="F49" s="11">
        <v>-1</v>
      </c>
      <c r="G49" s="13">
        <v>5</v>
      </c>
      <c r="H49" s="12" t="str">
        <f>VLOOKUP(G49,配置说明!$B$16:$C$23,2,0)</f>
        <v>空节点</v>
      </c>
      <c r="I49" s="14"/>
      <c r="J49" s="13"/>
      <c r="K49" s="15"/>
      <c r="L49" s="74"/>
      <c r="M49" s="13">
        <v>0</v>
      </c>
      <c r="N49" s="12"/>
      <c r="O49" s="12"/>
      <c r="P49" s="14"/>
      <c r="Q49" s="13">
        <v>0</v>
      </c>
      <c r="R49" s="13">
        <v>0</v>
      </c>
      <c r="S49" s="13">
        <v>1</v>
      </c>
      <c r="T49" s="13">
        <v>0</v>
      </c>
      <c r="U49" s="13"/>
      <c r="V49" s="61">
        <f>COUNTIFS($G$6:G49,4,$B$6:B49,B49)*IF(G49=4,1,0)</f>
        <v>0</v>
      </c>
      <c r="W49" s="61" t="str">
        <f t="shared" si="3"/>
        <v>1009,0</v>
      </c>
      <c r="X49" s="61">
        <f>COUNTIFS($G$6:G49,6,$B$6:B49,B49)*IF(G49=6,1,0)</f>
        <v>0</v>
      </c>
      <c r="Y49" s="61" t="str">
        <f t="shared" si="4"/>
        <v>1009,0</v>
      </c>
    </row>
    <row r="50" spans="1:25" s="22" customFormat="1" x14ac:dyDescent="0.2">
      <c r="A50" s="17">
        <v>1010001</v>
      </c>
      <c r="B50" s="17">
        <v>1010</v>
      </c>
      <c r="C50" s="17">
        <v>1</v>
      </c>
      <c r="D50" s="17" t="s">
        <v>656</v>
      </c>
      <c r="E50" s="127" t="s">
        <v>647</v>
      </c>
      <c r="F50" s="17">
        <v>3</v>
      </c>
      <c r="G50" s="19">
        <v>6</v>
      </c>
      <c r="H50" s="18" t="str">
        <f>VLOOKUP(G50,'[2]#填写说明'!$B$4:$C$11,2,0)</f>
        <v>等待唤起</v>
      </c>
      <c r="I50" s="20"/>
      <c r="J50" s="19"/>
      <c r="K50" s="21" t="s">
        <v>721</v>
      </c>
      <c r="L50" s="74"/>
      <c r="M50" s="19">
        <v>0</v>
      </c>
      <c r="N50" s="18"/>
      <c r="O50" s="18"/>
      <c r="P50" s="20"/>
      <c r="Q50" s="19">
        <v>0</v>
      </c>
      <c r="R50" s="19">
        <v>0</v>
      </c>
      <c r="S50" s="19">
        <v>1</v>
      </c>
      <c r="T50" s="19">
        <v>2</v>
      </c>
      <c r="U50" s="19">
        <v>1010007</v>
      </c>
      <c r="V50" s="61">
        <f>COUNTIFS($G$6:G50,4,$B$6:B50,B50)*IF(G50=4,1,0)</f>
        <v>0</v>
      </c>
      <c r="W50" s="61" t="str">
        <f t="shared" si="3"/>
        <v>1010,0</v>
      </c>
      <c r="X50" s="61">
        <f>COUNTIFS($G$6:G50,6,$B$6:B50,B50)*IF(G50=6,1,0)</f>
        <v>1</v>
      </c>
      <c r="Y50" s="61" t="str">
        <f t="shared" si="3"/>
        <v>1010,1</v>
      </c>
    </row>
    <row r="51" spans="1:25" s="22" customFormat="1" x14ac:dyDescent="0.2">
      <c r="A51" s="17">
        <v>1010002</v>
      </c>
      <c r="B51" s="17">
        <v>1010</v>
      </c>
      <c r="C51" s="17">
        <v>2</v>
      </c>
      <c r="D51" s="17" t="s">
        <v>7</v>
      </c>
      <c r="E51" s="127" t="s">
        <v>649</v>
      </c>
      <c r="F51" s="17">
        <v>3</v>
      </c>
      <c r="G51" s="19">
        <v>1</v>
      </c>
      <c r="H51" s="18" t="str">
        <f>VLOOKUP(G51,配置说明!$B$16:$C$23,2,0)</f>
        <v>头像文字</v>
      </c>
      <c r="I51" s="20">
        <v>100601</v>
      </c>
      <c r="J51" s="19" t="s">
        <v>9</v>
      </c>
      <c r="K51" s="21" t="s">
        <v>662</v>
      </c>
      <c r="L51" s="74"/>
      <c r="M51" s="19">
        <v>0</v>
      </c>
      <c r="N51" s="18"/>
      <c r="O51" s="18"/>
      <c r="P51" s="20"/>
      <c r="Q51" s="19">
        <v>0</v>
      </c>
      <c r="R51" s="19">
        <v>0</v>
      </c>
      <c r="S51" s="19">
        <v>1</v>
      </c>
      <c r="T51" s="19">
        <v>0</v>
      </c>
      <c r="U51" s="19"/>
      <c r="V51" s="61">
        <f>COUNTIFS($G$6:G51,4,$B$6:B51,B51)*IF(G51=4,1,0)</f>
        <v>0</v>
      </c>
      <c r="W51" s="61" t="str">
        <f t="shared" si="3"/>
        <v>1010,0</v>
      </c>
      <c r="X51" s="61">
        <f>COUNTIFS($G$6:G51,6,$B$6:B51,B51)*IF(G51=6,1,0)</f>
        <v>0</v>
      </c>
      <c r="Y51" s="61" t="str">
        <f t="shared" si="4"/>
        <v>1010,0</v>
      </c>
    </row>
    <row r="52" spans="1:25" s="22" customFormat="1" x14ac:dyDescent="0.2">
      <c r="A52" s="17">
        <v>1010003</v>
      </c>
      <c r="B52" s="17">
        <v>1010</v>
      </c>
      <c r="C52" s="17">
        <v>3</v>
      </c>
      <c r="D52" s="17" t="s">
        <v>657</v>
      </c>
      <c r="E52" s="127" t="s">
        <v>649</v>
      </c>
      <c r="F52" s="17">
        <v>4</v>
      </c>
      <c r="G52" s="19">
        <v>1</v>
      </c>
      <c r="H52" s="19" t="s">
        <v>191</v>
      </c>
      <c r="I52" s="20" t="s">
        <v>184</v>
      </c>
      <c r="J52" s="19" t="s">
        <v>853</v>
      </c>
      <c r="K52" s="63" t="s">
        <v>854</v>
      </c>
      <c r="L52" s="99"/>
      <c r="M52" s="19">
        <v>2</v>
      </c>
      <c r="N52" s="18" t="s">
        <v>332</v>
      </c>
      <c r="O52" s="18"/>
      <c r="P52" s="20"/>
      <c r="Q52" s="19">
        <v>1</v>
      </c>
      <c r="R52" s="19">
        <v>1</v>
      </c>
      <c r="S52" s="19">
        <v>1</v>
      </c>
      <c r="T52" s="19">
        <v>0</v>
      </c>
      <c r="U52" s="19"/>
      <c r="V52" s="61">
        <f>COUNTIFS($G$6:G52,4,$B$6:B52,B52)*IF(G52=4,1,0)</f>
        <v>0</v>
      </c>
      <c r="W52" s="61" t="str">
        <f t="shared" si="3"/>
        <v>1010,0</v>
      </c>
      <c r="X52" s="61">
        <f>COUNTIFS($G$6:G52,6,$B$6:B52,B52)*IF(G52=6,1,0)</f>
        <v>0</v>
      </c>
      <c r="Y52" s="61" t="str">
        <f t="shared" si="4"/>
        <v>1010,0</v>
      </c>
    </row>
    <row r="53" spans="1:25" s="22" customFormat="1" x14ac:dyDescent="0.2">
      <c r="A53" s="17">
        <v>1010004</v>
      </c>
      <c r="B53" s="17">
        <v>1010</v>
      </c>
      <c r="C53" s="17">
        <v>4</v>
      </c>
      <c r="D53" s="17" t="s">
        <v>7</v>
      </c>
      <c r="E53" s="127" t="s">
        <v>649</v>
      </c>
      <c r="F53" s="17">
        <v>5</v>
      </c>
      <c r="G53" s="19">
        <v>6</v>
      </c>
      <c r="H53" s="18" t="str">
        <f>VLOOKUP(G53,配置说明!$B$16:$C$23,2,0)</f>
        <v>等待唤起</v>
      </c>
      <c r="I53" s="20" t="s">
        <v>449</v>
      </c>
      <c r="J53" s="19" t="s">
        <v>8</v>
      </c>
      <c r="K53" s="20" t="s">
        <v>663</v>
      </c>
      <c r="L53" s="73"/>
      <c r="M53" s="19">
        <v>0</v>
      </c>
      <c r="N53" s="18"/>
      <c r="O53" s="18"/>
      <c r="P53" s="20"/>
      <c r="Q53" s="19">
        <v>0</v>
      </c>
      <c r="R53" s="19">
        <v>0</v>
      </c>
      <c r="S53" s="19">
        <v>1</v>
      </c>
      <c r="T53" s="19">
        <v>0</v>
      </c>
      <c r="U53" s="19"/>
      <c r="V53" s="61">
        <f>COUNTIFS($G$6:G53,4,$B$6:B53,B53)*IF(G53=4,1,0)</f>
        <v>0</v>
      </c>
      <c r="W53" s="61" t="str">
        <f t="shared" si="3"/>
        <v>1010,0</v>
      </c>
      <c r="X53" s="61">
        <f>COUNTIFS($G$6:G53,6,$B$6:B53,B53)*IF(G53=6,1,0)</f>
        <v>2</v>
      </c>
      <c r="Y53" s="61" t="str">
        <f t="shared" si="4"/>
        <v>1010,2</v>
      </c>
    </row>
    <row r="54" spans="1:25" s="22" customFormat="1" x14ac:dyDescent="0.2">
      <c r="A54" s="17">
        <v>1010005</v>
      </c>
      <c r="B54" s="17">
        <v>1010</v>
      </c>
      <c r="C54" s="17">
        <v>5</v>
      </c>
      <c r="D54" s="17" t="s">
        <v>657</v>
      </c>
      <c r="E54" s="127" t="s">
        <v>649</v>
      </c>
      <c r="F54" s="17">
        <v>6</v>
      </c>
      <c r="G54" s="19">
        <v>1</v>
      </c>
      <c r="H54" s="18" t="str">
        <f>VLOOKUP(G54,配置说明!$B$16:$C$23,2,0)</f>
        <v>头像文字</v>
      </c>
      <c r="I54" s="20" t="s">
        <v>658</v>
      </c>
      <c r="J54" s="19" t="s">
        <v>265</v>
      </c>
      <c r="K54" s="21" t="s">
        <v>855</v>
      </c>
      <c r="L54" s="74"/>
      <c r="M54" s="19">
        <v>1</v>
      </c>
      <c r="N54" s="18" t="s">
        <v>275</v>
      </c>
      <c r="O54" s="18"/>
      <c r="P54" s="20"/>
      <c r="Q54" s="19">
        <v>1</v>
      </c>
      <c r="R54" s="19">
        <v>1</v>
      </c>
      <c r="S54" s="19">
        <v>1</v>
      </c>
      <c r="T54" s="19">
        <v>0</v>
      </c>
      <c r="U54" s="19"/>
      <c r="V54" s="61">
        <f>COUNTIFS($G$6:G54,4,$B$6:B54,B54)*IF(G54=4,1,0)</f>
        <v>0</v>
      </c>
      <c r="W54" s="61" t="str">
        <f t="shared" si="3"/>
        <v>1010,0</v>
      </c>
      <c r="X54" s="61">
        <f>COUNTIFS($G$6:G54,6,$B$6:B54,B54)*IF(G54=6,1,0)</f>
        <v>0</v>
      </c>
      <c r="Y54" s="61" t="str">
        <f t="shared" si="4"/>
        <v>1010,0</v>
      </c>
    </row>
    <row r="55" spans="1:25" s="22" customFormat="1" x14ac:dyDescent="0.2">
      <c r="A55" s="17">
        <v>1010006</v>
      </c>
      <c r="B55" s="17">
        <v>1010</v>
      </c>
      <c r="C55" s="17">
        <v>6</v>
      </c>
      <c r="D55" s="17" t="s">
        <v>7</v>
      </c>
      <c r="E55" s="127" t="s">
        <v>649</v>
      </c>
      <c r="F55" s="17">
        <v>7</v>
      </c>
      <c r="G55" s="19">
        <v>6</v>
      </c>
      <c r="H55" s="18" t="str">
        <f>VLOOKUP(G55,配置说明!$B$16:$C$23,2,0)</f>
        <v>等待唤起</v>
      </c>
      <c r="I55" s="20" t="s">
        <v>479</v>
      </c>
      <c r="J55" s="19" t="s">
        <v>9</v>
      </c>
      <c r="K55" s="20" t="s">
        <v>664</v>
      </c>
      <c r="L55" s="73"/>
      <c r="M55" s="19">
        <v>0</v>
      </c>
      <c r="N55" s="18"/>
      <c r="O55" s="18"/>
      <c r="P55" s="20"/>
      <c r="Q55" s="19">
        <v>0</v>
      </c>
      <c r="R55" s="19">
        <v>0</v>
      </c>
      <c r="S55" s="19">
        <v>1</v>
      </c>
      <c r="T55" s="19">
        <v>0</v>
      </c>
      <c r="U55" s="19"/>
      <c r="V55" s="61">
        <f>COUNTIFS($G$6:G55,4,$B$6:B55,B55)*IF(G55=4,1,0)</f>
        <v>0</v>
      </c>
      <c r="W55" s="61" t="str">
        <f t="shared" si="3"/>
        <v>1010,0</v>
      </c>
      <c r="X55" s="61">
        <f>COUNTIFS($G$6:G55,6,$B$6:B55,B55)*IF(G55=6,1,0)</f>
        <v>3</v>
      </c>
      <c r="Y55" s="61" t="str">
        <f t="shared" si="4"/>
        <v>1010,3</v>
      </c>
    </row>
    <row r="56" spans="1:25" s="22" customFormat="1" ht="28.5" x14ac:dyDescent="0.2">
      <c r="A56" s="17">
        <v>1010007</v>
      </c>
      <c r="B56" s="17">
        <v>1010</v>
      </c>
      <c r="C56" s="17">
        <v>7</v>
      </c>
      <c r="D56" s="17" t="s">
        <v>7</v>
      </c>
      <c r="E56" s="127" t="s">
        <v>649</v>
      </c>
      <c r="F56" s="17">
        <v>8</v>
      </c>
      <c r="G56" s="19">
        <v>1</v>
      </c>
      <c r="H56" s="18" t="str">
        <f>VLOOKUP(G56,配置说明!$B$16:$C$23,2,0)</f>
        <v>头像文字</v>
      </c>
      <c r="I56" s="20">
        <v>301</v>
      </c>
      <c r="J56" s="19" t="s">
        <v>9</v>
      </c>
      <c r="K56" s="21" t="s">
        <v>829</v>
      </c>
      <c r="L56" s="74"/>
      <c r="M56" s="19">
        <v>0</v>
      </c>
      <c r="N56" s="18"/>
      <c r="O56" s="18"/>
      <c r="P56" s="20"/>
      <c r="Q56" s="19">
        <v>0</v>
      </c>
      <c r="R56" s="19">
        <v>0</v>
      </c>
      <c r="S56" s="19">
        <v>1</v>
      </c>
      <c r="T56" s="19">
        <v>1</v>
      </c>
      <c r="U56" s="19">
        <v>1001</v>
      </c>
      <c r="V56" s="61">
        <f>COUNTIFS($G$6:G56,4,$B$6:B56,B56)*IF(G56=4,1,0)</f>
        <v>0</v>
      </c>
      <c r="W56" s="61" t="str">
        <f t="shared" si="3"/>
        <v>1010,0</v>
      </c>
      <c r="X56" s="61">
        <f>COUNTIFS($G$6:G56,6,$B$6:B56,B56)*IF(G56=6,1,0)</f>
        <v>0</v>
      </c>
      <c r="Y56" s="61" t="str">
        <f t="shared" si="4"/>
        <v>1010,0</v>
      </c>
    </row>
    <row r="57" spans="1:25" s="22" customFormat="1" ht="28.5" x14ac:dyDescent="0.2">
      <c r="A57" s="17">
        <v>1010008</v>
      </c>
      <c r="B57" s="17">
        <v>1010</v>
      </c>
      <c r="C57" s="17">
        <v>8</v>
      </c>
      <c r="D57" s="17" t="s">
        <v>7</v>
      </c>
      <c r="E57" s="127" t="s">
        <v>649</v>
      </c>
      <c r="F57" s="17">
        <v>9</v>
      </c>
      <c r="G57" s="19">
        <v>1</v>
      </c>
      <c r="H57" s="18" t="str">
        <f>VLOOKUP(G57,配置说明!$B$16:$C$23,2,0)</f>
        <v>头像文字</v>
      </c>
      <c r="I57" s="20">
        <v>301</v>
      </c>
      <c r="J57" s="19" t="s">
        <v>9</v>
      </c>
      <c r="K57" s="63" t="s">
        <v>665</v>
      </c>
      <c r="L57" s="99"/>
      <c r="M57" s="19">
        <v>0</v>
      </c>
      <c r="N57" s="18"/>
      <c r="O57" s="18"/>
      <c r="P57" s="20"/>
      <c r="Q57" s="19">
        <v>0</v>
      </c>
      <c r="R57" s="19">
        <v>0</v>
      </c>
      <c r="S57" s="19">
        <v>1</v>
      </c>
      <c r="T57" s="19">
        <v>0</v>
      </c>
      <c r="U57" s="19"/>
      <c r="V57" s="61">
        <f>COUNTIFS($G$6:G57,4,$B$6:B57,B57)*IF(G57=4,1,0)</f>
        <v>0</v>
      </c>
      <c r="W57" s="61" t="str">
        <f t="shared" si="3"/>
        <v>1010,0</v>
      </c>
      <c r="X57" s="61">
        <f>COUNTIFS($G$6:G57,6,$B$6:B57,B57)*IF(G57=6,1,0)</f>
        <v>0</v>
      </c>
      <c r="Y57" s="61" t="str">
        <f t="shared" si="4"/>
        <v>1010,0</v>
      </c>
    </row>
    <row r="58" spans="1:25" s="22" customFormat="1" x14ac:dyDescent="0.2">
      <c r="A58" s="17">
        <v>1010009</v>
      </c>
      <c r="B58" s="17">
        <v>1010</v>
      </c>
      <c r="C58" s="17">
        <v>9</v>
      </c>
      <c r="D58" s="17" t="s">
        <v>7</v>
      </c>
      <c r="E58" s="127" t="s">
        <v>648</v>
      </c>
      <c r="F58" s="17">
        <v>10</v>
      </c>
      <c r="G58" s="19">
        <v>4</v>
      </c>
      <c r="H58" s="18" t="str">
        <f>VLOOKUP(G58,配置说明!$B$16:$C$23,2,0)</f>
        <v>程序功能</v>
      </c>
      <c r="I58" s="20" t="s">
        <v>745</v>
      </c>
      <c r="J58" s="19"/>
      <c r="K58" s="63"/>
      <c r="L58" s="99"/>
      <c r="M58" s="19">
        <v>0</v>
      </c>
      <c r="N58" s="18"/>
      <c r="O58" s="18"/>
      <c r="P58" s="20"/>
      <c r="Q58" s="19">
        <v>0</v>
      </c>
      <c r="R58" s="19">
        <v>0</v>
      </c>
      <c r="S58" s="19">
        <v>1</v>
      </c>
      <c r="T58" s="19">
        <v>0</v>
      </c>
      <c r="U58" s="19"/>
      <c r="V58" s="61">
        <f>COUNTIFS($G$6:G58,4,$B$6:B58,B58)*IF(G58=4,1,0)</f>
        <v>1</v>
      </c>
      <c r="W58" s="61" t="str">
        <f t="shared" ref="W58" si="5">$B58&amp;","&amp;V58</f>
        <v>1010,1</v>
      </c>
      <c r="X58" s="61">
        <f>COUNTIFS($G$6:G58,6,$B$6:B58,B58)*IF(G58=6,1,0)</f>
        <v>0</v>
      </c>
      <c r="Y58" s="61" t="str">
        <f t="shared" ref="Y58" si="6">$B58&amp;","&amp;X58</f>
        <v>1010,0</v>
      </c>
    </row>
    <row r="59" spans="1:25" s="56" customFormat="1" x14ac:dyDescent="0.2">
      <c r="A59" s="17">
        <v>1010010</v>
      </c>
      <c r="B59" s="17">
        <v>1010</v>
      </c>
      <c r="C59" s="17">
        <v>10</v>
      </c>
      <c r="D59" s="17" t="s">
        <v>7</v>
      </c>
      <c r="E59" s="127" t="s">
        <v>585</v>
      </c>
      <c r="F59" s="17">
        <v>12</v>
      </c>
      <c r="G59" s="19">
        <v>1</v>
      </c>
      <c r="H59" s="18" t="str">
        <f>VLOOKUP(G59,配置说明!$B$16:$C$23,2,0)</f>
        <v>头像文字</v>
      </c>
      <c r="I59" s="20">
        <v>301</v>
      </c>
      <c r="J59" s="19" t="s">
        <v>186</v>
      </c>
      <c r="K59" s="21" t="s">
        <v>666</v>
      </c>
      <c r="L59" s="74"/>
      <c r="M59" s="19">
        <v>2</v>
      </c>
      <c r="N59" s="18" t="s">
        <v>671</v>
      </c>
      <c r="O59" s="18"/>
      <c r="P59" s="20"/>
      <c r="Q59" s="19">
        <v>1</v>
      </c>
      <c r="R59" s="19">
        <v>1</v>
      </c>
      <c r="S59" s="19">
        <v>1</v>
      </c>
      <c r="T59" s="19">
        <v>0</v>
      </c>
      <c r="U59" s="19"/>
      <c r="V59" s="61">
        <f>COUNTIFS($G$6:G59,4,$B$6:B59,B59)*IF(G59=4,1,0)</f>
        <v>0</v>
      </c>
      <c r="W59" s="61" t="str">
        <f t="shared" si="3"/>
        <v>1010,0</v>
      </c>
      <c r="X59" s="61">
        <f>COUNTIFS($G$6:G59,6,$B$6:B59,B59)*IF(G59=6,1,0)</f>
        <v>0</v>
      </c>
      <c r="Y59" s="61" t="str">
        <f t="shared" si="4"/>
        <v>1010,0</v>
      </c>
    </row>
    <row r="60" spans="1:25" s="56" customFormat="1" x14ac:dyDescent="0.2">
      <c r="A60" s="51">
        <v>1010011</v>
      </c>
      <c r="B60" s="51">
        <v>1010</v>
      </c>
      <c r="C60" s="51">
        <v>11</v>
      </c>
      <c r="D60" s="51" t="s">
        <v>7</v>
      </c>
      <c r="E60" s="127" t="s">
        <v>649</v>
      </c>
      <c r="F60" s="51">
        <v>12</v>
      </c>
      <c r="G60" s="52">
        <v>3</v>
      </c>
      <c r="H60" s="55" t="str">
        <f>VLOOKUP(G60,配置说明!$B$16:$C$23,2,0)</f>
        <v>立绘剧情</v>
      </c>
      <c r="I60" s="53">
        <v>100008</v>
      </c>
      <c r="J60" s="52"/>
      <c r="K60" s="54"/>
      <c r="L60" s="54"/>
      <c r="M60" s="52">
        <v>0</v>
      </c>
      <c r="N60" s="55"/>
      <c r="O60" s="55"/>
      <c r="P60" s="53"/>
      <c r="Q60" s="52">
        <v>0</v>
      </c>
      <c r="R60" s="52">
        <v>0</v>
      </c>
      <c r="S60" s="52">
        <v>1</v>
      </c>
      <c r="T60" s="52">
        <v>0</v>
      </c>
      <c r="U60" s="52"/>
      <c r="V60" s="56">
        <f>COUNTIFS($G$6:G60,4,$B$6:B60,B60)*IF(G60=4,1,0)</f>
        <v>0</v>
      </c>
      <c r="W60" s="56" t="str">
        <f t="shared" si="3"/>
        <v>1010,0</v>
      </c>
      <c r="X60" s="56">
        <f>COUNTIFS($G$6:G60,6,$B$6:B60,B60)*IF(G60=6,1,0)</f>
        <v>0</v>
      </c>
      <c r="Y60" s="56" t="str">
        <f t="shared" si="4"/>
        <v>1010,0</v>
      </c>
    </row>
    <row r="61" spans="1:25" s="22" customFormat="1" x14ac:dyDescent="0.2">
      <c r="A61" s="17">
        <v>1010012</v>
      </c>
      <c r="B61" s="17">
        <v>1010</v>
      </c>
      <c r="C61" s="17">
        <v>12</v>
      </c>
      <c r="D61" s="17" t="s">
        <v>7</v>
      </c>
      <c r="E61" s="127" t="s">
        <v>649</v>
      </c>
      <c r="F61" s="17">
        <v>13</v>
      </c>
      <c r="G61" s="19">
        <v>4</v>
      </c>
      <c r="H61" s="18" t="str">
        <f>VLOOKUP(G61,配置说明!$B$16:$C$23,2,0)</f>
        <v>程序功能</v>
      </c>
      <c r="I61" s="20" t="s">
        <v>734</v>
      </c>
      <c r="J61" s="19"/>
      <c r="K61" s="21"/>
      <c r="L61" s="74"/>
      <c r="M61" s="19">
        <v>0</v>
      </c>
      <c r="N61" s="18"/>
      <c r="O61" s="18"/>
      <c r="P61" s="20"/>
      <c r="Q61" s="19">
        <v>4</v>
      </c>
      <c r="R61" s="19">
        <v>0</v>
      </c>
      <c r="S61" s="19">
        <v>1</v>
      </c>
      <c r="T61" s="19">
        <v>0</v>
      </c>
      <c r="U61" s="19"/>
      <c r="V61" s="61">
        <f>COUNTIFS($G$6:G61,4,$B$6:B61,B61)*IF(G61=4,1,0)</f>
        <v>2</v>
      </c>
      <c r="W61" s="61" t="str">
        <f t="shared" si="3"/>
        <v>1010,2</v>
      </c>
      <c r="X61" s="61">
        <f>COUNTIFS($G$6:G61,6,$B$6:B61,B61)*IF(G61=6,1,0)</f>
        <v>0</v>
      </c>
      <c r="Y61" s="61" t="str">
        <f t="shared" si="4"/>
        <v>1010,0</v>
      </c>
    </row>
    <row r="62" spans="1:25" s="22" customFormat="1" x14ac:dyDescent="0.2">
      <c r="A62" s="17">
        <v>1010013</v>
      </c>
      <c r="B62" s="17">
        <v>1010</v>
      </c>
      <c r="C62" s="17">
        <v>13</v>
      </c>
      <c r="D62" s="86" t="s">
        <v>7</v>
      </c>
      <c r="E62" s="125" t="s">
        <v>648</v>
      </c>
      <c r="F62" s="17">
        <v>0</v>
      </c>
      <c r="G62" s="19">
        <v>0</v>
      </c>
      <c r="H62" s="18" t="str">
        <f>VLOOKUP(G62,配置说明!$B$16:$C$23,2,0)</f>
        <v>纯文字</v>
      </c>
      <c r="I62" s="20">
        <v>0</v>
      </c>
      <c r="J62" s="19" t="s">
        <v>5</v>
      </c>
      <c r="K62" s="21" t="s">
        <v>777</v>
      </c>
      <c r="L62" s="74"/>
      <c r="M62" s="19">
        <v>0</v>
      </c>
      <c r="N62" s="22" t="s">
        <v>815</v>
      </c>
      <c r="P62" s="20"/>
      <c r="Q62" s="19">
        <v>6</v>
      </c>
      <c r="R62" s="19">
        <v>0</v>
      </c>
      <c r="S62" s="19">
        <v>0</v>
      </c>
      <c r="T62" s="19">
        <v>0</v>
      </c>
      <c r="U62" s="19"/>
      <c r="V62" s="61">
        <f>COUNTIFS($G$6:G62,4,$B$6:B62,B62)*IF(G62=4,1,0)</f>
        <v>0</v>
      </c>
      <c r="W62" s="61" t="str">
        <f t="shared" si="3"/>
        <v>1010,0</v>
      </c>
      <c r="X62" s="61">
        <f>COUNTIFS($G$6:G62,6,$B$6:B62,B62)*IF(G62=6,1,0)</f>
        <v>0</v>
      </c>
      <c r="Y62" s="61" t="str">
        <f t="shared" si="4"/>
        <v>1010,0</v>
      </c>
    </row>
    <row r="63" spans="1:25" s="22" customFormat="1" x14ac:dyDescent="0.2">
      <c r="A63" s="17">
        <v>1010014</v>
      </c>
      <c r="B63" s="17">
        <v>1010</v>
      </c>
      <c r="C63" s="17">
        <v>14</v>
      </c>
      <c r="D63" s="17" t="s">
        <v>7</v>
      </c>
      <c r="E63" s="127" t="s">
        <v>648</v>
      </c>
      <c r="F63" s="17">
        <v>15</v>
      </c>
      <c r="G63" s="19">
        <v>5</v>
      </c>
      <c r="H63" s="18" t="str">
        <f>VLOOKUP(G63,配置说明!$B$16:$C$23,2,0)</f>
        <v>空节点</v>
      </c>
      <c r="I63" s="20" t="s">
        <v>479</v>
      </c>
      <c r="J63" s="19" t="s">
        <v>9</v>
      </c>
      <c r="K63" s="20" t="s">
        <v>747</v>
      </c>
      <c r="L63" s="73"/>
      <c r="M63" s="19">
        <v>0</v>
      </c>
      <c r="N63" s="18"/>
      <c r="O63" s="18"/>
      <c r="P63" s="20"/>
      <c r="Q63" s="19">
        <v>0</v>
      </c>
      <c r="R63" s="19">
        <v>0</v>
      </c>
      <c r="S63" s="19">
        <v>1</v>
      </c>
      <c r="T63" s="19">
        <v>0</v>
      </c>
      <c r="U63" s="19"/>
      <c r="V63" s="61">
        <f>COUNTIFS($G$6:G63,4,$B$6:B63,B63)*IF(G63=4,1,0)</f>
        <v>0</v>
      </c>
      <c r="W63" s="61" t="str">
        <f t="shared" si="3"/>
        <v>1010,0</v>
      </c>
      <c r="X63" s="61">
        <f>COUNTIFS($G$6:G63,6,$B$6:B63,B63)*IF(G63=6,1,0)</f>
        <v>0</v>
      </c>
      <c r="Y63" s="61" t="str">
        <f t="shared" si="4"/>
        <v>1010,0</v>
      </c>
    </row>
    <row r="64" spans="1:25" s="22" customFormat="1" x14ac:dyDescent="0.2">
      <c r="A64" s="17">
        <v>1010015</v>
      </c>
      <c r="B64" s="17">
        <v>1010</v>
      </c>
      <c r="C64" s="17">
        <v>15</v>
      </c>
      <c r="D64" s="17" t="s">
        <v>7</v>
      </c>
      <c r="E64" s="127" t="s">
        <v>648</v>
      </c>
      <c r="F64" s="17">
        <v>16</v>
      </c>
      <c r="G64" s="19">
        <v>6</v>
      </c>
      <c r="H64" s="18" t="str">
        <f>VLOOKUP(G64,配置说明!$B$16:$C$23,2,0)</f>
        <v>等待唤起</v>
      </c>
      <c r="I64" s="20" t="s">
        <v>479</v>
      </c>
      <c r="J64" s="19" t="s">
        <v>9</v>
      </c>
      <c r="K64" s="20" t="s">
        <v>729</v>
      </c>
      <c r="L64" s="73"/>
      <c r="M64" s="19">
        <v>0</v>
      </c>
      <c r="N64" s="18"/>
      <c r="O64" s="18"/>
      <c r="P64" s="20"/>
      <c r="Q64" s="19">
        <v>0</v>
      </c>
      <c r="R64" s="19">
        <v>0</v>
      </c>
      <c r="S64" s="19">
        <v>0</v>
      </c>
      <c r="T64" s="19">
        <v>0</v>
      </c>
      <c r="U64" s="19"/>
      <c r="V64" s="61">
        <f>COUNTIFS($G$6:G64,4,$B$6:B64,B64)*IF(G64=4,1,0)</f>
        <v>0</v>
      </c>
      <c r="W64" s="61" t="str">
        <f t="shared" ref="W64" si="7">$B64&amp;","&amp;V64</f>
        <v>1010,0</v>
      </c>
      <c r="X64" s="61">
        <f>COUNTIFS($G$6:G64,6,$B$6:B64,B64)*IF(G64=6,1,0)</f>
        <v>4</v>
      </c>
      <c r="Y64" s="61" t="str">
        <f t="shared" ref="Y64" si="8">$B64&amp;","&amp;X64</f>
        <v>1010,4</v>
      </c>
    </row>
    <row r="65" spans="1:25" s="22" customFormat="1" x14ac:dyDescent="0.2">
      <c r="A65" s="17">
        <v>1010016</v>
      </c>
      <c r="B65" s="17">
        <v>1010</v>
      </c>
      <c r="C65" s="17">
        <v>16</v>
      </c>
      <c r="D65" s="17" t="s">
        <v>7</v>
      </c>
      <c r="E65" s="127" t="s">
        <v>649</v>
      </c>
      <c r="F65" s="17">
        <v>17</v>
      </c>
      <c r="G65" s="19">
        <v>3</v>
      </c>
      <c r="H65" s="18" t="str">
        <f>VLOOKUP(G65,配置说明!$B$16:$C$23,2,0)</f>
        <v>立绘剧情</v>
      </c>
      <c r="I65" s="20" t="s">
        <v>780</v>
      </c>
      <c r="J65" s="19"/>
      <c r="K65" s="21"/>
      <c r="L65" s="74"/>
      <c r="M65" s="19">
        <v>0</v>
      </c>
      <c r="N65" s="18"/>
      <c r="O65" s="18"/>
      <c r="P65" s="20"/>
      <c r="Q65" s="19">
        <v>0</v>
      </c>
      <c r="R65" s="19">
        <v>0</v>
      </c>
      <c r="S65" s="19">
        <v>1</v>
      </c>
      <c r="T65" s="19">
        <v>1</v>
      </c>
      <c r="U65" s="19">
        <v>1001</v>
      </c>
      <c r="V65" s="61">
        <f>COUNTIFS($G$6:G65,4,$B$6:B65,B65)*IF(G65=4,1,0)</f>
        <v>0</v>
      </c>
      <c r="W65" s="61" t="str">
        <f t="shared" si="3"/>
        <v>1010,0</v>
      </c>
      <c r="X65" s="61">
        <f>COUNTIFS($G$6:G65,6,$B$6:B65,B65)*IF(G65=6,1,0)</f>
        <v>0</v>
      </c>
      <c r="Y65" s="61" t="str">
        <f t="shared" si="4"/>
        <v>1010,0</v>
      </c>
    </row>
    <row r="66" spans="1:25" s="22" customFormat="1" x14ac:dyDescent="0.2">
      <c r="A66" s="17">
        <v>1010017</v>
      </c>
      <c r="B66" s="17">
        <v>1010</v>
      </c>
      <c r="C66" s="17">
        <v>17</v>
      </c>
      <c r="D66" s="17" t="s">
        <v>7</v>
      </c>
      <c r="E66" s="127" t="s">
        <v>649</v>
      </c>
      <c r="F66" s="17">
        <v>18</v>
      </c>
      <c r="G66" s="19">
        <v>4</v>
      </c>
      <c r="H66" s="18" t="str">
        <f>VLOOKUP(G66,配置说明!$B$16:$C$23,2,0)</f>
        <v>程序功能</v>
      </c>
      <c r="I66" s="20" t="s">
        <v>659</v>
      </c>
      <c r="J66" s="19"/>
      <c r="K66" s="21"/>
      <c r="L66" s="74"/>
      <c r="M66" s="19">
        <v>0</v>
      </c>
      <c r="N66" s="18"/>
      <c r="O66" s="18"/>
      <c r="P66" s="20"/>
      <c r="Q66" s="19">
        <v>0</v>
      </c>
      <c r="R66" s="19">
        <v>0</v>
      </c>
      <c r="S66" s="19">
        <v>1</v>
      </c>
      <c r="T66" s="19">
        <v>2</v>
      </c>
      <c r="U66" s="19">
        <v>1010018</v>
      </c>
      <c r="V66" s="61">
        <f>COUNTIFS($G$6:G66,4,$B$6:B66,B66)*IF(G66=4,1,0)</f>
        <v>3</v>
      </c>
      <c r="W66" s="61" t="str">
        <f t="shared" si="3"/>
        <v>1010,3</v>
      </c>
      <c r="X66" s="61">
        <f>COUNTIFS($G$6:G66,6,$B$6:B66,B66)*IF(G66=6,1,0)</f>
        <v>0</v>
      </c>
      <c r="Y66" s="61" t="str">
        <f t="shared" si="4"/>
        <v>1010,0</v>
      </c>
    </row>
    <row r="67" spans="1:25" s="22" customFormat="1" x14ac:dyDescent="0.2">
      <c r="A67" s="17">
        <v>1010018</v>
      </c>
      <c r="B67" s="17">
        <v>1010</v>
      </c>
      <c r="C67" s="17">
        <v>18</v>
      </c>
      <c r="D67" s="17" t="s">
        <v>656</v>
      </c>
      <c r="E67" s="127" t="s">
        <v>647</v>
      </c>
      <c r="F67" s="17">
        <v>-1</v>
      </c>
      <c r="G67" s="19">
        <v>5</v>
      </c>
      <c r="H67" s="18" t="str">
        <f>VLOOKUP(G67,配置说明!$B$16:$C$23,2,0)</f>
        <v>空节点</v>
      </c>
      <c r="I67" s="20"/>
      <c r="J67" s="19"/>
      <c r="K67" s="21"/>
      <c r="L67" s="74"/>
      <c r="M67" s="19">
        <v>0</v>
      </c>
      <c r="N67" s="18"/>
      <c r="O67" s="18"/>
      <c r="P67" s="20"/>
      <c r="Q67" s="19">
        <v>0</v>
      </c>
      <c r="R67" s="19">
        <v>0</v>
      </c>
      <c r="S67" s="19">
        <v>1</v>
      </c>
      <c r="T67" s="19">
        <v>0</v>
      </c>
      <c r="U67" s="19"/>
      <c r="V67" s="61">
        <f>COUNTIFS($G$6:G67,4,$B$6:B67,B67)*IF(G67=4,1,0)</f>
        <v>0</v>
      </c>
      <c r="W67" s="61" t="str">
        <f t="shared" si="3"/>
        <v>1010,0</v>
      </c>
      <c r="X67" s="61">
        <f>COUNTIFS($G$6:G67,6,$B$6:B67,B67)*IF(G67=6,1,0)</f>
        <v>0</v>
      </c>
      <c r="Y67" s="61" t="str">
        <f t="shared" si="4"/>
        <v>1010,0</v>
      </c>
    </row>
    <row r="68" spans="1:25" s="16" customFormat="1" x14ac:dyDescent="0.2">
      <c r="A68" s="11">
        <v>1011001</v>
      </c>
      <c r="B68" s="11">
        <v>1011</v>
      </c>
      <c r="C68" s="11">
        <v>1</v>
      </c>
      <c r="D68" s="12" t="s">
        <v>203</v>
      </c>
      <c r="E68" s="125" t="s">
        <v>648</v>
      </c>
      <c r="F68" s="11">
        <v>2</v>
      </c>
      <c r="G68" s="13">
        <v>1</v>
      </c>
      <c r="H68" s="12" t="str">
        <f>VLOOKUP(G68,配置说明!$B$16:$C$23,2,0)</f>
        <v>头像文字</v>
      </c>
      <c r="I68" s="14">
        <v>100601</v>
      </c>
      <c r="J68" s="13" t="s">
        <v>186</v>
      </c>
      <c r="K68" s="15" t="s">
        <v>556</v>
      </c>
      <c r="L68" s="74"/>
      <c r="M68" s="13">
        <v>0</v>
      </c>
      <c r="N68" s="12"/>
      <c r="O68" s="12"/>
      <c r="P68" s="14"/>
      <c r="Q68" s="13">
        <v>0</v>
      </c>
      <c r="R68" s="13">
        <v>0</v>
      </c>
      <c r="S68" s="13">
        <v>1</v>
      </c>
      <c r="T68" s="13">
        <v>1</v>
      </c>
      <c r="U68" s="13">
        <v>1001</v>
      </c>
      <c r="V68" s="61">
        <f>COUNTIFS($G$6:G68,4,$B$6:B68,B68)*IF(G68=4,1,0)</f>
        <v>0</v>
      </c>
      <c r="W68" s="61" t="str">
        <f t="shared" si="3"/>
        <v>1011,0</v>
      </c>
      <c r="X68" s="61">
        <f>COUNTIFS($G$6:G68,6,$B$6:B68,B68)*IF(G68=6,1,0)</f>
        <v>0</v>
      </c>
      <c r="Y68" s="61" t="str">
        <f t="shared" si="4"/>
        <v>1011,0</v>
      </c>
    </row>
    <row r="69" spans="1:25" s="16" customFormat="1" x14ac:dyDescent="0.2">
      <c r="A69" s="11">
        <v>1011002</v>
      </c>
      <c r="B69" s="11">
        <v>1011</v>
      </c>
      <c r="C69" s="11">
        <v>2</v>
      </c>
      <c r="D69" s="12" t="s">
        <v>202</v>
      </c>
      <c r="E69" s="125" t="s">
        <v>648</v>
      </c>
      <c r="F69" s="11">
        <v>3</v>
      </c>
      <c r="G69" s="13">
        <v>1</v>
      </c>
      <c r="H69" s="12" t="str">
        <f>VLOOKUP(G69,配置说明!$B$16:$C$23,2,0)</f>
        <v>头像文字</v>
      </c>
      <c r="I69" s="14">
        <v>100601</v>
      </c>
      <c r="J69" s="13" t="s">
        <v>856</v>
      </c>
      <c r="K69" s="15" t="s">
        <v>557</v>
      </c>
      <c r="L69" s="74"/>
      <c r="M69" s="13">
        <v>2</v>
      </c>
      <c r="N69" s="12" t="s">
        <v>308</v>
      </c>
      <c r="O69" s="12"/>
      <c r="P69" s="14"/>
      <c r="Q69" s="13">
        <v>1</v>
      </c>
      <c r="R69" s="13">
        <v>1</v>
      </c>
      <c r="S69" s="13">
        <v>1</v>
      </c>
      <c r="T69" s="13">
        <v>0</v>
      </c>
      <c r="U69" s="13"/>
      <c r="V69" s="61">
        <f>COUNTIFS($G$6:G69,4,$B$6:B69,B69)*IF(G69=4,1,0)</f>
        <v>0</v>
      </c>
      <c r="W69" s="61" t="str">
        <f t="shared" si="3"/>
        <v>1011,0</v>
      </c>
      <c r="X69" s="61">
        <f>COUNTIFS($G$6:G69,6,$B$6:B69,B69)*IF(G69=6,1,0)</f>
        <v>0</v>
      </c>
      <c r="Y69" s="61" t="str">
        <f t="shared" si="4"/>
        <v>1011,0</v>
      </c>
    </row>
    <row r="70" spans="1:25" s="16" customFormat="1" x14ac:dyDescent="0.2">
      <c r="A70" s="11">
        <v>1011003</v>
      </c>
      <c r="B70" s="11">
        <v>1011</v>
      </c>
      <c r="C70" s="11">
        <v>3</v>
      </c>
      <c r="D70" s="12" t="s">
        <v>202</v>
      </c>
      <c r="E70" s="125" t="s">
        <v>648</v>
      </c>
      <c r="F70" s="11">
        <v>4</v>
      </c>
      <c r="G70" s="13">
        <v>1</v>
      </c>
      <c r="H70" s="12" t="str">
        <f>VLOOKUP(G70,配置说明!$B$16:$C$23,2,0)</f>
        <v>头像文字</v>
      </c>
      <c r="I70" s="14">
        <v>100601</v>
      </c>
      <c r="J70" s="13" t="s">
        <v>856</v>
      </c>
      <c r="K70" s="15" t="s">
        <v>558</v>
      </c>
      <c r="L70" s="74"/>
      <c r="M70" s="13">
        <v>2</v>
      </c>
      <c r="N70" s="12" t="s">
        <v>309</v>
      </c>
      <c r="O70" s="12"/>
      <c r="P70" s="14"/>
      <c r="Q70" s="13">
        <v>1</v>
      </c>
      <c r="R70" s="13">
        <v>1</v>
      </c>
      <c r="S70" s="13">
        <v>1</v>
      </c>
      <c r="T70" s="13">
        <v>1</v>
      </c>
      <c r="U70" s="13">
        <v>1002</v>
      </c>
      <c r="V70" s="61">
        <f>COUNTIFS($G$6:G70,4,$B$6:B70,B70)*IF(G70=4,1,0)</f>
        <v>0</v>
      </c>
      <c r="W70" s="61" t="str">
        <f t="shared" si="3"/>
        <v>1011,0</v>
      </c>
      <c r="X70" s="61">
        <f>COUNTIFS($G$6:G70,6,$B$6:B70,B70)*IF(G70=6,1,0)</f>
        <v>0</v>
      </c>
      <c r="Y70" s="61" t="str">
        <f t="shared" si="4"/>
        <v>1011,0</v>
      </c>
    </row>
    <row r="71" spans="1:25" s="16" customFormat="1" ht="28.5" x14ac:dyDescent="0.2">
      <c r="A71" s="11">
        <v>1011004</v>
      </c>
      <c r="B71" s="11">
        <v>1011</v>
      </c>
      <c r="C71" s="11">
        <v>4</v>
      </c>
      <c r="D71" s="12" t="s">
        <v>202</v>
      </c>
      <c r="E71" s="125" t="s">
        <v>648</v>
      </c>
      <c r="F71" s="11">
        <v>5</v>
      </c>
      <c r="G71" s="13">
        <v>1</v>
      </c>
      <c r="H71" s="12" t="str">
        <f>VLOOKUP(G71,配置说明!$B$16:$C$23,2,0)</f>
        <v>头像文字</v>
      </c>
      <c r="I71" s="14">
        <v>100601</v>
      </c>
      <c r="J71" s="13" t="s">
        <v>186</v>
      </c>
      <c r="K71" s="15" t="s">
        <v>559</v>
      </c>
      <c r="L71" s="74"/>
      <c r="M71" s="13">
        <v>2</v>
      </c>
      <c r="N71" s="12" t="s">
        <v>310</v>
      </c>
      <c r="O71" s="12"/>
      <c r="P71" s="14" t="s">
        <v>873</v>
      </c>
      <c r="Q71" s="13">
        <v>0</v>
      </c>
      <c r="R71" s="13">
        <v>1</v>
      </c>
      <c r="S71" s="13">
        <v>1</v>
      </c>
      <c r="T71" s="13">
        <v>0</v>
      </c>
      <c r="U71" s="13"/>
      <c r="V71" s="61">
        <f>COUNTIFS($G$6:G71,4,$B$6:B71,B71)*IF(G71=4,1,0)</f>
        <v>0</v>
      </c>
      <c r="W71" s="61" t="str">
        <f t="shared" si="3"/>
        <v>1011,0</v>
      </c>
      <c r="X71" s="61">
        <f>COUNTIFS($G$6:G71,6,$B$6:B71,B71)*IF(G71=6,1,0)</f>
        <v>0</v>
      </c>
      <c r="Y71" s="61" t="str">
        <f t="shared" si="4"/>
        <v>1011,0</v>
      </c>
    </row>
    <row r="72" spans="1:25" s="16" customFormat="1" x14ac:dyDescent="0.2">
      <c r="A72" s="11">
        <v>1011005</v>
      </c>
      <c r="B72" s="11">
        <v>1011</v>
      </c>
      <c r="C72" s="11">
        <v>5</v>
      </c>
      <c r="D72" s="12" t="s">
        <v>202</v>
      </c>
      <c r="E72" s="125" t="s">
        <v>648</v>
      </c>
      <c r="F72" s="11">
        <v>6</v>
      </c>
      <c r="G72" s="13">
        <v>4</v>
      </c>
      <c r="H72" s="12" t="str">
        <f>VLOOKUP(G72,配置说明!$B$16:$C$23,2,0)</f>
        <v>程序功能</v>
      </c>
      <c r="I72" s="14" t="s">
        <v>825</v>
      </c>
      <c r="J72" s="13"/>
      <c r="K72" s="15"/>
      <c r="L72" s="74"/>
      <c r="M72" s="13"/>
      <c r="N72" s="12"/>
      <c r="O72" s="12"/>
      <c r="P72" s="14"/>
      <c r="Q72" s="13">
        <v>0</v>
      </c>
      <c r="R72" s="13">
        <v>0</v>
      </c>
      <c r="S72" s="13">
        <v>1</v>
      </c>
      <c r="T72" s="13">
        <v>0</v>
      </c>
      <c r="U72" s="13"/>
      <c r="V72" s="61">
        <f>COUNTIFS($G$6:G72,4,$B$6:B72,B72)*IF(G72=4,1,0)</f>
        <v>1</v>
      </c>
      <c r="W72" s="61" t="str">
        <f t="shared" si="3"/>
        <v>1011,1</v>
      </c>
      <c r="X72" s="61">
        <f>COUNTIFS($G$6:G72,6,$B$6:B72,B72)*IF(G72=6,1,0)</f>
        <v>0</v>
      </c>
      <c r="Y72" s="61" t="str">
        <f t="shared" si="4"/>
        <v>1011,0</v>
      </c>
    </row>
    <row r="73" spans="1:25" s="16" customFormat="1" x14ac:dyDescent="0.2">
      <c r="A73" s="11">
        <v>1011006</v>
      </c>
      <c r="B73" s="11">
        <v>1011</v>
      </c>
      <c r="C73" s="11">
        <v>6</v>
      </c>
      <c r="D73" s="12" t="s">
        <v>202</v>
      </c>
      <c r="E73" s="125" t="s">
        <v>648</v>
      </c>
      <c r="F73" s="11">
        <v>7</v>
      </c>
      <c r="G73" s="13">
        <v>1</v>
      </c>
      <c r="H73" s="12" t="str">
        <f>VLOOKUP(G73,配置说明!$B$16:$C$23,2,0)</f>
        <v>头像文字</v>
      </c>
      <c r="I73" s="14">
        <v>100601</v>
      </c>
      <c r="J73" s="13" t="s">
        <v>856</v>
      </c>
      <c r="K73" s="15" t="s">
        <v>830</v>
      </c>
      <c r="L73" s="74"/>
      <c r="M73" s="13">
        <v>2</v>
      </c>
      <c r="N73" s="12" t="s">
        <v>838</v>
      </c>
      <c r="O73" s="12"/>
      <c r="P73" s="14" t="s">
        <v>874</v>
      </c>
      <c r="Q73" s="13">
        <v>1</v>
      </c>
      <c r="R73" s="13">
        <v>1</v>
      </c>
      <c r="S73" s="13">
        <v>1</v>
      </c>
      <c r="T73" s="13">
        <v>0</v>
      </c>
      <c r="U73" s="13"/>
      <c r="V73" s="61">
        <f>COUNTIFS($G$6:G73,4,$B$6:B73,B73)*IF(G73=4,1,0)</f>
        <v>0</v>
      </c>
      <c r="W73" s="61" t="str">
        <f t="shared" si="3"/>
        <v>1011,0</v>
      </c>
      <c r="X73" s="61">
        <f>COUNTIFS($G$6:G73,6,$B$6:B73,B73)*IF(G73=6,1,0)</f>
        <v>0</v>
      </c>
      <c r="Y73" s="61" t="str">
        <f t="shared" si="4"/>
        <v>1011,0</v>
      </c>
    </row>
    <row r="74" spans="1:25" s="16" customFormat="1" x14ac:dyDescent="0.2">
      <c r="A74" s="11">
        <v>1011007</v>
      </c>
      <c r="B74" s="11">
        <v>1011</v>
      </c>
      <c r="C74" s="11">
        <v>7</v>
      </c>
      <c r="D74" s="12" t="s">
        <v>202</v>
      </c>
      <c r="E74" s="125" t="s">
        <v>648</v>
      </c>
      <c r="F74" s="11">
        <v>8</v>
      </c>
      <c r="G74" s="13">
        <v>1</v>
      </c>
      <c r="H74" s="12" t="str">
        <f>VLOOKUP(G74,配置说明!$B$16:$C$23,2,0)</f>
        <v>头像文字</v>
      </c>
      <c r="I74" s="14">
        <v>100601</v>
      </c>
      <c r="J74" s="13" t="s">
        <v>9</v>
      </c>
      <c r="K74" s="15" t="s">
        <v>831</v>
      </c>
      <c r="L74" s="74"/>
      <c r="M74" s="13">
        <v>0</v>
      </c>
      <c r="N74" s="12"/>
      <c r="O74" s="12"/>
      <c r="P74" s="14"/>
      <c r="Q74" s="13">
        <v>0</v>
      </c>
      <c r="R74" s="13">
        <v>1</v>
      </c>
      <c r="S74" s="13">
        <v>1</v>
      </c>
      <c r="T74" s="13">
        <v>0</v>
      </c>
      <c r="U74" s="13"/>
      <c r="V74" s="61">
        <f>COUNTIFS($G$6:G74,4,$B$6:B74,B74)*IF(G74=4,1,0)</f>
        <v>0</v>
      </c>
      <c r="W74" s="61" t="str">
        <f t="shared" si="3"/>
        <v>1011,0</v>
      </c>
      <c r="X74" s="61">
        <f>COUNTIFS($G$6:G74,6,$B$6:B74,B74)*IF(G74=6,1,0)</f>
        <v>0</v>
      </c>
      <c r="Y74" s="61" t="str">
        <f t="shared" si="4"/>
        <v>1011,0</v>
      </c>
    </row>
    <row r="75" spans="1:25" s="16" customFormat="1" x14ac:dyDescent="0.2">
      <c r="A75" s="11">
        <v>1011008</v>
      </c>
      <c r="B75" s="11">
        <v>1011</v>
      </c>
      <c r="C75" s="11">
        <v>8</v>
      </c>
      <c r="D75" s="12" t="s">
        <v>202</v>
      </c>
      <c r="E75" s="125" t="s">
        <v>648</v>
      </c>
      <c r="F75" s="11">
        <v>9</v>
      </c>
      <c r="G75" s="13">
        <v>1</v>
      </c>
      <c r="H75" s="12" t="str">
        <f>VLOOKUP(G75,配置说明!$B$16:$C$23,2,0)</f>
        <v>头像文字</v>
      </c>
      <c r="I75" s="14">
        <v>100601</v>
      </c>
      <c r="J75" s="13" t="s">
        <v>204</v>
      </c>
      <c r="K75" s="15" t="s">
        <v>832</v>
      </c>
      <c r="L75" s="74"/>
      <c r="M75" s="13">
        <v>2</v>
      </c>
      <c r="N75" s="12" t="s">
        <v>311</v>
      </c>
      <c r="O75" s="12"/>
      <c r="P75" s="14"/>
      <c r="Q75" s="13">
        <v>1</v>
      </c>
      <c r="R75" s="13">
        <v>1</v>
      </c>
      <c r="S75" s="13">
        <v>1</v>
      </c>
      <c r="T75" s="13">
        <v>0</v>
      </c>
      <c r="U75" s="13"/>
      <c r="V75" s="61">
        <f>COUNTIFS($G$6:G75,4,$B$6:B75,B75)*IF(G75=4,1,0)</f>
        <v>0</v>
      </c>
      <c r="W75" s="61" t="str">
        <f t="shared" si="3"/>
        <v>1011,0</v>
      </c>
      <c r="X75" s="61">
        <f>COUNTIFS($G$6:G75,6,$B$6:B75,B75)*IF(G75=6,1,0)</f>
        <v>0</v>
      </c>
      <c r="Y75" s="61" t="str">
        <f t="shared" si="4"/>
        <v>1011,0</v>
      </c>
    </row>
    <row r="76" spans="1:25" s="16" customFormat="1" x14ac:dyDescent="0.2">
      <c r="A76" s="11">
        <v>1011009</v>
      </c>
      <c r="B76" s="11">
        <v>1011</v>
      </c>
      <c r="C76" s="11">
        <v>9</v>
      </c>
      <c r="D76" s="12" t="s">
        <v>202</v>
      </c>
      <c r="E76" s="125" t="s">
        <v>648</v>
      </c>
      <c r="F76" s="11">
        <v>10</v>
      </c>
      <c r="G76" s="13">
        <v>1</v>
      </c>
      <c r="H76" s="12" t="str">
        <f>VLOOKUP(G76,配置说明!$B$16:$C$23,2,0)</f>
        <v>头像文字</v>
      </c>
      <c r="I76" s="14">
        <v>100601</v>
      </c>
      <c r="J76" s="13" t="s">
        <v>204</v>
      </c>
      <c r="K76" s="15" t="s">
        <v>833</v>
      </c>
      <c r="L76" s="74"/>
      <c r="M76" s="13">
        <v>2</v>
      </c>
      <c r="N76" s="12" t="s">
        <v>312</v>
      </c>
      <c r="O76" s="12"/>
      <c r="P76" s="14"/>
      <c r="Q76" s="13">
        <v>0</v>
      </c>
      <c r="R76" s="13">
        <v>1</v>
      </c>
      <c r="S76" s="13">
        <v>1</v>
      </c>
      <c r="T76" s="13">
        <v>0</v>
      </c>
      <c r="U76" s="13"/>
      <c r="V76" s="61">
        <f>COUNTIFS($G$6:G76,4,$B$6:B76,B76)*IF(G76=4,1,0)</f>
        <v>0</v>
      </c>
      <c r="W76" s="61" t="str">
        <f t="shared" si="3"/>
        <v>1011,0</v>
      </c>
      <c r="X76" s="61">
        <f>COUNTIFS($G$6:G76,6,$B$6:B76,B76)*IF(G76=6,1,0)</f>
        <v>0</v>
      </c>
      <c r="Y76" s="61" t="str">
        <f t="shared" si="4"/>
        <v>1011,0</v>
      </c>
    </row>
    <row r="77" spans="1:25" s="16" customFormat="1" ht="28.5" x14ac:dyDescent="0.2">
      <c r="A77" s="11">
        <v>1011010</v>
      </c>
      <c r="B77" s="11">
        <v>1011</v>
      </c>
      <c r="C77" s="11">
        <v>10</v>
      </c>
      <c r="D77" s="12" t="s">
        <v>202</v>
      </c>
      <c r="E77" s="125" t="s">
        <v>648</v>
      </c>
      <c r="F77" s="11">
        <v>11</v>
      </c>
      <c r="G77" s="13">
        <v>1</v>
      </c>
      <c r="H77" s="12" t="str">
        <f>VLOOKUP(G77,配置说明!$B$16:$C$23,2,0)</f>
        <v>头像文字</v>
      </c>
      <c r="I77" s="14">
        <v>100601</v>
      </c>
      <c r="J77" s="13" t="s">
        <v>204</v>
      </c>
      <c r="K77" s="15" t="s">
        <v>834</v>
      </c>
      <c r="L77" s="74"/>
      <c r="M77" s="13">
        <v>2</v>
      </c>
      <c r="N77" s="12" t="s">
        <v>313</v>
      </c>
      <c r="O77" s="12"/>
      <c r="P77" s="14"/>
      <c r="Q77" s="13">
        <v>0</v>
      </c>
      <c r="R77" s="13">
        <v>1</v>
      </c>
      <c r="S77" s="13">
        <v>1</v>
      </c>
      <c r="T77" s="13">
        <v>0</v>
      </c>
      <c r="U77" s="13"/>
      <c r="V77" s="61">
        <f>COUNTIFS($G$6:G77,4,$B$6:B77,B77)*IF(G77=4,1,0)</f>
        <v>0</v>
      </c>
      <c r="W77" s="61" t="str">
        <f t="shared" si="3"/>
        <v>1011,0</v>
      </c>
      <c r="X77" s="61">
        <f>COUNTIFS($G$6:G77,6,$B$6:B77,B77)*IF(G77=6,1,0)</f>
        <v>0</v>
      </c>
      <c r="Y77" s="61" t="str">
        <f t="shared" si="4"/>
        <v>1011,0</v>
      </c>
    </row>
    <row r="78" spans="1:25" s="16" customFormat="1" x14ac:dyDescent="0.2">
      <c r="A78" s="11">
        <v>1011011</v>
      </c>
      <c r="B78" s="11">
        <v>1011</v>
      </c>
      <c r="C78" s="11">
        <v>11</v>
      </c>
      <c r="D78" s="12" t="s">
        <v>202</v>
      </c>
      <c r="E78" s="125" t="s">
        <v>648</v>
      </c>
      <c r="F78" s="11">
        <v>12</v>
      </c>
      <c r="G78" s="13">
        <v>1</v>
      </c>
      <c r="H78" s="12" t="str">
        <f>VLOOKUP(G78,配置说明!$B$16:$C$23,2,0)</f>
        <v>头像文字</v>
      </c>
      <c r="I78" s="14">
        <v>100601</v>
      </c>
      <c r="J78" s="13" t="s">
        <v>265</v>
      </c>
      <c r="K78" s="15" t="s">
        <v>560</v>
      </c>
      <c r="L78" s="74"/>
      <c r="M78" s="13">
        <v>1</v>
      </c>
      <c r="N78" s="12" t="s">
        <v>314</v>
      </c>
      <c r="O78" s="12"/>
      <c r="P78" s="14" t="s">
        <v>840</v>
      </c>
      <c r="Q78" s="13">
        <v>1</v>
      </c>
      <c r="R78" s="13">
        <v>1</v>
      </c>
      <c r="S78" s="13">
        <v>1</v>
      </c>
      <c r="T78" s="13">
        <v>0</v>
      </c>
      <c r="U78" s="13"/>
      <c r="V78" s="61">
        <f>COUNTIFS($G$6:G78,4,$B$6:B78,B78)*IF(G78=4,1,0)</f>
        <v>0</v>
      </c>
      <c r="W78" s="61" t="str">
        <f t="shared" si="3"/>
        <v>1011,0</v>
      </c>
      <c r="X78" s="61">
        <f>COUNTIFS($G$6:G78,6,$B$6:B78,B78)*IF(G78=6,1,0)</f>
        <v>0</v>
      </c>
      <c r="Y78" s="61" t="str">
        <f t="shared" si="4"/>
        <v>1011,0</v>
      </c>
    </row>
    <row r="79" spans="1:25" s="16" customFormat="1" x14ac:dyDescent="0.2">
      <c r="A79" s="11">
        <v>1011012</v>
      </c>
      <c r="B79" s="11">
        <v>1011</v>
      </c>
      <c r="C79" s="11">
        <v>12</v>
      </c>
      <c r="D79" s="12" t="s">
        <v>202</v>
      </c>
      <c r="E79" s="125" t="s">
        <v>648</v>
      </c>
      <c r="F79" s="11">
        <v>13</v>
      </c>
      <c r="G79" s="13">
        <v>4</v>
      </c>
      <c r="H79" s="12" t="str">
        <f>VLOOKUP(G79,配置说明!$B$16:$C$23,2,0)</f>
        <v>程序功能</v>
      </c>
      <c r="I79" s="14"/>
      <c r="J79" s="13"/>
      <c r="K79" s="64"/>
      <c r="L79" s="74"/>
      <c r="M79" s="13">
        <v>0</v>
      </c>
      <c r="N79" s="12" t="s">
        <v>394</v>
      </c>
      <c r="O79" s="12"/>
      <c r="P79" s="14"/>
      <c r="Q79" s="13">
        <v>0</v>
      </c>
      <c r="R79" s="13">
        <v>1</v>
      </c>
      <c r="S79" s="13">
        <v>1</v>
      </c>
      <c r="T79" s="13">
        <v>0</v>
      </c>
      <c r="U79" s="13"/>
      <c r="V79" s="61">
        <f>COUNTIFS($G$6:G79,4,$B$6:B79,B79)*IF(G79=4,1,0)</f>
        <v>2</v>
      </c>
      <c r="W79" s="61" t="str">
        <f t="shared" si="3"/>
        <v>1011,2</v>
      </c>
      <c r="X79" s="61">
        <f>COUNTIFS($G$6:G79,6,$B$6:B79,B79)*IF(G79=6,1,0)</f>
        <v>0</v>
      </c>
      <c r="Y79" s="61" t="str">
        <f t="shared" si="4"/>
        <v>1011,0</v>
      </c>
    </row>
    <row r="80" spans="1:25" s="16" customFormat="1" x14ac:dyDescent="0.2">
      <c r="A80" s="11">
        <v>1011013</v>
      </c>
      <c r="B80" s="11">
        <v>1011</v>
      </c>
      <c r="C80" s="11">
        <v>13</v>
      </c>
      <c r="D80" s="12" t="s">
        <v>202</v>
      </c>
      <c r="E80" s="125" t="s">
        <v>648</v>
      </c>
      <c r="F80" s="11">
        <v>14</v>
      </c>
      <c r="G80" s="13">
        <v>1</v>
      </c>
      <c r="H80" s="12" t="str">
        <f>VLOOKUP(G80,配置说明!$B$16:$C$23,2,0)</f>
        <v>头像文字</v>
      </c>
      <c r="I80" s="14">
        <v>100601</v>
      </c>
      <c r="J80" s="13" t="s">
        <v>204</v>
      </c>
      <c r="K80" s="15" t="s">
        <v>835</v>
      </c>
      <c r="L80" s="99"/>
      <c r="M80" s="13">
        <v>2</v>
      </c>
      <c r="N80" s="12" t="s">
        <v>315</v>
      </c>
      <c r="O80" s="12"/>
      <c r="P80" s="14"/>
      <c r="Q80" s="13">
        <v>1</v>
      </c>
      <c r="R80" s="13">
        <v>1</v>
      </c>
      <c r="S80" s="13">
        <v>1</v>
      </c>
      <c r="T80" s="13">
        <v>0</v>
      </c>
      <c r="U80" s="13"/>
      <c r="V80" s="61">
        <f>COUNTIFS($G$6:G80,4,$B$6:B80,B80)*IF(G80=4,1,0)</f>
        <v>0</v>
      </c>
      <c r="W80" s="61" t="str">
        <f t="shared" si="3"/>
        <v>1011,0</v>
      </c>
      <c r="X80" s="61">
        <f>COUNTIFS($G$6:G80,6,$B$6:B80,B80)*IF(G80=6,1,0)</f>
        <v>0</v>
      </c>
      <c r="Y80" s="61" t="str">
        <f t="shared" si="4"/>
        <v>1011,0</v>
      </c>
    </row>
    <row r="81" spans="1:25" s="16" customFormat="1" x14ac:dyDescent="0.2">
      <c r="A81" s="11">
        <v>1011014</v>
      </c>
      <c r="B81" s="11">
        <v>1011</v>
      </c>
      <c r="C81" s="11">
        <v>14</v>
      </c>
      <c r="D81" s="12" t="s">
        <v>202</v>
      </c>
      <c r="E81" s="125" t="s">
        <v>648</v>
      </c>
      <c r="F81" s="11">
        <v>15</v>
      </c>
      <c r="G81" s="13">
        <v>1</v>
      </c>
      <c r="H81" s="12" t="str">
        <f>VLOOKUP(G81,配置说明!$B$16:$C$23,2,0)</f>
        <v>头像文字</v>
      </c>
      <c r="I81" s="14">
        <v>100601</v>
      </c>
      <c r="J81" s="13" t="s">
        <v>204</v>
      </c>
      <c r="K81" s="15" t="s">
        <v>836</v>
      </c>
      <c r="L81" s="74"/>
      <c r="M81" s="13">
        <v>2</v>
      </c>
      <c r="N81" s="12" t="s">
        <v>316</v>
      </c>
      <c r="O81" s="12"/>
      <c r="P81" s="14"/>
      <c r="Q81" s="13">
        <v>1</v>
      </c>
      <c r="R81" s="13">
        <v>1</v>
      </c>
      <c r="S81" s="13">
        <v>1</v>
      </c>
      <c r="T81" s="13">
        <v>0</v>
      </c>
      <c r="U81" s="13"/>
      <c r="V81" s="61">
        <f>COUNTIFS($G$6:G81,4,$B$6:B81,B81)*IF(G81=4,1,0)</f>
        <v>0</v>
      </c>
      <c r="W81" s="61" t="str">
        <f t="shared" si="3"/>
        <v>1011,0</v>
      </c>
      <c r="X81" s="61">
        <f>COUNTIFS($G$6:G81,6,$B$6:B81,B81)*IF(G81=6,1,0)</f>
        <v>0</v>
      </c>
      <c r="Y81" s="61" t="str">
        <f t="shared" si="4"/>
        <v>1011,0</v>
      </c>
    </row>
    <row r="82" spans="1:25" s="16" customFormat="1" x14ac:dyDescent="0.2">
      <c r="A82" s="11">
        <v>1011015</v>
      </c>
      <c r="B82" s="11">
        <v>1011</v>
      </c>
      <c r="C82" s="11">
        <v>15</v>
      </c>
      <c r="D82" s="12" t="s">
        <v>202</v>
      </c>
      <c r="E82" s="125" t="s">
        <v>648</v>
      </c>
      <c r="F82" s="11">
        <v>16</v>
      </c>
      <c r="G82" s="13">
        <v>1</v>
      </c>
      <c r="H82" s="12" t="str">
        <f>VLOOKUP(G82,配置说明!$B$16:$C$23,2,0)</f>
        <v>头像文字</v>
      </c>
      <c r="I82" s="14">
        <v>100601</v>
      </c>
      <c r="J82" s="13" t="s">
        <v>265</v>
      </c>
      <c r="K82" s="15" t="s">
        <v>561</v>
      </c>
      <c r="L82" s="74"/>
      <c r="M82" s="13">
        <v>2</v>
      </c>
      <c r="N82" s="12" t="s">
        <v>839</v>
      </c>
      <c r="O82" s="12"/>
      <c r="P82" s="14"/>
      <c r="Q82" s="13">
        <v>1</v>
      </c>
      <c r="R82" s="13">
        <v>1</v>
      </c>
      <c r="S82" s="13">
        <v>1</v>
      </c>
      <c r="T82" s="13">
        <v>0</v>
      </c>
      <c r="U82" s="13"/>
      <c r="V82" s="61">
        <f>COUNTIFS($G$6:G82,4,$B$6:B82,B82)*IF(G82=4,1,0)</f>
        <v>0</v>
      </c>
      <c r="W82" s="61" t="str">
        <f t="shared" si="3"/>
        <v>1011,0</v>
      </c>
      <c r="X82" s="61">
        <f>COUNTIFS($G$6:G82,6,$B$6:B82,B82)*IF(G82=6,1,0)</f>
        <v>0</v>
      </c>
      <c r="Y82" s="61" t="str">
        <f t="shared" si="4"/>
        <v>1011,0</v>
      </c>
    </row>
    <row r="83" spans="1:25" s="16" customFormat="1" x14ac:dyDescent="0.2">
      <c r="A83" s="71">
        <v>1011016</v>
      </c>
      <c r="B83" s="71">
        <v>1011</v>
      </c>
      <c r="C83" s="71">
        <v>16</v>
      </c>
      <c r="D83" s="75" t="s">
        <v>202</v>
      </c>
      <c r="E83" s="125" t="s">
        <v>647</v>
      </c>
      <c r="F83" s="71">
        <v>-1</v>
      </c>
      <c r="G83" s="72">
        <v>5</v>
      </c>
      <c r="H83" s="75" t="str">
        <f>VLOOKUP(G83,配置说明!$B$16:$C$23,2,0)</f>
        <v>空节点</v>
      </c>
      <c r="I83" s="73"/>
      <c r="J83" s="72"/>
      <c r="K83" s="74"/>
      <c r="L83" s="74"/>
      <c r="M83" s="72">
        <v>0</v>
      </c>
      <c r="N83" s="75"/>
      <c r="O83" s="75"/>
      <c r="P83" s="73"/>
      <c r="Q83" s="72">
        <v>1</v>
      </c>
      <c r="R83" s="72">
        <v>1</v>
      </c>
      <c r="S83" s="72">
        <v>1</v>
      </c>
      <c r="T83" s="72">
        <v>0</v>
      </c>
      <c r="U83" s="72"/>
      <c r="V83" s="61">
        <f>COUNTIFS($G$6:G83,4,$B$6:B83,B83)*IF(G83=4,1,0)</f>
        <v>0</v>
      </c>
      <c r="W83" s="61" t="str">
        <f>$B83&amp;","&amp;V83</f>
        <v>1011,0</v>
      </c>
      <c r="X83" s="61">
        <f>COUNTIFS($G$6:G83,6,$B$6:B83,B83)*IF(G83=6,1,0)</f>
        <v>0</v>
      </c>
      <c r="Y83" s="61" t="str">
        <f>$B83&amp;","&amp;X83</f>
        <v>1011,0</v>
      </c>
    </row>
    <row r="84" spans="1:25" s="22" customFormat="1" ht="28.5" x14ac:dyDescent="0.2">
      <c r="A84" s="17">
        <v>1012001</v>
      </c>
      <c r="B84" s="17">
        <v>1012</v>
      </c>
      <c r="C84" s="17">
        <v>1</v>
      </c>
      <c r="D84" s="17" t="s">
        <v>273</v>
      </c>
      <c r="E84" s="127" t="s">
        <v>585</v>
      </c>
      <c r="F84" s="17">
        <v>2</v>
      </c>
      <c r="G84" s="19">
        <v>1</v>
      </c>
      <c r="H84" s="18" t="str">
        <f>VLOOKUP(G84,配置说明!$B$16:$C$23,2,0)</f>
        <v>头像文字</v>
      </c>
      <c r="I84" s="20">
        <v>100601</v>
      </c>
      <c r="J84" s="19" t="s">
        <v>266</v>
      </c>
      <c r="K84" s="21" t="s">
        <v>562</v>
      </c>
      <c r="L84" s="74"/>
      <c r="M84" s="19">
        <v>0</v>
      </c>
      <c r="N84" s="18"/>
      <c r="O84" s="18"/>
      <c r="P84" s="20"/>
      <c r="Q84" s="19">
        <v>0</v>
      </c>
      <c r="R84" s="19">
        <v>0</v>
      </c>
      <c r="S84" s="19">
        <v>1</v>
      </c>
      <c r="T84" s="19">
        <v>1</v>
      </c>
      <c r="U84" s="19"/>
      <c r="V84" s="61">
        <f>COUNTIFS($G$6:G84,4,$B$6:B84,B84)*IF(G84=4,1,0)</f>
        <v>0</v>
      </c>
      <c r="W84" s="61" t="str">
        <f t="shared" si="3"/>
        <v>1012,0</v>
      </c>
      <c r="X84" s="61">
        <f>COUNTIFS($G$6:G84,6,$B$6:B84,B84)*IF(G84=6,1,0)</f>
        <v>0</v>
      </c>
      <c r="Y84" s="61" t="str">
        <f t="shared" si="4"/>
        <v>1012,0</v>
      </c>
    </row>
    <row r="85" spans="1:25" s="22" customFormat="1" ht="28.5" x14ac:dyDescent="0.2">
      <c r="A85" s="17">
        <v>1012002</v>
      </c>
      <c r="B85" s="17">
        <v>1012</v>
      </c>
      <c r="C85" s="17">
        <v>2</v>
      </c>
      <c r="D85" s="17" t="s">
        <v>273</v>
      </c>
      <c r="E85" s="127" t="s">
        <v>585</v>
      </c>
      <c r="F85" s="17">
        <v>3</v>
      </c>
      <c r="G85" s="19">
        <v>1</v>
      </c>
      <c r="H85" s="18" t="str">
        <f>VLOOKUP(G85,配置说明!$B$16:$C$23,2,0)</f>
        <v>头像文字</v>
      </c>
      <c r="I85" s="20">
        <v>100601</v>
      </c>
      <c r="J85" s="19" t="s">
        <v>266</v>
      </c>
      <c r="K85" s="21" t="s">
        <v>563</v>
      </c>
      <c r="L85" s="74"/>
      <c r="M85" s="19">
        <v>2</v>
      </c>
      <c r="N85" s="18" t="s">
        <v>406</v>
      </c>
      <c r="O85" s="18"/>
      <c r="P85" s="20"/>
      <c r="Q85" s="19">
        <v>0</v>
      </c>
      <c r="R85" s="19">
        <v>1</v>
      </c>
      <c r="S85" s="19">
        <v>1</v>
      </c>
      <c r="T85" s="19">
        <v>0</v>
      </c>
      <c r="U85" s="19"/>
      <c r="V85" s="61">
        <f>COUNTIFS($G$6:G85,4,$B$6:B85,B85)*IF(G85=4,1,0)</f>
        <v>0</v>
      </c>
      <c r="W85" s="61" t="str">
        <f t="shared" si="3"/>
        <v>1012,0</v>
      </c>
      <c r="X85" s="61">
        <f>COUNTIFS($G$6:G85,6,$B$6:B85,B85)*IF(G85=6,1,0)</f>
        <v>0</v>
      </c>
      <c r="Y85" s="61" t="str">
        <f t="shared" si="4"/>
        <v>1012,0</v>
      </c>
    </row>
    <row r="86" spans="1:25" s="22" customFormat="1" ht="28.5" x14ac:dyDescent="0.2">
      <c r="A86" s="17">
        <v>1012003</v>
      </c>
      <c r="B86" s="17">
        <v>1012</v>
      </c>
      <c r="C86" s="17">
        <v>3</v>
      </c>
      <c r="D86" s="17" t="s">
        <v>273</v>
      </c>
      <c r="E86" s="127" t="s">
        <v>585</v>
      </c>
      <c r="F86" s="17">
        <v>4</v>
      </c>
      <c r="G86" s="19">
        <v>1</v>
      </c>
      <c r="H86" s="18" t="str">
        <f>VLOOKUP(G86,配置说明!$B$16:$C$23,2,0)</f>
        <v>头像文字</v>
      </c>
      <c r="I86" s="20">
        <v>100601</v>
      </c>
      <c r="J86" s="19" t="s">
        <v>186</v>
      </c>
      <c r="K86" s="21" t="s">
        <v>564</v>
      </c>
      <c r="L86" s="74"/>
      <c r="M86" s="19">
        <v>2</v>
      </c>
      <c r="N86" s="18" t="s">
        <v>407</v>
      </c>
      <c r="O86" s="18"/>
      <c r="P86" s="20"/>
      <c r="Q86" s="19">
        <v>0</v>
      </c>
      <c r="R86" s="19">
        <v>1</v>
      </c>
      <c r="S86" s="19">
        <v>1</v>
      </c>
      <c r="T86" s="19">
        <v>0</v>
      </c>
      <c r="U86" s="19"/>
      <c r="V86" s="61">
        <f>COUNTIFS($G$6:G86,4,$B$6:B86,B86)*IF(G86=4,1,0)</f>
        <v>0</v>
      </c>
      <c r="W86" s="61" t="str">
        <f t="shared" si="3"/>
        <v>1012,0</v>
      </c>
      <c r="X86" s="61">
        <f>COUNTIFS($G$6:G86,6,$B$6:B86,B86)*IF(G86=6,1,0)</f>
        <v>0</v>
      </c>
      <c r="Y86" s="61" t="str">
        <f t="shared" si="4"/>
        <v>1012,0</v>
      </c>
    </row>
    <row r="87" spans="1:25" s="22" customFormat="1" x14ac:dyDescent="0.2">
      <c r="A87" s="17">
        <v>1012004</v>
      </c>
      <c r="B87" s="17">
        <v>1012</v>
      </c>
      <c r="C87" s="17">
        <v>4</v>
      </c>
      <c r="D87" s="17" t="s">
        <v>273</v>
      </c>
      <c r="E87" s="127" t="s">
        <v>585</v>
      </c>
      <c r="F87" s="17">
        <v>5</v>
      </c>
      <c r="G87" s="19">
        <v>1</v>
      </c>
      <c r="H87" s="18" t="str">
        <f>VLOOKUP(G87,配置说明!$B$16:$C$23,2,0)</f>
        <v>头像文字</v>
      </c>
      <c r="I87" s="20">
        <v>100601</v>
      </c>
      <c r="J87" s="19" t="s">
        <v>186</v>
      </c>
      <c r="K87" s="21" t="s">
        <v>565</v>
      </c>
      <c r="L87" s="74"/>
      <c r="M87" s="19">
        <v>2</v>
      </c>
      <c r="N87" s="18" t="s">
        <v>267</v>
      </c>
      <c r="O87" s="18"/>
      <c r="P87" s="20"/>
      <c r="Q87" s="19">
        <v>0</v>
      </c>
      <c r="R87" s="19">
        <v>1</v>
      </c>
      <c r="S87" s="19">
        <v>1</v>
      </c>
      <c r="T87" s="19">
        <v>0</v>
      </c>
      <c r="U87" s="19"/>
      <c r="V87" s="61">
        <f>COUNTIFS($G$6:G87,4,$B$6:B87,B87)*IF(G87=4,1,0)</f>
        <v>0</v>
      </c>
      <c r="W87" s="61" t="str">
        <f t="shared" si="3"/>
        <v>1012,0</v>
      </c>
      <c r="X87" s="61">
        <f>COUNTIFS($G$6:G87,6,$B$6:B87,B87)*IF(G87=6,1,0)</f>
        <v>0</v>
      </c>
      <c r="Y87" s="61" t="str">
        <f t="shared" si="4"/>
        <v>1012,0</v>
      </c>
    </row>
    <row r="88" spans="1:25" s="22" customFormat="1" x14ac:dyDescent="0.2">
      <c r="A88" s="17">
        <v>1012005</v>
      </c>
      <c r="B88" s="17">
        <v>1012</v>
      </c>
      <c r="C88" s="17">
        <v>5</v>
      </c>
      <c r="D88" s="17" t="s">
        <v>273</v>
      </c>
      <c r="E88" s="127" t="s">
        <v>585</v>
      </c>
      <c r="F88" s="17">
        <v>-1</v>
      </c>
      <c r="G88" s="19">
        <v>5</v>
      </c>
      <c r="H88" s="18" t="str">
        <f>VLOOKUP(G88,配置说明!$B$16:$C$23,2,0)</f>
        <v>空节点</v>
      </c>
      <c r="I88" s="20"/>
      <c r="J88" s="19"/>
      <c r="K88" s="21"/>
      <c r="L88" s="74"/>
      <c r="M88" s="19">
        <v>0</v>
      </c>
      <c r="N88" s="18"/>
      <c r="O88" s="18"/>
      <c r="P88" s="20"/>
      <c r="Q88" s="19">
        <v>0</v>
      </c>
      <c r="R88" s="19">
        <v>0</v>
      </c>
      <c r="S88" s="19">
        <v>1</v>
      </c>
      <c r="T88" s="19">
        <v>0</v>
      </c>
      <c r="U88" s="19"/>
      <c r="V88" s="61">
        <f>COUNTIFS($G$6:G88,4,$B$6:B88,B88)*IF(G88=4,1,0)</f>
        <v>0</v>
      </c>
      <c r="W88" s="61" t="str">
        <f t="shared" si="3"/>
        <v>1012,0</v>
      </c>
      <c r="X88" s="61">
        <f>COUNTIFS($G$6:G88,6,$B$6:B88,B88)*IF(G88=6,1,0)</f>
        <v>0</v>
      </c>
      <c r="Y88" s="61" t="str">
        <f t="shared" si="4"/>
        <v>1012,0</v>
      </c>
    </row>
    <row r="89" spans="1:25" s="16" customFormat="1" x14ac:dyDescent="0.2">
      <c r="A89" s="11">
        <v>1013001</v>
      </c>
      <c r="B89" s="11">
        <v>1013</v>
      </c>
      <c r="C89" s="11">
        <v>1</v>
      </c>
      <c r="D89" s="12" t="s">
        <v>272</v>
      </c>
      <c r="E89" s="125" t="s">
        <v>585</v>
      </c>
      <c r="F89" s="11">
        <v>2</v>
      </c>
      <c r="G89" s="13">
        <v>1</v>
      </c>
      <c r="H89" s="12" t="str">
        <f>VLOOKUP(G89,配置说明!$B$16:$C$23,2,0)</f>
        <v>头像文字</v>
      </c>
      <c r="I89" s="14">
        <v>100601</v>
      </c>
      <c r="J89" s="13" t="s">
        <v>186</v>
      </c>
      <c r="K89" s="15" t="s">
        <v>566</v>
      </c>
      <c r="L89" s="74"/>
      <c r="M89" s="13">
        <v>0</v>
      </c>
      <c r="N89" s="12"/>
      <c r="O89" s="12"/>
      <c r="P89" s="14"/>
      <c r="Q89" s="13">
        <v>0</v>
      </c>
      <c r="R89" s="13">
        <v>0</v>
      </c>
      <c r="S89" s="13">
        <v>1</v>
      </c>
      <c r="T89" s="13">
        <v>1</v>
      </c>
      <c r="U89" s="13"/>
      <c r="V89" s="61">
        <f>COUNTIFS($G$6:G89,4,$B$6:B89,B89)*IF(G89=4,1,0)</f>
        <v>0</v>
      </c>
      <c r="W89" s="61" t="str">
        <f t="shared" si="3"/>
        <v>1013,0</v>
      </c>
      <c r="X89" s="61">
        <f>COUNTIFS($G$6:G89,6,$B$6:B89,B89)*IF(G89=6,1,0)</f>
        <v>0</v>
      </c>
      <c r="Y89" s="61" t="str">
        <f t="shared" si="4"/>
        <v>1013,0</v>
      </c>
    </row>
    <row r="90" spans="1:25" s="16" customFormat="1" x14ac:dyDescent="0.2">
      <c r="A90" s="11">
        <v>1013002</v>
      </c>
      <c r="B90" s="11">
        <v>1013</v>
      </c>
      <c r="C90" s="11">
        <v>2</v>
      </c>
      <c r="D90" s="12" t="s">
        <v>272</v>
      </c>
      <c r="E90" s="125" t="s">
        <v>585</v>
      </c>
      <c r="F90" s="11">
        <v>3</v>
      </c>
      <c r="G90" s="13">
        <v>1</v>
      </c>
      <c r="H90" s="12" t="str">
        <f>VLOOKUP(G90,配置说明!$B$16:$C$23,2,0)</f>
        <v>头像文字</v>
      </c>
      <c r="I90" s="14">
        <v>100601</v>
      </c>
      <c r="J90" s="13" t="s">
        <v>186</v>
      </c>
      <c r="K90" s="15" t="s">
        <v>567</v>
      </c>
      <c r="L90" s="74"/>
      <c r="M90" s="13">
        <v>1</v>
      </c>
      <c r="N90" s="12" t="s">
        <v>269</v>
      </c>
      <c r="O90" s="12"/>
      <c r="P90" s="14"/>
      <c r="Q90" s="13">
        <v>1</v>
      </c>
      <c r="R90" s="13">
        <v>1</v>
      </c>
      <c r="S90" s="13">
        <v>1</v>
      </c>
      <c r="T90" s="13">
        <v>0</v>
      </c>
      <c r="U90" s="13"/>
      <c r="V90" s="61">
        <f>COUNTIFS($G$6:G90,4,$B$6:B90,B90)*IF(G90=4,1,0)</f>
        <v>0</v>
      </c>
      <c r="W90" s="61" t="str">
        <f t="shared" si="3"/>
        <v>1013,0</v>
      </c>
      <c r="X90" s="61">
        <f>COUNTIFS($G$6:G90,6,$B$6:B90,B90)*IF(G90=6,1,0)</f>
        <v>0</v>
      </c>
      <c r="Y90" s="61" t="str">
        <f t="shared" si="4"/>
        <v>1013,0</v>
      </c>
    </row>
    <row r="91" spans="1:25" s="16" customFormat="1" x14ac:dyDescent="0.2">
      <c r="A91" s="11">
        <v>1013003</v>
      </c>
      <c r="B91" s="11">
        <v>1013</v>
      </c>
      <c r="C91" s="11">
        <v>3</v>
      </c>
      <c r="D91" s="12" t="s">
        <v>272</v>
      </c>
      <c r="E91" s="126" t="s">
        <v>516</v>
      </c>
      <c r="F91" s="11">
        <v>4</v>
      </c>
      <c r="G91" s="13">
        <v>1</v>
      </c>
      <c r="H91" s="12" t="str">
        <f>VLOOKUP(G91,配置说明!$B$16:$C$23,2,0)</f>
        <v>头像文字</v>
      </c>
      <c r="I91" s="14">
        <v>100601</v>
      </c>
      <c r="J91" s="13" t="s">
        <v>186</v>
      </c>
      <c r="K91" s="64" t="s">
        <v>781</v>
      </c>
      <c r="L91" s="99"/>
      <c r="M91" s="13">
        <v>1</v>
      </c>
      <c r="N91" s="12" t="s">
        <v>270</v>
      </c>
      <c r="O91" s="12"/>
      <c r="P91" s="42"/>
      <c r="Q91" s="13">
        <v>1</v>
      </c>
      <c r="R91" s="13">
        <v>1</v>
      </c>
      <c r="S91" s="13">
        <v>1</v>
      </c>
      <c r="T91" s="13">
        <v>0</v>
      </c>
      <c r="U91" s="13"/>
      <c r="V91" s="61">
        <f>COUNTIFS($G$6:G91,4,$B$6:B91,B91)*IF(G91=4,1,0)</f>
        <v>0</v>
      </c>
      <c r="W91" s="61" t="str">
        <f t="shared" si="3"/>
        <v>1013,0</v>
      </c>
      <c r="X91" s="61">
        <f>COUNTIFS($G$6:G91,6,$B$6:B91,B91)*IF(G91=6,1,0)</f>
        <v>0</v>
      </c>
      <c r="Y91" s="61" t="str">
        <f t="shared" si="4"/>
        <v>1013,0</v>
      </c>
    </row>
    <row r="92" spans="1:25" s="16" customFormat="1" x14ac:dyDescent="0.2">
      <c r="A92" s="11">
        <v>1013004</v>
      </c>
      <c r="B92" s="11">
        <v>1013</v>
      </c>
      <c r="C92" s="11">
        <v>4</v>
      </c>
      <c r="D92" s="12" t="s">
        <v>272</v>
      </c>
      <c r="E92" s="125" t="s">
        <v>585</v>
      </c>
      <c r="F92" s="11">
        <v>5</v>
      </c>
      <c r="G92" s="13">
        <v>1</v>
      </c>
      <c r="H92" s="12" t="str">
        <f>VLOOKUP(G92,配置说明!$B$16:$C$23,2,0)</f>
        <v>头像文字</v>
      </c>
      <c r="I92" s="14">
        <v>100601</v>
      </c>
      <c r="J92" s="13" t="s">
        <v>186</v>
      </c>
      <c r="K92" s="15" t="s">
        <v>568</v>
      </c>
      <c r="L92" s="74"/>
      <c r="M92" s="13">
        <v>1</v>
      </c>
      <c r="N92" s="12" t="s">
        <v>195</v>
      </c>
      <c r="O92" s="12"/>
      <c r="P92" s="14"/>
      <c r="Q92" s="13">
        <v>1</v>
      </c>
      <c r="R92" s="13">
        <v>1</v>
      </c>
      <c r="S92" s="13">
        <v>1</v>
      </c>
      <c r="T92" s="13">
        <v>0</v>
      </c>
      <c r="U92" s="13"/>
      <c r="V92" s="61">
        <f>COUNTIFS($G$6:G92,4,$B$6:B92,B92)*IF(G92=4,1,0)</f>
        <v>0</v>
      </c>
      <c r="W92" s="61" t="str">
        <f t="shared" si="3"/>
        <v>1013,0</v>
      </c>
      <c r="X92" s="61">
        <f>COUNTIFS($G$6:G92,6,$B$6:B92,B92)*IF(G92=6,1,0)</f>
        <v>0</v>
      </c>
      <c r="Y92" s="61" t="str">
        <f t="shared" si="4"/>
        <v>1013,0</v>
      </c>
    </row>
    <row r="93" spans="1:25" s="16" customFormat="1" ht="28.5" x14ac:dyDescent="0.2">
      <c r="A93" s="11">
        <v>1013005</v>
      </c>
      <c r="B93" s="11">
        <v>1013</v>
      </c>
      <c r="C93" s="11">
        <v>5</v>
      </c>
      <c r="D93" s="12" t="s">
        <v>272</v>
      </c>
      <c r="E93" s="125" t="s">
        <v>585</v>
      </c>
      <c r="F93" s="11">
        <v>6</v>
      </c>
      <c r="G93" s="13">
        <v>1</v>
      </c>
      <c r="H93" s="12" t="str">
        <f>VLOOKUP(G93,配置说明!$B$16:$C$23,2,0)</f>
        <v>头像文字</v>
      </c>
      <c r="I93" s="14">
        <v>100601</v>
      </c>
      <c r="J93" s="13" t="s">
        <v>186</v>
      </c>
      <c r="K93" s="15" t="s">
        <v>569</v>
      </c>
      <c r="L93" s="74"/>
      <c r="M93" s="13">
        <v>0</v>
      </c>
      <c r="N93" s="12"/>
      <c r="O93" s="12"/>
      <c r="P93" s="14"/>
      <c r="Q93" s="13">
        <v>0</v>
      </c>
      <c r="R93" s="13">
        <v>0</v>
      </c>
      <c r="S93" s="13">
        <v>1</v>
      </c>
      <c r="T93" s="13">
        <v>0</v>
      </c>
      <c r="U93" s="13"/>
      <c r="V93" s="61">
        <f>COUNTIFS($G$6:G93,4,$B$6:B93,B93)*IF(G93=4,1,0)</f>
        <v>0</v>
      </c>
      <c r="W93" s="61" t="str">
        <f t="shared" si="3"/>
        <v>1013,0</v>
      </c>
      <c r="X93" s="61">
        <f>COUNTIFS($G$6:G93,6,$B$6:B93,B93)*IF(G93=6,1,0)</f>
        <v>0</v>
      </c>
      <c r="Y93" s="61" t="str">
        <f t="shared" si="4"/>
        <v>1013,0</v>
      </c>
    </row>
    <row r="94" spans="1:25" s="16" customFormat="1" x14ac:dyDescent="0.2">
      <c r="A94" s="11">
        <v>1013006</v>
      </c>
      <c r="B94" s="11">
        <v>1013</v>
      </c>
      <c r="C94" s="11">
        <v>6</v>
      </c>
      <c r="D94" s="12" t="s">
        <v>272</v>
      </c>
      <c r="E94" s="125" t="s">
        <v>585</v>
      </c>
      <c r="F94" s="11">
        <v>7</v>
      </c>
      <c r="G94" s="13">
        <v>2</v>
      </c>
      <c r="H94" s="12" t="str">
        <f>VLOOKUP(G94,配置说明!$B$16:$C$23,2,0)</f>
        <v>帮助面板</v>
      </c>
      <c r="I94" s="14" t="s">
        <v>491</v>
      </c>
      <c r="J94" s="13"/>
      <c r="K94" s="15"/>
      <c r="L94" s="74"/>
      <c r="M94" s="13">
        <v>0</v>
      </c>
      <c r="N94" s="12"/>
      <c r="O94" s="12"/>
      <c r="P94" s="14"/>
      <c r="Q94" s="13">
        <v>0</v>
      </c>
      <c r="R94" s="13">
        <v>0</v>
      </c>
      <c r="S94" s="13">
        <v>1</v>
      </c>
      <c r="T94" s="13">
        <v>0</v>
      </c>
      <c r="U94" s="13"/>
      <c r="V94" s="61">
        <f>COUNTIFS($G$6:G94,4,$B$6:B94,B94)*IF(G94=4,1,0)</f>
        <v>0</v>
      </c>
      <c r="W94" s="61" t="str">
        <f t="shared" si="3"/>
        <v>1013,0</v>
      </c>
      <c r="X94" s="61">
        <f>COUNTIFS($G$6:G94,6,$B$6:B94,B94)*IF(G94=6,1,0)</f>
        <v>0</v>
      </c>
      <c r="Y94" s="61" t="str">
        <f t="shared" si="4"/>
        <v>1013,0</v>
      </c>
    </row>
    <row r="95" spans="1:25" s="16" customFormat="1" x14ac:dyDescent="0.2">
      <c r="A95" s="71">
        <v>1013007</v>
      </c>
      <c r="B95" s="71">
        <v>1013</v>
      </c>
      <c r="C95" s="71">
        <v>7</v>
      </c>
      <c r="D95" s="75" t="s">
        <v>800</v>
      </c>
      <c r="E95" s="125" t="s">
        <v>655</v>
      </c>
      <c r="F95" s="71">
        <v>-1</v>
      </c>
      <c r="G95" s="72">
        <v>5</v>
      </c>
      <c r="H95" s="75" t="str">
        <f>VLOOKUP(G95,配置说明!$B$16:$C$23,2,0)</f>
        <v>空节点</v>
      </c>
      <c r="I95" s="73"/>
      <c r="J95" s="72"/>
      <c r="K95" s="74"/>
      <c r="L95" s="74"/>
      <c r="M95" s="72">
        <v>0</v>
      </c>
      <c r="N95" s="75"/>
      <c r="O95" s="75"/>
      <c r="P95" s="73"/>
      <c r="Q95" s="72">
        <v>0</v>
      </c>
      <c r="R95" s="72">
        <v>0</v>
      </c>
      <c r="S95" s="72">
        <v>1</v>
      </c>
      <c r="T95" s="72">
        <v>0</v>
      </c>
      <c r="U95" s="72"/>
      <c r="V95" s="61">
        <f>COUNTIFS($G$6:G95,4,$B$6:B95,B95)*IF(G95=4,1,0)</f>
        <v>0</v>
      </c>
      <c r="W95" s="61" t="str">
        <f>$B95&amp;","&amp;V95</f>
        <v>1013,0</v>
      </c>
      <c r="X95" s="61">
        <f>COUNTIFS($G$6:G95,6,$B$6:B95,B95)*IF(G95=6,1,0)</f>
        <v>0</v>
      </c>
      <c r="Y95" s="61" t="str">
        <f>$B95&amp;","&amp;X95</f>
        <v>1013,0</v>
      </c>
    </row>
    <row r="96" spans="1:25" s="22" customFormat="1" x14ac:dyDescent="0.2">
      <c r="A96" s="17">
        <v>1014001</v>
      </c>
      <c r="B96" s="17">
        <v>1014</v>
      </c>
      <c r="C96" s="17">
        <v>1</v>
      </c>
      <c r="D96" s="17" t="s">
        <v>377</v>
      </c>
      <c r="E96" s="127" t="s">
        <v>655</v>
      </c>
      <c r="F96" s="17">
        <v>3</v>
      </c>
      <c r="G96" s="19">
        <v>6</v>
      </c>
      <c r="H96" s="19" t="str">
        <f>VLOOKUP(G96,'[2]#填写说明'!$B$4:$C$11,2,0)</f>
        <v>等待唤起</v>
      </c>
      <c r="I96" s="20">
        <v>100601</v>
      </c>
      <c r="J96" s="19"/>
      <c r="K96" s="21" t="s">
        <v>721</v>
      </c>
      <c r="L96" s="74"/>
      <c r="M96" s="19">
        <v>0</v>
      </c>
      <c r="N96" s="18"/>
      <c r="O96" s="18"/>
      <c r="P96" s="20"/>
      <c r="Q96" s="19">
        <v>0</v>
      </c>
      <c r="R96" s="19">
        <v>0</v>
      </c>
      <c r="S96" s="19">
        <v>1</v>
      </c>
      <c r="T96" s="19">
        <v>2</v>
      </c>
      <c r="U96" s="19">
        <v>1014006</v>
      </c>
      <c r="V96" s="61">
        <v>0</v>
      </c>
      <c r="W96" s="61" t="s">
        <v>687</v>
      </c>
      <c r="X96" s="61">
        <f>COUNTIFS($G$6:G96,6,$B$6:B96,B96)*IF(G96=6,1,0)</f>
        <v>1</v>
      </c>
      <c r="Y96" s="61" t="str">
        <f t="shared" si="4"/>
        <v>1014,1</v>
      </c>
    </row>
    <row r="97" spans="1:25" s="22" customFormat="1" ht="28.5" x14ac:dyDescent="0.2">
      <c r="A97" s="17">
        <v>1014002</v>
      </c>
      <c r="B97" s="17">
        <v>1014</v>
      </c>
      <c r="C97" s="17">
        <v>999</v>
      </c>
      <c r="D97" s="17" t="s">
        <v>274</v>
      </c>
      <c r="E97" s="127" t="s">
        <v>585</v>
      </c>
      <c r="F97" s="17">
        <v>3</v>
      </c>
      <c r="G97" s="19">
        <v>1</v>
      </c>
      <c r="H97" s="19" t="str">
        <f>VLOOKUP(G97,配置说明!$B$16:$C$23,2,0)</f>
        <v>头像文字</v>
      </c>
      <c r="I97" s="20">
        <v>100601</v>
      </c>
      <c r="J97" s="19" t="s">
        <v>652</v>
      </c>
      <c r="K97" s="21" t="s">
        <v>570</v>
      </c>
      <c r="L97" s="74"/>
      <c r="M97" s="19">
        <v>0</v>
      </c>
      <c r="N97" s="18"/>
      <c r="O97" s="18"/>
      <c r="P97" s="20"/>
      <c r="Q97" s="19">
        <v>0</v>
      </c>
      <c r="R97" s="19">
        <v>0</v>
      </c>
      <c r="S97" s="19">
        <v>1</v>
      </c>
      <c r="T97" s="19">
        <v>0</v>
      </c>
      <c r="U97" s="19"/>
      <c r="V97" s="61">
        <f>COUNTIFS($G$6:G97,4,$B$6:B97,B97)*IF(G97=4,1,0)</f>
        <v>0</v>
      </c>
      <c r="W97" s="61" t="str">
        <f t="shared" si="3"/>
        <v>1014,0</v>
      </c>
      <c r="X97" s="61">
        <f>COUNTIFS($G$6:G97,6,$B$6:B97,B97)*IF(G97=6,1,0)</f>
        <v>0</v>
      </c>
      <c r="Y97" s="61" t="str">
        <f t="shared" si="4"/>
        <v>1014,0</v>
      </c>
    </row>
    <row r="98" spans="1:25" s="22" customFormat="1" ht="28.5" x14ac:dyDescent="0.2">
      <c r="A98" s="17">
        <v>1014003</v>
      </c>
      <c r="B98" s="17">
        <v>1014</v>
      </c>
      <c r="C98" s="17">
        <v>3</v>
      </c>
      <c r="D98" s="17" t="s">
        <v>377</v>
      </c>
      <c r="E98" s="127" t="s">
        <v>585</v>
      </c>
      <c r="F98" s="17">
        <v>4</v>
      </c>
      <c r="G98" s="19">
        <v>1</v>
      </c>
      <c r="H98" s="19" t="str">
        <f>VLOOKUP(G98,配置说明!$B$16:$C$23,2,0)</f>
        <v>头像文字</v>
      </c>
      <c r="I98" s="20" t="s">
        <v>184</v>
      </c>
      <c r="J98" s="19" t="s">
        <v>853</v>
      </c>
      <c r="K98" s="63" t="s">
        <v>857</v>
      </c>
      <c r="L98" s="99"/>
      <c r="M98" s="19">
        <v>2</v>
      </c>
      <c r="N98" s="18" t="s">
        <v>332</v>
      </c>
      <c r="O98" s="18"/>
      <c r="P98" s="20"/>
      <c r="Q98" s="19">
        <v>1</v>
      </c>
      <c r="R98" s="19">
        <v>1</v>
      </c>
      <c r="S98" s="19">
        <v>1</v>
      </c>
      <c r="T98" s="19">
        <v>0</v>
      </c>
      <c r="U98" s="19"/>
      <c r="V98" s="61">
        <f>COUNTIFS($G$6:G98,4,$B$6:B98,B98)*IF(G98=4,1,0)</f>
        <v>0</v>
      </c>
      <c r="W98" s="61" t="str">
        <f t="shared" si="3"/>
        <v>1014,0</v>
      </c>
      <c r="X98" s="61">
        <f>COUNTIFS($G$6:G98,6,$B$6:B98,B98)*IF(G98=6,1,0)</f>
        <v>0</v>
      </c>
      <c r="Y98" s="61" t="str">
        <f t="shared" si="4"/>
        <v>1014,0</v>
      </c>
    </row>
    <row r="99" spans="1:25" s="61" customFormat="1" x14ac:dyDescent="0.2">
      <c r="A99" s="57">
        <v>1014004</v>
      </c>
      <c r="B99" s="57">
        <v>1014</v>
      </c>
      <c r="C99" s="57">
        <v>4</v>
      </c>
      <c r="D99" s="57" t="s">
        <v>377</v>
      </c>
      <c r="E99" s="127" t="s">
        <v>585</v>
      </c>
      <c r="F99" s="57">
        <v>5</v>
      </c>
      <c r="G99" s="58">
        <v>1</v>
      </c>
      <c r="H99" s="58" t="str">
        <f>VLOOKUP(G99,配置说明!$B$16:$C$23,2,0)</f>
        <v>头像文字</v>
      </c>
      <c r="I99" s="59" t="s">
        <v>184</v>
      </c>
      <c r="J99" s="58" t="s">
        <v>858</v>
      </c>
      <c r="K99" s="90" t="s">
        <v>396</v>
      </c>
      <c r="L99" s="90"/>
      <c r="M99" s="58">
        <v>1</v>
      </c>
      <c r="N99" s="60" t="s">
        <v>353</v>
      </c>
      <c r="O99" s="60"/>
      <c r="P99" s="59"/>
      <c r="Q99" s="58">
        <v>1</v>
      </c>
      <c r="R99" s="58">
        <v>1</v>
      </c>
      <c r="S99" s="58">
        <v>1</v>
      </c>
      <c r="T99" s="58">
        <v>0</v>
      </c>
      <c r="U99" s="58"/>
      <c r="V99" s="61">
        <f>COUNTIFS($G$6:G99,4,$B$6:B99,B99)*IF(G99=4,1,0)</f>
        <v>0</v>
      </c>
      <c r="W99" s="61" t="str">
        <f t="shared" si="3"/>
        <v>1014,0</v>
      </c>
      <c r="X99" s="61">
        <f>COUNTIFS($G$6:G99,6,$B$6:B99,B99)*IF(G99=6,1,0)</f>
        <v>0</v>
      </c>
      <c r="Y99" s="61" t="str">
        <f t="shared" si="4"/>
        <v>1014,0</v>
      </c>
    </row>
    <row r="100" spans="1:25" s="22" customFormat="1" x14ac:dyDescent="0.2">
      <c r="A100" s="17">
        <v>1014005</v>
      </c>
      <c r="B100" s="17">
        <v>1014</v>
      </c>
      <c r="C100" s="17">
        <v>5</v>
      </c>
      <c r="D100" s="17" t="s">
        <v>274</v>
      </c>
      <c r="E100" s="127" t="s">
        <v>585</v>
      </c>
      <c r="F100" s="17">
        <v>6</v>
      </c>
      <c r="G100" s="19">
        <v>1</v>
      </c>
      <c r="H100" s="19" t="str">
        <f>VLOOKUP(G100,配置说明!$B$16:$C$23,2,0)</f>
        <v>头像文字</v>
      </c>
      <c r="I100" s="20" t="s">
        <v>184</v>
      </c>
      <c r="J100" s="19" t="s">
        <v>858</v>
      </c>
      <c r="K100" s="21" t="s">
        <v>571</v>
      </c>
      <c r="L100" s="74"/>
      <c r="M100" s="19">
        <v>1</v>
      </c>
      <c r="N100" s="18" t="s">
        <v>275</v>
      </c>
      <c r="O100" s="18"/>
      <c r="P100" s="20"/>
      <c r="Q100" s="19">
        <v>1</v>
      </c>
      <c r="R100" s="19">
        <v>1</v>
      </c>
      <c r="S100" s="19">
        <v>1</v>
      </c>
      <c r="T100" s="19">
        <v>0</v>
      </c>
      <c r="U100" s="19"/>
      <c r="V100" s="61">
        <f>COUNTIFS($G$6:G100,4,$B$6:B100,B100)*IF(G100=4,1,0)</f>
        <v>0</v>
      </c>
      <c r="W100" s="61" t="str">
        <f t="shared" si="3"/>
        <v>1014,0</v>
      </c>
      <c r="X100" s="61">
        <f>COUNTIFS($G$6:G100,6,$B$6:B100,B100)*IF(G100=6,1,0)</f>
        <v>0</v>
      </c>
      <c r="Y100" s="61" t="str">
        <f t="shared" si="4"/>
        <v>1014,0</v>
      </c>
    </row>
    <row r="101" spans="1:25" s="22" customFormat="1" x14ac:dyDescent="0.2">
      <c r="A101" s="17">
        <v>1014006</v>
      </c>
      <c r="B101" s="17">
        <v>1014</v>
      </c>
      <c r="C101" s="17">
        <v>6</v>
      </c>
      <c r="D101" s="17" t="s">
        <v>274</v>
      </c>
      <c r="E101" s="127" t="s">
        <v>585</v>
      </c>
      <c r="F101" s="17">
        <v>7</v>
      </c>
      <c r="G101" s="19">
        <v>1</v>
      </c>
      <c r="H101" s="19" t="str">
        <f>VLOOKUP(G101,配置说明!$B$16:$C$23,2,0)</f>
        <v>头像文字</v>
      </c>
      <c r="I101" s="20" t="s">
        <v>184</v>
      </c>
      <c r="J101" s="19" t="s">
        <v>8</v>
      </c>
      <c r="K101" s="21" t="s">
        <v>572</v>
      </c>
      <c r="L101" s="74"/>
      <c r="M101" s="19">
        <v>2</v>
      </c>
      <c r="N101" s="18" t="s">
        <v>276</v>
      </c>
      <c r="O101" s="18"/>
      <c r="P101" s="20"/>
      <c r="Q101" s="19">
        <v>1</v>
      </c>
      <c r="R101" s="19">
        <v>1</v>
      </c>
      <c r="S101" s="19">
        <v>1</v>
      </c>
      <c r="T101" s="19">
        <v>1</v>
      </c>
      <c r="U101" s="19">
        <v>1001</v>
      </c>
      <c r="V101" s="61">
        <f>COUNTIFS($G$6:G101,4,$B$6:B101,B101)*IF(G101=4,1,0)</f>
        <v>0</v>
      </c>
      <c r="W101" s="61" t="str">
        <f t="shared" si="3"/>
        <v>1014,0</v>
      </c>
      <c r="X101" s="61">
        <f>COUNTIFS($G$6:G101,6,$B$6:B101,B101)*IF(G101=6,1,0)</f>
        <v>0</v>
      </c>
      <c r="Y101" s="61" t="str">
        <f t="shared" si="4"/>
        <v>1014,0</v>
      </c>
    </row>
    <row r="102" spans="1:25" s="22" customFormat="1" x14ac:dyDescent="0.2">
      <c r="A102" s="17">
        <v>1014007</v>
      </c>
      <c r="B102" s="17">
        <v>1014</v>
      </c>
      <c r="C102" s="17">
        <v>7</v>
      </c>
      <c r="D102" s="17" t="s">
        <v>274</v>
      </c>
      <c r="E102" s="127" t="s">
        <v>585</v>
      </c>
      <c r="F102" s="17">
        <v>8</v>
      </c>
      <c r="G102" s="19">
        <v>4</v>
      </c>
      <c r="H102" s="19" t="str">
        <f>VLOOKUP(G102,配置说明!$B$16:$C$23,2,0)</f>
        <v>程序功能</v>
      </c>
      <c r="I102" s="20" t="s">
        <v>386</v>
      </c>
      <c r="J102" s="19"/>
      <c r="K102" s="21"/>
      <c r="L102" s="74"/>
      <c r="M102" s="19">
        <v>0</v>
      </c>
      <c r="N102" s="18" t="s">
        <v>392</v>
      </c>
      <c r="O102" s="18"/>
      <c r="P102" s="20"/>
      <c r="Q102" s="19">
        <v>0</v>
      </c>
      <c r="R102" s="19">
        <v>0</v>
      </c>
      <c r="S102" s="19">
        <v>1</v>
      </c>
      <c r="T102" s="19">
        <v>0</v>
      </c>
      <c r="U102" s="19"/>
      <c r="V102" s="61">
        <f>COUNTIFS($G$6:G102,4,$B$6:B102,B102)*IF(G102=4,1,0)</f>
        <v>1</v>
      </c>
      <c r="W102" s="61" t="str">
        <f t="shared" si="3"/>
        <v>1014,1</v>
      </c>
      <c r="X102" s="61">
        <f>COUNTIFS($G$6:G102,6,$B$6:B102,B102)*IF(G102=6,1,0)</f>
        <v>0</v>
      </c>
      <c r="Y102" s="61" t="str">
        <f t="shared" si="4"/>
        <v>1014,0</v>
      </c>
    </row>
    <row r="103" spans="1:25" s="22" customFormat="1" x14ac:dyDescent="0.2">
      <c r="A103" s="17">
        <v>1014008</v>
      </c>
      <c r="B103" s="17">
        <v>1014</v>
      </c>
      <c r="C103" s="17">
        <v>8</v>
      </c>
      <c r="D103" s="17" t="s">
        <v>274</v>
      </c>
      <c r="E103" s="127" t="s">
        <v>585</v>
      </c>
      <c r="F103" s="17">
        <v>9</v>
      </c>
      <c r="G103" s="19">
        <v>1</v>
      </c>
      <c r="H103" s="19" t="str">
        <f>VLOOKUP(G103,配置说明!$B$16:$C$23,2,0)</f>
        <v>头像文字</v>
      </c>
      <c r="I103" s="20" t="s">
        <v>184</v>
      </c>
      <c r="J103" s="19" t="s">
        <v>9</v>
      </c>
      <c r="K103" s="69" t="s">
        <v>667</v>
      </c>
      <c r="L103" s="74"/>
      <c r="M103" s="19">
        <v>2</v>
      </c>
      <c r="N103" s="18" t="s">
        <v>277</v>
      </c>
      <c r="O103" s="18"/>
      <c r="P103" s="20"/>
      <c r="Q103" s="19">
        <v>1</v>
      </c>
      <c r="R103" s="19">
        <v>1</v>
      </c>
      <c r="S103" s="19">
        <v>1</v>
      </c>
      <c r="T103" s="19">
        <v>0</v>
      </c>
      <c r="U103" s="19"/>
      <c r="V103" s="61">
        <f>COUNTIFS($G$6:G103,4,$B$6:B103,B103)*IF(G103=4,1,0)</f>
        <v>0</v>
      </c>
      <c r="W103" s="61" t="str">
        <f t="shared" si="3"/>
        <v>1014,0</v>
      </c>
      <c r="X103" s="61">
        <f>COUNTIFS($G$6:G103,6,$B$6:B103,B103)*IF(G103=6,1,0)</f>
        <v>0</v>
      </c>
      <c r="Y103" s="61" t="str">
        <f t="shared" si="4"/>
        <v>1014,0</v>
      </c>
    </row>
    <row r="104" spans="1:25" s="22" customFormat="1" x14ac:dyDescent="0.2">
      <c r="A104" s="17">
        <v>1014009</v>
      </c>
      <c r="B104" s="17">
        <v>1014</v>
      </c>
      <c r="C104" s="17">
        <v>9</v>
      </c>
      <c r="D104" s="17" t="s">
        <v>274</v>
      </c>
      <c r="E104" s="127" t="s">
        <v>585</v>
      </c>
      <c r="F104" s="17">
        <v>10</v>
      </c>
      <c r="G104" s="19">
        <v>1</v>
      </c>
      <c r="H104" s="19" t="str">
        <f>VLOOKUP(G104,配置说明!$B$16:$C$23,2,0)</f>
        <v>头像文字</v>
      </c>
      <c r="I104" s="20" t="s">
        <v>184</v>
      </c>
      <c r="J104" s="19" t="s">
        <v>8</v>
      </c>
      <c r="K104" s="21" t="s">
        <v>773</v>
      </c>
      <c r="L104" s="74"/>
      <c r="M104" s="19">
        <v>2</v>
      </c>
      <c r="N104" s="18" t="s">
        <v>759</v>
      </c>
      <c r="O104" s="18"/>
      <c r="P104" s="20"/>
      <c r="Q104" s="19">
        <v>1</v>
      </c>
      <c r="R104" s="19">
        <v>1</v>
      </c>
      <c r="S104" s="19">
        <v>1</v>
      </c>
      <c r="T104" s="19">
        <v>0</v>
      </c>
      <c r="U104" s="19"/>
      <c r="V104" s="61">
        <f>COUNTIFS($G$6:G104,4,$B$6:B104,B104)*IF(G104=4,1,0)</f>
        <v>0</v>
      </c>
      <c r="W104" s="61" t="str">
        <f t="shared" si="3"/>
        <v>1014,0</v>
      </c>
      <c r="X104" s="61">
        <f>COUNTIFS($G$6:G104,6,$B$6:B104,B104)*IF(G104=6,1,0)</f>
        <v>0</v>
      </c>
      <c r="Y104" s="61" t="str">
        <f t="shared" si="4"/>
        <v>1014,0</v>
      </c>
    </row>
    <row r="105" spans="1:25" s="22" customFormat="1" ht="28.5" x14ac:dyDescent="0.2">
      <c r="A105" s="17">
        <v>1014010</v>
      </c>
      <c r="B105" s="17">
        <v>1014</v>
      </c>
      <c r="C105" s="17">
        <v>10</v>
      </c>
      <c r="D105" s="17" t="s">
        <v>274</v>
      </c>
      <c r="E105" s="127" t="s">
        <v>585</v>
      </c>
      <c r="F105" s="17">
        <v>11</v>
      </c>
      <c r="G105" s="19">
        <v>1</v>
      </c>
      <c r="H105" s="19" t="str">
        <f>VLOOKUP(G105,配置说明!$B$16:$C$23,2,0)</f>
        <v>头像文字</v>
      </c>
      <c r="I105" s="20" t="s">
        <v>184</v>
      </c>
      <c r="J105" s="19" t="s">
        <v>186</v>
      </c>
      <c r="K105" s="21" t="s">
        <v>573</v>
      </c>
      <c r="L105" s="74"/>
      <c r="M105" s="19">
        <v>0</v>
      </c>
      <c r="N105" s="18" t="s">
        <v>760</v>
      </c>
      <c r="O105" s="18"/>
      <c r="P105" s="20"/>
      <c r="Q105" s="19">
        <v>0</v>
      </c>
      <c r="R105" s="19">
        <v>1</v>
      </c>
      <c r="S105" s="19">
        <v>1</v>
      </c>
      <c r="T105" s="19">
        <v>0</v>
      </c>
      <c r="U105" s="19"/>
      <c r="V105" s="61">
        <f>COUNTIFS($G$6:G105,4,$B$6:B105,B105)*IF(G105=4,1,0)</f>
        <v>0</v>
      </c>
      <c r="W105" s="61" t="str">
        <f t="shared" si="3"/>
        <v>1014,0</v>
      </c>
      <c r="X105" s="61">
        <f>COUNTIFS($G$6:G105,6,$B$6:B105,B105)*IF(G105=6,1,0)</f>
        <v>0</v>
      </c>
      <c r="Y105" s="61" t="str">
        <f t="shared" si="4"/>
        <v>1014,0</v>
      </c>
    </row>
    <row r="106" spans="1:25" s="22" customFormat="1" x14ac:dyDescent="0.2">
      <c r="A106" s="17">
        <v>1014011</v>
      </c>
      <c r="B106" s="17">
        <v>1014</v>
      </c>
      <c r="C106" s="17">
        <v>11</v>
      </c>
      <c r="D106" s="17" t="s">
        <v>274</v>
      </c>
      <c r="E106" s="127" t="s">
        <v>585</v>
      </c>
      <c r="F106" s="17">
        <v>12</v>
      </c>
      <c r="G106" s="19">
        <v>1</v>
      </c>
      <c r="H106" s="19" t="str">
        <f>VLOOKUP(G106,配置说明!$B$16:$C$23,2,0)</f>
        <v>头像文字</v>
      </c>
      <c r="I106" s="20" t="s">
        <v>184</v>
      </c>
      <c r="J106" s="19" t="s">
        <v>186</v>
      </c>
      <c r="K106" s="21" t="s">
        <v>294</v>
      </c>
      <c r="L106" s="74"/>
      <c r="M106" s="19">
        <v>2</v>
      </c>
      <c r="N106" s="18" t="s">
        <v>760</v>
      </c>
      <c r="O106" s="18"/>
      <c r="P106" s="20"/>
      <c r="Q106" s="19">
        <v>1</v>
      </c>
      <c r="R106" s="19">
        <v>1</v>
      </c>
      <c r="S106" s="19">
        <v>1</v>
      </c>
      <c r="T106" s="19">
        <v>0</v>
      </c>
      <c r="U106" s="19">
        <v>0</v>
      </c>
      <c r="V106" s="61">
        <f>COUNTIFS($G$6:G106,4,$B$6:B106,B106)*IF(G106=4,1,0)</f>
        <v>0</v>
      </c>
      <c r="W106" s="61" t="str">
        <f t="shared" si="3"/>
        <v>1014,0</v>
      </c>
      <c r="X106" s="61">
        <f>COUNTIFS($G$6:G106,6,$B$6:B106,B106)*IF(G106=6,1,0)</f>
        <v>0</v>
      </c>
      <c r="Y106" s="61" t="str">
        <f t="shared" si="4"/>
        <v>1014,0</v>
      </c>
    </row>
    <row r="107" spans="1:25" s="22" customFormat="1" x14ac:dyDescent="0.2">
      <c r="A107" s="17">
        <v>1014012</v>
      </c>
      <c r="B107" s="17">
        <v>1014</v>
      </c>
      <c r="C107" s="17">
        <v>12</v>
      </c>
      <c r="D107" s="17" t="s">
        <v>274</v>
      </c>
      <c r="E107" s="127" t="s">
        <v>585</v>
      </c>
      <c r="F107" s="17">
        <v>13</v>
      </c>
      <c r="G107" s="19">
        <v>1</v>
      </c>
      <c r="H107" s="19" t="str">
        <f>VLOOKUP(G107,配置说明!$B$16:$C$23,2,0)</f>
        <v>头像文字</v>
      </c>
      <c r="I107" s="20" t="s">
        <v>184</v>
      </c>
      <c r="J107" s="19" t="s">
        <v>186</v>
      </c>
      <c r="K107" s="69" t="s">
        <v>763</v>
      </c>
      <c r="L107" s="74"/>
      <c r="M107" s="19">
        <v>2</v>
      </c>
      <c r="N107" s="67" t="s">
        <v>761</v>
      </c>
      <c r="O107" s="18"/>
      <c r="P107" s="20"/>
      <c r="Q107" s="19">
        <v>0</v>
      </c>
      <c r="R107" s="19">
        <v>1</v>
      </c>
      <c r="S107" s="19">
        <v>1</v>
      </c>
      <c r="T107" s="19">
        <v>0</v>
      </c>
      <c r="U107" s="19"/>
      <c r="V107" s="61">
        <f>COUNTIFS($G$6:G107,4,$B$6:B107,B107)*IF(G107=4,1,0)</f>
        <v>0</v>
      </c>
      <c r="W107" s="61" t="str">
        <f t="shared" si="3"/>
        <v>1014,0</v>
      </c>
      <c r="X107" s="61">
        <f>COUNTIFS($G$6:G107,6,$B$6:B107,B107)*IF(G107=6,1,0)</f>
        <v>0</v>
      </c>
      <c r="Y107" s="61" t="str">
        <f t="shared" si="4"/>
        <v>1014,0</v>
      </c>
    </row>
    <row r="108" spans="1:25" s="22" customFormat="1" x14ac:dyDescent="0.2">
      <c r="A108" s="17">
        <v>1014013</v>
      </c>
      <c r="B108" s="17">
        <v>1014</v>
      </c>
      <c r="C108" s="17">
        <v>13</v>
      </c>
      <c r="D108" s="17" t="s">
        <v>274</v>
      </c>
      <c r="E108" s="127" t="s">
        <v>500</v>
      </c>
      <c r="F108" s="17">
        <v>15</v>
      </c>
      <c r="G108" s="19">
        <v>1</v>
      </c>
      <c r="H108" s="19" t="str">
        <f>VLOOKUP(G108,配置说明!$B$16:$C$23,2,0)</f>
        <v>头像文字</v>
      </c>
      <c r="I108" s="20" t="s">
        <v>184</v>
      </c>
      <c r="J108" s="19" t="s">
        <v>186</v>
      </c>
      <c r="K108" s="69" t="s">
        <v>764</v>
      </c>
      <c r="L108" s="74"/>
      <c r="M108" s="19">
        <v>2</v>
      </c>
      <c r="N108" s="67" t="s">
        <v>762</v>
      </c>
      <c r="O108" s="18"/>
      <c r="P108" s="20"/>
      <c r="Q108" s="19">
        <v>1</v>
      </c>
      <c r="R108" s="19">
        <v>1</v>
      </c>
      <c r="S108" s="19">
        <v>1</v>
      </c>
      <c r="T108" s="19">
        <v>0</v>
      </c>
      <c r="U108" s="19"/>
      <c r="V108" s="61">
        <f>COUNTIFS($G$6:G108,4,$B$6:B108,B108)*IF(G108=4,1,0)</f>
        <v>0</v>
      </c>
      <c r="W108" s="61" t="str">
        <f t="shared" ref="W108:W176" si="9">$B108&amp;","&amp;V108</f>
        <v>1014,0</v>
      </c>
      <c r="X108" s="61">
        <f>COUNTIFS($G$6:G108,6,$B$6:B108,B108)*IF(G108=6,1,0)</f>
        <v>0</v>
      </c>
      <c r="Y108" s="61" t="str">
        <f t="shared" ref="Y108:Y176" si="10">$B108&amp;","&amp;X108</f>
        <v>1014,0</v>
      </c>
    </row>
    <row r="109" spans="1:25" s="61" customFormat="1" x14ac:dyDescent="0.2">
      <c r="A109" s="51">
        <v>1014014</v>
      </c>
      <c r="B109" s="51">
        <v>1014</v>
      </c>
      <c r="C109" s="51">
        <v>14</v>
      </c>
      <c r="D109" s="51" t="s">
        <v>274</v>
      </c>
      <c r="E109" s="127" t="s">
        <v>498</v>
      </c>
      <c r="F109" s="51">
        <v>15</v>
      </c>
      <c r="G109" s="58">
        <v>1</v>
      </c>
      <c r="H109" s="58" t="str">
        <f>VLOOKUP(G109,配置说明!$B$16:$C$23,2,0)</f>
        <v>头像文字</v>
      </c>
      <c r="I109" s="59" t="s">
        <v>184</v>
      </c>
      <c r="J109" s="58" t="s">
        <v>186</v>
      </c>
      <c r="K109" s="87" t="s">
        <v>804</v>
      </c>
      <c r="L109" s="87"/>
      <c r="M109" s="58">
        <v>2</v>
      </c>
      <c r="N109" s="60" t="s">
        <v>442</v>
      </c>
      <c r="O109" s="60"/>
      <c r="P109" s="59"/>
      <c r="Q109" s="58">
        <v>1</v>
      </c>
      <c r="R109" s="58">
        <v>1</v>
      </c>
      <c r="S109" s="58">
        <v>1</v>
      </c>
      <c r="T109" s="58">
        <v>0</v>
      </c>
      <c r="U109" s="58"/>
      <c r="V109" s="61">
        <f>COUNTIFS($G$6:G109,4,$B$6:B109,B109)*IF(G109=4,1,0)</f>
        <v>0</v>
      </c>
      <c r="W109" s="61" t="str">
        <f t="shared" si="9"/>
        <v>1014,0</v>
      </c>
      <c r="X109" s="61">
        <f>COUNTIFS($G$6:G109,6,$B$6:B109,B109)*IF(G109=6,1,0)</f>
        <v>0</v>
      </c>
      <c r="Y109" s="61" t="str">
        <f t="shared" si="10"/>
        <v>1014,0</v>
      </c>
    </row>
    <row r="110" spans="1:25" s="22" customFormat="1" x14ac:dyDescent="0.2">
      <c r="A110" s="17">
        <v>1014015</v>
      </c>
      <c r="B110" s="17">
        <v>1014</v>
      </c>
      <c r="C110" s="17">
        <v>15</v>
      </c>
      <c r="D110" s="17" t="s">
        <v>274</v>
      </c>
      <c r="E110" s="127" t="s">
        <v>585</v>
      </c>
      <c r="F110" s="17">
        <v>16</v>
      </c>
      <c r="G110" s="19">
        <v>1</v>
      </c>
      <c r="H110" s="19" t="str">
        <f>VLOOKUP(G110,配置说明!$B$16:$C$23,2,0)</f>
        <v>头像文字</v>
      </c>
      <c r="I110" s="20" t="s">
        <v>184</v>
      </c>
      <c r="J110" s="19" t="s">
        <v>186</v>
      </c>
      <c r="K110" s="21" t="s">
        <v>574</v>
      </c>
      <c r="L110" s="74"/>
      <c r="M110" s="19">
        <v>2</v>
      </c>
      <c r="N110" s="18" t="s">
        <v>278</v>
      </c>
      <c r="O110" s="18"/>
      <c r="P110" s="20"/>
      <c r="Q110" s="19">
        <v>1</v>
      </c>
      <c r="R110" s="19">
        <v>1</v>
      </c>
      <c r="S110" s="19">
        <v>1</v>
      </c>
      <c r="T110" s="19">
        <v>0</v>
      </c>
      <c r="U110" s="19"/>
      <c r="V110" s="61">
        <f>COUNTIFS($G$6:G110,4,$B$6:B110,B110)*IF(G110=4,1,0)</f>
        <v>0</v>
      </c>
      <c r="W110" s="61" t="str">
        <f t="shared" si="9"/>
        <v>1014,0</v>
      </c>
      <c r="X110" s="61">
        <f>COUNTIFS($G$6:G110,6,$B$6:B110,B110)*IF(G110=6,1,0)</f>
        <v>0</v>
      </c>
      <c r="Y110" s="61" t="str">
        <f t="shared" si="10"/>
        <v>1014,0</v>
      </c>
    </row>
    <row r="111" spans="1:25" s="56" customFormat="1" x14ac:dyDescent="0.2">
      <c r="A111" s="51">
        <v>1014016</v>
      </c>
      <c r="B111" s="51">
        <v>1014</v>
      </c>
      <c r="C111" s="51">
        <v>16</v>
      </c>
      <c r="D111" s="51" t="s">
        <v>377</v>
      </c>
      <c r="E111" s="128" t="s">
        <v>584</v>
      </c>
      <c r="F111" s="51">
        <v>17</v>
      </c>
      <c r="G111" s="52">
        <v>6</v>
      </c>
      <c r="H111" s="52" t="str">
        <f>VLOOKUP(G111,配置说明!$B$16:$C$23,2,0)</f>
        <v>等待唤起</v>
      </c>
      <c r="I111" s="53" t="s">
        <v>859</v>
      </c>
      <c r="J111" s="52"/>
      <c r="K111" s="53" t="s">
        <v>378</v>
      </c>
      <c r="L111" s="54"/>
      <c r="M111" s="52">
        <v>0</v>
      </c>
      <c r="N111" s="55"/>
      <c r="O111" s="55"/>
      <c r="P111" s="53"/>
      <c r="Q111" s="52">
        <v>0</v>
      </c>
      <c r="R111" s="52">
        <v>0</v>
      </c>
      <c r="S111" s="52">
        <v>0</v>
      </c>
      <c r="T111" s="52">
        <v>2</v>
      </c>
      <c r="U111" s="52">
        <v>1014022</v>
      </c>
      <c r="V111" s="56">
        <f>COUNTIFS($G$6:G111,4,$B$6:B111,B111)*IF(G111=4,1,0)</f>
        <v>0</v>
      </c>
      <c r="W111" s="56" t="str">
        <f t="shared" si="9"/>
        <v>1014,0</v>
      </c>
      <c r="X111" s="56">
        <f>COUNTIFS($G$6:G111,6,$B$6:B111,B111)*IF(G111=6,1,0)</f>
        <v>2</v>
      </c>
      <c r="Y111" s="56" t="str">
        <f t="shared" si="10"/>
        <v>1014,2</v>
      </c>
    </row>
    <row r="112" spans="1:25" s="22" customFormat="1" x14ac:dyDescent="0.2">
      <c r="A112" s="17">
        <v>1014017</v>
      </c>
      <c r="B112" s="17">
        <v>1014</v>
      </c>
      <c r="C112" s="17">
        <v>17</v>
      </c>
      <c r="D112" s="17" t="s">
        <v>274</v>
      </c>
      <c r="E112" s="127" t="s">
        <v>585</v>
      </c>
      <c r="F112" s="17">
        <v>18</v>
      </c>
      <c r="G112" s="19">
        <v>2</v>
      </c>
      <c r="H112" s="19" t="str">
        <f>VLOOKUP(G112,配置说明!$B$16:$C$23,2,0)</f>
        <v>帮助面板</v>
      </c>
      <c r="I112" s="20" t="s">
        <v>490</v>
      </c>
      <c r="J112" s="19"/>
      <c r="K112" s="21"/>
      <c r="L112" s="74"/>
      <c r="M112" s="19">
        <v>0</v>
      </c>
      <c r="N112" s="18"/>
      <c r="O112" s="18"/>
      <c r="P112" s="20"/>
      <c r="Q112" s="19">
        <v>0</v>
      </c>
      <c r="R112" s="19">
        <v>0</v>
      </c>
      <c r="S112" s="19">
        <v>1</v>
      </c>
      <c r="T112" s="19">
        <v>2</v>
      </c>
      <c r="U112" s="19">
        <v>1014022</v>
      </c>
      <c r="V112" s="61">
        <f>COUNTIFS($G$6:G112,4,$B$6:B112,B112)*IF(G112=4,1,0)</f>
        <v>0</v>
      </c>
      <c r="W112" s="61" t="str">
        <f t="shared" si="9"/>
        <v>1014,0</v>
      </c>
      <c r="X112" s="61">
        <f>COUNTIFS($G$6:G112,6,$B$6:B112,B112)*IF(G112=6,1,0)</f>
        <v>0</v>
      </c>
      <c r="Y112" s="61" t="str">
        <f t="shared" si="10"/>
        <v>1014,0</v>
      </c>
    </row>
    <row r="113" spans="1:25" s="22" customFormat="1" ht="28.5" x14ac:dyDescent="0.2">
      <c r="A113" s="17">
        <v>1014018</v>
      </c>
      <c r="B113" s="17">
        <v>1014</v>
      </c>
      <c r="C113" s="17">
        <v>18</v>
      </c>
      <c r="D113" s="17" t="s">
        <v>274</v>
      </c>
      <c r="E113" s="127" t="s">
        <v>585</v>
      </c>
      <c r="F113" s="17">
        <v>19</v>
      </c>
      <c r="G113" s="19">
        <v>1</v>
      </c>
      <c r="H113" s="19" t="str">
        <f>VLOOKUP(G113,配置说明!$B$16:$C$23,2,0)</f>
        <v>头像文字</v>
      </c>
      <c r="I113" s="20" t="s">
        <v>184</v>
      </c>
      <c r="J113" s="19" t="s">
        <v>186</v>
      </c>
      <c r="K113" s="21" t="s">
        <v>575</v>
      </c>
      <c r="L113" s="74"/>
      <c r="M113" s="19">
        <v>0</v>
      </c>
      <c r="N113" s="18"/>
      <c r="O113" s="18"/>
      <c r="P113" s="20"/>
      <c r="Q113" s="19">
        <v>0</v>
      </c>
      <c r="R113" s="19">
        <v>0</v>
      </c>
      <c r="S113" s="19">
        <v>1</v>
      </c>
      <c r="T113" s="19">
        <v>0</v>
      </c>
      <c r="U113" s="19"/>
      <c r="V113" s="61">
        <f>COUNTIFS($G$6:G113,4,$B$6:B113,B113)*IF(G113=4,1,0)</f>
        <v>0</v>
      </c>
      <c r="W113" s="61" t="str">
        <f t="shared" si="9"/>
        <v>1014,0</v>
      </c>
      <c r="X113" s="61">
        <f>COUNTIFS($G$6:G113,6,$B$6:B113,B113)*IF(G113=6,1,0)</f>
        <v>0</v>
      </c>
      <c r="Y113" s="61" t="str">
        <f t="shared" si="10"/>
        <v>1014,0</v>
      </c>
    </row>
    <row r="114" spans="1:25" s="22" customFormat="1" x14ac:dyDescent="0.2">
      <c r="A114" s="17">
        <v>1014019</v>
      </c>
      <c r="B114" s="17">
        <v>1014</v>
      </c>
      <c r="C114" s="17">
        <v>19</v>
      </c>
      <c r="D114" s="17" t="s">
        <v>274</v>
      </c>
      <c r="E114" s="127" t="s">
        <v>585</v>
      </c>
      <c r="F114" s="17">
        <v>20</v>
      </c>
      <c r="G114" s="19">
        <v>1</v>
      </c>
      <c r="H114" s="19" t="str">
        <f>VLOOKUP(G114,配置说明!$B$16:$C$23,2,0)</f>
        <v>头像文字</v>
      </c>
      <c r="I114" s="20" t="s">
        <v>184</v>
      </c>
      <c r="J114" s="19" t="s">
        <v>186</v>
      </c>
      <c r="K114" s="21" t="s">
        <v>395</v>
      </c>
      <c r="L114" s="74"/>
      <c r="M114" s="19">
        <v>1</v>
      </c>
      <c r="N114" s="18" t="s">
        <v>279</v>
      </c>
      <c r="O114" s="18"/>
      <c r="P114" s="20"/>
      <c r="Q114" s="19">
        <v>1</v>
      </c>
      <c r="R114" s="19">
        <v>1</v>
      </c>
      <c r="S114" s="19">
        <v>1</v>
      </c>
      <c r="T114" s="19">
        <v>0</v>
      </c>
      <c r="U114" s="19"/>
      <c r="V114" s="61">
        <f>COUNTIFS($G$6:G114,4,$B$6:B114,B114)*IF(G114=4,1,0)</f>
        <v>0</v>
      </c>
      <c r="W114" s="61" t="str">
        <f t="shared" si="9"/>
        <v>1014,0</v>
      </c>
      <c r="X114" s="61">
        <f>COUNTIFS($G$6:G114,6,$B$6:B114,B114)*IF(G114=6,1,0)</f>
        <v>0</v>
      </c>
      <c r="Y114" s="61" t="str">
        <f t="shared" si="10"/>
        <v>1014,0</v>
      </c>
    </row>
    <row r="115" spans="1:25" s="22" customFormat="1" x14ac:dyDescent="0.2">
      <c r="A115" s="17">
        <v>1014020</v>
      </c>
      <c r="B115" s="17">
        <v>1014</v>
      </c>
      <c r="C115" s="17">
        <v>20</v>
      </c>
      <c r="D115" s="17" t="s">
        <v>274</v>
      </c>
      <c r="E115" s="127" t="s">
        <v>584</v>
      </c>
      <c r="F115" s="17">
        <v>21</v>
      </c>
      <c r="G115" s="19">
        <v>1</v>
      </c>
      <c r="H115" s="19" t="str">
        <f>VLOOKUP(G115,配置说明!$B$16:$C$23,2,0)</f>
        <v>头像文字</v>
      </c>
      <c r="I115" s="20" t="s">
        <v>184</v>
      </c>
      <c r="J115" s="19" t="s">
        <v>186</v>
      </c>
      <c r="K115" s="21" t="s">
        <v>675</v>
      </c>
      <c r="L115" s="74"/>
      <c r="M115" s="19">
        <v>1</v>
      </c>
      <c r="N115" s="18" t="s">
        <v>279</v>
      </c>
      <c r="O115" s="18"/>
      <c r="P115" s="20"/>
      <c r="Q115" s="19">
        <v>1</v>
      </c>
      <c r="R115" s="19">
        <v>1</v>
      </c>
      <c r="S115" s="19">
        <v>1</v>
      </c>
      <c r="T115" s="19">
        <v>0</v>
      </c>
      <c r="U115" s="19"/>
      <c r="V115" s="61">
        <f>COUNTIFS($G$6:G115,4,$B$6:B115,B115)*IF(G115=4,1,0)</f>
        <v>0</v>
      </c>
      <c r="W115" s="61" t="str">
        <f t="shared" si="9"/>
        <v>1014,0</v>
      </c>
      <c r="X115" s="61">
        <f>COUNTIFS($G$6:G115,6,$B$6:B115,B115)*IF(G115=6,1,0)</f>
        <v>0</v>
      </c>
      <c r="Y115" s="61" t="str">
        <f t="shared" si="10"/>
        <v>1014,0</v>
      </c>
    </row>
    <row r="116" spans="1:25" s="22" customFormat="1" ht="28.5" x14ac:dyDescent="0.2">
      <c r="A116" s="17">
        <v>1014021</v>
      </c>
      <c r="B116" s="17">
        <v>1014</v>
      </c>
      <c r="C116" s="17">
        <v>21</v>
      </c>
      <c r="D116" s="17" t="s">
        <v>274</v>
      </c>
      <c r="E116" s="127" t="s">
        <v>517</v>
      </c>
      <c r="F116" s="17">
        <v>22</v>
      </c>
      <c r="G116" s="19">
        <v>1</v>
      </c>
      <c r="H116" s="19" t="str">
        <f>VLOOKUP(G116,配置说明!$B$16:$C$23,2,0)</f>
        <v>头像文字</v>
      </c>
      <c r="I116" s="20" t="s">
        <v>184</v>
      </c>
      <c r="J116" s="19" t="s">
        <v>186</v>
      </c>
      <c r="K116" s="21" t="s">
        <v>860</v>
      </c>
      <c r="L116" s="74"/>
      <c r="M116" s="19">
        <v>1</v>
      </c>
      <c r="N116" s="18" t="s">
        <v>786</v>
      </c>
      <c r="O116" s="18"/>
      <c r="P116" s="20"/>
      <c r="Q116" s="19">
        <v>1</v>
      </c>
      <c r="R116" s="19">
        <v>1</v>
      </c>
      <c r="S116" s="19">
        <v>1</v>
      </c>
      <c r="T116" s="19">
        <v>0</v>
      </c>
      <c r="U116" s="19"/>
      <c r="V116" s="61">
        <f>COUNTIFS($G$6:G116,4,$B$6:B116,B116)*IF(G116=4,1,0)</f>
        <v>0</v>
      </c>
      <c r="W116" s="61" t="str">
        <f t="shared" si="9"/>
        <v>1014,0</v>
      </c>
      <c r="X116" s="61">
        <f>COUNTIFS($G$6:G116,6,$B$6:B116,B116)*IF(G116=6,1,0)</f>
        <v>0</v>
      </c>
      <c r="Y116" s="61" t="str">
        <f t="shared" si="10"/>
        <v>1014,0</v>
      </c>
    </row>
    <row r="117" spans="1:25" s="22" customFormat="1" x14ac:dyDescent="0.2">
      <c r="A117" s="17">
        <v>1014022</v>
      </c>
      <c r="B117" s="17">
        <v>1014</v>
      </c>
      <c r="C117" s="17">
        <v>22</v>
      </c>
      <c r="D117" s="17" t="s">
        <v>274</v>
      </c>
      <c r="E117" s="128"/>
      <c r="F117" s="17">
        <v>23</v>
      </c>
      <c r="G117" s="19">
        <v>6</v>
      </c>
      <c r="H117" s="19" t="str">
        <f>VLOOKUP(G117,配置说明!$B$16:$C$23,2,0)</f>
        <v>等待唤起</v>
      </c>
      <c r="I117" s="20" t="s">
        <v>861</v>
      </c>
      <c r="J117" s="19"/>
      <c r="K117" s="21"/>
      <c r="L117" s="74"/>
      <c r="M117" s="19">
        <v>0</v>
      </c>
      <c r="N117" s="18"/>
      <c r="O117" s="18"/>
      <c r="P117" s="20"/>
      <c r="Q117" s="19">
        <v>0</v>
      </c>
      <c r="R117" s="19">
        <v>0</v>
      </c>
      <c r="S117" s="19">
        <v>0</v>
      </c>
      <c r="T117" s="19">
        <v>0</v>
      </c>
      <c r="U117" s="19"/>
      <c r="V117" s="61">
        <f>COUNTIFS($G$6:G117,4,$B$6:B117,B117)*IF(G117=4,1,0)</f>
        <v>0</v>
      </c>
      <c r="W117" s="61" t="str">
        <f t="shared" si="9"/>
        <v>1014,0</v>
      </c>
      <c r="X117" s="61">
        <f>COUNTIFS($G$6:G117,6,$B$6:B117,B117)*IF(G117=6,1,0)</f>
        <v>3</v>
      </c>
      <c r="Y117" s="61" t="str">
        <f t="shared" si="10"/>
        <v>1014,3</v>
      </c>
    </row>
    <row r="118" spans="1:25" s="22" customFormat="1" x14ac:dyDescent="0.2">
      <c r="A118" s="71">
        <v>1014023</v>
      </c>
      <c r="B118" s="71">
        <v>1014</v>
      </c>
      <c r="C118" s="71">
        <v>23</v>
      </c>
      <c r="D118" s="71" t="s">
        <v>377</v>
      </c>
      <c r="E118" s="128" t="s">
        <v>852</v>
      </c>
      <c r="F118" s="71">
        <v>-1</v>
      </c>
      <c r="G118" s="72">
        <v>5</v>
      </c>
      <c r="H118" s="72" t="str">
        <f>VLOOKUP(G118,配置说明!$B$16:$C$23,2,0)</f>
        <v>空节点</v>
      </c>
      <c r="I118" s="73"/>
      <c r="J118" s="72"/>
      <c r="K118" s="74"/>
      <c r="L118" s="74"/>
      <c r="M118" s="72">
        <v>0</v>
      </c>
      <c r="N118" s="75"/>
      <c r="O118" s="75"/>
      <c r="P118" s="73"/>
      <c r="Q118" s="72">
        <v>0</v>
      </c>
      <c r="R118" s="72">
        <v>0</v>
      </c>
      <c r="S118" s="72">
        <v>1</v>
      </c>
      <c r="T118" s="72">
        <v>0</v>
      </c>
      <c r="U118" s="72"/>
      <c r="V118" s="61">
        <f>COUNTIFS($G$6:G118,4,$B$6:B118,B118)*IF(G118=4,1,0)</f>
        <v>0</v>
      </c>
      <c r="W118" s="61" t="str">
        <f>$B118&amp;","&amp;V118</f>
        <v>1014,0</v>
      </c>
      <c r="X118" s="61">
        <f>COUNTIFS($G$6:G118,6,$B$6:B118,B118)*IF(G118=6,1,0)</f>
        <v>0</v>
      </c>
      <c r="Y118" s="61" t="str">
        <f>$B118&amp;","&amp;X118</f>
        <v>1014,0</v>
      </c>
    </row>
    <row r="119" spans="1:25" s="16" customFormat="1" ht="28.5" x14ac:dyDescent="0.2">
      <c r="A119" s="11">
        <v>1015001</v>
      </c>
      <c r="B119" s="11">
        <v>1015</v>
      </c>
      <c r="C119" s="11">
        <v>1</v>
      </c>
      <c r="D119" s="12" t="s">
        <v>480</v>
      </c>
      <c r="E119" s="126" t="s">
        <v>518</v>
      </c>
      <c r="F119" s="11">
        <v>2</v>
      </c>
      <c r="G119" s="13">
        <v>1</v>
      </c>
      <c r="H119" s="12" t="str">
        <f>VLOOKUP(G119,配置说明!$B$16:$C$23,2,0)</f>
        <v>头像文字</v>
      </c>
      <c r="I119" s="14">
        <v>100601</v>
      </c>
      <c r="J119" s="13" t="s">
        <v>186</v>
      </c>
      <c r="K119" s="15" t="s">
        <v>576</v>
      </c>
      <c r="L119" s="74"/>
      <c r="M119" s="13">
        <v>0</v>
      </c>
      <c r="N119" s="12"/>
      <c r="O119" s="12"/>
      <c r="P119" s="14"/>
      <c r="Q119" s="13">
        <v>0</v>
      </c>
      <c r="R119" s="13">
        <v>1</v>
      </c>
      <c r="S119" s="13">
        <v>1</v>
      </c>
      <c r="T119" s="13">
        <v>1</v>
      </c>
      <c r="U119" s="13"/>
      <c r="V119" s="61">
        <f>COUNTIFS($G$6:G119,4,$B$6:B119,B119)*IF(G119=4,1,0)</f>
        <v>0</v>
      </c>
      <c r="W119" s="61" t="str">
        <f t="shared" si="9"/>
        <v>1015,0</v>
      </c>
      <c r="X119" s="61">
        <f>COUNTIFS($G$6:G119,6,$B$6:B119,B119)*IF(G119=6,1,0)</f>
        <v>0</v>
      </c>
      <c r="Y119" s="61" t="str">
        <f t="shared" si="10"/>
        <v>1015,0</v>
      </c>
    </row>
    <row r="120" spans="1:25" s="16" customFormat="1" ht="28.5" x14ac:dyDescent="0.2">
      <c r="A120" s="11">
        <v>1015002</v>
      </c>
      <c r="B120" s="11">
        <v>1015</v>
      </c>
      <c r="C120" s="11">
        <v>2</v>
      </c>
      <c r="D120" s="12" t="s">
        <v>480</v>
      </c>
      <c r="E120" s="125" t="s">
        <v>585</v>
      </c>
      <c r="F120" s="11">
        <v>3</v>
      </c>
      <c r="G120" s="13">
        <v>1</v>
      </c>
      <c r="H120" s="12" t="str">
        <f>VLOOKUP(G120,配置说明!$B$16:$C$23,2,0)</f>
        <v>头像文字</v>
      </c>
      <c r="I120" s="14">
        <v>100601</v>
      </c>
      <c r="J120" s="13" t="s">
        <v>186</v>
      </c>
      <c r="K120" s="15" t="s">
        <v>577</v>
      </c>
      <c r="L120" s="74"/>
      <c r="M120" s="13">
        <v>0</v>
      </c>
      <c r="N120" s="12"/>
      <c r="O120" s="12"/>
      <c r="P120" s="14"/>
      <c r="Q120" s="13">
        <v>0</v>
      </c>
      <c r="R120" s="13">
        <v>1</v>
      </c>
      <c r="S120" s="13">
        <v>1</v>
      </c>
      <c r="T120" s="13">
        <v>0</v>
      </c>
      <c r="U120" s="13"/>
      <c r="V120" s="61">
        <f>COUNTIFS($G$6:G120,4,$B$6:B120,B120)*IF(G120=4,1,0)</f>
        <v>0</v>
      </c>
      <c r="W120" s="61" t="str">
        <f t="shared" si="9"/>
        <v>1015,0</v>
      </c>
      <c r="X120" s="61">
        <f>COUNTIFS($G$6:G120,6,$B$6:B120,B120)*IF(G120=6,1,0)</f>
        <v>0</v>
      </c>
      <c r="Y120" s="61" t="str">
        <f t="shared" si="10"/>
        <v>1015,0</v>
      </c>
    </row>
    <row r="121" spans="1:25" s="16" customFormat="1" x14ac:dyDescent="0.2">
      <c r="A121" s="11">
        <v>1015003</v>
      </c>
      <c r="B121" s="11">
        <v>1015</v>
      </c>
      <c r="C121" s="11">
        <v>3</v>
      </c>
      <c r="D121" s="12" t="s">
        <v>480</v>
      </c>
      <c r="E121" s="125" t="s">
        <v>585</v>
      </c>
      <c r="F121" s="11">
        <v>4</v>
      </c>
      <c r="G121" s="13">
        <v>1</v>
      </c>
      <c r="H121" s="12" t="str">
        <f>VLOOKUP(G121,配置说明!$B$16:$C$23,2,0)</f>
        <v>头像文字</v>
      </c>
      <c r="I121" s="14">
        <v>100601</v>
      </c>
      <c r="J121" s="13" t="s">
        <v>186</v>
      </c>
      <c r="K121" s="15" t="s">
        <v>578</v>
      </c>
      <c r="L121" s="74"/>
      <c r="M121" s="13">
        <v>1</v>
      </c>
      <c r="N121" s="12" t="s">
        <v>280</v>
      </c>
      <c r="O121" s="12"/>
      <c r="P121" s="14"/>
      <c r="Q121" s="13">
        <v>0</v>
      </c>
      <c r="R121" s="13">
        <v>1</v>
      </c>
      <c r="S121" s="13">
        <v>1</v>
      </c>
      <c r="T121" s="13">
        <v>0</v>
      </c>
      <c r="U121" s="13"/>
      <c r="V121" s="61">
        <f>COUNTIFS($G$6:G121,4,$B$6:B121,B121)*IF(G121=4,1,0)</f>
        <v>0</v>
      </c>
      <c r="W121" s="61" t="str">
        <f t="shared" si="9"/>
        <v>1015,0</v>
      </c>
      <c r="X121" s="61">
        <f>COUNTIFS($G$6:G121,6,$B$6:B121,B121)*IF(G121=6,1,0)</f>
        <v>0</v>
      </c>
      <c r="Y121" s="61" t="str">
        <f t="shared" si="10"/>
        <v>1015,0</v>
      </c>
    </row>
    <row r="122" spans="1:25" s="16" customFormat="1" x14ac:dyDescent="0.2">
      <c r="A122" s="11">
        <v>1015004</v>
      </c>
      <c r="B122" s="11">
        <v>1015</v>
      </c>
      <c r="C122" s="11">
        <v>4</v>
      </c>
      <c r="D122" s="12" t="s">
        <v>480</v>
      </c>
      <c r="E122" s="125" t="s">
        <v>585</v>
      </c>
      <c r="F122" s="11">
        <v>5</v>
      </c>
      <c r="G122" s="13">
        <v>2</v>
      </c>
      <c r="H122" s="12" t="str">
        <f>VLOOKUP(G122,配置说明!$B$16:$C$23,2,0)</f>
        <v>帮助面板</v>
      </c>
      <c r="I122" s="14" t="s">
        <v>795</v>
      </c>
      <c r="J122" s="13"/>
      <c r="K122" s="15"/>
      <c r="L122" s="74"/>
      <c r="M122" s="13">
        <v>0</v>
      </c>
      <c r="N122" s="12"/>
      <c r="O122" s="12"/>
      <c r="P122" s="14"/>
      <c r="Q122" s="13">
        <v>0</v>
      </c>
      <c r="R122" s="13">
        <v>0</v>
      </c>
      <c r="S122" s="13">
        <v>1</v>
      </c>
      <c r="T122" s="13">
        <v>0</v>
      </c>
      <c r="U122" s="13"/>
      <c r="V122" s="61">
        <f>COUNTIFS($G$6:G122,4,$B$6:B122,B122)*IF(G122=4,1,0)</f>
        <v>0</v>
      </c>
      <c r="W122" s="61" t="str">
        <f t="shared" si="9"/>
        <v>1015,0</v>
      </c>
      <c r="X122" s="61">
        <f>COUNTIFS($G$6:G122,6,$B$6:B122,B122)*IF(G122=6,1,0)</f>
        <v>0</v>
      </c>
      <c r="Y122" s="61" t="str">
        <f t="shared" si="10"/>
        <v>1015,0</v>
      </c>
    </row>
    <row r="123" spans="1:25" s="16" customFormat="1" x14ac:dyDescent="0.2">
      <c r="A123" s="11">
        <v>1015005</v>
      </c>
      <c r="B123" s="11">
        <v>1015</v>
      </c>
      <c r="C123" s="11">
        <v>5</v>
      </c>
      <c r="D123" s="12" t="s">
        <v>480</v>
      </c>
      <c r="E123" s="125" t="s">
        <v>585</v>
      </c>
      <c r="F123" s="11">
        <v>-1</v>
      </c>
      <c r="G123" s="13">
        <v>5</v>
      </c>
      <c r="H123" s="12" t="str">
        <f>VLOOKUP(G123,配置说明!$B$16:$C$23,2,0)</f>
        <v>空节点</v>
      </c>
      <c r="I123" s="14"/>
      <c r="J123" s="13"/>
      <c r="K123" s="15"/>
      <c r="L123" s="74"/>
      <c r="M123" s="13">
        <v>0</v>
      </c>
      <c r="N123" s="12"/>
      <c r="O123" s="12"/>
      <c r="P123" s="14"/>
      <c r="Q123" s="13">
        <v>0</v>
      </c>
      <c r="R123" s="13">
        <v>0</v>
      </c>
      <c r="S123" s="13">
        <v>1</v>
      </c>
      <c r="T123" s="13">
        <v>0</v>
      </c>
      <c r="U123" s="13"/>
      <c r="V123" s="61">
        <f>COUNTIFS($G$6:G123,4,$B$6:B123,B123)*IF(G123=4,1,0)</f>
        <v>0</v>
      </c>
      <c r="W123" s="61" t="str">
        <f t="shared" si="9"/>
        <v>1015,0</v>
      </c>
      <c r="X123" s="61">
        <f>COUNTIFS($G$6:G123,6,$B$6:B123,B123)*IF(G123=6,1,0)</f>
        <v>0</v>
      </c>
      <c r="Y123" s="61" t="str">
        <f t="shared" si="10"/>
        <v>1015,0</v>
      </c>
    </row>
    <row r="124" spans="1:25" s="22" customFormat="1" x14ac:dyDescent="0.2">
      <c r="A124" s="17">
        <v>1016001</v>
      </c>
      <c r="B124" s="17">
        <v>1016</v>
      </c>
      <c r="C124" s="17">
        <v>1</v>
      </c>
      <c r="D124" s="17" t="s">
        <v>654</v>
      </c>
      <c r="E124" s="127" t="s">
        <v>655</v>
      </c>
      <c r="F124" s="17">
        <v>3</v>
      </c>
      <c r="G124" s="19">
        <v>6</v>
      </c>
      <c r="H124" s="19" t="str">
        <f>VLOOKUP(G124,'[2]#填写说明'!$B$4:$C$11,2,0)</f>
        <v>等待唤起</v>
      </c>
      <c r="I124" s="20">
        <v>100601</v>
      </c>
      <c r="J124" s="19"/>
      <c r="K124" s="21" t="s">
        <v>721</v>
      </c>
      <c r="L124" s="74"/>
      <c r="M124" s="19">
        <v>0</v>
      </c>
      <c r="N124" s="18"/>
      <c r="O124" s="18"/>
      <c r="P124" s="20"/>
      <c r="Q124" s="19">
        <v>0</v>
      </c>
      <c r="R124" s="19">
        <v>0</v>
      </c>
      <c r="S124" s="19">
        <v>1</v>
      </c>
      <c r="T124" s="19">
        <v>2</v>
      </c>
      <c r="U124" s="19">
        <v>1016006</v>
      </c>
      <c r="V124" s="61">
        <v>0</v>
      </c>
      <c r="W124" s="61" t="s">
        <v>688</v>
      </c>
      <c r="X124" s="61">
        <f>COUNTIFS($G$6:G124,6,$B$6:B124,B124)*IF(G124=6,1,0)</f>
        <v>1</v>
      </c>
      <c r="Y124" s="61" t="str">
        <f t="shared" si="10"/>
        <v>1016,1</v>
      </c>
    </row>
    <row r="125" spans="1:25" s="22" customFormat="1" ht="28.5" x14ac:dyDescent="0.2">
      <c r="A125" s="17">
        <v>1016002</v>
      </c>
      <c r="B125" s="17">
        <v>1016</v>
      </c>
      <c r="C125" s="17">
        <v>2</v>
      </c>
      <c r="D125" s="17" t="s">
        <v>325</v>
      </c>
      <c r="E125" s="127" t="s">
        <v>584</v>
      </c>
      <c r="F125" s="17">
        <v>3</v>
      </c>
      <c r="G125" s="19">
        <v>1</v>
      </c>
      <c r="H125" s="19" t="str">
        <f>VLOOKUP(G125,配置说明!$B$16:$C$23,2,0)</f>
        <v>头像文字</v>
      </c>
      <c r="I125" s="20">
        <v>100601</v>
      </c>
      <c r="J125" s="19" t="s">
        <v>652</v>
      </c>
      <c r="K125" s="21" t="s">
        <v>579</v>
      </c>
      <c r="L125" s="74"/>
      <c r="M125" s="19">
        <v>0</v>
      </c>
      <c r="N125" s="18"/>
      <c r="O125" s="18"/>
      <c r="P125" s="20"/>
      <c r="Q125" s="19">
        <v>0</v>
      </c>
      <c r="R125" s="19">
        <v>0</v>
      </c>
      <c r="S125" s="19">
        <v>1</v>
      </c>
      <c r="T125" s="19">
        <v>0</v>
      </c>
      <c r="U125" s="19"/>
      <c r="V125" s="61">
        <f>COUNTIFS($G$6:G125,4,$B$6:B125,B125)*IF(G125=4,1,0)</f>
        <v>0</v>
      </c>
      <c r="W125" s="61" t="str">
        <f t="shared" si="9"/>
        <v>1016,0</v>
      </c>
      <c r="X125" s="61">
        <f>COUNTIFS($G$6:G125,6,$B$6:B125,B125)*IF(G125=6,1,0)</f>
        <v>0</v>
      </c>
      <c r="Y125" s="61" t="str">
        <f t="shared" si="10"/>
        <v>1016,0</v>
      </c>
    </row>
    <row r="126" spans="1:25" s="22" customFormat="1" ht="28.5" x14ac:dyDescent="0.2">
      <c r="A126" s="17">
        <v>1016003</v>
      </c>
      <c r="B126" s="17">
        <v>1016</v>
      </c>
      <c r="C126" s="17">
        <v>3</v>
      </c>
      <c r="D126" s="17" t="s">
        <v>325</v>
      </c>
      <c r="E126" s="127" t="s">
        <v>584</v>
      </c>
      <c r="F126" s="17">
        <v>4</v>
      </c>
      <c r="G126" s="19">
        <v>1</v>
      </c>
      <c r="H126" s="19" t="str">
        <f>VLOOKUP(G126,配置说明!$B$16:$C$23,2,0)</f>
        <v>头像文字</v>
      </c>
      <c r="I126" s="20" t="s">
        <v>184</v>
      </c>
      <c r="J126" s="19" t="s">
        <v>853</v>
      </c>
      <c r="K126" s="63" t="s">
        <v>862</v>
      </c>
      <c r="L126" s="99"/>
      <c r="M126" s="19">
        <v>2</v>
      </c>
      <c r="N126" s="18" t="s">
        <v>332</v>
      </c>
      <c r="O126" s="18"/>
      <c r="P126" s="20"/>
      <c r="Q126" s="19">
        <v>1</v>
      </c>
      <c r="R126" s="19">
        <v>1</v>
      </c>
      <c r="S126" s="19">
        <v>1</v>
      </c>
      <c r="T126" s="19">
        <v>0</v>
      </c>
      <c r="U126" s="19"/>
      <c r="V126" s="61">
        <f>COUNTIFS($G$6:G126,4,$B$6:B126,B126)*IF(G126=4,1,0)</f>
        <v>0</v>
      </c>
      <c r="W126" s="61" t="str">
        <f t="shared" si="9"/>
        <v>1016,0</v>
      </c>
      <c r="X126" s="61">
        <f>COUNTIFS($G$6:G126,6,$B$6:B126,B126)*IF(G126=6,1,0)</f>
        <v>0</v>
      </c>
      <c r="Y126" s="61" t="str">
        <f t="shared" si="10"/>
        <v>1016,0</v>
      </c>
    </row>
    <row r="127" spans="1:25" s="22" customFormat="1" x14ac:dyDescent="0.2">
      <c r="A127" s="17">
        <v>1016004</v>
      </c>
      <c r="B127" s="17">
        <v>1016</v>
      </c>
      <c r="C127" s="17">
        <v>4</v>
      </c>
      <c r="D127" s="17" t="s">
        <v>325</v>
      </c>
      <c r="E127" s="127" t="s">
        <v>584</v>
      </c>
      <c r="F127" s="17">
        <v>5</v>
      </c>
      <c r="G127" s="19">
        <v>6</v>
      </c>
      <c r="H127" s="19" t="str">
        <f>VLOOKUP(G127,配置说明!$B$16:$C$23,2,0)</f>
        <v>等待唤起</v>
      </c>
      <c r="I127" s="20" t="s">
        <v>479</v>
      </c>
      <c r="J127" s="19"/>
      <c r="K127" s="20" t="s">
        <v>485</v>
      </c>
      <c r="L127" s="73"/>
      <c r="M127" s="19">
        <v>0</v>
      </c>
      <c r="N127" s="18"/>
      <c r="O127" s="18"/>
      <c r="P127" s="20"/>
      <c r="Q127" s="19">
        <v>0</v>
      </c>
      <c r="R127" s="19">
        <v>0</v>
      </c>
      <c r="S127" s="19">
        <v>1</v>
      </c>
      <c r="T127" s="19">
        <v>0</v>
      </c>
      <c r="U127" s="19"/>
      <c r="V127" s="61">
        <f>COUNTIFS($G$6:G127,4,$B$6:B127,B127)*IF(G127=4,1,0)</f>
        <v>0</v>
      </c>
      <c r="W127" s="61" t="str">
        <f t="shared" si="9"/>
        <v>1016,0</v>
      </c>
      <c r="X127" s="61">
        <f>COUNTIFS($G$6:G127,6,$B$6:B127,B127)*IF(G127=6,1,0)</f>
        <v>2</v>
      </c>
      <c r="Y127" s="61" t="str">
        <f t="shared" si="10"/>
        <v>1016,2</v>
      </c>
    </row>
    <row r="128" spans="1:25" s="22" customFormat="1" x14ac:dyDescent="0.2">
      <c r="A128" s="17">
        <v>1016005</v>
      </c>
      <c r="B128" s="17">
        <v>1016</v>
      </c>
      <c r="C128" s="17">
        <v>5</v>
      </c>
      <c r="D128" s="17" t="s">
        <v>325</v>
      </c>
      <c r="E128" s="127" t="s">
        <v>584</v>
      </c>
      <c r="F128" s="17">
        <v>6</v>
      </c>
      <c r="G128" s="19">
        <v>1</v>
      </c>
      <c r="H128" s="19" t="str">
        <f>VLOOKUP(G128,配置说明!$B$16:$C$23,2,0)</f>
        <v>头像文字</v>
      </c>
      <c r="I128" s="20" t="s">
        <v>184</v>
      </c>
      <c r="J128" s="19" t="s">
        <v>858</v>
      </c>
      <c r="K128" s="21" t="s">
        <v>571</v>
      </c>
      <c r="L128" s="74"/>
      <c r="M128" s="19">
        <v>1</v>
      </c>
      <c r="N128" s="18" t="s">
        <v>275</v>
      </c>
      <c r="O128" s="18"/>
      <c r="P128" s="20"/>
      <c r="Q128" s="19">
        <v>1</v>
      </c>
      <c r="R128" s="19">
        <v>1</v>
      </c>
      <c r="S128" s="19">
        <v>1</v>
      </c>
      <c r="T128" s="19">
        <v>0</v>
      </c>
      <c r="U128" s="19"/>
      <c r="V128" s="61">
        <f>COUNTIFS($G$6:G128,4,$B$6:B128,B128)*IF(G128=4,1,0)</f>
        <v>0</v>
      </c>
      <c r="W128" s="61" t="str">
        <f t="shared" si="9"/>
        <v>1016,0</v>
      </c>
      <c r="X128" s="61">
        <f>COUNTIFS($G$6:G128,6,$B$6:B128,B128)*IF(G128=6,1,0)</f>
        <v>0</v>
      </c>
      <c r="Y128" s="61" t="str">
        <f t="shared" si="10"/>
        <v>1016,0</v>
      </c>
    </row>
    <row r="129" spans="1:25" s="22" customFormat="1" x14ac:dyDescent="0.2">
      <c r="A129" s="17">
        <v>1016006</v>
      </c>
      <c r="B129" s="17">
        <v>1016</v>
      </c>
      <c r="C129" s="17">
        <v>6</v>
      </c>
      <c r="D129" s="17" t="s">
        <v>325</v>
      </c>
      <c r="E129" s="127" t="s">
        <v>584</v>
      </c>
      <c r="F129" s="17">
        <v>7</v>
      </c>
      <c r="G129" s="19">
        <v>1</v>
      </c>
      <c r="H129" s="19" t="str">
        <f>VLOOKUP(G129,配置说明!$B$16:$C$23,2,0)</f>
        <v>头像文字</v>
      </c>
      <c r="I129" s="20" t="s">
        <v>184</v>
      </c>
      <c r="J129" s="19" t="s">
        <v>265</v>
      </c>
      <c r="K129" s="21" t="s">
        <v>580</v>
      </c>
      <c r="L129" s="74"/>
      <c r="M129" s="19">
        <v>1</v>
      </c>
      <c r="N129" s="18" t="s">
        <v>281</v>
      </c>
      <c r="O129" s="18"/>
      <c r="P129" s="20"/>
      <c r="Q129" s="19">
        <v>1</v>
      </c>
      <c r="R129" s="19">
        <v>1</v>
      </c>
      <c r="S129" s="19">
        <v>1</v>
      </c>
      <c r="T129" s="19">
        <v>1</v>
      </c>
      <c r="U129" s="19">
        <v>1001</v>
      </c>
      <c r="V129" s="61">
        <f>COUNTIFS($G$6:G129,4,$B$6:B129,B129)*IF(G129=4,1,0)</f>
        <v>0</v>
      </c>
      <c r="W129" s="61" t="str">
        <f t="shared" si="9"/>
        <v>1016,0</v>
      </c>
      <c r="X129" s="61">
        <f>COUNTIFS($G$6:G129,6,$B$6:B129,B129)*IF(G129=6,1,0)</f>
        <v>0</v>
      </c>
      <c r="Y129" s="61" t="str">
        <f t="shared" si="10"/>
        <v>1016,0</v>
      </c>
    </row>
    <row r="130" spans="1:25" s="22" customFormat="1" x14ac:dyDescent="0.2">
      <c r="A130" s="17">
        <v>1016007</v>
      </c>
      <c r="B130" s="17">
        <v>1016</v>
      </c>
      <c r="C130" s="17">
        <v>7</v>
      </c>
      <c r="D130" s="17" t="s">
        <v>325</v>
      </c>
      <c r="E130" s="127" t="s">
        <v>584</v>
      </c>
      <c r="F130" s="17">
        <v>8</v>
      </c>
      <c r="G130" s="19">
        <v>4</v>
      </c>
      <c r="H130" s="19" t="str">
        <f>VLOOKUP(G130,配置说明!$B$16:$C$23,2,0)</f>
        <v>程序功能</v>
      </c>
      <c r="I130" s="39" t="s">
        <v>282</v>
      </c>
      <c r="J130" s="19"/>
      <c r="L130" s="91"/>
      <c r="M130" s="19">
        <v>0</v>
      </c>
      <c r="N130" s="18" t="s">
        <v>436</v>
      </c>
      <c r="O130" s="18"/>
      <c r="P130" s="20"/>
      <c r="Q130" s="19">
        <v>0</v>
      </c>
      <c r="R130" s="19">
        <v>1</v>
      </c>
      <c r="S130" s="19">
        <v>1</v>
      </c>
      <c r="T130" s="19">
        <v>0</v>
      </c>
      <c r="U130" s="19"/>
      <c r="V130" s="61">
        <f>COUNTIFS($G$6:G130,4,$B$6:B130,B130)*IF(G130=4,1,0)</f>
        <v>1</v>
      </c>
      <c r="W130" s="61" t="str">
        <f t="shared" si="9"/>
        <v>1016,1</v>
      </c>
      <c r="X130" s="61">
        <f>COUNTIFS($G$6:G130,6,$B$6:B130,B130)*IF(G130=6,1,0)</f>
        <v>0</v>
      </c>
      <c r="Y130" s="61" t="str">
        <f t="shared" si="10"/>
        <v>1016,0</v>
      </c>
    </row>
    <row r="131" spans="1:25" s="22" customFormat="1" ht="28.5" x14ac:dyDescent="0.2">
      <c r="A131" s="17">
        <v>1016008</v>
      </c>
      <c r="B131" s="17">
        <v>1016</v>
      </c>
      <c r="C131" s="17">
        <v>8</v>
      </c>
      <c r="D131" s="17" t="s">
        <v>325</v>
      </c>
      <c r="E131" s="127" t="s">
        <v>584</v>
      </c>
      <c r="F131" s="17">
        <v>9</v>
      </c>
      <c r="G131" s="19">
        <v>1</v>
      </c>
      <c r="H131" s="19" t="str">
        <f>VLOOKUP(G131,配置说明!$B$16:$C$23,2,0)</f>
        <v>头像文字</v>
      </c>
      <c r="I131" s="20" t="s">
        <v>184</v>
      </c>
      <c r="J131" s="19" t="s">
        <v>265</v>
      </c>
      <c r="K131" s="69" t="s">
        <v>668</v>
      </c>
      <c r="L131" s="74"/>
      <c r="M131" s="19">
        <v>0</v>
      </c>
      <c r="N131" s="18"/>
      <c r="O131" s="18"/>
      <c r="P131" s="20"/>
      <c r="Q131" s="19">
        <v>0</v>
      </c>
      <c r="R131" s="19">
        <v>1</v>
      </c>
      <c r="S131" s="19">
        <v>1</v>
      </c>
      <c r="T131" s="19">
        <v>0</v>
      </c>
      <c r="U131" s="19"/>
      <c r="V131" s="61">
        <f>COUNTIFS($G$6:G131,4,$B$6:B131,B131)*IF(G131=4,1,0)</f>
        <v>0</v>
      </c>
      <c r="W131" s="61" t="str">
        <f t="shared" si="9"/>
        <v>1016,0</v>
      </c>
      <c r="X131" s="61">
        <f>COUNTIFS($G$6:G131,6,$B$6:B131,B131)*IF(G131=6,1,0)</f>
        <v>0</v>
      </c>
      <c r="Y131" s="61" t="str">
        <f t="shared" si="10"/>
        <v>1016,0</v>
      </c>
    </row>
    <row r="132" spans="1:25" s="22" customFormat="1" ht="28.5" x14ac:dyDescent="0.2">
      <c r="A132" s="17">
        <v>1016009</v>
      </c>
      <c r="B132" s="17">
        <v>1016</v>
      </c>
      <c r="C132" s="17">
        <v>9</v>
      </c>
      <c r="D132" s="17" t="s">
        <v>325</v>
      </c>
      <c r="E132" s="127" t="s">
        <v>584</v>
      </c>
      <c r="F132" s="17">
        <v>10</v>
      </c>
      <c r="G132" s="19">
        <v>1</v>
      </c>
      <c r="H132" s="19" t="str">
        <f>VLOOKUP(G132,配置说明!$B$16:$C$23,2,0)</f>
        <v>头像文字</v>
      </c>
      <c r="I132" s="20" t="s">
        <v>184</v>
      </c>
      <c r="J132" s="19" t="s">
        <v>265</v>
      </c>
      <c r="K132" s="69" t="s">
        <v>669</v>
      </c>
      <c r="L132" s="74"/>
      <c r="M132" s="66">
        <v>0</v>
      </c>
      <c r="N132" s="67"/>
      <c r="O132" s="18"/>
      <c r="P132" s="20"/>
      <c r="Q132" s="66">
        <v>0</v>
      </c>
      <c r="R132" s="19">
        <v>1</v>
      </c>
      <c r="S132" s="19">
        <v>1</v>
      </c>
      <c r="T132" s="19">
        <v>0</v>
      </c>
      <c r="U132" s="19"/>
      <c r="V132" s="61">
        <f>COUNTIFS($G$6:G132,4,$B$6:B132,B132)*IF(G132=4,1,0)</f>
        <v>0</v>
      </c>
      <c r="W132" s="61" t="str">
        <f t="shared" si="9"/>
        <v>1016,0</v>
      </c>
      <c r="X132" s="61">
        <f>COUNTIFS($G$6:G132,6,$B$6:B132,B132)*IF(G132=6,1,0)</f>
        <v>0</v>
      </c>
      <c r="Y132" s="61" t="str">
        <f t="shared" si="10"/>
        <v>1016,0</v>
      </c>
    </row>
    <row r="133" spans="1:25" s="22" customFormat="1" x14ac:dyDescent="0.2">
      <c r="A133" s="17">
        <v>1016010</v>
      </c>
      <c r="B133" s="17">
        <v>1016</v>
      </c>
      <c r="C133" s="17">
        <v>10</v>
      </c>
      <c r="D133" s="17" t="s">
        <v>325</v>
      </c>
      <c r="E133" s="128" t="s">
        <v>586</v>
      </c>
      <c r="F133" s="17">
        <v>11</v>
      </c>
      <c r="G133" s="66">
        <v>1</v>
      </c>
      <c r="H133" s="70" t="str">
        <f>VLOOKUP(G133,配置说明!$B$16:$C$23,2,0)</f>
        <v>头像文字</v>
      </c>
      <c r="I133" s="68" t="s">
        <v>185</v>
      </c>
      <c r="J133" s="66" t="s">
        <v>265</v>
      </c>
      <c r="K133" s="69" t="s">
        <v>670</v>
      </c>
      <c r="L133" s="74"/>
      <c r="M133" s="66">
        <v>2</v>
      </c>
      <c r="N133" s="67" t="s">
        <v>672</v>
      </c>
      <c r="O133" s="18"/>
      <c r="P133" s="20"/>
      <c r="Q133" s="66">
        <v>1</v>
      </c>
      <c r="R133" s="66">
        <v>1</v>
      </c>
      <c r="S133" s="19">
        <v>1</v>
      </c>
      <c r="T133" s="66">
        <v>0</v>
      </c>
      <c r="U133" s="66"/>
      <c r="V133" s="61">
        <f>COUNTIFS($G$6:G133,4,$B$6:B133,B133)*IF(G133=4,1,0)</f>
        <v>0</v>
      </c>
      <c r="W133" s="61" t="str">
        <f t="shared" si="9"/>
        <v>1016,0</v>
      </c>
      <c r="X133" s="61">
        <f>COUNTIFS($G$6:G133,6,$B$6:B133,B133)*IF(G133=6,1,0)</f>
        <v>0</v>
      </c>
      <c r="Y133" s="61" t="str">
        <f t="shared" si="10"/>
        <v>1016,0</v>
      </c>
    </row>
    <row r="134" spans="1:25" s="22" customFormat="1" x14ac:dyDescent="0.2">
      <c r="A134" s="17">
        <v>1016011</v>
      </c>
      <c r="B134" s="17">
        <v>1016</v>
      </c>
      <c r="C134" s="17">
        <v>11</v>
      </c>
      <c r="D134" s="17" t="s">
        <v>325</v>
      </c>
      <c r="E134" s="127" t="s">
        <v>584</v>
      </c>
      <c r="F134" s="17">
        <v>12</v>
      </c>
      <c r="G134" s="66">
        <v>6</v>
      </c>
      <c r="H134" s="70" t="str">
        <f>VLOOKUP(G134,配置说明!$B$16:$C$23,2,0)</f>
        <v>等待唤起</v>
      </c>
      <c r="I134" s="68" t="s">
        <v>449</v>
      </c>
      <c r="J134" s="19"/>
      <c r="K134" s="68" t="s">
        <v>484</v>
      </c>
      <c r="L134" s="73"/>
      <c r="M134" s="19">
        <v>0</v>
      </c>
      <c r="N134" s="18"/>
      <c r="O134" s="18"/>
      <c r="P134" s="20"/>
      <c r="Q134" s="19">
        <v>0</v>
      </c>
      <c r="R134" s="19">
        <v>0</v>
      </c>
      <c r="S134" s="19">
        <v>0</v>
      </c>
      <c r="T134" s="66">
        <v>2</v>
      </c>
      <c r="U134" s="66">
        <v>1016014</v>
      </c>
      <c r="V134" s="61">
        <f>COUNTIFS($G$6:G134,4,$B$6:B134,B134)*IF(G134=4,1,0)</f>
        <v>0</v>
      </c>
      <c r="W134" s="61" t="str">
        <f t="shared" si="9"/>
        <v>1016,0</v>
      </c>
      <c r="X134" s="61">
        <f>COUNTIFS($G$6:G134,6,$B$6:B134,B134)*IF(G134=6,1,0)</f>
        <v>3</v>
      </c>
      <c r="Y134" s="61" t="str">
        <f t="shared" si="10"/>
        <v>1016,3</v>
      </c>
    </row>
    <row r="135" spans="1:25" s="22" customFormat="1" x14ac:dyDescent="0.2">
      <c r="A135" s="17">
        <v>1016012</v>
      </c>
      <c r="B135" s="17">
        <v>1016</v>
      </c>
      <c r="C135" s="17">
        <v>12</v>
      </c>
      <c r="D135" s="17" t="s">
        <v>325</v>
      </c>
      <c r="E135" s="127" t="s">
        <v>584</v>
      </c>
      <c r="F135" s="17">
        <v>13</v>
      </c>
      <c r="G135" s="66">
        <v>2</v>
      </c>
      <c r="H135" s="70" t="str">
        <f>VLOOKUP(G135,配置说明!$B$16:$C$23,2,0)</f>
        <v>帮助面板</v>
      </c>
      <c r="I135" s="68" t="s">
        <v>660</v>
      </c>
      <c r="J135" s="19"/>
      <c r="K135" s="21"/>
      <c r="L135" s="74"/>
      <c r="M135" s="19">
        <v>0</v>
      </c>
      <c r="N135" s="18"/>
      <c r="O135" s="18"/>
      <c r="P135" s="20"/>
      <c r="Q135" s="19">
        <v>0</v>
      </c>
      <c r="R135" s="19">
        <v>0</v>
      </c>
      <c r="S135" s="19">
        <v>1</v>
      </c>
      <c r="T135" s="19">
        <v>0</v>
      </c>
      <c r="U135" s="19"/>
      <c r="V135" s="61">
        <f>COUNTIFS($G$6:G135,4,$B$6:B135,B135)*IF(G135=4,1,0)</f>
        <v>0</v>
      </c>
      <c r="W135" s="61" t="str">
        <f t="shared" si="9"/>
        <v>1016,0</v>
      </c>
      <c r="X135" s="61">
        <f>COUNTIFS($G$6:G135,6,$B$6:B135,B135)*IF(G135=6,1,0)</f>
        <v>0</v>
      </c>
      <c r="Y135" s="61" t="str">
        <f t="shared" si="10"/>
        <v>1016,0</v>
      </c>
    </row>
    <row r="136" spans="1:25" s="22" customFormat="1" x14ac:dyDescent="0.2">
      <c r="A136" s="17">
        <v>1016013</v>
      </c>
      <c r="B136" s="17">
        <v>1016</v>
      </c>
      <c r="C136" s="17">
        <v>13</v>
      </c>
      <c r="D136" s="17" t="s">
        <v>408</v>
      </c>
      <c r="E136" s="127" t="s">
        <v>584</v>
      </c>
      <c r="F136" s="17">
        <v>14</v>
      </c>
      <c r="G136" s="19">
        <v>1</v>
      </c>
      <c r="H136" s="19" t="str">
        <f>VLOOKUP(G136,'[3]#填写说明'!$B$4:$C$11,2,0)</f>
        <v>头像文字</v>
      </c>
      <c r="I136" s="20" t="s">
        <v>184</v>
      </c>
      <c r="J136" s="19" t="s">
        <v>186</v>
      </c>
      <c r="K136" s="21" t="s">
        <v>784</v>
      </c>
      <c r="L136" s="74"/>
      <c r="M136" s="19">
        <v>1</v>
      </c>
      <c r="N136" s="18" t="s">
        <v>785</v>
      </c>
      <c r="O136" s="18"/>
      <c r="P136" s="20"/>
      <c r="Q136" s="19">
        <v>1</v>
      </c>
      <c r="R136" s="19">
        <v>1</v>
      </c>
      <c r="S136" s="19">
        <v>1</v>
      </c>
      <c r="T136" s="19">
        <v>2</v>
      </c>
      <c r="U136" s="66">
        <v>1016014</v>
      </c>
      <c r="V136" s="61">
        <v>0</v>
      </c>
      <c r="W136" s="61" t="s">
        <v>695</v>
      </c>
      <c r="X136" s="61">
        <f>COUNTIFS($G$6:G136,6,$B$6:B136,B136)*IF(G136=6,1,0)</f>
        <v>0</v>
      </c>
      <c r="Y136" s="61" t="str">
        <f t="shared" si="10"/>
        <v>1016,0</v>
      </c>
    </row>
    <row r="137" spans="1:25" s="22" customFormat="1" x14ac:dyDescent="0.2">
      <c r="A137" s="17">
        <v>1016014</v>
      </c>
      <c r="B137" s="71">
        <v>1016</v>
      </c>
      <c r="C137" s="17">
        <v>14</v>
      </c>
      <c r="D137" s="71" t="s">
        <v>654</v>
      </c>
      <c r="E137" s="127" t="s">
        <v>655</v>
      </c>
      <c r="F137" s="71">
        <v>-1</v>
      </c>
      <c r="G137" s="72">
        <v>5</v>
      </c>
      <c r="H137" s="72" t="str">
        <f>VLOOKUP(G137,配置说明!$B$16:$C$23,2,0)</f>
        <v>空节点</v>
      </c>
      <c r="I137" s="73"/>
      <c r="J137" s="72"/>
      <c r="K137" s="74"/>
      <c r="L137" s="74"/>
      <c r="M137" s="72">
        <v>0</v>
      </c>
      <c r="N137" s="75"/>
      <c r="O137" s="75"/>
      <c r="P137" s="73"/>
      <c r="Q137" s="72">
        <v>0</v>
      </c>
      <c r="R137" s="72">
        <v>0</v>
      </c>
      <c r="S137" s="72">
        <v>1</v>
      </c>
      <c r="T137" s="72">
        <v>0</v>
      </c>
      <c r="U137" s="72"/>
      <c r="V137" s="61">
        <f>COUNTIFS($G$6:G137,4,$B$6:B137,B137)*IF(G137=4,1,0)</f>
        <v>0</v>
      </c>
      <c r="W137" s="61" t="str">
        <f t="shared" si="9"/>
        <v>1016,0</v>
      </c>
      <c r="X137" s="61">
        <f>COUNTIFS($G$6:G137,6,$B$6:B137,B137)*IF(G137=6,1,0)</f>
        <v>0</v>
      </c>
      <c r="Y137" s="61" t="str">
        <f t="shared" si="10"/>
        <v>1016,0</v>
      </c>
    </row>
    <row r="138" spans="1:25" s="16" customFormat="1" ht="28.5" x14ac:dyDescent="0.2">
      <c r="A138" s="11">
        <v>1017001</v>
      </c>
      <c r="B138" s="11">
        <v>1017</v>
      </c>
      <c r="C138" s="11">
        <v>999</v>
      </c>
      <c r="D138" s="12" t="s">
        <v>326</v>
      </c>
      <c r="E138" s="125" t="s">
        <v>585</v>
      </c>
      <c r="F138" s="11">
        <v>5</v>
      </c>
      <c r="G138" s="13">
        <v>1</v>
      </c>
      <c r="H138" s="12" t="str">
        <f>VLOOKUP(G138,配置说明!$B$16:$C$23,2,0)</f>
        <v>头像文字</v>
      </c>
      <c r="I138" s="14">
        <v>100601</v>
      </c>
      <c r="J138" s="13" t="s">
        <v>186</v>
      </c>
      <c r="K138" s="15" t="s">
        <v>793</v>
      </c>
      <c r="L138" s="74"/>
      <c r="M138" s="13">
        <v>0</v>
      </c>
      <c r="N138" s="12"/>
      <c r="O138" s="12"/>
      <c r="P138" s="14"/>
      <c r="Q138" s="13">
        <v>0</v>
      </c>
      <c r="R138" s="13">
        <v>0</v>
      </c>
      <c r="S138" s="13">
        <v>1</v>
      </c>
      <c r="T138" s="13">
        <v>1</v>
      </c>
      <c r="U138" s="13"/>
      <c r="V138" s="61">
        <f>COUNTIFS($G$6:G138,4,$B$6:B138,B138)*IF(G138=4,1,0)</f>
        <v>0</v>
      </c>
      <c r="W138" s="61" t="str">
        <f t="shared" si="9"/>
        <v>1017,0</v>
      </c>
      <c r="X138" s="61">
        <f>COUNTIFS($G$6:G138,6,$B$6:B138,B138)*IF(G138=6,1,0)</f>
        <v>0</v>
      </c>
      <c r="Y138" s="61" t="str">
        <f t="shared" si="10"/>
        <v>1017,0</v>
      </c>
    </row>
    <row r="139" spans="1:25" s="16" customFormat="1" ht="28.5" x14ac:dyDescent="0.2">
      <c r="A139" s="11">
        <v>1017002</v>
      </c>
      <c r="B139" s="11">
        <v>1017</v>
      </c>
      <c r="C139" s="11">
        <v>1</v>
      </c>
      <c r="D139" s="12" t="s">
        <v>326</v>
      </c>
      <c r="E139" s="125" t="s">
        <v>585</v>
      </c>
      <c r="F139" s="11">
        <v>3</v>
      </c>
      <c r="G139" s="13">
        <v>1</v>
      </c>
      <c r="H139" s="12" t="s">
        <v>191</v>
      </c>
      <c r="I139" s="14">
        <v>100601</v>
      </c>
      <c r="J139" s="13" t="s">
        <v>186</v>
      </c>
      <c r="K139" s="64" t="s">
        <v>863</v>
      </c>
      <c r="L139" s="99"/>
      <c r="M139" s="13">
        <v>1</v>
      </c>
      <c r="N139" s="12" t="s">
        <v>287</v>
      </c>
      <c r="O139" s="12"/>
      <c r="P139" s="14"/>
      <c r="Q139" s="13">
        <v>0</v>
      </c>
      <c r="R139" s="13">
        <v>1</v>
      </c>
      <c r="S139" s="13">
        <v>1</v>
      </c>
      <c r="T139" s="13">
        <v>1</v>
      </c>
      <c r="U139" s="13"/>
      <c r="V139" s="61">
        <f>COUNTIFS($G$6:G139,4,$B$6:B139,B139)*IF(G139=4,1,0)</f>
        <v>0</v>
      </c>
      <c r="W139" s="61" t="str">
        <f t="shared" si="9"/>
        <v>1017,0</v>
      </c>
      <c r="X139" s="61">
        <f>COUNTIFS($G$6:G139,6,$B$6:B139,B139)*IF(G139=6,1,0)</f>
        <v>0</v>
      </c>
      <c r="Y139" s="61" t="str">
        <f t="shared" si="10"/>
        <v>1017,0</v>
      </c>
    </row>
    <row r="140" spans="1:25" s="16" customFormat="1" x14ac:dyDescent="0.2">
      <c r="A140" s="11">
        <v>1017003</v>
      </c>
      <c r="B140" s="11">
        <v>1017</v>
      </c>
      <c r="C140" s="11">
        <v>3</v>
      </c>
      <c r="D140" s="12" t="s">
        <v>326</v>
      </c>
      <c r="E140" s="125" t="s">
        <v>585</v>
      </c>
      <c r="F140" s="11">
        <v>4</v>
      </c>
      <c r="G140" s="13">
        <v>1</v>
      </c>
      <c r="H140" s="12" t="str">
        <f>VLOOKUP(G140,配置说明!$B$16:$C$23,2,0)</f>
        <v>头像文字</v>
      </c>
      <c r="I140" s="14">
        <v>100601</v>
      </c>
      <c r="J140" s="13" t="s">
        <v>186</v>
      </c>
      <c r="K140" s="15" t="s">
        <v>581</v>
      </c>
      <c r="L140" s="74"/>
      <c r="M140" s="13">
        <v>1</v>
      </c>
      <c r="N140" s="12" t="s">
        <v>288</v>
      </c>
      <c r="O140" s="12"/>
      <c r="P140" s="14"/>
      <c r="Q140" s="13">
        <v>1</v>
      </c>
      <c r="R140" s="13">
        <v>1</v>
      </c>
      <c r="S140" s="13">
        <v>1</v>
      </c>
      <c r="T140" s="13">
        <v>0</v>
      </c>
      <c r="U140" s="13"/>
      <c r="V140" s="61">
        <f>COUNTIFS($G$6:G140,4,$B$6:B140,B140)*IF(G140=4,1,0)</f>
        <v>0</v>
      </c>
      <c r="W140" s="61" t="str">
        <f t="shared" si="9"/>
        <v>1017,0</v>
      </c>
      <c r="X140" s="61">
        <f>COUNTIFS($G$6:G140,6,$B$6:B140,B140)*IF(G140=6,1,0)</f>
        <v>0</v>
      </c>
      <c r="Y140" s="61" t="str">
        <f t="shared" si="10"/>
        <v>1017,0</v>
      </c>
    </row>
    <row r="141" spans="1:25" s="16" customFormat="1" x14ac:dyDescent="0.2">
      <c r="A141" s="11">
        <v>1017004</v>
      </c>
      <c r="B141" s="11">
        <v>1017</v>
      </c>
      <c r="C141" s="11">
        <v>4</v>
      </c>
      <c r="D141" s="12" t="s">
        <v>326</v>
      </c>
      <c r="E141" s="125" t="s">
        <v>585</v>
      </c>
      <c r="F141" s="11">
        <v>5</v>
      </c>
      <c r="G141" s="13">
        <v>2</v>
      </c>
      <c r="H141" s="12" t="str">
        <f>VLOOKUP(G141,配置说明!$B$16:$C$23,2,0)</f>
        <v>帮助面板</v>
      </c>
      <c r="I141" s="14" t="s">
        <v>289</v>
      </c>
      <c r="J141" s="13"/>
      <c r="K141" s="15"/>
      <c r="L141" s="74"/>
      <c r="M141" s="13">
        <v>0</v>
      </c>
      <c r="N141" s="12"/>
      <c r="O141" s="12"/>
      <c r="P141" s="14"/>
      <c r="Q141" s="13">
        <v>0</v>
      </c>
      <c r="R141" s="13">
        <v>0</v>
      </c>
      <c r="S141" s="13">
        <v>1</v>
      </c>
      <c r="T141" s="13">
        <v>0</v>
      </c>
      <c r="U141" s="13"/>
      <c r="V141" s="61">
        <f>COUNTIFS($G$6:G141,4,$B$6:B141,B141)*IF(G141=4,1,0)</f>
        <v>0</v>
      </c>
      <c r="W141" s="61" t="str">
        <f t="shared" si="9"/>
        <v>1017,0</v>
      </c>
      <c r="X141" s="61">
        <f>COUNTIFS($G$6:G141,6,$B$6:B141,B141)*IF(G141=6,1,0)</f>
        <v>0</v>
      </c>
      <c r="Y141" s="61" t="str">
        <f t="shared" si="10"/>
        <v>1017,0</v>
      </c>
    </row>
    <row r="142" spans="1:25" s="16" customFormat="1" x14ac:dyDescent="0.2">
      <c r="A142" s="11">
        <v>1017005</v>
      </c>
      <c r="B142" s="11">
        <v>1017</v>
      </c>
      <c r="C142" s="11">
        <v>5</v>
      </c>
      <c r="D142" s="12" t="s">
        <v>326</v>
      </c>
      <c r="E142" s="125" t="s">
        <v>585</v>
      </c>
      <c r="F142" s="11">
        <v>-1</v>
      </c>
      <c r="G142" s="13">
        <v>5</v>
      </c>
      <c r="H142" s="12" t="str">
        <f>VLOOKUP(G142,配置说明!$B$16:$C$23,2,0)</f>
        <v>空节点</v>
      </c>
      <c r="I142" s="14"/>
      <c r="J142" s="13"/>
      <c r="K142" s="15"/>
      <c r="L142" s="74"/>
      <c r="M142" s="13">
        <v>0</v>
      </c>
      <c r="N142" s="12"/>
      <c r="O142" s="12"/>
      <c r="P142" s="14"/>
      <c r="Q142" s="13">
        <v>0</v>
      </c>
      <c r="R142" s="13">
        <v>0</v>
      </c>
      <c r="S142" s="13">
        <v>1</v>
      </c>
      <c r="T142" s="13">
        <v>0</v>
      </c>
      <c r="U142" s="13"/>
      <c r="V142" s="61">
        <f>COUNTIFS($G$6:G142,4,$B$6:B142,B142)*IF(G142=4,1,0)</f>
        <v>0</v>
      </c>
      <c r="W142" s="61" t="str">
        <f t="shared" si="9"/>
        <v>1017,0</v>
      </c>
      <c r="X142" s="61">
        <f>COUNTIFS($G$6:G142,6,$B$6:B142,B142)*IF(G142=6,1,0)</f>
        <v>0</v>
      </c>
      <c r="Y142" s="61" t="str">
        <f t="shared" si="10"/>
        <v>1017,0</v>
      </c>
    </row>
    <row r="143" spans="1:25" s="22" customFormat="1" x14ac:dyDescent="0.2">
      <c r="A143" s="17">
        <v>1018001</v>
      </c>
      <c r="B143" s="17">
        <v>1018</v>
      </c>
      <c r="C143" s="17">
        <v>1</v>
      </c>
      <c r="D143" s="17" t="s">
        <v>689</v>
      </c>
      <c r="E143" s="127" t="s">
        <v>655</v>
      </c>
      <c r="F143" s="17">
        <v>3</v>
      </c>
      <c r="G143" s="19">
        <v>6</v>
      </c>
      <c r="H143" s="19" t="str">
        <f>VLOOKUP(G143,'[2]#填写说明'!$B$4:$C$11,2,0)</f>
        <v>等待唤起</v>
      </c>
      <c r="I143" s="20"/>
      <c r="J143" s="19"/>
      <c r="K143" s="21" t="s">
        <v>721</v>
      </c>
      <c r="L143" s="74"/>
      <c r="M143" s="19">
        <v>0</v>
      </c>
      <c r="N143" s="18"/>
      <c r="O143" s="18"/>
      <c r="P143" s="20"/>
      <c r="Q143" s="19">
        <v>0</v>
      </c>
      <c r="R143" s="19">
        <v>0</v>
      </c>
      <c r="S143" s="19">
        <v>1</v>
      </c>
      <c r="T143" s="19">
        <v>2</v>
      </c>
      <c r="U143" s="19">
        <v>1018006</v>
      </c>
      <c r="V143" s="61">
        <v>0</v>
      </c>
      <c r="W143" s="61" t="s">
        <v>690</v>
      </c>
      <c r="X143" s="61">
        <f>COUNTIFS($G$6:G143,6,$B$6:B143,B143)*IF(G143=6,1,0)</f>
        <v>1</v>
      </c>
      <c r="Y143" s="61" t="str">
        <f t="shared" si="10"/>
        <v>1018,1</v>
      </c>
    </row>
    <row r="144" spans="1:25" s="22" customFormat="1" ht="28.5" x14ac:dyDescent="0.2">
      <c r="A144" s="17">
        <v>1018002</v>
      </c>
      <c r="B144" s="17">
        <v>1018</v>
      </c>
      <c r="C144" s="17">
        <v>2</v>
      </c>
      <c r="D144" s="17" t="s">
        <v>327</v>
      </c>
      <c r="E144" s="127" t="s">
        <v>585</v>
      </c>
      <c r="F144" s="17">
        <v>3</v>
      </c>
      <c r="G144" s="19">
        <v>1</v>
      </c>
      <c r="H144" s="19" t="str">
        <f>VLOOKUP(G144,配置说明!$B$16:$C$23,2,0)</f>
        <v>头像文字</v>
      </c>
      <c r="I144" s="20">
        <v>100601</v>
      </c>
      <c r="J144" s="19" t="s">
        <v>652</v>
      </c>
      <c r="K144" s="21" t="s">
        <v>290</v>
      </c>
      <c r="L144" s="74"/>
      <c r="M144" s="19">
        <v>0</v>
      </c>
      <c r="N144" s="18"/>
      <c r="O144" s="18"/>
      <c r="P144" s="20"/>
      <c r="Q144" s="19">
        <v>0</v>
      </c>
      <c r="R144" s="19">
        <v>0</v>
      </c>
      <c r="S144" s="19">
        <v>1</v>
      </c>
      <c r="T144" s="19">
        <v>0</v>
      </c>
      <c r="U144" s="19"/>
      <c r="V144" s="61">
        <f>COUNTIFS($G$6:G144,4,$B$6:B144,B144)*IF(G144=4,1,0)</f>
        <v>0</v>
      </c>
      <c r="W144" s="61" t="str">
        <f t="shared" si="9"/>
        <v>1018,0</v>
      </c>
      <c r="X144" s="61">
        <f>COUNTIFS($G$6:G144,6,$B$6:B144,B144)*IF(G144=6,1,0)</f>
        <v>0</v>
      </c>
      <c r="Y144" s="61" t="str">
        <f t="shared" si="10"/>
        <v>1018,0</v>
      </c>
    </row>
    <row r="145" spans="1:25" s="22" customFormat="1" ht="28.5" x14ac:dyDescent="0.2">
      <c r="A145" s="17">
        <v>1018003</v>
      </c>
      <c r="B145" s="17">
        <v>1018</v>
      </c>
      <c r="C145" s="17">
        <v>3</v>
      </c>
      <c r="D145" s="17" t="s">
        <v>327</v>
      </c>
      <c r="E145" s="127" t="s">
        <v>585</v>
      </c>
      <c r="F145" s="17">
        <v>4</v>
      </c>
      <c r="G145" s="19">
        <v>1</v>
      </c>
      <c r="H145" s="19" t="str">
        <f>VLOOKUP(G145,配置说明!$B$16:$C$23,2,0)</f>
        <v>头像文字</v>
      </c>
      <c r="I145" s="20" t="s">
        <v>184</v>
      </c>
      <c r="J145" s="19" t="s">
        <v>853</v>
      </c>
      <c r="K145" s="63" t="s">
        <v>864</v>
      </c>
      <c r="L145" s="99"/>
      <c r="M145" s="19">
        <v>2</v>
      </c>
      <c r="N145" s="18" t="s">
        <v>332</v>
      </c>
      <c r="O145" s="18"/>
      <c r="P145" s="20"/>
      <c r="Q145" s="19">
        <v>1</v>
      </c>
      <c r="R145" s="19">
        <v>1</v>
      </c>
      <c r="S145" s="19">
        <v>1</v>
      </c>
      <c r="T145" s="19">
        <v>0</v>
      </c>
      <c r="U145" s="19"/>
      <c r="V145" s="61">
        <f>COUNTIFS($G$6:G145,4,$B$6:B145,B145)*IF(G145=4,1,0)</f>
        <v>0</v>
      </c>
      <c r="W145" s="61" t="str">
        <f t="shared" si="9"/>
        <v>1018,0</v>
      </c>
      <c r="X145" s="61">
        <f>COUNTIFS($G$6:G145,6,$B$6:B145,B145)*IF(G145=6,1,0)</f>
        <v>0</v>
      </c>
      <c r="Y145" s="61" t="str">
        <f t="shared" si="10"/>
        <v>1018,0</v>
      </c>
    </row>
    <row r="146" spans="1:25" s="22" customFormat="1" x14ac:dyDescent="0.2">
      <c r="A146" s="17">
        <v>1018004</v>
      </c>
      <c r="B146" s="17">
        <v>1018</v>
      </c>
      <c r="C146" s="17">
        <v>4</v>
      </c>
      <c r="D146" s="17" t="s">
        <v>327</v>
      </c>
      <c r="E146" s="127" t="s">
        <v>585</v>
      </c>
      <c r="F146" s="17">
        <v>5</v>
      </c>
      <c r="G146" s="19">
        <v>6</v>
      </c>
      <c r="H146" s="19" t="str">
        <f>VLOOKUP(G146,配置说明!$B$16:$C$23,2,0)</f>
        <v>等待唤起</v>
      </c>
      <c r="I146" s="20" t="s">
        <v>479</v>
      </c>
      <c r="J146" s="19"/>
      <c r="K146" s="20" t="s">
        <v>397</v>
      </c>
      <c r="L146" s="73"/>
      <c r="M146" s="19">
        <v>0</v>
      </c>
      <c r="N146" s="18"/>
      <c r="O146" s="18"/>
      <c r="P146" s="20"/>
      <c r="Q146" s="19">
        <v>0</v>
      </c>
      <c r="R146" s="19">
        <v>0</v>
      </c>
      <c r="S146" s="19">
        <v>1</v>
      </c>
      <c r="T146" s="19">
        <v>0</v>
      </c>
      <c r="U146" s="19"/>
      <c r="V146" s="61">
        <f>COUNTIFS($G$6:G146,4,$B$6:B146,B146)*IF(G146=4,1,0)</f>
        <v>0</v>
      </c>
      <c r="W146" s="61" t="str">
        <f t="shared" si="9"/>
        <v>1018,0</v>
      </c>
      <c r="X146" s="61">
        <f>COUNTIFS($G$6:G146,6,$B$6:B146,B146)*IF(G146=6,1,0)</f>
        <v>2</v>
      </c>
      <c r="Y146" s="61" t="str">
        <f t="shared" si="10"/>
        <v>1018,2</v>
      </c>
    </row>
    <row r="147" spans="1:25" s="22" customFormat="1" x14ac:dyDescent="0.2">
      <c r="A147" s="17">
        <v>1018005</v>
      </c>
      <c r="B147" s="17">
        <v>1018</v>
      </c>
      <c r="C147" s="17">
        <v>5</v>
      </c>
      <c r="D147" s="17" t="s">
        <v>327</v>
      </c>
      <c r="E147" s="127" t="s">
        <v>585</v>
      </c>
      <c r="F147" s="17">
        <v>6</v>
      </c>
      <c r="G147" s="19">
        <v>1</v>
      </c>
      <c r="H147" s="19" t="str">
        <f>VLOOKUP(G147,配置说明!$B$16:$C$23,2,0)</f>
        <v>头像文字</v>
      </c>
      <c r="I147" s="20" t="s">
        <v>184</v>
      </c>
      <c r="J147" s="19" t="s">
        <v>265</v>
      </c>
      <c r="K147" s="21" t="s">
        <v>571</v>
      </c>
      <c r="L147" s="74"/>
      <c r="M147" s="19">
        <v>1</v>
      </c>
      <c r="N147" s="18" t="s">
        <v>458</v>
      </c>
      <c r="O147" s="18"/>
      <c r="P147" s="20"/>
      <c r="Q147" s="19">
        <v>1</v>
      </c>
      <c r="R147" s="19">
        <v>1</v>
      </c>
      <c r="S147" s="19">
        <v>1</v>
      </c>
      <c r="T147" s="19">
        <v>0</v>
      </c>
      <c r="U147" s="19"/>
      <c r="V147" s="61">
        <f>COUNTIFS($G$6:G147,4,$B$6:B147,B147)*IF(G147=4,1,0)</f>
        <v>0</v>
      </c>
      <c r="W147" s="61" t="str">
        <f t="shared" si="9"/>
        <v>1018,0</v>
      </c>
      <c r="X147" s="61">
        <f>COUNTIFS($G$6:G147,6,$B$6:B147,B147)*IF(G147=6,1,0)</f>
        <v>0</v>
      </c>
      <c r="Y147" s="61" t="str">
        <f t="shared" si="10"/>
        <v>1018,0</v>
      </c>
    </row>
    <row r="148" spans="1:25" s="22" customFormat="1" x14ac:dyDescent="0.2">
      <c r="A148" s="17">
        <v>1018006</v>
      </c>
      <c r="B148" s="17">
        <v>1018</v>
      </c>
      <c r="C148" s="17">
        <v>6</v>
      </c>
      <c r="D148" s="17" t="s">
        <v>327</v>
      </c>
      <c r="E148" s="127" t="s">
        <v>585</v>
      </c>
      <c r="F148" s="17">
        <v>7</v>
      </c>
      <c r="G148" s="19">
        <v>1</v>
      </c>
      <c r="H148" s="19" t="str">
        <f>VLOOKUP(G148,配置说明!$B$16:$C$23,2,0)</f>
        <v>头像文字</v>
      </c>
      <c r="I148" s="20" t="s">
        <v>184</v>
      </c>
      <c r="J148" s="19" t="s">
        <v>265</v>
      </c>
      <c r="K148" s="21" t="s">
        <v>717</v>
      </c>
      <c r="L148" s="74"/>
      <c r="M148" s="19">
        <v>2</v>
      </c>
      <c r="N148" s="18" t="s">
        <v>291</v>
      </c>
      <c r="O148" s="18"/>
      <c r="P148" s="20"/>
      <c r="Q148" s="19">
        <v>1</v>
      </c>
      <c r="R148" s="19">
        <v>1</v>
      </c>
      <c r="S148" s="19">
        <v>1</v>
      </c>
      <c r="T148" s="19">
        <v>1</v>
      </c>
      <c r="U148" s="19">
        <v>1001</v>
      </c>
      <c r="V148" s="61">
        <f>COUNTIFS($G$6:G148,4,$B$6:B148,B148)*IF(G148=4,1,0)</f>
        <v>0</v>
      </c>
      <c r="W148" s="61" t="str">
        <f t="shared" si="9"/>
        <v>1018,0</v>
      </c>
      <c r="X148" s="61">
        <f>COUNTIFS($G$6:G148,6,$B$6:B148,B148)*IF(G148=6,1,0)</f>
        <v>0</v>
      </c>
      <c r="Y148" s="61" t="str">
        <f t="shared" si="10"/>
        <v>1018,0</v>
      </c>
    </row>
    <row r="149" spans="1:25" s="22" customFormat="1" x14ac:dyDescent="0.2">
      <c r="A149" s="17">
        <v>1018007</v>
      </c>
      <c r="B149" s="17">
        <v>1018</v>
      </c>
      <c r="C149" s="17">
        <v>7</v>
      </c>
      <c r="D149" s="17" t="s">
        <v>327</v>
      </c>
      <c r="E149" s="127" t="s">
        <v>585</v>
      </c>
      <c r="F149" s="17">
        <v>8</v>
      </c>
      <c r="G149" s="19">
        <v>1</v>
      </c>
      <c r="H149" s="19" t="str">
        <f>VLOOKUP(G149,配置说明!$B$16:$C$23,2,0)</f>
        <v>头像文字</v>
      </c>
      <c r="I149" s="20" t="s">
        <v>184</v>
      </c>
      <c r="J149" s="19" t="s">
        <v>265</v>
      </c>
      <c r="K149" s="22" t="s">
        <v>718</v>
      </c>
      <c r="L149" s="91"/>
      <c r="M149" s="19">
        <v>0</v>
      </c>
      <c r="N149" s="18"/>
      <c r="O149" s="18"/>
      <c r="P149" s="20"/>
      <c r="Q149" s="19">
        <v>0</v>
      </c>
      <c r="R149" s="19">
        <v>0</v>
      </c>
      <c r="S149" s="19">
        <v>1</v>
      </c>
      <c r="T149" s="19">
        <v>0</v>
      </c>
      <c r="U149" s="19"/>
      <c r="V149" s="61">
        <f>COUNTIFS($G$6:G149,4,$B$6:B149,B149)*IF(G149=4,1,0)</f>
        <v>0</v>
      </c>
      <c r="W149" s="61" t="str">
        <f t="shared" si="9"/>
        <v>1018,0</v>
      </c>
      <c r="X149" s="61">
        <f>COUNTIFS($G$6:G149,6,$B$6:B149,B149)*IF(G149=6,1,0)</f>
        <v>0</v>
      </c>
      <c r="Y149" s="61" t="str">
        <f t="shared" si="10"/>
        <v>1018,0</v>
      </c>
    </row>
    <row r="150" spans="1:25" s="22" customFormat="1" x14ac:dyDescent="0.2">
      <c r="A150" s="17">
        <v>1018008</v>
      </c>
      <c r="B150" s="17">
        <v>1018</v>
      </c>
      <c r="C150" s="17">
        <v>8</v>
      </c>
      <c r="D150" s="17" t="s">
        <v>327</v>
      </c>
      <c r="E150" s="127" t="s">
        <v>585</v>
      </c>
      <c r="F150" s="17">
        <v>10</v>
      </c>
      <c r="G150" s="19">
        <v>1</v>
      </c>
      <c r="H150" s="19" t="str">
        <f>VLOOKUP(G150,配置说明!$B$16:$C$23,2,0)</f>
        <v>头像文字</v>
      </c>
      <c r="I150" s="20" t="s">
        <v>184</v>
      </c>
      <c r="J150" s="19" t="s">
        <v>265</v>
      </c>
      <c r="K150" s="65" t="s">
        <v>582</v>
      </c>
      <c r="L150" s="100"/>
      <c r="M150" s="19">
        <v>0</v>
      </c>
      <c r="N150" s="18"/>
      <c r="O150" s="18"/>
      <c r="P150" s="20"/>
      <c r="Q150" s="19">
        <v>0</v>
      </c>
      <c r="R150" s="19">
        <v>0</v>
      </c>
      <c r="S150" s="19">
        <v>1</v>
      </c>
      <c r="T150" s="19">
        <v>0</v>
      </c>
      <c r="U150" s="19"/>
      <c r="V150" s="61">
        <f>COUNTIFS($G$6:G150,4,$B$6:B150,B150)*IF(G150=4,1,0)</f>
        <v>0</v>
      </c>
      <c r="W150" s="61" t="str">
        <f t="shared" si="9"/>
        <v>1018,0</v>
      </c>
      <c r="X150" s="61">
        <f>COUNTIFS($G$6:G150,6,$B$6:B150,B150)*IF(G150=6,1,0)</f>
        <v>0</v>
      </c>
      <c r="Y150" s="61" t="str">
        <f t="shared" si="10"/>
        <v>1018,0</v>
      </c>
    </row>
    <row r="151" spans="1:25" s="56" customFormat="1" x14ac:dyDescent="0.2">
      <c r="A151" s="17">
        <v>1018009</v>
      </c>
      <c r="B151" s="51">
        <v>1018</v>
      </c>
      <c r="C151" s="17">
        <v>9</v>
      </c>
      <c r="D151" s="51" t="s">
        <v>327</v>
      </c>
      <c r="E151" s="129"/>
      <c r="F151" s="17">
        <v>10</v>
      </c>
      <c r="G151" s="52">
        <v>2</v>
      </c>
      <c r="H151" s="52" t="str">
        <f>VLOOKUP(G151,配置说明!$B$16:$C$23,2,0)</f>
        <v>帮助面板</v>
      </c>
      <c r="I151" s="53" t="s">
        <v>292</v>
      </c>
      <c r="J151" s="52"/>
      <c r="K151" s="54"/>
      <c r="L151" s="54"/>
      <c r="M151" s="52">
        <v>0</v>
      </c>
      <c r="N151" s="55"/>
      <c r="O151" s="55"/>
      <c r="P151" s="53"/>
      <c r="Q151" s="52">
        <v>0</v>
      </c>
      <c r="R151" s="52">
        <v>0</v>
      </c>
      <c r="S151" s="52">
        <v>1</v>
      </c>
      <c r="T151" s="52">
        <v>2</v>
      </c>
      <c r="U151" s="52">
        <v>1018007</v>
      </c>
      <c r="V151" s="61">
        <f>COUNTIFS($G$6:G151,4,$B$6:B151,B151)*IF(G151=4,1,0)</f>
        <v>0</v>
      </c>
      <c r="W151" s="61" t="str">
        <f t="shared" si="9"/>
        <v>1018,0</v>
      </c>
      <c r="X151" s="61">
        <f>COUNTIFS($G$6:G151,6,$B$6:B151,B151)*IF(G151=6,1,0)</f>
        <v>0</v>
      </c>
      <c r="Y151" s="61" t="str">
        <f t="shared" si="10"/>
        <v>1018,0</v>
      </c>
    </row>
    <row r="152" spans="1:25" s="22" customFormat="1" x14ac:dyDescent="0.2">
      <c r="A152" s="17">
        <v>1018010</v>
      </c>
      <c r="B152" s="17">
        <v>1018</v>
      </c>
      <c r="C152" s="17">
        <v>10</v>
      </c>
      <c r="D152" s="17" t="s">
        <v>327</v>
      </c>
      <c r="E152" s="127" t="s">
        <v>585</v>
      </c>
      <c r="F152" s="17">
        <v>-1</v>
      </c>
      <c r="G152" s="19">
        <v>5</v>
      </c>
      <c r="H152" s="19" t="str">
        <f>VLOOKUP(G152,配置说明!$B$16:$C$23,2,0)</f>
        <v>空节点</v>
      </c>
      <c r="I152" s="20"/>
      <c r="J152" s="19"/>
      <c r="K152" s="21"/>
      <c r="L152" s="74"/>
      <c r="M152" s="19">
        <v>0</v>
      </c>
      <c r="N152" s="18"/>
      <c r="O152" s="18"/>
      <c r="P152" s="20"/>
      <c r="Q152" s="19">
        <v>0</v>
      </c>
      <c r="R152" s="19">
        <v>0</v>
      </c>
      <c r="S152" s="19">
        <v>1</v>
      </c>
      <c r="T152" s="19">
        <v>0</v>
      </c>
      <c r="U152" s="19"/>
      <c r="V152" s="61">
        <f>COUNTIFS($G$6:G152,4,$B$6:B152,B152)*IF(G152=4,1,0)</f>
        <v>0</v>
      </c>
      <c r="W152" s="61" t="str">
        <f t="shared" si="9"/>
        <v>1018,0</v>
      </c>
      <c r="X152" s="61">
        <f>COUNTIFS($G$6:G152,6,$B$6:B152,B152)*IF(G152=6,1,0)</f>
        <v>0</v>
      </c>
      <c r="Y152" s="61" t="str">
        <f t="shared" si="10"/>
        <v>1018,0</v>
      </c>
    </row>
    <row r="153" spans="1:25" s="16" customFormat="1" x14ac:dyDescent="0.2">
      <c r="A153" s="11">
        <v>1019001</v>
      </c>
      <c r="B153" s="11">
        <v>1019</v>
      </c>
      <c r="C153" s="11">
        <v>1</v>
      </c>
      <c r="D153" s="11" t="s">
        <v>372</v>
      </c>
      <c r="E153" s="127" t="s">
        <v>655</v>
      </c>
      <c r="F153" s="11">
        <v>2</v>
      </c>
      <c r="G153" s="13">
        <v>6</v>
      </c>
      <c r="H153" s="13" t="str">
        <f>VLOOKUP(G153,'[2]#填写说明'!$B$4:$C$11,2,0)</f>
        <v>等待唤起</v>
      </c>
      <c r="I153" s="14"/>
      <c r="J153" s="13"/>
      <c r="K153" s="15" t="s">
        <v>721</v>
      </c>
      <c r="L153" s="74"/>
      <c r="M153" s="13">
        <v>0</v>
      </c>
      <c r="N153" s="12"/>
      <c r="O153" s="12"/>
      <c r="P153" s="14"/>
      <c r="Q153" s="13">
        <v>0</v>
      </c>
      <c r="R153" s="13">
        <v>0</v>
      </c>
      <c r="S153" s="13">
        <v>1</v>
      </c>
      <c r="T153" s="13">
        <v>2</v>
      </c>
      <c r="U153" s="13">
        <v>1019007</v>
      </c>
      <c r="V153" s="61">
        <v>0</v>
      </c>
      <c r="W153" s="61" t="s">
        <v>691</v>
      </c>
      <c r="X153" s="61">
        <f>COUNTIFS($G$6:G153,6,$B$6:B153,B153)*IF(G153=6,1,0)</f>
        <v>1</v>
      </c>
      <c r="Y153" s="61" t="str">
        <f t="shared" si="10"/>
        <v>1019,1</v>
      </c>
    </row>
    <row r="154" spans="1:25" s="16" customFormat="1" x14ac:dyDescent="0.2">
      <c r="A154" s="11">
        <v>1019002</v>
      </c>
      <c r="B154" s="11">
        <v>1019</v>
      </c>
      <c r="C154" s="11">
        <v>2</v>
      </c>
      <c r="D154" s="11" t="s">
        <v>328</v>
      </c>
      <c r="E154" s="127" t="s">
        <v>584</v>
      </c>
      <c r="F154" s="11">
        <v>4</v>
      </c>
      <c r="G154" s="13">
        <v>3</v>
      </c>
      <c r="H154" s="13" t="str">
        <f>VLOOKUP(G154,配置说明!$B$16:$C$23,2,0)</f>
        <v>立绘剧情</v>
      </c>
      <c r="I154" s="14" t="s">
        <v>646</v>
      </c>
      <c r="J154" s="13"/>
      <c r="K154" s="15"/>
      <c r="L154" s="74"/>
      <c r="M154" s="13">
        <v>0</v>
      </c>
      <c r="N154" s="12"/>
      <c r="O154" s="12"/>
      <c r="P154" s="14"/>
      <c r="Q154" s="13">
        <v>0</v>
      </c>
      <c r="R154" s="13">
        <v>0</v>
      </c>
      <c r="S154" s="13">
        <v>1</v>
      </c>
      <c r="T154" s="13">
        <v>0</v>
      </c>
      <c r="U154" s="13"/>
      <c r="V154" s="61">
        <f>COUNTIFS($G$6:G154,4,$B$6:B154,B154)*IF(G154=4,1,0)</f>
        <v>0</v>
      </c>
      <c r="W154" s="61" t="str">
        <f t="shared" si="9"/>
        <v>1019,0</v>
      </c>
      <c r="X154" s="61">
        <f>COUNTIFS($G$6:G154,6,$B$6:B154,B154)*IF(G154=6,1,0)</f>
        <v>0</v>
      </c>
      <c r="Y154" s="61" t="str">
        <f t="shared" si="10"/>
        <v>1019,0</v>
      </c>
    </row>
    <row r="155" spans="1:25" s="16" customFormat="1" x14ac:dyDescent="0.2">
      <c r="A155" s="11">
        <v>1019003</v>
      </c>
      <c r="B155" s="11">
        <v>1019</v>
      </c>
      <c r="C155" s="11">
        <v>3</v>
      </c>
      <c r="D155" s="11" t="s">
        <v>328</v>
      </c>
      <c r="E155" s="127" t="s">
        <v>585</v>
      </c>
      <c r="F155" s="11">
        <v>4</v>
      </c>
      <c r="G155" s="13">
        <v>1</v>
      </c>
      <c r="H155" s="13" t="str">
        <f>VLOOKUP(G155,配置说明!$B$16:$C$23,2,0)</f>
        <v>头像文字</v>
      </c>
      <c r="I155" s="14" t="s">
        <v>184</v>
      </c>
      <c r="J155" s="13" t="s">
        <v>186</v>
      </c>
      <c r="K155" s="15" t="s">
        <v>583</v>
      </c>
      <c r="L155" s="74"/>
      <c r="M155" s="13">
        <v>0</v>
      </c>
      <c r="N155" s="12"/>
      <c r="O155" s="12"/>
      <c r="P155" s="14"/>
      <c r="Q155" s="13">
        <v>0</v>
      </c>
      <c r="R155" s="13">
        <v>0</v>
      </c>
      <c r="S155" s="13">
        <v>1</v>
      </c>
      <c r="T155" s="13">
        <v>0</v>
      </c>
      <c r="U155" s="13"/>
      <c r="V155" s="61">
        <f>COUNTIFS($G$6:G155,4,$B$6:B155,B155)*IF(G155=4,1,0)</f>
        <v>0</v>
      </c>
      <c r="W155" s="61" t="str">
        <f t="shared" si="9"/>
        <v>1019,0</v>
      </c>
      <c r="X155" s="61">
        <f>COUNTIFS($G$6:G155,6,$B$6:B155,B155)*IF(G155=6,1,0)</f>
        <v>0</v>
      </c>
      <c r="Y155" s="61" t="str">
        <f t="shared" si="10"/>
        <v>1019,0</v>
      </c>
    </row>
    <row r="156" spans="1:25" s="16" customFormat="1" x14ac:dyDescent="0.2">
      <c r="A156" s="11">
        <v>1019004</v>
      </c>
      <c r="B156" s="11">
        <v>1019</v>
      </c>
      <c r="C156" s="11">
        <v>4</v>
      </c>
      <c r="D156" s="11" t="s">
        <v>328</v>
      </c>
      <c r="E156" s="127" t="s">
        <v>585</v>
      </c>
      <c r="F156" s="11">
        <v>5</v>
      </c>
      <c r="G156" s="13">
        <v>1</v>
      </c>
      <c r="H156" s="13" t="str">
        <f>VLOOKUP(G156,配置说明!$B$16:$C$23,2,0)</f>
        <v>头像文字</v>
      </c>
      <c r="I156" s="14" t="s">
        <v>184</v>
      </c>
      <c r="J156" s="13" t="s">
        <v>856</v>
      </c>
      <c r="K156" s="15" t="s">
        <v>865</v>
      </c>
      <c r="L156" s="74"/>
      <c r="M156" s="13">
        <v>2</v>
      </c>
      <c r="N156" s="12" t="s">
        <v>332</v>
      </c>
      <c r="O156" s="12"/>
      <c r="P156" s="14"/>
      <c r="Q156" s="13">
        <v>1</v>
      </c>
      <c r="R156" s="13">
        <v>1</v>
      </c>
      <c r="S156" s="13">
        <v>1</v>
      </c>
      <c r="T156" s="13">
        <v>0</v>
      </c>
      <c r="U156" s="13"/>
      <c r="V156" s="61">
        <f>COUNTIFS($G$6:G156,4,$B$6:B156,B156)*IF(G156=4,1,0)</f>
        <v>0</v>
      </c>
      <c r="W156" s="61" t="str">
        <f t="shared" si="9"/>
        <v>1019,0</v>
      </c>
      <c r="X156" s="61">
        <f>COUNTIFS($G$6:G156,6,$B$6:B156,B156)*IF(G156=6,1,0)</f>
        <v>0</v>
      </c>
      <c r="Y156" s="61" t="str">
        <f t="shared" si="10"/>
        <v>1019,0</v>
      </c>
    </row>
    <row r="157" spans="1:25" s="16" customFormat="1" x14ac:dyDescent="0.2">
      <c r="A157" s="11">
        <v>1019005</v>
      </c>
      <c r="B157" s="11">
        <v>1019</v>
      </c>
      <c r="C157" s="11">
        <v>5</v>
      </c>
      <c r="D157" s="11" t="s">
        <v>328</v>
      </c>
      <c r="E157" s="130" t="s">
        <v>519</v>
      </c>
      <c r="F157" s="11">
        <v>6</v>
      </c>
      <c r="G157" s="13">
        <v>6</v>
      </c>
      <c r="H157" s="13" t="str">
        <f>VLOOKUP(G157,配置说明!$B$16:$C$23,2,0)</f>
        <v>等待唤起</v>
      </c>
      <c r="I157" s="14" t="s">
        <v>449</v>
      </c>
      <c r="J157" s="13"/>
      <c r="K157" s="14" t="s">
        <v>398</v>
      </c>
      <c r="L157" s="73"/>
      <c r="M157" s="13">
        <v>0</v>
      </c>
      <c r="N157" s="12"/>
      <c r="O157" s="12"/>
      <c r="P157" s="14"/>
      <c r="Q157" s="13">
        <v>0</v>
      </c>
      <c r="R157" s="13">
        <v>0</v>
      </c>
      <c r="S157" s="13">
        <v>1</v>
      </c>
      <c r="T157" s="13">
        <v>0</v>
      </c>
      <c r="U157" s="13"/>
      <c r="V157" s="61">
        <f>COUNTIFS($G$6:G157,4,$B$6:B157,B157)*IF(G157=4,1,0)</f>
        <v>0</v>
      </c>
      <c r="W157" s="61" t="str">
        <f t="shared" si="9"/>
        <v>1019,0</v>
      </c>
      <c r="X157" s="61">
        <f>COUNTIFS($G$6:G157,6,$B$6:B157,B157)*IF(G157=6,1,0)</f>
        <v>2</v>
      </c>
      <c r="Y157" s="61" t="str">
        <f t="shared" si="10"/>
        <v>1019,2</v>
      </c>
    </row>
    <row r="158" spans="1:25" s="16" customFormat="1" x14ac:dyDescent="0.2">
      <c r="A158" s="11">
        <v>1019006</v>
      </c>
      <c r="B158" s="11">
        <v>1019</v>
      </c>
      <c r="C158" s="11">
        <v>6</v>
      </c>
      <c r="D158" s="11" t="s">
        <v>328</v>
      </c>
      <c r="E158" s="127" t="s">
        <v>585</v>
      </c>
      <c r="F158" s="11">
        <v>7</v>
      </c>
      <c r="G158" s="13">
        <v>4</v>
      </c>
      <c r="H158" s="13" t="str">
        <f>VLOOKUP(G158,配置说明!$B$16:$C$23,2,0)</f>
        <v>程序功能</v>
      </c>
      <c r="I158" s="14" t="s">
        <v>399</v>
      </c>
      <c r="J158" s="13"/>
      <c r="K158" s="15"/>
      <c r="L158" s="74"/>
      <c r="M158" s="13">
        <v>0</v>
      </c>
      <c r="N158" s="12"/>
      <c r="O158" s="12"/>
      <c r="P158" s="14"/>
      <c r="Q158" s="13">
        <v>0</v>
      </c>
      <c r="R158" s="13">
        <v>0</v>
      </c>
      <c r="S158" s="13">
        <v>1</v>
      </c>
      <c r="T158" s="13">
        <v>0</v>
      </c>
      <c r="U158" s="13"/>
      <c r="V158" s="61">
        <f>COUNTIFS($G$6:G158,4,$B$6:B158,B158)*IF(G158=4,1,0)</f>
        <v>1</v>
      </c>
      <c r="W158" s="61" t="str">
        <f t="shared" si="9"/>
        <v>1019,1</v>
      </c>
      <c r="X158" s="61">
        <f>COUNTIFS($G$6:G158,6,$B$6:B158,B158)*IF(G158=6,1,0)</f>
        <v>0</v>
      </c>
      <c r="Y158" s="61" t="str">
        <f t="shared" si="10"/>
        <v>1019,0</v>
      </c>
    </row>
    <row r="159" spans="1:25" s="16" customFormat="1" x14ac:dyDescent="0.2">
      <c r="A159" s="11">
        <v>1019007</v>
      </c>
      <c r="B159" s="11">
        <v>1019</v>
      </c>
      <c r="C159" s="11">
        <v>7</v>
      </c>
      <c r="D159" s="11" t="s">
        <v>328</v>
      </c>
      <c r="E159" s="127" t="s">
        <v>585</v>
      </c>
      <c r="F159" s="11">
        <v>8</v>
      </c>
      <c r="G159" s="13">
        <v>1</v>
      </c>
      <c r="H159" s="13" t="str">
        <f>VLOOKUP(G159,配置说明!$B$16:$C$23,2,0)</f>
        <v>头像文字</v>
      </c>
      <c r="I159" s="14" t="s">
        <v>184</v>
      </c>
      <c r="J159" s="13" t="s">
        <v>186</v>
      </c>
      <c r="K159" s="15" t="s">
        <v>591</v>
      </c>
      <c r="L159" s="74"/>
      <c r="M159" s="66">
        <v>2</v>
      </c>
      <c r="N159" s="67" t="s">
        <v>673</v>
      </c>
      <c r="O159" s="12"/>
      <c r="P159" s="14"/>
      <c r="Q159" s="13">
        <v>0</v>
      </c>
      <c r="R159" s="66">
        <v>1</v>
      </c>
      <c r="S159" s="13">
        <v>1</v>
      </c>
      <c r="T159" s="13">
        <v>1</v>
      </c>
      <c r="U159" s="13">
        <v>1002</v>
      </c>
      <c r="V159" s="61">
        <f>COUNTIFS($G$6:G159,4,$B$6:B159,B159)*IF(G159=4,1,0)</f>
        <v>0</v>
      </c>
      <c r="W159" s="61" t="str">
        <f t="shared" si="9"/>
        <v>1019,0</v>
      </c>
      <c r="X159" s="61">
        <f>COUNTIFS($G$6:G159,6,$B$6:B159,B159)*IF(G159=6,1,0)</f>
        <v>0</v>
      </c>
      <c r="Y159" s="61" t="str">
        <f t="shared" si="10"/>
        <v>1019,0</v>
      </c>
    </row>
    <row r="160" spans="1:25" s="16" customFormat="1" x14ac:dyDescent="0.2">
      <c r="A160" s="11">
        <v>1019008</v>
      </c>
      <c r="B160" s="11">
        <v>1019</v>
      </c>
      <c r="C160" s="11">
        <v>8</v>
      </c>
      <c r="D160" s="11" t="s">
        <v>328</v>
      </c>
      <c r="E160" s="127" t="s">
        <v>585</v>
      </c>
      <c r="F160" s="11">
        <v>10</v>
      </c>
      <c r="G160" s="13">
        <v>1</v>
      </c>
      <c r="H160" s="13" t="str">
        <f>VLOOKUP(G160,配置说明!$B$16:$C$23,2,0)</f>
        <v>头像文字</v>
      </c>
      <c r="I160" s="14" t="s">
        <v>184</v>
      </c>
      <c r="J160" s="13" t="s">
        <v>186</v>
      </c>
      <c r="K160" s="15" t="s">
        <v>805</v>
      </c>
      <c r="L160" s="74"/>
      <c r="M160" s="13">
        <v>2</v>
      </c>
      <c r="N160" s="12" t="s">
        <v>748</v>
      </c>
      <c r="O160" s="12"/>
      <c r="P160" s="14"/>
      <c r="Q160" s="13">
        <v>1</v>
      </c>
      <c r="R160" s="13">
        <v>1</v>
      </c>
      <c r="S160" s="13">
        <v>1</v>
      </c>
      <c r="T160" s="13">
        <v>0</v>
      </c>
      <c r="U160" s="13"/>
      <c r="V160" s="61">
        <f>COUNTIFS($G$6:G160,4,$B$6:B160,B160)*IF(G160=4,1,0)</f>
        <v>0</v>
      </c>
      <c r="W160" s="61" t="str">
        <f t="shared" si="9"/>
        <v>1019,0</v>
      </c>
      <c r="X160" s="61">
        <f>COUNTIFS($G$6:G160,6,$B$6:B160,B160)*IF(G160=6,1,0)</f>
        <v>0</v>
      </c>
      <c r="Y160" s="61" t="str">
        <f t="shared" si="10"/>
        <v>1019,0</v>
      </c>
    </row>
    <row r="161" spans="1:25" s="50" customFormat="1" x14ac:dyDescent="0.2">
      <c r="A161" s="11">
        <v>1019009</v>
      </c>
      <c r="B161" s="45">
        <v>1019</v>
      </c>
      <c r="C161" s="11">
        <v>9</v>
      </c>
      <c r="D161" s="45" t="s">
        <v>328</v>
      </c>
      <c r="E161" s="129"/>
      <c r="F161" s="11">
        <v>10</v>
      </c>
      <c r="G161" s="46">
        <v>1</v>
      </c>
      <c r="H161" s="46" t="str">
        <f>VLOOKUP(G161,配置说明!$B$16:$C$23,2,0)</f>
        <v>头像文字</v>
      </c>
      <c r="I161" s="47" t="s">
        <v>184</v>
      </c>
      <c r="J161" s="46" t="s">
        <v>186</v>
      </c>
      <c r="K161" s="48" t="s">
        <v>295</v>
      </c>
      <c r="L161" s="48"/>
      <c r="M161" s="46">
        <v>2</v>
      </c>
      <c r="N161" s="49" t="s">
        <v>296</v>
      </c>
      <c r="O161" s="49"/>
      <c r="P161" s="47"/>
      <c r="Q161" s="46">
        <v>0</v>
      </c>
      <c r="R161" s="46">
        <v>1</v>
      </c>
      <c r="S161" s="46">
        <v>1</v>
      </c>
      <c r="T161" s="46">
        <v>0</v>
      </c>
      <c r="U161" s="46"/>
      <c r="V161" s="61">
        <f>COUNTIFS($G$6:G161,4,$B$6:B161,B161)*IF(G161=4,1,0)</f>
        <v>0</v>
      </c>
      <c r="W161" s="61" t="str">
        <f t="shared" si="9"/>
        <v>1019,0</v>
      </c>
      <c r="X161" s="61">
        <f>COUNTIFS($G$6:G161,6,$B$6:B161,B161)*IF(G161=6,1,0)</f>
        <v>0</v>
      </c>
      <c r="Y161" s="61" t="str">
        <f t="shared" si="10"/>
        <v>1019,0</v>
      </c>
    </row>
    <row r="162" spans="1:25" s="16" customFormat="1" x14ac:dyDescent="0.2">
      <c r="A162" s="11">
        <v>1019010</v>
      </c>
      <c r="B162" s="11">
        <v>1019</v>
      </c>
      <c r="C162" s="11">
        <v>10</v>
      </c>
      <c r="D162" s="11" t="s">
        <v>328</v>
      </c>
      <c r="E162" s="127" t="s">
        <v>585</v>
      </c>
      <c r="F162" s="11">
        <v>11</v>
      </c>
      <c r="G162" s="13">
        <v>1</v>
      </c>
      <c r="H162" s="13" t="str">
        <f>VLOOKUP(G162,配置说明!$B$16:$C$23,2,0)</f>
        <v>头像文字</v>
      </c>
      <c r="I162" s="14" t="s">
        <v>184</v>
      </c>
      <c r="J162" s="13" t="s">
        <v>186</v>
      </c>
      <c r="K162" s="15" t="s">
        <v>806</v>
      </c>
      <c r="L162" s="74"/>
      <c r="M162" s="13">
        <v>2</v>
      </c>
      <c r="N162" s="12" t="s">
        <v>296</v>
      </c>
      <c r="O162" s="12"/>
      <c r="P162" s="14"/>
      <c r="Q162" s="13">
        <v>0</v>
      </c>
      <c r="R162" s="13">
        <v>1</v>
      </c>
      <c r="S162" s="13">
        <v>1</v>
      </c>
      <c r="T162" s="13">
        <v>0</v>
      </c>
      <c r="U162" s="13"/>
      <c r="V162" s="61">
        <f>COUNTIFS($G$6:G162,4,$B$6:B162,B162)*IF(G162=4,1,0)</f>
        <v>0</v>
      </c>
      <c r="W162" s="61" t="str">
        <f t="shared" si="9"/>
        <v>1019,0</v>
      </c>
      <c r="X162" s="61">
        <f>COUNTIFS($G$6:G162,6,$B$6:B162,B162)*IF(G162=6,1,0)</f>
        <v>0</v>
      </c>
      <c r="Y162" s="61" t="str">
        <f t="shared" si="10"/>
        <v>1019,0</v>
      </c>
    </row>
    <row r="163" spans="1:25" s="16" customFormat="1" x14ac:dyDescent="0.2">
      <c r="A163" s="11">
        <v>1019011</v>
      </c>
      <c r="B163" s="11">
        <v>1019</v>
      </c>
      <c r="C163" s="11">
        <v>11</v>
      </c>
      <c r="D163" s="11" t="s">
        <v>328</v>
      </c>
      <c r="E163" s="127" t="s">
        <v>585</v>
      </c>
      <c r="F163" s="11">
        <v>12</v>
      </c>
      <c r="G163" s="13">
        <v>1</v>
      </c>
      <c r="H163" s="13" t="str">
        <f>VLOOKUP(G163,配置说明!$B$16:$C$23,2,0)</f>
        <v>头像文字</v>
      </c>
      <c r="I163" s="14" t="s">
        <v>184</v>
      </c>
      <c r="J163" s="13" t="s">
        <v>186</v>
      </c>
      <c r="K163" s="15" t="s">
        <v>592</v>
      </c>
      <c r="L163" s="74"/>
      <c r="M163" s="13">
        <v>2</v>
      </c>
      <c r="N163" s="12" t="s">
        <v>298</v>
      </c>
      <c r="O163" s="12"/>
      <c r="P163" s="14"/>
      <c r="Q163" s="13">
        <v>1</v>
      </c>
      <c r="R163" s="13">
        <v>1</v>
      </c>
      <c r="S163" s="13">
        <v>1</v>
      </c>
      <c r="T163" s="13">
        <v>0</v>
      </c>
      <c r="U163" s="13"/>
      <c r="V163" s="61">
        <f>COUNTIFS($G$6:G163,4,$B$6:B163,B163)*IF(G163=4,1,0)</f>
        <v>0</v>
      </c>
      <c r="W163" s="61" t="str">
        <f t="shared" si="9"/>
        <v>1019,0</v>
      </c>
      <c r="X163" s="61">
        <f>COUNTIFS($G$6:G163,6,$B$6:B163,B163)*IF(G163=6,1,0)</f>
        <v>0</v>
      </c>
      <c r="Y163" s="61" t="str">
        <f t="shared" si="10"/>
        <v>1019,0</v>
      </c>
    </row>
    <row r="164" spans="1:25" s="16" customFormat="1" x14ac:dyDescent="0.2">
      <c r="A164" s="11">
        <v>1019012</v>
      </c>
      <c r="B164" s="11">
        <v>1019</v>
      </c>
      <c r="C164" s="11">
        <v>12</v>
      </c>
      <c r="D164" s="11" t="s">
        <v>328</v>
      </c>
      <c r="E164" s="127" t="s">
        <v>585</v>
      </c>
      <c r="F164" s="11">
        <v>13</v>
      </c>
      <c r="G164" s="13">
        <v>6</v>
      </c>
      <c r="H164" s="13" t="str">
        <f>VLOOKUP(G164,配置说明!$B$16:$C$23,2,0)</f>
        <v>等待唤起</v>
      </c>
      <c r="I164" s="14" t="s">
        <v>449</v>
      </c>
      <c r="J164" s="13"/>
      <c r="K164" s="14" t="s">
        <v>379</v>
      </c>
      <c r="L164" s="73"/>
      <c r="M164" s="13">
        <v>0</v>
      </c>
      <c r="N164" s="12"/>
      <c r="O164" s="12"/>
      <c r="P164" s="14"/>
      <c r="Q164" s="13">
        <v>0</v>
      </c>
      <c r="R164" s="13">
        <v>0</v>
      </c>
      <c r="S164" s="13">
        <v>0</v>
      </c>
      <c r="T164" s="13">
        <v>2</v>
      </c>
      <c r="U164" s="13">
        <v>1019040</v>
      </c>
      <c r="V164" s="61">
        <f>COUNTIFS($G$6:G164,4,$B$6:B164,B164)*IF(G164=4,1,0)</f>
        <v>0</v>
      </c>
      <c r="W164" s="61" t="str">
        <f t="shared" si="9"/>
        <v>1019,0</v>
      </c>
      <c r="X164" s="61">
        <f>COUNTIFS($G$6:G164,6,$B$6:B164,B164)*IF(G164=6,1,0)</f>
        <v>3</v>
      </c>
      <c r="Y164" s="61" t="str">
        <f t="shared" si="10"/>
        <v>1019,3</v>
      </c>
    </row>
    <row r="165" spans="1:25" s="16" customFormat="1" ht="28.5" x14ac:dyDescent="0.2">
      <c r="A165" s="11">
        <v>1019013</v>
      </c>
      <c r="B165" s="11">
        <v>1019</v>
      </c>
      <c r="C165" s="11">
        <v>13</v>
      </c>
      <c r="D165" s="11" t="s">
        <v>328</v>
      </c>
      <c r="E165" s="127" t="s">
        <v>585</v>
      </c>
      <c r="F165" s="11">
        <v>14</v>
      </c>
      <c r="G165" s="13">
        <v>1</v>
      </c>
      <c r="H165" s="13" t="str">
        <f>VLOOKUP(G165,配置说明!$B$16:$C$23,2,0)</f>
        <v>头像文字</v>
      </c>
      <c r="I165" s="14" t="s">
        <v>184</v>
      </c>
      <c r="J165" s="13" t="s">
        <v>186</v>
      </c>
      <c r="K165" s="15" t="s">
        <v>593</v>
      </c>
      <c r="L165" s="74"/>
      <c r="M165" s="13">
        <v>0</v>
      </c>
      <c r="N165" s="12"/>
      <c r="O165" s="12"/>
      <c r="P165" s="14"/>
      <c r="Q165" s="13">
        <v>0</v>
      </c>
      <c r="R165" s="13">
        <v>0</v>
      </c>
      <c r="S165" s="13">
        <v>1</v>
      </c>
      <c r="T165" s="13">
        <v>0</v>
      </c>
      <c r="U165" s="13"/>
      <c r="V165" s="61">
        <f>COUNTIFS($G$6:G165,4,$B$6:B165,B165)*IF(G165=4,1,0)</f>
        <v>0</v>
      </c>
      <c r="W165" s="61" t="str">
        <f t="shared" si="9"/>
        <v>1019,0</v>
      </c>
      <c r="X165" s="61">
        <f>COUNTIFS($G$6:G165,6,$B$6:B165,B165)*IF(G165=6,1,0)</f>
        <v>0</v>
      </c>
      <c r="Y165" s="61" t="str">
        <f t="shared" si="10"/>
        <v>1019,0</v>
      </c>
    </row>
    <row r="166" spans="1:25" s="16" customFormat="1" x14ac:dyDescent="0.2">
      <c r="A166" s="11">
        <v>1019014</v>
      </c>
      <c r="B166" s="11">
        <v>1019</v>
      </c>
      <c r="C166" s="11">
        <v>14</v>
      </c>
      <c r="D166" s="11" t="s">
        <v>328</v>
      </c>
      <c r="E166" s="127" t="s">
        <v>585</v>
      </c>
      <c r="F166" s="11">
        <v>15</v>
      </c>
      <c r="G166" s="13">
        <v>1</v>
      </c>
      <c r="H166" s="13" t="str">
        <f>VLOOKUP(G166,配置说明!$B$16:$C$23,2,0)</f>
        <v>头像文字</v>
      </c>
      <c r="I166" s="14" t="s">
        <v>184</v>
      </c>
      <c r="J166" s="13" t="s">
        <v>186</v>
      </c>
      <c r="K166" s="15" t="s">
        <v>594</v>
      </c>
      <c r="L166" s="74"/>
      <c r="M166" s="13">
        <v>2</v>
      </c>
      <c r="N166" s="12" t="s">
        <v>318</v>
      </c>
      <c r="O166" s="12"/>
      <c r="P166" s="14"/>
      <c r="Q166" s="13">
        <v>1</v>
      </c>
      <c r="R166" s="13">
        <v>1</v>
      </c>
      <c r="S166" s="13">
        <v>1</v>
      </c>
      <c r="T166" s="13">
        <v>0</v>
      </c>
      <c r="U166" s="13"/>
      <c r="V166" s="61">
        <f>COUNTIFS($G$6:G166,4,$B$6:B166,B166)*IF(G166=4,1,0)</f>
        <v>0</v>
      </c>
      <c r="W166" s="61" t="str">
        <f t="shared" si="9"/>
        <v>1019,0</v>
      </c>
      <c r="X166" s="61">
        <f>COUNTIFS($G$6:G166,6,$B$6:B166,B166)*IF(G166=6,1,0)</f>
        <v>0</v>
      </c>
      <c r="Y166" s="61" t="str">
        <f t="shared" si="10"/>
        <v>1019,0</v>
      </c>
    </row>
    <row r="167" spans="1:25" s="16" customFormat="1" x14ac:dyDescent="0.2">
      <c r="A167" s="11">
        <v>1019015</v>
      </c>
      <c r="B167" s="11">
        <v>1019</v>
      </c>
      <c r="C167" s="11">
        <v>15</v>
      </c>
      <c r="D167" s="11" t="s">
        <v>372</v>
      </c>
      <c r="E167" s="127" t="s">
        <v>585</v>
      </c>
      <c r="F167" s="11">
        <v>16</v>
      </c>
      <c r="G167" s="13">
        <v>4</v>
      </c>
      <c r="H167" s="13" t="str">
        <f>VLOOKUP(G167,配置说明!$B$16:$C$23,2,0)</f>
        <v>程序功能</v>
      </c>
      <c r="I167" s="14" t="s">
        <v>357</v>
      </c>
      <c r="J167" s="13"/>
      <c r="K167" s="15"/>
      <c r="L167" s="74"/>
      <c r="M167" s="13">
        <v>0</v>
      </c>
      <c r="N167" s="12" t="s">
        <v>389</v>
      </c>
      <c r="O167" s="12"/>
      <c r="P167" s="14"/>
      <c r="Q167" s="13">
        <v>0</v>
      </c>
      <c r="R167" s="13">
        <v>0</v>
      </c>
      <c r="S167" s="13">
        <v>1</v>
      </c>
      <c r="T167" s="13">
        <v>0</v>
      </c>
      <c r="U167" s="13"/>
      <c r="V167" s="61">
        <f>COUNTIFS($G$6:G167,4,$B$6:B167,B167)*IF(G167=4,1,0)</f>
        <v>2</v>
      </c>
      <c r="W167" s="61" t="str">
        <f t="shared" si="9"/>
        <v>1019,2</v>
      </c>
      <c r="X167" s="61">
        <f>COUNTIFS($G$6:G167,6,$B$6:B167,B167)*IF(G167=6,1,0)</f>
        <v>0</v>
      </c>
      <c r="Y167" s="61" t="str">
        <f t="shared" si="10"/>
        <v>1019,0</v>
      </c>
    </row>
    <row r="168" spans="1:25" s="16" customFormat="1" x14ac:dyDescent="0.2">
      <c r="A168" s="11">
        <v>1019016</v>
      </c>
      <c r="B168" s="11">
        <v>1019</v>
      </c>
      <c r="C168" s="11">
        <v>16</v>
      </c>
      <c r="D168" s="11" t="s">
        <v>328</v>
      </c>
      <c r="E168" s="127" t="s">
        <v>585</v>
      </c>
      <c r="F168" s="11">
        <v>17</v>
      </c>
      <c r="G168" s="13">
        <v>1</v>
      </c>
      <c r="H168" s="13" t="str">
        <f>VLOOKUP(G168,配置说明!$B$16:$C$23,2,0)</f>
        <v>头像文字</v>
      </c>
      <c r="I168" s="14" t="s">
        <v>184</v>
      </c>
      <c r="J168" s="13" t="s">
        <v>8</v>
      </c>
      <c r="K168" s="15" t="s">
        <v>595</v>
      </c>
      <c r="L168" s="74"/>
      <c r="M168" s="13">
        <v>2</v>
      </c>
      <c r="N168" s="12" t="s">
        <v>319</v>
      </c>
      <c r="O168" s="12"/>
      <c r="P168" s="14"/>
      <c r="Q168" s="13">
        <v>1</v>
      </c>
      <c r="R168" s="13">
        <v>1</v>
      </c>
      <c r="S168" s="13">
        <v>1</v>
      </c>
      <c r="T168" s="13">
        <v>0</v>
      </c>
      <c r="U168" s="13"/>
      <c r="V168" s="61">
        <f>COUNTIFS($G$6:G168,4,$B$6:B168,B168)*IF(G168=4,1,0)</f>
        <v>0</v>
      </c>
      <c r="W168" s="61" t="str">
        <f t="shared" si="9"/>
        <v>1019,0</v>
      </c>
      <c r="X168" s="61">
        <f>COUNTIFS($G$6:G168,6,$B$6:B168,B168)*IF(G168=6,1,0)</f>
        <v>0</v>
      </c>
      <c r="Y168" s="61" t="str">
        <f t="shared" si="10"/>
        <v>1019,0</v>
      </c>
    </row>
    <row r="169" spans="1:25" s="16" customFormat="1" ht="28.5" x14ac:dyDescent="0.2">
      <c r="A169" s="11">
        <v>1019017</v>
      </c>
      <c r="B169" s="11">
        <v>1019</v>
      </c>
      <c r="C169" s="11">
        <v>17</v>
      </c>
      <c r="D169" s="11" t="s">
        <v>328</v>
      </c>
      <c r="E169" s="127" t="s">
        <v>585</v>
      </c>
      <c r="F169" s="11">
        <v>18</v>
      </c>
      <c r="G169" s="13">
        <v>1</v>
      </c>
      <c r="H169" s="13" t="str">
        <f>VLOOKUP(G169,配置说明!$B$16:$C$23,2,0)</f>
        <v>头像文字</v>
      </c>
      <c r="I169" s="14" t="s">
        <v>184</v>
      </c>
      <c r="J169" s="13" t="s">
        <v>186</v>
      </c>
      <c r="K169" s="15" t="s">
        <v>596</v>
      </c>
      <c r="L169" s="74"/>
      <c r="M169" s="13">
        <v>2</v>
      </c>
      <c r="N169" s="12" t="s">
        <v>320</v>
      </c>
      <c r="O169" s="12"/>
      <c r="P169" s="14"/>
      <c r="Q169" s="13">
        <v>0</v>
      </c>
      <c r="R169" s="13">
        <v>1</v>
      </c>
      <c r="S169" s="13">
        <v>1</v>
      </c>
      <c r="T169" s="13">
        <v>0</v>
      </c>
      <c r="U169" s="13"/>
      <c r="V169" s="61">
        <f>COUNTIFS($G$6:G169,4,$B$6:B169,B169)*IF(G169=4,1,0)</f>
        <v>0</v>
      </c>
      <c r="W169" s="61" t="str">
        <f t="shared" si="9"/>
        <v>1019,0</v>
      </c>
      <c r="X169" s="61">
        <f>COUNTIFS($G$6:G169,6,$B$6:B169,B169)*IF(G169=6,1,0)</f>
        <v>0</v>
      </c>
      <c r="Y169" s="61" t="str">
        <f t="shared" si="10"/>
        <v>1019,0</v>
      </c>
    </row>
    <row r="170" spans="1:25" s="16" customFormat="1" x14ac:dyDescent="0.2">
      <c r="A170" s="11">
        <v>1019018</v>
      </c>
      <c r="B170" s="11">
        <v>1019</v>
      </c>
      <c r="C170" s="11">
        <v>18</v>
      </c>
      <c r="D170" s="11" t="s">
        <v>328</v>
      </c>
      <c r="E170" s="127" t="s">
        <v>585</v>
      </c>
      <c r="F170" s="11">
        <v>19</v>
      </c>
      <c r="G170" s="13">
        <v>1</v>
      </c>
      <c r="H170" s="13" t="str">
        <f>VLOOKUP(G170,配置说明!$B$16:$C$23,2,0)</f>
        <v>头像文字</v>
      </c>
      <c r="I170" s="14" t="s">
        <v>185</v>
      </c>
      <c r="J170" s="13" t="s">
        <v>9</v>
      </c>
      <c r="K170" s="13" t="s">
        <v>597</v>
      </c>
      <c r="L170" s="72"/>
      <c r="M170" s="13">
        <v>2</v>
      </c>
      <c r="N170" s="12" t="s">
        <v>321</v>
      </c>
      <c r="O170" s="12"/>
      <c r="P170" s="14"/>
      <c r="Q170" s="13">
        <v>0</v>
      </c>
      <c r="R170" s="13">
        <v>1</v>
      </c>
      <c r="S170" s="13">
        <v>1</v>
      </c>
      <c r="T170" s="13">
        <v>0</v>
      </c>
      <c r="U170" s="13"/>
      <c r="V170" s="61">
        <f>COUNTIFS($G$6:G170,4,$B$6:B170,B170)*IF(G170=4,1,0)</f>
        <v>0</v>
      </c>
      <c r="W170" s="61" t="str">
        <f t="shared" si="9"/>
        <v>1019,0</v>
      </c>
      <c r="X170" s="61">
        <f>COUNTIFS($G$6:G170,6,$B$6:B170,B170)*IF(G170=6,1,0)</f>
        <v>0</v>
      </c>
      <c r="Y170" s="61" t="str">
        <f t="shared" si="10"/>
        <v>1019,0</v>
      </c>
    </row>
    <row r="171" spans="1:25" s="16" customFormat="1" x14ac:dyDescent="0.2">
      <c r="A171" s="11">
        <v>1019019</v>
      </c>
      <c r="B171" s="11">
        <v>1019</v>
      </c>
      <c r="C171" s="11">
        <v>19</v>
      </c>
      <c r="D171" s="11" t="s">
        <v>328</v>
      </c>
      <c r="E171" s="127" t="s">
        <v>585</v>
      </c>
      <c r="F171" s="11">
        <v>20</v>
      </c>
      <c r="G171" s="13">
        <v>1</v>
      </c>
      <c r="H171" s="13" t="str">
        <f>VLOOKUP(G171,配置说明!$B$16:$C$23,2,0)</f>
        <v>头像文字</v>
      </c>
      <c r="I171" s="14" t="s">
        <v>184</v>
      </c>
      <c r="J171" s="13" t="s">
        <v>186</v>
      </c>
      <c r="K171" s="15" t="s">
        <v>598</v>
      </c>
      <c r="L171" s="74"/>
      <c r="M171" s="13">
        <v>2</v>
      </c>
      <c r="N171" s="12" t="s">
        <v>322</v>
      </c>
      <c r="O171" s="12"/>
      <c r="P171" s="14"/>
      <c r="Q171" s="13">
        <v>1</v>
      </c>
      <c r="R171" s="13">
        <v>1</v>
      </c>
      <c r="S171" s="13">
        <v>1</v>
      </c>
      <c r="T171" s="13">
        <v>0</v>
      </c>
      <c r="U171" s="13"/>
      <c r="V171" s="61">
        <f>COUNTIFS($G$6:G171,4,$B$6:B171,B171)*IF(G171=4,1,0)</f>
        <v>0</v>
      </c>
      <c r="W171" s="61" t="str">
        <f t="shared" si="9"/>
        <v>1019,0</v>
      </c>
      <c r="X171" s="61">
        <f>COUNTIFS($G$6:G171,6,$B$6:B171,B171)*IF(G171=6,1,0)</f>
        <v>0</v>
      </c>
      <c r="Y171" s="61" t="str">
        <f t="shared" si="10"/>
        <v>1019,0</v>
      </c>
    </row>
    <row r="172" spans="1:25" s="16" customFormat="1" ht="28.5" x14ac:dyDescent="0.2">
      <c r="A172" s="11">
        <v>1019020</v>
      </c>
      <c r="B172" s="11">
        <v>1019</v>
      </c>
      <c r="C172" s="11">
        <v>20</v>
      </c>
      <c r="D172" s="11" t="s">
        <v>328</v>
      </c>
      <c r="E172" s="127" t="s">
        <v>585</v>
      </c>
      <c r="F172" s="11">
        <v>21</v>
      </c>
      <c r="G172" s="13">
        <v>1</v>
      </c>
      <c r="H172" s="13" t="str">
        <f>VLOOKUP(G172,配置说明!$B$16:$C$23,2,0)</f>
        <v>头像文字</v>
      </c>
      <c r="I172" s="14" t="s">
        <v>184</v>
      </c>
      <c r="J172" s="13" t="s">
        <v>186</v>
      </c>
      <c r="K172" s="15" t="s">
        <v>599</v>
      </c>
      <c r="L172" s="74"/>
      <c r="M172" s="13">
        <v>0</v>
      </c>
      <c r="N172" s="12"/>
      <c r="O172" s="12"/>
      <c r="P172" s="14"/>
      <c r="Q172" s="13">
        <v>0</v>
      </c>
      <c r="R172" s="13">
        <v>0</v>
      </c>
      <c r="S172" s="13">
        <v>1</v>
      </c>
      <c r="T172" s="13">
        <v>0</v>
      </c>
      <c r="U172" s="13"/>
      <c r="V172" s="61">
        <f>COUNTIFS($G$6:G172,4,$B$6:B172,B172)*IF(G172=4,1,0)</f>
        <v>0</v>
      </c>
      <c r="W172" s="61" t="str">
        <f t="shared" si="9"/>
        <v>1019,0</v>
      </c>
      <c r="X172" s="61">
        <f>COUNTIFS($G$6:G172,6,$B$6:B172,B172)*IF(G172=6,1,0)</f>
        <v>0</v>
      </c>
      <c r="Y172" s="61" t="str">
        <f t="shared" si="10"/>
        <v>1019,0</v>
      </c>
    </row>
    <row r="173" spans="1:25" s="16" customFormat="1" x14ac:dyDescent="0.2">
      <c r="A173" s="11">
        <v>1019021</v>
      </c>
      <c r="B173" s="11">
        <v>1019</v>
      </c>
      <c r="C173" s="11">
        <v>21</v>
      </c>
      <c r="D173" s="11" t="s">
        <v>328</v>
      </c>
      <c r="E173" s="127" t="s">
        <v>585</v>
      </c>
      <c r="F173" s="11">
        <v>22</v>
      </c>
      <c r="G173" s="13">
        <v>1</v>
      </c>
      <c r="H173" s="13" t="str">
        <f>VLOOKUP(G173,配置说明!$B$16:$C$23,2,0)</f>
        <v>头像文字</v>
      </c>
      <c r="I173" s="14" t="s">
        <v>184</v>
      </c>
      <c r="J173" s="13" t="s">
        <v>186</v>
      </c>
      <c r="K173" s="15" t="s">
        <v>600</v>
      </c>
      <c r="L173" s="74"/>
      <c r="M173" s="13">
        <v>0</v>
      </c>
      <c r="N173" s="12"/>
      <c r="O173" s="12"/>
      <c r="P173" s="14"/>
      <c r="Q173" s="13">
        <v>0</v>
      </c>
      <c r="R173" s="13">
        <v>0</v>
      </c>
      <c r="S173" s="13">
        <v>1</v>
      </c>
      <c r="T173" s="13">
        <v>0</v>
      </c>
      <c r="U173" s="13"/>
      <c r="V173" s="61">
        <f>COUNTIFS($G$6:G173,4,$B$6:B173,B173)*IF(G173=4,1,0)</f>
        <v>0</v>
      </c>
      <c r="W173" s="61" t="str">
        <f t="shared" si="9"/>
        <v>1019,0</v>
      </c>
      <c r="X173" s="61">
        <f>COUNTIFS($G$6:G173,6,$B$6:B173,B173)*IF(G173=6,1,0)</f>
        <v>0</v>
      </c>
      <c r="Y173" s="61" t="str">
        <f t="shared" si="10"/>
        <v>1019,0</v>
      </c>
    </row>
    <row r="174" spans="1:25" s="16" customFormat="1" x14ac:dyDescent="0.2">
      <c r="A174" s="11">
        <v>1019022</v>
      </c>
      <c r="B174" s="11">
        <v>1019</v>
      </c>
      <c r="C174" s="11">
        <v>22</v>
      </c>
      <c r="D174" s="11" t="s">
        <v>328</v>
      </c>
      <c r="E174" s="127" t="s">
        <v>585</v>
      </c>
      <c r="F174" s="11">
        <v>24</v>
      </c>
      <c r="G174" s="13">
        <v>1</v>
      </c>
      <c r="H174" s="13" t="str">
        <f>VLOOKUP(G174,配置说明!$B$16:$C$23,2,0)</f>
        <v>头像文字</v>
      </c>
      <c r="I174" s="14" t="s">
        <v>184</v>
      </c>
      <c r="J174" s="13" t="s">
        <v>186</v>
      </c>
      <c r="K174" s="15" t="s">
        <v>601</v>
      </c>
      <c r="L174" s="74"/>
      <c r="M174" s="13">
        <v>2</v>
      </c>
      <c r="N174" s="12" t="s">
        <v>323</v>
      </c>
      <c r="O174" s="12"/>
      <c r="P174" s="14"/>
      <c r="Q174" s="13">
        <v>1</v>
      </c>
      <c r="R174" s="13">
        <v>1</v>
      </c>
      <c r="S174" s="13">
        <v>1</v>
      </c>
      <c r="T174" s="13">
        <v>0</v>
      </c>
      <c r="U174" s="13"/>
      <c r="V174" s="61">
        <f>COUNTIFS($G$6:G174,4,$B$6:B174,B174)*IF(G174=4,1,0)</f>
        <v>0</v>
      </c>
      <c r="W174" s="61" t="str">
        <f t="shared" si="9"/>
        <v>1019,0</v>
      </c>
      <c r="X174" s="61">
        <f>COUNTIFS($G$6:G174,6,$B$6:B174,B174)*IF(G174=6,1,0)</f>
        <v>0</v>
      </c>
      <c r="Y174" s="61" t="str">
        <f t="shared" si="10"/>
        <v>1019,0</v>
      </c>
    </row>
    <row r="175" spans="1:25" s="56" customFormat="1" x14ac:dyDescent="0.2">
      <c r="A175" s="51">
        <v>1019023</v>
      </c>
      <c r="B175" s="51">
        <v>1019</v>
      </c>
      <c r="C175" s="51">
        <v>23</v>
      </c>
      <c r="D175" s="51" t="s">
        <v>372</v>
      </c>
      <c r="E175" s="127" t="s">
        <v>585</v>
      </c>
      <c r="F175" s="51">
        <v>24</v>
      </c>
      <c r="G175" s="52">
        <v>1</v>
      </c>
      <c r="H175" s="52" t="str">
        <f>VLOOKUP(G175,配置说明!$B$16:$C$23,2,0)</f>
        <v>头像文字</v>
      </c>
      <c r="I175" s="53" t="s">
        <v>184</v>
      </c>
      <c r="J175" s="52" t="s">
        <v>186</v>
      </c>
      <c r="K175" s="88" t="s">
        <v>456</v>
      </c>
      <c r="L175" s="88"/>
      <c r="M175" s="52">
        <v>2</v>
      </c>
      <c r="N175" s="55" t="s">
        <v>454</v>
      </c>
      <c r="O175" s="55"/>
      <c r="P175" s="53"/>
      <c r="Q175" s="52">
        <v>1</v>
      </c>
      <c r="R175" s="52">
        <v>1</v>
      </c>
      <c r="S175" s="52">
        <v>1</v>
      </c>
      <c r="T175" s="52">
        <v>0</v>
      </c>
      <c r="U175" s="52"/>
      <c r="V175" s="56">
        <f>COUNTIFS($G$6:G175,4,$B$6:B175,B175)*IF(G175=4,1,0)</f>
        <v>0</v>
      </c>
      <c r="W175" s="56" t="str">
        <f t="shared" si="9"/>
        <v>1019,0</v>
      </c>
      <c r="X175" s="56">
        <f>COUNTIFS($G$6:G175,6,$B$6:B175,B175)*IF(G175=6,1,0)</f>
        <v>0</v>
      </c>
      <c r="Y175" s="56" t="str">
        <f t="shared" si="10"/>
        <v>1019,0</v>
      </c>
    </row>
    <row r="176" spans="1:25" s="16" customFormat="1" x14ac:dyDescent="0.2">
      <c r="A176" s="11">
        <v>1019024</v>
      </c>
      <c r="B176" s="11">
        <v>1019</v>
      </c>
      <c r="C176" s="11">
        <v>24</v>
      </c>
      <c r="D176" s="11" t="s">
        <v>328</v>
      </c>
      <c r="E176" s="127" t="s">
        <v>585</v>
      </c>
      <c r="F176" s="11">
        <v>25</v>
      </c>
      <c r="G176" s="13">
        <v>4</v>
      </c>
      <c r="H176" s="13" t="str">
        <f>VLOOKUP(G176,配置说明!$B$16:$C$23,2,0)</f>
        <v>程序功能</v>
      </c>
      <c r="I176" s="14" t="s">
        <v>400</v>
      </c>
      <c r="J176" s="13"/>
      <c r="K176" s="15"/>
      <c r="L176" s="74"/>
      <c r="M176" s="13">
        <v>0</v>
      </c>
      <c r="N176" s="12"/>
      <c r="O176" s="12"/>
      <c r="P176" s="14"/>
      <c r="Q176" s="13">
        <v>0</v>
      </c>
      <c r="R176" s="13">
        <v>0</v>
      </c>
      <c r="S176" s="13">
        <v>1</v>
      </c>
      <c r="T176" s="13">
        <v>0</v>
      </c>
      <c r="U176" s="13"/>
      <c r="V176" s="61">
        <f>COUNTIFS($G$6:G176,4,$B$6:B176,B176)*IF(G176=4,1,0)</f>
        <v>3</v>
      </c>
      <c r="W176" s="61" t="str">
        <f t="shared" si="9"/>
        <v>1019,3</v>
      </c>
      <c r="X176" s="61">
        <f>COUNTIFS($G$6:G176,6,$B$6:B176,B176)*IF(G176=6,1,0)</f>
        <v>0</v>
      </c>
      <c r="Y176" s="61" t="str">
        <f t="shared" si="10"/>
        <v>1019,0</v>
      </c>
    </row>
    <row r="177" spans="1:25" s="16" customFormat="1" x14ac:dyDescent="0.2">
      <c r="A177" s="11">
        <v>1019025</v>
      </c>
      <c r="B177" s="11">
        <v>1019</v>
      </c>
      <c r="C177" s="11">
        <v>25</v>
      </c>
      <c r="D177" s="11" t="s">
        <v>329</v>
      </c>
      <c r="E177" s="127" t="s">
        <v>585</v>
      </c>
      <c r="F177" s="11">
        <v>26</v>
      </c>
      <c r="G177" s="13">
        <v>1</v>
      </c>
      <c r="H177" s="13" t="str">
        <f>VLOOKUP(G177,配置说明!$B$16:$C$23,2,0)</f>
        <v>头像文字</v>
      </c>
      <c r="I177" s="14" t="s">
        <v>184</v>
      </c>
      <c r="J177" s="13" t="s">
        <v>186</v>
      </c>
      <c r="K177" s="15" t="s">
        <v>602</v>
      </c>
      <c r="L177" s="74"/>
      <c r="M177" s="13">
        <v>2</v>
      </c>
      <c r="N177" s="12" t="s">
        <v>324</v>
      </c>
      <c r="O177" s="12"/>
      <c r="P177" s="14"/>
      <c r="Q177" s="13">
        <v>0</v>
      </c>
      <c r="R177" s="13">
        <v>1</v>
      </c>
      <c r="S177" s="13">
        <v>1</v>
      </c>
      <c r="T177" s="13">
        <v>0</v>
      </c>
      <c r="U177" s="13"/>
      <c r="V177" s="61">
        <f>COUNTIFS($G$6:G177,4,$B$6:B177,B177)*IF(G177=4,1,0)</f>
        <v>0</v>
      </c>
      <c r="W177" s="61" t="str">
        <f t="shared" ref="W177:W244" si="11">$B177&amp;","&amp;V177</f>
        <v>1019,0</v>
      </c>
      <c r="X177" s="61">
        <f>COUNTIFS($G$6:G177,6,$B$6:B177,B177)*IF(G177=6,1,0)</f>
        <v>0</v>
      </c>
      <c r="Y177" s="61" t="str">
        <f t="shared" ref="Y177:Y244" si="12">$B177&amp;","&amp;X177</f>
        <v>1019,0</v>
      </c>
    </row>
    <row r="178" spans="1:25" s="16" customFormat="1" x14ac:dyDescent="0.2">
      <c r="A178" s="11">
        <v>1019026</v>
      </c>
      <c r="B178" s="11">
        <v>1019</v>
      </c>
      <c r="C178" s="11">
        <v>26</v>
      </c>
      <c r="D178" s="11" t="s">
        <v>329</v>
      </c>
      <c r="E178" s="127" t="s">
        <v>585</v>
      </c>
      <c r="F178" s="11">
        <v>27</v>
      </c>
      <c r="G178" s="13">
        <v>1</v>
      </c>
      <c r="H178" s="13" t="str">
        <f>VLOOKUP(G178,配置说明!$B$16:$C$23,2,0)</f>
        <v>头像文字</v>
      </c>
      <c r="I178" s="14" t="s">
        <v>184</v>
      </c>
      <c r="J178" s="13" t="s">
        <v>186</v>
      </c>
      <c r="K178" s="64" t="s">
        <v>808</v>
      </c>
      <c r="L178" s="99"/>
      <c r="M178" s="13">
        <v>2</v>
      </c>
      <c r="N178" s="12" t="s">
        <v>749</v>
      </c>
      <c r="O178" s="12"/>
      <c r="P178" s="14"/>
      <c r="Q178" s="13">
        <v>1</v>
      </c>
      <c r="R178" s="13">
        <v>1</v>
      </c>
      <c r="S178" s="13">
        <v>1</v>
      </c>
      <c r="T178" s="13">
        <v>0</v>
      </c>
      <c r="U178" s="13"/>
      <c r="V178" s="61">
        <f>COUNTIFS($G$6:G178,4,$B$6:B178,B178)*IF(G178=4,1,0)</f>
        <v>0</v>
      </c>
      <c r="W178" s="61" t="str">
        <f t="shared" si="11"/>
        <v>1019,0</v>
      </c>
      <c r="X178" s="61">
        <f>COUNTIFS($G$6:G178,6,$B$6:B178,B178)*IF(G178=6,1,0)</f>
        <v>0</v>
      </c>
      <c r="Y178" s="61" t="str">
        <f t="shared" si="12"/>
        <v>1019,0</v>
      </c>
    </row>
    <row r="179" spans="1:25" s="16" customFormat="1" x14ac:dyDescent="0.2">
      <c r="A179" s="11">
        <v>1019027</v>
      </c>
      <c r="B179" s="11">
        <v>1019</v>
      </c>
      <c r="C179" s="11">
        <v>27</v>
      </c>
      <c r="D179" s="11" t="s">
        <v>329</v>
      </c>
      <c r="E179" s="127" t="s">
        <v>585</v>
      </c>
      <c r="F179" s="11">
        <v>28</v>
      </c>
      <c r="G179" s="13">
        <v>1</v>
      </c>
      <c r="H179" s="13" t="str">
        <f>VLOOKUP(G179,配置说明!$B$16:$C$23,2,0)</f>
        <v>头像文字</v>
      </c>
      <c r="I179" s="14" t="s">
        <v>184</v>
      </c>
      <c r="J179" s="13" t="s">
        <v>186</v>
      </c>
      <c r="K179" s="15" t="s">
        <v>592</v>
      </c>
      <c r="L179" s="74"/>
      <c r="M179" s="13">
        <v>2</v>
      </c>
      <c r="N179" s="12" t="s">
        <v>298</v>
      </c>
      <c r="O179" s="12"/>
      <c r="P179" s="14"/>
      <c r="Q179" s="13">
        <v>1</v>
      </c>
      <c r="R179" s="13">
        <v>1</v>
      </c>
      <c r="S179" s="13">
        <v>1</v>
      </c>
      <c r="T179" s="13">
        <v>0</v>
      </c>
      <c r="U179" s="13"/>
      <c r="V179" s="61">
        <f>COUNTIFS($G$6:G179,4,$B$6:B179,B179)*IF(G179=4,1,0)</f>
        <v>0</v>
      </c>
      <c r="W179" s="61" t="str">
        <f t="shared" si="11"/>
        <v>1019,0</v>
      </c>
      <c r="X179" s="61">
        <f>COUNTIFS($G$6:G179,6,$B$6:B179,B179)*IF(G179=6,1,0)</f>
        <v>0</v>
      </c>
      <c r="Y179" s="61" t="str">
        <f t="shared" si="12"/>
        <v>1019,0</v>
      </c>
    </row>
    <row r="180" spans="1:25" s="16" customFormat="1" x14ac:dyDescent="0.2">
      <c r="A180" s="11">
        <v>1019028</v>
      </c>
      <c r="B180" s="11">
        <v>1019</v>
      </c>
      <c r="C180" s="11">
        <v>28</v>
      </c>
      <c r="D180" s="11" t="s">
        <v>329</v>
      </c>
      <c r="E180" s="127" t="s">
        <v>585</v>
      </c>
      <c r="F180" s="11">
        <v>29</v>
      </c>
      <c r="G180" s="13">
        <v>6</v>
      </c>
      <c r="H180" s="13" t="str">
        <f>VLOOKUP(G180,配置说明!$B$16:$C$23,2,0)</f>
        <v>等待唤起</v>
      </c>
      <c r="I180" s="42">
        <v>-1</v>
      </c>
      <c r="J180" s="13"/>
      <c r="K180" s="14" t="s">
        <v>379</v>
      </c>
      <c r="L180" s="73"/>
      <c r="M180" s="13">
        <v>0</v>
      </c>
      <c r="N180" s="12"/>
      <c r="O180" s="12"/>
      <c r="P180" s="14"/>
      <c r="Q180" s="13">
        <v>0</v>
      </c>
      <c r="R180" s="13">
        <v>0</v>
      </c>
      <c r="S180" s="13">
        <v>0</v>
      </c>
      <c r="T180" s="13">
        <v>2</v>
      </c>
      <c r="U180" s="13">
        <v>1019040</v>
      </c>
      <c r="V180" s="61">
        <f>COUNTIFS($G$6:G180,4,$B$6:B180,B180)*IF(G180=4,1,0)</f>
        <v>0</v>
      </c>
      <c r="W180" s="61" t="str">
        <f t="shared" si="11"/>
        <v>1019,0</v>
      </c>
      <c r="X180" s="61">
        <f>COUNTIFS($G$6:G180,6,$B$6:B180,B180)*IF(G180=6,1,0)</f>
        <v>4</v>
      </c>
      <c r="Y180" s="61" t="str">
        <f t="shared" si="12"/>
        <v>1019,4</v>
      </c>
    </row>
    <row r="181" spans="1:25" s="16" customFormat="1" x14ac:dyDescent="0.2">
      <c r="A181" s="11">
        <v>1019029</v>
      </c>
      <c r="B181" s="11">
        <v>1019</v>
      </c>
      <c r="C181" s="11">
        <v>29</v>
      </c>
      <c r="D181" s="11" t="s">
        <v>329</v>
      </c>
      <c r="E181" s="127" t="s">
        <v>585</v>
      </c>
      <c r="F181" s="11">
        <v>30</v>
      </c>
      <c r="G181" s="13">
        <v>1</v>
      </c>
      <c r="H181" s="13" t="str">
        <f>VLOOKUP(G181,配置说明!$B$16:$C$23,2,0)</f>
        <v>头像文字</v>
      </c>
      <c r="I181" s="14" t="s">
        <v>184</v>
      </c>
      <c r="J181" s="13" t="s">
        <v>186</v>
      </c>
      <c r="K181" s="15" t="s">
        <v>317</v>
      </c>
      <c r="L181" s="74"/>
      <c r="M181" s="13">
        <v>2</v>
      </c>
      <c r="N181" s="12" t="s">
        <v>318</v>
      </c>
      <c r="O181" s="12"/>
      <c r="P181" s="14"/>
      <c r="Q181" s="13">
        <v>1</v>
      </c>
      <c r="R181" s="13">
        <v>1</v>
      </c>
      <c r="S181" s="13">
        <v>1</v>
      </c>
      <c r="T181" s="13">
        <v>0</v>
      </c>
      <c r="U181" s="13"/>
      <c r="V181" s="61">
        <f>COUNTIFS($G$6:G181,4,$B$6:B181,B181)*IF(G181=4,1,0)</f>
        <v>0</v>
      </c>
      <c r="W181" s="61" t="str">
        <f t="shared" si="11"/>
        <v>1019,0</v>
      </c>
      <c r="X181" s="61">
        <f>COUNTIFS($G$6:G181,6,$B$6:B181,B181)*IF(G181=6,1,0)</f>
        <v>0</v>
      </c>
      <c r="Y181" s="61" t="str">
        <f t="shared" si="12"/>
        <v>1019,0</v>
      </c>
    </row>
    <row r="182" spans="1:25" s="16" customFormat="1" x14ac:dyDescent="0.2">
      <c r="A182" s="11">
        <v>1019030</v>
      </c>
      <c r="B182" s="11">
        <v>1019</v>
      </c>
      <c r="C182" s="11">
        <v>30</v>
      </c>
      <c r="D182" s="11" t="s">
        <v>372</v>
      </c>
      <c r="E182" s="127" t="s">
        <v>585</v>
      </c>
      <c r="F182" s="11">
        <v>31</v>
      </c>
      <c r="G182" s="13">
        <v>4</v>
      </c>
      <c r="H182" s="13" t="str">
        <f>VLOOKUP(G182,配置说明!$B$16:$C$23,2,0)</f>
        <v>程序功能</v>
      </c>
      <c r="I182" s="14" t="s">
        <v>373</v>
      </c>
      <c r="J182" s="13"/>
      <c r="K182" s="15"/>
      <c r="L182" s="74"/>
      <c r="M182" s="13">
        <v>0</v>
      </c>
      <c r="N182" s="12" t="s">
        <v>389</v>
      </c>
      <c r="O182" s="12"/>
      <c r="P182" s="14"/>
      <c r="Q182" s="13">
        <v>0</v>
      </c>
      <c r="R182" s="13">
        <v>0</v>
      </c>
      <c r="S182" s="13">
        <v>1</v>
      </c>
      <c r="T182" s="13">
        <v>0</v>
      </c>
      <c r="U182" s="13"/>
      <c r="V182" s="61">
        <f>COUNTIFS($G$6:G182,4,$B$6:B182,B182)*IF(G182=4,1,0)</f>
        <v>4</v>
      </c>
      <c r="W182" s="61" t="str">
        <f t="shared" si="11"/>
        <v>1019,4</v>
      </c>
      <c r="X182" s="61">
        <f>COUNTIFS($G$6:G182,6,$B$6:B182,B182)*IF(G182=6,1,0)</f>
        <v>0</v>
      </c>
      <c r="Y182" s="61" t="str">
        <f t="shared" si="12"/>
        <v>1019,0</v>
      </c>
    </row>
    <row r="183" spans="1:25" s="16" customFormat="1" x14ac:dyDescent="0.2">
      <c r="A183" s="11">
        <v>1019031</v>
      </c>
      <c r="B183" s="11">
        <v>1019</v>
      </c>
      <c r="C183" s="11">
        <v>31</v>
      </c>
      <c r="D183" s="11" t="s">
        <v>329</v>
      </c>
      <c r="E183" s="127" t="s">
        <v>585</v>
      </c>
      <c r="F183" s="11">
        <v>32</v>
      </c>
      <c r="G183" s="13">
        <v>1</v>
      </c>
      <c r="H183" s="13" t="str">
        <f>VLOOKUP(G183,配置说明!$B$16:$C$23,2,0)</f>
        <v>头像文字</v>
      </c>
      <c r="I183" s="14" t="s">
        <v>184</v>
      </c>
      <c r="J183" s="13" t="s">
        <v>481</v>
      </c>
      <c r="K183" s="15" t="s">
        <v>603</v>
      </c>
      <c r="L183" s="74"/>
      <c r="M183" s="13">
        <v>2</v>
      </c>
      <c r="N183" s="12" t="s">
        <v>319</v>
      </c>
      <c r="O183" s="12"/>
      <c r="P183" s="14"/>
      <c r="Q183" s="13">
        <v>1</v>
      </c>
      <c r="R183" s="13">
        <v>1</v>
      </c>
      <c r="S183" s="13">
        <v>1</v>
      </c>
      <c r="T183" s="13">
        <v>0</v>
      </c>
      <c r="U183" s="13"/>
      <c r="V183" s="61">
        <f>COUNTIFS($G$6:G183,4,$B$6:B183,B183)*IF(G183=4,1,0)</f>
        <v>0</v>
      </c>
      <c r="W183" s="61" t="str">
        <f t="shared" si="11"/>
        <v>1019,0</v>
      </c>
      <c r="X183" s="61">
        <f>COUNTIFS($G$6:G183,6,$B$6:B183,B183)*IF(G183=6,1,0)</f>
        <v>0</v>
      </c>
      <c r="Y183" s="61" t="str">
        <f t="shared" si="12"/>
        <v>1019,0</v>
      </c>
    </row>
    <row r="184" spans="1:25" s="16" customFormat="1" x14ac:dyDescent="0.2">
      <c r="A184" s="11">
        <v>1019032</v>
      </c>
      <c r="B184" s="11">
        <v>1019</v>
      </c>
      <c r="C184" s="11">
        <v>32</v>
      </c>
      <c r="D184" s="11" t="s">
        <v>329</v>
      </c>
      <c r="E184" s="127" t="s">
        <v>585</v>
      </c>
      <c r="F184" s="11">
        <v>33</v>
      </c>
      <c r="G184" s="13">
        <v>1</v>
      </c>
      <c r="H184" s="13" t="str">
        <f>VLOOKUP(G184,配置说明!$B$16:$C$23,2,0)</f>
        <v>头像文字</v>
      </c>
      <c r="I184" s="14" t="s">
        <v>184</v>
      </c>
      <c r="J184" s="13" t="s">
        <v>481</v>
      </c>
      <c r="K184" s="15" t="s">
        <v>598</v>
      </c>
      <c r="L184" s="74"/>
      <c r="M184" s="13">
        <v>2</v>
      </c>
      <c r="N184" s="12" t="s">
        <v>322</v>
      </c>
      <c r="O184" s="12"/>
      <c r="P184" s="14"/>
      <c r="Q184" s="13">
        <v>1</v>
      </c>
      <c r="R184" s="13">
        <v>1</v>
      </c>
      <c r="S184" s="13">
        <v>1</v>
      </c>
      <c r="T184" s="13">
        <v>0</v>
      </c>
      <c r="U184" s="13"/>
      <c r="V184" s="61">
        <f>COUNTIFS($G$6:G184,4,$B$6:B184,B184)*IF(G184=4,1,0)</f>
        <v>0</v>
      </c>
      <c r="W184" s="61" t="str">
        <f t="shared" si="11"/>
        <v>1019,0</v>
      </c>
      <c r="X184" s="61">
        <f>COUNTIFS($G$6:G184,6,$B$6:B184,B184)*IF(G184=6,1,0)</f>
        <v>0</v>
      </c>
      <c r="Y184" s="61" t="str">
        <f t="shared" si="12"/>
        <v>1019,0</v>
      </c>
    </row>
    <row r="185" spans="1:25" s="16" customFormat="1" x14ac:dyDescent="0.2">
      <c r="A185" s="11">
        <v>1019033</v>
      </c>
      <c r="B185" s="11">
        <v>1019</v>
      </c>
      <c r="C185" s="11">
        <v>33</v>
      </c>
      <c r="D185" s="11" t="s">
        <v>329</v>
      </c>
      <c r="E185" s="127" t="s">
        <v>585</v>
      </c>
      <c r="F185" s="11">
        <v>34</v>
      </c>
      <c r="G185" s="13">
        <v>1</v>
      </c>
      <c r="H185" s="13" t="str">
        <f>VLOOKUP(G185,配置说明!$B$16:$C$23,2,0)</f>
        <v>头像文字</v>
      </c>
      <c r="I185" s="14" t="s">
        <v>184</v>
      </c>
      <c r="J185" s="13" t="s">
        <v>186</v>
      </c>
      <c r="K185" s="15" t="s">
        <v>604</v>
      </c>
      <c r="L185" s="74"/>
      <c r="M185" s="13">
        <v>0</v>
      </c>
      <c r="N185" s="12"/>
      <c r="O185" s="12"/>
      <c r="P185" s="14"/>
      <c r="Q185" s="13">
        <v>0</v>
      </c>
      <c r="R185" s="13">
        <v>0</v>
      </c>
      <c r="S185" s="13">
        <v>1</v>
      </c>
      <c r="T185" s="13">
        <v>0</v>
      </c>
      <c r="U185" s="13"/>
      <c r="V185" s="61">
        <f>COUNTIFS($G$6:G185,4,$B$6:B185,B185)*IF(G185=4,1,0)</f>
        <v>0</v>
      </c>
      <c r="W185" s="61" t="str">
        <f t="shared" si="11"/>
        <v>1019,0</v>
      </c>
      <c r="X185" s="61">
        <f>COUNTIFS($G$6:G185,6,$B$6:B185,B185)*IF(G185=6,1,0)</f>
        <v>0</v>
      </c>
      <c r="Y185" s="61" t="str">
        <f t="shared" si="12"/>
        <v>1019,0</v>
      </c>
    </row>
    <row r="186" spans="1:25" s="16" customFormat="1" x14ac:dyDescent="0.2">
      <c r="A186" s="11">
        <v>1019034</v>
      </c>
      <c r="B186" s="11">
        <v>1019</v>
      </c>
      <c r="C186" s="11">
        <v>34</v>
      </c>
      <c r="D186" s="11" t="s">
        <v>329</v>
      </c>
      <c r="E186" s="127" t="s">
        <v>585</v>
      </c>
      <c r="F186" s="11">
        <v>36</v>
      </c>
      <c r="G186" s="13">
        <v>1</v>
      </c>
      <c r="H186" s="13" t="str">
        <f>VLOOKUP(G186,配置说明!$B$16:$C$23,2,0)</f>
        <v>头像文字</v>
      </c>
      <c r="I186" s="14" t="s">
        <v>184</v>
      </c>
      <c r="J186" s="13" t="s">
        <v>186</v>
      </c>
      <c r="K186" s="15" t="s">
        <v>601</v>
      </c>
      <c r="L186" s="74"/>
      <c r="M186" s="13">
        <v>2</v>
      </c>
      <c r="N186" s="12" t="s">
        <v>323</v>
      </c>
      <c r="O186" s="12"/>
      <c r="P186" s="14"/>
      <c r="Q186" s="13">
        <v>1</v>
      </c>
      <c r="R186" s="13">
        <v>1</v>
      </c>
      <c r="S186" s="13">
        <v>1</v>
      </c>
      <c r="T186" s="13">
        <v>0</v>
      </c>
      <c r="U186" s="13"/>
      <c r="V186" s="61">
        <f>COUNTIFS($G$6:G186,4,$B$6:B186,B186)*IF(G186=4,1,0)</f>
        <v>0</v>
      </c>
      <c r="W186" s="61" t="str">
        <f t="shared" si="11"/>
        <v>1019,0</v>
      </c>
      <c r="X186" s="61">
        <f>COUNTIFS($G$6:G186,6,$B$6:B186,B186)*IF(G186=6,1,0)</f>
        <v>0</v>
      </c>
      <c r="Y186" s="61" t="str">
        <f t="shared" si="12"/>
        <v>1019,0</v>
      </c>
    </row>
    <row r="187" spans="1:25" s="56" customFormat="1" x14ac:dyDescent="0.2">
      <c r="A187" s="51">
        <v>1019035</v>
      </c>
      <c r="B187" s="51">
        <v>1019</v>
      </c>
      <c r="C187" s="51">
        <v>35</v>
      </c>
      <c r="D187" s="51" t="s">
        <v>372</v>
      </c>
      <c r="E187" s="127" t="s">
        <v>585</v>
      </c>
      <c r="F187" s="51">
        <v>36</v>
      </c>
      <c r="G187" s="52">
        <v>1</v>
      </c>
      <c r="H187" s="52" t="str">
        <f>VLOOKUP(G187,配置说明!$B$16:$C$23,2,0)</f>
        <v>头像文字</v>
      </c>
      <c r="I187" s="53" t="s">
        <v>184</v>
      </c>
      <c r="J187" s="52" t="s">
        <v>186</v>
      </c>
      <c r="K187" s="88" t="s">
        <v>456</v>
      </c>
      <c r="L187" s="88"/>
      <c r="M187" s="52">
        <v>2</v>
      </c>
      <c r="N187" s="55" t="s">
        <v>454</v>
      </c>
      <c r="O187" s="55"/>
      <c r="P187" s="53"/>
      <c r="Q187" s="52">
        <v>1</v>
      </c>
      <c r="R187" s="52">
        <v>1</v>
      </c>
      <c r="S187" s="52">
        <v>1</v>
      </c>
      <c r="T187" s="52">
        <v>0</v>
      </c>
      <c r="U187" s="52"/>
      <c r="V187" s="56">
        <f>COUNTIFS($G$6:G187,4,$B$6:B187,B187)*IF(G187=4,1,0)</f>
        <v>0</v>
      </c>
      <c r="W187" s="56" t="str">
        <f t="shared" si="11"/>
        <v>1019,0</v>
      </c>
      <c r="X187" s="56">
        <f>COUNTIFS($G$6:G187,6,$B$6:B187,B187)*IF(G187=6,1,0)</f>
        <v>0</v>
      </c>
      <c r="Y187" s="56" t="str">
        <f t="shared" si="12"/>
        <v>1019,0</v>
      </c>
    </row>
    <row r="188" spans="1:25" s="16" customFormat="1" x14ac:dyDescent="0.2">
      <c r="A188" s="11">
        <v>1019036</v>
      </c>
      <c r="B188" s="11">
        <v>1019</v>
      </c>
      <c r="C188" s="11">
        <v>36</v>
      </c>
      <c r="D188" s="11" t="s">
        <v>329</v>
      </c>
      <c r="E188" s="127" t="s">
        <v>585</v>
      </c>
      <c r="F188" s="11">
        <v>37</v>
      </c>
      <c r="G188" s="13">
        <v>4</v>
      </c>
      <c r="H188" s="13" t="str">
        <f>VLOOKUP(G188,配置说明!$B$16:$C$23,2,0)</f>
        <v>程序功能</v>
      </c>
      <c r="I188" s="14" t="s">
        <v>482</v>
      </c>
      <c r="J188" s="13"/>
      <c r="K188" s="15"/>
      <c r="L188" s="74"/>
      <c r="M188" s="13">
        <v>0</v>
      </c>
      <c r="N188" s="12"/>
      <c r="O188" s="12"/>
      <c r="P188" s="14"/>
      <c r="Q188" s="13">
        <v>0</v>
      </c>
      <c r="R188" s="13">
        <v>0</v>
      </c>
      <c r="S188" s="13">
        <v>1</v>
      </c>
      <c r="T188" s="13">
        <v>0</v>
      </c>
      <c r="U188" s="13"/>
      <c r="V188" s="61">
        <f>COUNTIFS($G$6:G188,4,$B$6:B188,B188)*IF(G188=4,1,0)</f>
        <v>5</v>
      </c>
      <c r="W188" s="61" t="str">
        <f t="shared" si="11"/>
        <v>1019,5</v>
      </c>
      <c r="X188" s="61">
        <f>COUNTIFS($G$6:G188,6,$B$6:B188,B188)*IF(G188=6,1,0)</f>
        <v>0</v>
      </c>
      <c r="Y188" s="61" t="str">
        <f t="shared" si="12"/>
        <v>1019,0</v>
      </c>
    </row>
    <row r="189" spans="1:25" s="16" customFormat="1" x14ac:dyDescent="0.2">
      <c r="A189" s="11">
        <v>1019037</v>
      </c>
      <c r="B189" s="11">
        <v>1019</v>
      </c>
      <c r="C189" s="11">
        <v>37</v>
      </c>
      <c r="D189" s="11" t="s">
        <v>330</v>
      </c>
      <c r="E189" s="127" t="s">
        <v>585</v>
      </c>
      <c r="F189" s="11">
        <v>38</v>
      </c>
      <c r="G189" s="13">
        <v>1</v>
      </c>
      <c r="H189" s="13" t="str">
        <f>VLOOKUP(G189,配置说明!$B$16:$C$23,2,0)</f>
        <v>头像文字</v>
      </c>
      <c r="I189" s="14" t="s">
        <v>184</v>
      </c>
      <c r="J189" s="13" t="s">
        <v>186</v>
      </c>
      <c r="K189" s="15" t="s">
        <v>605</v>
      </c>
      <c r="L189" s="74"/>
      <c r="M189" s="13">
        <v>2</v>
      </c>
      <c r="N189" s="67" t="s">
        <v>509</v>
      </c>
      <c r="O189" s="12"/>
      <c r="P189" s="14"/>
      <c r="Q189" s="13">
        <v>0</v>
      </c>
      <c r="R189" s="13">
        <v>1</v>
      </c>
      <c r="S189" s="13">
        <v>1</v>
      </c>
      <c r="T189" s="13">
        <v>0</v>
      </c>
      <c r="U189" s="13"/>
      <c r="V189" s="61">
        <f>COUNTIFS($G$6:G189,4,$B$6:B189,B189)*IF(G189=4,1,0)</f>
        <v>0</v>
      </c>
      <c r="W189" s="61" t="str">
        <f t="shared" si="11"/>
        <v>1019,0</v>
      </c>
      <c r="X189" s="61">
        <f>COUNTIFS($G$6:G189,6,$B$6:B189,B189)*IF(G189=6,1,0)</f>
        <v>0</v>
      </c>
      <c r="Y189" s="61" t="str">
        <f t="shared" si="12"/>
        <v>1019,0</v>
      </c>
    </row>
    <row r="190" spans="1:25" s="16" customFormat="1" ht="28.5" x14ac:dyDescent="0.2">
      <c r="A190" s="11">
        <v>1019038</v>
      </c>
      <c r="B190" s="11">
        <v>1019</v>
      </c>
      <c r="C190" s="11">
        <v>38</v>
      </c>
      <c r="D190" s="11" t="s">
        <v>330</v>
      </c>
      <c r="E190" s="127" t="s">
        <v>585</v>
      </c>
      <c r="F190" s="11">
        <v>39</v>
      </c>
      <c r="G190" s="13">
        <v>1</v>
      </c>
      <c r="H190" s="13" t="str">
        <f>VLOOKUP(G190,配置说明!$B$16:$C$23,2,0)</f>
        <v>头像文字</v>
      </c>
      <c r="I190" s="14" t="s">
        <v>184</v>
      </c>
      <c r="J190" s="13" t="s">
        <v>186</v>
      </c>
      <c r="K190" s="15" t="s">
        <v>606</v>
      </c>
      <c r="L190" s="74"/>
      <c r="M190" s="13">
        <v>2</v>
      </c>
      <c r="N190" s="67" t="s">
        <v>751</v>
      </c>
      <c r="O190" s="12"/>
      <c r="P190" s="14"/>
      <c r="Q190" s="13">
        <v>0</v>
      </c>
      <c r="R190" s="13">
        <v>1</v>
      </c>
      <c r="S190" s="13">
        <v>1</v>
      </c>
      <c r="T190" s="13">
        <v>0</v>
      </c>
      <c r="U190" s="13"/>
      <c r="V190" s="61">
        <f>COUNTIFS($G$6:G190,4,$B$6:B190,B190)*IF(G190=4,1,0)</f>
        <v>0</v>
      </c>
      <c r="W190" s="61" t="str">
        <f t="shared" si="11"/>
        <v>1019,0</v>
      </c>
      <c r="X190" s="61">
        <f>COUNTIFS($G$6:G190,6,$B$6:B190,B190)*IF(G190=6,1,0)</f>
        <v>0</v>
      </c>
      <c r="Y190" s="61" t="str">
        <f t="shared" si="12"/>
        <v>1019,0</v>
      </c>
    </row>
    <row r="191" spans="1:25" s="16" customFormat="1" x14ac:dyDescent="0.2">
      <c r="A191" s="11">
        <v>1019039</v>
      </c>
      <c r="B191" s="11">
        <v>1019</v>
      </c>
      <c r="C191" s="11">
        <v>39</v>
      </c>
      <c r="D191" s="11" t="s">
        <v>330</v>
      </c>
      <c r="E191" s="127" t="s">
        <v>585</v>
      </c>
      <c r="F191" s="11">
        <v>40</v>
      </c>
      <c r="G191" s="13">
        <v>2</v>
      </c>
      <c r="H191" s="13" t="str">
        <f>VLOOKUP(G191,配置说明!$B$16:$C$23,2,0)</f>
        <v>帮助面板</v>
      </c>
      <c r="I191" s="14" t="s">
        <v>489</v>
      </c>
      <c r="J191" s="13"/>
      <c r="K191" s="15"/>
      <c r="L191" s="74"/>
      <c r="M191" s="13">
        <v>0</v>
      </c>
      <c r="N191" s="12"/>
      <c r="O191" s="12"/>
      <c r="P191" s="14"/>
      <c r="Q191" s="13">
        <v>0</v>
      </c>
      <c r="R191" s="13">
        <v>0</v>
      </c>
      <c r="S191" s="13">
        <v>1</v>
      </c>
      <c r="T191" s="13">
        <v>0</v>
      </c>
      <c r="U191" s="13"/>
      <c r="V191" s="61">
        <f>COUNTIFS($G$6:G191,4,$B$6:B191,B191)*IF(G191=4,1,0)</f>
        <v>0</v>
      </c>
      <c r="W191" s="61" t="str">
        <f t="shared" si="11"/>
        <v>1019,0</v>
      </c>
      <c r="X191" s="61">
        <f>COUNTIFS($G$6:G191,6,$B$6:B191,B191)*IF(G191=6,1,0)</f>
        <v>0</v>
      </c>
      <c r="Y191" s="61" t="str">
        <f t="shared" si="12"/>
        <v>1019,0</v>
      </c>
    </row>
    <row r="192" spans="1:25" s="16" customFormat="1" x14ac:dyDescent="0.2">
      <c r="A192" s="11">
        <v>1019040</v>
      </c>
      <c r="B192" s="11">
        <v>1019</v>
      </c>
      <c r="C192" s="11">
        <v>40</v>
      </c>
      <c r="D192" s="11" t="s">
        <v>330</v>
      </c>
      <c r="E192" s="127" t="s">
        <v>585</v>
      </c>
      <c r="F192" s="11">
        <v>-1</v>
      </c>
      <c r="G192" s="13">
        <v>5</v>
      </c>
      <c r="H192" s="13" t="str">
        <f>VLOOKUP(G192,配置说明!$B$16:$C$23,2,0)</f>
        <v>空节点</v>
      </c>
      <c r="I192" s="14"/>
      <c r="J192" s="13"/>
      <c r="K192" s="15"/>
      <c r="L192" s="74"/>
      <c r="M192" s="13">
        <v>0</v>
      </c>
      <c r="N192" s="12"/>
      <c r="O192" s="12"/>
      <c r="P192" s="14"/>
      <c r="Q192" s="13">
        <v>0</v>
      </c>
      <c r="R192" s="13">
        <v>0</v>
      </c>
      <c r="S192" s="13">
        <v>1</v>
      </c>
      <c r="T192" s="13">
        <v>0</v>
      </c>
      <c r="U192" s="13"/>
      <c r="V192" s="61">
        <f>COUNTIFS($G$6:G192,4,$B$6:B192,B192)*IF(G192=4,1,0)</f>
        <v>0</v>
      </c>
      <c r="W192" s="61" t="str">
        <f t="shared" si="11"/>
        <v>1019,0</v>
      </c>
      <c r="X192" s="61">
        <f>COUNTIFS($G$6:G192,6,$B$6:B192,B192)*IF(G192=6,1,0)</f>
        <v>0</v>
      </c>
      <c r="Y192" s="61" t="str">
        <f t="shared" si="12"/>
        <v>1019,0</v>
      </c>
    </row>
    <row r="193" spans="1:25" s="22" customFormat="1" x14ac:dyDescent="0.2">
      <c r="A193" s="17">
        <v>1022001</v>
      </c>
      <c r="B193" s="17">
        <v>1022</v>
      </c>
      <c r="C193" s="17">
        <v>1</v>
      </c>
      <c r="D193" s="17" t="s">
        <v>444</v>
      </c>
      <c r="E193" s="128" t="s">
        <v>692</v>
      </c>
      <c r="F193" s="17">
        <v>2</v>
      </c>
      <c r="G193" s="19">
        <v>6</v>
      </c>
      <c r="H193" s="19" t="str">
        <f>VLOOKUP(G193,'[2]#填写说明'!$B$4:$C$11,2,0)</f>
        <v>等待唤起</v>
      </c>
      <c r="I193" s="20"/>
      <c r="J193" s="19"/>
      <c r="K193" s="21" t="s">
        <v>721</v>
      </c>
      <c r="L193" s="74"/>
      <c r="M193" s="19"/>
      <c r="N193" s="18"/>
      <c r="O193" s="18"/>
      <c r="P193" s="20"/>
      <c r="Q193" s="19">
        <v>0</v>
      </c>
      <c r="R193" s="19">
        <v>0</v>
      </c>
      <c r="S193" s="19">
        <v>1</v>
      </c>
      <c r="T193" s="19">
        <v>2</v>
      </c>
      <c r="U193" s="19">
        <v>1022039</v>
      </c>
      <c r="V193" s="61">
        <v>0</v>
      </c>
      <c r="W193" s="61" t="s">
        <v>693</v>
      </c>
      <c r="X193" s="61">
        <f>COUNTIFS($G$6:G193,6,$B$6:B193,B193)*IF(G193=6,1,0)</f>
        <v>1</v>
      </c>
      <c r="Y193" s="61" t="str">
        <f t="shared" si="12"/>
        <v>1022,1</v>
      </c>
    </row>
    <row r="194" spans="1:25" s="22" customFormat="1" ht="28.5" x14ac:dyDescent="0.2">
      <c r="A194" s="17">
        <v>1022002</v>
      </c>
      <c r="B194" s="17">
        <v>1022</v>
      </c>
      <c r="C194" s="17">
        <v>2</v>
      </c>
      <c r="D194" s="17" t="s">
        <v>337</v>
      </c>
      <c r="E194" s="128" t="s">
        <v>587</v>
      </c>
      <c r="F194" s="17">
        <v>3</v>
      </c>
      <c r="G194" s="19">
        <v>1</v>
      </c>
      <c r="H194" s="19" t="str">
        <f>VLOOKUP(G194,配置说明!$B$16:$C$23,2,0)</f>
        <v>头像文字</v>
      </c>
      <c r="I194" s="20">
        <v>100601</v>
      </c>
      <c r="J194" s="19" t="s">
        <v>364</v>
      </c>
      <c r="K194" s="21" t="s">
        <v>607</v>
      </c>
      <c r="L194" s="74"/>
      <c r="M194" s="19">
        <v>2</v>
      </c>
      <c r="N194" s="18" t="s">
        <v>792</v>
      </c>
      <c r="O194" s="18"/>
      <c r="P194" s="20"/>
      <c r="Q194" s="19">
        <v>0</v>
      </c>
      <c r="R194" s="19">
        <v>1</v>
      </c>
      <c r="S194" s="19">
        <v>1</v>
      </c>
      <c r="T194" s="19">
        <v>0</v>
      </c>
      <c r="U194" s="19"/>
      <c r="V194" s="61">
        <f>COUNTIFS($G$6:G194,4,$B$6:B194,B194)*IF(G194=4,1,0)</f>
        <v>0</v>
      </c>
      <c r="W194" s="61" t="str">
        <f t="shared" si="11"/>
        <v>1022,0</v>
      </c>
      <c r="X194" s="61">
        <f>COUNTIFS($G$6:G194,6,$B$6:B194,B194)*IF(G194=6,1,0)</f>
        <v>0</v>
      </c>
      <c r="Y194" s="61" t="str">
        <f t="shared" si="12"/>
        <v>1022,0</v>
      </c>
    </row>
    <row r="195" spans="1:25" s="22" customFormat="1" x14ac:dyDescent="0.2">
      <c r="A195" s="17">
        <v>1022003</v>
      </c>
      <c r="B195" s="17">
        <v>1022</v>
      </c>
      <c r="C195" s="17">
        <v>3</v>
      </c>
      <c r="D195" s="17" t="s">
        <v>337</v>
      </c>
      <c r="E195" s="127" t="s">
        <v>585</v>
      </c>
      <c r="F195" s="17">
        <v>4</v>
      </c>
      <c r="G195" s="19">
        <v>1</v>
      </c>
      <c r="H195" s="19" t="str">
        <f>VLOOKUP(G195,配置说明!$B$16:$C$23,2,0)</f>
        <v>头像文字</v>
      </c>
      <c r="I195" s="20" t="s">
        <v>184</v>
      </c>
      <c r="J195" s="19" t="s">
        <v>853</v>
      </c>
      <c r="K195" s="21" t="s">
        <v>608</v>
      </c>
      <c r="L195" s="74"/>
      <c r="M195" s="19">
        <v>2</v>
      </c>
      <c r="N195" s="18" t="s">
        <v>332</v>
      </c>
      <c r="O195" s="18"/>
      <c r="P195" s="20"/>
      <c r="Q195" s="19">
        <v>1</v>
      </c>
      <c r="R195" s="19">
        <v>1</v>
      </c>
      <c r="S195" s="19">
        <v>1</v>
      </c>
      <c r="T195" s="19">
        <v>0</v>
      </c>
      <c r="U195" s="19"/>
      <c r="V195" s="61">
        <f>COUNTIFS($G$6:G195,4,$B$6:B195,B195)*IF(G195=4,1,0)</f>
        <v>0</v>
      </c>
      <c r="W195" s="61" t="str">
        <f t="shared" si="11"/>
        <v>1022,0</v>
      </c>
      <c r="X195" s="61">
        <f>COUNTIFS($G$6:G195,6,$B$6:B195,B195)*IF(G195=6,1,0)</f>
        <v>0</v>
      </c>
      <c r="Y195" s="61" t="str">
        <f t="shared" si="12"/>
        <v>1022,0</v>
      </c>
    </row>
    <row r="196" spans="1:25" s="22" customFormat="1" x14ac:dyDescent="0.2">
      <c r="A196" s="17">
        <v>1022004</v>
      </c>
      <c r="B196" s="17">
        <v>1022</v>
      </c>
      <c r="C196" s="17">
        <v>4</v>
      </c>
      <c r="D196" s="17" t="s">
        <v>337</v>
      </c>
      <c r="E196" s="127" t="s">
        <v>512</v>
      </c>
      <c r="F196" s="17">
        <v>5</v>
      </c>
      <c r="G196" s="19">
        <v>6</v>
      </c>
      <c r="H196" s="19" t="str">
        <f>VLOOKUP(G196,配置说明!$B$16:$C$23,2,0)</f>
        <v>等待唤起</v>
      </c>
      <c r="I196" s="40">
        <v>-1</v>
      </c>
      <c r="J196" s="19"/>
      <c r="K196" s="20" t="s">
        <v>485</v>
      </c>
      <c r="L196" s="73"/>
      <c r="M196" s="19">
        <v>0</v>
      </c>
      <c r="N196" s="18"/>
      <c r="O196" s="18"/>
      <c r="P196" s="20"/>
      <c r="Q196" s="19">
        <v>0</v>
      </c>
      <c r="R196" s="19">
        <v>0</v>
      </c>
      <c r="S196" s="19">
        <v>1</v>
      </c>
      <c r="T196" s="19">
        <v>0</v>
      </c>
      <c r="U196" s="19"/>
      <c r="V196" s="61">
        <f>COUNTIFS($G$6:G196,4,$B$6:B196,B196)*IF(G196=4,1,0)</f>
        <v>0</v>
      </c>
      <c r="W196" s="61" t="str">
        <f t="shared" si="11"/>
        <v>1022,0</v>
      </c>
      <c r="X196" s="61">
        <f>COUNTIFS($G$6:G196,6,$B$6:B196,B196)*IF(G196=6,1,0)</f>
        <v>2</v>
      </c>
      <c r="Y196" s="61" t="str">
        <f t="shared" si="12"/>
        <v>1022,2</v>
      </c>
    </row>
    <row r="197" spans="1:25" s="22" customFormat="1" x14ac:dyDescent="0.2">
      <c r="A197" s="17">
        <v>1022039</v>
      </c>
      <c r="B197" s="17">
        <v>1022</v>
      </c>
      <c r="C197" s="17">
        <v>5</v>
      </c>
      <c r="D197" s="17" t="s">
        <v>444</v>
      </c>
      <c r="E197" s="127" t="s">
        <v>655</v>
      </c>
      <c r="F197" s="17">
        <v>6</v>
      </c>
      <c r="G197" s="19">
        <v>1</v>
      </c>
      <c r="H197" s="19" t="str">
        <f>VLOOKUP(G197,配置说明!$B$16:$C$23,2,0)</f>
        <v>头像文字</v>
      </c>
      <c r="I197" s="40" t="s">
        <v>184</v>
      </c>
      <c r="J197" s="19" t="s">
        <v>186</v>
      </c>
      <c r="K197" s="21" t="s">
        <v>822</v>
      </c>
      <c r="L197" s="74"/>
      <c r="M197" s="19">
        <v>0</v>
      </c>
      <c r="N197" s="18"/>
      <c r="O197" s="18"/>
      <c r="P197" s="20"/>
      <c r="Q197" s="19">
        <v>0</v>
      </c>
      <c r="R197" s="19">
        <v>1</v>
      </c>
      <c r="S197" s="19">
        <v>1</v>
      </c>
      <c r="T197" s="19">
        <v>1</v>
      </c>
      <c r="U197" s="19">
        <v>1002</v>
      </c>
      <c r="V197" s="61">
        <f>COUNTIFS($G$6:G197,4,$B$6:B197,B197)*IF(G197=4,1,0)</f>
        <v>0</v>
      </c>
      <c r="W197" s="61" t="str">
        <f>$B197&amp;","&amp;V197</f>
        <v>1022,0</v>
      </c>
      <c r="X197" s="61">
        <f>COUNTIFS($G$6:G197,6,$B$6:B197,B197)*IF(G197=6,1,0)</f>
        <v>0</v>
      </c>
      <c r="Y197" s="61" t="str">
        <f>$B197&amp;","&amp;X197</f>
        <v>1022,0</v>
      </c>
    </row>
    <row r="198" spans="1:25" s="22" customFormat="1" x14ac:dyDescent="0.2">
      <c r="A198" s="17">
        <v>1022005</v>
      </c>
      <c r="B198" s="17">
        <v>1022</v>
      </c>
      <c r="C198" s="17">
        <v>6</v>
      </c>
      <c r="D198" s="17" t="s">
        <v>337</v>
      </c>
      <c r="E198" s="127" t="s">
        <v>512</v>
      </c>
      <c r="F198" s="17">
        <v>7</v>
      </c>
      <c r="G198" s="19">
        <v>4</v>
      </c>
      <c r="H198" s="19" t="str">
        <f>VLOOKUP(G198,配置说明!$B$16:$C$23,2,0)</f>
        <v>程序功能</v>
      </c>
      <c r="I198" s="20" t="s">
        <v>402</v>
      </c>
      <c r="J198" s="19"/>
      <c r="K198" s="21"/>
      <c r="L198" s="74"/>
      <c r="M198" s="19">
        <v>0</v>
      </c>
      <c r="N198" s="18"/>
      <c r="O198" s="18"/>
      <c r="P198" s="20"/>
      <c r="Q198" s="19">
        <v>0</v>
      </c>
      <c r="R198" s="19">
        <v>0</v>
      </c>
      <c r="S198" s="19">
        <v>1</v>
      </c>
      <c r="T198" s="19">
        <v>0</v>
      </c>
      <c r="U198" s="19"/>
      <c r="V198" s="61">
        <f>COUNTIFS($G$6:G198,4,$B$6:B198,B198)*IF(G198=4,1,0)</f>
        <v>1</v>
      </c>
      <c r="W198" s="61" t="str">
        <f t="shared" si="11"/>
        <v>1022,1</v>
      </c>
      <c r="X198" s="61">
        <f>COUNTIFS($G$6:G198,6,$B$6:B198,B198)*IF(G198=6,1,0)</f>
        <v>0</v>
      </c>
      <c r="Y198" s="61" t="str">
        <f t="shared" si="12"/>
        <v>1022,0</v>
      </c>
    </row>
    <row r="199" spans="1:25" s="22" customFormat="1" ht="28.5" x14ac:dyDescent="0.2">
      <c r="A199" s="17">
        <v>1022006</v>
      </c>
      <c r="B199" s="17">
        <v>1022</v>
      </c>
      <c r="C199" s="17">
        <v>7</v>
      </c>
      <c r="D199" s="17" t="s">
        <v>337</v>
      </c>
      <c r="E199" s="127" t="s">
        <v>512</v>
      </c>
      <c r="F199" s="17">
        <v>8</v>
      </c>
      <c r="G199" s="19">
        <v>1</v>
      </c>
      <c r="H199" s="19" t="str">
        <f>VLOOKUP(G199,配置说明!$B$16:$C$23,2,0)</f>
        <v>头像文字</v>
      </c>
      <c r="I199" s="20" t="s">
        <v>184</v>
      </c>
      <c r="J199" s="19" t="s">
        <v>9</v>
      </c>
      <c r="K199" s="21" t="s">
        <v>653</v>
      </c>
      <c r="L199" s="74"/>
      <c r="M199" s="19">
        <v>1</v>
      </c>
      <c r="N199" s="18" t="s">
        <v>443</v>
      </c>
      <c r="O199" s="18"/>
      <c r="P199" s="20"/>
      <c r="Q199" s="19">
        <v>0</v>
      </c>
      <c r="R199" s="19">
        <v>1</v>
      </c>
      <c r="S199" s="19">
        <v>1</v>
      </c>
      <c r="T199" s="19">
        <v>0</v>
      </c>
      <c r="U199" s="19"/>
      <c r="V199" s="61">
        <f>COUNTIFS($G$6:G199,4,$B$6:B199,B199)*IF(G199=4,1,0)</f>
        <v>0</v>
      </c>
      <c r="W199" s="61" t="str">
        <f t="shared" si="11"/>
        <v>1022,0</v>
      </c>
      <c r="X199" s="61">
        <f>COUNTIFS($G$6:G199,6,$B$6:B199,B199)*IF(G199=6,1,0)</f>
        <v>0</v>
      </c>
      <c r="Y199" s="61" t="str">
        <f t="shared" si="12"/>
        <v>1022,0</v>
      </c>
    </row>
    <row r="200" spans="1:25" s="22" customFormat="1" x14ac:dyDescent="0.2">
      <c r="A200" s="17">
        <v>1022007</v>
      </c>
      <c r="B200" s="17">
        <v>1022</v>
      </c>
      <c r="C200" s="17">
        <v>8</v>
      </c>
      <c r="D200" s="17" t="s">
        <v>337</v>
      </c>
      <c r="E200" s="127" t="s">
        <v>512</v>
      </c>
      <c r="F200" s="17">
        <v>9</v>
      </c>
      <c r="G200" s="19">
        <v>1</v>
      </c>
      <c r="H200" s="19" t="str">
        <f>VLOOKUP(G200,配置说明!$B$16:$C$23,2,0)</f>
        <v>头像文字</v>
      </c>
      <c r="I200" s="20" t="s">
        <v>184</v>
      </c>
      <c r="J200" s="19" t="s">
        <v>9</v>
      </c>
      <c r="K200" s="21" t="s">
        <v>809</v>
      </c>
      <c r="L200" s="74"/>
      <c r="M200" s="19">
        <v>1</v>
      </c>
      <c r="N200" s="18" t="s">
        <v>750</v>
      </c>
      <c r="O200" s="18"/>
      <c r="P200" s="20"/>
      <c r="Q200" s="19">
        <v>1</v>
      </c>
      <c r="R200" s="19">
        <v>1</v>
      </c>
      <c r="S200" s="19">
        <v>1</v>
      </c>
      <c r="T200" s="19">
        <v>0</v>
      </c>
      <c r="U200" s="19"/>
      <c r="V200" s="61">
        <f>COUNTIFS($G$6:G200,4,$B$6:B200,B200)*IF(G200=4,1,0)</f>
        <v>0</v>
      </c>
      <c r="W200" s="61" t="str">
        <f t="shared" si="11"/>
        <v>1022,0</v>
      </c>
      <c r="X200" s="61">
        <f>COUNTIFS($G$6:G200,6,$B$6:B200,B200)*IF(G200=6,1,0)</f>
        <v>0</v>
      </c>
      <c r="Y200" s="61" t="str">
        <f t="shared" si="12"/>
        <v>1022,0</v>
      </c>
    </row>
    <row r="201" spans="1:25" s="22" customFormat="1" x14ac:dyDescent="0.2">
      <c r="A201" s="17">
        <v>1022008</v>
      </c>
      <c r="B201" s="17">
        <v>1022</v>
      </c>
      <c r="C201" s="17">
        <v>9</v>
      </c>
      <c r="D201" s="17" t="s">
        <v>337</v>
      </c>
      <c r="E201" s="127" t="s">
        <v>512</v>
      </c>
      <c r="F201" s="17">
        <v>10</v>
      </c>
      <c r="G201" s="19">
        <v>1</v>
      </c>
      <c r="H201" s="19" t="str">
        <f>VLOOKUP(G201,配置说明!$B$16:$C$23,2,0)</f>
        <v>头像文字</v>
      </c>
      <c r="I201" s="20" t="s">
        <v>184</v>
      </c>
      <c r="J201" s="19" t="s">
        <v>186</v>
      </c>
      <c r="K201" s="21" t="s">
        <v>592</v>
      </c>
      <c r="L201" s="74"/>
      <c r="M201" s="19">
        <v>2</v>
      </c>
      <c r="N201" s="18" t="s">
        <v>297</v>
      </c>
      <c r="O201" s="18"/>
      <c r="P201" s="20"/>
      <c r="Q201" s="19">
        <v>1</v>
      </c>
      <c r="R201" s="19">
        <v>1</v>
      </c>
      <c r="S201" s="19">
        <v>1</v>
      </c>
      <c r="T201" s="19">
        <v>0</v>
      </c>
      <c r="U201" s="19"/>
      <c r="V201" s="61">
        <f>COUNTIFS($G$6:G201,4,$B$6:B201,B201)*IF(G201=4,1,0)</f>
        <v>0</v>
      </c>
      <c r="W201" s="61" t="str">
        <f t="shared" si="11"/>
        <v>1022,0</v>
      </c>
      <c r="X201" s="61">
        <f>COUNTIFS($G$6:G201,6,$B$6:B201,B201)*IF(G201=6,1,0)</f>
        <v>0</v>
      </c>
      <c r="Y201" s="61" t="str">
        <f t="shared" si="12"/>
        <v>1022,0</v>
      </c>
    </row>
    <row r="202" spans="1:25" s="22" customFormat="1" x14ac:dyDescent="0.2">
      <c r="A202" s="17">
        <v>1022009</v>
      </c>
      <c r="B202" s="17">
        <v>1022</v>
      </c>
      <c r="C202" s="17">
        <v>10</v>
      </c>
      <c r="D202" s="17" t="s">
        <v>444</v>
      </c>
      <c r="E202" s="127" t="s">
        <v>512</v>
      </c>
      <c r="F202" s="17">
        <v>11</v>
      </c>
      <c r="G202" s="19">
        <v>6</v>
      </c>
      <c r="H202" s="19" t="str">
        <f>VLOOKUP(G202,配置说明!$B$16:$C$23,2,0)</f>
        <v>等待唤起</v>
      </c>
      <c r="I202" s="40">
        <v>-1</v>
      </c>
      <c r="J202" s="19"/>
      <c r="K202" s="20" t="s">
        <v>445</v>
      </c>
      <c r="L202" s="73"/>
      <c r="M202" s="19">
        <v>0</v>
      </c>
      <c r="N202" s="18"/>
      <c r="O202" s="18"/>
      <c r="P202" s="20"/>
      <c r="Q202" s="19">
        <v>0</v>
      </c>
      <c r="R202" s="19">
        <v>0</v>
      </c>
      <c r="S202" s="19">
        <v>0</v>
      </c>
      <c r="T202" s="19">
        <v>2</v>
      </c>
      <c r="U202" s="19">
        <v>1022038</v>
      </c>
      <c r="V202" s="61">
        <f>COUNTIFS($G$6:G202,4,$B$6:B202,B202)*IF(G202=4,1,0)</f>
        <v>0</v>
      </c>
      <c r="W202" s="61" t="str">
        <f t="shared" si="11"/>
        <v>1022,0</v>
      </c>
      <c r="X202" s="61">
        <f>COUNTIFS($G$6:G202,6,$B$6:B202,B202)*IF(G202=6,1,0)</f>
        <v>3</v>
      </c>
      <c r="Y202" s="61" t="str">
        <f t="shared" si="12"/>
        <v>1022,3</v>
      </c>
    </row>
    <row r="203" spans="1:25" s="22" customFormat="1" x14ac:dyDescent="0.2">
      <c r="A203" s="17">
        <v>1022010</v>
      </c>
      <c r="B203" s="17">
        <v>1022</v>
      </c>
      <c r="C203" s="17">
        <v>11</v>
      </c>
      <c r="D203" s="17" t="s">
        <v>337</v>
      </c>
      <c r="E203" s="127" t="s">
        <v>512</v>
      </c>
      <c r="F203" s="17">
        <v>12</v>
      </c>
      <c r="G203" s="19">
        <v>1</v>
      </c>
      <c r="H203" s="19" t="str">
        <f>VLOOKUP(G203,配置说明!$B$16:$C$23,2,0)</f>
        <v>头像文字</v>
      </c>
      <c r="I203" s="20" t="s">
        <v>184</v>
      </c>
      <c r="J203" s="19" t="s">
        <v>186</v>
      </c>
      <c r="K203" s="21" t="s">
        <v>609</v>
      </c>
      <c r="L203" s="74"/>
      <c r="M203" s="19">
        <v>0</v>
      </c>
      <c r="O203" s="18"/>
      <c r="P203" s="20"/>
      <c r="Q203" s="19">
        <v>0</v>
      </c>
      <c r="R203" s="19">
        <v>0</v>
      </c>
      <c r="S203" s="19">
        <v>1</v>
      </c>
      <c r="T203" s="19">
        <v>0</v>
      </c>
      <c r="U203" s="19"/>
      <c r="V203" s="61">
        <f>COUNTIFS($G$6:G203,4,$B$6:B203,B203)*IF(G203=4,1,0)</f>
        <v>0</v>
      </c>
      <c r="W203" s="61" t="str">
        <f t="shared" si="11"/>
        <v>1022,0</v>
      </c>
      <c r="X203" s="61">
        <f>COUNTIFS($G$6:G203,6,$B$6:B203,B203)*IF(G203=6,1,0)</f>
        <v>0</v>
      </c>
      <c r="Y203" s="61" t="str">
        <f t="shared" si="12"/>
        <v>1022,0</v>
      </c>
    </row>
    <row r="204" spans="1:25" s="22" customFormat="1" x14ac:dyDescent="0.2">
      <c r="A204" s="17">
        <v>1022011</v>
      </c>
      <c r="B204" s="17">
        <v>1022</v>
      </c>
      <c r="C204" s="17">
        <v>12</v>
      </c>
      <c r="D204" s="17" t="s">
        <v>337</v>
      </c>
      <c r="E204" s="127" t="s">
        <v>512</v>
      </c>
      <c r="F204" s="17">
        <v>13</v>
      </c>
      <c r="G204" s="19">
        <v>1</v>
      </c>
      <c r="H204" s="19" t="str">
        <f>VLOOKUP(G204,配置说明!$B$16:$C$23,2,0)</f>
        <v>头像文字</v>
      </c>
      <c r="I204" s="20" t="s">
        <v>184</v>
      </c>
      <c r="J204" s="19" t="s">
        <v>186</v>
      </c>
      <c r="K204" s="21" t="s">
        <v>610</v>
      </c>
      <c r="L204" s="74"/>
      <c r="M204" s="19">
        <v>2</v>
      </c>
      <c r="N204" s="18" t="s">
        <v>333</v>
      </c>
      <c r="O204" s="18"/>
      <c r="P204" s="20"/>
      <c r="Q204" s="19">
        <v>1</v>
      </c>
      <c r="R204" s="19">
        <v>1</v>
      </c>
      <c r="S204" s="19">
        <v>1</v>
      </c>
      <c r="T204" s="19">
        <v>0</v>
      </c>
      <c r="U204" s="19"/>
      <c r="V204" s="61">
        <f>COUNTIFS($G$6:G204,4,$B$6:B204,B204)*IF(G204=4,1,0)</f>
        <v>0</v>
      </c>
      <c r="W204" s="61" t="str">
        <f t="shared" si="11"/>
        <v>1022,0</v>
      </c>
      <c r="X204" s="61">
        <f>COUNTIFS($G$6:G204,6,$B$6:B204,B204)*IF(G204=6,1,0)</f>
        <v>0</v>
      </c>
      <c r="Y204" s="61" t="str">
        <f t="shared" si="12"/>
        <v>1022,0</v>
      </c>
    </row>
    <row r="205" spans="1:25" s="22" customFormat="1" x14ac:dyDescent="0.2">
      <c r="A205" s="17">
        <v>1022012</v>
      </c>
      <c r="B205" s="17">
        <v>1022</v>
      </c>
      <c r="C205" s="17">
        <v>13</v>
      </c>
      <c r="D205" s="17" t="s">
        <v>337</v>
      </c>
      <c r="E205" s="127" t="s">
        <v>512</v>
      </c>
      <c r="F205" s="17">
        <v>14</v>
      </c>
      <c r="G205" s="19">
        <v>1</v>
      </c>
      <c r="H205" s="19" t="str">
        <f>VLOOKUP(G205,配置说明!$B$16:$C$23,2,0)</f>
        <v>头像文字</v>
      </c>
      <c r="I205" s="20" t="s">
        <v>184</v>
      </c>
      <c r="J205" s="19" t="s">
        <v>265</v>
      </c>
      <c r="K205" s="21" t="s">
        <v>810</v>
      </c>
      <c r="L205" s="74"/>
      <c r="M205" s="19">
        <v>2</v>
      </c>
      <c r="N205" s="18" t="s">
        <v>446</v>
      </c>
      <c r="O205" s="18"/>
      <c r="P205" s="20"/>
      <c r="Q205" s="19">
        <v>1</v>
      </c>
      <c r="R205" s="19">
        <v>1</v>
      </c>
      <c r="S205" s="19">
        <v>1</v>
      </c>
      <c r="T205" s="19">
        <v>0</v>
      </c>
      <c r="U205" s="19"/>
      <c r="V205" s="61">
        <f>COUNTIFS($G$6:G205,4,$B$6:B205,B205)*IF(G205=4,1,0)</f>
        <v>0</v>
      </c>
      <c r="W205" s="61" t="str">
        <f t="shared" si="11"/>
        <v>1022,0</v>
      </c>
      <c r="X205" s="61">
        <f>COUNTIFS($G$6:G205,6,$B$6:B205,B205)*IF(G205=6,1,0)</f>
        <v>0</v>
      </c>
      <c r="Y205" s="61" t="str">
        <f t="shared" si="12"/>
        <v>1022,0</v>
      </c>
    </row>
    <row r="206" spans="1:25" s="22" customFormat="1" x14ac:dyDescent="0.2">
      <c r="A206" s="17">
        <v>1022013</v>
      </c>
      <c r="B206" s="17">
        <v>1022</v>
      </c>
      <c r="C206" s="17">
        <v>14</v>
      </c>
      <c r="D206" s="17" t="s">
        <v>337</v>
      </c>
      <c r="E206" s="127" t="s">
        <v>512</v>
      </c>
      <c r="F206" s="17">
        <v>15</v>
      </c>
      <c r="G206" s="19">
        <v>1</v>
      </c>
      <c r="H206" s="19" t="str">
        <f>VLOOKUP(G206,配置说明!$B$16:$C$23,2,0)</f>
        <v>头像文字</v>
      </c>
      <c r="I206" s="20" t="s">
        <v>184</v>
      </c>
      <c r="J206" s="19" t="s">
        <v>265</v>
      </c>
      <c r="K206" s="21" t="s">
        <v>611</v>
      </c>
      <c r="L206" s="74"/>
      <c r="M206" s="19">
        <v>2</v>
      </c>
      <c r="N206" s="18" t="s">
        <v>447</v>
      </c>
      <c r="O206" s="18"/>
      <c r="P206" s="20"/>
      <c r="Q206" s="19">
        <v>1</v>
      </c>
      <c r="R206" s="19">
        <v>1</v>
      </c>
      <c r="S206" s="19">
        <v>1</v>
      </c>
      <c r="T206" s="19">
        <v>0</v>
      </c>
      <c r="U206" s="19"/>
      <c r="V206" s="61">
        <f>COUNTIFS($G$6:G206,4,$B$6:B206,B206)*IF(G206=4,1,0)</f>
        <v>0</v>
      </c>
      <c r="W206" s="61" t="str">
        <f t="shared" si="11"/>
        <v>1022,0</v>
      </c>
      <c r="X206" s="61">
        <f>COUNTIFS($G$6:G206,6,$B$6:B206,B206)*IF(G206=6,1,0)</f>
        <v>0</v>
      </c>
      <c r="Y206" s="61" t="str">
        <f t="shared" si="12"/>
        <v>1022,0</v>
      </c>
    </row>
    <row r="207" spans="1:25" s="22" customFormat="1" x14ac:dyDescent="0.2">
      <c r="A207" s="17">
        <v>1022014</v>
      </c>
      <c r="B207" s="17">
        <v>1022</v>
      </c>
      <c r="C207" s="17">
        <v>15</v>
      </c>
      <c r="D207" s="17" t="s">
        <v>337</v>
      </c>
      <c r="E207" s="127" t="s">
        <v>512</v>
      </c>
      <c r="F207" s="17">
        <v>16</v>
      </c>
      <c r="G207" s="19">
        <v>4</v>
      </c>
      <c r="H207" s="19" t="str">
        <f>VLOOKUP(G207,配置说明!$B$16:$C$23,2,0)</f>
        <v>程序功能</v>
      </c>
      <c r="I207" s="20" t="s">
        <v>374</v>
      </c>
      <c r="J207" s="19"/>
      <c r="K207" s="21"/>
      <c r="L207" s="74"/>
      <c r="M207" s="19">
        <v>0</v>
      </c>
      <c r="N207" s="18" t="s">
        <v>390</v>
      </c>
      <c r="O207" s="18"/>
      <c r="P207" s="20"/>
      <c r="Q207" s="19">
        <v>0</v>
      </c>
      <c r="R207" s="19">
        <v>0</v>
      </c>
      <c r="S207" s="19">
        <v>1</v>
      </c>
      <c r="T207" s="19">
        <v>0</v>
      </c>
      <c r="U207" s="19"/>
      <c r="V207" s="61">
        <f>COUNTIFS($G$6:G207,4,$B$6:B207,B207)*IF(G207=4,1,0)</f>
        <v>2</v>
      </c>
      <c r="W207" s="61" t="str">
        <f t="shared" si="11"/>
        <v>1022,2</v>
      </c>
      <c r="X207" s="61">
        <f>COUNTIFS($G$6:G207,6,$B$6:B207,B207)*IF(G207=6,1,0)</f>
        <v>0</v>
      </c>
      <c r="Y207" s="61" t="str">
        <f t="shared" si="12"/>
        <v>1022,0</v>
      </c>
    </row>
    <row r="208" spans="1:25" s="22" customFormat="1" x14ac:dyDescent="0.2">
      <c r="A208" s="17">
        <v>1022015</v>
      </c>
      <c r="B208" s="17">
        <v>1022</v>
      </c>
      <c r="C208" s="17">
        <v>16</v>
      </c>
      <c r="D208" s="17" t="s">
        <v>337</v>
      </c>
      <c r="E208" s="127" t="s">
        <v>512</v>
      </c>
      <c r="F208" s="17">
        <v>17</v>
      </c>
      <c r="G208" s="19">
        <v>1</v>
      </c>
      <c r="H208" s="19" t="str">
        <f>VLOOKUP(G208,配置说明!$B$16:$C$23,2,0)</f>
        <v>头像文字</v>
      </c>
      <c r="I208" s="20" t="s">
        <v>184</v>
      </c>
      <c r="J208" s="19" t="s">
        <v>265</v>
      </c>
      <c r="K208" s="21" t="s">
        <v>612</v>
      </c>
      <c r="L208" s="74"/>
      <c r="M208" s="19">
        <v>2</v>
      </c>
      <c r="N208" s="18" t="s">
        <v>319</v>
      </c>
      <c r="O208" s="18"/>
      <c r="P208" s="20"/>
      <c r="Q208" s="19">
        <v>1</v>
      </c>
      <c r="R208" s="19">
        <v>1</v>
      </c>
      <c r="S208" s="19">
        <v>1</v>
      </c>
      <c r="T208" s="19">
        <v>0</v>
      </c>
      <c r="U208" s="19"/>
      <c r="V208" s="61">
        <f>COUNTIFS($G$6:G208,4,$B$6:B208,B208)*IF(G208=4,1,0)</f>
        <v>0</v>
      </c>
      <c r="W208" s="61" t="str">
        <f t="shared" si="11"/>
        <v>1022,0</v>
      </c>
      <c r="X208" s="61">
        <f>COUNTIFS($G$6:G208,6,$B$6:B208,B208)*IF(G208=6,1,0)</f>
        <v>0</v>
      </c>
      <c r="Y208" s="61" t="str">
        <f t="shared" si="12"/>
        <v>1022,0</v>
      </c>
    </row>
    <row r="209" spans="1:25" s="22" customFormat="1" x14ac:dyDescent="0.2">
      <c r="A209" s="17">
        <v>1022016</v>
      </c>
      <c r="B209" s="17">
        <v>1022</v>
      </c>
      <c r="C209" s="17">
        <v>17</v>
      </c>
      <c r="D209" s="17" t="s">
        <v>337</v>
      </c>
      <c r="E209" s="127" t="s">
        <v>512</v>
      </c>
      <c r="F209" s="17">
        <v>18</v>
      </c>
      <c r="G209" s="19">
        <v>1</v>
      </c>
      <c r="H209" s="19" t="str">
        <f>VLOOKUP(G209,配置说明!$B$16:$C$23,2,0)</f>
        <v>头像文字</v>
      </c>
      <c r="I209" s="20" t="s">
        <v>184</v>
      </c>
      <c r="J209" s="19" t="s">
        <v>186</v>
      </c>
      <c r="K209" s="21" t="s">
        <v>598</v>
      </c>
      <c r="L209" s="74"/>
      <c r="M209" s="19">
        <v>2</v>
      </c>
      <c r="N209" s="18" t="s">
        <v>322</v>
      </c>
      <c r="O209" s="18"/>
      <c r="P209" s="20"/>
      <c r="Q209" s="19">
        <v>1</v>
      </c>
      <c r="R209" s="19">
        <v>1</v>
      </c>
      <c r="S209" s="19">
        <v>1</v>
      </c>
      <c r="T209" s="19">
        <v>0</v>
      </c>
      <c r="U209" s="19"/>
      <c r="V209" s="61">
        <f>COUNTIFS($G$6:G209,4,$B$6:B209,B209)*IF(G209=4,1,0)</f>
        <v>0</v>
      </c>
      <c r="W209" s="61" t="str">
        <f t="shared" si="11"/>
        <v>1022,0</v>
      </c>
      <c r="X209" s="61">
        <f>COUNTIFS($G$6:G209,6,$B$6:B209,B209)*IF(G209=6,1,0)</f>
        <v>0</v>
      </c>
      <c r="Y209" s="61" t="str">
        <f t="shared" si="12"/>
        <v>1022,0</v>
      </c>
    </row>
    <row r="210" spans="1:25" s="22" customFormat="1" x14ac:dyDescent="0.2">
      <c r="A210" s="17">
        <v>1022017</v>
      </c>
      <c r="B210" s="17">
        <v>1022</v>
      </c>
      <c r="C210" s="17">
        <v>18</v>
      </c>
      <c r="D210" s="17" t="s">
        <v>444</v>
      </c>
      <c r="E210" s="127" t="s">
        <v>512</v>
      </c>
      <c r="F210" s="17">
        <v>19</v>
      </c>
      <c r="G210" s="19">
        <v>1</v>
      </c>
      <c r="H210" s="19" t="str">
        <f>VLOOKUP(G210,配置说明!$B$16:$C$23,2,0)</f>
        <v>头像文字</v>
      </c>
      <c r="I210" s="20" t="s">
        <v>184</v>
      </c>
      <c r="J210" s="19" t="s">
        <v>186</v>
      </c>
      <c r="K210" s="21" t="s">
        <v>613</v>
      </c>
      <c r="L210" s="74"/>
      <c r="M210" s="22">
        <v>0</v>
      </c>
      <c r="P210" s="40"/>
      <c r="Q210" s="22">
        <v>0</v>
      </c>
      <c r="R210" s="22">
        <v>1</v>
      </c>
      <c r="S210" s="22">
        <v>1</v>
      </c>
      <c r="T210" s="19">
        <v>0</v>
      </c>
      <c r="U210" s="19"/>
      <c r="V210" s="61">
        <f>COUNTIFS($G$6:G210,4,$B$6:B210,B210)*IF(G210=4,1,0)</f>
        <v>0</v>
      </c>
      <c r="W210" s="61" t="str">
        <f t="shared" si="11"/>
        <v>1022,0</v>
      </c>
      <c r="X210" s="61">
        <f>COUNTIFS($G$6:G210,6,$B$6:B210,B210)*IF(G210=6,1,0)</f>
        <v>0</v>
      </c>
      <c r="Y210" s="61" t="str">
        <f t="shared" si="12"/>
        <v>1022,0</v>
      </c>
    </row>
    <row r="211" spans="1:25" s="22" customFormat="1" x14ac:dyDescent="0.2">
      <c r="A211" s="17">
        <v>1022018</v>
      </c>
      <c r="B211" s="17">
        <v>1022</v>
      </c>
      <c r="C211" s="17">
        <v>19</v>
      </c>
      <c r="D211" s="17" t="s">
        <v>337</v>
      </c>
      <c r="E211" s="127" t="s">
        <v>589</v>
      </c>
      <c r="F211" s="17">
        <v>20</v>
      </c>
      <c r="G211" s="19">
        <v>1</v>
      </c>
      <c r="H211" s="19" t="str">
        <f>VLOOKUP(G211,配置说明!$B$16:$C$23,2,0)</f>
        <v>头像文字</v>
      </c>
      <c r="I211" s="20" t="s">
        <v>184</v>
      </c>
      <c r="J211" s="19" t="s">
        <v>186</v>
      </c>
      <c r="K211" s="63" t="s">
        <v>614</v>
      </c>
      <c r="L211" s="99"/>
      <c r="M211" s="19">
        <v>2</v>
      </c>
      <c r="N211" s="18" t="s">
        <v>457</v>
      </c>
      <c r="O211" s="18"/>
      <c r="P211" s="20"/>
      <c r="Q211" s="19">
        <v>1</v>
      </c>
      <c r="R211" s="19">
        <v>1</v>
      </c>
      <c r="S211" s="19">
        <v>1</v>
      </c>
      <c r="T211" s="19">
        <v>0</v>
      </c>
      <c r="U211" s="19"/>
      <c r="V211" s="61">
        <f>COUNTIFS($G$6:G211,4,$B$6:B211,B211)*IF(G211=4,1,0)</f>
        <v>0</v>
      </c>
      <c r="W211" s="61" t="str">
        <f t="shared" si="11"/>
        <v>1022,0</v>
      </c>
      <c r="X211" s="61">
        <f>COUNTIFS($G$6:G211,6,$B$6:B211,B211)*IF(G211=6,1,0)</f>
        <v>0</v>
      </c>
      <c r="Y211" s="61" t="str">
        <f t="shared" si="12"/>
        <v>1022,0</v>
      </c>
    </row>
    <row r="212" spans="1:25" s="56" customFormat="1" x14ac:dyDescent="0.2">
      <c r="A212" s="51">
        <v>1022019</v>
      </c>
      <c r="B212" s="51">
        <v>1022</v>
      </c>
      <c r="C212" s="51">
        <v>999</v>
      </c>
      <c r="D212" s="51" t="s">
        <v>337</v>
      </c>
      <c r="E212" s="128" t="s">
        <v>590</v>
      </c>
      <c r="F212" s="51">
        <v>20</v>
      </c>
      <c r="G212" s="52">
        <v>6</v>
      </c>
      <c r="H212" s="52" t="str">
        <f>VLOOKUP(G212,配置说明!$B$16:$C$23,2,0)</f>
        <v>等待唤起</v>
      </c>
      <c r="I212" s="53" t="s">
        <v>448</v>
      </c>
      <c r="J212" s="52"/>
      <c r="K212" s="54"/>
      <c r="L212" s="54"/>
      <c r="M212" s="52">
        <v>0</v>
      </c>
      <c r="N212" s="55"/>
      <c r="O212" s="55"/>
      <c r="P212" s="53"/>
      <c r="Q212" s="52">
        <v>0</v>
      </c>
      <c r="R212" s="52">
        <v>0</v>
      </c>
      <c r="S212" s="52">
        <v>1</v>
      </c>
      <c r="T212" s="52">
        <v>0</v>
      </c>
      <c r="U212" s="52"/>
      <c r="V212" s="56">
        <f>COUNTIFS($G$6:G212,4,$B$6:B212,B212)*IF(G212=4,1,0)</f>
        <v>0</v>
      </c>
      <c r="W212" s="56" t="str">
        <f t="shared" si="11"/>
        <v>1022,0</v>
      </c>
      <c r="X212" s="56">
        <f>COUNTIFS($G$6:G212,6,$B$6:B212,B212)*IF(G212=6,1,0)</f>
        <v>4</v>
      </c>
      <c r="Y212" s="56" t="str">
        <f t="shared" si="12"/>
        <v>1022,4</v>
      </c>
    </row>
    <row r="213" spans="1:25" s="22" customFormat="1" x14ac:dyDescent="0.2">
      <c r="A213" s="17">
        <v>1022020</v>
      </c>
      <c r="B213" s="17">
        <v>1022</v>
      </c>
      <c r="C213" s="17">
        <v>20</v>
      </c>
      <c r="D213" s="17" t="s">
        <v>337</v>
      </c>
      <c r="E213" s="127" t="s">
        <v>512</v>
      </c>
      <c r="F213" s="17">
        <v>21</v>
      </c>
      <c r="G213" s="19">
        <v>1</v>
      </c>
      <c r="H213" s="19" t="str">
        <f>VLOOKUP(G213,配置说明!$B$16:$C$23,2,0)</f>
        <v>头像文字</v>
      </c>
      <c r="I213" s="20" t="s">
        <v>283</v>
      </c>
      <c r="J213" s="19" t="s">
        <v>186</v>
      </c>
      <c r="K213" s="21" t="s">
        <v>615</v>
      </c>
      <c r="L213" s="74"/>
      <c r="M213" s="19">
        <v>0</v>
      </c>
      <c r="N213" s="18"/>
      <c r="O213" s="18"/>
      <c r="P213" s="20"/>
      <c r="Q213" s="19">
        <v>0</v>
      </c>
      <c r="R213" s="19">
        <v>0</v>
      </c>
      <c r="S213" s="19">
        <v>1</v>
      </c>
      <c r="T213" s="19">
        <v>0</v>
      </c>
      <c r="U213" s="19"/>
      <c r="V213" s="61">
        <f>COUNTIFS($G$6:G213,4,$B$6:B213,B213)*IF(G213=4,1,0)</f>
        <v>0</v>
      </c>
      <c r="W213" s="61" t="str">
        <f t="shared" si="11"/>
        <v>1022,0</v>
      </c>
      <c r="X213" s="61">
        <f>COUNTIFS($G$6:G213,6,$B$6:B213,B213)*IF(G213=6,1,0)</f>
        <v>0</v>
      </c>
      <c r="Y213" s="61" t="str">
        <f t="shared" si="12"/>
        <v>1022,0</v>
      </c>
    </row>
    <row r="214" spans="1:25" s="22" customFormat="1" x14ac:dyDescent="0.2">
      <c r="A214" s="17">
        <v>1022021</v>
      </c>
      <c r="B214" s="17">
        <v>1022</v>
      </c>
      <c r="C214" s="17">
        <v>21</v>
      </c>
      <c r="D214" s="17" t="s">
        <v>337</v>
      </c>
      <c r="E214" s="127" t="s">
        <v>512</v>
      </c>
      <c r="F214" s="17">
        <v>22</v>
      </c>
      <c r="G214" s="19">
        <v>1</v>
      </c>
      <c r="H214" s="19" t="str">
        <f>VLOOKUP(G214,配置说明!$B$16:$C$23,2,0)</f>
        <v>头像文字</v>
      </c>
      <c r="I214" s="20" t="s">
        <v>184</v>
      </c>
      <c r="J214" s="19" t="s">
        <v>186</v>
      </c>
      <c r="K214" s="21" t="s">
        <v>616</v>
      </c>
      <c r="L214" s="74"/>
      <c r="M214" s="19">
        <v>0</v>
      </c>
      <c r="N214" s="18"/>
      <c r="O214" s="18"/>
      <c r="P214" s="20"/>
      <c r="Q214" s="19">
        <v>0</v>
      </c>
      <c r="R214" s="19">
        <v>0</v>
      </c>
      <c r="S214" s="19">
        <v>1</v>
      </c>
      <c r="T214" s="19">
        <v>0</v>
      </c>
      <c r="U214" s="19"/>
      <c r="V214" s="61">
        <f>COUNTIFS($G$6:G214,4,$B$6:B214,B214)*IF(G214=4,1,0)</f>
        <v>0</v>
      </c>
      <c r="W214" s="61" t="str">
        <f t="shared" si="11"/>
        <v>1022,0</v>
      </c>
      <c r="X214" s="61">
        <f>COUNTIFS($G$6:G214,6,$B$6:B214,B214)*IF(G214=6,1,0)</f>
        <v>0</v>
      </c>
      <c r="Y214" s="61" t="str">
        <f t="shared" si="12"/>
        <v>1022,0</v>
      </c>
    </row>
    <row r="215" spans="1:25" s="22" customFormat="1" x14ac:dyDescent="0.2">
      <c r="A215" s="17">
        <v>1022022</v>
      </c>
      <c r="B215" s="17">
        <v>1022</v>
      </c>
      <c r="C215" s="17">
        <v>22</v>
      </c>
      <c r="D215" s="17" t="s">
        <v>337</v>
      </c>
      <c r="E215" s="127" t="s">
        <v>512</v>
      </c>
      <c r="F215" s="17">
        <v>23</v>
      </c>
      <c r="G215" s="19">
        <v>1</v>
      </c>
      <c r="H215" s="19" t="str">
        <f>VLOOKUP(G215,配置说明!$B$16:$C$23,2,0)</f>
        <v>头像文字</v>
      </c>
      <c r="I215" s="20" t="s">
        <v>184</v>
      </c>
      <c r="J215" s="19" t="s">
        <v>186</v>
      </c>
      <c r="K215" s="21" t="s">
        <v>617</v>
      </c>
      <c r="L215" s="74"/>
      <c r="M215" s="19">
        <v>2</v>
      </c>
      <c r="N215" s="18" t="s">
        <v>335</v>
      </c>
      <c r="O215" s="18"/>
      <c r="P215" s="20"/>
      <c r="Q215" s="19">
        <v>1</v>
      </c>
      <c r="R215" s="19">
        <v>1</v>
      </c>
      <c r="S215" s="19">
        <v>1</v>
      </c>
      <c r="T215" s="19">
        <v>0</v>
      </c>
      <c r="U215" s="19"/>
      <c r="V215" s="61">
        <f>COUNTIFS($G$6:G215,4,$B$6:B215,B215)*IF(G215=4,1,0)</f>
        <v>0</v>
      </c>
      <c r="W215" s="61" t="str">
        <f t="shared" si="11"/>
        <v>1022,0</v>
      </c>
      <c r="X215" s="61">
        <f>COUNTIFS($G$6:G215,6,$B$6:B215,B215)*IF(G215=6,1,0)</f>
        <v>0</v>
      </c>
      <c r="Y215" s="61" t="str">
        <f t="shared" si="12"/>
        <v>1022,0</v>
      </c>
    </row>
    <row r="216" spans="1:25" s="22" customFormat="1" x14ac:dyDescent="0.2">
      <c r="A216" s="17">
        <v>1022023</v>
      </c>
      <c r="B216" s="17">
        <v>1022</v>
      </c>
      <c r="C216" s="17">
        <v>23</v>
      </c>
      <c r="D216" s="17" t="s">
        <v>337</v>
      </c>
      <c r="E216" s="127" t="s">
        <v>512</v>
      </c>
      <c r="F216" s="17">
        <v>24</v>
      </c>
      <c r="G216" s="19">
        <v>1</v>
      </c>
      <c r="H216" s="19" t="str">
        <f>VLOOKUP(G216,配置说明!$B$16:$C$23,2,0)</f>
        <v>头像文字</v>
      </c>
      <c r="I216" s="20" t="s">
        <v>184</v>
      </c>
      <c r="J216" s="19" t="s">
        <v>265</v>
      </c>
      <c r="K216" s="21" t="s">
        <v>618</v>
      </c>
      <c r="L216" s="74"/>
      <c r="M216" s="19">
        <v>0</v>
      </c>
      <c r="N216" s="18"/>
      <c r="O216" s="18"/>
      <c r="P216" s="20"/>
      <c r="Q216" s="19">
        <v>0</v>
      </c>
      <c r="R216" s="19">
        <v>0</v>
      </c>
      <c r="S216" s="19">
        <v>1</v>
      </c>
      <c r="T216" s="19">
        <v>0</v>
      </c>
      <c r="U216" s="19"/>
      <c r="V216" s="61">
        <f>COUNTIFS($G$6:G216,4,$B$6:B216,B216)*IF(G216=4,1,0)</f>
        <v>0</v>
      </c>
      <c r="W216" s="61" t="str">
        <f t="shared" si="11"/>
        <v>1022,0</v>
      </c>
      <c r="X216" s="61">
        <f>COUNTIFS($G$6:G216,6,$B$6:B216,B216)*IF(G216=6,1,0)</f>
        <v>0</v>
      </c>
      <c r="Y216" s="61" t="str">
        <f t="shared" si="12"/>
        <v>1022,0</v>
      </c>
    </row>
    <row r="217" spans="1:25" s="22" customFormat="1" x14ac:dyDescent="0.2">
      <c r="A217" s="17">
        <v>1022024</v>
      </c>
      <c r="B217" s="17">
        <v>1022</v>
      </c>
      <c r="C217" s="17">
        <v>24</v>
      </c>
      <c r="D217" s="17" t="s">
        <v>337</v>
      </c>
      <c r="E217" s="127" t="s">
        <v>512</v>
      </c>
      <c r="F217" s="17">
        <v>26</v>
      </c>
      <c r="G217" s="19">
        <v>1</v>
      </c>
      <c r="H217" s="19" t="str">
        <f>VLOOKUP(G217,配置说明!$B$16:$C$23,2,0)</f>
        <v>头像文字</v>
      </c>
      <c r="I217" s="20" t="s">
        <v>184</v>
      </c>
      <c r="J217" s="19" t="s">
        <v>265</v>
      </c>
      <c r="K217" s="21" t="s">
        <v>619</v>
      </c>
      <c r="L217" s="74"/>
      <c r="M217" s="19">
        <v>2</v>
      </c>
      <c r="N217" s="18" t="s">
        <v>383</v>
      </c>
      <c r="O217" s="18"/>
      <c r="P217" s="20"/>
      <c r="Q217" s="19">
        <v>1</v>
      </c>
      <c r="R217" s="19">
        <v>1</v>
      </c>
      <c r="S217" s="19">
        <v>1</v>
      </c>
      <c r="T217" s="19">
        <v>0</v>
      </c>
      <c r="U217" s="19"/>
      <c r="V217" s="61">
        <f>COUNTIFS($G$6:G217,4,$B$6:B217,B217)*IF(G217=4,1,0)</f>
        <v>0</v>
      </c>
      <c r="W217" s="61" t="str">
        <f t="shared" si="11"/>
        <v>1022,0</v>
      </c>
      <c r="X217" s="61">
        <f>COUNTIFS($G$6:G217,6,$B$6:B217,B217)*IF(G217=6,1,0)</f>
        <v>0</v>
      </c>
      <c r="Y217" s="61" t="str">
        <f t="shared" si="12"/>
        <v>1022,0</v>
      </c>
    </row>
    <row r="218" spans="1:25" s="22" customFormat="1" x14ac:dyDescent="0.2">
      <c r="A218" s="17">
        <v>1022025</v>
      </c>
      <c r="B218" s="17">
        <v>1022</v>
      </c>
      <c r="C218" s="17">
        <v>25</v>
      </c>
      <c r="D218" s="17" t="s">
        <v>337</v>
      </c>
      <c r="E218" s="128" t="s">
        <v>499</v>
      </c>
      <c r="F218" s="17">
        <v>29</v>
      </c>
      <c r="G218" s="19">
        <v>6</v>
      </c>
      <c r="H218" s="19" t="s">
        <v>401</v>
      </c>
      <c r="I218" s="20" t="s">
        <v>479</v>
      </c>
      <c r="J218" s="19"/>
      <c r="K218" s="20" t="s">
        <v>484</v>
      </c>
      <c r="L218" s="73"/>
      <c r="M218" s="19">
        <v>0</v>
      </c>
      <c r="N218" s="18"/>
      <c r="O218" s="18"/>
      <c r="P218" s="20"/>
      <c r="Q218" s="19">
        <v>0</v>
      </c>
      <c r="R218" s="19">
        <v>0</v>
      </c>
      <c r="S218" s="19">
        <v>0</v>
      </c>
      <c r="T218" s="19">
        <v>2</v>
      </c>
      <c r="U218" s="19">
        <v>1022038</v>
      </c>
      <c r="V218" s="61">
        <f>COUNTIFS($G$6:G218,4,$B$6:B218,B218)*IF(G218=4,1,0)</f>
        <v>0</v>
      </c>
      <c r="W218" s="61" t="str">
        <f t="shared" si="11"/>
        <v>1022,0</v>
      </c>
      <c r="X218" s="61">
        <f>COUNTIFS($G$6:G218,6,$B$6:B218,B218)*IF(G218=6,1,0)</f>
        <v>5</v>
      </c>
      <c r="Y218" s="61" t="str">
        <f t="shared" si="12"/>
        <v>1022,5</v>
      </c>
    </row>
    <row r="219" spans="1:25" s="22" customFormat="1" ht="28.5" x14ac:dyDescent="0.2">
      <c r="A219" s="17">
        <v>1022026</v>
      </c>
      <c r="B219" s="17">
        <v>1022</v>
      </c>
      <c r="C219" s="17">
        <v>26</v>
      </c>
      <c r="D219" s="17" t="s">
        <v>337</v>
      </c>
      <c r="E219" s="127" t="s">
        <v>512</v>
      </c>
      <c r="F219" s="17">
        <v>27</v>
      </c>
      <c r="G219" s="19">
        <v>1</v>
      </c>
      <c r="H219" s="19" t="str">
        <f>VLOOKUP(G219,配置说明!$B$16:$C$23,2,0)</f>
        <v>头像文字</v>
      </c>
      <c r="I219" s="20" t="s">
        <v>184</v>
      </c>
      <c r="J219" s="19" t="s">
        <v>265</v>
      </c>
      <c r="K219" s="21" t="s">
        <v>620</v>
      </c>
      <c r="L219" s="74"/>
      <c r="M219" s="19">
        <v>0</v>
      </c>
      <c r="N219" s="18"/>
      <c r="O219" s="18"/>
      <c r="P219" s="20"/>
      <c r="Q219" s="19">
        <v>0</v>
      </c>
      <c r="R219" s="19">
        <v>0</v>
      </c>
      <c r="S219" s="19">
        <v>1</v>
      </c>
      <c r="T219" s="19">
        <v>0</v>
      </c>
      <c r="U219" s="19"/>
      <c r="V219" s="61">
        <f>COUNTIFS($G$6:G219,4,$B$6:B219,B219)*IF(G219=4,1,0)</f>
        <v>0</v>
      </c>
      <c r="W219" s="61" t="str">
        <f t="shared" si="11"/>
        <v>1022,0</v>
      </c>
      <c r="X219" s="61">
        <f>COUNTIFS($G$6:G219,6,$B$6:B219,B219)*IF(G219=6,1,0)</f>
        <v>0</v>
      </c>
      <c r="Y219" s="61" t="str">
        <f t="shared" si="12"/>
        <v>1022,0</v>
      </c>
    </row>
    <row r="220" spans="1:25" s="22" customFormat="1" x14ac:dyDescent="0.2">
      <c r="A220" s="17">
        <v>1022027</v>
      </c>
      <c r="B220" s="17">
        <v>1022</v>
      </c>
      <c r="C220" s="17">
        <v>27</v>
      </c>
      <c r="D220" s="17" t="s">
        <v>337</v>
      </c>
      <c r="E220" s="127" t="s">
        <v>512</v>
      </c>
      <c r="F220" s="17">
        <v>28</v>
      </c>
      <c r="G220" s="19">
        <v>1</v>
      </c>
      <c r="H220" s="19" t="str">
        <f>VLOOKUP(G220,配置说明!$B$16:$C$23,2,0)</f>
        <v>头像文字</v>
      </c>
      <c r="I220" s="20" t="s">
        <v>184</v>
      </c>
      <c r="J220" s="19" t="s">
        <v>265</v>
      </c>
      <c r="K220" s="21" t="s">
        <v>621</v>
      </c>
      <c r="L220" s="74"/>
      <c r="M220" s="19">
        <v>2</v>
      </c>
      <c r="N220" s="18" t="s">
        <v>383</v>
      </c>
      <c r="O220" s="18"/>
      <c r="P220" s="20"/>
      <c r="Q220" s="19">
        <v>1</v>
      </c>
      <c r="R220" s="19">
        <v>1</v>
      </c>
      <c r="S220" s="19">
        <v>1</v>
      </c>
      <c r="T220" s="19">
        <v>0</v>
      </c>
      <c r="U220" s="19"/>
      <c r="V220" s="61">
        <f>COUNTIFS($G$6:G220,4,$B$6:B220,B220)*IF(G220=4,1,0)</f>
        <v>0</v>
      </c>
      <c r="W220" s="61" t="str">
        <f t="shared" si="11"/>
        <v>1022,0</v>
      </c>
      <c r="X220" s="61">
        <f>COUNTIFS($G$6:G220,6,$B$6:B220,B220)*IF(G220=6,1,0)</f>
        <v>0</v>
      </c>
      <c r="Y220" s="61" t="str">
        <f t="shared" si="12"/>
        <v>1022,0</v>
      </c>
    </row>
    <row r="221" spans="1:25" s="22" customFormat="1" x14ac:dyDescent="0.2">
      <c r="A221" s="17">
        <v>1022028</v>
      </c>
      <c r="B221" s="17">
        <v>1022</v>
      </c>
      <c r="C221" s="17">
        <v>28</v>
      </c>
      <c r="D221" s="17" t="s">
        <v>444</v>
      </c>
      <c r="E221" s="127" t="s">
        <v>513</v>
      </c>
      <c r="F221" s="17">
        <v>25</v>
      </c>
      <c r="G221" s="19">
        <v>6</v>
      </c>
      <c r="H221" s="19" t="str">
        <f>VLOOKUP(G221,配置说明!$B$16:$C$23,2,0)</f>
        <v>等待唤起</v>
      </c>
      <c r="I221" s="68" t="s">
        <v>661</v>
      </c>
      <c r="J221" s="19"/>
      <c r="K221" s="21" t="s">
        <v>722</v>
      </c>
      <c r="L221" s="74"/>
      <c r="M221" s="19">
        <v>0</v>
      </c>
      <c r="N221" s="18"/>
      <c r="O221" s="18"/>
      <c r="P221" s="20"/>
      <c r="Q221" s="19">
        <v>0</v>
      </c>
      <c r="R221" s="19">
        <v>0</v>
      </c>
      <c r="S221" s="19">
        <v>1</v>
      </c>
      <c r="T221" s="19">
        <v>0</v>
      </c>
      <c r="U221" s="19"/>
      <c r="V221" s="61">
        <f>COUNTIFS($G$6:G221,4,$B$6:B221,B221)*IF(G221=4,1,0)</f>
        <v>0</v>
      </c>
      <c r="W221" s="61" t="str">
        <f t="shared" si="11"/>
        <v>1022,0</v>
      </c>
      <c r="X221" s="61">
        <f>COUNTIFS($G$6:G221,6,$B$6:B221,B221)*IF(G221=6,1,0)</f>
        <v>6</v>
      </c>
      <c r="Y221" s="61" t="str">
        <f t="shared" si="12"/>
        <v>1022,6</v>
      </c>
    </row>
    <row r="222" spans="1:25" s="22" customFormat="1" x14ac:dyDescent="0.2">
      <c r="A222" s="17">
        <v>1022029</v>
      </c>
      <c r="B222" s="17">
        <v>1022</v>
      </c>
      <c r="C222" s="17">
        <v>29</v>
      </c>
      <c r="D222" s="17" t="s">
        <v>337</v>
      </c>
      <c r="E222" s="127" t="s">
        <v>513</v>
      </c>
      <c r="F222" s="17">
        <v>30</v>
      </c>
      <c r="G222" s="19">
        <v>1</v>
      </c>
      <c r="H222" s="19" t="str">
        <f>VLOOKUP(G222,配置说明!$B$16:$C$23,2,0)</f>
        <v>头像文字</v>
      </c>
      <c r="I222" s="20" t="s">
        <v>184</v>
      </c>
      <c r="J222" s="19" t="s">
        <v>265</v>
      </c>
      <c r="K222" s="21" t="s">
        <v>622</v>
      </c>
      <c r="L222" s="74"/>
      <c r="M222" s="19">
        <v>0</v>
      </c>
      <c r="N222" s="18"/>
      <c r="O222" s="18"/>
      <c r="P222" s="20"/>
      <c r="Q222" s="19">
        <v>0</v>
      </c>
      <c r="R222" s="19">
        <v>0</v>
      </c>
      <c r="S222" s="19">
        <v>1</v>
      </c>
      <c r="T222" s="19">
        <v>0</v>
      </c>
      <c r="U222" s="19"/>
      <c r="V222" s="61">
        <f>COUNTIFS($G$6:G222,4,$B$6:B222,B222)*IF(G222=4,1,0)</f>
        <v>0</v>
      </c>
      <c r="W222" s="61" t="str">
        <f t="shared" si="11"/>
        <v>1022,0</v>
      </c>
      <c r="X222" s="61">
        <f>COUNTIFS($G$6:G222,6,$B$6:B222,B222)*IF(G222=6,1,0)</f>
        <v>0</v>
      </c>
      <c r="Y222" s="61" t="str">
        <f t="shared" si="12"/>
        <v>1022,0</v>
      </c>
    </row>
    <row r="223" spans="1:25" s="78" customFormat="1" x14ac:dyDescent="0.2">
      <c r="A223" s="17">
        <v>1022030</v>
      </c>
      <c r="B223" s="77">
        <v>1022</v>
      </c>
      <c r="C223" s="17">
        <v>30</v>
      </c>
      <c r="D223" s="77" t="s">
        <v>444</v>
      </c>
      <c r="E223" s="131" t="s">
        <v>512</v>
      </c>
      <c r="F223" s="17">
        <v>31</v>
      </c>
      <c r="G223" s="78">
        <v>1</v>
      </c>
      <c r="H223" s="19" t="str">
        <f>VLOOKUP(G223,配置说明!$B$16:$C$23,2,0)</f>
        <v>头像文字</v>
      </c>
      <c r="I223" s="79" t="s">
        <v>184</v>
      </c>
      <c r="J223" s="78" t="s">
        <v>265</v>
      </c>
      <c r="K223" s="80" t="s">
        <v>395</v>
      </c>
      <c r="L223" s="101"/>
      <c r="M223" s="78">
        <v>2</v>
      </c>
      <c r="N223" s="81" t="s">
        <v>679</v>
      </c>
      <c r="O223" s="82"/>
      <c r="P223" s="79"/>
      <c r="Q223" s="78">
        <v>1</v>
      </c>
      <c r="R223" s="78">
        <v>1</v>
      </c>
      <c r="S223" s="78">
        <v>1</v>
      </c>
      <c r="T223" s="78">
        <v>0</v>
      </c>
      <c r="V223" s="61">
        <f>COUNTIFS($G$6:G223,4,$B$6:B223,B223)*IF(G223=4,1,0)</f>
        <v>0</v>
      </c>
      <c r="W223" s="61" t="str">
        <f t="shared" si="11"/>
        <v>1022,0</v>
      </c>
      <c r="X223" s="61">
        <f>COUNTIFS($G$6:G223,6,$B$6:B223,B223)*IF(G223=6,1,0)</f>
        <v>0</v>
      </c>
      <c r="Y223" s="61" t="str">
        <f t="shared" si="12"/>
        <v>1022,0</v>
      </c>
    </row>
    <row r="224" spans="1:25" s="22" customFormat="1" x14ac:dyDescent="0.2">
      <c r="A224" s="17">
        <v>1022031</v>
      </c>
      <c r="B224" s="17">
        <v>1022</v>
      </c>
      <c r="C224" s="17">
        <v>31</v>
      </c>
      <c r="D224" s="17" t="s">
        <v>337</v>
      </c>
      <c r="E224" s="127" t="s">
        <v>512</v>
      </c>
      <c r="F224" s="17">
        <v>33</v>
      </c>
      <c r="G224" s="19">
        <v>1</v>
      </c>
      <c r="H224" s="19" t="str">
        <f>VLOOKUP(G224,配置说明!$B$16:$C$23,2,0)</f>
        <v>头像文字</v>
      </c>
      <c r="I224" s="20" t="s">
        <v>184</v>
      </c>
      <c r="J224" s="19" t="s">
        <v>265</v>
      </c>
      <c r="K224" s="21" t="s">
        <v>601</v>
      </c>
      <c r="L224" s="74"/>
      <c r="M224" s="19">
        <v>2</v>
      </c>
      <c r="N224" s="18" t="s">
        <v>323</v>
      </c>
      <c r="O224" s="18"/>
      <c r="P224" s="20"/>
      <c r="Q224" s="19">
        <v>1</v>
      </c>
      <c r="R224" s="19">
        <v>1</v>
      </c>
      <c r="S224" s="19">
        <v>1</v>
      </c>
      <c r="T224" s="19">
        <v>0</v>
      </c>
      <c r="U224" s="19"/>
      <c r="V224" s="61">
        <f>COUNTIFS($G$6:G224,4,$B$6:B224,B224)*IF(G224=4,1,0)</f>
        <v>0</v>
      </c>
      <c r="W224" s="61" t="str">
        <f t="shared" si="11"/>
        <v>1022,0</v>
      </c>
      <c r="X224" s="61">
        <f>COUNTIFS($G$6:G224,6,$B$6:B224,B224)*IF(G224=6,1,0)</f>
        <v>0</v>
      </c>
      <c r="Y224" s="61" t="str">
        <f t="shared" si="12"/>
        <v>1022,0</v>
      </c>
    </row>
    <row r="225" spans="1:25" s="56" customFormat="1" x14ac:dyDescent="0.2">
      <c r="A225" s="51">
        <v>1022032</v>
      </c>
      <c r="B225" s="51">
        <v>1022</v>
      </c>
      <c r="C225" s="51">
        <v>32</v>
      </c>
      <c r="D225" s="51" t="s">
        <v>372</v>
      </c>
      <c r="E225" s="127" t="s">
        <v>512</v>
      </c>
      <c r="F225" s="51">
        <v>33</v>
      </c>
      <c r="G225" s="52">
        <v>1</v>
      </c>
      <c r="H225" s="52" t="s">
        <v>191</v>
      </c>
      <c r="I225" s="53" t="s">
        <v>184</v>
      </c>
      <c r="J225" s="52" t="s">
        <v>186</v>
      </c>
      <c r="K225" s="88" t="s">
        <v>455</v>
      </c>
      <c r="L225" s="88"/>
      <c r="M225" s="52">
        <v>2</v>
      </c>
      <c r="N225" s="55" t="s">
        <v>453</v>
      </c>
      <c r="O225" s="55"/>
      <c r="P225" s="53"/>
      <c r="Q225" s="52">
        <v>1</v>
      </c>
      <c r="R225" s="52">
        <v>1</v>
      </c>
      <c r="S225" s="52">
        <v>1</v>
      </c>
      <c r="T225" s="52">
        <v>0</v>
      </c>
      <c r="U225" s="52"/>
      <c r="V225" s="56">
        <f>COUNTIFS($G$6:G225,4,$B$6:B225,B225)*IF(G225=4,1,0)</f>
        <v>0</v>
      </c>
      <c r="W225" s="56" t="str">
        <f t="shared" si="11"/>
        <v>1022,0</v>
      </c>
      <c r="X225" s="56">
        <f>COUNTIFS($G$6:G225,6,$B$6:B225,B225)*IF(G225=6,1,0)</f>
        <v>0</v>
      </c>
      <c r="Y225" s="56" t="str">
        <f t="shared" si="12"/>
        <v>1022,0</v>
      </c>
    </row>
    <row r="226" spans="1:25" s="22" customFormat="1" x14ac:dyDescent="0.2">
      <c r="A226" s="17">
        <v>1022033</v>
      </c>
      <c r="B226" s="17">
        <v>1022</v>
      </c>
      <c r="C226" s="17">
        <v>33</v>
      </c>
      <c r="D226" s="17" t="s">
        <v>337</v>
      </c>
      <c r="E226" s="127" t="s">
        <v>512</v>
      </c>
      <c r="F226" s="17">
        <v>34</v>
      </c>
      <c r="G226" s="19">
        <v>1</v>
      </c>
      <c r="H226" s="19" t="str">
        <f>VLOOKUP(G226,配置说明!$B$16:$C$23,2,0)</f>
        <v>头像文字</v>
      </c>
      <c r="I226" s="20" t="s">
        <v>184</v>
      </c>
      <c r="J226" s="19" t="s">
        <v>186</v>
      </c>
      <c r="K226" s="21" t="s">
        <v>623</v>
      </c>
      <c r="L226" s="74"/>
      <c r="M226" s="19">
        <v>2</v>
      </c>
      <c r="N226" s="18" t="s">
        <v>336</v>
      </c>
      <c r="O226" s="18"/>
      <c r="P226" s="20"/>
      <c r="Q226" s="19">
        <v>1</v>
      </c>
      <c r="R226" s="19">
        <v>1</v>
      </c>
      <c r="S226" s="19">
        <v>1</v>
      </c>
      <c r="T226" s="19">
        <v>0</v>
      </c>
      <c r="U226" s="19"/>
      <c r="V226" s="61">
        <f>COUNTIFS($G$6:G226,4,$B$6:B226,B226)*IF(G226=4,1,0)</f>
        <v>0</v>
      </c>
      <c r="W226" s="61" t="str">
        <f t="shared" si="11"/>
        <v>1022,0</v>
      </c>
      <c r="X226" s="61">
        <f>COUNTIFS($G$6:G226,6,$B$6:B226,B226)*IF(G226=6,1,0)</f>
        <v>0</v>
      </c>
      <c r="Y226" s="61" t="str">
        <f t="shared" si="12"/>
        <v>1022,0</v>
      </c>
    </row>
    <row r="227" spans="1:25" s="22" customFormat="1" x14ac:dyDescent="0.2">
      <c r="A227" s="17">
        <v>1022034</v>
      </c>
      <c r="B227" s="17">
        <v>1022</v>
      </c>
      <c r="C227" s="17">
        <v>34</v>
      </c>
      <c r="D227" s="17" t="s">
        <v>337</v>
      </c>
      <c r="E227" s="127" t="s">
        <v>512</v>
      </c>
      <c r="F227" s="17">
        <v>35</v>
      </c>
      <c r="G227" s="19">
        <v>1</v>
      </c>
      <c r="H227" s="19" t="str">
        <f>VLOOKUP(G227,配置说明!$B$16:$C$23,2,0)</f>
        <v>头像文字</v>
      </c>
      <c r="I227" s="20" t="s">
        <v>184</v>
      </c>
      <c r="J227" s="19" t="s">
        <v>265</v>
      </c>
      <c r="K227" s="21" t="s">
        <v>624</v>
      </c>
      <c r="L227" s="74"/>
      <c r="M227" s="19">
        <v>0</v>
      </c>
      <c r="N227" s="18"/>
      <c r="O227" s="18"/>
      <c r="P227" s="20"/>
      <c r="Q227" s="19">
        <v>0</v>
      </c>
      <c r="R227" s="19">
        <v>0</v>
      </c>
      <c r="S227" s="19">
        <v>1</v>
      </c>
      <c r="T227" s="19">
        <v>0</v>
      </c>
      <c r="U227" s="19"/>
      <c r="V227" s="61">
        <f>COUNTIFS($G$6:G227,4,$B$6:B227,B227)*IF(G227=4,1,0)</f>
        <v>0</v>
      </c>
      <c r="W227" s="61" t="str">
        <f t="shared" si="11"/>
        <v>1022,0</v>
      </c>
      <c r="X227" s="61">
        <f>COUNTIFS($G$6:G227,6,$B$6:B227,B227)*IF(G227=6,1,0)</f>
        <v>0</v>
      </c>
      <c r="Y227" s="61" t="str">
        <f t="shared" si="12"/>
        <v>1022,0</v>
      </c>
    </row>
    <row r="228" spans="1:25" s="22" customFormat="1" ht="28.5" x14ac:dyDescent="0.2">
      <c r="A228" s="17">
        <v>1022035</v>
      </c>
      <c r="B228" s="17">
        <v>1022</v>
      </c>
      <c r="C228" s="17">
        <v>35</v>
      </c>
      <c r="D228" s="17" t="s">
        <v>337</v>
      </c>
      <c r="E228" s="127" t="s">
        <v>512</v>
      </c>
      <c r="F228" s="17">
        <v>36</v>
      </c>
      <c r="G228" s="19">
        <v>1</v>
      </c>
      <c r="H228" s="19" t="str">
        <f>VLOOKUP(G228,配置说明!$B$16:$C$23,2,0)</f>
        <v>头像文字</v>
      </c>
      <c r="I228" s="20" t="s">
        <v>184</v>
      </c>
      <c r="J228" s="19" t="s">
        <v>265</v>
      </c>
      <c r="K228" s="21" t="s">
        <v>811</v>
      </c>
      <c r="L228" s="74"/>
      <c r="M228" s="19">
        <v>2</v>
      </c>
      <c r="N228" s="18" t="s">
        <v>459</v>
      </c>
      <c r="O228" s="18"/>
      <c r="P228" s="20"/>
      <c r="Q228" s="19">
        <v>1</v>
      </c>
      <c r="R228" s="19">
        <v>1</v>
      </c>
      <c r="S228" s="19">
        <v>1</v>
      </c>
      <c r="T228" s="19">
        <v>0</v>
      </c>
      <c r="U228" s="19"/>
      <c r="V228" s="61">
        <f>COUNTIFS($G$6:G228,4,$B$6:B228,B228)*IF(G228=4,1,0)</f>
        <v>0</v>
      </c>
      <c r="W228" s="61" t="str">
        <f t="shared" si="11"/>
        <v>1022,0</v>
      </c>
      <c r="X228" s="61">
        <f>COUNTIFS($G$6:G228,6,$B$6:B228,B228)*IF(G228=6,1,0)</f>
        <v>0</v>
      </c>
      <c r="Y228" s="61" t="str">
        <f t="shared" si="12"/>
        <v>1022,0</v>
      </c>
    </row>
    <row r="229" spans="1:25" s="22" customFormat="1" ht="28.5" x14ac:dyDescent="0.2">
      <c r="A229" s="17">
        <v>1022036</v>
      </c>
      <c r="B229" s="17">
        <v>1022</v>
      </c>
      <c r="C229" s="17">
        <v>36</v>
      </c>
      <c r="D229" s="17" t="s">
        <v>337</v>
      </c>
      <c r="E229" s="127" t="s">
        <v>512</v>
      </c>
      <c r="F229" s="17">
        <v>37</v>
      </c>
      <c r="G229" s="19">
        <v>1</v>
      </c>
      <c r="H229" s="19" t="str">
        <f>VLOOKUP(G229,配置说明!$B$16:$C$23,2,0)</f>
        <v>头像文字</v>
      </c>
      <c r="I229" s="20" t="s">
        <v>184</v>
      </c>
      <c r="J229" s="19" t="s">
        <v>265</v>
      </c>
      <c r="K229" s="21" t="s">
        <v>625</v>
      </c>
      <c r="L229" s="74"/>
      <c r="M229" s="19">
        <v>0</v>
      </c>
      <c r="N229" s="18"/>
      <c r="O229" s="18"/>
      <c r="P229" s="20"/>
      <c r="Q229" s="19">
        <v>0</v>
      </c>
      <c r="R229" s="19">
        <v>0</v>
      </c>
      <c r="S229" s="19">
        <v>1</v>
      </c>
      <c r="T229" s="19">
        <v>0</v>
      </c>
      <c r="U229" s="19"/>
      <c r="V229" s="61">
        <f>COUNTIFS($G$6:G229,4,$B$6:B229,B229)*IF(G229=4,1,0)</f>
        <v>0</v>
      </c>
      <c r="W229" s="61" t="str">
        <f t="shared" si="11"/>
        <v>1022,0</v>
      </c>
      <c r="X229" s="61">
        <f>COUNTIFS($G$6:G229,6,$B$6:B229,B229)*IF(G229=6,1,0)</f>
        <v>0</v>
      </c>
      <c r="Y229" s="61" t="str">
        <f t="shared" si="12"/>
        <v>1022,0</v>
      </c>
    </row>
    <row r="230" spans="1:25" s="22" customFormat="1" x14ac:dyDescent="0.2">
      <c r="A230" s="17">
        <v>1022037</v>
      </c>
      <c r="B230" s="17">
        <v>1022</v>
      </c>
      <c r="C230" s="17">
        <v>37</v>
      </c>
      <c r="D230" s="17" t="s">
        <v>337</v>
      </c>
      <c r="E230" s="127" t="s">
        <v>512</v>
      </c>
      <c r="F230" s="17">
        <v>38</v>
      </c>
      <c r="G230" s="19">
        <v>2</v>
      </c>
      <c r="H230" s="19" t="str">
        <f>VLOOKUP(G230,配置说明!$B$16:$C$23,2,0)</f>
        <v>帮助面板</v>
      </c>
      <c r="I230" s="20" t="s">
        <v>486</v>
      </c>
      <c r="J230" s="19"/>
      <c r="K230" s="21"/>
      <c r="L230" s="74"/>
      <c r="M230" s="19">
        <v>0</v>
      </c>
      <c r="N230" s="18"/>
      <c r="O230" s="18"/>
      <c r="P230" s="20"/>
      <c r="Q230" s="19">
        <v>0</v>
      </c>
      <c r="R230" s="19">
        <v>0</v>
      </c>
      <c r="S230" s="19">
        <v>1</v>
      </c>
      <c r="T230" s="19">
        <v>0</v>
      </c>
      <c r="U230" s="19"/>
      <c r="V230" s="61">
        <f>COUNTIFS($G$6:G230,4,$B$6:B230,B230)*IF(G230=4,1,0)</f>
        <v>0</v>
      </c>
      <c r="W230" s="61" t="str">
        <f t="shared" si="11"/>
        <v>1022,0</v>
      </c>
      <c r="X230" s="61">
        <f>COUNTIFS($G$6:G230,6,$B$6:B230,B230)*IF(G230=6,1,0)</f>
        <v>0</v>
      </c>
      <c r="Y230" s="61" t="str">
        <f t="shared" si="12"/>
        <v>1022,0</v>
      </c>
    </row>
    <row r="231" spans="1:25" s="22" customFormat="1" x14ac:dyDescent="0.2">
      <c r="A231" s="17">
        <v>1022038</v>
      </c>
      <c r="B231" s="17">
        <v>1022</v>
      </c>
      <c r="C231" s="17">
        <v>38</v>
      </c>
      <c r="D231" s="17" t="s">
        <v>337</v>
      </c>
      <c r="E231" s="127" t="s">
        <v>514</v>
      </c>
      <c r="F231" s="17">
        <v>-1</v>
      </c>
      <c r="G231" s="19">
        <v>5</v>
      </c>
      <c r="H231" s="19" t="str">
        <f>VLOOKUP(G231,配置说明!$B$16:$C$23,2,0)</f>
        <v>空节点</v>
      </c>
      <c r="I231" s="20"/>
      <c r="J231" s="19"/>
      <c r="K231" s="21"/>
      <c r="L231" s="74"/>
      <c r="M231" s="19">
        <v>0</v>
      </c>
      <c r="N231" s="18"/>
      <c r="O231" s="18"/>
      <c r="P231" s="20"/>
      <c r="Q231" s="19">
        <v>0</v>
      </c>
      <c r="R231" s="19">
        <v>0</v>
      </c>
      <c r="S231" s="19">
        <v>1</v>
      </c>
      <c r="T231" s="19">
        <v>0</v>
      </c>
      <c r="U231" s="19"/>
      <c r="V231" s="61">
        <f>COUNTIFS($G$6:G231,4,$B$6:B231,B231)*IF(G231=4,1,0)</f>
        <v>0</v>
      </c>
      <c r="W231" s="61" t="str">
        <f t="shared" si="11"/>
        <v>1022,0</v>
      </c>
      <c r="X231" s="61">
        <f>COUNTIFS($G$6:G231,6,$B$6:B231,B231)*IF(G231=6,1,0)</f>
        <v>0</v>
      </c>
      <c r="Y231" s="61" t="str">
        <f t="shared" si="12"/>
        <v>1022,0</v>
      </c>
    </row>
    <row r="232" spans="1:25" s="61" customFormat="1" x14ac:dyDescent="0.2">
      <c r="A232" s="57">
        <v>1023001</v>
      </c>
      <c r="B232" s="57">
        <v>1023</v>
      </c>
      <c r="C232" s="57">
        <v>99</v>
      </c>
      <c r="D232" s="57" t="s">
        <v>408</v>
      </c>
      <c r="E232" s="127" t="s">
        <v>584</v>
      </c>
      <c r="F232" s="57">
        <v>2</v>
      </c>
      <c r="G232" s="58">
        <v>1</v>
      </c>
      <c r="H232" s="58" t="str">
        <f>VLOOKUP(G232,配置说明!$B$16:$C$23,2,0)</f>
        <v>头像文字</v>
      </c>
      <c r="I232" s="59" t="s">
        <v>184</v>
      </c>
      <c r="J232" s="58" t="s">
        <v>186</v>
      </c>
      <c r="K232" s="87" t="s">
        <v>784</v>
      </c>
      <c r="L232" s="87"/>
      <c r="M232" s="58">
        <v>1</v>
      </c>
      <c r="N232" s="60" t="s">
        <v>785</v>
      </c>
      <c r="O232" s="60"/>
      <c r="P232" s="59"/>
      <c r="Q232" s="58">
        <v>1</v>
      </c>
      <c r="R232" s="58">
        <v>1</v>
      </c>
      <c r="S232" s="58">
        <v>1</v>
      </c>
      <c r="T232" s="58">
        <v>2</v>
      </c>
      <c r="U232" s="58">
        <v>1023002</v>
      </c>
      <c r="V232" s="61">
        <v>0</v>
      </c>
      <c r="W232" s="61" t="s">
        <v>695</v>
      </c>
      <c r="X232" s="61">
        <f>COUNTIFS($G$6:G232,6,$B$6:B232,B232)*IF(G232=6,1,0)</f>
        <v>0</v>
      </c>
      <c r="Y232" s="61" t="str">
        <f t="shared" si="12"/>
        <v>1023,0</v>
      </c>
    </row>
    <row r="233" spans="1:25" s="16" customFormat="1" x14ac:dyDescent="0.2">
      <c r="A233" s="11">
        <v>1023002</v>
      </c>
      <c r="B233" s="11">
        <v>1023</v>
      </c>
      <c r="C233" s="11">
        <v>1</v>
      </c>
      <c r="D233" s="11" t="s">
        <v>408</v>
      </c>
      <c r="E233" s="127" t="s">
        <v>584</v>
      </c>
      <c r="F233" s="11">
        <v>3</v>
      </c>
      <c r="G233" s="13">
        <v>1</v>
      </c>
      <c r="H233" s="13" t="str">
        <f>VLOOKUP(G233,配置说明!$B$16:$C$23,2,0)</f>
        <v>头像文字</v>
      </c>
      <c r="I233" s="14" t="s">
        <v>185</v>
      </c>
      <c r="J233" s="13" t="s">
        <v>856</v>
      </c>
      <c r="K233" s="15" t="s">
        <v>557</v>
      </c>
      <c r="L233" s="74"/>
      <c r="M233" s="13">
        <v>1</v>
      </c>
      <c r="N233" s="12" t="s">
        <v>786</v>
      </c>
      <c r="O233" s="12"/>
      <c r="P233" s="14"/>
      <c r="Q233" s="13">
        <v>1</v>
      </c>
      <c r="R233" s="13">
        <v>1</v>
      </c>
      <c r="S233" s="13">
        <v>1</v>
      </c>
      <c r="T233" s="13">
        <v>1</v>
      </c>
      <c r="U233" s="13">
        <v>1001</v>
      </c>
      <c r="V233" s="61">
        <f>COUNTIFS($G$6:G233,4,$B$6:B233,B233)*IF(G233=4,1,0)</f>
        <v>0</v>
      </c>
      <c r="W233" s="61" t="str">
        <f t="shared" si="11"/>
        <v>1023,0</v>
      </c>
      <c r="X233" s="61">
        <f>COUNTIFS($G$6:G233,6,$B$6:B233,B233)*IF(G233=6,1,0)</f>
        <v>0</v>
      </c>
      <c r="Y233" s="61" t="str">
        <f t="shared" si="12"/>
        <v>1023,0</v>
      </c>
    </row>
    <row r="234" spans="1:25" s="16" customFormat="1" x14ac:dyDescent="0.2">
      <c r="A234" s="11">
        <v>1023003</v>
      </c>
      <c r="B234" s="11">
        <v>1023</v>
      </c>
      <c r="C234" s="11">
        <v>3</v>
      </c>
      <c r="D234" s="11" t="s">
        <v>408</v>
      </c>
      <c r="E234" s="127" t="s">
        <v>585</v>
      </c>
      <c r="F234" s="11">
        <v>4</v>
      </c>
      <c r="G234" s="13">
        <v>1</v>
      </c>
      <c r="H234" s="13" t="str">
        <f>VLOOKUP(G234,配置说明!$B$16:$C$23,2,0)</f>
        <v>头像文字</v>
      </c>
      <c r="I234" s="14" t="s">
        <v>184</v>
      </c>
      <c r="J234" s="13" t="s">
        <v>186</v>
      </c>
      <c r="K234" s="15" t="s">
        <v>626</v>
      </c>
      <c r="L234" s="74"/>
      <c r="M234" s="13">
        <v>0</v>
      </c>
      <c r="N234" s="12"/>
      <c r="O234" s="12"/>
      <c r="P234" s="14"/>
      <c r="Q234" s="13">
        <v>0</v>
      </c>
      <c r="R234" s="13">
        <v>0</v>
      </c>
      <c r="S234" s="13">
        <v>1</v>
      </c>
      <c r="T234" s="13">
        <v>0</v>
      </c>
      <c r="U234" s="13"/>
      <c r="V234" s="61">
        <f>COUNTIFS($G$6:G234,4,$B$6:B234,B234)*IF(G234=4,1,0)</f>
        <v>0</v>
      </c>
      <c r="W234" s="61" t="str">
        <f t="shared" si="11"/>
        <v>1023,0</v>
      </c>
      <c r="X234" s="61">
        <f>COUNTIFS($G$6:G234,6,$B$6:B234,B234)*IF(G234=6,1,0)</f>
        <v>0</v>
      </c>
      <c r="Y234" s="61" t="str">
        <f t="shared" si="12"/>
        <v>1023,0</v>
      </c>
    </row>
    <row r="235" spans="1:25" s="16" customFormat="1" ht="28.5" x14ac:dyDescent="0.2">
      <c r="A235" s="11">
        <v>1023004</v>
      </c>
      <c r="B235" s="11">
        <v>1023</v>
      </c>
      <c r="C235" s="11">
        <v>4</v>
      </c>
      <c r="D235" s="11" t="s">
        <v>408</v>
      </c>
      <c r="E235" s="127" t="s">
        <v>585</v>
      </c>
      <c r="F235" s="11">
        <v>5</v>
      </c>
      <c r="G235" s="13">
        <v>1</v>
      </c>
      <c r="H235" s="13" t="str">
        <f>VLOOKUP(G235,配置说明!$B$16:$C$23,2,0)</f>
        <v>头像文字</v>
      </c>
      <c r="I235" s="14" t="s">
        <v>184</v>
      </c>
      <c r="J235" s="13" t="s">
        <v>186</v>
      </c>
      <c r="K235" s="15" t="s">
        <v>766</v>
      </c>
      <c r="L235" s="74"/>
      <c r="M235" s="13">
        <v>1</v>
      </c>
      <c r="N235" s="12" t="s">
        <v>767</v>
      </c>
      <c r="O235" s="12"/>
      <c r="P235" s="14"/>
      <c r="Q235" s="13">
        <v>1</v>
      </c>
      <c r="R235" s="13">
        <v>1</v>
      </c>
      <c r="S235" s="13">
        <v>1</v>
      </c>
      <c r="T235" s="13">
        <v>0</v>
      </c>
      <c r="U235" s="13"/>
      <c r="V235" s="61">
        <f>COUNTIFS($G$6:G235,4,$B$6:B235,B235)*IF(G235=4,1,0)</f>
        <v>0</v>
      </c>
      <c r="W235" s="61" t="str">
        <f t="shared" si="11"/>
        <v>1023,0</v>
      </c>
      <c r="X235" s="61">
        <f>COUNTIFS($G$6:G235,6,$B$6:B235,B235)*IF(G235=6,1,0)</f>
        <v>0</v>
      </c>
      <c r="Y235" s="61" t="str">
        <f t="shared" si="12"/>
        <v>1023,0</v>
      </c>
    </row>
    <row r="236" spans="1:25" s="16" customFormat="1" ht="28.5" x14ac:dyDescent="0.2">
      <c r="A236" s="11">
        <v>1023005</v>
      </c>
      <c r="B236" s="11">
        <v>1023</v>
      </c>
      <c r="C236" s="11">
        <v>5</v>
      </c>
      <c r="D236" s="11" t="s">
        <v>408</v>
      </c>
      <c r="E236" s="127" t="s">
        <v>585</v>
      </c>
      <c r="F236" s="11">
        <v>8</v>
      </c>
      <c r="G236" s="13">
        <v>1</v>
      </c>
      <c r="H236" s="13" t="str">
        <f>VLOOKUP(G236,配置说明!$B$16:$C$23,2,0)</f>
        <v>头像文字</v>
      </c>
      <c r="I236" s="14" t="s">
        <v>184</v>
      </c>
      <c r="J236" s="13" t="s">
        <v>186</v>
      </c>
      <c r="K236" s="15" t="s">
        <v>768</v>
      </c>
      <c r="L236" s="74"/>
      <c r="M236" s="13">
        <v>2</v>
      </c>
      <c r="N236" s="12" t="s">
        <v>769</v>
      </c>
      <c r="O236" s="12"/>
      <c r="P236" s="14"/>
      <c r="Q236" s="13">
        <v>0</v>
      </c>
      <c r="R236" s="13">
        <v>1</v>
      </c>
      <c r="S236" s="13">
        <v>1</v>
      </c>
      <c r="T236" s="13">
        <v>0</v>
      </c>
      <c r="U236" s="13"/>
      <c r="V236" s="61">
        <f>COUNTIFS($G$6:G236,4,$B$6:B236,B236)*IF(G236=4,1,0)</f>
        <v>0</v>
      </c>
      <c r="W236" s="61" t="str">
        <f t="shared" si="11"/>
        <v>1023,0</v>
      </c>
      <c r="X236" s="61">
        <f>COUNTIFS($G$6:G236,6,$B$6:B236,B236)*IF(G236=6,1,0)</f>
        <v>0</v>
      </c>
      <c r="Y236" s="61" t="str">
        <f t="shared" si="12"/>
        <v>1023,0</v>
      </c>
    </row>
    <row r="237" spans="1:25" s="56" customFormat="1" x14ac:dyDescent="0.2">
      <c r="A237" s="51">
        <v>1023006</v>
      </c>
      <c r="B237" s="51">
        <v>1023</v>
      </c>
      <c r="C237" s="51">
        <v>6</v>
      </c>
      <c r="D237" s="51" t="s">
        <v>408</v>
      </c>
      <c r="E237" s="127" t="s">
        <v>585</v>
      </c>
      <c r="F237" s="51">
        <v>7</v>
      </c>
      <c r="G237" s="52">
        <v>4</v>
      </c>
      <c r="H237" s="52" t="str">
        <f>VLOOKUP(G237,配置说明!$B$16:$C$23,2,0)</f>
        <v>程序功能</v>
      </c>
      <c r="I237" s="53" t="s">
        <v>494</v>
      </c>
      <c r="J237" s="52"/>
      <c r="K237" s="54"/>
      <c r="L237" s="54"/>
      <c r="M237" s="52">
        <v>0</v>
      </c>
      <c r="N237" s="55"/>
      <c r="O237" s="55"/>
      <c r="P237" s="53"/>
      <c r="Q237" s="52">
        <v>0</v>
      </c>
      <c r="R237" s="52">
        <v>0</v>
      </c>
      <c r="S237" s="52">
        <v>1</v>
      </c>
      <c r="T237" s="52">
        <v>1</v>
      </c>
      <c r="U237" s="52">
        <v>1002</v>
      </c>
      <c r="V237" s="56">
        <f>COUNTIFS($G$6:G237,4,$B$6:B237,B237)*IF(G237=4,1,0)</f>
        <v>1</v>
      </c>
      <c r="W237" s="56" t="str">
        <f t="shared" si="11"/>
        <v>1023,1</v>
      </c>
      <c r="X237" s="56">
        <f>COUNTIFS($G$6:G237,6,$B$6:B237,B237)*IF(G237=6,1,0)</f>
        <v>0</v>
      </c>
      <c r="Y237" s="56" t="str">
        <f t="shared" si="12"/>
        <v>1023,0</v>
      </c>
    </row>
    <row r="238" spans="1:25" s="56" customFormat="1" ht="28.5" x14ac:dyDescent="0.2">
      <c r="A238" s="51">
        <v>1023007</v>
      </c>
      <c r="B238" s="51">
        <v>1023</v>
      </c>
      <c r="C238" s="51">
        <v>7</v>
      </c>
      <c r="D238" s="51" t="s">
        <v>408</v>
      </c>
      <c r="E238" s="127" t="s">
        <v>585</v>
      </c>
      <c r="F238" s="51">
        <v>8</v>
      </c>
      <c r="G238" s="52">
        <v>1</v>
      </c>
      <c r="H238" s="52" t="str">
        <f>VLOOKUP(G238,配置说明!$B$16:$C$23,2,0)</f>
        <v>头像文字</v>
      </c>
      <c r="I238" s="53" t="s">
        <v>184</v>
      </c>
      <c r="J238" s="52" t="s">
        <v>186</v>
      </c>
      <c r="K238" s="54" t="s">
        <v>627</v>
      </c>
      <c r="L238" s="54"/>
      <c r="M238" s="52">
        <v>0</v>
      </c>
      <c r="N238" s="55"/>
      <c r="O238" s="55"/>
      <c r="P238" s="53"/>
      <c r="Q238" s="52">
        <v>0</v>
      </c>
      <c r="R238" s="52">
        <v>0</v>
      </c>
      <c r="S238" s="52">
        <v>1</v>
      </c>
      <c r="T238" s="52">
        <v>0</v>
      </c>
      <c r="U238" s="52"/>
      <c r="V238" s="56">
        <f>COUNTIFS($G$6:G238,4,$B$6:B238,B238)*IF(G238=4,1,0)</f>
        <v>0</v>
      </c>
      <c r="W238" s="56" t="str">
        <f t="shared" si="11"/>
        <v>1023,0</v>
      </c>
      <c r="X238" s="56">
        <f>COUNTIFS($G$6:G238,6,$B$6:B238,B238)*IF(G238=6,1,0)</f>
        <v>0</v>
      </c>
      <c r="Y238" s="56" t="str">
        <f t="shared" si="12"/>
        <v>1023,0</v>
      </c>
    </row>
    <row r="239" spans="1:25" s="16" customFormat="1" x14ac:dyDescent="0.2">
      <c r="A239" s="11">
        <v>1023008</v>
      </c>
      <c r="B239" s="11">
        <v>1023</v>
      </c>
      <c r="C239" s="11">
        <v>8</v>
      </c>
      <c r="D239" s="11" t="s">
        <v>408</v>
      </c>
      <c r="E239" s="127" t="s">
        <v>585</v>
      </c>
      <c r="F239" s="11">
        <v>9</v>
      </c>
      <c r="G239" s="13">
        <v>1</v>
      </c>
      <c r="H239" s="13" t="str">
        <f>VLOOKUP(G239,配置说明!$B$16:$C$23,2,0)</f>
        <v>头像文字</v>
      </c>
      <c r="I239" s="14" t="s">
        <v>184</v>
      </c>
      <c r="J239" s="13" t="s">
        <v>186</v>
      </c>
      <c r="K239" s="15" t="s">
        <v>770</v>
      </c>
      <c r="L239" s="74"/>
      <c r="M239" s="13">
        <v>1</v>
      </c>
      <c r="N239" s="12" t="s">
        <v>771</v>
      </c>
      <c r="O239" s="12"/>
      <c r="P239" s="14"/>
      <c r="Q239" s="13">
        <v>1</v>
      </c>
      <c r="R239" s="13">
        <v>1</v>
      </c>
      <c r="S239" s="13">
        <v>1</v>
      </c>
      <c r="T239" s="13">
        <v>0</v>
      </c>
      <c r="U239" s="13"/>
      <c r="V239" s="61">
        <f>COUNTIFS($G$6:G239,4,$B$6:B239,B239)*IF(G239=4,1,0)</f>
        <v>0</v>
      </c>
      <c r="W239" s="61" t="str">
        <f t="shared" si="11"/>
        <v>1023,0</v>
      </c>
      <c r="X239" s="61">
        <f>COUNTIFS($G$6:G239,6,$B$6:B239,B239)*IF(G239=6,1,0)</f>
        <v>0</v>
      </c>
      <c r="Y239" s="61" t="str">
        <f t="shared" si="12"/>
        <v>1023,0</v>
      </c>
    </row>
    <row r="240" spans="1:25" s="16" customFormat="1" x14ac:dyDescent="0.2">
      <c r="A240" s="11">
        <v>1023009</v>
      </c>
      <c r="B240" s="11">
        <v>1023</v>
      </c>
      <c r="C240" s="11">
        <v>9</v>
      </c>
      <c r="D240" s="11" t="s">
        <v>408</v>
      </c>
      <c r="E240" s="130" t="s">
        <v>501</v>
      </c>
      <c r="F240" s="11">
        <v>11</v>
      </c>
      <c r="G240" s="13">
        <v>1</v>
      </c>
      <c r="H240" s="13" t="str">
        <f>VLOOKUP(G240,配置说明!$B$16:$C$23,2,0)</f>
        <v>头像文字</v>
      </c>
      <c r="I240" s="14" t="s">
        <v>184</v>
      </c>
      <c r="J240" s="13" t="s">
        <v>186</v>
      </c>
      <c r="K240" s="15" t="s">
        <v>772</v>
      </c>
      <c r="L240" s="74"/>
      <c r="M240" s="13">
        <v>0</v>
      </c>
      <c r="N240" s="12"/>
      <c r="O240" s="12"/>
      <c r="P240" s="14"/>
      <c r="Q240" s="13">
        <v>0</v>
      </c>
      <c r="R240" s="13">
        <v>0</v>
      </c>
      <c r="S240" s="13">
        <v>1</v>
      </c>
      <c r="T240" s="13">
        <v>0</v>
      </c>
      <c r="U240" s="13"/>
      <c r="V240" s="61">
        <f>COUNTIFS($G$6:G240,4,$B$6:B240,B240)*IF(G240=4,1,0)</f>
        <v>0</v>
      </c>
      <c r="W240" s="61" t="str">
        <f t="shared" si="11"/>
        <v>1023,0</v>
      </c>
      <c r="X240" s="61">
        <f>COUNTIFS($G$6:G240,6,$B$6:B240,B240)*IF(G240=6,1,0)</f>
        <v>0</v>
      </c>
      <c r="Y240" s="61" t="str">
        <f t="shared" si="12"/>
        <v>1023,0</v>
      </c>
    </row>
    <row r="241" spans="1:25" s="50" customFormat="1" x14ac:dyDescent="0.2">
      <c r="A241" s="11">
        <v>1023010</v>
      </c>
      <c r="B241" s="45">
        <v>1023</v>
      </c>
      <c r="C241" s="11">
        <v>10</v>
      </c>
      <c r="D241" s="45" t="s">
        <v>408</v>
      </c>
      <c r="E241" s="129"/>
      <c r="F241" s="11">
        <v>11</v>
      </c>
      <c r="G241" s="46">
        <v>2</v>
      </c>
      <c r="H241" s="46" t="str">
        <f>VLOOKUP(G241,配置说明!$B$16:$C$23,2,0)</f>
        <v>帮助面板</v>
      </c>
      <c r="I241" s="47" t="s">
        <v>331</v>
      </c>
      <c r="J241" s="46"/>
      <c r="K241" s="48"/>
      <c r="L241" s="48"/>
      <c r="M241" s="46">
        <v>0</v>
      </c>
      <c r="N241" s="49"/>
      <c r="O241" s="49"/>
      <c r="P241" s="47"/>
      <c r="Q241" s="46">
        <v>0</v>
      </c>
      <c r="R241" s="46">
        <v>1</v>
      </c>
      <c r="S241" s="46">
        <v>1</v>
      </c>
      <c r="T241" s="46">
        <v>2</v>
      </c>
      <c r="U241" s="46">
        <v>1023011</v>
      </c>
      <c r="V241" s="61">
        <f>COUNTIFS($G$6:G241,4,$B$6:B241,B241)*IF(G241=4,1,0)</f>
        <v>0</v>
      </c>
      <c r="W241" s="61" t="str">
        <f t="shared" si="11"/>
        <v>1023,0</v>
      </c>
      <c r="X241" s="61">
        <f>COUNTIFS($G$6:G241,6,$B$6:B241,B241)*IF(G241=6,1,0)</f>
        <v>0</v>
      </c>
      <c r="Y241" s="61" t="str">
        <f t="shared" si="12"/>
        <v>1023,0</v>
      </c>
    </row>
    <row r="242" spans="1:25" s="16" customFormat="1" x14ac:dyDescent="0.2">
      <c r="A242" s="11">
        <v>1023011</v>
      </c>
      <c r="B242" s="11">
        <v>1023</v>
      </c>
      <c r="C242" s="11">
        <v>11</v>
      </c>
      <c r="D242" s="11" t="s">
        <v>408</v>
      </c>
      <c r="E242" s="127" t="s">
        <v>585</v>
      </c>
      <c r="F242" s="11">
        <v>-1</v>
      </c>
      <c r="G242" s="13">
        <v>5</v>
      </c>
      <c r="H242" s="13" t="str">
        <f>VLOOKUP(G242,配置说明!$B$16:$C$23,2,0)</f>
        <v>空节点</v>
      </c>
      <c r="I242" s="14"/>
      <c r="J242" s="13"/>
      <c r="K242" s="15"/>
      <c r="L242" s="74"/>
      <c r="M242" s="13">
        <v>0</v>
      </c>
      <c r="N242" s="12"/>
      <c r="O242" s="12"/>
      <c r="P242" s="14"/>
      <c r="Q242" s="13">
        <v>0</v>
      </c>
      <c r="R242" s="13">
        <v>0</v>
      </c>
      <c r="S242" s="13">
        <v>1</v>
      </c>
      <c r="T242" s="13">
        <v>0</v>
      </c>
      <c r="U242" s="13"/>
      <c r="V242" s="61">
        <f>COUNTIFS($G$6:G242,4,$B$6:B242,B242)*IF(G242=4,1,0)</f>
        <v>0</v>
      </c>
      <c r="W242" s="61" t="str">
        <f t="shared" si="11"/>
        <v>1023,0</v>
      </c>
      <c r="X242" s="61">
        <f>COUNTIFS($G$6:G242,6,$B$6:B242,B242)*IF(G242=6,1,0)</f>
        <v>0</v>
      </c>
      <c r="Y242" s="61" t="str">
        <f t="shared" si="12"/>
        <v>1023,0</v>
      </c>
    </row>
    <row r="243" spans="1:25" s="22" customFormat="1" x14ac:dyDescent="0.2">
      <c r="A243" s="17">
        <v>1024001</v>
      </c>
      <c r="B243" s="17">
        <v>1024</v>
      </c>
      <c r="C243" s="17">
        <v>1</v>
      </c>
      <c r="D243" s="17" t="s">
        <v>694</v>
      </c>
      <c r="E243" s="127" t="s">
        <v>655</v>
      </c>
      <c r="F243" s="17">
        <v>4</v>
      </c>
      <c r="G243" s="19">
        <v>6</v>
      </c>
      <c r="H243" s="19" t="str">
        <f>VLOOKUP(G243,'[2]#填写说明'!$B$4:$C$11,2,0)</f>
        <v>等待唤起</v>
      </c>
      <c r="I243" s="20"/>
      <c r="J243" s="19"/>
      <c r="K243" s="21" t="s">
        <v>721</v>
      </c>
      <c r="L243" s="74"/>
      <c r="M243" s="19">
        <v>0</v>
      </c>
      <c r="N243" s="18"/>
      <c r="O243" s="18"/>
      <c r="P243" s="20"/>
      <c r="Q243" s="19">
        <v>0</v>
      </c>
      <c r="R243" s="19">
        <v>0</v>
      </c>
      <c r="S243" s="19">
        <v>1</v>
      </c>
      <c r="T243" s="19">
        <v>2</v>
      </c>
      <c r="U243" s="19">
        <v>1024007</v>
      </c>
      <c r="V243" s="22">
        <v>0</v>
      </c>
      <c r="W243" s="22" t="s">
        <v>695</v>
      </c>
      <c r="X243" s="61">
        <f>COUNTIFS($G$6:G243,6,$B$6:B243,B243)*IF(G243=6,1,0)</f>
        <v>1</v>
      </c>
      <c r="Y243" s="61" t="str">
        <f t="shared" si="12"/>
        <v>1024,1</v>
      </c>
    </row>
    <row r="244" spans="1:25" s="22" customFormat="1" x14ac:dyDescent="0.2">
      <c r="A244" s="17">
        <v>1024002</v>
      </c>
      <c r="B244" s="17">
        <v>1024</v>
      </c>
      <c r="C244" s="17">
        <v>2</v>
      </c>
      <c r="D244" s="17" t="s">
        <v>338</v>
      </c>
      <c r="E244" s="127" t="s">
        <v>585</v>
      </c>
      <c r="F244" s="17">
        <v>4</v>
      </c>
      <c r="G244" s="19">
        <v>1</v>
      </c>
      <c r="H244" s="19" t="str">
        <f>VLOOKUP(G244,配置说明!$B$16:$C$23,2,0)</f>
        <v>头像文字</v>
      </c>
      <c r="I244" s="20" t="s">
        <v>184</v>
      </c>
      <c r="J244" s="19" t="s">
        <v>186</v>
      </c>
      <c r="K244" s="21" t="s">
        <v>628</v>
      </c>
      <c r="L244" s="74"/>
      <c r="M244" s="19">
        <v>0</v>
      </c>
      <c r="N244" s="18"/>
      <c r="O244" s="18"/>
      <c r="P244" s="20"/>
      <c r="Q244" s="19">
        <v>0</v>
      </c>
      <c r="R244" s="19">
        <v>0</v>
      </c>
      <c r="S244" s="19">
        <v>1</v>
      </c>
      <c r="T244" s="19">
        <v>0</v>
      </c>
      <c r="U244" s="19">
        <v>0</v>
      </c>
      <c r="V244" s="61">
        <f>COUNTIFS($G$6:G244,4,$B$6:B244,B244)*IF(G244=4,1,0)</f>
        <v>0</v>
      </c>
      <c r="W244" s="61" t="str">
        <f t="shared" si="11"/>
        <v>1024,0</v>
      </c>
      <c r="X244" s="61">
        <f>COUNTIFS($G$6:G244,6,$B$6:B244,B244)*IF(G244=6,1,0)</f>
        <v>0</v>
      </c>
      <c r="Y244" s="61" t="str">
        <f t="shared" si="12"/>
        <v>1024,0</v>
      </c>
    </row>
    <row r="245" spans="1:25" s="56" customFormat="1" x14ac:dyDescent="0.2">
      <c r="A245" s="17">
        <v>1024003</v>
      </c>
      <c r="B245" s="51">
        <v>1024</v>
      </c>
      <c r="C245" s="17">
        <v>3</v>
      </c>
      <c r="D245" s="51" t="s">
        <v>338</v>
      </c>
      <c r="E245" s="127" t="s">
        <v>585</v>
      </c>
      <c r="F245" s="17">
        <v>4</v>
      </c>
      <c r="G245" s="52">
        <v>3</v>
      </c>
      <c r="H245" s="52" t="str">
        <f>VLOOKUP(G245,配置说明!$B$16:$C$23,2,0)</f>
        <v>立绘剧情</v>
      </c>
      <c r="I245" s="53" t="s">
        <v>293</v>
      </c>
      <c r="J245" s="52"/>
      <c r="K245" s="54"/>
      <c r="L245" s="54"/>
      <c r="M245" s="52">
        <v>0</v>
      </c>
      <c r="N245" s="55"/>
      <c r="O245" s="55"/>
      <c r="P245" s="53"/>
      <c r="Q245" s="52">
        <v>0</v>
      </c>
      <c r="R245" s="52">
        <v>0</v>
      </c>
      <c r="S245" s="52">
        <v>1</v>
      </c>
      <c r="T245" s="52">
        <v>2</v>
      </c>
      <c r="U245" s="52">
        <v>1024005</v>
      </c>
      <c r="V245" s="61">
        <f>COUNTIFS($G$6:G245,4,$B$6:B245,B245)*IF(G245=4,1,0)</f>
        <v>0</v>
      </c>
      <c r="W245" s="61" t="str">
        <f t="shared" ref="W245:Y294" si="13">$B245&amp;","&amp;V245</f>
        <v>1024,0</v>
      </c>
      <c r="X245" s="61">
        <f>COUNTIFS($G$6:G245,6,$B$6:B245,B245)*IF(G245=6,1,0)</f>
        <v>0</v>
      </c>
      <c r="Y245" s="61" t="str">
        <f t="shared" ref="Y245:Y294" si="14">$B245&amp;","&amp;X245</f>
        <v>1024,0</v>
      </c>
    </row>
    <row r="246" spans="1:25" s="22" customFormat="1" ht="28.5" x14ac:dyDescent="0.2">
      <c r="A246" s="17">
        <v>1024004</v>
      </c>
      <c r="B246" s="17">
        <v>1024</v>
      </c>
      <c r="C246" s="17">
        <v>4</v>
      </c>
      <c r="D246" s="17" t="s">
        <v>338</v>
      </c>
      <c r="E246" s="127" t="s">
        <v>585</v>
      </c>
      <c r="F246" s="17">
        <v>5</v>
      </c>
      <c r="G246" s="19">
        <v>1</v>
      </c>
      <c r="H246" s="66" t="str">
        <f>VLOOKUP(G246,配置说明!$B$16:$C$23,2,0)</f>
        <v>头像文字</v>
      </c>
      <c r="I246" s="20" t="s">
        <v>184</v>
      </c>
      <c r="J246" s="19" t="s">
        <v>856</v>
      </c>
      <c r="K246" s="21" t="s">
        <v>872</v>
      </c>
      <c r="L246" s="74"/>
      <c r="M246" s="19">
        <v>2</v>
      </c>
      <c r="N246" s="18" t="s">
        <v>369</v>
      </c>
      <c r="O246" s="18"/>
      <c r="P246" s="20"/>
      <c r="Q246" s="19">
        <v>1</v>
      </c>
      <c r="R246" s="19">
        <v>1</v>
      </c>
      <c r="S246" s="19">
        <v>1</v>
      </c>
      <c r="T246" s="19">
        <v>0</v>
      </c>
      <c r="U246" s="19">
        <v>0</v>
      </c>
      <c r="V246" s="61">
        <f>COUNTIFS($G$6:G246,4,$B$6:B246,B246)*IF(G246=4,1,0)</f>
        <v>0</v>
      </c>
      <c r="W246" s="61" t="str">
        <f t="shared" si="13"/>
        <v>1024,0</v>
      </c>
      <c r="X246" s="61">
        <f>COUNTIFS($G$6:G246,6,$B$6:B246,B246)*IF(G246=6,1,0)</f>
        <v>0</v>
      </c>
      <c r="Y246" s="61" t="str">
        <f t="shared" si="14"/>
        <v>1024,0</v>
      </c>
    </row>
    <row r="247" spans="1:25" s="22" customFormat="1" x14ac:dyDescent="0.2">
      <c r="A247" s="17">
        <v>1024005</v>
      </c>
      <c r="B247" s="17">
        <v>1024</v>
      </c>
      <c r="C247" s="17">
        <v>5</v>
      </c>
      <c r="D247" s="17" t="s">
        <v>338</v>
      </c>
      <c r="E247" s="127" t="s">
        <v>585</v>
      </c>
      <c r="F247" s="17">
        <v>6</v>
      </c>
      <c r="G247" s="19">
        <v>6</v>
      </c>
      <c r="H247" s="66" t="str">
        <f>VLOOKUP(G247,配置说明!$B$16:$C$23,2,0)</f>
        <v>等待唤起</v>
      </c>
      <c r="I247" s="20" t="s">
        <v>450</v>
      </c>
      <c r="J247" s="19"/>
      <c r="K247" s="20" t="s">
        <v>397</v>
      </c>
      <c r="L247" s="73"/>
      <c r="M247" s="19">
        <v>0</v>
      </c>
      <c r="N247" s="18"/>
      <c r="O247" s="18"/>
      <c r="P247" s="20"/>
      <c r="Q247" s="19">
        <v>0</v>
      </c>
      <c r="R247" s="19">
        <v>0</v>
      </c>
      <c r="S247" s="19">
        <v>1</v>
      </c>
      <c r="T247" s="19">
        <v>0</v>
      </c>
      <c r="U247" s="19"/>
      <c r="V247" s="61">
        <f>COUNTIFS($G$6:G247,4,$B$6:B247,B247)*IF(G247=4,1,0)</f>
        <v>0</v>
      </c>
      <c r="W247" s="61" t="str">
        <f t="shared" si="13"/>
        <v>1024,0</v>
      </c>
      <c r="X247" s="61">
        <f>COUNTIFS($G$6:G247,6,$B$6:B247,B247)*IF(G247=6,1,0)</f>
        <v>2</v>
      </c>
      <c r="Y247" s="61" t="str">
        <f t="shared" si="14"/>
        <v>1024,2</v>
      </c>
    </row>
    <row r="248" spans="1:25" s="22" customFormat="1" x14ac:dyDescent="0.2">
      <c r="A248" s="17">
        <v>1024006</v>
      </c>
      <c r="B248" s="17">
        <v>1024</v>
      </c>
      <c r="C248" s="17">
        <v>6</v>
      </c>
      <c r="D248" s="17" t="s">
        <v>338</v>
      </c>
      <c r="E248" s="127" t="s">
        <v>585</v>
      </c>
      <c r="F248" s="17">
        <v>7</v>
      </c>
      <c r="G248" s="19">
        <v>1</v>
      </c>
      <c r="H248" s="66" t="str">
        <f>VLOOKUP(G248,配置说明!$B$16:$C$23,2,0)</f>
        <v>头像文字</v>
      </c>
      <c r="I248" s="20" t="s">
        <v>185</v>
      </c>
      <c r="J248" s="19" t="s">
        <v>186</v>
      </c>
      <c r="K248" s="21" t="s">
        <v>555</v>
      </c>
      <c r="L248" s="74"/>
      <c r="M248" s="19">
        <v>1</v>
      </c>
      <c r="N248" s="18" t="s">
        <v>275</v>
      </c>
      <c r="O248" s="18"/>
      <c r="P248" s="20"/>
      <c r="Q248" s="19">
        <v>1</v>
      </c>
      <c r="R248" s="19">
        <v>1</v>
      </c>
      <c r="S248" s="19">
        <v>1</v>
      </c>
      <c r="T248" s="19">
        <v>0</v>
      </c>
      <c r="U248" s="19"/>
      <c r="V248" s="61">
        <f>COUNTIFS($G$6:G248,4,$B$6:B248,B248)*IF(G248=4,1,0)</f>
        <v>0</v>
      </c>
      <c r="W248" s="61" t="str">
        <f t="shared" si="13"/>
        <v>1024,0</v>
      </c>
      <c r="X248" s="61">
        <f>COUNTIFS($G$6:G248,6,$B$6:B248,B248)*IF(G248=6,1,0)</f>
        <v>0</v>
      </c>
      <c r="Y248" s="61" t="str">
        <f t="shared" si="14"/>
        <v>1024,0</v>
      </c>
    </row>
    <row r="249" spans="1:25" s="22" customFormat="1" ht="28.5" x14ac:dyDescent="0.2">
      <c r="A249" s="17">
        <v>1024007</v>
      </c>
      <c r="B249" s="17">
        <v>1024</v>
      </c>
      <c r="C249" s="17">
        <v>7</v>
      </c>
      <c r="D249" s="17" t="s">
        <v>338</v>
      </c>
      <c r="E249" s="127" t="s">
        <v>585</v>
      </c>
      <c r="F249" s="17">
        <v>8</v>
      </c>
      <c r="G249" s="19">
        <v>1</v>
      </c>
      <c r="H249" s="19" t="str">
        <f>VLOOKUP(G249,配置说明!$B$16:$C$23,2,0)</f>
        <v>头像文字</v>
      </c>
      <c r="I249" s="20" t="s">
        <v>184</v>
      </c>
      <c r="J249" s="19" t="s">
        <v>186</v>
      </c>
      <c r="K249" s="63" t="s">
        <v>816</v>
      </c>
      <c r="L249" s="99"/>
      <c r="M249" s="19">
        <v>1</v>
      </c>
      <c r="N249" s="18" t="s">
        <v>291</v>
      </c>
      <c r="O249" s="18"/>
      <c r="P249" s="20"/>
      <c r="Q249" s="19">
        <v>0</v>
      </c>
      <c r="R249" s="19">
        <v>1</v>
      </c>
      <c r="S249" s="19">
        <v>1</v>
      </c>
      <c r="T249" s="19">
        <v>1</v>
      </c>
      <c r="U249" s="19">
        <v>1001</v>
      </c>
      <c r="V249" s="61">
        <f>COUNTIFS($G$6:G249,4,$B$6:B249,B249)*IF(G249=4,1,0)</f>
        <v>0</v>
      </c>
      <c r="W249" s="61" t="str">
        <f t="shared" si="13"/>
        <v>1024,0</v>
      </c>
      <c r="X249" s="61">
        <f>COUNTIFS($G$6:G249,6,$B$6:B249,B249)*IF(G249=6,1,0)</f>
        <v>0</v>
      </c>
      <c r="Y249" s="61" t="str">
        <f t="shared" si="14"/>
        <v>1024,0</v>
      </c>
    </row>
    <row r="250" spans="1:25" s="22" customFormat="1" x14ac:dyDescent="0.2">
      <c r="A250" s="17">
        <v>1024008</v>
      </c>
      <c r="B250" s="17">
        <v>1024</v>
      </c>
      <c r="C250" s="17">
        <v>8</v>
      </c>
      <c r="D250" s="17" t="s">
        <v>338</v>
      </c>
      <c r="E250" s="127" t="s">
        <v>584</v>
      </c>
      <c r="F250" s="17">
        <v>10</v>
      </c>
      <c r="G250" s="19">
        <v>4</v>
      </c>
      <c r="H250" s="19" t="str">
        <f>VLOOKUP(G250,配置说明!$B$16:$C$23,2,0)</f>
        <v>程序功能</v>
      </c>
      <c r="I250" s="20" t="s">
        <v>818</v>
      </c>
      <c r="J250" s="19"/>
      <c r="K250" s="19"/>
      <c r="L250" s="72"/>
      <c r="M250" s="19">
        <v>0</v>
      </c>
      <c r="N250" s="18"/>
      <c r="O250" s="18"/>
      <c r="P250" s="20"/>
      <c r="Q250" s="19">
        <v>0</v>
      </c>
      <c r="R250" s="19">
        <v>0</v>
      </c>
      <c r="S250" s="19">
        <v>1</v>
      </c>
      <c r="T250" s="19">
        <v>0</v>
      </c>
      <c r="U250" s="19"/>
      <c r="V250" s="61">
        <v>1</v>
      </c>
      <c r="W250" s="61" t="str">
        <f t="shared" ref="W250" si="15">$B250&amp;","&amp;V250</f>
        <v>1024,1</v>
      </c>
      <c r="X250" s="61">
        <f>COUNTIFS($G$6:G250,6,$B$6:B250,B250)*IF(G250=6,1,0)</f>
        <v>0</v>
      </c>
      <c r="Y250" s="61" t="str">
        <f t="shared" ref="Y250" si="16">$B250&amp;","&amp;X250</f>
        <v>1024,0</v>
      </c>
    </row>
    <row r="251" spans="1:25" s="61" customFormat="1" x14ac:dyDescent="0.2">
      <c r="A251" s="57">
        <v>1024009</v>
      </c>
      <c r="B251" s="57">
        <v>1024</v>
      </c>
      <c r="C251" s="57">
        <v>9</v>
      </c>
      <c r="D251" s="57" t="s">
        <v>338</v>
      </c>
      <c r="E251" s="127" t="s">
        <v>585</v>
      </c>
      <c r="F251" s="57">
        <v>10</v>
      </c>
      <c r="G251" s="58">
        <v>1</v>
      </c>
      <c r="H251" s="58" t="str">
        <f>VLOOKUP(G251,配置说明!$B$16:$C$23,2,0)</f>
        <v>头像文字</v>
      </c>
      <c r="I251" s="59" t="s">
        <v>184</v>
      </c>
      <c r="J251" s="58" t="s">
        <v>186</v>
      </c>
      <c r="K251" s="94" t="s">
        <v>807</v>
      </c>
      <c r="L251" s="98"/>
      <c r="M251" s="58">
        <v>0</v>
      </c>
      <c r="N251" s="60" t="s">
        <v>310</v>
      </c>
      <c r="O251" s="60"/>
      <c r="P251" s="59"/>
      <c r="Q251" s="58">
        <v>0</v>
      </c>
      <c r="R251" s="58">
        <v>0</v>
      </c>
      <c r="S251" s="58">
        <v>1</v>
      </c>
      <c r="T251" s="58">
        <v>0</v>
      </c>
      <c r="U251" s="58"/>
      <c r="V251" s="61">
        <f>COUNTIFS($G$6:G251,4,$B$6:B251,B251)*IF(G251=4,1,0)</f>
        <v>0</v>
      </c>
      <c r="W251" s="61" t="str">
        <f t="shared" si="13"/>
        <v>1024,0</v>
      </c>
      <c r="X251" s="61">
        <f>COUNTIFS($G$6:G251,6,$B$6:B251,B251)*IF(G251=6,1,0)</f>
        <v>0</v>
      </c>
      <c r="Y251" s="61" t="str">
        <f t="shared" si="14"/>
        <v>1024,0</v>
      </c>
    </row>
    <row r="252" spans="1:25" s="22" customFormat="1" x14ac:dyDescent="0.2">
      <c r="A252" s="17">
        <v>1024010</v>
      </c>
      <c r="B252" s="17">
        <v>1024</v>
      </c>
      <c r="C252" s="17">
        <v>10</v>
      </c>
      <c r="D252" s="17" t="s">
        <v>338</v>
      </c>
      <c r="E252" s="127" t="s">
        <v>584</v>
      </c>
      <c r="F252" s="17">
        <v>12</v>
      </c>
      <c r="G252" s="19">
        <v>1</v>
      </c>
      <c r="H252" s="19" t="str">
        <f>VLOOKUP(G252,配置说明!$B$16:$C$23,2,0)</f>
        <v>头像文字</v>
      </c>
      <c r="I252" s="20" t="s">
        <v>185</v>
      </c>
      <c r="J252" s="19" t="s">
        <v>826</v>
      </c>
      <c r="K252" s="19" t="s">
        <v>629</v>
      </c>
      <c r="L252" s="72"/>
      <c r="M252" s="19">
        <v>2</v>
      </c>
      <c r="N252" s="18" t="s">
        <v>817</v>
      </c>
      <c r="O252" s="18"/>
      <c r="P252" s="20"/>
      <c r="Q252" s="19">
        <v>1</v>
      </c>
      <c r="R252" s="19">
        <v>1</v>
      </c>
      <c r="S252" s="19">
        <v>1</v>
      </c>
      <c r="T252" s="19">
        <v>0</v>
      </c>
      <c r="U252" s="19"/>
      <c r="V252" s="61">
        <f>COUNTIFS($G$6:G252,4,$B$6:B252,B252)*IF(G252=4,1,0)</f>
        <v>0</v>
      </c>
      <c r="W252" s="61" t="str">
        <f t="shared" si="13"/>
        <v>1024,0</v>
      </c>
      <c r="X252" s="61">
        <f>COUNTIFS($G$6:G252,6,$B$6:B252,B252)*IF(G252=6,1,0)</f>
        <v>0</v>
      </c>
      <c r="Y252" s="61" t="str">
        <f t="shared" si="14"/>
        <v>1024,0</v>
      </c>
    </row>
    <row r="253" spans="1:25" s="95" customFormat="1" x14ac:dyDescent="0.2">
      <c r="A253" s="57">
        <v>1024011</v>
      </c>
      <c r="B253" s="57">
        <v>1024</v>
      </c>
      <c r="C253" s="57">
        <v>11</v>
      </c>
      <c r="D253" s="57" t="s">
        <v>338</v>
      </c>
      <c r="E253" s="127" t="s">
        <v>585</v>
      </c>
      <c r="F253" s="57">
        <v>12</v>
      </c>
      <c r="G253" s="58">
        <v>2</v>
      </c>
      <c r="H253" s="58" t="str">
        <f>VLOOKUP(G253,配置说明!$B$16:$C$23,2,0)</f>
        <v>帮助面板</v>
      </c>
      <c r="I253" s="59" t="s">
        <v>783</v>
      </c>
      <c r="J253" s="58"/>
      <c r="K253" s="87"/>
      <c r="L253" s="87"/>
      <c r="M253" s="58">
        <v>0</v>
      </c>
      <c r="N253" s="61"/>
      <c r="O253" s="60"/>
      <c r="P253" s="59"/>
      <c r="Q253" s="58">
        <v>0</v>
      </c>
      <c r="R253" s="58">
        <v>0</v>
      </c>
      <c r="S253" s="58">
        <v>1</v>
      </c>
      <c r="T253" s="58">
        <v>2</v>
      </c>
      <c r="U253" s="58">
        <v>1024012</v>
      </c>
      <c r="V253" s="61">
        <f>COUNTIFS($G$6:G253,4,$B$6:B253,B253)*IF(G253=4,1,0)</f>
        <v>0</v>
      </c>
      <c r="W253" s="61" t="str">
        <f t="shared" si="13"/>
        <v>1024,0</v>
      </c>
      <c r="X253" s="61">
        <f>COUNTIFS($G$6:G253,6,$B$6:B253,B253)*IF(G253=6,1,0)</f>
        <v>0</v>
      </c>
      <c r="Y253" s="61" t="str">
        <f t="shared" si="14"/>
        <v>1024,0</v>
      </c>
    </row>
    <row r="254" spans="1:25" s="27" customFormat="1" x14ac:dyDescent="0.2">
      <c r="A254" s="71">
        <v>1024012</v>
      </c>
      <c r="B254" s="71">
        <v>1024</v>
      </c>
      <c r="C254" s="71">
        <v>12</v>
      </c>
      <c r="D254" s="71" t="s">
        <v>782</v>
      </c>
      <c r="E254" s="127" t="s">
        <v>655</v>
      </c>
      <c r="F254" s="71">
        <v>-1</v>
      </c>
      <c r="G254" s="72">
        <v>5</v>
      </c>
      <c r="H254" s="72" t="str">
        <f>VLOOKUP(G254,配置说明!$B$16:$C$23,2,0)</f>
        <v>空节点</v>
      </c>
      <c r="I254" s="73"/>
      <c r="J254" s="72"/>
      <c r="K254" s="74"/>
      <c r="L254" s="74"/>
      <c r="M254" s="72">
        <v>0</v>
      </c>
      <c r="N254" s="91"/>
      <c r="O254" s="75"/>
      <c r="P254" s="73"/>
      <c r="Q254" s="72">
        <v>0</v>
      </c>
      <c r="R254" s="72">
        <v>0</v>
      </c>
      <c r="S254" s="72">
        <v>1</v>
      </c>
      <c r="T254" s="72">
        <v>0</v>
      </c>
      <c r="U254" s="72">
        <v>0</v>
      </c>
      <c r="V254" s="61">
        <f>COUNTIFS($G$6:G254,4,$B$6:B254,B254)*IF(G254=4,1,0)</f>
        <v>0</v>
      </c>
      <c r="W254" s="61" t="str">
        <f>$B254&amp;","&amp;V254</f>
        <v>1024,0</v>
      </c>
      <c r="X254" s="61">
        <f>COUNTIFS($G$6:G254,6,$B$6:B254,B254)*IF(G254=6,1,0)</f>
        <v>0</v>
      </c>
      <c r="Y254" s="61" t="str">
        <f>$B254&amp;","&amp;X254</f>
        <v>1024,0</v>
      </c>
    </row>
    <row r="255" spans="1:25" s="16" customFormat="1" x14ac:dyDescent="0.2">
      <c r="A255" s="11">
        <v>1025001</v>
      </c>
      <c r="B255" s="11">
        <v>1025</v>
      </c>
      <c r="C255" s="11">
        <v>1</v>
      </c>
      <c r="D255" s="11" t="s">
        <v>409</v>
      </c>
      <c r="E255" s="127" t="s">
        <v>585</v>
      </c>
      <c r="F255" s="11">
        <v>2</v>
      </c>
      <c r="G255" s="13">
        <v>1</v>
      </c>
      <c r="H255" s="13" t="str">
        <f>VLOOKUP(G255,配置说明!$B$16:$C$23,2,0)</f>
        <v>头像文字</v>
      </c>
      <c r="I255" s="14">
        <v>100601</v>
      </c>
      <c r="J255" s="13" t="s">
        <v>9</v>
      </c>
      <c r="K255" s="15" t="s">
        <v>630</v>
      </c>
      <c r="L255" s="74"/>
      <c r="M255" s="13">
        <v>0</v>
      </c>
      <c r="N255" s="12"/>
      <c r="O255" s="12"/>
      <c r="P255" s="14"/>
      <c r="Q255" s="13">
        <v>0</v>
      </c>
      <c r="R255" s="13">
        <v>0</v>
      </c>
      <c r="S255" s="13">
        <v>1</v>
      </c>
      <c r="T255" s="13">
        <v>0</v>
      </c>
      <c r="U255" s="13"/>
      <c r="V255" s="61">
        <f>COUNTIFS($G$6:G255,4,$B$6:B255,B255)*IF(G255=4,1,0)</f>
        <v>0</v>
      </c>
      <c r="W255" s="61" t="str">
        <f t="shared" si="13"/>
        <v>1025,0</v>
      </c>
      <c r="X255" s="61">
        <f>COUNTIFS($G$6:G255,6,$B$6:B255,B255)*IF(G255=6,1,0)</f>
        <v>0</v>
      </c>
      <c r="Y255" s="61" t="str">
        <f t="shared" si="14"/>
        <v>1025,0</v>
      </c>
    </row>
    <row r="256" spans="1:25" s="16" customFormat="1" x14ac:dyDescent="0.2">
      <c r="A256" s="11">
        <v>1025002</v>
      </c>
      <c r="B256" s="11">
        <v>1025</v>
      </c>
      <c r="C256" s="11">
        <v>2</v>
      </c>
      <c r="D256" s="11" t="s">
        <v>409</v>
      </c>
      <c r="E256" s="127" t="s">
        <v>585</v>
      </c>
      <c r="F256" s="11">
        <v>3</v>
      </c>
      <c r="G256" s="13">
        <v>1</v>
      </c>
      <c r="H256" s="13" t="str">
        <f>VLOOKUP(G256,配置说明!$B$16:$C$23,2,0)</f>
        <v>头像文字</v>
      </c>
      <c r="I256" s="14" t="s">
        <v>184</v>
      </c>
      <c r="J256" s="13" t="s">
        <v>265</v>
      </c>
      <c r="K256" s="15" t="s">
        <v>631</v>
      </c>
      <c r="L256" s="74"/>
      <c r="M256" s="13">
        <v>2</v>
      </c>
      <c r="N256" s="12" t="s">
        <v>340</v>
      </c>
      <c r="O256" s="12"/>
      <c r="P256" s="14" t="s">
        <v>870</v>
      </c>
      <c r="Q256" s="13">
        <v>0</v>
      </c>
      <c r="R256" s="13">
        <v>1</v>
      </c>
      <c r="S256" s="13">
        <v>1</v>
      </c>
      <c r="T256" s="13">
        <v>0</v>
      </c>
      <c r="U256" s="13"/>
      <c r="V256" s="61">
        <f>COUNTIFS($G$6:G256,4,$B$6:B256,B256)*IF(G256=4,1,0)</f>
        <v>0</v>
      </c>
      <c r="W256" s="61" t="str">
        <f t="shared" si="13"/>
        <v>1025,0</v>
      </c>
      <c r="X256" s="61">
        <f>COUNTIFS($G$6:G256,6,$B$6:B256,B256)*IF(G256=6,1,0)</f>
        <v>0</v>
      </c>
      <c r="Y256" s="61" t="str">
        <f t="shared" si="14"/>
        <v>1025,0</v>
      </c>
    </row>
    <row r="257" spans="1:25" s="16" customFormat="1" x14ac:dyDescent="0.2">
      <c r="A257" s="11">
        <v>1025003</v>
      </c>
      <c r="B257" s="11">
        <v>1025</v>
      </c>
      <c r="C257" s="11">
        <v>3</v>
      </c>
      <c r="D257" s="11" t="s">
        <v>409</v>
      </c>
      <c r="E257" s="127" t="s">
        <v>585</v>
      </c>
      <c r="F257" s="11">
        <v>4</v>
      </c>
      <c r="G257" s="13">
        <v>1</v>
      </c>
      <c r="H257" s="13" t="str">
        <f>VLOOKUP(G257,配置说明!$B$16:$C$23,2,0)</f>
        <v>头像文字</v>
      </c>
      <c r="I257" s="14" t="s">
        <v>184</v>
      </c>
      <c r="J257" s="13" t="s">
        <v>186</v>
      </c>
      <c r="K257" s="15" t="s">
        <v>632</v>
      </c>
      <c r="L257" s="74"/>
      <c r="M257" s="13">
        <v>2</v>
      </c>
      <c r="N257" s="12" t="s">
        <v>503</v>
      </c>
      <c r="O257" s="12"/>
      <c r="P257" s="14"/>
      <c r="Q257" s="13">
        <v>0</v>
      </c>
      <c r="R257" s="13">
        <v>1</v>
      </c>
      <c r="S257" s="13">
        <v>1</v>
      </c>
      <c r="T257" s="13">
        <v>0</v>
      </c>
      <c r="U257" s="13"/>
      <c r="V257" s="61">
        <f>COUNTIFS($G$6:G257,4,$B$6:B257,B257)*IF(G257=4,1,0)</f>
        <v>0</v>
      </c>
      <c r="W257" s="61" t="str">
        <f t="shared" si="13"/>
        <v>1025,0</v>
      </c>
      <c r="X257" s="61">
        <f>COUNTIFS($G$6:G257,6,$B$6:B257,B257)*IF(G257=6,1,0)</f>
        <v>0</v>
      </c>
      <c r="Y257" s="61" t="str">
        <f t="shared" si="14"/>
        <v>1025,0</v>
      </c>
    </row>
    <row r="258" spans="1:25" s="16" customFormat="1" x14ac:dyDescent="0.2">
      <c r="A258" s="11">
        <v>1025004</v>
      </c>
      <c r="B258" s="11">
        <v>1025</v>
      </c>
      <c r="C258" s="11">
        <v>4</v>
      </c>
      <c r="D258" s="11" t="s">
        <v>409</v>
      </c>
      <c r="E258" s="127" t="s">
        <v>585</v>
      </c>
      <c r="F258" s="11">
        <v>5</v>
      </c>
      <c r="G258" s="13">
        <v>1</v>
      </c>
      <c r="H258" s="13" t="str">
        <f>VLOOKUP(G258,配置说明!$B$16:$C$23,2,0)</f>
        <v>头像文字</v>
      </c>
      <c r="I258" s="14" t="s">
        <v>184</v>
      </c>
      <c r="J258" s="13" t="s">
        <v>186</v>
      </c>
      <c r="K258" s="15" t="s">
        <v>837</v>
      </c>
      <c r="L258" s="74"/>
      <c r="M258" s="13">
        <v>2</v>
      </c>
      <c r="N258" s="12" t="s">
        <v>341</v>
      </c>
      <c r="O258" s="12"/>
      <c r="P258" s="14"/>
      <c r="Q258" s="13">
        <v>0</v>
      </c>
      <c r="R258" s="13">
        <v>1</v>
      </c>
      <c r="S258" s="13">
        <v>1</v>
      </c>
      <c r="T258" s="13">
        <v>0</v>
      </c>
      <c r="U258" s="13"/>
      <c r="V258" s="61">
        <f>COUNTIFS($G$6:G258,4,$B$6:B258,B258)*IF(G258=4,1,0)</f>
        <v>0</v>
      </c>
      <c r="W258" s="61" t="str">
        <f t="shared" si="13"/>
        <v>1025,0</v>
      </c>
      <c r="X258" s="61">
        <f>COUNTIFS($G$6:G258,6,$B$6:B258,B258)*IF(G258=6,1,0)</f>
        <v>0</v>
      </c>
      <c r="Y258" s="61" t="str">
        <f t="shared" si="14"/>
        <v>1025,0</v>
      </c>
    </row>
    <row r="259" spans="1:25" s="16" customFormat="1" x14ac:dyDescent="0.2">
      <c r="A259" s="11">
        <v>1025005</v>
      </c>
      <c r="B259" s="11">
        <v>1025</v>
      </c>
      <c r="C259" s="11">
        <v>5</v>
      </c>
      <c r="D259" s="11" t="s">
        <v>409</v>
      </c>
      <c r="E259" s="127" t="s">
        <v>585</v>
      </c>
      <c r="F259" s="11">
        <v>6</v>
      </c>
      <c r="G259" s="13">
        <v>1</v>
      </c>
      <c r="H259" s="13" t="str">
        <f>VLOOKUP(G259,配置说明!$B$16:$C$23,2,0)</f>
        <v>头像文字</v>
      </c>
      <c r="I259" s="14" t="s">
        <v>184</v>
      </c>
      <c r="J259" s="13" t="s">
        <v>186</v>
      </c>
      <c r="K259" s="13" t="s">
        <v>633</v>
      </c>
      <c r="L259" s="72"/>
      <c r="M259" s="13">
        <v>2</v>
      </c>
      <c r="N259" s="12" t="s">
        <v>342</v>
      </c>
      <c r="O259" s="12"/>
      <c r="P259" s="14"/>
      <c r="Q259" s="13">
        <v>0</v>
      </c>
      <c r="R259" s="13">
        <v>1</v>
      </c>
      <c r="S259" s="13">
        <v>1</v>
      </c>
      <c r="T259" s="13">
        <v>0</v>
      </c>
      <c r="U259" s="13"/>
      <c r="V259" s="61">
        <f>COUNTIFS($G$6:G259,4,$B$6:B259,B259)*IF(G259=4,1,0)</f>
        <v>0</v>
      </c>
      <c r="W259" s="61" t="str">
        <f t="shared" si="13"/>
        <v>1025,0</v>
      </c>
      <c r="X259" s="61">
        <f>COUNTIFS($G$6:G259,6,$B$6:B259,B259)*IF(G259=6,1,0)</f>
        <v>0</v>
      </c>
      <c r="Y259" s="61" t="str">
        <f t="shared" si="14"/>
        <v>1025,0</v>
      </c>
    </row>
    <row r="260" spans="1:25" s="16" customFormat="1" x14ac:dyDescent="0.2">
      <c r="A260" s="11">
        <v>1025006</v>
      </c>
      <c r="B260" s="11">
        <v>1025</v>
      </c>
      <c r="C260" s="11">
        <v>6</v>
      </c>
      <c r="D260" s="11" t="s">
        <v>409</v>
      </c>
      <c r="E260" s="127" t="s">
        <v>585</v>
      </c>
      <c r="F260" s="11">
        <v>7</v>
      </c>
      <c r="G260" s="13">
        <v>1</v>
      </c>
      <c r="H260" s="13" t="str">
        <f>VLOOKUP(G260,配置说明!$B$16:$C$23,2,0)</f>
        <v>头像文字</v>
      </c>
      <c r="I260" s="14" t="s">
        <v>185</v>
      </c>
      <c r="J260" s="13" t="s">
        <v>186</v>
      </c>
      <c r="K260" s="15" t="s">
        <v>866</v>
      </c>
      <c r="L260" s="74"/>
      <c r="M260" s="13">
        <v>1</v>
      </c>
      <c r="N260" s="12" t="s">
        <v>343</v>
      </c>
      <c r="O260" s="12"/>
      <c r="P260" s="14"/>
      <c r="Q260" s="13">
        <v>1</v>
      </c>
      <c r="R260" s="13">
        <v>1</v>
      </c>
      <c r="S260" s="13">
        <v>1</v>
      </c>
      <c r="T260" s="13">
        <v>0</v>
      </c>
      <c r="U260" s="13"/>
      <c r="V260" s="61">
        <f>COUNTIFS($G$6:G260,4,$B$6:B260,B260)*IF(G260=4,1,0)</f>
        <v>0</v>
      </c>
      <c r="W260" s="61" t="str">
        <f t="shared" si="13"/>
        <v>1025,0</v>
      </c>
      <c r="X260" s="61">
        <f>COUNTIFS($G$6:G260,6,$B$6:B260,B260)*IF(G260=6,1,0)</f>
        <v>0</v>
      </c>
      <c r="Y260" s="61" t="str">
        <f t="shared" si="14"/>
        <v>1025,0</v>
      </c>
    </row>
    <row r="261" spans="1:25" s="16" customFormat="1" x14ac:dyDescent="0.2">
      <c r="A261" s="11">
        <v>1025007</v>
      </c>
      <c r="B261" s="11">
        <v>1025</v>
      </c>
      <c r="C261" s="11">
        <v>7</v>
      </c>
      <c r="D261" s="11" t="s">
        <v>409</v>
      </c>
      <c r="E261" s="127" t="s">
        <v>585</v>
      </c>
      <c r="F261" s="11">
        <v>8</v>
      </c>
      <c r="G261" s="13">
        <v>1</v>
      </c>
      <c r="H261" s="13" t="str">
        <f>VLOOKUP(G261,配置说明!$B$16:$C$23,2,0)</f>
        <v>头像文字</v>
      </c>
      <c r="I261" s="14" t="s">
        <v>184</v>
      </c>
      <c r="J261" s="13" t="s">
        <v>265</v>
      </c>
      <c r="K261" s="15" t="s">
        <v>634</v>
      </c>
      <c r="L261" s="74"/>
      <c r="M261" s="13">
        <v>2</v>
      </c>
      <c r="N261" s="12" t="s">
        <v>344</v>
      </c>
      <c r="O261" s="12"/>
      <c r="P261" s="14"/>
      <c r="Q261" s="13">
        <v>0</v>
      </c>
      <c r="R261" s="13">
        <v>1</v>
      </c>
      <c r="S261" s="13">
        <v>1</v>
      </c>
      <c r="T261" s="13">
        <v>0</v>
      </c>
      <c r="U261" s="13"/>
      <c r="V261" s="61">
        <f>COUNTIFS($G$6:G261,4,$B$6:B261,B261)*IF(G261=4,1,0)</f>
        <v>0</v>
      </c>
      <c r="W261" s="61" t="str">
        <f t="shared" si="13"/>
        <v>1025,0</v>
      </c>
      <c r="X261" s="61">
        <f>COUNTIFS($G$6:G261,6,$B$6:B261,B261)*IF(G261=6,1,0)</f>
        <v>0</v>
      </c>
      <c r="Y261" s="61" t="str">
        <f t="shared" si="14"/>
        <v>1025,0</v>
      </c>
    </row>
    <row r="262" spans="1:25" s="16" customFormat="1" x14ac:dyDescent="0.2">
      <c r="A262" s="11">
        <v>1025008</v>
      </c>
      <c r="B262" s="11">
        <v>1025</v>
      </c>
      <c r="C262" s="11">
        <v>8</v>
      </c>
      <c r="D262" s="11" t="s">
        <v>409</v>
      </c>
      <c r="E262" s="127" t="s">
        <v>585</v>
      </c>
      <c r="F262" s="11">
        <v>9</v>
      </c>
      <c r="G262" s="13">
        <v>1</v>
      </c>
      <c r="H262" s="13" t="str">
        <f>VLOOKUP(G262,配置说明!$B$16:$C$23,2,0)</f>
        <v>头像文字</v>
      </c>
      <c r="I262" s="14" t="s">
        <v>185</v>
      </c>
      <c r="J262" s="13" t="s">
        <v>265</v>
      </c>
      <c r="K262" s="15" t="s">
        <v>635</v>
      </c>
      <c r="L262" s="74"/>
      <c r="M262" s="13">
        <v>2</v>
      </c>
      <c r="N262" s="12" t="s">
        <v>345</v>
      </c>
      <c r="O262" s="12"/>
      <c r="P262" s="14"/>
      <c r="Q262" s="13">
        <v>0</v>
      </c>
      <c r="R262" s="13">
        <v>1</v>
      </c>
      <c r="S262" s="13">
        <v>1</v>
      </c>
      <c r="T262" s="13">
        <v>0</v>
      </c>
      <c r="U262" s="13"/>
      <c r="V262" s="61">
        <f>COUNTIFS($G$6:G262,4,$B$6:B262,B262)*IF(G262=4,1,0)</f>
        <v>0</v>
      </c>
      <c r="W262" s="61" t="str">
        <f t="shared" si="13"/>
        <v>1025,0</v>
      </c>
      <c r="X262" s="61">
        <f>COUNTIFS($G$6:G262,6,$B$6:B262,B262)*IF(G262=6,1,0)</f>
        <v>0</v>
      </c>
      <c r="Y262" s="61" t="str">
        <f t="shared" si="14"/>
        <v>1025,0</v>
      </c>
    </row>
    <row r="263" spans="1:25" s="16" customFormat="1" x14ac:dyDescent="0.2">
      <c r="A263" s="11">
        <v>1025009</v>
      </c>
      <c r="B263" s="11">
        <v>1025</v>
      </c>
      <c r="C263" s="11">
        <v>9</v>
      </c>
      <c r="D263" s="11" t="s">
        <v>409</v>
      </c>
      <c r="E263" s="127" t="s">
        <v>585</v>
      </c>
      <c r="F263" s="11">
        <v>10</v>
      </c>
      <c r="G263" s="13">
        <v>1</v>
      </c>
      <c r="H263" s="13" t="str">
        <f>VLOOKUP(G263,配置说明!$B$16:$C$23,2,0)</f>
        <v>头像文字</v>
      </c>
      <c r="I263" s="14" t="s">
        <v>184</v>
      </c>
      <c r="J263" s="13" t="s">
        <v>265</v>
      </c>
      <c r="K263" s="15" t="s">
        <v>636</v>
      </c>
      <c r="L263" s="74"/>
      <c r="M263" s="13">
        <v>2</v>
      </c>
      <c r="N263" s="12" t="s">
        <v>346</v>
      </c>
      <c r="O263" s="12"/>
      <c r="P263" s="14"/>
      <c r="Q263" s="13">
        <v>1</v>
      </c>
      <c r="R263" s="13">
        <v>1</v>
      </c>
      <c r="S263" s="13">
        <v>1</v>
      </c>
      <c r="T263" s="13">
        <v>0</v>
      </c>
      <c r="U263" s="13"/>
      <c r="V263" s="61">
        <f>COUNTIFS($G$6:G263,4,$B$6:B263,B263)*IF(G263=4,1,0)</f>
        <v>0</v>
      </c>
      <c r="W263" s="61" t="str">
        <f t="shared" si="13"/>
        <v>1025,0</v>
      </c>
      <c r="X263" s="61">
        <f>COUNTIFS($G$6:G263,6,$B$6:B263,B263)*IF(G263=6,1,0)</f>
        <v>0</v>
      </c>
      <c r="Y263" s="61" t="str">
        <f t="shared" si="14"/>
        <v>1025,0</v>
      </c>
    </row>
    <row r="264" spans="1:25" s="16" customFormat="1" x14ac:dyDescent="0.2">
      <c r="A264" s="11">
        <v>1025010</v>
      </c>
      <c r="B264" s="11">
        <v>1025</v>
      </c>
      <c r="C264" s="11">
        <v>10</v>
      </c>
      <c r="D264" s="11" t="s">
        <v>409</v>
      </c>
      <c r="E264" s="127" t="s">
        <v>585</v>
      </c>
      <c r="F264" s="11">
        <v>11</v>
      </c>
      <c r="G264" s="13">
        <v>1</v>
      </c>
      <c r="H264" s="13" t="str">
        <f>VLOOKUP(G264,配置说明!$B$16:$C$23,2,0)</f>
        <v>头像文字</v>
      </c>
      <c r="I264" s="14" t="s">
        <v>184</v>
      </c>
      <c r="J264" s="13" t="s">
        <v>265</v>
      </c>
      <c r="K264" s="15" t="s">
        <v>637</v>
      </c>
      <c r="L264" s="74"/>
      <c r="M264" s="13">
        <v>0</v>
      </c>
      <c r="N264" s="12"/>
      <c r="O264" s="12"/>
      <c r="P264" s="14"/>
      <c r="Q264" s="13">
        <v>0</v>
      </c>
      <c r="R264" s="13">
        <v>0</v>
      </c>
      <c r="S264" s="13">
        <v>1</v>
      </c>
      <c r="T264" s="13">
        <v>0</v>
      </c>
      <c r="U264" s="13"/>
      <c r="V264" s="61">
        <f>COUNTIFS($G$6:G264,4,$B$6:B264,B264)*IF(G264=4,1,0)</f>
        <v>0</v>
      </c>
      <c r="W264" s="61" t="str">
        <f t="shared" si="13"/>
        <v>1025,0</v>
      </c>
      <c r="X264" s="61">
        <f>COUNTIFS($G$6:G264,6,$B$6:B264,B264)*IF(G264=6,1,0)</f>
        <v>0</v>
      </c>
      <c r="Y264" s="61" t="str">
        <f t="shared" si="14"/>
        <v>1025,0</v>
      </c>
    </row>
    <row r="265" spans="1:25" s="16" customFormat="1" x14ac:dyDescent="0.2">
      <c r="A265" s="11">
        <v>1025011</v>
      </c>
      <c r="B265" s="11">
        <v>1025</v>
      </c>
      <c r="C265" s="11">
        <v>11</v>
      </c>
      <c r="D265" s="11" t="s">
        <v>409</v>
      </c>
      <c r="E265" s="127" t="s">
        <v>585</v>
      </c>
      <c r="F265" s="11">
        <v>12</v>
      </c>
      <c r="G265" s="13">
        <v>1</v>
      </c>
      <c r="H265" s="13" t="str">
        <f>VLOOKUP(G265,配置说明!$B$16:$C$23,2,0)</f>
        <v>头像文字</v>
      </c>
      <c r="I265" s="14" t="s">
        <v>185</v>
      </c>
      <c r="J265" s="13" t="s">
        <v>186</v>
      </c>
      <c r="K265" s="15" t="s">
        <v>867</v>
      </c>
      <c r="L265" s="74"/>
      <c r="M265" s="13">
        <v>1</v>
      </c>
      <c r="N265" s="12" t="s">
        <v>871</v>
      </c>
      <c r="O265" s="12"/>
      <c r="P265" s="14"/>
      <c r="Q265" s="13">
        <v>1</v>
      </c>
      <c r="R265" s="13">
        <v>1</v>
      </c>
      <c r="S265" s="13">
        <v>1</v>
      </c>
      <c r="T265" s="13">
        <v>0</v>
      </c>
      <c r="U265" s="13"/>
      <c r="V265" s="61">
        <f>COUNTIFS($G$6:G265,4,$B$6:B265,B265)*IF(G265=4,1,0)</f>
        <v>0</v>
      </c>
      <c r="W265" s="61" t="str">
        <f t="shared" si="13"/>
        <v>1025,0</v>
      </c>
      <c r="X265" s="61">
        <f>COUNTIFS($G$6:G265,6,$B$6:B265,B265)*IF(G265=6,1,0)</f>
        <v>0</v>
      </c>
      <c r="Y265" s="61" t="str">
        <f t="shared" si="14"/>
        <v>1025,0</v>
      </c>
    </row>
    <row r="266" spans="1:25" s="16" customFormat="1" x14ac:dyDescent="0.2">
      <c r="A266" s="11">
        <v>1025012</v>
      </c>
      <c r="B266" s="11">
        <v>1025</v>
      </c>
      <c r="C266" s="11">
        <v>12</v>
      </c>
      <c r="D266" s="11" t="s">
        <v>409</v>
      </c>
      <c r="E266" s="127" t="s">
        <v>585</v>
      </c>
      <c r="F266" s="11">
        <v>13</v>
      </c>
      <c r="G266" s="13">
        <v>2</v>
      </c>
      <c r="H266" s="13" t="str">
        <f>VLOOKUP(G266,配置说明!$B$16:$C$23,2,0)</f>
        <v>帮助面板</v>
      </c>
      <c r="I266" s="14" t="s">
        <v>868</v>
      </c>
      <c r="J266" s="13"/>
      <c r="K266" s="15"/>
      <c r="L266" s="74"/>
      <c r="M266" s="13">
        <v>0</v>
      </c>
      <c r="N266" s="12"/>
      <c r="O266" s="12"/>
      <c r="P266" s="14"/>
      <c r="Q266" s="13">
        <v>0</v>
      </c>
      <c r="R266" s="13">
        <v>0</v>
      </c>
      <c r="S266" s="13">
        <v>1</v>
      </c>
      <c r="T266" s="13">
        <v>2</v>
      </c>
      <c r="U266" s="13">
        <v>10250012</v>
      </c>
      <c r="V266" s="61">
        <f>COUNTIFS($G$6:G266,4,$B$6:B266,B266)*IF(G266=4,1,0)</f>
        <v>0</v>
      </c>
      <c r="W266" s="61" t="str">
        <f t="shared" si="13"/>
        <v>1025,0</v>
      </c>
      <c r="X266" s="61">
        <f>COUNTIFS($G$6:G266,6,$B$6:B266,B266)*IF(G266=6,1,0)</f>
        <v>0</v>
      </c>
      <c r="Y266" s="61" t="str">
        <f t="shared" si="14"/>
        <v>1025,0</v>
      </c>
    </row>
    <row r="267" spans="1:25" s="16" customFormat="1" x14ac:dyDescent="0.2">
      <c r="A267" s="71">
        <v>1025013</v>
      </c>
      <c r="B267" s="71">
        <v>1025</v>
      </c>
      <c r="C267" s="71">
        <v>13</v>
      </c>
      <c r="D267" s="71" t="s">
        <v>851</v>
      </c>
      <c r="E267" s="127" t="s">
        <v>655</v>
      </c>
      <c r="F267" s="71">
        <v>-1</v>
      </c>
      <c r="G267" s="72">
        <v>5</v>
      </c>
      <c r="H267" s="72" t="str">
        <f>VLOOKUP(G267,配置说明!$B$16:$C$23,2,0)</f>
        <v>空节点</v>
      </c>
      <c r="I267" s="73"/>
      <c r="J267" s="72"/>
      <c r="K267" s="74"/>
      <c r="L267" s="74"/>
      <c r="M267" s="72">
        <v>0</v>
      </c>
      <c r="N267" s="75"/>
      <c r="O267" s="75"/>
      <c r="P267" s="73"/>
      <c r="Q267" s="72">
        <v>0</v>
      </c>
      <c r="R267" s="72">
        <v>0</v>
      </c>
      <c r="S267" s="72">
        <v>1</v>
      </c>
      <c r="T267" s="72">
        <v>0</v>
      </c>
      <c r="U267" s="72"/>
      <c r="V267" s="61">
        <f>COUNTIFS($G$6:G267,4,$B$6:B267,B267)*IF(G267=4,1,0)</f>
        <v>0</v>
      </c>
      <c r="W267" s="61" t="str">
        <f>$B267&amp;","&amp;V267</f>
        <v>1025,0</v>
      </c>
      <c r="X267" s="61">
        <f>COUNTIFS($G$6:G267,6,$B$6:B267,B267)*IF(G267=6,1,0)</f>
        <v>0</v>
      </c>
      <c r="Y267" s="61" t="str">
        <f>$B267&amp;","&amp;X267</f>
        <v>1025,0</v>
      </c>
    </row>
    <row r="268" spans="1:25" s="22" customFormat="1" x14ac:dyDescent="0.2">
      <c r="A268" s="17">
        <v>1026001</v>
      </c>
      <c r="B268" s="17">
        <v>1026</v>
      </c>
      <c r="C268" s="17">
        <v>1</v>
      </c>
      <c r="D268" s="17" t="s">
        <v>410</v>
      </c>
      <c r="E268" s="130" t="s">
        <v>588</v>
      </c>
      <c r="F268" s="17">
        <v>2</v>
      </c>
      <c r="G268" s="19">
        <v>6</v>
      </c>
      <c r="H268" s="19" t="str">
        <f>VLOOKUP(G268,'[2]#填写说明'!$B$4:$C$11,2,0)</f>
        <v>等待唤起</v>
      </c>
      <c r="I268" s="20"/>
      <c r="J268" s="19"/>
      <c r="K268" s="21" t="s">
        <v>721</v>
      </c>
      <c r="L268" s="74"/>
      <c r="M268" s="19">
        <v>0</v>
      </c>
      <c r="N268" s="18"/>
      <c r="O268" s="18"/>
      <c r="P268" s="20"/>
      <c r="Q268" s="19">
        <v>0</v>
      </c>
      <c r="R268" s="19">
        <v>0</v>
      </c>
      <c r="S268" s="19">
        <v>1</v>
      </c>
      <c r="T268" s="19">
        <v>2</v>
      </c>
      <c r="U268" s="19">
        <v>1026005</v>
      </c>
      <c r="V268" s="61">
        <f>COUNTIFS($G$6:G268,4,$B$6:B268,B268)*IF(G268=4,1,0)</f>
        <v>0</v>
      </c>
      <c r="W268" s="61" t="str">
        <f t="shared" si="13"/>
        <v>1026,0</v>
      </c>
      <c r="X268" s="61">
        <f>COUNTIFS($G$6:G268,6,$B$6:B268,B268)*IF(G268=6,1,0)</f>
        <v>1</v>
      </c>
      <c r="Y268" s="61" t="str">
        <f t="shared" si="13"/>
        <v>1026,1</v>
      </c>
    </row>
    <row r="269" spans="1:25" s="22" customFormat="1" ht="28.5" x14ac:dyDescent="0.2">
      <c r="A269" s="17">
        <v>1026002</v>
      </c>
      <c r="B269" s="17">
        <v>1026</v>
      </c>
      <c r="C269" s="17">
        <v>2</v>
      </c>
      <c r="D269" s="17" t="s">
        <v>410</v>
      </c>
      <c r="E269" s="130" t="s">
        <v>588</v>
      </c>
      <c r="F269" s="17">
        <v>3</v>
      </c>
      <c r="G269" s="19">
        <v>1</v>
      </c>
      <c r="H269" s="19" t="str">
        <f>VLOOKUP(G269,配置说明!$B$16:$C$23,2,0)</f>
        <v>头像文字</v>
      </c>
      <c r="I269" s="20">
        <v>100601</v>
      </c>
      <c r="J269" s="19" t="s">
        <v>364</v>
      </c>
      <c r="K269" s="21" t="s">
        <v>638</v>
      </c>
      <c r="L269" s="74"/>
      <c r="M269" s="19">
        <v>2</v>
      </c>
      <c r="N269" s="18" t="s">
        <v>728</v>
      </c>
      <c r="O269" s="18"/>
      <c r="P269" s="20"/>
      <c r="Q269" s="19">
        <v>0</v>
      </c>
      <c r="R269" s="19">
        <v>1</v>
      </c>
      <c r="S269" s="19">
        <v>1</v>
      </c>
      <c r="T269" s="19">
        <v>0</v>
      </c>
      <c r="U269" s="19"/>
      <c r="V269" s="61">
        <f>COUNTIFS($G$6:G269,4,$B$6:B269,B269)*IF(G269=4,1,0)</f>
        <v>0</v>
      </c>
      <c r="W269" s="61" t="str">
        <f t="shared" si="13"/>
        <v>1026,0</v>
      </c>
      <c r="X269" s="61">
        <f>COUNTIFS($G$6:G269,6,$B$6:B269,B269)*IF(G269=6,1,0)</f>
        <v>0</v>
      </c>
      <c r="Y269" s="61" t="str">
        <f t="shared" si="14"/>
        <v>1026,0</v>
      </c>
    </row>
    <row r="270" spans="1:25" s="22" customFormat="1" x14ac:dyDescent="0.2">
      <c r="A270" s="17">
        <v>1026003</v>
      </c>
      <c r="B270" s="17">
        <v>1026</v>
      </c>
      <c r="C270" s="17">
        <v>3</v>
      </c>
      <c r="D270" s="17" t="s">
        <v>410</v>
      </c>
      <c r="E270" s="127" t="s">
        <v>512</v>
      </c>
      <c r="F270" s="17">
        <v>4</v>
      </c>
      <c r="G270" s="19">
        <v>1</v>
      </c>
      <c r="H270" s="19" t="str">
        <f>VLOOKUP(G270,配置说明!$B$16:$C$23,2,0)</f>
        <v>头像文字</v>
      </c>
      <c r="I270" s="20" t="s">
        <v>184</v>
      </c>
      <c r="J270" s="19" t="s">
        <v>853</v>
      </c>
      <c r="K270" s="21" t="s">
        <v>608</v>
      </c>
      <c r="L270" s="74"/>
      <c r="M270" s="19">
        <v>2</v>
      </c>
      <c r="N270" s="18" t="s">
        <v>332</v>
      </c>
      <c r="O270" s="18"/>
      <c r="P270" s="20"/>
      <c r="Q270" s="19">
        <v>1</v>
      </c>
      <c r="R270" s="19">
        <v>1</v>
      </c>
      <c r="S270" s="19">
        <v>1</v>
      </c>
      <c r="T270" s="19">
        <v>0</v>
      </c>
      <c r="U270" s="19"/>
      <c r="V270" s="61">
        <f>COUNTIFS($G$6:G270,4,$B$6:B270,B270)*IF(G270=4,1,0)</f>
        <v>0</v>
      </c>
      <c r="W270" s="61" t="str">
        <f t="shared" si="13"/>
        <v>1026,0</v>
      </c>
      <c r="X270" s="61">
        <f>COUNTIFS($G$6:G270,6,$B$6:B270,B270)*IF(G270=6,1,0)</f>
        <v>0</v>
      </c>
      <c r="Y270" s="61" t="str">
        <f t="shared" si="14"/>
        <v>1026,0</v>
      </c>
    </row>
    <row r="271" spans="1:25" s="22" customFormat="1" x14ac:dyDescent="0.2">
      <c r="A271" s="17">
        <v>1026004</v>
      </c>
      <c r="B271" s="17">
        <v>1026</v>
      </c>
      <c r="C271" s="17">
        <v>4</v>
      </c>
      <c r="D271" s="17" t="s">
        <v>410</v>
      </c>
      <c r="E271" s="127" t="s">
        <v>512</v>
      </c>
      <c r="F271" s="17">
        <v>5</v>
      </c>
      <c r="G271" s="19">
        <v>1</v>
      </c>
      <c r="H271" s="19" t="str">
        <f>VLOOKUP(G271,配置说明!$B$16:$C$23,2,0)</f>
        <v>头像文字</v>
      </c>
      <c r="I271" s="20" t="s">
        <v>184</v>
      </c>
      <c r="J271" s="19" t="s">
        <v>265</v>
      </c>
      <c r="K271" s="21" t="s">
        <v>555</v>
      </c>
      <c r="L271" s="74"/>
      <c r="M271" s="19">
        <v>1</v>
      </c>
      <c r="N271" s="18" t="s">
        <v>353</v>
      </c>
      <c r="O271" s="18"/>
      <c r="P271" s="20"/>
      <c r="Q271" s="19">
        <v>1</v>
      </c>
      <c r="R271" s="19">
        <v>1</v>
      </c>
      <c r="S271" s="19">
        <v>1</v>
      </c>
      <c r="T271" s="19">
        <v>0</v>
      </c>
      <c r="U271" s="19"/>
      <c r="V271" s="61">
        <f>COUNTIFS($G$6:G271,4,$B$6:B271,B271)*IF(G271=4,1,0)</f>
        <v>0</v>
      </c>
      <c r="W271" s="61" t="str">
        <f t="shared" si="13"/>
        <v>1026,0</v>
      </c>
      <c r="X271" s="61">
        <f>COUNTIFS($G$6:G271,6,$B$6:B271,B271)*IF(G271=6,1,0)</f>
        <v>0</v>
      </c>
      <c r="Y271" s="61" t="str">
        <f t="shared" si="14"/>
        <v>1026,0</v>
      </c>
    </row>
    <row r="272" spans="1:25" s="22" customFormat="1" x14ac:dyDescent="0.2">
      <c r="A272" s="17">
        <v>1026005</v>
      </c>
      <c r="B272" s="17">
        <v>1026</v>
      </c>
      <c r="C272" s="17">
        <v>5</v>
      </c>
      <c r="D272" s="17" t="s">
        <v>410</v>
      </c>
      <c r="E272" s="127" t="s">
        <v>512</v>
      </c>
      <c r="F272" s="17">
        <v>6</v>
      </c>
      <c r="G272" s="19">
        <v>1</v>
      </c>
      <c r="H272" s="19" t="str">
        <f>VLOOKUP(G272,配置说明!$B$16:$C$23,2,0)</f>
        <v>头像文字</v>
      </c>
      <c r="I272" s="20" t="s">
        <v>184</v>
      </c>
      <c r="J272" s="19" t="s">
        <v>460</v>
      </c>
      <c r="K272" s="21" t="s">
        <v>572</v>
      </c>
      <c r="L272" s="74"/>
      <c r="M272" s="19">
        <v>2</v>
      </c>
      <c r="N272" s="18" t="s">
        <v>355</v>
      </c>
      <c r="O272" s="18"/>
      <c r="P272" s="20"/>
      <c r="Q272" s="19">
        <v>1</v>
      </c>
      <c r="R272" s="19">
        <v>1</v>
      </c>
      <c r="S272" s="19">
        <v>1</v>
      </c>
      <c r="T272" s="19">
        <v>1</v>
      </c>
      <c r="U272" s="19">
        <v>1001</v>
      </c>
      <c r="V272" s="61">
        <f>COUNTIFS($G$6:G272,4,$B$6:B272,B272)*IF(G272=4,1,0)</f>
        <v>0</v>
      </c>
      <c r="W272" s="61" t="str">
        <f t="shared" si="13"/>
        <v>1026,0</v>
      </c>
      <c r="X272" s="61">
        <f>COUNTIFS($G$6:G272,6,$B$6:B272,B272)*IF(G272=6,1,0)</f>
        <v>0</v>
      </c>
      <c r="Y272" s="61" t="str">
        <f t="shared" si="14"/>
        <v>1026,0</v>
      </c>
    </row>
    <row r="273" spans="1:25" s="22" customFormat="1" x14ac:dyDescent="0.2">
      <c r="A273" s="17">
        <v>1026006</v>
      </c>
      <c r="B273" s="17">
        <v>1026</v>
      </c>
      <c r="C273" s="17">
        <v>6</v>
      </c>
      <c r="D273" s="17" t="s">
        <v>410</v>
      </c>
      <c r="E273" s="127" t="s">
        <v>512</v>
      </c>
      <c r="F273" s="17">
        <v>7</v>
      </c>
      <c r="G273" s="19">
        <v>4</v>
      </c>
      <c r="H273" s="19" t="str">
        <f>VLOOKUP(G273,配置说明!$B$16:$C$23,2,0)</f>
        <v>程序功能</v>
      </c>
      <c r="I273" s="20" t="s">
        <v>357</v>
      </c>
      <c r="J273" s="19"/>
      <c r="K273" s="21"/>
      <c r="L273" s="74"/>
      <c r="M273" s="19">
        <v>0</v>
      </c>
      <c r="N273" s="22" t="s">
        <v>392</v>
      </c>
      <c r="O273" s="18"/>
      <c r="P273" s="20"/>
      <c r="Q273" s="19">
        <v>0</v>
      </c>
      <c r="R273" s="19">
        <v>0</v>
      </c>
      <c r="S273" s="19">
        <v>1</v>
      </c>
      <c r="T273" s="19">
        <v>0</v>
      </c>
      <c r="U273" s="19"/>
      <c r="V273" s="61">
        <f>COUNTIFS($G$6:G273,4,$B$6:B273,B273)*IF(G273=4,1,0)</f>
        <v>1</v>
      </c>
      <c r="W273" s="61" t="str">
        <f t="shared" si="13"/>
        <v>1026,1</v>
      </c>
      <c r="X273" s="61">
        <f>COUNTIFS($G$6:G273,6,$B$6:B273,B273)*IF(G273=6,1,0)</f>
        <v>0</v>
      </c>
      <c r="Y273" s="61" t="str">
        <f t="shared" si="14"/>
        <v>1026,0</v>
      </c>
    </row>
    <row r="274" spans="1:25" s="27" customFormat="1" x14ac:dyDescent="0.2">
      <c r="A274" s="17">
        <v>1026007</v>
      </c>
      <c r="B274" s="17">
        <v>1026</v>
      </c>
      <c r="C274" s="17">
        <v>7</v>
      </c>
      <c r="D274" s="17" t="s">
        <v>410</v>
      </c>
      <c r="E274" s="127" t="s">
        <v>512</v>
      </c>
      <c r="F274" s="17">
        <v>9</v>
      </c>
      <c r="G274" s="19">
        <v>1</v>
      </c>
      <c r="H274" s="19" t="str">
        <f>VLOOKUP(G274,配置说明!$B$16:$C$23,2,0)</f>
        <v>头像文字</v>
      </c>
      <c r="I274" s="20" t="s">
        <v>184</v>
      </c>
      <c r="J274" s="19" t="s">
        <v>9</v>
      </c>
      <c r="K274" s="21" t="s">
        <v>639</v>
      </c>
      <c r="L274" s="74"/>
      <c r="M274" s="19">
        <v>2</v>
      </c>
      <c r="N274" s="22" t="s">
        <v>359</v>
      </c>
      <c r="O274" s="18"/>
      <c r="P274" s="20"/>
      <c r="Q274" s="19">
        <v>1</v>
      </c>
      <c r="R274" s="19">
        <v>1</v>
      </c>
      <c r="S274" s="19">
        <v>1</v>
      </c>
      <c r="T274" s="19">
        <v>0</v>
      </c>
      <c r="U274" s="19">
        <v>0</v>
      </c>
      <c r="V274" s="61">
        <f>COUNTIFS($G$6:G274,4,$B$6:B274,B274)*IF(G274=4,1,0)</f>
        <v>0</v>
      </c>
      <c r="W274" s="61" t="str">
        <f t="shared" si="13"/>
        <v>1026,0</v>
      </c>
      <c r="X274" s="61">
        <f>COUNTIFS($G$6:G274,6,$B$6:B274,B274)*IF(G274=6,1,0)</f>
        <v>0</v>
      </c>
      <c r="Y274" s="61" t="str">
        <f t="shared" si="14"/>
        <v>1026,0</v>
      </c>
    </row>
    <row r="275" spans="1:25" s="89" customFormat="1" x14ac:dyDescent="0.2">
      <c r="A275" s="51">
        <v>1026008</v>
      </c>
      <c r="B275" s="51">
        <v>1026</v>
      </c>
      <c r="C275" s="51">
        <v>8</v>
      </c>
      <c r="D275" s="51" t="s">
        <v>410</v>
      </c>
      <c r="E275" s="127" t="s">
        <v>512</v>
      </c>
      <c r="F275" s="51">
        <v>9</v>
      </c>
      <c r="G275" s="52">
        <v>1</v>
      </c>
      <c r="H275" s="52" t="str">
        <f>VLOOKUP(G275,配置说明!$B$16:$C$23,2,0)</f>
        <v>头像文字</v>
      </c>
      <c r="I275" s="53" t="s">
        <v>184</v>
      </c>
      <c r="J275" s="52" t="s">
        <v>9</v>
      </c>
      <c r="K275" s="54" t="s">
        <v>774</v>
      </c>
      <c r="L275" s="54"/>
      <c r="M275" s="52">
        <v>2</v>
      </c>
      <c r="N275" s="56" t="s">
        <v>362</v>
      </c>
      <c r="O275" s="55"/>
      <c r="P275" s="53"/>
      <c r="Q275" s="52">
        <v>1</v>
      </c>
      <c r="R275" s="52">
        <v>1</v>
      </c>
      <c r="S275" s="52">
        <v>1</v>
      </c>
      <c r="T275" s="52">
        <v>0</v>
      </c>
      <c r="U275" s="52">
        <v>0</v>
      </c>
      <c r="V275" s="56">
        <f>COUNTIFS($G$6:G275,4,$B$6:B275,B275)*IF(G275=4,1,0)</f>
        <v>0</v>
      </c>
      <c r="W275" s="56" t="str">
        <f t="shared" si="13"/>
        <v>1026,0</v>
      </c>
      <c r="X275" s="56">
        <f>COUNTIFS($G$6:G275,6,$B$6:B275,B275)*IF(G275=6,1,0)</f>
        <v>0</v>
      </c>
      <c r="Y275" s="56" t="str">
        <f t="shared" si="14"/>
        <v>1026,0</v>
      </c>
    </row>
    <row r="276" spans="1:25" x14ac:dyDescent="0.2">
      <c r="A276" s="17">
        <v>1026009</v>
      </c>
      <c r="B276" s="17">
        <v>1026</v>
      </c>
      <c r="C276" s="17">
        <v>9</v>
      </c>
      <c r="D276" s="17" t="s">
        <v>410</v>
      </c>
      <c r="E276" s="127" t="s">
        <v>512</v>
      </c>
      <c r="F276" s="17">
        <v>10</v>
      </c>
      <c r="G276" s="19">
        <v>1</v>
      </c>
      <c r="H276" s="19" t="str">
        <f>VLOOKUP(G276,配置说明!$B$16:$C$23,2,0)</f>
        <v>头像文字</v>
      </c>
      <c r="I276" s="20" t="s">
        <v>184</v>
      </c>
      <c r="J276" s="19" t="s">
        <v>365</v>
      </c>
      <c r="K276" s="21" t="s">
        <v>775</v>
      </c>
      <c r="L276" s="74"/>
      <c r="M276" s="19">
        <v>2</v>
      </c>
      <c r="N276" s="22" t="s">
        <v>776</v>
      </c>
      <c r="O276" s="18"/>
      <c r="P276" s="20"/>
      <c r="Q276" s="19">
        <v>1</v>
      </c>
      <c r="R276" s="19">
        <v>1</v>
      </c>
      <c r="S276" s="19">
        <v>1</v>
      </c>
      <c r="T276" s="19">
        <v>0</v>
      </c>
      <c r="U276" s="19">
        <v>0</v>
      </c>
      <c r="V276" s="61">
        <f>COUNTIFS($G$6:G276,4,$B$6:B276,B276)*IF(G276=4,1,0)</f>
        <v>0</v>
      </c>
      <c r="W276" s="61" t="str">
        <f t="shared" si="13"/>
        <v>1026,0</v>
      </c>
      <c r="X276" s="61">
        <f>COUNTIFS($G$6:G276,6,$B$6:B276,B276)*IF(G276=6,1,0)</f>
        <v>0</v>
      </c>
      <c r="Y276" s="61" t="str">
        <f t="shared" si="14"/>
        <v>1026,0</v>
      </c>
    </row>
    <row r="277" spans="1:25" x14ac:dyDescent="0.2">
      <c r="A277" s="17">
        <v>1026010</v>
      </c>
      <c r="B277" s="17">
        <v>1026</v>
      </c>
      <c r="C277" s="17">
        <v>10</v>
      </c>
      <c r="D277" s="17" t="s">
        <v>410</v>
      </c>
      <c r="E277" s="127" t="s">
        <v>512</v>
      </c>
      <c r="F277" s="17">
        <v>11</v>
      </c>
      <c r="G277" s="19">
        <v>1</v>
      </c>
      <c r="H277" s="19" t="str">
        <f>VLOOKUP(G277,配置说明!$B$16:$C$23,2,0)</f>
        <v>头像文字</v>
      </c>
      <c r="I277" s="20" t="s">
        <v>184</v>
      </c>
      <c r="J277" s="19" t="s">
        <v>365</v>
      </c>
      <c r="K277" s="21" t="s">
        <v>640</v>
      </c>
      <c r="L277" s="74"/>
      <c r="M277" s="19">
        <v>2</v>
      </c>
      <c r="N277" s="22" t="s">
        <v>504</v>
      </c>
      <c r="O277" s="18"/>
      <c r="P277" s="20"/>
      <c r="Q277" s="19">
        <v>1</v>
      </c>
      <c r="R277" s="19">
        <v>1</v>
      </c>
      <c r="S277" s="19">
        <v>1</v>
      </c>
      <c r="T277" s="19">
        <v>0</v>
      </c>
      <c r="U277" s="19">
        <v>0</v>
      </c>
      <c r="V277" s="61">
        <f>COUNTIFS($G$6:G277,4,$B$6:B277,B277)*IF(G277=4,1,0)</f>
        <v>0</v>
      </c>
      <c r="W277" s="61" t="str">
        <f t="shared" si="13"/>
        <v>1026,0</v>
      </c>
      <c r="X277" s="61">
        <f>COUNTIFS($G$6:G277,6,$B$6:B277,B277)*IF(G277=6,1,0)</f>
        <v>0</v>
      </c>
      <c r="Y277" s="61" t="str">
        <f t="shared" si="14"/>
        <v>1026,0</v>
      </c>
    </row>
    <row r="278" spans="1:25" x14ac:dyDescent="0.2">
      <c r="A278" s="17">
        <v>1026011</v>
      </c>
      <c r="B278" s="17">
        <v>1026</v>
      </c>
      <c r="C278" s="17">
        <v>11</v>
      </c>
      <c r="D278" s="17" t="s">
        <v>410</v>
      </c>
      <c r="E278" s="128" t="s">
        <v>521</v>
      </c>
      <c r="F278" s="17">
        <v>12</v>
      </c>
      <c r="G278" s="19">
        <v>1</v>
      </c>
      <c r="H278" s="19" t="str">
        <f>VLOOKUP(G278,配置说明!$B$16:$C$23,2,0)</f>
        <v>头像文字</v>
      </c>
      <c r="I278" s="20" t="s">
        <v>184</v>
      </c>
      <c r="J278" s="19" t="s">
        <v>364</v>
      </c>
      <c r="K278" s="21" t="s">
        <v>641</v>
      </c>
      <c r="L278" s="74"/>
      <c r="M278" s="19">
        <v>2</v>
      </c>
      <c r="N278" s="22" t="s">
        <v>367</v>
      </c>
      <c r="O278" s="18"/>
      <c r="P278" s="20"/>
      <c r="Q278" s="19">
        <v>1</v>
      </c>
      <c r="R278" s="19">
        <v>1</v>
      </c>
      <c r="S278" s="19">
        <v>1</v>
      </c>
      <c r="T278" s="19">
        <v>0</v>
      </c>
      <c r="U278" s="19">
        <v>0</v>
      </c>
      <c r="V278" s="61">
        <f>COUNTIFS($G$6:G278,4,$B$6:B278,B278)*IF(G278=4,1,0)</f>
        <v>0</v>
      </c>
      <c r="W278" s="61" t="str">
        <f t="shared" si="13"/>
        <v>1026,0</v>
      </c>
      <c r="X278" s="61">
        <f>COUNTIFS($G$6:G278,6,$B$6:B278,B278)*IF(G278=6,1,0)</f>
        <v>0</v>
      </c>
      <c r="Y278" s="61" t="str">
        <f t="shared" si="14"/>
        <v>1026,0</v>
      </c>
    </row>
    <row r="279" spans="1:25" x14ac:dyDescent="0.2">
      <c r="A279" s="17">
        <v>1026012</v>
      </c>
      <c r="B279" s="17">
        <v>1026</v>
      </c>
      <c r="C279" s="17">
        <v>12</v>
      </c>
      <c r="D279" s="17" t="s">
        <v>410</v>
      </c>
      <c r="E279" s="127" t="s">
        <v>512</v>
      </c>
      <c r="F279" s="17">
        <v>13</v>
      </c>
      <c r="G279" s="19">
        <v>1</v>
      </c>
      <c r="H279" s="19" t="str">
        <f>VLOOKUP(G279,配置说明!$B$16:$C$23,2,0)</f>
        <v>头像文字</v>
      </c>
      <c r="I279" s="20" t="s">
        <v>184</v>
      </c>
      <c r="J279" s="19" t="s">
        <v>364</v>
      </c>
      <c r="K279" s="21" t="s">
        <v>642</v>
      </c>
      <c r="L279" s="74"/>
      <c r="M279" s="19">
        <v>2</v>
      </c>
      <c r="N279" s="22" t="s">
        <v>368</v>
      </c>
      <c r="O279" s="18"/>
      <c r="P279" s="20"/>
      <c r="Q279" s="19">
        <v>1</v>
      </c>
      <c r="R279" s="19">
        <v>1</v>
      </c>
      <c r="S279" s="19">
        <v>1</v>
      </c>
      <c r="T279" s="19">
        <v>0</v>
      </c>
      <c r="U279" s="19">
        <v>0</v>
      </c>
      <c r="V279" s="61">
        <f>COUNTIFS($G$6:G279,4,$B$6:B279,B279)*IF(G279=4,1,0)</f>
        <v>0</v>
      </c>
      <c r="W279" s="61" t="str">
        <f t="shared" si="13"/>
        <v>1026,0</v>
      </c>
      <c r="X279" s="61">
        <f>COUNTIFS($G$6:G279,6,$B$6:B279,B279)*IF(G279=6,1,0)</f>
        <v>0</v>
      </c>
      <c r="Y279" s="61" t="str">
        <f t="shared" si="14"/>
        <v>1026,0</v>
      </c>
    </row>
    <row r="280" spans="1:25" ht="28.5" x14ac:dyDescent="0.2">
      <c r="A280" s="17">
        <v>1026013</v>
      </c>
      <c r="B280" s="17">
        <v>1026</v>
      </c>
      <c r="C280" s="17">
        <v>13</v>
      </c>
      <c r="D280" s="17" t="s">
        <v>410</v>
      </c>
      <c r="E280" s="127" t="s">
        <v>512</v>
      </c>
      <c r="F280" s="17">
        <v>14</v>
      </c>
      <c r="G280" s="19">
        <v>1</v>
      </c>
      <c r="H280" s="19" t="str">
        <f>VLOOKUP(G280,配置说明!$B$16:$C$23,2,0)</f>
        <v>头像文字</v>
      </c>
      <c r="I280" s="20" t="s">
        <v>184</v>
      </c>
      <c r="J280" s="19" t="s">
        <v>364</v>
      </c>
      <c r="K280" s="21" t="s">
        <v>643</v>
      </c>
      <c r="L280" s="74"/>
      <c r="M280" s="19">
        <v>0</v>
      </c>
      <c r="N280" s="22"/>
      <c r="O280" s="18"/>
      <c r="P280" s="20"/>
      <c r="Q280" s="19">
        <v>0</v>
      </c>
      <c r="R280" s="19">
        <v>0</v>
      </c>
      <c r="S280" s="19">
        <v>1</v>
      </c>
      <c r="T280" s="19">
        <v>2</v>
      </c>
      <c r="U280" s="19">
        <v>1026015</v>
      </c>
      <c r="V280" s="61">
        <f>COUNTIFS($G$6:G280,4,$B$6:B280,B280)*IF(G280=4,1,0)</f>
        <v>0</v>
      </c>
      <c r="W280" s="61" t="str">
        <f t="shared" si="13"/>
        <v>1026,0</v>
      </c>
      <c r="X280" s="61">
        <f>COUNTIFS($G$6:G280,6,$B$6:B280,B280)*IF(G280=6,1,0)</f>
        <v>0</v>
      </c>
      <c r="Y280" s="61" t="str">
        <f t="shared" si="14"/>
        <v>1026,0</v>
      </c>
    </row>
    <row r="281" spans="1:25" x14ac:dyDescent="0.2">
      <c r="A281" s="17">
        <v>1026014</v>
      </c>
      <c r="B281" s="17">
        <v>1026</v>
      </c>
      <c r="C281" s="17">
        <v>14</v>
      </c>
      <c r="D281" s="17" t="s">
        <v>410</v>
      </c>
      <c r="E281" s="127" t="s">
        <v>512</v>
      </c>
      <c r="F281" s="17">
        <v>15</v>
      </c>
      <c r="G281" s="19">
        <v>2</v>
      </c>
      <c r="H281" s="19" t="str">
        <f>VLOOKUP(G281,配置说明!$B$16:$C$23,2,0)</f>
        <v>帮助面板</v>
      </c>
      <c r="I281" s="20" t="s">
        <v>487</v>
      </c>
      <c r="J281" s="19"/>
      <c r="K281" s="21"/>
      <c r="L281" s="74"/>
      <c r="M281" s="19">
        <v>0</v>
      </c>
      <c r="N281" s="22"/>
      <c r="O281" s="18"/>
      <c r="P281" s="20"/>
      <c r="Q281" s="19">
        <v>0</v>
      </c>
      <c r="R281" s="19">
        <v>0</v>
      </c>
      <c r="S281" s="19">
        <v>1</v>
      </c>
      <c r="T281" s="19">
        <v>0</v>
      </c>
      <c r="U281" s="19">
        <v>0</v>
      </c>
      <c r="V281" s="61">
        <f>COUNTIFS($G$6:G281,4,$B$6:B281,B281)*IF(G281=4,1,0)</f>
        <v>0</v>
      </c>
      <c r="W281" s="61" t="str">
        <f t="shared" si="13"/>
        <v>1026,0</v>
      </c>
      <c r="X281" s="61">
        <f>COUNTIFS($G$6:G281,6,$B$6:B281,B281)*IF(G281=6,1,0)</f>
        <v>0</v>
      </c>
      <c r="Y281" s="61" t="str">
        <f t="shared" si="14"/>
        <v>1026,0</v>
      </c>
    </row>
    <row r="282" spans="1:25" x14ac:dyDescent="0.2">
      <c r="A282" s="17">
        <v>1026015</v>
      </c>
      <c r="B282" s="17">
        <v>1026</v>
      </c>
      <c r="C282" s="17">
        <v>15</v>
      </c>
      <c r="D282" s="17" t="s">
        <v>410</v>
      </c>
      <c r="E282" s="127" t="s">
        <v>512</v>
      </c>
      <c r="F282" s="17">
        <v>-1</v>
      </c>
      <c r="G282" s="19">
        <v>5</v>
      </c>
      <c r="H282" s="19" t="str">
        <f>VLOOKUP(G282,配置说明!$B$16:$C$23,2,0)</f>
        <v>空节点</v>
      </c>
      <c r="I282" s="20"/>
      <c r="J282" s="19"/>
      <c r="K282" s="21"/>
      <c r="L282" s="74"/>
      <c r="M282" s="19">
        <v>0</v>
      </c>
      <c r="N282" s="22"/>
      <c r="O282" s="18"/>
      <c r="P282" s="20"/>
      <c r="Q282" s="19">
        <v>0</v>
      </c>
      <c r="R282" s="19">
        <v>0</v>
      </c>
      <c r="S282" s="19">
        <v>1</v>
      </c>
      <c r="T282" s="19">
        <v>0</v>
      </c>
      <c r="U282" s="19">
        <v>0</v>
      </c>
      <c r="V282" s="61">
        <f>COUNTIFS($G$6:G282,4,$B$6:B282,B282)*IF(G282=4,1,0)</f>
        <v>0</v>
      </c>
      <c r="W282" s="61" t="str">
        <f t="shared" si="13"/>
        <v>1026,0</v>
      </c>
      <c r="X282" s="61">
        <f>COUNTIFS($G$6:G282,6,$B$6:B282,B282)*IF(G282=6,1,0)</f>
        <v>0</v>
      </c>
      <c r="Y282" s="61" t="str">
        <f t="shared" si="14"/>
        <v>1026,0</v>
      </c>
    </row>
    <row r="283" spans="1:25" s="16" customFormat="1" x14ac:dyDescent="0.2">
      <c r="A283" s="11">
        <v>1027001</v>
      </c>
      <c r="B283" s="11">
        <v>1027</v>
      </c>
      <c r="C283" s="11">
        <v>1</v>
      </c>
      <c r="D283" s="11" t="s">
        <v>410</v>
      </c>
      <c r="E283" s="130" t="s">
        <v>588</v>
      </c>
      <c r="F283" s="11">
        <v>2</v>
      </c>
      <c r="G283" s="13">
        <v>6</v>
      </c>
      <c r="H283" s="13" t="str">
        <f>VLOOKUP(G283,'[2]#填写说明'!$B$4:$C$11,2,0)</f>
        <v>等待唤起</v>
      </c>
      <c r="I283" s="14"/>
      <c r="J283" s="13"/>
      <c r="K283" s="15" t="s">
        <v>721</v>
      </c>
      <c r="L283" s="74"/>
      <c r="M283" s="13">
        <v>0</v>
      </c>
      <c r="N283" s="12"/>
      <c r="O283" s="12"/>
      <c r="P283" s="14"/>
      <c r="Q283" s="13">
        <v>0</v>
      </c>
      <c r="R283" s="13">
        <v>0</v>
      </c>
      <c r="S283" s="13">
        <v>1</v>
      </c>
      <c r="T283" s="13">
        <v>2</v>
      </c>
      <c r="U283" s="13">
        <v>1027005</v>
      </c>
      <c r="V283" s="16">
        <f>COUNTIFS($G$6:G283,4,$B$6:B283,B283)*IF(G283=4,1,0)</f>
        <v>0</v>
      </c>
      <c r="W283" s="16" t="str">
        <f t="shared" ref="W283" si="17">$B283&amp;","&amp;V283</f>
        <v>1027,0</v>
      </c>
      <c r="X283" s="16">
        <f>COUNTIFS($G$6:G283,6,$B$6:B283,B283)*IF(G283=6,1,0)</f>
        <v>1</v>
      </c>
      <c r="Y283" s="16" t="str">
        <f t="shared" si="14"/>
        <v>1027,1</v>
      </c>
    </row>
    <row r="284" spans="1:25" s="16" customFormat="1" ht="28.5" x14ac:dyDescent="0.2">
      <c r="A284" s="11">
        <v>1027002</v>
      </c>
      <c r="B284" s="11">
        <v>1027</v>
      </c>
      <c r="C284" s="11">
        <v>2</v>
      </c>
      <c r="D284" s="11" t="s">
        <v>411</v>
      </c>
      <c r="E284" s="127" t="s">
        <v>523</v>
      </c>
      <c r="F284" s="11">
        <v>3</v>
      </c>
      <c r="G284" s="13">
        <v>1</v>
      </c>
      <c r="H284" s="13" t="str">
        <f>VLOOKUP(G284,配置说明!$B$16:$C$23,2,0)</f>
        <v>头像文字</v>
      </c>
      <c r="I284" s="14">
        <v>100601</v>
      </c>
      <c r="J284" s="13" t="s">
        <v>364</v>
      </c>
      <c r="K284" s="15" t="s">
        <v>644</v>
      </c>
      <c r="L284" s="74"/>
      <c r="M284" s="13">
        <v>2</v>
      </c>
      <c r="N284" s="12" t="s">
        <v>812</v>
      </c>
      <c r="O284" s="12"/>
      <c r="P284" s="14"/>
      <c r="Q284" s="13">
        <v>0</v>
      </c>
      <c r="R284" s="13">
        <v>1</v>
      </c>
      <c r="S284" s="13">
        <v>1</v>
      </c>
      <c r="T284" s="13">
        <v>0</v>
      </c>
      <c r="U284" s="13"/>
      <c r="V284" s="16">
        <f>COUNTIFS($G$6:G284,4,$B$6:B284,B284)*IF(G284=4,1,0)</f>
        <v>0</v>
      </c>
      <c r="W284" s="16" t="str">
        <f t="shared" si="13"/>
        <v>1027,0</v>
      </c>
      <c r="X284" s="16">
        <f>COUNTIFS($G$6:G284,6,$B$6:B284,B284)*IF(G284=6,1,0)</f>
        <v>0</v>
      </c>
      <c r="Y284" s="16" t="str">
        <f t="shared" si="14"/>
        <v>1027,0</v>
      </c>
    </row>
    <row r="285" spans="1:25" s="16" customFormat="1" x14ac:dyDescent="0.2">
      <c r="A285" s="11">
        <v>1027003</v>
      </c>
      <c r="B285" s="11">
        <v>1027</v>
      </c>
      <c r="C285" s="11">
        <v>3</v>
      </c>
      <c r="D285" s="11" t="s">
        <v>411</v>
      </c>
      <c r="E285" s="129"/>
      <c r="F285" s="11">
        <v>4</v>
      </c>
      <c r="G285" s="13">
        <v>1</v>
      </c>
      <c r="H285" s="13" t="str">
        <f>VLOOKUP(G285,配置说明!$B$16:$C$23,2,0)</f>
        <v>头像文字</v>
      </c>
      <c r="I285" s="14" t="s">
        <v>184</v>
      </c>
      <c r="J285" s="13" t="s">
        <v>853</v>
      </c>
      <c r="K285" s="15" t="s">
        <v>608</v>
      </c>
      <c r="L285" s="74"/>
      <c r="M285" s="13">
        <v>2</v>
      </c>
      <c r="N285" s="12" t="s">
        <v>369</v>
      </c>
      <c r="O285" s="12"/>
      <c r="P285" s="14"/>
      <c r="Q285" s="13">
        <v>1</v>
      </c>
      <c r="R285" s="13">
        <v>1</v>
      </c>
      <c r="S285" s="13">
        <v>1</v>
      </c>
      <c r="T285" s="13">
        <v>0</v>
      </c>
      <c r="U285" s="13"/>
      <c r="V285" s="16">
        <f>COUNTIFS($G$6:G285,4,$B$6:B285,B285)*IF(G285=4,1,0)</f>
        <v>0</v>
      </c>
      <c r="W285" s="16" t="str">
        <f t="shared" si="13"/>
        <v>1027,0</v>
      </c>
      <c r="X285" s="16">
        <f>COUNTIFS($G$6:G285,6,$B$6:B285,B285)*IF(G285=6,1,0)</f>
        <v>0</v>
      </c>
      <c r="Y285" s="16" t="str">
        <f t="shared" si="14"/>
        <v>1027,0</v>
      </c>
    </row>
    <row r="286" spans="1:25" s="16" customFormat="1" x14ac:dyDescent="0.2">
      <c r="A286" s="11">
        <v>1027004</v>
      </c>
      <c r="B286" s="11">
        <v>1027</v>
      </c>
      <c r="C286" s="11">
        <v>4</v>
      </c>
      <c r="D286" s="11" t="s">
        <v>411</v>
      </c>
      <c r="E286" s="127" t="s">
        <v>498</v>
      </c>
      <c r="F286" s="11">
        <v>5</v>
      </c>
      <c r="G286" s="13">
        <v>1</v>
      </c>
      <c r="H286" s="13" t="str">
        <f>VLOOKUP(G286,配置说明!$B$16:$C$23,2,0)</f>
        <v>头像文字</v>
      </c>
      <c r="I286" s="14" t="s">
        <v>184</v>
      </c>
      <c r="J286" s="13" t="s">
        <v>858</v>
      </c>
      <c r="K286" s="15" t="s">
        <v>555</v>
      </c>
      <c r="L286" s="74"/>
      <c r="M286" s="13">
        <v>1</v>
      </c>
      <c r="N286" s="12" t="s">
        <v>275</v>
      </c>
      <c r="O286" s="12"/>
      <c r="P286" s="14"/>
      <c r="Q286" s="13">
        <v>1</v>
      </c>
      <c r="R286" s="13">
        <v>1</v>
      </c>
      <c r="S286" s="13">
        <v>1</v>
      </c>
      <c r="T286" s="13">
        <v>0</v>
      </c>
      <c r="V286" s="16">
        <f>COUNTIFS($G$6:G286,4,$B$6:B286,B286)*IF(G286=4,1,0)</f>
        <v>0</v>
      </c>
      <c r="W286" s="16" t="str">
        <f t="shared" si="13"/>
        <v>1027,0</v>
      </c>
      <c r="X286" s="16">
        <f>COUNTIFS($G$6:G286,6,$B$6:B286,B286)*IF(G286=6,1,0)</f>
        <v>0</v>
      </c>
      <c r="Y286" s="16" t="str">
        <f t="shared" si="14"/>
        <v>1027,0</v>
      </c>
    </row>
    <row r="287" spans="1:25" s="16" customFormat="1" x14ac:dyDescent="0.2">
      <c r="A287" s="11">
        <v>1027005</v>
      </c>
      <c r="B287" s="11">
        <v>1027</v>
      </c>
      <c r="C287" s="11">
        <v>5</v>
      </c>
      <c r="D287" s="11" t="s">
        <v>411</v>
      </c>
      <c r="E287" s="127" t="s">
        <v>498</v>
      </c>
      <c r="F287" s="11">
        <v>6</v>
      </c>
      <c r="G287" s="13">
        <v>1</v>
      </c>
      <c r="H287" s="13" t="str">
        <f>VLOOKUP(G287,配置说明!$B$16:$C$23,2,0)</f>
        <v>头像文字</v>
      </c>
      <c r="I287" s="14" t="s">
        <v>184</v>
      </c>
      <c r="J287" s="13" t="s">
        <v>8</v>
      </c>
      <c r="K287" s="15" t="s">
        <v>572</v>
      </c>
      <c r="L287" s="74"/>
      <c r="M287" s="13">
        <v>2</v>
      </c>
      <c r="N287" s="12" t="s">
        <v>354</v>
      </c>
      <c r="O287" s="12"/>
      <c r="P287" s="14"/>
      <c r="Q287" s="13">
        <v>1</v>
      </c>
      <c r="R287" s="13">
        <v>1</v>
      </c>
      <c r="S287" s="13">
        <v>1</v>
      </c>
      <c r="T287" s="13">
        <v>1</v>
      </c>
      <c r="U287" s="13">
        <v>1001</v>
      </c>
      <c r="V287" s="16">
        <f>COUNTIFS($G$6:G287,4,$B$6:B287,B287)*IF(G287=4,1,0)</f>
        <v>0</v>
      </c>
      <c r="W287" s="16" t="str">
        <f t="shared" si="13"/>
        <v>1027,0</v>
      </c>
      <c r="X287" s="16">
        <f>COUNTIFS($G$6:G287,6,$B$6:B287,B287)*IF(G287=6,1,0)</f>
        <v>0</v>
      </c>
      <c r="Y287" s="16" t="str">
        <f t="shared" si="14"/>
        <v>1027,0</v>
      </c>
    </row>
    <row r="288" spans="1:25" s="16" customFormat="1" x14ac:dyDescent="0.2">
      <c r="A288" s="11">
        <v>1027006</v>
      </c>
      <c r="B288" s="11">
        <v>1027</v>
      </c>
      <c r="C288" s="11">
        <v>6</v>
      </c>
      <c r="D288" s="11" t="s">
        <v>411</v>
      </c>
      <c r="E288" s="127" t="s">
        <v>498</v>
      </c>
      <c r="F288" s="11">
        <v>7</v>
      </c>
      <c r="G288" s="13">
        <v>4</v>
      </c>
      <c r="H288" s="13" t="str">
        <f>VLOOKUP(G288,配置说明!$B$16:$C$23,2,0)</f>
        <v>程序功能</v>
      </c>
      <c r="I288" s="14" t="s">
        <v>356</v>
      </c>
      <c r="J288" s="13"/>
      <c r="K288" s="15"/>
      <c r="L288" s="74"/>
      <c r="M288" s="13">
        <v>0</v>
      </c>
      <c r="N288" s="16" t="s">
        <v>393</v>
      </c>
      <c r="O288" s="12"/>
      <c r="P288" s="14"/>
      <c r="Q288" s="13">
        <v>0</v>
      </c>
      <c r="R288" s="13">
        <v>0</v>
      </c>
      <c r="S288" s="13">
        <v>1</v>
      </c>
      <c r="T288" s="13">
        <v>0</v>
      </c>
      <c r="U288" s="13"/>
      <c r="V288" s="16">
        <f>COUNTIFS($G$6:G288,4,$B$6:B288,B288)*IF(G288=4,1,0)</f>
        <v>1</v>
      </c>
      <c r="W288" s="16" t="str">
        <f t="shared" si="13"/>
        <v>1027,1</v>
      </c>
      <c r="X288" s="16">
        <f>COUNTIFS($G$6:G288,6,$B$6:B288,B288)*IF(G288=6,1,0)</f>
        <v>0</v>
      </c>
      <c r="Y288" s="16" t="str">
        <f t="shared" si="14"/>
        <v>1027,0</v>
      </c>
    </row>
    <row r="289" spans="1:25" s="16" customFormat="1" x14ac:dyDescent="0.2">
      <c r="A289" s="11">
        <v>1027007</v>
      </c>
      <c r="B289" s="11">
        <v>1027</v>
      </c>
      <c r="C289" s="11">
        <v>7</v>
      </c>
      <c r="D289" s="11" t="s">
        <v>411</v>
      </c>
      <c r="E289" s="127" t="s">
        <v>498</v>
      </c>
      <c r="F289" s="11">
        <v>9</v>
      </c>
      <c r="G289" s="13">
        <v>1</v>
      </c>
      <c r="H289" s="13" t="str">
        <f>VLOOKUP(G289,配置说明!$B$16:$C$23,2,0)</f>
        <v>头像文字</v>
      </c>
      <c r="I289" s="14" t="s">
        <v>184</v>
      </c>
      <c r="J289" s="13" t="s">
        <v>9</v>
      </c>
      <c r="K289" s="15" t="s">
        <v>645</v>
      </c>
      <c r="L289" s="74"/>
      <c r="M289" s="13">
        <v>2</v>
      </c>
      <c r="N289" s="16" t="s">
        <v>358</v>
      </c>
      <c r="O289" s="12"/>
      <c r="P289" s="14"/>
      <c r="Q289" s="13">
        <v>1</v>
      </c>
      <c r="R289" s="13">
        <v>1</v>
      </c>
      <c r="S289" s="13">
        <v>1</v>
      </c>
      <c r="T289" s="13">
        <v>0</v>
      </c>
      <c r="U289" s="13"/>
      <c r="V289" s="16">
        <f>COUNTIFS($G$6:G289,4,$B$6:B289,B289)*IF(G289=4,1,0)</f>
        <v>0</v>
      </c>
      <c r="W289" s="16" t="str">
        <f t="shared" si="13"/>
        <v>1027,0</v>
      </c>
      <c r="X289" s="16">
        <f>COUNTIFS($G$6:G289,6,$B$6:B289,B289)*IF(G289=6,1,0)</f>
        <v>0</v>
      </c>
      <c r="Y289" s="16" t="str">
        <f t="shared" si="14"/>
        <v>1027,0</v>
      </c>
    </row>
    <row r="290" spans="1:25" s="56" customFormat="1" x14ac:dyDescent="0.2">
      <c r="A290" s="51">
        <v>1027008</v>
      </c>
      <c r="B290" s="51">
        <v>1027</v>
      </c>
      <c r="C290" s="51">
        <v>8</v>
      </c>
      <c r="D290" s="51" t="s">
        <v>411</v>
      </c>
      <c r="E290" s="127" t="s">
        <v>498</v>
      </c>
      <c r="F290" s="51">
        <v>9</v>
      </c>
      <c r="G290" s="52">
        <v>1</v>
      </c>
      <c r="H290" s="52" t="str">
        <f>VLOOKUP(G290,配置说明!$B$16:$C$23,2,0)</f>
        <v>头像文字</v>
      </c>
      <c r="I290" s="53" t="s">
        <v>184</v>
      </c>
      <c r="J290" s="52" t="s">
        <v>363</v>
      </c>
      <c r="K290" s="54" t="s">
        <v>360</v>
      </c>
      <c r="L290" s="54"/>
      <c r="M290" s="52">
        <v>2</v>
      </c>
      <c r="N290" s="56" t="s">
        <v>361</v>
      </c>
      <c r="O290" s="55"/>
      <c r="P290" s="53"/>
      <c r="Q290" s="52">
        <v>1</v>
      </c>
      <c r="R290" s="52">
        <v>1</v>
      </c>
      <c r="S290" s="52">
        <v>1</v>
      </c>
      <c r="T290" s="52">
        <v>0</v>
      </c>
      <c r="U290" s="52"/>
      <c r="V290" s="56">
        <f>COUNTIFS($G$6:G290,4,$B$6:B290,B290)*IF(G290=4,1,0)</f>
        <v>0</v>
      </c>
      <c r="W290" s="56" t="str">
        <f t="shared" si="13"/>
        <v>1027,0</v>
      </c>
      <c r="X290" s="56">
        <f>COUNTIFS($G$6:G290,6,$B$6:B290,B290)*IF(G290=6,1,0)</f>
        <v>0</v>
      </c>
      <c r="Y290" s="56" t="str">
        <f t="shared" si="14"/>
        <v>1027,0</v>
      </c>
    </row>
    <row r="291" spans="1:25" s="16" customFormat="1" x14ac:dyDescent="0.2">
      <c r="A291" s="11">
        <v>1027009</v>
      </c>
      <c r="B291" s="11">
        <v>1027</v>
      </c>
      <c r="C291" s="11">
        <v>9</v>
      </c>
      <c r="D291" s="11" t="s">
        <v>411</v>
      </c>
      <c r="E291" s="127" t="s">
        <v>498</v>
      </c>
      <c r="F291" s="11">
        <v>10</v>
      </c>
      <c r="G291" s="13">
        <v>1</v>
      </c>
      <c r="H291" s="13" t="str">
        <f>VLOOKUP(G291,配置说明!$B$16:$C$23,2,0)</f>
        <v>头像文字</v>
      </c>
      <c r="I291" s="14" t="s">
        <v>184</v>
      </c>
      <c r="J291" s="13" t="s">
        <v>869</v>
      </c>
      <c r="K291" s="15" t="s">
        <v>775</v>
      </c>
      <c r="L291" s="74"/>
      <c r="M291" s="13">
        <v>2</v>
      </c>
      <c r="N291" s="16" t="s">
        <v>776</v>
      </c>
      <c r="O291" s="12"/>
      <c r="P291" s="14"/>
      <c r="Q291" s="13">
        <v>1</v>
      </c>
      <c r="R291" s="13">
        <v>1</v>
      </c>
      <c r="S291" s="13">
        <v>1</v>
      </c>
      <c r="T291" s="13">
        <v>0</v>
      </c>
      <c r="U291" s="13"/>
      <c r="V291" s="16">
        <f>COUNTIFS($G$6:G291,4,$B$6:B291,B291)*IF(G291=4,1,0)</f>
        <v>0</v>
      </c>
      <c r="W291" s="16" t="str">
        <f t="shared" si="13"/>
        <v>1027,0</v>
      </c>
      <c r="X291" s="16">
        <f>COUNTIFS($G$6:G291,6,$B$6:B291,B291)*IF(G291=6,1,0)</f>
        <v>0</v>
      </c>
      <c r="Y291" s="16" t="str">
        <f t="shared" si="14"/>
        <v>1027,0</v>
      </c>
    </row>
    <row r="292" spans="1:25" s="16" customFormat="1" ht="28.5" x14ac:dyDescent="0.2">
      <c r="A292" s="11">
        <v>1027010</v>
      </c>
      <c r="B292" s="11">
        <v>1027</v>
      </c>
      <c r="C292" s="11">
        <v>10</v>
      </c>
      <c r="D292" s="11" t="s">
        <v>411</v>
      </c>
      <c r="E292" s="127" t="s">
        <v>500</v>
      </c>
      <c r="F292" s="11">
        <v>11</v>
      </c>
      <c r="G292" s="13">
        <v>1</v>
      </c>
      <c r="H292" s="13" t="str">
        <f>VLOOKUP(G292,配置说明!$B$16:$C$23,2,0)</f>
        <v>头像文字</v>
      </c>
      <c r="I292" s="14" t="s">
        <v>184</v>
      </c>
      <c r="J292" s="13" t="s">
        <v>186</v>
      </c>
      <c r="K292" s="15" t="s">
        <v>794</v>
      </c>
      <c r="L292" s="74"/>
      <c r="M292" s="13">
        <v>2</v>
      </c>
      <c r="N292" s="16" t="s">
        <v>366</v>
      </c>
      <c r="O292" s="12"/>
      <c r="P292" s="14"/>
      <c r="Q292" s="13">
        <v>0</v>
      </c>
      <c r="R292" s="13">
        <v>0</v>
      </c>
      <c r="S292" s="13">
        <v>1</v>
      </c>
      <c r="T292" s="13">
        <v>0</v>
      </c>
      <c r="U292" s="13"/>
      <c r="V292" s="16">
        <f>COUNTIFS($G$6:G292,4,$B$6:B292,B292)*IF(G292=4,1,0)</f>
        <v>0</v>
      </c>
      <c r="W292" s="16" t="str">
        <f t="shared" si="13"/>
        <v>1027,0</v>
      </c>
      <c r="X292" s="16">
        <f>COUNTIFS($G$6:G292,6,$B$6:B292,B292)*IF(G292=6,1,0)</f>
        <v>0</v>
      </c>
      <c r="Y292" s="16" t="str">
        <f t="shared" si="14"/>
        <v>1027,0</v>
      </c>
    </row>
    <row r="293" spans="1:25" s="16" customFormat="1" x14ac:dyDescent="0.2">
      <c r="A293" s="11">
        <v>1027011</v>
      </c>
      <c r="B293" s="11">
        <v>1027</v>
      </c>
      <c r="C293" s="11">
        <v>11</v>
      </c>
      <c r="D293" s="11" t="s">
        <v>411</v>
      </c>
      <c r="E293" s="129" t="s">
        <v>505</v>
      </c>
      <c r="F293" s="11">
        <v>12</v>
      </c>
      <c r="G293" s="13">
        <v>2</v>
      </c>
      <c r="H293" s="13" t="str">
        <f>VLOOKUP(G293,配置说明!$B$16:$C$23,2,0)</f>
        <v>帮助面板</v>
      </c>
      <c r="I293" s="14" t="s">
        <v>488</v>
      </c>
      <c r="J293" s="13"/>
      <c r="K293" s="15"/>
      <c r="L293" s="74"/>
      <c r="M293" s="13">
        <v>0</v>
      </c>
      <c r="O293" s="12"/>
      <c r="P293" s="14"/>
      <c r="Q293" s="13">
        <v>0</v>
      </c>
      <c r="R293" s="13">
        <v>0</v>
      </c>
      <c r="S293" s="13">
        <v>1</v>
      </c>
      <c r="T293" s="13">
        <v>2</v>
      </c>
      <c r="U293" s="13">
        <v>1027012</v>
      </c>
      <c r="V293" s="16">
        <f>COUNTIFS($G$6:G293,4,$B$6:B293,B293)*IF(G293=4,1,0)</f>
        <v>0</v>
      </c>
      <c r="W293" s="16" t="str">
        <f t="shared" si="13"/>
        <v>1027,0</v>
      </c>
      <c r="X293" s="16">
        <f>COUNTIFS($G$6:G293,6,$B$6:B293,B293)*IF(G293=6,1,0)</f>
        <v>0</v>
      </c>
      <c r="Y293" s="16" t="str">
        <f t="shared" si="14"/>
        <v>1027,0</v>
      </c>
    </row>
    <row r="294" spans="1:25" s="16" customFormat="1" x14ac:dyDescent="0.2">
      <c r="A294" s="11">
        <v>1027012</v>
      </c>
      <c r="B294" s="11">
        <v>1027</v>
      </c>
      <c r="C294" s="11">
        <v>12</v>
      </c>
      <c r="D294" s="11" t="s">
        <v>411</v>
      </c>
      <c r="E294" s="129" t="s">
        <v>498</v>
      </c>
      <c r="F294" s="11">
        <v>-1</v>
      </c>
      <c r="G294" s="13">
        <v>5</v>
      </c>
      <c r="H294" s="13" t="str">
        <f>VLOOKUP(G294,配置说明!$B$16:$C$23,2,0)</f>
        <v>空节点</v>
      </c>
      <c r="I294" s="14"/>
      <c r="J294" s="13"/>
      <c r="K294" s="15"/>
      <c r="L294" s="74"/>
      <c r="M294" s="13"/>
      <c r="O294" s="12"/>
      <c r="P294" s="14"/>
      <c r="Q294" s="13">
        <v>0</v>
      </c>
      <c r="R294" s="13">
        <v>0</v>
      </c>
      <c r="S294" s="13">
        <v>1</v>
      </c>
      <c r="T294" s="13">
        <v>0</v>
      </c>
      <c r="U294" s="13"/>
      <c r="V294" s="16">
        <f>COUNTIFS($G$6:G294,4,$B$6:B294,B294)*IF(G294=4,1,0)</f>
        <v>0</v>
      </c>
      <c r="W294" s="16" t="str">
        <f t="shared" si="13"/>
        <v>1027,0</v>
      </c>
      <c r="X294" s="16">
        <f>COUNTIFS($G$6:G294,6,$B$6:B294,B294)*IF(G294=6,1,0)</f>
        <v>0</v>
      </c>
      <c r="Y294" s="16" t="str">
        <f t="shared" si="14"/>
        <v>1027,0</v>
      </c>
    </row>
    <row r="295" spans="1:25" s="22" customFormat="1" x14ac:dyDescent="0.2">
      <c r="A295" s="17">
        <v>1028001</v>
      </c>
      <c r="B295" s="17">
        <v>1028</v>
      </c>
      <c r="C295" s="17">
        <v>1</v>
      </c>
      <c r="D295" s="18" t="s">
        <v>189</v>
      </c>
      <c r="E295" s="125" t="s">
        <v>647</v>
      </c>
      <c r="F295" s="17">
        <v>-1</v>
      </c>
      <c r="G295" s="19">
        <v>4</v>
      </c>
      <c r="H295" s="18" t="str">
        <f>VLOOKUP(G295,'[1]#填写说明'!$B$4:$C$11,2,0)</f>
        <v>程序功能</v>
      </c>
      <c r="I295" s="20"/>
      <c r="J295" s="19"/>
      <c r="K295" s="21" t="s">
        <v>700</v>
      </c>
      <c r="L295" s="74"/>
      <c r="M295" s="19">
        <v>0</v>
      </c>
      <c r="N295" s="18"/>
      <c r="O295" s="18"/>
      <c r="P295" s="20"/>
      <c r="Q295" s="19">
        <v>0</v>
      </c>
      <c r="R295" s="19">
        <v>0</v>
      </c>
      <c r="S295" s="19">
        <v>1</v>
      </c>
      <c r="T295" s="19">
        <v>0</v>
      </c>
      <c r="U295" s="19"/>
      <c r="V295" s="61">
        <f>COUNTIFS($G$6:G295,4,$B$6:B295,B295)*IF(G295=4,1,0)</f>
        <v>1</v>
      </c>
      <c r="W295" s="61" t="str">
        <f t="shared" ref="W295:Y295" si="18">$B295&amp;","&amp;V295</f>
        <v>1028,1</v>
      </c>
      <c r="X295" s="61">
        <f>COUNTIFS($G$6:G295,6,$B$6:B295,B295)*IF(G295=6,1,0)</f>
        <v>0</v>
      </c>
      <c r="Y295" s="61" t="str">
        <f t="shared" si="18"/>
        <v>1028,0</v>
      </c>
    </row>
    <row r="296" spans="1:25" s="27" customFormat="1" x14ac:dyDescent="0.2">
      <c r="A296" s="71">
        <v>1029001</v>
      </c>
      <c r="B296" s="71">
        <v>1029</v>
      </c>
      <c r="C296" s="71">
        <v>1</v>
      </c>
      <c r="D296" s="96" t="s">
        <v>782</v>
      </c>
      <c r="E296" s="132" t="s">
        <v>655</v>
      </c>
      <c r="F296" s="71">
        <v>-1</v>
      </c>
      <c r="G296" s="96">
        <v>2</v>
      </c>
      <c r="H296" s="96" t="str">
        <f>VLOOKUP(G296,配置说明!$B$16:$C$23,2,0)</f>
        <v>帮助面板</v>
      </c>
      <c r="I296" s="73" t="s">
        <v>823</v>
      </c>
      <c r="J296" s="72"/>
      <c r="K296" s="74"/>
      <c r="L296" s="74"/>
      <c r="M296" s="72">
        <v>0</v>
      </c>
      <c r="N296" s="75"/>
      <c r="O296" s="75"/>
      <c r="P296" s="73"/>
      <c r="Q296" s="72">
        <v>0</v>
      </c>
      <c r="R296" s="72">
        <v>0</v>
      </c>
      <c r="S296" s="72">
        <v>1</v>
      </c>
      <c r="T296" s="72">
        <v>0</v>
      </c>
      <c r="U296" s="72"/>
      <c r="V296" s="91">
        <f>COUNTIFS($G$6:G296,4,$B$6:B296,B296)*IF(G296=4,1,0)</f>
        <v>0</v>
      </c>
      <c r="W296" s="91" t="str">
        <f>$B296&amp;","&amp;V296</f>
        <v>1029,0</v>
      </c>
      <c r="X296" s="91">
        <f>COUNTIFS($G$6:G296,6,$B$6:B296,B296)*IF(G296=6,1,0)</f>
        <v>0</v>
      </c>
      <c r="Y296" s="91" t="str">
        <f>$B296&amp;","&amp;X296</f>
        <v>1029,0</v>
      </c>
    </row>
    <row r="297" spans="1:25" s="27" customFormat="1" x14ac:dyDescent="0.2">
      <c r="A297" s="71">
        <v>1030001</v>
      </c>
      <c r="B297" s="71">
        <v>1030</v>
      </c>
      <c r="C297" s="71">
        <v>1</v>
      </c>
      <c r="D297" s="96" t="s">
        <v>782</v>
      </c>
      <c r="E297" s="132" t="s">
        <v>655</v>
      </c>
      <c r="F297" s="71">
        <v>-1</v>
      </c>
      <c r="G297" s="96">
        <v>2</v>
      </c>
      <c r="H297" s="96" t="str">
        <f>VLOOKUP(G297,配置说明!$B$16:$C$23,2,0)</f>
        <v>帮助面板</v>
      </c>
      <c r="I297" s="73" t="s">
        <v>824</v>
      </c>
      <c r="J297" s="72"/>
      <c r="K297" s="74"/>
      <c r="L297" s="74"/>
      <c r="M297" s="72">
        <v>0</v>
      </c>
      <c r="N297" s="75"/>
      <c r="O297" s="75"/>
      <c r="P297" s="73"/>
      <c r="Q297" s="72">
        <v>0</v>
      </c>
      <c r="R297" s="72">
        <v>0</v>
      </c>
      <c r="S297" s="72">
        <v>1</v>
      </c>
      <c r="T297" s="72">
        <v>0</v>
      </c>
      <c r="U297" s="72"/>
      <c r="V297" s="91">
        <f>COUNTIFS($G$6:G297,4,$B$6:B297,B297)*IF(G297=4,1,0)</f>
        <v>0</v>
      </c>
      <c r="W297" s="91" t="str">
        <f>$B297&amp;","&amp;V297</f>
        <v>1030,0</v>
      </c>
      <c r="X297" s="91">
        <f>COUNTIFS($G$6:G297,6,$B$6:B297,B297)*IF(G297=6,1,0)</f>
        <v>0</v>
      </c>
      <c r="Y297" s="91" t="str">
        <f>$B297&amp;","&amp;X297</f>
        <v>1030,0</v>
      </c>
    </row>
  </sheetData>
  <autoFilter ref="A5:U295" xr:uid="{00000000-0001-0000-0100-000000000000}"/>
  <phoneticPr fontId="2" type="noConversion"/>
  <conditionalFormatting sqref="Q4">
    <cfRule type="cellIs" dxfId="110" priority="299" operator="equal">
      <formula>"迷宫"</formula>
    </cfRule>
    <cfRule type="cellIs" dxfId="109" priority="300" operator="equal">
      <formula>"战斗"</formula>
    </cfRule>
  </conditionalFormatting>
  <conditionalFormatting sqref="Q1:Q5 N1:O5">
    <cfRule type="cellIs" dxfId="108" priority="297" operator="equal">
      <formula>2</formula>
    </cfRule>
    <cfRule type="cellIs" dxfId="107" priority="298" operator="equal">
      <formula>1</formula>
    </cfRule>
  </conditionalFormatting>
  <conditionalFormatting sqref="Q5">
    <cfRule type="cellIs" dxfId="106" priority="303" operator="equal">
      <formula>1</formula>
    </cfRule>
  </conditionalFormatting>
  <conditionalFormatting sqref="Q1:Q2 Q5">
    <cfRule type="cellIs" dxfId="105" priority="301" operator="equal">
      <formula>"迷宫"</formula>
    </cfRule>
    <cfRule type="cellIs" dxfId="104" priority="302" operator="equal">
      <formula>"战斗"</formula>
    </cfRule>
  </conditionalFormatting>
  <conditionalFormatting sqref="S4">
    <cfRule type="cellIs" dxfId="103" priority="293" operator="equal">
      <formula>2</formula>
    </cfRule>
    <cfRule type="cellIs" dxfId="102" priority="294" operator="equal">
      <formula>1</formula>
    </cfRule>
  </conditionalFormatting>
  <conditionalFormatting sqref="S1:S3 S5">
    <cfRule type="cellIs" dxfId="101" priority="295" operator="equal">
      <formula>2</formula>
    </cfRule>
    <cfRule type="cellIs" dxfId="100" priority="296" operator="equal">
      <formula>1</formula>
    </cfRule>
  </conditionalFormatting>
  <conditionalFormatting sqref="T4">
    <cfRule type="cellIs" dxfId="99" priority="289" operator="equal">
      <formula>2</formula>
    </cfRule>
    <cfRule type="cellIs" dxfId="98" priority="290" operator="equal">
      <formula>1</formula>
    </cfRule>
  </conditionalFormatting>
  <conditionalFormatting sqref="T1:T3 T5">
    <cfRule type="cellIs" dxfId="97" priority="291" operator="equal">
      <formula>2</formula>
    </cfRule>
    <cfRule type="cellIs" dxfId="96" priority="292" operator="equal">
      <formula>1</formula>
    </cfRule>
  </conditionalFormatting>
  <conditionalFormatting sqref="U4">
    <cfRule type="cellIs" dxfId="95" priority="285" operator="equal">
      <formula>2</formula>
    </cfRule>
    <cfRule type="cellIs" dxfId="94" priority="286" operator="equal">
      <formula>1</formula>
    </cfRule>
  </conditionalFormatting>
  <conditionalFormatting sqref="U1:U3 U5">
    <cfRule type="cellIs" dxfId="93" priority="287" operator="equal">
      <formula>2</formula>
    </cfRule>
    <cfRule type="cellIs" dxfId="92" priority="288" operator="equal">
      <formula>1</formula>
    </cfRule>
  </conditionalFormatting>
  <conditionalFormatting sqref="A298:A1048576 A255:A267 A1:A49 A68:A95 A119:A123 A138:A142 A283:A294">
    <cfRule type="duplicateValues" dxfId="91" priority="75"/>
  </conditionalFormatting>
  <conditionalFormatting sqref="V1:W5">
    <cfRule type="cellIs" dxfId="90" priority="57" operator="equal">
      <formula>2</formula>
    </cfRule>
    <cfRule type="cellIs" dxfId="89" priority="58" operator="equal">
      <formula>1</formula>
    </cfRule>
  </conditionalFormatting>
  <conditionalFormatting sqref="X1:X5">
    <cfRule type="cellIs" dxfId="88" priority="55" operator="equal">
      <formula>2</formula>
    </cfRule>
    <cfRule type="cellIs" dxfId="87" priority="56" operator="equal">
      <formula>1</formula>
    </cfRule>
  </conditionalFormatting>
  <conditionalFormatting sqref="Y1:Y5">
    <cfRule type="cellIs" dxfId="86" priority="53" operator="equal">
      <formula>2</formula>
    </cfRule>
    <cfRule type="cellIs" dxfId="85" priority="54" operator="equal">
      <formula>1</formula>
    </cfRule>
  </conditionalFormatting>
  <conditionalFormatting sqref="A50:A67">
    <cfRule type="duplicateValues" dxfId="84" priority="49"/>
    <cfRule type="duplicateValues" dxfId="83" priority="50"/>
    <cfRule type="duplicateValues" dxfId="82" priority="51"/>
  </conditionalFormatting>
  <conditionalFormatting sqref="A50:A67">
    <cfRule type="duplicateValues" dxfId="81" priority="52"/>
  </conditionalFormatting>
  <conditionalFormatting sqref="A96:A118">
    <cfRule type="duplicateValues" dxfId="80" priority="45"/>
    <cfRule type="duplicateValues" dxfId="79" priority="46"/>
    <cfRule type="duplicateValues" dxfId="78" priority="47"/>
  </conditionalFormatting>
  <conditionalFormatting sqref="A96:A118">
    <cfRule type="duplicateValues" dxfId="77" priority="48"/>
  </conditionalFormatting>
  <conditionalFormatting sqref="A124:A135 A137">
    <cfRule type="duplicateValues" dxfId="76" priority="41"/>
    <cfRule type="duplicateValues" dxfId="75" priority="42"/>
    <cfRule type="duplicateValues" dxfId="74" priority="43"/>
  </conditionalFormatting>
  <conditionalFormatting sqref="A124:A135 A137">
    <cfRule type="duplicateValues" dxfId="73" priority="44"/>
  </conditionalFormatting>
  <conditionalFormatting sqref="A143:A152">
    <cfRule type="duplicateValues" dxfId="72" priority="37"/>
    <cfRule type="duplicateValues" dxfId="71" priority="38"/>
    <cfRule type="duplicateValues" dxfId="70" priority="39"/>
  </conditionalFormatting>
  <conditionalFormatting sqref="A143:A152">
    <cfRule type="duplicateValues" dxfId="69" priority="40"/>
  </conditionalFormatting>
  <conditionalFormatting sqref="A153:A192">
    <cfRule type="duplicateValues" dxfId="68" priority="33"/>
    <cfRule type="duplicateValues" dxfId="67" priority="34"/>
    <cfRule type="duplicateValues" dxfId="66" priority="35"/>
  </conditionalFormatting>
  <conditionalFormatting sqref="A153:A192">
    <cfRule type="duplicateValues" dxfId="65" priority="36"/>
  </conditionalFormatting>
  <conditionalFormatting sqref="A193:A231">
    <cfRule type="duplicateValues" dxfId="64" priority="29"/>
    <cfRule type="duplicateValues" dxfId="63" priority="30"/>
    <cfRule type="duplicateValues" dxfId="62" priority="31"/>
  </conditionalFormatting>
  <conditionalFormatting sqref="A193:A231">
    <cfRule type="duplicateValues" dxfId="61" priority="32"/>
  </conditionalFormatting>
  <conditionalFormatting sqref="A232:A242">
    <cfRule type="duplicateValues" dxfId="60" priority="25"/>
    <cfRule type="duplicateValues" dxfId="59" priority="26"/>
    <cfRule type="duplicateValues" dxfId="58" priority="27"/>
  </conditionalFormatting>
  <conditionalFormatting sqref="A232:A242">
    <cfRule type="duplicateValues" dxfId="57" priority="28"/>
  </conditionalFormatting>
  <conditionalFormatting sqref="A243:A254">
    <cfRule type="duplicateValues" dxfId="56" priority="21"/>
    <cfRule type="duplicateValues" dxfId="55" priority="22"/>
    <cfRule type="duplicateValues" dxfId="54" priority="23"/>
  </conditionalFormatting>
  <conditionalFormatting sqref="A243:A254">
    <cfRule type="duplicateValues" dxfId="53" priority="18"/>
    <cfRule type="duplicateValues" dxfId="52" priority="19"/>
    <cfRule type="duplicateValues" dxfId="51" priority="20"/>
  </conditionalFormatting>
  <conditionalFormatting sqref="A243:A254">
    <cfRule type="duplicateValues" dxfId="50" priority="24"/>
  </conditionalFormatting>
  <conditionalFormatting sqref="A295:A297">
    <cfRule type="duplicateValues" dxfId="49" priority="13"/>
  </conditionalFormatting>
  <conditionalFormatting sqref="A295:A297">
    <cfRule type="duplicateValues" dxfId="48" priority="10"/>
    <cfRule type="duplicateValues" dxfId="47" priority="11"/>
    <cfRule type="duplicateValues" dxfId="46" priority="12"/>
  </conditionalFormatting>
  <conditionalFormatting sqref="A268:A282">
    <cfRule type="duplicateValues" dxfId="45" priority="476"/>
    <cfRule type="duplicateValues" dxfId="44" priority="477"/>
    <cfRule type="duplicateValues" dxfId="43" priority="478"/>
  </conditionalFormatting>
  <conditionalFormatting sqref="A268:A282">
    <cfRule type="duplicateValues" dxfId="42" priority="482"/>
  </conditionalFormatting>
  <conditionalFormatting sqref="A136">
    <cfRule type="duplicateValues" dxfId="41" priority="1"/>
    <cfRule type="duplicateValues" dxfId="40" priority="2"/>
    <cfRule type="duplicateValues" dxfId="39" priority="3"/>
  </conditionalFormatting>
  <conditionalFormatting sqref="A136">
    <cfRule type="duplicateValues" dxfId="38" priority="4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52D0EC-BC96-4BDE-B29A-CD75AF35F7DB}">
          <x14:formula1>
            <xm:f>配置说明!$B$16:$B$31</xm:f>
          </x14:formula1>
          <xm:sqref>G194:G222 G137:G142 G125:G135 G284:G294 G298:G1048576 G269:G282 G97:G123 G233:G242 G144:G152 G154:G192 G224:G231 G51:G95 G244:G267 G6:G49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6CD0-BD2A-4BA1-8B8B-FFF95DA49E68}">
  <dimension ref="A1:O29"/>
  <sheetViews>
    <sheetView workbookViewId="0">
      <selection activeCell="I35" sqref="I35"/>
    </sheetView>
  </sheetViews>
  <sheetFormatPr defaultRowHeight="14.25" x14ac:dyDescent="0.2"/>
  <cols>
    <col min="1" max="1" width="9.5" bestFit="1" customWidth="1"/>
    <col min="2" max="3" width="9.5" customWidth="1"/>
    <col min="4" max="4" width="11.375" bestFit="1" customWidth="1"/>
    <col min="5" max="5" width="13" bestFit="1" customWidth="1"/>
    <col min="7" max="7" width="14" customWidth="1"/>
    <col min="13" max="13" width="11.125" bestFit="1" customWidth="1"/>
    <col min="14" max="14" width="12.25" bestFit="1" customWidth="1"/>
    <col min="15" max="15" width="17.25" bestFit="1" customWidth="1"/>
  </cols>
  <sheetData>
    <row r="1" spans="1:15" s="6" customFormat="1" x14ac:dyDescent="0.2">
      <c r="A1" s="5" t="s">
        <v>424</v>
      </c>
      <c r="B1" s="83"/>
      <c r="C1" s="83"/>
      <c r="D1" s="5" t="s">
        <v>425</v>
      </c>
      <c r="E1" s="5"/>
      <c r="F1" s="5" t="s">
        <v>426</v>
      </c>
      <c r="G1" s="5"/>
      <c r="H1" s="5" t="s">
        <v>427</v>
      </c>
      <c r="I1" s="5" t="s">
        <v>428</v>
      </c>
      <c r="J1" s="5" t="s">
        <v>429</v>
      </c>
      <c r="K1" s="5" t="s">
        <v>430</v>
      </c>
      <c r="L1" s="5" t="s">
        <v>431</v>
      </c>
      <c r="M1" s="83"/>
      <c r="N1" s="83"/>
      <c r="O1" s="83"/>
    </row>
    <row r="2" spans="1:15" s="6" customFormat="1" x14ac:dyDescent="0.2">
      <c r="A2" s="5" t="s">
        <v>143</v>
      </c>
      <c r="B2" s="83"/>
      <c r="C2" s="83"/>
      <c r="D2" s="5" t="s">
        <v>143</v>
      </c>
      <c r="E2" s="5"/>
      <c r="F2" s="5" t="s">
        <v>143</v>
      </c>
      <c r="G2" s="5"/>
      <c r="H2" s="5" t="s">
        <v>143</v>
      </c>
      <c r="I2" s="5" t="s">
        <v>143</v>
      </c>
      <c r="J2" s="5" t="s">
        <v>143</v>
      </c>
      <c r="K2" s="5" t="s">
        <v>143</v>
      </c>
      <c r="L2" s="5" t="s">
        <v>143</v>
      </c>
      <c r="M2" s="83"/>
      <c r="N2" s="83"/>
      <c r="O2" s="83"/>
    </row>
    <row r="3" spans="1:15" s="7" customFormat="1" x14ac:dyDescent="0.2">
      <c r="A3" s="5" t="s">
        <v>231</v>
      </c>
      <c r="B3" s="83"/>
      <c r="C3" s="83"/>
      <c r="D3" s="5" t="s">
        <v>231</v>
      </c>
      <c r="E3" s="5" t="s">
        <v>231</v>
      </c>
      <c r="F3" s="5" t="s">
        <v>231</v>
      </c>
      <c r="G3" s="5" t="s">
        <v>231</v>
      </c>
      <c r="H3" s="5" t="s">
        <v>231</v>
      </c>
      <c r="I3" s="5" t="s">
        <v>231</v>
      </c>
      <c r="J3" s="5" t="s">
        <v>231</v>
      </c>
      <c r="K3" s="5" t="s">
        <v>231</v>
      </c>
      <c r="L3" s="5" t="s">
        <v>231</v>
      </c>
      <c r="M3" s="83"/>
      <c r="N3" s="83"/>
      <c r="O3" s="83"/>
    </row>
    <row r="4" spans="1:15" s="7" customFormat="1" x14ac:dyDescent="0.2">
      <c r="A4" s="5"/>
      <c r="B4" s="83"/>
      <c r="C4" s="83"/>
      <c r="D4" s="5"/>
      <c r="E4" s="5"/>
      <c r="F4" s="5"/>
      <c r="G4" s="5"/>
      <c r="H4" s="5"/>
      <c r="I4" s="5"/>
      <c r="J4" s="5"/>
      <c r="K4" s="5"/>
      <c r="L4" s="8"/>
      <c r="M4" s="83"/>
      <c r="N4" s="83"/>
      <c r="O4" s="83"/>
    </row>
    <row r="5" spans="1:15" s="6" customFormat="1" x14ac:dyDescent="0.2">
      <c r="A5" s="5" t="s">
        <v>414</v>
      </c>
      <c r="B5" s="83" t="s">
        <v>686</v>
      </c>
      <c r="C5" s="83" t="s">
        <v>735</v>
      </c>
      <c r="D5" s="5" t="s">
        <v>419</v>
      </c>
      <c r="E5" s="5" t="s">
        <v>421</v>
      </c>
      <c r="F5" s="5" t="s">
        <v>420</v>
      </c>
      <c r="G5" s="5" t="s">
        <v>422</v>
      </c>
      <c r="H5" s="5" t="s">
        <v>125</v>
      </c>
      <c r="I5" s="5" t="s">
        <v>415</v>
      </c>
      <c r="J5" s="5" t="s">
        <v>416</v>
      </c>
      <c r="K5" s="5" t="s">
        <v>417</v>
      </c>
      <c r="L5" s="8" t="s">
        <v>418</v>
      </c>
      <c r="M5" s="83" t="s">
        <v>680</v>
      </c>
      <c r="N5" s="83" t="s">
        <v>681</v>
      </c>
      <c r="O5" s="83" t="s">
        <v>682</v>
      </c>
    </row>
    <row r="6" spans="1:15" x14ac:dyDescent="0.2">
      <c r="A6" s="84">
        <v>1010009</v>
      </c>
      <c r="B6" s="57">
        <f>INDEX('引导步骤表|CS|GuideStepData'!$A:$A,MATCH(M6&amp;","&amp;N6,'引导步骤表|CS|GuideStepData'!W:W,0))</f>
        <v>1010009</v>
      </c>
      <c r="C6" s="57">
        <f>IF(A6=B6,1,0)</f>
        <v>1</v>
      </c>
      <c r="D6" s="2">
        <v>302</v>
      </c>
      <c r="E6" s="4" t="str">
        <f>VLOOKUP(D6,配置说明!$K:$L,2,0)</f>
        <v>抽卡系统</v>
      </c>
      <c r="F6" s="2">
        <v>30201</v>
      </c>
      <c r="G6" s="4" t="str">
        <f>VLOOKUP(F6,配置说明!$M:$N,2,0)</f>
        <v>抽卡演出</v>
      </c>
      <c r="H6" s="2">
        <v>1036</v>
      </c>
      <c r="I6" s="2"/>
      <c r="J6" s="2"/>
      <c r="K6" s="2"/>
      <c r="L6" s="2"/>
      <c r="M6" s="28">
        <f t="shared" ref="M6:M24" si="0">INT(LEFT(A6,4))</f>
        <v>1010</v>
      </c>
      <c r="N6" s="28">
        <f>COUNTIF(M$6:$M6,M6)</f>
        <v>1</v>
      </c>
      <c r="O6" s="57" t="str">
        <f>VLOOKUP(A6,'引导步骤表|CS|GuideStepData'!$A:$K,4,0)</f>
        <v>抽卡系统引导</v>
      </c>
    </row>
    <row r="7" spans="1:15" x14ac:dyDescent="0.2">
      <c r="A7" s="84">
        <v>1010012</v>
      </c>
      <c r="B7" s="57">
        <f>INDEX('引导步骤表|CS|GuideStepData'!$A:$A,MATCH(M7&amp;","&amp;N7,'引导步骤表|CS|GuideStepData'!W:W,0))</f>
        <v>1010012</v>
      </c>
      <c r="C7" s="57">
        <f t="shared" ref="C7:C25" si="1">IF(A7=B7,1,0)</f>
        <v>1</v>
      </c>
      <c r="D7" s="4">
        <v>302</v>
      </c>
      <c r="E7" s="4" t="str">
        <f>VLOOKUP(D7,配置说明!$K:$L,2,0)</f>
        <v>抽卡系统</v>
      </c>
      <c r="F7" s="4">
        <v>30203</v>
      </c>
      <c r="G7" s="4" t="str">
        <f>VLOOKUP(F7,配置说明!$M:$N,2,0)</f>
        <v>设置假抽卡标识</v>
      </c>
      <c r="H7" s="2">
        <v>1036</v>
      </c>
      <c r="I7" s="2"/>
      <c r="J7" s="2"/>
      <c r="K7" s="2"/>
      <c r="L7" s="2"/>
      <c r="M7" s="28">
        <f t="shared" si="0"/>
        <v>1010</v>
      </c>
      <c r="N7" s="28">
        <f>COUNTIF(M$6:$M7,M7)</f>
        <v>2</v>
      </c>
      <c r="O7" s="57" t="str">
        <f>VLOOKUP(A7,'引导步骤表|CS|GuideStepData'!$A:$K,4,0)</f>
        <v>抽卡系统引导</v>
      </c>
    </row>
    <row r="8" spans="1:15" x14ac:dyDescent="0.2">
      <c r="A8" s="84">
        <v>1010017</v>
      </c>
      <c r="B8" s="57">
        <f>INDEX('引导步骤表|CS|GuideStepData'!$A:$A,MATCH(M8&amp;","&amp;N8,'引导步骤表|CS|GuideStepData'!W:W,0))</f>
        <v>1010017</v>
      </c>
      <c r="C8" s="57">
        <f t="shared" ref="C8" si="2">IF(A8=B8,1,0)</f>
        <v>1</v>
      </c>
      <c r="D8" s="4">
        <v>302</v>
      </c>
      <c r="E8" s="4" t="str">
        <f>VLOOKUP(D8,配置说明!$K:$L,2,0)</f>
        <v>抽卡系统</v>
      </c>
      <c r="F8" s="4">
        <v>30202</v>
      </c>
      <c r="G8" s="4" t="str">
        <f>VLOOKUP(F8,配置说明!$M:$N,2,0)</f>
        <v>获得角色</v>
      </c>
      <c r="H8" s="2">
        <v>1036</v>
      </c>
      <c r="I8" s="2"/>
      <c r="J8" s="2"/>
      <c r="K8" s="2"/>
      <c r="L8" s="2"/>
      <c r="M8" s="28">
        <f t="shared" ref="M8" si="3">INT(LEFT(A8,4))</f>
        <v>1010</v>
      </c>
      <c r="N8" s="28">
        <f>COUNTIF(M$6:$M8,M8)</f>
        <v>3</v>
      </c>
      <c r="O8" s="57" t="str">
        <f>VLOOKUP(A8,'引导步骤表|CS|GuideStepData'!$A:$K,4,0)</f>
        <v>抽卡系统引导</v>
      </c>
    </row>
    <row r="9" spans="1:15" x14ac:dyDescent="0.2">
      <c r="A9" s="84">
        <v>1011005</v>
      </c>
      <c r="B9" s="57">
        <f>INDEX('引导步骤表|CS|GuideStepData'!$A:$A,MATCH(M9&amp;","&amp;N9,'引导步骤表|CS|GuideStepData'!W:W,0))</f>
        <v>1011005</v>
      </c>
      <c r="C9" s="57">
        <f>IF(A9=B9,1,0)</f>
        <v>1</v>
      </c>
      <c r="D9" s="4">
        <v>501</v>
      </c>
      <c r="E9" s="4" t="str">
        <f>VLOOKUP(D9,配置说明!$K:$L,2,0)</f>
        <v>编队角色列表</v>
      </c>
      <c r="F9" s="4">
        <v>50104</v>
      </c>
      <c r="G9" s="4" t="str">
        <f>VLOOKUP(F9,配置说明!$M:$N,2,0)</f>
        <v>下掉所有支援角色</v>
      </c>
      <c r="H9" s="2"/>
      <c r="I9" s="2"/>
      <c r="J9" s="2"/>
      <c r="K9" s="2"/>
      <c r="L9" s="2"/>
      <c r="M9" s="28">
        <f>INT(LEFT(A9,4))</f>
        <v>1011</v>
      </c>
      <c r="N9" s="28">
        <f>COUNTIF(M$6:$M9,M9)</f>
        <v>1</v>
      </c>
      <c r="O9" s="57" t="str">
        <f>VLOOKUP(A9,'引导步骤表|CS|GuideStepData'!$A:$K,4,0)</f>
        <v>闯关引导</v>
      </c>
    </row>
    <row r="10" spans="1:15" x14ac:dyDescent="0.2">
      <c r="A10" s="84">
        <v>1011012</v>
      </c>
      <c r="B10" s="57">
        <f>INDEX('引导步骤表|CS|GuideStepData'!$A:$A,MATCH(M10&amp;","&amp;N10,'引导步骤表|CS|GuideStepData'!W:W,0))</f>
        <v>1011012</v>
      </c>
      <c r="C10" s="57">
        <f t="shared" si="1"/>
        <v>1</v>
      </c>
      <c r="D10" s="2">
        <v>501</v>
      </c>
      <c r="E10" s="4" t="str">
        <f>VLOOKUP(D10,配置说明!$K:$L,2,0)</f>
        <v>编队角色列表</v>
      </c>
      <c r="F10" s="2">
        <v>50101</v>
      </c>
      <c r="G10" s="4" t="str">
        <f>VLOOKUP(F10,配置说明!$M:$N,2,0)</f>
        <v>置顶角色</v>
      </c>
      <c r="H10" s="2">
        <v>1036</v>
      </c>
      <c r="I10" s="2"/>
      <c r="J10" s="2"/>
      <c r="K10" s="2"/>
      <c r="L10" s="2"/>
      <c r="M10" s="28">
        <f t="shared" si="0"/>
        <v>1011</v>
      </c>
      <c r="N10" s="28">
        <f>COUNTIF(M$6:$M10,M10)</f>
        <v>2</v>
      </c>
      <c r="O10" s="57" t="str">
        <f>VLOOKUP(A10,'引导步骤表|CS|GuideStepData'!$A:$K,4,0)</f>
        <v>闯关引导</v>
      </c>
    </row>
    <row r="11" spans="1:15" x14ac:dyDescent="0.2">
      <c r="A11" s="84">
        <v>1014007</v>
      </c>
      <c r="B11" s="57">
        <f>INDEX('引导步骤表|CS|GuideStepData'!$A:$A,MATCH(M11&amp;","&amp;N11,'引导步骤表|CS|GuideStepData'!W:W,0))</f>
        <v>1014007</v>
      </c>
      <c r="C11" s="57">
        <f t="shared" si="1"/>
        <v>1</v>
      </c>
      <c r="D11" s="107">
        <v>600</v>
      </c>
      <c r="E11" s="4" t="str">
        <f>VLOOKUP(D11,配置说明!$K:$L,2,0)</f>
        <v>特工角色列表</v>
      </c>
      <c r="F11" s="2">
        <v>60001</v>
      </c>
      <c r="G11" s="4" t="str">
        <f>VLOOKUP(F11,配置说明!$M:$N,2,0)</f>
        <v>置顶角色</v>
      </c>
      <c r="H11" s="2">
        <v>1006</v>
      </c>
      <c r="I11" s="2"/>
      <c r="J11" s="2"/>
      <c r="K11" s="2"/>
      <c r="L11" s="2"/>
      <c r="M11" s="28">
        <f t="shared" si="0"/>
        <v>1014</v>
      </c>
      <c r="N11" s="28">
        <f>COUNTIF(M$6:$M11,M11)</f>
        <v>1</v>
      </c>
      <c r="O11" s="57" t="str">
        <f>VLOOKUP(A11,'引导步骤表|CS|GuideStepData'!$A:$K,4,0)</f>
        <v>角色养成引导</v>
      </c>
    </row>
    <row r="12" spans="1:15" x14ac:dyDescent="0.2">
      <c r="A12" s="84">
        <v>1016007</v>
      </c>
      <c r="B12" s="57">
        <f>INDEX('引导步骤表|CS|GuideStepData'!$A:$A,MATCH(M12&amp;","&amp;N12,'引导步骤表|CS|GuideStepData'!W:W,0))</f>
        <v>1016007</v>
      </c>
      <c r="C12" s="57">
        <f t="shared" si="1"/>
        <v>1</v>
      </c>
      <c r="D12" s="107">
        <v>301</v>
      </c>
      <c r="E12" s="4" t="str">
        <f>VLOOKUP(D12,配置说明!$K:$L,2,0)</f>
        <v>任务界面</v>
      </c>
      <c r="F12" s="2">
        <v>30101</v>
      </c>
      <c r="G12" s="4" t="s">
        <v>432</v>
      </c>
      <c r="H12" s="4"/>
      <c r="I12" s="2"/>
      <c r="J12" s="2"/>
      <c r="K12" s="2"/>
      <c r="L12" s="2"/>
      <c r="M12" s="28">
        <f t="shared" si="0"/>
        <v>1016</v>
      </c>
      <c r="N12" s="28">
        <f>COUNTIF(M$6:$M12,M12)</f>
        <v>1</v>
      </c>
      <c r="O12" s="57" t="str">
        <f>VLOOKUP(A12,'引导步骤表|CS|GuideStepData'!$A:$K,4,0)</f>
        <v>新手任务引导</v>
      </c>
    </row>
    <row r="13" spans="1:15" x14ac:dyDescent="0.2">
      <c r="A13" s="84">
        <v>1019006</v>
      </c>
      <c r="B13" s="57">
        <f>INDEX('引导步骤表|CS|GuideStepData'!$A:$A,MATCH(M13&amp;","&amp;N13,'引导步骤表|CS|GuideStepData'!W:W,0))</f>
        <v>1019006</v>
      </c>
      <c r="C13" s="57">
        <f t="shared" si="1"/>
        <v>1</v>
      </c>
      <c r="D13" s="2">
        <v>400</v>
      </c>
      <c r="E13" s="4" t="str">
        <f>VLOOKUP(D13,配置说明!$K:$L,2,0)</f>
        <v>城市底层</v>
      </c>
      <c r="F13" s="2">
        <v>40001</v>
      </c>
      <c r="G13" s="4" t="str">
        <f>VLOOKUP(F13,配置说明!$M:$N,2,0)</f>
        <v>定位地点</v>
      </c>
      <c r="H13" s="2">
        <v>1001</v>
      </c>
      <c r="I13" s="2"/>
      <c r="J13" s="2"/>
      <c r="K13" s="2"/>
      <c r="L13" s="2"/>
      <c r="M13" s="28">
        <f t="shared" si="0"/>
        <v>1019</v>
      </c>
      <c r="N13" s="28">
        <f>COUNTIF(M$6:$M13,M13)</f>
        <v>1</v>
      </c>
      <c r="O13" s="57" t="str">
        <f>VLOOKUP(A13,'引导步骤表|CS|GuideStepData'!$A:$K,4,0)</f>
        <v>基地类引导</v>
      </c>
    </row>
    <row r="14" spans="1:15" x14ac:dyDescent="0.2">
      <c r="A14" s="84">
        <v>1019015</v>
      </c>
      <c r="B14" s="57">
        <f>INDEX('引导步骤表|CS|GuideStepData'!$A:$A,MATCH(M14&amp;","&amp;N14,'引导步骤表|CS|GuideStepData'!W:W,0))</f>
        <v>1019015</v>
      </c>
      <c r="C14" s="57">
        <f t="shared" si="1"/>
        <v>1</v>
      </c>
      <c r="D14" s="2">
        <v>403</v>
      </c>
      <c r="E14" s="4" t="str">
        <f>VLOOKUP(D14,配置说明!$K:$L,2,0)</f>
        <v>入驻列表</v>
      </c>
      <c r="F14" s="2">
        <v>40301</v>
      </c>
      <c r="G14" s="4" t="str">
        <f>VLOOKUP(F14,配置说明!$M:$N,2,0)</f>
        <v>置顶角色</v>
      </c>
      <c r="H14" s="2">
        <v>1006</v>
      </c>
      <c r="I14" s="2"/>
      <c r="J14" s="2"/>
      <c r="K14" s="2"/>
      <c r="L14" s="2"/>
      <c r="M14" s="28">
        <f t="shared" si="0"/>
        <v>1019</v>
      </c>
      <c r="N14" s="28">
        <f>COUNTIF(M$6:$M14,M14)</f>
        <v>2</v>
      </c>
      <c r="O14" s="57" t="str">
        <f>VLOOKUP(A14,'引导步骤表|CS|GuideStepData'!$A:$K,4,0)</f>
        <v>基地类引导</v>
      </c>
    </row>
    <row r="15" spans="1:15" x14ac:dyDescent="0.2">
      <c r="A15" s="84">
        <v>1019024</v>
      </c>
      <c r="B15" s="57">
        <f>INDEX('引导步骤表|CS|GuideStepData'!$A:$A,MATCH(M15&amp;","&amp;N15,'引导步骤表|CS|GuideStepData'!W:W,0))</f>
        <v>1019024</v>
      </c>
      <c r="C15" s="57">
        <f t="shared" si="1"/>
        <v>1</v>
      </c>
      <c r="D15" s="2">
        <v>400</v>
      </c>
      <c r="E15" s="4" t="str">
        <f>VLOOKUP(D15,配置说明!$K:$L,2,0)</f>
        <v>城市底层</v>
      </c>
      <c r="F15" s="2">
        <v>40001</v>
      </c>
      <c r="G15" s="4" t="str">
        <f>VLOOKUP(F15,配置说明!$M:$N,2,0)</f>
        <v>定位地点</v>
      </c>
      <c r="H15" s="2">
        <v>1004</v>
      </c>
      <c r="I15" s="2"/>
      <c r="J15" s="2"/>
      <c r="K15" s="2"/>
      <c r="L15" s="2"/>
      <c r="M15" s="28">
        <f t="shared" si="0"/>
        <v>1019</v>
      </c>
      <c r="N15" s="28">
        <f>COUNTIF(M$6:$M15,M15)</f>
        <v>3</v>
      </c>
      <c r="O15" s="57" t="str">
        <f>VLOOKUP(A15,'引导步骤表|CS|GuideStepData'!$A:$K,4,0)</f>
        <v>基地类引导</v>
      </c>
    </row>
    <row r="16" spans="1:15" x14ac:dyDescent="0.2">
      <c r="A16" s="84">
        <v>1019030</v>
      </c>
      <c r="B16" s="57">
        <f>INDEX('引导步骤表|CS|GuideStepData'!$A:$A,MATCH(M16&amp;","&amp;N16,'引导步骤表|CS|GuideStepData'!W:W,0))</f>
        <v>1019030</v>
      </c>
      <c r="C16" s="57">
        <f t="shared" si="1"/>
        <v>1</v>
      </c>
      <c r="D16" s="2">
        <v>403</v>
      </c>
      <c r="E16" s="4" t="str">
        <f>VLOOKUP(D16,配置说明!$K:$L,2,0)</f>
        <v>入驻列表</v>
      </c>
      <c r="F16" s="2">
        <v>40301</v>
      </c>
      <c r="G16" s="4" t="str">
        <f>VLOOKUP(F16,配置说明!$M:$N,2,0)</f>
        <v>置顶角色</v>
      </c>
      <c r="H16" s="2">
        <v>1009</v>
      </c>
      <c r="I16" s="2"/>
      <c r="J16" s="2"/>
      <c r="K16" s="2"/>
      <c r="L16" s="2"/>
      <c r="M16" s="28">
        <f t="shared" si="0"/>
        <v>1019</v>
      </c>
      <c r="N16" s="28">
        <f>COUNTIF(M$6:$M16,M16)</f>
        <v>4</v>
      </c>
      <c r="O16" s="57" t="str">
        <f>VLOOKUP(A16,'引导步骤表|CS|GuideStepData'!$A:$K,4,0)</f>
        <v>基地类引导</v>
      </c>
    </row>
    <row r="17" spans="1:15" x14ac:dyDescent="0.2">
      <c r="A17" s="84">
        <v>1019036</v>
      </c>
      <c r="B17" s="57">
        <f>INDEX('引导步骤表|CS|GuideStepData'!$A:$A,MATCH(M17&amp;","&amp;N17,'引导步骤表|CS|GuideStepData'!W:W,0))</f>
        <v>1019036</v>
      </c>
      <c r="C17" s="57">
        <f t="shared" si="1"/>
        <v>1</v>
      </c>
      <c r="D17" s="2">
        <v>400</v>
      </c>
      <c r="E17" s="4" t="str">
        <f>VLOOKUP(D17,配置说明!$K:$L,2,0)</f>
        <v>城市底层</v>
      </c>
      <c r="F17" s="2">
        <v>40001</v>
      </c>
      <c r="G17" s="4" t="str">
        <f>VLOOKUP(F17,配置说明!$M:$N,2,0)</f>
        <v>定位地点</v>
      </c>
      <c r="H17" s="44">
        <v>1010</v>
      </c>
      <c r="I17" s="2"/>
      <c r="J17" s="2"/>
      <c r="K17" s="2"/>
      <c r="L17" s="2"/>
      <c r="M17" s="28">
        <f t="shared" si="0"/>
        <v>1019</v>
      </c>
      <c r="N17" s="28">
        <f>COUNTIF(M$6:$M17,M17)</f>
        <v>5</v>
      </c>
      <c r="O17" s="57" t="str">
        <f>VLOOKUP(A17,'引导步骤表|CS|GuideStepData'!$A:$K,4,0)</f>
        <v>经营类引导</v>
      </c>
    </row>
    <row r="18" spans="1:15" x14ac:dyDescent="0.2">
      <c r="A18" s="84">
        <v>1022005</v>
      </c>
      <c r="B18" s="57">
        <f>INDEX('引导步骤表|CS|GuideStepData'!$A:$A,MATCH(M18&amp;","&amp;N18,'引导步骤表|CS|GuideStepData'!W:W,0))</f>
        <v>1022005</v>
      </c>
      <c r="C18" s="57">
        <f t="shared" si="1"/>
        <v>1</v>
      </c>
      <c r="D18" s="2">
        <v>400</v>
      </c>
      <c r="E18" s="4" t="str">
        <f>VLOOKUP(D18,配置说明!$K:$L,2,0)</f>
        <v>城市底层</v>
      </c>
      <c r="F18" s="2">
        <v>40001</v>
      </c>
      <c r="G18" s="4" t="str">
        <f>VLOOKUP(F18,配置说明!$M:$N,2,0)</f>
        <v>定位地点</v>
      </c>
      <c r="H18" s="2">
        <v>1009</v>
      </c>
      <c r="I18" s="2"/>
      <c r="J18" s="2"/>
      <c r="K18" s="2"/>
      <c r="L18" s="2"/>
      <c r="M18" s="28">
        <f t="shared" si="0"/>
        <v>1022</v>
      </c>
      <c r="N18" s="28">
        <f>COUNTIF(M$6:$M18,M18)</f>
        <v>1</v>
      </c>
      <c r="O18" s="57" t="str">
        <f>VLOOKUP(A18,'引导步骤表|CS|GuideStepData'!$A:$K,4,0)</f>
        <v>调查类引导</v>
      </c>
    </row>
    <row r="19" spans="1:15" x14ac:dyDescent="0.2">
      <c r="A19" s="84">
        <v>1022014</v>
      </c>
      <c r="B19" s="57">
        <f>INDEX('引导步骤表|CS|GuideStepData'!$A:$A,MATCH(M19&amp;","&amp;N19,'引导步骤表|CS|GuideStepData'!W:W,0))</f>
        <v>1022014</v>
      </c>
      <c r="C19" s="57">
        <f t="shared" si="1"/>
        <v>1</v>
      </c>
      <c r="D19" s="2">
        <v>403</v>
      </c>
      <c r="E19" s="4" t="str">
        <f>VLOOKUP(D19,配置说明!$K:$L,2,0)</f>
        <v>入驻列表</v>
      </c>
      <c r="F19" s="2">
        <v>40301</v>
      </c>
      <c r="G19" s="4" t="str">
        <f>VLOOKUP(F19,配置说明!$M:$N,2,0)</f>
        <v>置顶角色</v>
      </c>
      <c r="H19" s="2">
        <v>1007</v>
      </c>
      <c r="I19" s="2"/>
      <c r="J19" s="2"/>
      <c r="K19" s="2"/>
      <c r="L19" s="2"/>
      <c r="M19" s="28">
        <f t="shared" si="0"/>
        <v>1022</v>
      </c>
      <c r="N19" s="28">
        <f>COUNTIF(M$6:$M19,M19)</f>
        <v>2</v>
      </c>
      <c r="O19" s="57" t="str">
        <f>VLOOKUP(A19,'引导步骤表|CS|GuideStepData'!$A:$K,4,0)</f>
        <v>调查类引导</v>
      </c>
    </row>
    <row r="20" spans="1:15" x14ac:dyDescent="0.2">
      <c r="A20" s="84">
        <v>1023006</v>
      </c>
      <c r="B20" s="57">
        <f>INDEX('引导步骤表|CS|GuideStepData'!$A:$A,MATCH(M20&amp;","&amp;N20,'引导步骤表|CS|GuideStepData'!W:W,0))</f>
        <v>1023006</v>
      </c>
      <c r="C20" s="57">
        <f t="shared" si="1"/>
        <v>1</v>
      </c>
      <c r="D20" s="2">
        <v>400</v>
      </c>
      <c r="E20" s="4" t="str">
        <f>VLOOKUP(D20,配置说明!$K:$L,2,0)</f>
        <v>城市底层</v>
      </c>
      <c r="F20" s="2">
        <v>40001</v>
      </c>
      <c r="G20" s="4" t="str">
        <f>VLOOKUP(F20,配置说明!$M:$N,2,0)</f>
        <v>定位地点</v>
      </c>
      <c r="H20" s="4">
        <v>1022</v>
      </c>
      <c r="I20" s="2"/>
      <c r="J20" s="2"/>
      <c r="K20" s="2"/>
      <c r="L20" s="2"/>
      <c r="M20" s="28">
        <f t="shared" si="0"/>
        <v>1023</v>
      </c>
      <c r="N20" s="28">
        <f>COUNTIF(M$6:$M20,M20)</f>
        <v>1</v>
      </c>
      <c r="O20" s="57" t="str">
        <f>VLOOKUP(A20,'引导步骤表|CS|GuideStepData'!$A:$K,4,0)</f>
        <v>城市事件引导</v>
      </c>
    </row>
    <row r="21" spans="1:15" x14ac:dyDescent="0.2">
      <c r="A21" s="84">
        <v>1024006</v>
      </c>
      <c r="B21" s="57" t="e">
        <f>INDEX('引导步骤表|CS|GuideStepData'!$A:$A,MATCH(M21&amp;","&amp;N21,'引导步骤表|CS|GuideStepData'!W:W,0))</f>
        <v>#N/A</v>
      </c>
      <c r="C21" s="57" t="e">
        <f t="shared" si="1"/>
        <v>#N/A</v>
      </c>
      <c r="D21" s="107">
        <v>400</v>
      </c>
      <c r="E21" s="4" t="str">
        <f>VLOOKUP(D21,配置说明!$K:$L,2,0)</f>
        <v>城市底层</v>
      </c>
      <c r="F21" s="2">
        <v>40001</v>
      </c>
      <c r="G21" s="4" t="str">
        <f>VLOOKUP(F21,配置说明!$M:$N,2,0)</f>
        <v>定位地点</v>
      </c>
      <c r="H21" s="2">
        <v>1019</v>
      </c>
      <c r="I21" s="2"/>
      <c r="J21" s="2"/>
      <c r="K21" s="2"/>
      <c r="L21" s="2"/>
      <c r="M21" s="28"/>
      <c r="N21" s="28"/>
      <c r="O21" s="57" t="str">
        <f>VLOOKUP(A21,'引导步骤表|CS|GuideStepData'!$A:$K,4,0)</f>
        <v>探索迷宫引导</v>
      </c>
    </row>
    <row r="22" spans="1:15" x14ac:dyDescent="0.2">
      <c r="A22" s="84">
        <v>1024008</v>
      </c>
      <c r="B22" s="57">
        <f>INDEX('引导步骤表|CS|GuideStepData'!$A:$A,MATCH(M22&amp;","&amp;N22,'引导步骤表|CS|GuideStepData'!W:W,0))</f>
        <v>1024008</v>
      </c>
      <c r="C22" s="57">
        <f t="shared" si="1"/>
        <v>1</v>
      </c>
      <c r="D22" s="107">
        <v>701</v>
      </c>
      <c r="E22" s="4" t="str">
        <f>VLOOKUP(D22,配置说明!$K:$L,2,0)</f>
        <v>跳转功能</v>
      </c>
      <c r="F22" s="2">
        <v>70001</v>
      </c>
      <c r="G22" s="4" t="str">
        <f>VLOOKUP(F22,配置说明!$M:$N,2,0)</f>
        <v>调用跳转id</v>
      </c>
      <c r="H22" s="2">
        <v>1011</v>
      </c>
      <c r="I22" s="2"/>
      <c r="J22" s="2"/>
      <c r="K22" s="2"/>
      <c r="L22" s="2"/>
      <c r="M22" s="28">
        <f t="shared" si="0"/>
        <v>1024</v>
      </c>
      <c r="N22" s="28">
        <f>COUNTIF(M$6:$M22,M22)</f>
        <v>1</v>
      </c>
      <c r="O22" s="57" t="str">
        <f>VLOOKUP(A22,'引导步骤表|CS|GuideStepData'!$A:$K,4,0)</f>
        <v>探索迷宫引导</v>
      </c>
    </row>
    <row r="23" spans="1:15" x14ac:dyDescent="0.2">
      <c r="A23" s="84">
        <v>1026006</v>
      </c>
      <c r="B23" s="57">
        <f>INDEX('引导步骤表|CS|GuideStepData'!$A:$A,MATCH(M23&amp;","&amp;N23,'引导步骤表|CS|GuideStepData'!W:W,0))</f>
        <v>1026006</v>
      </c>
      <c r="C23" s="57">
        <f t="shared" si="1"/>
        <v>1</v>
      </c>
      <c r="D23" s="107">
        <v>600</v>
      </c>
      <c r="E23" s="4" t="str">
        <f>VLOOKUP(D23,配置说明!$K:$L,2,0)</f>
        <v>特工角色列表</v>
      </c>
      <c r="F23" s="2">
        <v>60001</v>
      </c>
      <c r="G23" s="4" t="str">
        <f>VLOOKUP(F23,配置说明!$M:$N,2,0)</f>
        <v>置顶角色</v>
      </c>
      <c r="H23" s="2">
        <v>1006</v>
      </c>
      <c r="I23" s="2"/>
      <c r="J23" s="2"/>
      <c r="K23" s="2"/>
      <c r="L23" s="2"/>
      <c r="M23" s="28">
        <f t="shared" si="0"/>
        <v>1026</v>
      </c>
      <c r="N23" s="28">
        <f>COUNTIF(M$6:$M23,M23)</f>
        <v>1</v>
      </c>
      <c r="O23" s="57" t="str">
        <f>VLOOKUP(A23,'引导步骤表|CS|GuideStepData'!$A:$K,4,0)</f>
        <v>装备引导</v>
      </c>
    </row>
    <row r="24" spans="1:15" x14ac:dyDescent="0.2">
      <c r="A24" s="84">
        <v>1027006</v>
      </c>
      <c r="B24" s="57">
        <f>INDEX('引导步骤表|CS|GuideStepData'!$A:$A,MATCH(M24&amp;","&amp;N24,'引导步骤表|CS|GuideStepData'!W:W,0))</f>
        <v>1027006</v>
      </c>
      <c r="C24" s="57">
        <f t="shared" si="1"/>
        <v>1</v>
      </c>
      <c r="D24" s="107">
        <v>600</v>
      </c>
      <c r="E24" s="4" t="str">
        <f>VLOOKUP(D24,配置说明!$K:$L,2,0)</f>
        <v>特工角色列表</v>
      </c>
      <c r="F24" s="2">
        <v>60001</v>
      </c>
      <c r="G24" s="4" t="str">
        <f>VLOOKUP(F24,配置说明!$M:$N,2,0)</f>
        <v>置顶角色</v>
      </c>
      <c r="H24" s="2">
        <v>1006</v>
      </c>
      <c r="I24" s="2"/>
      <c r="J24" s="2"/>
      <c r="K24" s="2"/>
      <c r="L24" s="2"/>
      <c r="M24" s="28">
        <f t="shared" si="0"/>
        <v>1027</v>
      </c>
      <c r="N24" s="28">
        <f>COUNTIF(M$6:$M24,M24)</f>
        <v>1</v>
      </c>
      <c r="O24" s="57" t="str">
        <f>VLOOKUP(A24,'引导步骤表|CS|GuideStepData'!$A:$K,4,0)</f>
        <v>优化引导</v>
      </c>
    </row>
    <row r="25" spans="1:15" x14ac:dyDescent="0.2">
      <c r="A25" s="84">
        <v>1028001</v>
      </c>
      <c r="B25" s="57">
        <f>INDEX('引导步骤表|CS|GuideStepData'!$A:$A,MATCH(M25&amp;","&amp;N25,'引导步骤表|CS|GuideStepData'!W:W,0))</f>
        <v>1028001</v>
      </c>
      <c r="C25" s="57">
        <f t="shared" si="1"/>
        <v>1</v>
      </c>
      <c r="D25" s="107">
        <v>101</v>
      </c>
      <c r="E25" s="4" t="str">
        <f>VLOOKUP(D25,'[1]#填写说明'!$K:$L,2,0)</f>
        <v>战斗系统</v>
      </c>
      <c r="F25" s="2">
        <v>10101</v>
      </c>
      <c r="G25" s="4" t="str">
        <f>VLOOKUP(F25,配置说明!$M:$N,2,0)</f>
        <v>关闭自动和倍速</v>
      </c>
      <c r="H25" s="2"/>
      <c r="I25" s="2"/>
      <c r="J25" s="2"/>
      <c r="K25" s="2"/>
      <c r="L25" s="2"/>
      <c r="M25" s="28">
        <f>INT(LEFT(A25,4))</f>
        <v>1028</v>
      </c>
      <c r="N25" s="28">
        <f>COUNTIF(M$6:$M25,M25)</f>
        <v>1</v>
      </c>
      <c r="O25" s="57" t="str">
        <f>VLOOKUP(A25,'[1]引导步骤表|CS|GuideStepData'!$A:$K,4,0)</f>
        <v>战斗引导一</v>
      </c>
    </row>
    <row r="26" spans="1:15" x14ac:dyDescent="0.2">
      <c r="D26" s="36"/>
      <c r="F26" s="93"/>
      <c r="G26" s="4"/>
    </row>
    <row r="27" spans="1:15" x14ac:dyDescent="0.2">
      <c r="D27" s="36"/>
    </row>
    <row r="28" spans="1:15" x14ac:dyDescent="0.2">
      <c r="D28" s="36"/>
    </row>
    <row r="29" spans="1:15" x14ac:dyDescent="0.2">
      <c r="D29" s="36"/>
    </row>
  </sheetData>
  <phoneticPr fontId="2" type="noConversion"/>
  <conditionalFormatting sqref="G1 D1:E1">
    <cfRule type="cellIs" dxfId="37" priority="219" operator="equal">
      <formula>2</formula>
    </cfRule>
    <cfRule type="cellIs" dxfId="36" priority="220" operator="equal">
      <formula>1</formula>
    </cfRule>
  </conditionalFormatting>
  <conditionalFormatting sqref="G1">
    <cfRule type="cellIs" dxfId="35" priority="221" operator="equal">
      <formula>"迷宫"</formula>
    </cfRule>
    <cfRule type="cellIs" dxfId="34" priority="222" operator="equal">
      <formula>"战斗"</formula>
    </cfRule>
  </conditionalFormatting>
  <conditionalFormatting sqref="C5:C1048576">
    <cfRule type="cellIs" dxfId="33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C782-395F-4928-91D7-FDC3EA627FA8}">
  <dimension ref="A1:J36"/>
  <sheetViews>
    <sheetView workbookViewId="0">
      <selection activeCell="J23" sqref="J23"/>
    </sheetView>
  </sheetViews>
  <sheetFormatPr defaultRowHeight="14.25" x14ac:dyDescent="0.2"/>
  <cols>
    <col min="1" max="2" width="9" customWidth="1"/>
    <col min="3" max="3" width="9.5" customWidth="1"/>
    <col min="4" max="4" width="9.875" customWidth="1"/>
    <col min="5" max="5" width="33.25" style="62" customWidth="1"/>
    <col min="6" max="6" width="11.625" bestFit="1" customWidth="1"/>
    <col min="7" max="7" width="39.875" customWidth="1"/>
    <col min="8" max="8" width="11.125" bestFit="1" customWidth="1"/>
    <col min="9" max="9" width="12.25" bestFit="1" customWidth="1"/>
    <col min="10" max="10" width="17.25" bestFit="1" customWidth="1"/>
  </cols>
  <sheetData>
    <row r="1" spans="1:10" x14ac:dyDescent="0.2">
      <c r="A1" s="5" t="s">
        <v>424</v>
      </c>
      <c r="B1" s="5"/>
      <c r="C1" s="5"/>
      <c r="D1" s="5" t="s">
        <v>425</v>
      </c>
      <c r="E1" s="8"/>
      <c r="F1" s="5" t="s">
        <v>427</v>
      </c>
      <c r="G1" s="5"/>
      <c r="H1" s="83"/>
      <c r="I1" s="83"/>
      <c r="J1" s="5"/>
    </row>
    <row r="2" spans="1:10" x14ac:dyDescent="0.2">
      <c r="A2" s="5" t="s">
        <v>143</v>
      </c>
      <c r="B2" s="5"/>
      <c r="C2" s="5"/>
      <c r="D2" s="5" t="s">
        <v>143</v>
      </c>
      <c r="E2" s="8"/>
      <c r="F2" s="5" t="s">
        <v>144</v>
      </c>
      <c r="G2" s="5"/>
      <c r="H2" s="83"/>
      <c r="I2" s="83"/>
      <c r="J2" s="5"/>
    </row>
    <row r="3" spans="1:10" x14ac:dyDescent="0.2">
      <c r="A3" s="5" t="s">
        <v>231</v>
      </c>
      <c r="B3" s="5"/>
      <c r="C3" s="5"/>
      <c r="D3" s="5" t="s">
        <v>231</v>
      </c>
      <c r="E3" s="8" t="s">
        <v>231</v>
      </c>
      <c r="F3" s="5" t="s">
        <v>231</v>
      </c>
      <c r="G3" s="5"/>
      <c r="H3" s="83"/>
      <c r="I3" s="83"/>
      <c r="J3" s="5"/>
    </row>
    <row r="4" spans="1:10" x14ac:dyDescent="0.2">
      <c r="A4" s="5"/>
      <c r="B4" s="5"/>
      <c r="C4" s="5"/>
      <c r="D4" s="5"/>
      <c r="E4" s="8"/>
      <c r="F4" s="5"/>
      <c r="G4" s="8"/>
      <c r="H4" s="83"/>
      <c r="I4" s="83"/>
      <c r="J4" s="5"/>
    </row>
    <row r="5" spans="1:10" x14ac:dyDescent="0.2">
      <c r="A5" s="5" t="s">
        <v>414</v>
      </c>
      <c r="B5" s="83" t="s">
        <v>686</v>
      </c>
      <c r="C5" s="83" t="s">
        <v>735</v>
      </c>
      <c r="D5" s="5" t="s">
        <v>478</v>
      </c>
      <c r="E5" s="8" t="s">
        <v>421</v>
      </c>
      <c r="F5" s="5" t="s">
        <v>125</v>
      </c>
      <c r="G5" s="8" t="s">
        <v>477</v>
      </c>
      <c r="H5" s="83" t="s">
        <v>680</v>
      </c>
      <c r="I5" s="83" t="s">
        <v>681</v>
      </c>
      <c r="J5" s="5" t="s">
        <v>682</v>
      </c>
    </row>
    <row r="6" spans="1:10" x14ac:dyDescent="0.2">
      <c r="A6" s="11">
        <v>1002003</v>
      </c>
      <c r="B6" s="57">
        <f>INDEX('引导步骤表|CS|GuideStepData'!$A:$A,MATCH(H6&amp;","&amp;I6,'引导步骤表|CS|GuideStepData'!Y:Y,0))</f>
        <v>1002003</v>
      </c>
      <c r="C6" s="57">
        <f>IF(A6=B6,1,0)</f>
        <v>1</v>
      </c>
      <c r="D6" s="4">
        <v>10001</v>
      </c>
      <c r="E6" s="140" t="str">
        <f>VLOOKUP(D6,配置说明!$E:$F,2,0)</f>
        <v>迷宫执行引导继续事件</v>
      </c>
      <c r="F6" s="4">
        <v>1000100201</v>
      </c>
      <c r="G6" s="4" t="s">
        <v>470</v>
      </c>
      <c r="H6" s="28">
        <f>INT(LEFT(A6,4))</f>
        <v>1002</v>
      </c>
      <c r="I6" s="28">
        <f>COUNTIF(H$6:$H6,H6)</f>
        <v>1</v>
      </c>
      <c r="J6" s="11" t="str">
        <f>VLOOKUP(A6,'引导步骤表|CS|GuideStepData'!$A:$K,4,0)</f>
        <v>迷宫交互引导</v>
      </c>
    </row>
    <row r="7" spans="1:10" x14ac:dyDescent="0.2">
      <c r="A7" s="11">
        <v>1007003</v>
      </c>
      <c r="B7" s="57">
        <f>INDEX('引导步骤表|CS|GuideStepData'!$A:$A,MATCH(H7&amp;","&amp;I7,'引导步骤表|CS|GuideStepData'!Y:Y,0))</f>
        <v>1007003</v>
      </c>
      <c r="C7" s="57">
        <f t="shared" ref="C7:C36" si="0">IF(A7=B7,1,0)</f>
        <v>1</v>
      </c>
      <c r="D7" s="4">
        <v>10001</v>
      </c>
      <c r="E7" s="140" t="str">
        <f>VLOOKUP(D7,配置说明!$E:$F,2,0)</f>
        <v>迷宫执行引导继续事件</v>
      </c>
      <c r="F7" s="4">
        <v>1000103002</v>
      </c>
      <c r="G7" s="4" t="s">
        <v>471</v>
      </c>
      <c r="H7" s="28">
        <f>INT(LEFT(A7,4))</f>
        <v>1007</v>
      </c>
      <c r="I7" s="28">
        <f>COUNTIF(H$6:$H7,H7)</f>
        <v>1</v>
      </c>
      <c r="J7" s="11" t="str">
        <f>VLOOKUP(A7,'引导步骤表|CS|GuideStepData'!$A:$K,4,0)</f>
        <v>拼点引导</v>
      </c>
    </row>
    <row r="8" spans="1:10" x14ac:dyDescent="0.2">
      <c r="A8" s="11">
        <v>1010001</v>
      </c>
      <c r="B8" s="57">
        <f>INDEX('引导步骤表|CS|GuideStepData'!$A:$A,MATCH(H8&amp;","&amp;I8,'引导步骤表|CS|GuideStepData'!Y:Y,0))</f>
        <v>1010001</v>
      </c>
      <c r="C8" s="57">
        <f t="shared" si="0"/>
        <v>1</v>
      </c>
      <c r="D8" s="4">
        <v>10008</v>
      </c>
      <c r="E8" s="140" t="str">
        <f>VLOOKUP(D8,配置说明!$E:$F,2,0)</f>
        <v>结算界面动画播放完</v>
      </c>
      <c r="F8" s="4">
        <v>0</v>
      </c>
      <c r="G8" s="4"/>
      <c r="H8" s="28">
        <f t="shared" ref="H8" si="1">INT(LEFT(A8,4))</f>
        <v>1010</v>
      </c>
      <c r="I8" s="28">
        <f>COUNTIF(H$6:$H8,H8)</f>
        <v>1</v>
      </c>
      <c r="J8" s="11" t="str">
        <f>VLOOKUP(A8,'引导步骤表|CS|GuideStepData'!$A:$K,4,0)</f>
        <v>抽卡系统引导</v>
      </c>
    </row>
    <row r="9" spans="1:10" x14ac:dyDescent="0.2">
      <c r="A9" s="11">
        <v>1010004</v>
      </c>
      <c r="B9" s="57">
        <f>INDEX('引导步骤表|CS|GuideStepData'!$A:$A,MATCH(H9&amp;","&amp;I9,'引导步骤表|CS|GuideStepData'!Y:Y,0))</f>
        <v>1010004</v>
      </c>
      <c r="C9" s="57">
        <f t="shared" si="0"/>
        <v>1</v>
      </c>
      <c r="D9" s="119">
        <v>10004</v>
      </c>
      <c r="E9" s="141" t="str">
        <f>VLOOKUP(D9,配置说明!$E:$F,2,0)</f>
        <v>通关某关后新地点动画播放完后</v>
      </c>
      <c r="F9" s="119">
        <v>100011</v>
      </c>
      <c r="G9" s="119" t="s">
        <v>674</v>
      </c>
      <c r="H9" s="28">
        <f>INT(LEFT(A9,4))</f>
        <v>1010</v>
      </c>
      <c r="I9" s="28">
        <f>COUNTIF(H$6:$H9,H9)</f>
        <v>2</v>
      </c>
      <c r="J9" s="11" t="str">
        <f>VLOOKUP(A9,'引导步骤表|CS|GuideStepData'!$A:$K,4,0)</f>
        <v>抽卡系统引导</v>
      </c>
    </row>
    <row r="10" spans="1:10" x14ac:dyDescent="0.2">
      <c r="A10" s="11">
        <v>1010006</v>
      </c>
      <c r="B10" s="57">
        <f>INDEX('引导步骤表|CS|GuideStepData'!$A:$A,MATCH(H10&amp;","&amp;I10,'引导步骤表|CS|GuideStepData'!Y:Y,0))</f>
        <v>1010006</v>
      </c>
      <c r="C10" s="57">
        <f t="shared" si="0"/>
        <v>1</v>
      </c>
      <c r="D10" s="4">
        <v>10007</v>
      </c>
      <c r="E10" s="140" t="str">
        <f>VLOOKUP(D10,配置说明!$E:$F,2,0)</f>
        <v>主界面动画播放完</v>
      </c>
      <c r="F10" s="4">
        <v>0</v>
      </c>
      <c r="G10" s="4" t="s">
        <v>522</v>
      </c>
      <c r="H10" s="28">
        <f>INT(LEFT(A10,4))</f>
        <v>1010</v>
      </c>
      <c r="I10" s="28">
        <f>COUNTIF(H$6:$H10,H10)</f>
        <v>3</v>
      </c>
      <c r="J10" s="11" t="str">
        <f>VLOOKUP(A10,'引导步骤表|CS|GuideStepData'!$A:$K,4,0)</f>
        <v>抽卡系统引导</v>
      </c>
    </row>
    <row r="11" spans="1:10" x14ac:dyDescent="0.2">
      <c r="A11" s="11">
        <v>1010014</v>
      </c>
      <c r="B11" s="57">
        <f>INDEX('引导步骤表|CS|GuideStepData'!$A:$A,MATCH(H11&amp;","&amp;I11,'引导步骤表|CS|GuideStepData'!Y:Y,0))</f>
        <v>1010015</v>
      </c>
      <c r="C11" s="57">
        <f t="shared" ref="C11" si="2">IF(A11=B11,1,0)</f>
        <v>0</v>
      </c>
      <c r="D11" s="4">
        <v>10009</v>
      </c>
      <c r="E11" s="140" t="str">
        <f>VLOOKUP(D11,配置说明!$E:$F,2,0)</f>
        <v>假抽卡界面播放完毕</v>
      </c>
      <c r="F11" s="4">
        <v>0</v>
      </c>
      <c r="G11" s="4" t="s">
        <v>522</v>
      </c>
      <c r="H11" s="28">
        <f t="shared" ref="H11" si="3">INT(LEFT(A11,4))</f>
        <v>1010</v>
      </c>
      <c r="I11" s="28">
        <f>COUNTIF(H$6:$H11,H11)</f>
        <v>4</v>
      </c>
      <c r="J11" s="11" t="str">
        <f>VLOOKUP(A11,'引导步骤表|CS|GuideStepData'!$A:$K,4,0)</f>
        <v>抽卡系统引导</v>
      </c>
    </row>
    <row r="12" spans="1:10" x14ac:dyDescent="0.2">
      <c r="A12" s="11">
        <v>1010015</v>
      </c>
      <c r="B12" s="57" t="e">
        <f>INDEX('引导步骤表|CS|GuideStepData'!$A:$A,MATCH(H12&amp;","&amp;I12,'引导步骤表|CS|GuideStepData'!Y:Y,0))</f>
        <v>#N/A</v>
      </c>
      <c r="C12" s="57" t="e">
        <f t="shared" ref="C12" si="4">IF(A12=B12,1,0)</f>
        <v>#N/A</v>
      </c>
      <c r="D12" s="4">
        <v>10010</v>
      </c>
      <c r="E12" s="140" t="str">
        <f>VLOOKUP(D12,配置说明!$E:$F,2,0)</f>
        <v>假抽卡界面开始播放结果（弹出卡片）</v>
      </c>
      <c r="F12" s="4">
        <v>0</v>
      </c>
      <c r="G12" s="4" t="s">
        <v>522</v>
      </c>
      <c r="H12" s="28">
        <f t="shared" ref="H12" si="5">INT(LEFT(A12,4))</f>
        <v>1010</v>
      </c>
      <c r="I12" s="28">
        <f>COUNTIF(H$6:$H12,H12)</f>
        <v>5</v>
      </c>
      <c r="J12" s="11" t="str">
        <f>VLOOKUP(A12,'引导步骤表|CS|GuideStepData'!$A:$K,4,0)</f>
        <v>抽卡系统引导</v>
      </c>
    </row>
    <row r="13" spans="1:10" x14ac:dyDescent="0.2">
      <c r="A13" s="11">
        <v>1014001</v>
      </c>
      <c r="B13" s="57">
        <f>INDEX('引导步骤表|CS|GuideStepData'!$A:$A,MATCH(H13&amp;","&amp;I13,'引导步骤表|CS|GuideStepData'!Y:Y,0))</f>
        <v>1014001</v>
      </c>
      <c r="C13" s="57">
        <f t="shared" si="0"/>
        <v>1</v>
      </c>
      <c r="D13" s="4">
        <v>10008</v>
      </c>
      <c r="E13" s="140" t="str">
        <f>VLOOKUP(D13,配置说明!$E:$F,2,0)</f>
        <v>结算界面动画播放完</v>
      </c>
      <c r="F13" s="4">
        <v>0</v>
      </c>
      <c r="G13" s="4"/>
      <c r="H13" s="28">
        <f>INT(LEFT(A13,4))</f>
        <v>1014</v>
      </c>
      <c r="I13" s="28">
        <f>COUNTIF(H$6:$H13,H13)</f>
        <v>1</v>
      </c>
      <c r="J13" s="11" t="str">
        <f>VLOOKUP(A13,'引导步骤表|CS|GuideStepData'!$A:$K,4,0)</f>
        <v>角色养成引导</v>
      </c>
    </row>
    <row r="14" spans="1:10" x14ac:dyDescent="0.2">
      <c r="A14" s="11">
        <v>1014016</v>
      </c>
      <c r="B14" s="57">
        <f>INDEX('引导步骤表|CS|GuideStepData'!$A:$A,MATCH(H14&amp;","&amp;I14,'引导步骤表|CS|GuideStepData'!Y:Y,0))</f>
        <v>1014016</v>
      </c>
      <c r="C14" s="57">
        <f t="shared" si="0"/>
        <v>1</v>
      </c>
      <c r="D14" s="4">
        <v>10006</v>
      </c>
      <c r="E14" s="140" t="str">
        <f>VLOOKUP(D14,配置说明!$E:$F,2,0)</f>
        <v>等待N秒继续执行</v>
      </c>
      <c r="F14" s="4">
        <v>1</v>
      </c>
      <c r="G14" s="4" t="s">
        <v>465</v>
      </c>
      <c r="H14" s="28">
        <f>INT(LEFT(A14,4))</f>
        <v>1014</v>
      </c>
      <c r="I14" s="28">
        <f>COUNTIF(H$6:$H14,H14)</f>
        <v>2</v>
      </c>
      <c r="J14" s="11" t="str">
        <f>VLOOKUP(A14,'引导步骤表|CS|GuideStepData'!$A:$K,4,0)</f>
        <v>角色养成引导</v>
      </c>
    </row>
    <row r="15" spans="1:10" x14ac:dyDescent="0.2">
      <c r="A15" s="11">
        <v>1014022</v>
      </c>
      <c r="B15" s="57">
        <f>INDEX('引导步骤表|CS|GuideStepData'!$A:$A,MATCH(H15&amp;","&amp;I15,'引导步骤表|CS|GuideStepData'!Y:Y,0))</f>
        <v>1014022</v>
      </c>
      <c r="C15" s="57">
        <f>IF(A15=B15,1,0)</f>
        <v>1</v>
      </c>
      <c r="D15" s="4">
        <v>10006</v>
      </c>
      <c r="E15" s="140" t="str">
        <f>VLOOKUP(D15,配置说明!$E:$F,2,0)</f>
        <v>等待N秒继续执行</v>
      </c>
      <c r="F15" s="4">
        <v>2</v>
      </c>
      <c r="G15" s="4" t="s">
        <v>722</v>
      </c>
      <c r="H15" s="28">
        <f>INT(LEFT(A15,4))</f>
        <v>1014</v>
      </c>
      <c r="I15" s="28">
        <f>COUNTIF(H$6:$H15,H15)</f>
        <v>3</v>
      </c>
      <c r="J15" s="11" t="str">
        <f>VLOOKUP(A15,'引导步骤表|CS|GuideStepData'!$A:$K,4,0)</f>
        <v>角色养成引导</v>
      </c>
    </row>
    <row r="16" spans="1:10" x14ac:dyDescent="0.2">
      <c r="A16" s="11">
        <v>1016001</v>
      </c>
      <c r="B16" s="57">
        <f>INDEX('引导步骤表|CS|GuideStepData'!$A:$A,MATCH(H16&amp;","&amp;I16,'引导步骤表|CS|GuideStepData'!Y:Y,0))</f>
        <v>1016001</v>
      </c>
      <c r="C16" s="57">
        <f t="shared" si="0"/>
        <v>1</v>
      </c>
      <c r="D16" s="4">
        <v>10008</v>
      </c>
      <c r="E16" s="140" t="str">
        <f>VLOOKUP(D16,配置说明!$E:$F,2,0)</f>
        <v>结算界面动画播放完</v>
      </c>
      <c r="F16" s="4">
        <v>0</v>
      </c>
      <c r="G16" s="4"/>
      <c r="H16" s="28">
        <f t="shared" ref="H16" si="6">INT(LEFT(A16,4))</f>
        <v>1016</v>
      </c>
      <c r="I16" s="28">
        <f>COUNTIF(H$6:$H16,H16)</f>
        <v>1</v>
      </c>
      <c r="J16" s="11" t="str">
        <f>VLOOKUP(A16,'引导步骤表|CS|GuideStepData'!$A:$K,4,0)</f>
        <v>新手任务引导</v>
      </c>
    </row>
    <row r="17" spans="1:10" x14ac:dyDescent="0.2">
      <c r="A17" s="11">
        <v>1016004</v>
      </c>
      <c r="B17" s="57">
        <f>INDEX('引导步骤表|CS|GuideStepData'!$A:$A,MATCH(H17&amp;","&amp;I17,'引导步骤表|CS|GuideStepData'!Y:Y,0))</f>
        <v>1016004</v>
      </c>
      <c r="C17" s="57">
        <f t="shared" si="0"/>
        <v>1</v>
      </c>
      <c r="D17" s="4">
        <v>10004</v>
      </c>
      <c r="E17" s="140" t="str">
        <f>VLOOKUP(D17,配置说明!$E:$F,2,0)</f>
        <v>通关某关后新地点动画播放完后</v>
      </c>
      <c r="F17" s="4">
        <v>100013</v>
      </c>
      <c r="G17" s="4" t="s">
        <v>723</v>
      </c>
      <c r="H17" s="28">
        <f>INT(LEFT(A17,4))</f>
        <v>1016</v>
      </c>
      <c r="I17" s="28">
        <f>COUNTIF(H$6:$H17,H17)</f>
        <v>2</v>
      </c>
      <c r="J17" s="11" t="str">
        <f>VLOOKUP(A17,'引导步骤表|CS|GuideStepData'!$A:$K,4,0)</f>
        <v>新手任务引导</v>
      </c>
    </row>
    <row r="18" spans="1:10" x14ac:dyDescent="0.2">
      <c r="A18" s="11">
        <v>1016011</v>
      </c>
      <c r="B18" s="57">
        <f>INDEX('引导步骤表|CS|GuideStepData'!$A:$A,MATCH(H18&amp;","&amp;I18,'引导步骤表|CS|GuideStepData'!Y:Y,0))</f>
        <v>1016011</v>
      </c>
      <c r="C18" s="57">
        <f t="shared" si="0"/>
        <v>1</v>
      </c>
      <c r="D18" s="4">
        <v>10002</v>
      </c>
      <c r="E18" s="140" t="str">
        <f>VLOOKUP(D18,配置说明!$E:$F,2,0)</f>
        <v>处于某引导Id时，奖励界面关闭后</v>
      </c>
      <c r="F18" s="4">
        <v>0</v>
      </c>
      <c r="G18" s="4" t="s">
        <v>464</v>
      </c>
      <c r="H18" s="28">
        <f>INT(LEFT(A18,4))</f>
        <v>1016</v>
      </c>
      <c r="I18" s="28">
        <f>COUNTIF(H$6:$H18,H18)</f>
        <v>3</v>
      </c>
      <c r="J18" s="11" t="str">
        <f>VLOOKUP(A18,'引导步骤表|CS|GuideStepData'!$A:$K,4,0)</f>
        <v>新手任务引导</v>
      </c>
    </row>
    <row r="19" spans="1:10" x14ac:dyDescent="0.2">
      <c r="A19" s="11">
        <v>1018001</v>
      </c>
      <c r="B19" s="57">
        <f>INDEX('引导步骤表|CS|GuideStepData'!$A:$A,MATCH(H19&amp;","&amp;I19,'引导步骤表|CS|GuideStepData'!Y:Y,0))</f>
        <v>1018001</v>
      </c>
      <c r="C19" s="57">
        <f t="shared" si="0"/>
        <v>1</v>
      </c>
      <c r="D19" s="4">
        <v>10008</v>
      </c>
      <c r="E19" s="140" t="str">
        <f>VLOOKUP(D19,配置说明!$E:$F,2,0)</f>
        <v>结算界面动画播放完</v>
      </c>
      <c r="F19" s="4">
        <v>0</v>
      </c>
      <c r="G19" s="4" t="s">
        <v>719</v>
      </c>
      <c r="H19" s="28">
        <f>INT(LEFT(A19,4))</f>
        <v>1018</v>
      </c>
      <c r="I19" s="28">
        <f>COUNTIF(H$6:$H19,H19)</f>
        <v>1</v>
      </c>
      <c r="J19" s="11" t="str">
        <f>VLOOKUP(A19,'引导步骤表|CS|GuideStepData'!$A:$K,4,0)</f>
        <v>材料本引导</v>
      </c>
    </row>
    <row r="20" spans="1:10" x14ac:dyDescent="0.2">
      <c r="A20" s="11">
        <v>1018004</v>
      </c>
      <c r="B20" s="57">
        <f>INDEX('引导步骤表|CS|GuideStepData'!$A:$A,MATCH(H20&amp;","&amp;I20,'引导步骤表|CS|GuideStepData'!Y:Y,0))</f>
        <v>1018004</v>
      </c>
      <c r="C20" s="57">
        <f t="shared" si="0"/>
        <v>1</v>
      </c>
      <c r="D20" s="4">
        <v>10004</v>
      </c>
      <c r="E20" s="140" t="str">
        <f>VLOOKUP(D20,配置说明!$E:$F,2,0)</f>
        <v>通关某关后新地点动画播放完后</v>
      </c>
      <c r="F20" s="4">
        <v>101031</v>
      </c>
      <c r="G20" s="4" t="s">
        <v>720</v>
      </c>
      <c r="H20" s="28">
        <f>INT(LEFT(A20,4))</f>
        <v>1018</v>
      </c>
      <c r="I20" s="28">
        <f>COUNTIF(H$6:$H20,H20)</f>
        <v>2</v>
      </c>
      <c r="J20" s="11" t="str">
        <f>VLOOKUP(A20,'引导步骤表|CS|GuideStepData'!$A:$K,4,0)</f>
        <v>材料本引导</v>
      </c>
    </row>
    <row r="21" spans="1:10" x14ac:dyDescent="0.2">
      <c r="A21" s="11">
        <v>1019001</v>
      </c>
      <c r="B21" s="57">
        <f>INDEX('引导步骤表|CS|GuideStepData'!$A:$A,MATCH(H21&amp;","&amp;I21,'引导步骤表|CS|GuideStepData'!Y:Y,0))</f>
        <v>1019001</v>
      </c>
      <c r="C21" s="57">
        <f t="shared" si="0"/>
        <v>1</v>
      </c>
      <c r="D21" s="4">
        <v>10008</v>
      </c>
      <c r="E21" s="140" t="str">
        <f>VLOOKUP(D21,配置说明!$E:$F,2,0)</f>
        <v>结算界面动画播放完</v>
      </c>
      <c r="F21" s="4">
        <v>0</v>
      </c>
      <c r="G21" s="4"/>
      <c r="H21" s="28">
        <f t="shared" ref="H21" si="7">INT(LEFT(A21,4))</f>
        <v>1019</v>
      </c>
      <c r="I21" s="28">
        <f>COUNTIF(H$6:$H21,H21)</f>
        <v>1</v>
      </c>
      <c r="J21" s="11" t="str">
        <f>VLOOKUP(A21,'引导步骤表|CS|GuideStepData'!$A:$K,4,0)</f>
        <v>基地类引导</v>
      </c>
    </row>
    <row r="22" spans="1:10" x14ac:dyDescent="0.2">
      <c r="A22" s="11">
        <v>1019005</v>
      </c>
      <c r="B22" s="57">
        <f>INDEX('引导步骤表|CS|GuideStepData'!$A:$A,MATCH(H22&amp;","&amp;I22,'引导步骤表|CS|GuideStepData'!Y:Y,0))</f>
        <v>1019005</v>
      </c>
      <c r="C22" s="57">
        <f t="shared" si="0"/>
        <v>1</v>
      </c>
      <c r="D22" s="4">
        <v>10004</v>
      </c>
      <c r="E22" s="140" t="str">
        <f>VLOOKUP(D22,配置说明!$E:$F,2,0)</f>
        <v>通关某关后新地点动画播放完后</v>
      </c>
      <c r="F22" s="4">
        <v>101011</v>
      </c>
      <c r="G22" s="4" t="s">
        <v>466</v>
      </c>
      <c r="H22" s="28">
        <f t="shared" ref="H22:H30" si="8">INT(LEFT(A22,4))</f>
        <v>1019</v>
      </c>
      <c r="I22" s="28">
        <f>COUNTIF(H$6:$H22,H22)</f>
        <v>2</v>
      </c>
      <c r="J22" s="11" t="str">
        <f>VLOOKUP(A22,'引导步骤表|CS|GuideStepData'!$A:$K,4,0)</f>
        <v>基地类引导</v>
      </c>
    </row>
    <row r="23" spans="1:10" x14ac:dyDescent="0.2">
      <c r="A23" s="11">
        <v>1019012</v>
      </c>
      <c r="B23" s="57">
        <f>INDEX('引导步骤表|CS|GuideStepData'!$A:$A,MATCH(H23&amp;","&amp;I23,'引导步骤表|CS|GuideStepData'!Y:Y,0))</f>
        <v>1019012</v>
      </c>
      <c r="C23" s="57">
        <f t="shared" si="0"/>
        <v>1</v>
      </c>
      <c r="D23" s="4">
        <v>10003</v>
      </c>
      <c r="E23" s="140" t="str">
        <f>VLOOKUP(D23,配置说明!$E:$F,2,0)</f>
        <v>渗透成功界面关闭后</v>
      </c>
      <c r="F23" s="4">
        <v>101</v>
      </c>
      <c r="G23" s="4" t="s">
        <v>468</v>
      </c>
      <c r="H23" s="28">
        <f t="shared" si="8"/>
        <v>1019</v>
      </c>
      <c r="I23" s="28">
        <f>COUNTIF(H$6:$H23,H23)</f>
        <v>3</v>
      </c>
      <c r="J23" s="11" t="str">
        <f>VLOOKUP(A23,'引导步骤表|CS|GuideStepData'!$A:$K,4,0)</f>
        <v>基地类引导</v>
      </c>
    </row>
    <row r="24" spans="1:10" x14ac:dyDescent="0.2">
      <c r="A24" s="11">
        <v>1019028</v>
      </c>
      <c r="B24" s="57">
        <f>INDEX('引导步骤表|CS|GuideStepData'!$A:$A,MATCH(H24&amp;","&amp;I24,'引导步骤表|CS|GuideStepData'!Y:Y,0))</f>
        <v>1019028</v>
      </c>
      <c r="C24" s="57">
        <f t="shared" si="0"/>
        <v>1</v>
      </c>
      <c r="D24" s="4">
        <v>10003</v>
      </c>
      <c r="E24" s="140" t="str">
        <f>VLOOKUP(D24,配置说明!$E:$F,2,0)</f>
        <v>渗透成功界面关闭后</v>
      </c>
      <c r="F24" s="4">
        <v>104</v>
      </c>
      <c r="G24" s="4" t="s">
        <v>520</v>
      </c>
      <c r="H24" s="28">
        <f t="shared" si="8"/>
        <v>1019</v>
      </c>
      <c r="I24" s="28">
        <f>COUNTIF(H$6:$H24,H24)</f>
        <v>4</v>
      </c>
      <c r="J24" s="11" t="str">
        <f>VLOOKUP(A24,'引导步骤表|CS|GuideStepData'!$A:$K,4,0)</f>
        <v>经营类引导</v>
      </c>
    </row>
    <row r="25" spans="1:10" x14ac:dyDescent="0.2">
      <c r="A25" s="11">
        <v>1022001</v>
      </c>
      <c r="B25" s="57">
        <f>INDEX('引导步骤表|CS|GuideStepData'!$A:$A,MATCH(H25&amp;","&amp;I25,'引导步骤表|CS|GuideStepData'!Y:Y,0))</f>
        <v>1022001</v>
      </c>
      <c r="C25" s="57">
        <f t="shared" si="0"/>
        <v>1</v>
      </c>
      <c r="D25" s="4">
        <v>10008</v>
      </c>
      <c r="E25" s="140" t="str">
        <f>VLOOKUP(D25,配置说明!$E:$F,2,0)</f>
        <v>结算界面动画播放完</v>
      </c>
      <c r="F25" s="4">
        <v>0</v>
      </c>
      <c r="G25" s="4"/>
      <c r="H25" s="28">
        <f t="shared" si="8"/>
        <v>1022</v>
      </c>
      <c r="I25" s="28">
        <f>COUNTIF(H$6:$H25,H25)</f>
        <v>1</v>
      </c>
      <c r="J25" s="11" t="str">
        <f>VLOOKUP(A25,'引导步骤表|CS|GuideStepData'!$A:$K,4,0)</f>
        <v>调查类引导</v>
      </c>
    </row>
    <row r="26" spans="1:10" x14ac:dyDescent="0.2">
      <c r="A26" s="11">
        <v>1022004</v>
      </c>
      <c r="B26" s="57">
        <f>INDEX('引导步骤表|CS|GuideStepData'!$A:$A,MATCH(H26&amp;","&amp;I26,'引导步骤表|CS|GuideStepData'!Y:Y,0))</f>
        <v>1022004</v>
      </c>
      <c r="C26" s="57">
        <f t="shared" si="0"/>
        <v>1</v>
      </c>
      <c r="D26" s="4">
        <v>10004</v>
      </c>
      <c r="E26" s="140" t="str">
        <f>VLOOKUP(D26,配置说明!$E:$F,2,0)</f>
        <v>通关某关后新地点动画播放完后</v>
      </c>
      <c r="F26" s="4">
        <v>101043</v>
      </c>
      <c r="G26" s="4" t="s">
        <v>467</v>
      </c>
      <c r="H26" s="28">
        <f t="shared" si="8"/>
        <v>1022</v>
      </c>
      <c r="I26" s="28">
        <f>COUNTIF(H$6:$H26,H26)</f>
        <v>2</v>
      </c>
      <c r="J26" s="11" t="str">
        <f>VLOOKUP(A26,'引导步骤表|CS|GuideStepData'!$A:$K,4,0)</f>
        <v>调查类引导</v>
      </c>
    </row>
    <row r="27" spans="1:10" x14ac:dyDescent="0.2">
      <c r="A27" s="11">
        <v>1022009</v>
      </c>
      <c r="B27" s="57">
        <f>INDEX('引导步骤表|CS|GuideStepData'!$A:$A,MATCH(H27&amp;","&amp;I27,'引导步骤表|CS|GuideStepData'!Y:Y,0))</f>
        <v>1022009</v>
      </c>
      <c r="C27" s="57">
        <f t="shared" si="0"/>
        <v>1</v>
      </c>
      <c r="D27" s="4">
        <v>10003</v>
      </c>
      <c r="E27" s="140" t="str">
        <f>VLOOKUP(D27,配置说明!$E:$F,2,0)</f>
        <v>渗透成功界面关闭后</v>
      </c>
      <c r="F27" s="4">
        <v>109</v>
      </c>
      <c r="G27" s="4" t="s">
        <v>469</v>
      </c>
      <c r="H27" s="28">
        <f t="shared" si="8"/>
        <v>1022</v>
      </c>
      <c r="I27" s="28">
        <f>COUNTIF(H$6:$H27,H27)</f>
        <v>3</v>
      </c>
      <c r="J27" s="11" t="str">
        <f>VLOOKUP(A27,'引导步骤表|CS|GuideStepData'!$A:$K,4,0)</f>
        <v>调查类引导</v>
      </c>
    </row>
    <row r="28" spans="1:10" x14ac:dyDescent="0.2">
      <c r="A28" s="11">
        <v>1022019</v>
      </c>
      <c r="B28" s="57">
        <f>INDEX('引导步骤表|CS|GuideStepData'!$A:$A,MATCH(H28&amp;","&amp;I28,'引导步骤表|CS|GuideStepData'!Y:Y,0))</f>
        <v>1022019</v>
      </c>
      <c r="C28" s="57">
        <f t="shared" si="0"/>
        <v>1</v>
      </c>
      <c r="D28" s="4">
        <v>10006</v>
      </c>
      <c r="E28" s="140" t="str">
        <f>VLOOKUP(D28,配置说明!$E:$F,2,0)</f>
        <v>等待N秒继续执行</v>
      </c>
      <c r="F28" s="4">
        <v>5</v>
      </c>
      <c r="G28" s="4" t="s">
        <v>473</v>
      </c>
      <c r="H28" s="28">
        <f t="shared" si="8"/>
        <v>1022</v>
      </c>
      <c r="I28" s="28">
        <f>COUNTIF(H$6:$H28,H28)</f>
        <v>4</v>
      </c>
      <c r="J28" s="11" t="str">
        <f>VLOOKUP(A28,'引导步骤表|CS|GuideStepData'!$A:$K,4,0)</f>
        <v>调查类引导</v>
      </c>
    </row>
    <row r="29" spans="1:10" x14ac:dyDescent="0.2">
      <c r="A29" s="11">
        <v>1022025</v>
      </c>
      <c r="B29" s="57">
        <f>INDEX('引导步骤表|CS|GuideStepData'!$A:$A,MATCH(H29&amp;","&amp;I29,'引导步骤表|CS|GuideStepData'!Y:Y,0))</f>
        <v>1022025</v>
      </c>
      <c r="C29" s="57">
        <f t="shared" si="0"/>
        <v>1</v>
      </c>
      <c r="D29" s="4">
        <v>10002</v>
      </c>
      <c r="E29" s="140" t="str">
        <f>VLOOKUP(D29,配置说明!$E:$F,2,0)</f>
        <v>处于某引导Id时，奖励界面关闭后</v>
      </c>
      <c r="F29" s="4">
        <v>0</v>
      </c>
      <c r="G29" s="4" t="s">
        <v>464</v>
      </c>
      <c r="H29" s="28">
        <f t="shared" si="8"/>
        <v>1022</v>
      </c>
      <c r="I29" s="28">
        <f>COUNTIF(H$6:$H29,H29)</f>
        <v>5</v>
      </c>
      <c r="J29" s="11" t="str">
        <f>VLOOKUP(A29,'引导步骤表|CS|GuideStepData'!$A:$K,4,0)</f>
        <v>调查类引导</v>
      </c>
    </row>
    <row r="30" spans="1:10" x14ac:dyDescent="0.2">
      <c r="A30" s="11">
        <v>1022028</v>
      </c>
      <c r="B30" s="57">
        <f>INDEX('引导步骤表|CS|GuideStepData'!$A:$A,MATCH(H30&amp;","&amp;I30,'引导步骤表|CS|GuideStepData'!Y:Y,0))</f>
        <v>1022028</v>
      </c>
      <c r="C30" s="57">
        <f t="shared" si="0"/>
        <v>1</v>
      </c>
      <c r="D30" s="4">
        <v>10006</v>
      </c>
      <c r="E30" s="140" t="str">
        <f>VLOOKUP(D30,配置说明!$E:$F,2,0)</f>
        <v>等待N秒继续执行</v>
      </c>
      <c r="F30" s="4">
        <v>2</v>
      </c>
      <c r="G30" s="4" t="s">
        <v>473</v>
      </c>
      <c r="H30" s="28">
        <f t="shared" si="8"/>
        <v>1022</v>
      </c>
      <c r="I30" s="28">
        <f>COUNTIF(H$6:$H30,H30)</f>
        <v>6</v>
      </c>
      <c r="J30" s="11" t="str">
        <f>VLOOKUP(A30,'引导步骤表|CS|GuideStepData'!$A:$K,4,0)</f>
        <v>调查类引导</v>
      </c>
    </row>
    <row r="31" spans="1:10" x14ac:dyDescent="0.2">
      <c r="A31" s="11">
        <v>1023001</v>
      </c>
      <c r="B31" s="57" t="e">
        <f>INDEX('引导步骤表|CS|GuideStepData'!$A:$A,MATCH(H31&amp;","&amp;I31,'引导步骤表|CS|GuideStepData'!Y:Y,0))</f>
        <v>#N/A</v>
      </c>
      <c r="C31" s="57" t="e">
        <f t="shared" si="0"/>
        <v>#N/A</v>
      </c>
      <c r="D31" s="4">
        <v>10008</v>
      </c>
      <c r="E31" s="140" t="str">
        <f>VLOOKUP(D31,配置说明!$E:$F,2,0)</f>
        <v>结算界面动画播放完</v>
      </c>
      <c r="F31" s="4">
        <v>0</v>
      </c>
      <c r="G31" s="4"/>
      <c r="H31" s="28">
        <f t="shared" ref="H31" si="9">INT(LEFT(A31,4))</f>
        <v>1023</v>
      </c>
      <c r="I31" s="28">
        <f>COUNTIF(H$6:$H31,H31)</f>
        <v>1</v>
      </c>
      <c r="J31" s="11" t="str">
        <f>VLOOKUP(A31,'引导步骤表|CS|GuideStepData'!$A:$K,4,0)</f>
        <v>城市事件引导</v>
      </c>
    </row>
    <row r="32" spans="1:10" x14ac:dyDescent="0.2">
      <c r="A32" s="11">
        <v>1023005</v>
      </c>
      <c r="B32" s="57" t="e">
        <f>INDEX('引导步骤表|CS|GuideStepData'!$A:$A,MATCH(H32&amp;","&amp;I32,'引导步骤表|CS|GuideStepData'!Y:Y,0))</f>
        <v>#N/A</v>
      </c>
      <c r="C32" s="57" t="e">
        <f t="shared" si="0"/>
        <v>#N/A</v>
      </c>
      <c r="D32" s="4">
        <v>10004</v>
      </c>
      <c r="E32" s="140" t="str">
        <f>VLOOKUP(D32,配置说明!$E:$F,2,0)</f>
        <v>通关某关后新地点动画播放完后</v>
      </c>
      <c r="F32" s="4">
        <v>101063</v>
      </c>
      <c r="G32" s="4" t="s">
        <v>726</v>
      </c>
      <c r="H32" s="28">
        <f>INT(LEFT(A32,4))</f>
        <v>1023</v>
      </c>
      <c r="I32" s="28">
        <f>COUNTIF(H$6:$H32,H32)</f>
        <v>2</v>
      </c>
      <c r="J32" s="11" t="str">
        <f>VLOOKUP(A32,'引导步骤表|CS|GuideStepData'!$A:$K,4,0)</f>
        <v>城市事件引导</v>
      </c>
    </row>
    <row r="33" spans="1:10" x14ac:dyDescent="0.2">
      <c r="A33" s="11">
        <v>1024001</v>
      </c>
      <c r="B33" s="57">
        <f>INDEX('引导步骤表|CS|GuideStepData'!$A:$A,MATCH(H33&amp;","&amp;I33,'引导步骤表|CS|GuideStepData'!Y:Y,0))</f>
        <v>1024001</v>
      </c>
      <c r="C33" s="57">
        <f t="shared" si="0"/>
        <v>1</v>
      </c>
      <c r="D33" s="4">
        <v>10008</v>
      </c>
      <c r="E33" s="140" t="str">
        <f>VLOOKUP(D33,配置说明!$E:$F,2,0)</f>
        <v>结算界面动画播放完</v>
      </c>
      <c r="F33" s="4">
        <v>0</v>
      </c>
      <c r="G33" s="4"/>
      <c r="H33" s="28">
        <f>INT(LEFT(A33,4))</f>
        <v>1024</v>
      </c>
      <c r="I33" s="28">
        <f>COUNTIF(H$6:$H33,H33)</f>
        <v>1</v>
      </c>
      <c r="J33" s="11" t="str">
        <f>VLOOKUP(A33,'引导步骤表|CS|GuideStepData'!$A:$K,4,0)</f>
        <v>城市事件引导</v>
      </c>
    </row>
    <row r="34" spans="1:10" x14ac:dyDescent="0.2">
      <c r="A34" s="11">
        <v>1024005</v>
      </c>
      <c r="B34" s="57">
        <f>INDEX('引导步骤表|CS|GuideStepData'!$A:$A,MATCH(H34&amp;","&amp;I34,'引导步骤表|CS|GuideStepData'!Y:Y,0))</f>
        <v>1024005</v>
      </c>
      <c r="C34" s="57">
        <f t="shared" si="0"/>
        <v>1</v>
      </c>
      <c r="D34" s="4">
        <v>10004</v>
      </c>
      <c r="E34" s="140" t="str">
        <f>VLOOKUP(D34,配置说明!$E:$F,2,0)</f>
        <v>通关某关后新地点动画播放完后</v>
      </c>
      <c r="F34" s="4">
        <v>101181</v>
      </c>
      <c r="G34" s="4" t="s">
        <v>796</v>
      </c>
      <c r="H34" s="28">
        <f>INT(LEFT(A34,4))</f>
        <v>1024</v>
      </c>
      <c r="I34" s="28">
        <f>COUNTIF(H$6:$H34,H34)</f>
        <v>2</v>
      </c>
      <c r="J34" s="11" t="str">
        <f>VLOOKUP(A34,'引导步骤表|CS|GuideStepData'!$A:$K,4,0)</f>
        <v>探索迷宫引导</v>
      </c>
    </row>
    <row r="35" spans="1:10" x14ac:dyDescent="0.2">
      <c r="A35" s="11">
        <v>1026001</v>
      </c>
      <c r="B35" s="57">
        <f>INDEX('引导步骤表|CS|GuideStepData'!$A:$A,MATCH(H35&amp;","&amp;I35,'引导步骤表|CS|GuideStepData'!Y:Y,0))</f>
        <v>1026001</v>
      </c>
      <c r="C35" s="57">
        <f t="shared" si="0"/>
        <v>1</v>
      </c>
      <c r="D35" s="4">
        <v>10008</v>
      </c>
      <c r="E35" s="140" t="str">
        <f>VLOOKUP(D35,配置说明!$E:$F,2,0)</f>
        <v>结算界面动画播放完</v>
      </c>
      <c r="F35" s="4">
        <v>0</v>
      </c>
      <c r="G35" s="4"/>
      <c r="H35" s="28">
        <f t="shared" ref="H35:H36" si="10">INT(LEFT(A35,4))</f>
        <v>1026</v>
      </c>
      <c r="I35" s="28">
        <f>COUNTIF(H$6:$H35,H35)</f>
        <v>1</v>
      </c>
      <c r="J35" s="11" t="str">
        <f>VLOOKUP(A35,'引导步骤表|CS|GuideStepData'!$A:$K,4,0)</f>
        <v>装备引导</v>
      </c>
    </row>
    <row r="36" spans="1:10" x14ac:dyDescent="0.2">
      <c r="A36" s="11">
        <v>1027001</v>
      </c>
      <c r="B36" s="57">
        <f>INDEX('引导步骤表|CS|GuideStepData'!$A:$A,MATCH(H36&amp;","&amp;I36,'引导步骤表|CS|GuideStepData'!Y:Y,0))</f>
        <v>1027001</v>
      </c>
      <c r="C36" s="57">
        <f t="shared" si="0"/>
        <v>1</v>
      </c>
      <c r="D36" s="4">
        <v>10008</v>
      </c>
      <c r="E36" s="140" t="str">
        <f>VLOOKUP(D36,配置说明!$E:$F,2,0)</f>
        <v>结算界面动画播放完</v>
      </c>
      <c r="F36" s="4">
        <v>0</v>
      </c>
      <c r="G36" s="4"/>
      <c r="H36" s="28">
        <f t="shared" si="10"/>
        <v>1027</v>
      </c>
      <c r="I36" s="28">
        <f>COUNTIF(H$6:$H36,H36)</f>
        <v>1</v>
      </c>
      <c r="J36" s="11" t="str">
        <f>VLOOKUP(A36,'引导步骤表|CS|GuideStepData'!$A:$K,4,0)</f>
        <v>装备引导</v>
      </c>
    </row>
  </sheetData>
  <autoFilter ref="A5:J36" xr:uid="{8AB6C782-395F-4928-91D7-FDC3EA627FA8}"/>
  <phoneticPr fontId="4" type="noConversion"/>
  <conditionalFormatting sqref="D1:E1">
    <cfRule type="cellIs" dxfId="8" priority="462" operator="equal">
      <formula>2</formula>
    </cfRule>
    <cfRule type="cellIs" dxfId="7" priority="463" operator="equal">
      <formula>1</formula>
    </cfRule>
  </conditionalFormatting>
  <conditionalFormatting sqref="A37:B1048576 A1:B4 A5:A36">
    <cfRule type="duplicateValues" dxfId="6" priority="4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9EFC-F675-401B-897A-1582E059FF5E}">
  <dimension ref="A1:E154"/>
  <sheetViews>
    <sheetView workbookViewId="0">
      <selection activeCell="I23" sqref="I23"/>
    </sheetView>
  </sheetViews>
  <sheetFormatPr defaultRowHeight="14.25" x14ac:dyDescent="0.2"/>
  <cols>
    <col min="3" max="3" width="16.375" customWidth="1"/>
    <col min="4" max="4" width="17.25" bestFit="1" customWidth="1"/>
  </cols>
  <sheetData>
    <row r="1" spans="1:4" x14ac:dyDescent="0.2">
      <c r="A1" s="23" t="s">
        <v>205</v>
      </c>
      <c r="B1" s="23" t="s">
        <v>24</v>
      </c>
      <c r="C1" s="23" t="s">
        <v>25</v>
      </c>
      <c r="D1" s="23" t="s">
        <v>20</v>
      </c>
    </row>
    <row r="2" spans="1:4" x14ac:dyDescent="0.2">
      <c r="A2" s="2">
        <v>10001</v>
      </c>
      <c r="B2" s="4" t="s">
        <v>21</v>
      </c>
      <c r="C2" s="4" t="s">
        <v>10</v>
      </c>
      <c r="D2" s="4" t="s">
        <v>22</v>
      </c>
    </row>
    <row r="3" spans="1:4" x14ac:dyDescent="0.2">
      <c r="A3" s="2">
        <v>10002</v>
      </c>
      <c r="B3" s="4" t="s">
        <v>21</v>
      </c>
      <c r="C3" s="4" t="s">
        <v>10</v>
      </c>
      <c r="D3" s="4" t="s">
        <v>52</v>
      </c>
    </row>
    <row r="4" spans="1:4" x14ac:dyDescent="0.2">
      <c r="A4" s="2">
        <v>10003</v>
      </c>
      <c r="B4" s="4" t="s">
        <v>21</v>
      </c>
      <c r="C4" s="4" t="s">
        <v>10</v>
      </c>
      <c r="D4" s="4" t="s">
        <v>128</v>
      </c>
    </row>
    <row r="5" spans="1:4" x14ac:dyDescent="0.2">
      <c r="A5" s="2">
        <v>10004</v>
      </c>
      <c r="B5" s="4" t="s">
        <v>21</v>
      </c>
      <c r="C5" s="4" t="s">
        <v>10</v>
      </c>
      <c r="D5" s="4" t="s">
        <v>129</v>
      </c>
    </row>
    <row r="6" spans="1:4" x14ac:dyDescent="0.2">
      <c r="A6" s="2">
        <v>10005</v>
      </c>
      <c r="B6" s="4" t="s">
        <v>21</v>
      </c>
      <c r="C6" s="4" t="s">
        <v>10</v>
      </c>
      <c r="D6" s="4" t="s">
        <v>130</v>
      </c>
    </row>
    <row r="7" spans="1:4" x14ac:dyDescent="0.2">
      <c r="A7" s="2">
        <v>10006</v>
      </c>
      <c r="B7" s="4" t="s">
        <v>21</v>
      </c>
      <c r="C7" s="4" t="s">
        <v>10</v>
      </c>
      <c r="D7" s="4" t="s">
        <v>131</v>
      </c>
    </row>
    <row r="8" spans="1:4" x14ac:dyDescent="0.2">
      <c r="A8" s="2">
        <v>10007</v>
      </c>
      <c r="B8" s="4" t="s">
        <v>21</v>
      </c>
      <c r="C8" s="4" t="s">
        <v>10</v>
      </c>
      <c r="D8" s="4" t="s">
        <v>132</v>
      </c>
    </row>
    <row r="9" spans="1:4" x14ac:dyDescent="0.2">
      <c r="A9" s="2">
        <v>10008</v>
      </c>
      <c r="B9" s="4" t="s">
        <v>21</v>
      </c>
      <c r="C9" s="4" t="s">
        <v>10</v>
      </c>
      <c r="D9" s="4" t="s">
        <v>502</v>
      </c>
    </row>
    <row r="10" spans="1:4" x14ac:dyDescent="0.2">
      <c r="A10" s="2">
        <v>10101</v>
      </c>
      <c r="B10" s="4" t="s">
        <v>21</v>
      </c>
      <c r="C10" s="4" t="s">
        <v>26</v>
      </c>
      <c r="D10" s="4" t="s">
        <v>23</v>
      </c>
    </row>
    <row r="11" spans="1:4" x14ac:dyDescent="0.2">
      <c r="A11" s="2">
        <v>10201</v>
      </c>
      <c r="B11" s="4" t="s">
        <v>21</v>
      </c>
      <c r="C11" s="4" t="s">
        <v>27</v>
      </c>
      <c r="D11" s="4" t="s">
        <v>28</v>
      </c>
    </row>
    <row r="12" spans="1:4" x14ac:dyDescent="0.2">
      <c r="A12" s="2">
        <v>10301</v>
      </c>
      <c r="B12" s="4" t="s">
        <v>21</v>
      </c>
      <c r="C12" s="4" t="s">
        <v>133</v>
      </c>
      <c r="D12" s="4" t="s">
        <v>134</v>
      </c>
    </row>
    <row r="13" spans="1:4" x14ac:dyDescent="0.2">
      <c r="A13" s="2">
        <v>10302</v>
      </c>
      <c r="B13" s="4" t="s">
        <v>21</v>
      </c>
      <c r="C13" s="4" t="s">
        <v>133</v>
      </c>
      <c r="D13" s="4" t="s">
        <v>135</v>
      </c>
    </row>
    <row r="14" spans="1:4" x14ac:dyDescent="0.2">
      <c r="A14" s="2">
        <v>10303</v>
      </c>
      <c r="B14" s="4" t="s">
        <v>21</v>
      </c>
      <c r="C14" s="4" t="s">
        <v>133</v>
      </c>
      <c r="D14" s="4" t="s">
        <v>136</v>
      </c>
    </row>
    <row r="15" spans="1:4" x14ac:dyDescent="0.2">
      <c r="A15" s="2">
        <v>10304</v>
      </c>
      <c r="B15" s="4" t="s">
        <v>21</v>
      </c>
      <c r="C15" s="4" t="s">
        <v>133</v>
      </c>
      <c r="D15" s="4" t="s">
        <v>137</v>
      </c>
    </row>
    <row r="16" spans="1:4" x14ac:dyDescent="0.2">
      <c r="A16" s="2">
        <v>10305</v>
      </c>
      <c r="B16" s="4" t="s">
        <v>846</v>
      </c>
      <c r="C16" s="4" t="s">
        <v>847</v>
      </c>
      <c r="D16" s="4" t="s">
        <v>678</v>
      </c>
    </row>
    <row r="17" spans="1:4" x14ac:dyDescent="0.2">
      <c r="A17" s="2">
        <v>20001</v>
      </c>
      <c r="B17" s="4" t="s">
        <v>29</v>
      </c>
      <c r="C17" s="4" t="s">
        <v>30</v>
      </c>
      <c r="D17" s="4" t="s">
        <v>31</v>
      </c>
    </row>
    <row r="18" spans="1:4" x14ac:dyDescent="0.2">
      <c r="A18" s="2">
        <v>20002</v>
      </c>
      <c r="B18" s="4" t="s">
        <v>29</v>
      </c>
      <c r="C18" s="4" t="s">
        <v>30</v>
      </c>
      <c r="D18" s="4" t="s">
        <v>41</v>
      </c>
    </row>
    <row r="19" spans="1:4" x14ac:dyDescent="0.2">
      <c r="A19" s="2">
        <v>20003</v>
      </c>
      <c r="B19" s="4" t="s">
        <v>29</v>
      </c>
      <c r="C19" s="4" t="s">
        <v>30</v>
      </c>
      <c r="D19" s="4" t="s">
        <v>42</v>
      </c>
    </row>
    <row r="20" spans="1:4" x14ac:dyDescent="0.2">
      <c r="A20" s="2">
        <v>20004</v>
      </c>
      <c r="B20" s="4" t="s">
        <v>29</v>
      </c>
      <c r="C20" s="4" t="s">
        <v>30</v>
      </c>
      <c r="D20" s="4" t="s">
        <v>43</v>
      </c>
    </row>
    <row r="21" spans="1:4" x14ac:dyDescent="0.2">
      <c r="A21" s="2">
        <v>20005</v>
      </c>
      <c r="B21" s="4" t="s">
        <v>29</v>
      </c>
      <c r="C21" s="4" t="s">
        <v>30</v>
      </c>
      <c r="D21" s="4" t="s">
        <v>44</v>
      </c>
    </row>
    <row r="22" spans="1:4" x14ac:dyDescent="0.2">
      <c r="A22" s="2">
        <v>20006</v>
      </c>
      <c r="B22" s="4" t="s">
        <v>29</v>
      </c>
      <c r="C22" s="4" t="s">
        <v>30</v>
      </c>
      <c r="D22" s="4" t="s">
        <v>32</v>
      </c>
    </row>
    <row r="23" spans="1:4" x14ac:dyDescent="0.2">
      <c r="A23" s="2">
        <v>20007</v>
      </c>
      <c r="B23" s="4" t="s">
        <v>29</v>
      </c>
      <c r="C23" s="4" t="s">
        <v>30</v>
      </c>
      <c r="D23" s="4" t="s">
        <v>33</v>
      </c>
    </row>
    <row r="24" spans="1:4" x14ac:dyDescent="0.2">
      <c r="A24" s="2">
        <v>20008</v>
      </c>
      <c r="B24" s="4" t="s">
        <v>29</v>
      </c>
      <c r="C24" s="4" t="s">
        <v>30</v>
      </c>
      <c r="D24" s="4" t="s">
        <v>34</v>
      </c>
    </row>
    <row r="25" spans="1:4" x14ac:dyDescent="0.2">
      <c r="A25" s="2">
        <v>20009</v>
      </c>
      <c r="B25" s="4" t="s">
        <v>29</v>
      </c>
      <c r="C25" s="4" t="s">
        <v>30</v>
      </c>
      <c r="D25" s="4" t="s">
        <v>35</v>
      </c>
    </row>
    <row r="26" spans="1:4" x14ac:dyDescent="0.2">
      <c r="A26" s="2">
        <v>20010</v>
      </c>
      <c r="B26" s="4" t="s">
        <v>29</v>
      </c>
      <c r="C26" s="4" t="s">
        <v>30</v>
      </c>
      <c r="D26" s="4" t="s">
        <v>36</v>
      </c>
    </row>
    <row r="27" spans="1:4" x14ac:dyDescent="0.2">
      <c r="A27" s="2">
        <v>20011</v>
      </c>
      <c r="B27" s="4" t="s">
        <v>29</v>
      </c>
      <c r="C27" s="4" t="s">
        <v>30</v>
      </c>
      <c r="D27" s="4" t="s">
        <v>37</v>
      </c>
    </row>
    <row r="28" spans="1:4" x14ac:dyDescent="0.2">
      <c r="A28" s="2">
        <v>20012</v>
      </c>
      <c r="B28" s="4" t="s">
        <v>29</v>
      </c>
      <c r="C28" s="4" t="s">
        <v>30</v>
      </c>
      <c r="D28" s="4" t="s">
        <v>38</v>
      </c>
    </row>
    <row r="29" spans="1:4" x14ac:dyDescent="0.2">
      <c r="A29" s="2">
        <v>20013</v>
      </c>
      <c r="B29" s="4" t="s">
        <v>29</v>
      </c>
      <c r="C29" s="4" t="s">
        <v>30</v>
      </c>
      <c r="D29" s="4" t="s">
        <v>39</v>
      </c>
    </row>
    <row r="30" spans="1:4" x14ac:dyDescent="0.2">
      <c r="A30" s="2">
        <v>20014</v>
      </c>
      <c r="B30" s="4" t="s">
        <v>29</v>
      </c>
      <c r="C30" s="4" t="s">
        <v>30</v>
      </c>
      <c r="D30" s="4" t="s">
        <v>40</v>
      </c>
    </row>
    <row r="31" spans="1:4" x14ac:dyDescent="0.2">
      <c r="A31" s="2">
        <v>20015</v>
      </c>
      <c r="B31" s="4" t="s">
        <v>29</v>
      </c>
      <c r="C31" s="4" t="s">
        <v>30</v>
      </c>
      <c r="D31" s="4" t="s">
        <v>45</v>
      </c>
    </row>
    <row r="32" spans="1:4" x14ac:dyDescent="0.2">
      <c r="A32" s="2">
        <v>20016</v>
      </c>
      <c r="B32" s="4" t="s">
        <v>29</v>
      </c>
      <c r="C32" s="4" t="s">
        <v>30</v>
      </c>
      <c r="D32" s="4" t="s">
        <v>75</v>
      </c>
    </row>
    <row r="33" spans="1:4" x14ac:dyDescent="0.2">
      <c r="A33" s="2">
        <v>20017</v>
      </c>
      <c r="B33" s="4" t="s">
        <v>29</v>
      </c>
      <c r="C33" s="4" t="s">
        <v>30</v>
      </c>
      <c r="D33" s="4" t="s">
        <v>76</v>
      </c>
    </row>
    <row r="34" spans="1:4" x14ac:dyDescent="0.2">
      <c r="A34" s="2">
        <v>20018</v>
      </c>
      <c r="B34" s="4" t="s">
        <v>29</v>
      </c>
      <c r="C34" s="4" t="s">
        <v>30</v>
      </c>
      <c r="D34" s="4" t="s">
        <v>77</v>
      </c>
    </row>
    <row r="35" spans="1:4" x14ac:dyDescent="0.2">
      <c r="A35" s="2">
        <v>20019</v>
      </c>
      <c r="B35" s="4" t="s">
        <v>29</v>
      </c>
      <c r="C35" s="4" t="s">
        <v>30</v>
      </c>
      <c r="D35" s="4" t="s">
        <v>78</v>
      </c>
    </row>
    <row r="36" spans="1:4" x14ac:dyDescent="0.2">
      <c r="A36" s="2">
        <v>20020</v>
      </c>
      <c r="B36" s="4" t="s">
        <v>29</v>
      </c>
      <c r="C36" s="4" t="s">
        <v>30</v>
      </c>
      <c r="D36" s="4" t="s">
        <v>79</v>
      </c>
    </row>
    <row r="37" spans="1:4" x14ac:dyDescent="0.2">
      <c r="A37" s="2">
        <v>20021</v>
      </c>
      <c r="B37" s="4" t="s">
        <v>250</v>
      </c>
      <c r="C37" s="4" t="s">
        <v>30</v>
      </c>
      <c r="D37" s="4" t="s">
        <v>252</v>
      </c>
    </row>
    <row r="38" spans="1:4" x14ac:dyDescent="0.2">
      <c r="A38" s="2">
        <v>20022</v>
      </c>
      <c r="B38" s="4" t="s">
        <v>250</v>
      </c>
      <c r="C38" s="4" t="s">
        <v>30</v>
      </c>
      <c r="D38" s="4" t="s">
        <v>253</v>
      </c>
    </row>
    <row r="39" spans="1:4" x14ac:dyDescent="0.2">
      <c r="A39" s="2">
        <v>20023</v>
      </c>
      <c r="B39" s="4" t="s">
        <v>250</v>
      </c>
      <c r="C39" s="4" t="s">
        <v>30</v>
      </c>
      <c r="D39" s="4" t="s">
        <v>254</v>
      </c>
    </row>
    <row r="40" spans="1:4" x14ac:dyDescent="0.2">
      <c r="A40" s="2">
        <v>20024</v>
      </c>
      <c r="B40" s="4" t="s">
        <v>250</v>
      </c>
      <c r="C40" s="4" t="s">
        <v>30</v>
      </c>
      <c r="D40" s="4" t="s">
        <v>255</v>
      </c>
    </row>
    <row r="41" spans="1:4" x14ac:dyDescent="0.2">
      <c r="A41" s="2">
        <v>20025</v>
      </c>
      <c r="B41" s="4" t="s">
        <v>250</v>
      </c>
      <c r="C41" s="4" t="s">
        <v>251</v>
      </c>
      <c r="D41" s="4" t="s">
        <v>37</v>
      </c>
    </row>
    <row r="42" spans="1:4" x14ac:dyDescent="0.2">
      <c r="A42" s="2">
        <v>20026</v>
      </c>
      <c r="B42" s="4" t="s">
        <v>250</v>
      </c>
      <c r="C42" s="4" t="s">
        <v>251</v>
      </c>
      <c r="D42" s="4" t="s">
        <v>38</v>
      </c>
    </row>
    <row r="43" spans="1:4" x14ac:dyDescent="0.2">
      <c r="A43" s="2">
        <v>20027</v>
      </c>
      <c r="B43" s="4" t="s">
        <v>250</v>
      </c>
      <c r="C43" s="4" t="s">
        <v>251</v>
      </c>
      <c r="D43" s="4" t="s">
        <v>39</v>
      </c>
    </row>
    <row r="44" spans="1:4" x14ac:dyDescent="0.2">
      <c r="A44" s="2">
        <v>20028</v>
      </c>
      <c r="B44" s="4" t="s">
        <v>250</v>
      </c>
      <c r="C44" s="4" t="s">
        <v>251</v>
      </c>
      <c r="D44" s="4" t="s">
        <v>40</v>
      </c>
    </row>
    <row r="45" spans="1:4" x14ac:dyDescent="0.2">
      <c r="A45" s="116">
        <v>20029</v>
      </c>
      <c r="B45" s="117" t="s">
        <v>29</v>
      </c>
      <c r="C45" s="117" t="s">
        <v>30</v>
      </c>
      <c r="D45" s="117" t="s">
        <v>257</v>
      </c>
    </row>
    <row r="46" spans="1:4" x14ac:dyDescent="0.2">
      <c r="A46" s="116">
        <v>20030</v>
      </c>
      <c r="B46" s="117" t="s">
        <v>29</v>
      </c>
      <c r="C46" s="117" t="s">
        <v>30</v>
      </c>
      <c r="D46" s="117" t="s">
        <v>258</v>
      </c>
    </row>
    <row r="47" spans="1:4" x14ac:dyDescent="0.2">
      <c r="A47" s="2">
        <v>20031</v>
      </c>
      <c r="B47" s="4" t="s">
        <v>29</v>
      </c>
      <c r="C47" s="4" t="s">
        <v>30</v>
      </c>
      <c r="D47" s="4" t="s">
        <v>256</v>
      </c>
    </row>
    <row r="48" spans="1:4" x14ac:dyDescent="0.2">
      <c r="A48" s="116">
        <v>20032</v>
      </c>
      <c r="B48" s="117" t="s">
        <v>29</v>
      </c>
      <c r="C48" s="117" t="s">
        <v>30</v>
      </c>
      <c r="D48" s="117" t="s">
        <v>259</v>
      </c>
    </row>
    <row r="49" spans="1:4" x14ac:dyDescent="0.2">
      <c r="A49" s="2">
        <v>20033</v>
      </c>
      <c r="B49" s="4" t="s">
        <v>29</v>
      </c>
      <c r="C49" s="4" t="s">
        <v>30</v>
      </c>
      <c r="D49" s="4" t="s">
        <v>284</v>
      </c>
    </row>
    <row r="50" spans="1:4" x14ac:dyDescent="0.2">
      <c r="A50" s="2">
        <v>20034</v>
      </c>
      <c r="B50" s="4" t="s">
        <v>29</v>
      </c>
      <c r="C50" s="4" t="s">
        <v>30</v>
      </c>
      <c r="D50" s="4" t="s">
        <v>285</v>
      </c>
    </row>
    <row r="51" spans="1:4" x14ac:dyDescent="0.2">
      <c r="A51" s="28">
        <v>20035</v>
      </c>
      <c r="B51" s="29" t="s">
        <v>29</v>
      </c>
      <c r="C51" s="29" t="s">
        <v>30</v>
      </c>
      <c r="D51" s="29" t="s">
        <v>286</v>
      </c>
    </row>
    <row r="52" spans="1:4" x14ac:dyDescent="0.2">
      <c r="A52" s="2">
        <v>30001</v>
      </c>
      <c r="B52" s="4" t="s">
        <v>110</v>
      </c>
      <c r="C52" s="4" t="s">
        <v>46</v>
      </c>
      <c r="D52" s="4" t="s">
        <v>47</v>
      </c>
    </row>
    <row r="53" spans="1:4" x14ac:dyDescent="0.2">
      <c r="A53" s="2">
        <v>30002</v>
      </c>
      <c r="B53" s="4" t="s">
        <v>110</v>
      </c>
      <c r="C53" s="4" t="s">
        <v>46</v>
      </c>
      <c r="D53" s="4" t="s">
        <v>48</v>
      </c>
    </row>
    <row r="54" spans="1:4" x14ac:dyDescent="0.2">
      <c r="A54" s="2">
        <v>30003</v>
      </c>
      <c r="B54" s="4" t="s">
        <v>110</v>
      </c>
      <c r="C54" s="4" t="s">
        <v>46</v>
      </c>
      <c r="D54" s="4" t="s">
        <v>49</v>
      </c>
    </row>
    <row r="55" spans="1:4" x14ac:dyDescent="0.2">
      <c r="A55" s="2">
        <v>30004</v>
      </c>
      <c r="B55" s="4" t="s">
        <v>110</v>
      </c>
      <c r="C55" s="4" t="s">
        <v>46</v>
      </c>
      <c r="D55" s="4" t="s">
        <v>50</v>
      </c>
    </row>
    <row r="56" spans="1:4" x14ac:dyDescent="0.2">
      <c r="A56" s="2">
        <v>30005</v>
      </c>
      <c r="B56" s="4" t="s">
        <v>110</v>
      </c>
      <c r="C56" s="4" t="s">
        <v>46</v>
      </c>
      <c r="D56" s="4" t="s">
        <v>51</v>
      </c>
    </row>
    <row r="57" spans="1:4" x14ac:dyDescent="0.2">
      <c r="A57" s="2">
        <v>30006</v>
      </c>
      <c r="B57" s="4" t="s">
        <v>110</v>
      </c>
      <c r="C57" s="4" t="s">
        <v>46</v>
      </c>
      <c r="D57" s="4" t="s">
        <v>52</v>
      </c>
    </row>
    <row r="58" spans="1:4" x14ac:dyDescent="0.2">
      <c r="A58" s="2">
        <v>30007</v>
      </c>
      <c r="B58" s="4" t="s">
        <v>110</v>
      </c>
      <c r="C58" s="4" t="s">
        <v>46</v>
      </c>
      <c r="D58" s="4" t="s">
        <v>53</v>
      </c>
    </row>
    <row r="59" spans="1:4" x14ac:dyDescent="0.2">
      <c r="A59" s="2">
        <v>30101</v>
      </c>
      <c r="B59" s="4" t="s">
        <v>110</v>
      </c>
      <c r="C59" s="4" t="s">
        <v>98</v>
      </c>
      <c r="D59" s="4" t="s">
        <v>99</v>
      </c>
    </row>
    <row r="60" spans="1:4" x14ac:dyDescent="0.2">
      <c r="A60" s="2">
        <v>30102</v>
      </c>
      <c r="B60" s="4" t="s">
        <v>110</v>
      </c>
      <c r="C60" s="4" t="s">
        <v>111</v>
      </c>
      <c r="D60" s="4" t="s">
        <v>112</v>
      </c>
    </row>
    <row r="61" spans="1:4" x14ac:dyDescent="0.2">
      <c r="A61" s="2">
        <v>30103</v>
      </c>
      <c r="B61" s="4" t="s">
        <v>110</v>
      </c>
      <c r="C61" s="4" t="s">
        <v>122</v>
      </c>
      <c r="D61" s="4" t="s">
        <v>123</v>
      </c>
    </row>
    <row r="62" spans="1:4" x14ac:dyDescent="0.2">
      <c r="A62" s="2">
        <v>30104</v>
      </c>
      <c r="B62" s="4" t="s">
        <v>110</v>
      </c>
      <c r="C62" s="4" t="s">
        <v>111</v>
      </c>
      <c r="D62" s="4" t="s">
        <v>73</v>
      </c>
    </row>
    <row r="63" spans="1:4" x14ac:dyDescent="0.2">
      <c r="A63" s="2">
        <v>30105</v>
      </c>
      <c r="B63" s="4" t="s">
        <v>433</v>
      </c>
      <c r="C63" s="4" t="s">
        <v>434</v>
      </c>
      <c r="D63" s="4" t="s">
        <v>435</v>
      </c>
    </row>
    <row r="64" spans="1:4" x14ac:dyDescent="0.2">
      <c r="A64" s="28">
        <v>30106</v>
      </c>
      <c r="B64" s="29" t="s">
        <v>110</v>
      </c>
      <c r="C64" s="29" t="s">
        <v>111</v>
      </c>
      <c r="D64" s="29" t="s">
        <v>524</v>
      </c>
    </row>
    <row r="65" spans="1:4" x14ac:dyDescent="0.2">
      <c r="A65" s="28">
        <v>30107</v>
      </c>
      <c r="B65" s="29" t="s">
        <v>110</v>
      </c>
      <c r="C65" s="29" t="s">
        <v>111</v>
      </c>
      <c r="D65" s="29" t="s">
        <v>525</v>
      </c>
    </row>
    <row r="66" spans="1:4" x14ac:dyDescent="0.2">
      <c r="A66" s="28">
        <v>30108</v>
      </c>
      <c r="B66" s="29" t="s">
        <v>110</v>
      </c>
      <c r="C66" s="29" t="s">
        <v>111</v>
      </c>
      <c r="D66" s="29" t="s">
        <v>526</v>
      </c>
    </row>
    <row r="67" spans="1:4" x14ac:dyDescent="0.2">
      <c r="A67" s="28">
        <v>30109</v>
      </c>
      <c r="B67" s="29" t="s">
        <v>110</v>
      </c>
      <c r="C67" s="29" t="s">
        <v>111</v>
      </c>
      <c r="D67" s="29" t="s">
        <v>724</v>
      </c>
    </row>
    <row r="68" spans="1:4" x14ac:dyDescent="0.2">
      <c r="A68" s="2">
        <v>30110</v>
      </c>
      <c r="B68" s="4" t="s">
        <v>110</v>
      </c>
      <c r="C68" s="4" t="s">
        <v>111</v>
      </c>
      <c r="D68" s="4" t="s">
        <v>725</v>
      </c>
    </row>
    <row r="69" spans="1:4" x14ac:dyDescent="0.2">
      <c r="A69" s="2">
        <v>30111</v>
      </c>
      <c r="B69" s="4" t="s">
        <v>110</v>
      </c>
      <c r="C69" s="4" t="s">
        <v>111</v>
      </c>
      <c r="D69" s="4" t="s">
        <v>727</v>
      </c>
    </row>
    <row r="70" spans="1:4" x14ac:dyDescent="0.2">
      <c r="A70" s="2">
        <v>30112</v>
      </c>
      <c r="B70" s="4" t="s">
        <v>110</v>
      </c>
      <c r="C70" s="4" t="s">
        <v>111</v>
      </c>
      <c r="D70" s="4" t="s">
        <v>779</v>
      </c>
    </row>
    <row r="71" spans="1:4" x14ac:dyDescent="0.2">
      <c r="A71" s="2">
        <v>30113</v>
      </c>
      <c r="B71" s="4" t="s">
        <v>797</v>
      </c>
      <c r="C71" s="4" t="s">
        <v>798</v>
      </c>
      <c r="D71" s="4" t="s">
        <v>799</v>
      </c>
    </row>
    <row r="72" spans="1:4" x14ac:dyDescent="0.2">
      <c r="A72" s="2">
        <v>30201</v>
      </c>
      <c r="B72" s="4" t="s">
        <v>506</v>
      </c>
      <c r="C72" s="4" t="s">
        <v>507</v>
      </c>
      <c r="D72" s="4" t="s">
        <v>508</v>
      </c>
    </row>
    <row r="73" spans="1:4" x14ac:dyDescent="0.2">
      <c r="A73" s="2">
        <v>40001</v>
      </c>
      <c r="B73" s="4" t="s">
        <v>54</v>
      </c>
      <c r="C73" s="4" t="s">
        <v>55</v>
      </c>
      <c r="D73" s="4" t="s">
        <v>56</v>
      </c>
    </row>
    <row r="74" spans="1:4" x14ac:dyDescent="0.2">
      <c r="A74" s="2">
        <v>40002</v>
      </c>
      <c r="B74" s="4" t="s">
        <v>54</v>
      </c>
      <c r="C74" s="4" t="s">
        <v>55</v>
      </c>
      <c r="D74" s="4" t="s">
        <v>80</v>
      </c>
    </row>
    <row r="75" spans="1:4" x14ac:dyDescent="0.2">
      <c r="A75" s="2">
        <v>40003</v>
      </c>
      <c r="B75" s="4" t="s">
        <v>54</v>
      </c>
      <c r="C75" s="4" t="s">
        <v>55</v>
      </c>
      <c r="D75" s="4" t="s">
        <v>120</v>
      </c>
    </row>
    <row r="76" spans="1:4" x14ac:dyDescent="0.2">
      <c r="A76" s="2">
        <v>40004</v>
      </c>
      <c r="B76" s="4" t="s">
        <v>54</v>
      </c>
      <c r="C76" s="4" t="s">
        <v>55</v>
      </c>
      <c r="D76" s="4" t="s">
        <v>348</v>
      </c>
    </row>
    <row r="77" spans="1:4" x14ac:dyDescent="0.2">
      <c r="A77" s="2">
        <v>40005</v>
      </c>
      <c r="B77" s="4" t="s">
        <v>54</v>
      </c>
      <c r="C77" s="4" t="s">
        <v>55</v>
      </c>
      <c r="D77" s="4" t="s">
        <v>349</v>
      </c>
    </row>
    <row r="78" spans="1:4" x14ac:dyDescent="0.2">
      <c r="A78" s="2">
        <v>40006</v>
      </c>
      <c r="B78" s="4" t="s">
        <v>54</v>
      </c>
      <c r="C78" s="4" t="s">
        <v>55</v>
      </c>
      <c r="D78" s="4" t="s">
        <v>350</v>
      </c>
    </row>
    <row r="79" spans="1:4" x14ac:dyDescent="0.2">
      <c r="A79" s="2">
        <v>40007</v>
      </c>
      <c r="B79" s="4" t="s">
        <v>54</v>
      </c>
      <c r="C79" s="4" t="s">
        <v>55</v>
      </c>
      <c r="D79" s="4" t="s">
        <v>352</v>
      </c>
    </row>
    <row r="80" spans="1:4" x14ac:dyDescent="0.2">
      <c r="A80" s="2">
        <v>40008</v>
      </c>
      <c r="B80" s="4" t="s">
        <v>54</v>
      </c>
      <c r="C80" s="4" t="s">
        <v>55</v>
      </c>
      <c r="D80" s="4" t="s">
        <v>387</v>
      </c>
    </row>
    <row r="81" spans="1:4" x14ac:dyDescent="0.2">
      <c r="A81" s="2">
        <v>40009</v>
      </c>
      <c r="B81" s="4" t="s">
        <v>339</v>
      </c>
      <c r="C81" s="4" t="s">
        <v>55</v>
      </c>
      <c r="D81" s="4" t="s">
        <v>351</v>
      </c>
    </row>
    <row r="82" spans="1:4" x14ac:dyDescent="0.2">
      <c r="A82" s="2">
        <v>40010</v>
      </c>
      <c r="B82" s="4" t="s">
        <v>54</v>
      </c>
      <c r="C82" s="4" t="s">
        <v>55</v>
      </c>
      <c r="D82" s="4" t="s">
        <v>483</v>
      </c>
    </row>
    <row r="83" spans="1:4" x14ac:dyDescent="0.2">
      <c r="A83" s="2">
        <v>40011</v>
      </c>
      <c r="B83" s="4" t="s">
        <v>54</v>
      </c>
      <c r="C83" s="4" t="s">
        <v>55</v>
      </c>
      <c r="D83" s="4" t="s">
        <v>495</v>
      </c>
    </row>
    <row r="84" spans="1:4" x14ac:dyDescent="0.2">
      <c r="A84" s="2">
        <v>40012</v>
      </c>
      <c r="B84" s="4" t="s">
        <v>54</v>
      </c>
      <c r="C84" s="4" t="s">
        <v>55</v>
      </c>
      <c r="D84" s="4" t="s">
        <v>736</v>
      </c>
    </row>
    <row r="85" spans="1:4" x14ac:dyDescent="0.2">
      <c r="A85" s="2">
        <v>40013</v>
      </c>
      <c r="B85" s="4" t="s">
        <v>54</v>
      </c>
      <c r="C85" s="4" t="s">
        <v>55</v>
      </c>
      <c r="D85" s="4" t="s">
        <v>737</v>
      </c>
    </row>
    <row r="86" spans="1:4" x14ac:dyDescent="0.2">
      <c r="A86" s="2">
        <v>40014</v>
      </c>
      <c r="B86" s="4" t="s">
        <v>54</v>
      </c>
      <c r="C86" s="4" t="s">
        <v>55</v>
      </c>
      <c r="D86" s="4" t="s">
        <v>738</v>
      </c>
    </row>
    <row r="87" spans="1:4" x14ac:dyDescent="0.2">
      <c r="A87" s="2">
        <v>40015</v>
      </c>
      <c r="B87" s="4" t="s">
        <v>54</v>
      </c>
      <c r="C87" s="4" t="s">
        <v>55</v>
      </c>
      <c r="D87" s="4" t="s">
        <v>739</v>
      </c>
    </row>
    <row r="88" spans="1:4" x14ac:dyDescent="0.2">
      <c r="A88" s="2">
        <v>40016</v>
      </c>
      <c r="B88" s="4" t="s">
        <v>54</v>
      </c>
      <c r="C88" s="4" t="s">
        <v>55</v>
      </c>
      <c r="D88" s="4" t="s">
        <v>765</v>
      </c>
    </row>
    <row r="89" spans="1:4" x14ac:dyDescent="0.2">
      <c r="A89" s="2">
        <v>40017</v>
      </c>
      <c r="B89" s="4" t="s">
        <v>54</v>
      </c>
      <c r="C89" s="4" t="s">
        <v>55</v>
      </c>
      <c r="D89" s="4" t="s">
        <v>740</v>
      </c>
    </row>
    <row r="90" spans="1:4" x14ac:dyDescent="0.2">
      <c r="A90" s="2">
        <v>40018</v>
      </c>
      <c r="B90" s="4" t="s">
        <v>54</v>
      </c>
      <c r="C90" s="4" t="s">
        <v>55</v>
      </c>
      <c r="D90" s="4" t="s">
        <v>741</v>
      </c>
    </row>
    <row r="91" spans="1:4" x14ac:dyDescent="0.2">
      <c r="A91" s="2">
        <v>40101</v>
      </c>
      <c r="B91" s="4" t="s">
        <v>54</v>
      </c>
      <c r="C91" s="4" t="s">
        <v>57</v>
      </c>
      <c r="D91" s="4" t="s">
        <v>58</v>
      </c>
    </row>
    <row r="92" spans="1:4" x14ac:dyDescent="0.2">
      <c r="A92" s="2">
        <v>40102</v>
      </c>
      <c r="B92" s="4" t="s">
        <v>54</v>
      </c>
      <c r="C92" s="4" t="s">
        <v>121</v>
      </c>
      <c r="D92" s="4" t="s">
        <v>116</v>
      </c>
    </row>
    <row r="93" spans="1:4" x14ac:dyDescent="0.2">
      <c r="A93" s="2">
        <v>40103</v>
      </c>
      <c r="B93" s="4" t="s">
        <v>54</v>
      </c>
      <c r="C93" s="4" t="s">
        <v>57</v>
      </c>
      <c r="D93" s="4" t="s">
        <v>80</v>
      </c>
    </row>
    <row r="94" spans="1:4" x14ac:dyDescent="0.2">
      <c r="A94" s="2">
        <v>40104</v>
      </c>
      <c r="B94" s="4" t="s">
        <v>440</v>
      </c>
      <c r="C94" s="4" t="s">
        <v>57</v>
      </c>
      <c r="D94" s="4" t="s">
        <v>441</v>
      </c>
    </row>
    <row r="95" spans="1:4" x14ac:dyDescent="0.2">
      <c r="A95" s="2">
        <v>40201</v>
      </c>
      <c r="B95" s="4" t="s">
        <v>54</v>
      </c>
      <c r="C95" s="4" t="s">
        <v>100</v>
      </c>
      <c r="D95" s="4" t="s">
        <v>101</v>
      </c>
    </row>
    <row r="96" spans="1:4" x14ac:dyDescent="0.2">
      <c r="A96" s="2">
        <v>40202</v>
      </c>
      <c r="B96" s="4" t="s">
        <v>54</v>
      </c>
      <c r="C96" s="4" t="s">
        <v>100</v>
      </c>
      <c r="D96" s="4" t="s">
        <v>102</v>
      </c>
    </row>
    <row r="97" spans="1:5" x14ac:dyDescent="0.2">
      <c r="A97" s="2">
        <v>40203</v>
      </c>
      <c r="B97" s="4" t="s">
        <v>54</v>
      </c>
      <c r="C97" s="4" t="s">
        <v>100</v>
      </c>
      <c r="D97" s="4" t="s">
        <v>103</v>
      </c>
    </row>
    <row r="98" spans="1:5" x14ac:dyDescent="0.2">
      <c r="A98" s="2">
        <v>40204</v>
      </c>
      <c r="B98" s="4" t="s">
        <v>54</v>
      </c>
      <c r="C98" s="4" t="s">
        <v>104</v>
      </c>
      <c r="D98" s="4" t="s">
        <v>105</v>
      </c>
    </row>
    <row r="99" spans="1:5" x14ac:dyDescent="0.2">
      <c r="A99" s="2">
        <v>40205</v>
      </c>
      <c r="B99" s="4" t="s">
        <v>54</v>
      </c>
      <c r="C99" s="4" t="s">
        <v>104</v>
      </c>
      <c r="D99" s="4" t="s">
        <v>80</v>
      </c>
    </row>
    <row r="100" spans="1:5" x14ac:dyDescent="0.2">
      <c r="A100" s="28">
        <v>40206</v>
      </c>
      <c r="B100" s="29" t="s">
        <v>54</v>
      </c>
      <c r="C100" s="29" t="s">
        <v>109</v>
      </c>
      <c r="D100" s="29" t="s">
        <v>105</v>
      </c>
      <c r="E100" s="26" t="s">
        <v>380</v>
      </c>
    </row>
    <row r="101" spans="1:5" x14ac:dyDescent="0.2">
      <c r="A101" s="28">
        <v>40207</v>
      </c>
      <c r="B101" s="29" t="s">
        <v>54</v>
      </c>
      <c r="C101" s="29" t="s">
        <v>109</v>
      </c>
      <c r="D101" s="29" t="s">
        <v>80</v>
      </c>
      <c r="E101" s="26" t="s">
        <v>382</v>
      </c>
    </row>
    <row r="102" spans="1:5" x14ac:dyDescent="0.2">
      <c r="A102" s="2">
        <v>40208</v>
      </c>
      <c r="B102" s="4" t="s">
        <v>54</v>
      </c>
      <c r="C102" s="4" t="s">
        <v>113</v>
      </c>
      <c r="D102" s="4" t="s">
        <v>114</v>
      </c>
    </row>
    <row r="103" spans="1:5" x14ac:dyDescent="0.2">
      <c r="A103" s="2">
        <v>40209</v>
      </c>
      <c r="B103" s="4" t="s">
        <v>54</v>
      </c>
      <c r="C103" s="4" t="s">
        <v>113</v>
      </c>
      <c r="D103" s="4" t="s">
        <v>117</v>
      </c>
    </row>
    <row r="104" spans="1:5" x14ac:dyDescent="0.2">
      <c r="A104" s="28">
        <v>40210</v>
      </c>
      <c r="B104" s="29" t="s">
        <v>54</v>
      </c>
      <c r="C104" s="29" t="s">
        <v>113</v>
      </c>
      <c r="D104" s="29" t="s">
        <v>80</v>
      </c>
      <c r="E104" s="26" t="s">
        <v>381</v>
      </c>
    </row>
    <row r="105" spans="1:5" x14ac:dyDescent="0.2">
      <c r="A105" s="2">
        <v>40211</v>
      </c>
      <c r="B105" s="4" t="s">
        <v>54</v>
      </c>
      <c r="C105" s="4" t="s">
        <v>115</v>
      </c>
      <c r="D105" s="4" t="s">
        <v>116</v>
      </c>
    </row>
    <row r="106" spans="1:5" x14ac:dyDescent="0.2">
      <c r="A106" s="2">
        <v>40212</v>
      </c>
      <c r="B106" s="4" t="s">
        <v>54</v>
      </c>
      <c r="C106" s="4" t="s">
        <v>115</v>
      </c>
      <c r="D106" s="4" t="s">
        <v>105</v>
      </c>
    </row>
    <row r="107" spans="1:5" x14ac:dyDescent="0.2">
      <c r="A107" s="118">
        <v>40213</v>
      </c>
      <c r="B107" s="119" t="s">
        <v>54</v>
      </c>
      <c r="C107" s="119" t="s">
        <v>118</v>
      </c>
      <c r="D107" s="119" t="s">
        <v>119</v>
      </c>
      <c r="E107" s="120"/>
    </row>
    <row r="108" spans="1:5" x14ac:dyDescent="0.2">
      <c r="A108" s="121">
        <v>40214</v>
      </c>
      <c r="B108" s="122" t="s">
        <v>676</v>
      </c>
      <c r="C108" s="122" t="s">
        <v>677</v>
      </c>
      <c r="D108" s="122" t="s">
        <v>678</v>
      </c>
      <c r="E108" s="123"/>
    </row>
    <row r="109" spans="1:5" x14ac:dyDescent="0.2">
      <c r="A109" s="118">
        <v>40215</v>
      </c>
      <c r="B109" s="119" t="s">
        <v>54</v>
      </c>
      <c r="C109" s="119" t="s">
        <v>115</v>
      </c>
      <c r="D109" s="119" t="s">
        <v>73</v>
      </c>
      <c r="E109" s="120"/>
    </row>
    <row r="110" spans="1:5" x14ac:dyDescent="0.2">
      <c r="A110" s="118">
        <v>40301</v>
      </c>
      <c r="B110" s="119" t="s">
        <v>54</v>
      </c>
      <c r="C110" s="119" t="s">
        <v>106</v>
      </c>
      <c r="D110" s="119" t="s">
        <v>347</v>
      </c>
      <c r="E110" s="120"/>
    </row>
    <row r="111" spans="1:5" x14ac:dyDescent="0.2">
      <c r="A111" s="118">
        <v>40302</v>
      </c>
      <c r="B111" s="119" t="s">
        <v>54</v>
      </c>
      <c r="C111" s="119" t="s">
        <v>106</v>
      </c>
      <c r="D111" s="119" t="s">
        <v>107</v>
      </c>
      <c r="E111" s="120"/>
    </row>
    <row r="112" spans="1:5" x14ac:dyDescent="0.2">
      <c r="A112" s="118">
        <v>40303</v>
      </c>
      <c r="B112" s="119" t="s">
        <v>54</v>
      </c>
      <c r="C112" s="119" t="s">
        <v>106</v>
      </c>
      <c r="D112" s="119" t="s">
        <v>108</v>
      </c>
      <c r="E112" s="120"/>
    </row>
    <row r="113" spans="1:5" x14ac:dyDescent="0.2">
      <c r="A113" s="118">
        <v>40304</v>
      </c>
      <c r="B113" s="119" t="s">
        <v>54</v>
      </c>
      <c r="C113" s="119" t="s">
        <v>106</v>
      </c>
      <c r="D113" s="119" t="s">
        <v>73</v>
      </c>
      <c r="E113" s="120"/>
    </row>
    <row r="114" spans="1:5" x14ac:dyDescent="0.2">
      <c r="A114" s="118">
        <v>40305</v>
      </c>
      <c r="B114" s="119" t="s">
        <v>54</v>
      </c>
      <c r="C114" s="119" t="s">
        <v>106</v>
      </c>
      <c r="D114" s="119" t="s">
        <v>388</v>
      </c>
      <c r="E114" s="120"/>
    </row>
    <row r="115" spans="1:5" x14ac:dyDescent="0.2">
      <c r="A115" s="118">
        <v>50001</v>
      </c>
      <c r="B115" s="119" t="s">
        <v>59</v>
      </c>
      <c r="C115" s="119" t="s">
        <v>60</v>
      </c>
      <c r="D115" s="119" t="s">
        <v>61</v>
      </c>
      <c r="E115" s="120"/>
    </row>
    <row r="116" spans="1:5" x14ac:dyDescent="0.2">
      <c r="A116" s="118">
        <v>50002</v>
      </c>
      <c r="B116" s="119" t="s">
        <v>59</v>
      </c>
      <c r="C116" s="119" t="s">
        <v>62</v>
      </c>
      <c r="D116" s="119" t="s">
        <v>66</v>
      </c>
      <c r="E116" s="120"/>
    </row>
    <row r="117" spans="1:5" x14ac:dyDescent="0.2">
      <c r="A117" s="118">
        <v>50003</v>
      </c>
      <c r="B117" s="119" t="s">
        <v>59</v>
      </c>
      <c r="C117" s="119" t="s">
        <v>62</v>
      </c>
      <c r="D117" s="119" t="s">
        <v>68</v>
      </c>
      <c r="E117" s="120"/>
    </row>
    <row r="118" spans="1:5" x14ac:dyDescent="0.2">
      <c r="A118" s="118">
        <v>50004</v>
      </c>
      <c r="B118" s="119" t="s">
        <v>59</v>
      </c>
      <c r="C118" s="119" t="s">
        <v>62</v>
      </c>
      <c r="D118" s="119" t="s">
        <v>69</v>
      </c>
      <c r="E118" s="120"/>
    </row>
    <row r="119" spans="1:5" x14ac:dyDescent="0.2">
      <c r="A119" s="118">
        <v>50005</v>
      </c>
      <c r="B119" s="119" t="s">
        <v>59</v>
      </c>
      <c r="C119" s="119" t="s">
        <v>62</v>
      </c>
      <c r="D119" s="119" t="s">
        <v>70</v>
      </c>
      <c r="E119" s="120"/>
    </row>
    <row r="120" spans="1:5" x14ac:dyDescent="0.2">
      <c r="A120" s="118">
        <v>50006</v>
      </c>
      <c r="B120" s="119" t="s">
        <v>59</v>
      </c>
      <c r="C120" s="119" t="s">
        <v>62</v>
      </c>
      <c r="D120" s="119" t="s">
        <v>71</v>
      </c>
      <c r="E120" s="120"/>
    </row>
    <row r="121" spans="1:5" x14ac:dyDescent="0.2">
      <c r="A121" s="118">
        <v>50007</v>
      </c>
      <c r="B121" s="119" t="s">
        <v>59</v>
      </c>
      <c r="C121" s="119" t="s">
        <v>62</v>
      </c>
      <c r="D121" s="119" t="s">
        <v>67</v>
      </c>
      <c r="E121" s="120"/>
    </row>
    <row r="122" spans="1:5" x14ac:dyDescent="0.2">
      <c r="A122" s="118">
        <v>50008</v>
      </c>
      <c r="B122" s="119" t="s">
        <v>59</v>
      </c>
      <c r="C122" s="119" t="s">
        <v>62</v>
      </c>
      <c r="D122" s="119" t="s">
        <v>63</v>
      </c>
      <c r="E122" s="120"/>
    </row>
    <row r="123" spans="1:5" x14ac:dyDescent="0.2">
      <c r="A123" s="118">
        <v>50009</v>
      </c>
      <c r="B123" s="119" t="s">
        <v>59</v>
      </c>
      <c r="C123" s="119" t="s">
        <v>62</v>
      </c>
      <c r="D123" s="119" t="s">
        <v>64</v>
      </c>
      <c r="E123" s="120"/>
    </row>
    <row r="124" spans="1:5" x14ac:dyDescent="0.2">
      <c r="A124" s="118">
        <v>50010</v>
      </c>
      <c r="B124" s="119" t="s">
        <v>59</v>
      </c>
      <c r="C124" s="119" t="s">
        <v>62</v>
      </c>
      <c r="D124" s="119" t="s">
        <v>65</v>
      </c>
      <c r="E124" s="120"/>
    </row>
    <row r="125" spans="1:5" x14ac:dyDescent="0.2">
      <c r="A125" s="118">
        <v>50011</v>
      </c>
      <c r="B125" s="119" t="s">
        <v>59</v>
      </c>
      <c r="C125" s="119" t="s">
        <v>62</v>
      </c>
      <c r="D125" s="119" t="s">
        <v>74</v>
      </c>
      <c r="E125" s="120"/>
    </row>
    <row r="126" spans="1:5" x14ac:dyDescent="0.2">
      <c r="A126" s="118">
        <v>50101</v>
      </c>
      <c r="B126" s="119" t="s">
        <v>59</v>
      </c>
      <c r="C126" s="119" t="s">
        <v>72</v>
      </c>
      <c r="D126" s="119" t="s">
        <v>347</v>
      </c>
      <c r="E126" s="120"/>
    </row>
    <row r="127" spans="1:5" x14ac:dyDescent="0.2">
      <c r="A127" s="118">
        <v>50102</v>
      </c>
      <c r="B127" s="119" t="s">
        <v>59</v>
      </c>
      <c r="C127" s="119" t="s">
        <v>72</v>
      </c>
      <c r="D127" s="119" t="s">
        <v>73</v>
      </c>
      <c r="E127" s="120"/>
    </row>
    <row r="128" spans="1:5" x14ac:dyDescent="0.2">
      <c r="A128" s="118">
        <v>50103</v>
      </c>
      <c r="B128" s="119" t="s">
        <v>59</v>
      </c>
      <c r="C128" s="119" t="s">
        <v>72</v>
      </c>
      <c r="D128" s="119" t="s">
        <v>391</v>
      </c>
      <c r="E128" s="120"/>
    </row>
    <row r="129" spans="1:5" x14ac:dyDescent="0.2">
      <c r="A129" s="118">
        <v>50104</v>
      </c>
      <c r="B129" s="119" t="s">
        <v>819</v>
      </c>
      <c r="C129" s="119" t="s">
        <v>820</v>
      </c>
      <c r="D129" s="119" t="s">
        <v>821</v>
      </c>
      <c r="E129" s="120"/>
    </row>
    <row r="130" spans="1:5" x14ac:dyDescent="0.2">
      <c r="A130" s="118">
        <v>60001</v>
      </c>
      <c r="B130" s="119" t="s">
        <v>49</v>
      </c>
      <c r="C130" s="119" t="s">
        <v>72</v>
      </c>
      <c r="D130" s="119" t="s">
        <v>347</v>
      </c>
      <c r="E130" s="120"/>
    </row>
    <row r="131" spans="1:5" x14ac:dyDescent="0.2">
      <c r="A131" s="118">
        <v>60002</v>
      </c>
      <c r="B131" s="119" t="s">
        <v>49</v>
      </c>
      <c r="C131" s="119" t="s">
        <v>72</v>
      </c>
      <c r="D131" s="119" t="s">
        <v>81</v>
      </c>
      <c r="E131" s="120"/>
    </row>
    <row r="132" spans="1:5" x14ac:dyDescent="0.2">
      <c r="A132" s="118">
        <v>60003</v>
      </c>
      <c r="B132" s="119" t="s">
        <v>49</v>
      </c>
      <c r="C132" s="119" t="s">
        <v>72</v>
      </c>
      <c r="D132" s="119" t="s">
        <v>80</v>
      </c>
      <c r="E132" s="120"/>
    </row>
    <row r="133" spans="1:5" x14ac:dyDescent="0.2">
      <c r="A133" s="118">
        <v>60004</v>
      </c>
      <c r="B133" s="119" t="s">
        <v>49</v>
      </c>
      <c r="C133" s="119" t="s">
        <v>384</v>
      </c>
      <c r="D133" s="119" t="s">
        <v>385</v>
      </c>
      <c r="E133" s="120"/>
    </row>
    <row r="134" spans="1:5" x14ac:dyDescent="0.2">
      <c r="A134" s="118">
        <v>60005</v>
      </c>
      <c r="B134" s="119" t="s">
        <v>49</v>
      </c>
      <c r="C134" s="119" t="s">
        <v>752</v>
      </c>
      <c r="D134" s="119" t="s">
        <v>754</v>
      </c>
      <c r="E134" s="120"/>
    </row>
    <row r="135" spans="1:5" x14ac:dyDescent="0.2">
      <c r="A135" s="118">
        <v>60006</v>
      </c>
      <c r="B135" s="119" t="s">
        <v>49</v>
      </c>
      <c r="C135" s="119" t="s">
        <v>753</v>
      </c>
      <c r="D135" s="119" t="s">
        <v>755</v>
      </c>
      <c r="E135" s="120"/>
    </row>
    <row r="136" spans="1:5" x14ac:dyDescent="0.2">
      <c r="A136" s="118">
        <v>60101</v>
      </c>
      <c r="B136" s="119" t="s">
        <v>49</v>
      </c>
      <c r="C136" s="119" t="s">
        <v>82</v>
      </c>
      <c r="D136" s="119" t="s">
        <v>83</v>
      </c>
      <c r="E136" s="120"/>
    </row>
    <row r="137" spans="1:5" x14ac:dyDescent="0.2">
      <c r="A137" s="118">
        <v>60102</v>
      </c>
      <c r="B137" s="119" t="s">
        <v>49</v>
      </c>
      <c r="C137" s="119" t="s">
        <v>82</v>
      </c>
      <c r="D137" s="119" t="s">
        <v>90</v>
      </c>
      <c r="E137" s="120"/>
    </row>
    <row r="138" spans="1:5" x14ac:dyDescent="0.2">
      <c r="A138" s="118">
        <v>60201</v>
      </c>
      <c r="B138" s="119" t="s">
        <v>49</v>
      </c>
      <c r="C138" s="119" t="s">
        <v>89</v>
      </c>
      <c r="D138" s="119" t="s">
        <v>84</v>
      </c>
      <c r="E138" s="120"/>
    </row>
    <row r="139" spans="1:5" x14ac:dyDescent="0.2">
      <c r="A139" s="118">
        <v>60202</v>
      </c>
      <c r="B139" s="119" t="s">
        <v>49</v>
      </c>
      <c r="C139" s="119" t="s">
        <v>89</v>
      </c>
      <c r="D139" s="119" t="s">
        <v>85</v>
      </c>
      <c r="E139" s="120"/>
    </row>
    <row r="140" spans="1:5" x14ac:dyDescent="0.2">
      <c r="A140" s="118">
        <v>60203</v>
      </c>
      <c r="B140" s="119" t="s">
        <v>49</v>
      </c>
      <c r="C140" s="119" t="s">
        <v>89</v>
      </c>
      <c r="D140" s="119" t="s">
        <v>86</v>
      </c>
      <c r="E140" s="120"/>
    </row>
    <row r="141" spans="1:5" x14ac:dyDescent="0.2">
      <c r="A141" s="118">
        <v>60204</v>
      </c>
      <c r="B141" s="119" t="s">
        <v>49</v>
      </c>
      <c r="C141" s="119" t="s">
        <v>89</v>
      </c>
      <c r="D141" s="119" t="s">
        <v>87</v>
      </c>
      <c r="E141" s="120"/>
    </row>
    <row r="142" spans="1:5" x14ac:dyDescent="0.2">
      <c r="A142" s="118">
        <v>60205</v>
      </c>
      <c r="B142" s="119" t="s">
        <v>49</v>
      </c>
      <c r="C142" s="119" t="s">
        <v>89</v>
      </c>
      <c r="D142" s="119" t="s">
        <v>88</v>
      </c>
      <c r="E142" s="120"/>
    </row>
    <row r="143" spans="1:5" x14ac:dyDescent="0.2">
      <c r="A143" s="118">
        <v>60206</v>
      </c>
      <c r="B143" s="119" t="s">
        <v>49</v>
      </c>
      <c r="C143" s="119" t="s">
        <v>89</v>
      </c>
      <c r="D143" s="119" t="s">
        <v>756</v>
      </c>
      <c r="E143" s="120"/>
    </row>
    <row r="144" spans="1:5" x14ac:dyDescent="0.2">
      <c r="A144" s="118">
        <v>60207</v>
      </c>
      <c r="B144" s="119" t="s">
        <v>49</v>
      </c>
      <c r="C144" s="119" t="s">
        <v>89</v>
      </c>
      <c r="D144" s="119" t="s">
        <v>757</v>
      </c>
      <c r="E144" s="120"/>
    </row>
    <row r="145" spans="1:5" x14ac:dyDescent="0.2">
      <c r="A145" s="118">
        <v>60208</v>
      </c>
      <c r="B145" s="119" t="s">
        <v>49</v>
      </c>
      <c r="C145" s="119" t="s">
        <v>89</v>
      </c>
      <c r="D145" s="119" t="s">
        <v>758</v>
      </c>
      <c r="E145" s="120"/>
    </row>
    <row r="146" spans="1:5" x14ac:dyDescent="0.2">
      <c r="A146" s="118">
        <v>60301</v>
      </c>
      <c r="B146" s="119" t="s">
        <v>49</v>
      </c>
      <c r="C146" s="119" t="s">
        <v>91</v>
      </c>
      <c r="D146" s="119" t="s">
        <v>92</v>
      </c>
      <c r="E146" s="120"/>
    </row>
    <row r="147" spans="1:5" x14ac:dyDescent="0.2">
      <c r="A147" s="118">
        <v>60302</v>
      </c>
      <c r="B147" s="119" t="s">
        <v>49</v>
      </c>
      <c r="C147" s="119" t="s">
        <v>91</v>
      </c>
      <c r="D147" s="119" t="s">
        <v>93</v>
      </c>
      <c r="E147" s="120"/>
    </row>
    <row r="148" spans="1:5" x14ac:dyDescent="0.2">
      <c r="A148" s="118">
        <v>60303</v>
      </c>
      <c r="B148" s="119" t="s">
        <v>49</v>
      </c>
      <c r="C148" s="119" t="s">
        <v>91</v>
      </c>
      <c r="D148" s="119" t="s">
        <v>94</v>
      </c>
      <c r="E148" s="120"/>
    </row>
    <row r="149" spans="1:5" x14ac:dyDescent="0.2">
      <c r="A149" s="118">
        <v>60304</v>
      </c>
      <c r="B149" s="119" t="s">
        <v>49</v>
      </c>
      <c r="C149" s="119" t="s">
        <v>91</v>
      </c>
      <c r="D149" s="119" t="s">
        <v>95</v>
      </c>
      <c r="E149" s="120"/>
    </row>
    <row r="150" spans="1:5" x14ac:dyDescent="0.2">
      <c r="A150" s="118">
        <v>60305</v>
      </c>
      <c r="B150" s="119" t="s">
        <v>49</v>
      </c>
      <c r="C150" s="119" t="s">
        <v>91</v>
      </c>
      <c r="D150" s="119" t="s">
        <v>96</v>
      </c>
      <c r="E150" s="120"/>
    </row>
    <row r="151" spans="1:5" x14ac:dyDescent="0.2">
      <c r="A151" s="118">
        <v>60306</v>
      </c>
      <c r="B151" s="119" t="s">
        <v>49</v>
      </c>
      <c r="C151" s="119" t="s">
        <v>91</v>
      </c>
      <c r="D151" s="119" t="s">
        <v>97</v>
      </c>
      <c r="E151" s="120"/>
    </row>
    <row r="152" spans="1:5" x14ac:dyDescent="0.2">
      <c r="A152" s="118">
        <v>70001</v>
      </c>
      <c r="B152" s="119" t="s">
        <v>787</v>
      </c>
      <c r="C152" s="119" t="s">
        <v>788</v>
      </c>
      <c r="D152" s="119" t="s">
        <v>789</v>
      </c>
      <c r="E152" s="120"/>
    </row>
    <row r="153" spans="1:5" x14ac:dyDescent="0.2">
      <c r="A153" s="118">
        <v>70002</v>
      </c>
      <c r="B153" s="119" t="s">
        <v>787</v>
      </c>
      <c r="C153" s="119" t="s">
        <v>790</v>
      </c>
      <c r="D153" s="119" t="s">
        <v>791</v>
      </c>
      <c r="E153" s="120"/>
    </row>
    <row r="154" spans="1:5" x14ac:dyDescent="0.2">
      <c r="A154" s="118">
        <v>80001</v>
      </c>
      <c r="B154" s="119" t="s">
        <v>47</v>
      </c>
      <c r="C154" s="119" t="s">
        <v>813</v>
      </c>
      <c r="D154" s="119" t="s">
        <v>814</v>
      </c>
      <c r="E154" s="12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配置说明</vt:lpstr>
      <vt:lpstr>引导表|C|GuideData</vt:lpstr>
      <vt:lpstr>引导步骤表|CS|GuideStepData</vt:lpstr>
      <vt:lpstr>程序功能表|C|GuideFunction</vt:lpstr>
      <vt:lpstr>引导等待表|C|GuideSuspendData</vt:lpstr>
      <vt:lpstr>#UI索引表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铁蛋（罗极）</dc:creator>
  <cp:lastModifiedBy>fengzhuang</cp:lastModifiedBy>
  <dcterms:created xsi:type="dcterms:W3CDTF">2015-06-05T18:19:00Z</dcterms:created>
  <dcterms:modified xsi:type="dcterms:W3CDTF">2023-05-11T05:54:44Z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598F321A10F649569EE76A083E3C21E0</vt:lpwstr>
  </property>
  <property fmtid="{D5CDD505-2E9C-101B-9397-08002B2CF9AE}" pid="3" name="KSOProductBuildVer">
    <vt:lpwstr>2052-11.1.0.11365</vt:lpwstr>
  </property>
</Properties>
</file>