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immy\Desktop\line game  練習\"/>
    </mc:Choice>
  </mc:AlternateContent>
  <xr:revisionPtr revIDLastSave="0" documentId="13_ncr:1_{A1A7B5AE-EF4D-4691-9A56-2502BEB362C8}" xr6:coauthVersionLast="47" xr6:coauthVersionMax="47" xr10:uidLastSave="{00000000-0000-0000-0000-000000000000}"/>
  <bookViews>
    <workbookView xWindow="-120" yWindow="-120" windowWidth="29040" windowHeight="15720" activeTab="6" xr2:uid="{7859521B-04A0-473E-8E8D-E97C2CF48E24}"/>
  </bookViews>
  <sheets>
    <sheet name="Summary" sheetId="2" r:id="rId1"/>
    <sheet name="Symbol" sheetId="3" r:id="rId2"/>
    <sheet name="Payline" sheetId="4" r:id="rId3"/>
    <sheet name="BG_Reel" sheetId="6" r:id="rId4"/>
    <sheet name="BG_Payout" sheetId="5" r:id="rId5"/>
    <sheet name="FG_Reel" sheetId="9" r:id="rId6"/>
    <sheet name="FG_Rule" sheetId="12" r:id="rId7"/>
    <sheet name="Max Payout" sheetId="18" r:id="rId8"/>
    <sheet name="Output" sheetId="19" r:id="rId9"/>
    <sheet name="CSV" sheetId="20" r:id="rId10"/>
  </sheets>
  <definedNames>
    <definedName name="_xlnm._FilterDatabase" localSheetId="1" hidden="1">Symbol!$F$4:$Q$16</definedName>
    <definedName name="_xlnm.Print_Area" localSheetId="0">Summary!$A$1:$G$35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6" l="1"/>
  <c r="C21" i="6" s="1"/>
  <c r="D3" i="9"/>
  <c r="M4" i="12" s="1"/>
  <c r="E3" i="9"/>
  <c r="N4" i="12" s="1"/>
  <c r="F3" i="9"/>
  <c r="O4" i="12" s="1"/>
  <c r="G3" i="9"/>
  <c r="P4" i="12" s="1"/>
  <c r="C3" i="9"/>
  <c r="L4" i="12" s="1"/>
  <c r="D3" i="6"/>
  <c r="E3" i="6"/>
  <c r="E19" i="6" s="1"/>
  <c r="F3" i="6"/>
  <c r="G3" i="6"/>
  <c r="O48" i="5"/>
  <c r="O49" i="5"/>
  <c r="O47" i="5"/>
  <c r="N45" i="6"/>
  <c r="N44" i="6"/>
  <c r="N43" i="6"/>
  <c r="C19" i="6" l="1"/>
  <c r="F19" i="6"/>
  <c r="D19" i="6"/>
  <c r="G19" i="6"/>
  <c r="J14" i="20"/>
  <c r="I14" i="20"/>
  <c r="H14" i="20"/>
  <c r="G14" i="20"/>
  <c r="F14" i="20"/>
  <c r="E14" i="20"/>
  <c r="D14" i="20"/>
  <c r="C14" i="20"/>
  <c r="B14" i="20"/>
  <c r="H6" i="18"/>
  <c r="O12" i="6" l="1"/>
  <c r="N12" i="6"/>
  <c r="N22" i="6"/>
  <c r="N32" i="6"/>
  <c r="N42" i="6"/>
  <c r="M4" i="5"/>
  <c r="M5" i="5"/>
  <c r="M6" i="5"/>
  <c r="M7" i="5"/>
  <c r="M8" i="5"/>
  <c r="M9" i="5"/>
  <c r="M10" i="5"/>
  <c r="M11" i="5"/>
  <c r="M12" i="5"/>
  <c r="M3" i="5"/>
  <c r="M13" i="5"/>
  <c r="M23" i="5"/>
  <c r="M33" i="5"/>
  <c r="M34" i="5"/>
  <c r="M35" i="5"/>
  <c r="M36" i="5"/>
  <c r="M37" i="5"/>
  <c r="M38" i="5"/>
  <c r="M39" i="5"/>
  <c r="M40" i="5"/>
  <c r="M41" i="5"/>
  <c r="M24" i="5"/>
  <c r="M25" i="5"/>
  <c r="M26" i="5"/>
  <c r="M27" i="5"/>
  <c r="M28" i="5"/>
  <c r="M29" i="5"/>
  <c r="M30" i="5"/>
  <c r="M31" i="5"/>
  <c r="M32" i="5"/>
  <c r="M14" i="5"/>
  <c r="M15" i="5"/>
  <c r="M16" i="5"/>
  <c r="M17" i="5"/>
  <c r="M18" i="5"/>
  <c r="M19" i="5"/>
  <c r="M20" i="5"/>
  <c r="M21" i="5"/>
  <c r="M22" i="5"/>
  <c r="M43" i="5"/>
  <c r="M42" i="5"/>
  <c r="M44" i="5"/>
  <c r="M45" i="5"/>
  <c r="BE60" i="12" l="1" a="1"/>
  <c r="BE60" i="12" s="1"/>
  <c r="BE61" i="12" a="1"/>
  <c r="BE61" i="12" s="1"/>
  <c r="BE62" i="12" a="1"/>
  <c r="BE62" i="12" s="1"/>
  <c r="BE63" i="12" a="1"/>
  <c r="BE63" i="12" s="1"/>
  <c r="BE64" i="12" a="1"/>
  <c r="BE64" i="12" s="1"/>
  <c r="BE65" i="12" a="1"/>
  <c r="BE65" i="12" s="1"/>
  <c r="BE66" i="12" a="1"/>
  <c r="BE66" i="12" s="1"/>
  <c r="BE67" i="12" a="1"/>
  <c r="BE67" i="12" s="1"/>
  <c r="BE68" i="12" a="1"/>
  <c r="BE68" i="12" s="1"/>
  <c r="BE69" i="12" a="1"/>
  <c r="BE69" i="12" s="1"/>
  <c r="BD50" i="12" a="1"/>
  <c r="BD50" i="12" s="1"/>
  <c r="BD51" i="12" a="1"/>
  <c r="BD51" i="12" s="1"/>
  <c r="BD52" i="12" a="1"/>
  <c r="BD52" i="12" s="1"/>
  <c r="BD53" i="12" a="1"/>
  <c r="BD53" i="12" s="1"/>
  <c r="BD54" i="12" a="1"/>
  <c r="BD54" i="12" s="1"/>
  <c r="BD55" i="12" a="1"/>
  <c r="BD55" i="12" s="1"/>
  <c r="BD56" i="12" a="1"/>
  <c r="BD56" i="12" s="1"/>
  <c r="BD57" i="12" a="1"/>
  <c r="BD57" i="12"/>
  <c r="BD58" i="12" a="1"/>
  <c r="BD58" i="12" s="1"/>
  <c r="BD59" i="12" a="1"/>
  <c r="BD59" i="12" s="1"/>
  <c r="BD60" i="12" a="1"/>
  <c r="BD60" i="12" s="1"/>
  <c r="BD61" i="12" a="1"/>
  <c r="BD61" i="12" s="1"/>
  <c r="BD62" i="12" a="1"/>
  <c r="BD62" i="12" s="1"/>
  <c r="BD63" i="12" a="1"/>
  <c r="BD63" i="12" s="1"/>
  <c r="BD64" i="12" a="1"/>
  <c r="BD64" i="12" s="1"/>
  <c r="BD65" i="12" a="1"/>
  <c r="BD65" i="12" s="1"/>
  <c r="BD66" i="12" a="1"/>
  <c r="BD66" i="12" s="1"/>
  <c r="BD67" i="12" a="1"/>
  <c r="BD67" i="12" s="1"/>
  <c r="BD68" i="12" a="1"/>
  <c r="BD68" i="12" s="1"/>
  <c r="BD69" i="12" a="1"/>
  <c r="BD69" i="12" s="1"/>
  <c r="BC40" i="12" a="1"/>
  <c r="BC40" i="12" s="1"/>
  <c r="BC41" i="12" a="1"/>
  <c r="BC41" i="12" s="1"/>
  <c r="BC42" i="12" a="1"/>
  <c r="BC42" i="12" s="1"/>
  <c r="BC43" i="12" a="1"/>
  <c r="BC43" i="12" s="1"/>
  <c r="BC44" i="12" a="1"/>
  <c r="BC44" i="12" s="1"/>
  <c r="BC45" i="12" a="1"/>
  <c r="BC45" i="12" s="1"/>
  <c r="BC46" i="12" a="1"/>
  <c r="BC46" i="12" s="1"/>
  <c r="BC47" i="12" a="1"/>
  <c r="BC47" i="12" s="1"/>
  <c r="BC48" i="12" a="1"/>
  <c r="BC48" i="12" s="1"/>
  <c r="BC49" i="12" a="1"/>
  <c r="BC49" i="12" s="1"/>
  <c r="BC50" i="12" a="1"/>
  <c r="BC50" i="12" s="1"/>
  <c r="BC51" i="12" a="1"/>
  <c r="BC51" i="12" s="1"/>
  <c r="BC52" i="12" a="1"/>
  <c r="BC52" i="12" s="1"/>
  <c r="BC53" i="12" a="1"/>
  <c r="BC53" i="12"/>
  <c r="BC54" i="12" a="1"/>
  <c r="BC54" i="12" s="1"/>
  <c r="BC55" i="12" a="1"/>
  <c r="BC55" i="12" s="1"/>
  <c r="BC56" i="12" a="1"/>
  <c r="BC56" i="12" s="1"/>
  <c r="BC57" i="12" a="1"/>
  <c r="BC57" i="12" s="1"/>
  <c r="BC58" i="12" a="1"/>
  <c r="BC58" i="12" s="1"/>
  <c r="BC59" i="12" a="1"/>
  <c r="BC59" i="12" s="1"/>
  <c r="BC60" i="12" a="1"/>
  <c r="BC60" i="12" s="1"/>
  <c r="BC61" i="12" a="1"/>
  <c r="BC61" i="12" s="1"/>
  <c r="BC62" i="12" a="1"/>
  <c r="BC62" i="12" s="1"/>
  <c r="BC63" i="12" a="1"/>
  <c r="BC63" i="12" s="1"/>
  <c r="BC64" i="12" a="1"/>
  <c r="BC64" i="12" s="1"/>
  <c r="BC65" i="12" a="1"/>
  <c r="BC65" i="12" s="1"/>
  <c r="BC66" i="12" a="1"/>
  <c r="BC66" i="12" s="1"/>
  <c r="BC67" i="12" a="1"/>
  <c r="BC67" i="12" s="1"/>
  <c r="BC68" i="12" a="1"/>
  <c r="BC68" i="12" s="1"/>
  <c r="BC69" i="12" a="1"/>
  <c r="BC69" i="12" s="1"/>
  <c r="BB30" i="12" a="1"/>
  <c r="BB30" i="12" s="1"/>
  <c r="BB31" i="12" a="1"/>
  <c r="BB31" i="12" s="1"/>
  <c r="BB32" i="12" a="1"/>
  <c r="BB32" i="12"/>
  <c r="BB33" i="12" a="1"/>
  <c r="BB33" i="12" s="1"/>
  <c r="BB34" i="12" a="1"/>
  <c r="BB34" i="12" s="1"/>
  <c r="BB35" i="12" a="1"/>
  <c r="BB35" i="12" s="1"/>
  <c r="BB36" i="12" a="1"/>
  <c r="BB36" i="12"/>
  <c r="BB37" i="12" a="1"/>
  <c r="BB37" i="12"/>
  <c r="BB38" i="12" a="1"/>
  <c r="BB38" i="12"/>
  <c r="BB39" i="12" a="1"/>
  <c r="BB39" i="12" s="1"/>
  <c r="BB40" i="12" a="1"/>
  <c r="BB40" i="12" s="1"/>
  <c r="BB41" i="12" a="1"/>
  <c r="BB41" i="12" s="1"/>
  <c r="BB42" i="12" a="1"/>
  <c r="BB42" i="12"/>
  <c r="BB43" i="12" a="1"/>
  <c r="BB43" i="12"/>
  <c r="BB44" i="12" a="1"/>
  <c r="BB44" i="12" s="1"/>
  <c r="BB45" i="12" a="1"/>
  <c r="BB45" i="12" s="1"/>
  <c r="BB46" i="12" a="1"/>
  <c r="BB46" i="12" s="1"/>
  <c r="BB47" i="12" a="1"/>
  <c r="BB47" i="12"/>
  <c r="BB48" i="12" a="1"/>
  <c r="BB48" i="12"/>
  <c r="BB49" i="12" a="1"/>
  <c r="BB49" i="12" s="1"/>
  <c r="BB50" i="12" a="1"/>
  <c r="BB50" i="12" s="1"/>
  <c r="BB51" i="12" a="1"/>
  <c r="BB51" i="12" s="1"/>
  <c r="BB52" i="12" a="1"/>
  <c r="BB52" i="12" s="1"/>
  <c r="BB53" i="12" a="1"/>
  <c r="BB53" i="12"/>
  <c r="BB54" i="12" a="1"/>
  <c r="BB54" i="12" s="1"/>
  <c r="BB55" i="12" a="1"/>
  <c r="BB55" i="12" s="1"/>
  <c r="BB56" i="12" a="1"/>
  <c r="BB56" i="12"/>
  <c r="BB57" i="12" a="1"/>
  <c r="BB57" i="12" s="1"/>
  <c r="BB58" i="12" a="1"/>
  <c r="BB58" i="12" s="1"/>
  <c r="BB59" i="12" a="1"/>
  <c r="BB59" i="12" s="1"/>
  <c r="BB60" i="12" a="1"/>
  <c r="BB60" i="12" s="1"/>
  <c r="BB61" i="12" a="1"/>
  <c r="BB61" i="12" s="1"/>
  <c r="BB62" i="12" a="1"/>
  <c r="BB62" i="12" s="1"/>
  <c r="BB63" i="12" a="1"/>
  <c r="BB63" i="12" s="1"/>
  <c r="BB64" i="12" a="1"/>
  <c r="BB64" i="12" s="1"/>
  <c r="BB65" i="12" a="1"/>
  <c r="BB65" i="12"/>
  <c r="BB66" i="12" a="1"/>
  <c r="BB66" i="12"/>
  <c r="BB67" i="12" a="1"/>
  <c r="BB67" i="12" s="1"/>
  <c r="BB68" i="12" a="1"/>
  <c r="BB68" i="12" s="1"/>
  <c r="BB69" i="12" a="1"/>
  <c r="BB69" i="12" s="1"/>
  <c r="BG10" i="12"/>
  <c r="BH11" i="12" s="1"/>
  <c r="BI12" i="12" s="1"/>
  <c r="BJ13" i="12" s="1"/>
  <c r="BK14" i="12" s="1"/>
  <c r="BF10" i="12"/>
  <c r="BG11" i="12" s="1"/>
  <c r="BH12" i="12" s="1"/>
  <c r="BI13" i="12" s="1"/>
  <c r="BJ14" i="12" s="1"/>
  <c r="BK15" i="12" s="1"/>
  <c r="BK9" i="12"/>
  <c r="BJ9" i="12"/>
  <c r="BK10" i="12" s="1"/>
  <c r="BI9" i="12"/>
  <c r="BJ10" i="12" s="1"/>
  <c r="BK11" i="12" s="1"/>
  <c r="BH9" i="12"/>
  <c r="BI10" i="12" s="1"/>
  <c r="BJ11" i="12" s="1"/>
  <c r="BK12" i="12" s="1"/>
  <c r="BG9" i="12"/>
  <c r="BH10" i="12" s="1"/>
  <c r="BI11" i="12" s="1"/>
  <c r="BJ12" i="12" s="1"/>
  <c r="BK13" i="12" s="1"/>
  <c r="BF9" i="12"/>
  <c r="BE9" i="12"/>
  <c r="BB8" i="12"/>
  <c r="BC9" i="12" s="1"/>
  <c r="BD10" i="12" s="1"/>
  <c r="BE11" i="12" s="1"/>
  <c r="BF12" i="12" s="1"/>
  <c r="BG13" i="12" s="1"/>
  <c r="BH14" i="12" s="1"/>
  <c r="BI15" i="12" s="1"/>
  <c r="BJ16" i="12" s="1"/>
  <c r="BC5" i="12"/>
  <c r="BC8" i="12" s="1"/>
  <c r="BD9" i="12" s="1"/>
  <c r="BE10" i="12" s="1"/>
  <c r="BF11" i="12" s="1"/>
  <c r="BG12" i="12" s="1"/>
  <c r="BH13" i="12" s="1"/>
  <c r="BI14" i="12" s="1"/>
  <c r="BJ15" i="12" s="1"/>
  <c r="BK16" i="12" s="1"/>
  <c r="BB20" i="12" l="1" a="1"/>
  <c r="BB20" i="12" s="1"/>
  <c r="BB21" i="12" s="1" a="1"/>
  <c r="BB21" i="12" s="1"/>
  <c r="BB22" i="12" s="1" a="1"/>
  <c r="BB22" i="12" s="1"/>
  <c r="BB23" i="12" s="1" a="1"/>
  <c r="BB23" i="12" s="1"/>
  <c r="BB24" i="12" s="1" a="1"/>
  <c r="BB24" i="12" s="1"/>
  <c r="BB25" i="12" s="1" a="1"/>
  <c r="BB25" i="12" s="1"/>
  <c r="I14" i="12"/>
  <c r="H7" i="12" s="1"/>
  <c r="D13" i="9"/>
  <c r="E13" i="9"/>
  <c r="F13" i="9"/>
  <c r="G13" i="9"/>
  <c r="C13" i="9"/>
  <c r="C4" i="9"/>
  <c r="A9" i="2"/>
  <c r="C13" i="6"/>
  <c r="W34" i="12"/>
  <c r="W35" i="12"/>
  <c r="W36" i="12"/>
  <c r="W37" i="12"/>
  <c r="W38" i="12"/>
  <c r="W39" i="12"/>
  <c r="W40" i="12"/>
  <c r="W41" i="12"/>
  <c r="W42" i="12"/>
  <c r="W33" i="12"/>
  <c r="W24" i="12"/>
  <c r="W25" i="12"/>
  <c r="W26" i="12"/>
  <c r="W27" i="12"/>
  <c r="W28" i="12"/>
  <c r="W29" i="12"/>
  <c r="W30" i="12"/>
  <c r="W31" i="12"/>
  <c r="W32" i="12"/>
  <c r="W23" i="12"/>
  <c r="W14" i="12"/>
  <c r="W15" i="12"/>
  <c r="W16" i="12"/>
  <c r="W17" i="12"/>
  <c r="W18" i="12"/>
  <c r="W19" i="12"/>
  <c r="W20" i="12"/>
  <c r="W21" i="12"/>
  <c r="W22" i="12"/>
  <c r="W13" i="12"/>
  <c r="W3" i="12"/>
  <c r="W4" i="12"/>
  <c r="W5" i="12"/>
  <c r="W6" i="12"/>
  <c r="W7" i="12"/>
  <c r="W8" i="12"/>
  <c r="W9" i="12"/>
  <c r="W10" i="12"/>
  <c r="W11" i="12"/>
  <c r="W12" i="12"/>
  <c r="G13" i="6"/>
  <c r="F13" i="6"/>
  <c r="E13" i="6"/>
  <c r="D13" i="6"/>
  <c r="N34" i="6"/>
  <c r="N35" i="6"/>
  <c r="N36" i="6"/>
  <c r="N37" i="6"/>
  <c r="N38" i="6"/>
  <c r="N39" i="6"/>
  <c r="N40" i="6"/>
  <c r="N41" i="6"/>
  <c r="N33" i="6"/>
  <c r="N13" i="6"/>
  <c r="N14" i="6"/>
  <c r="N15" i="6"/>
  <c r="N16" i="6"/>
  <c r="N17" i="6"/>
  <c r="N18" i="6"/>
  <c r="N19" i="6"/>
  <c r="N20" i="6"/>
  <c r="N21" i="6"/>
  <c r="N3" i="6"/>
  <c r="Q3" i="4"/>
  <c r="R3" i="4"/>
  <c r="S3" i="4"/>
  <c r="T3" i="4"/>
  <c r="P3" i="4"/>
  <c r="J4" i="4"/>
  <c r="B1" i="20" a="1"/>
  <c r="B1" i="20" s="1"/>
  <c r="B6" i="20" a="1"/>
  <c r="B6" i="20" s="1"/>
  <c r="B203" i="19"/>
  <c r="B202" i="19" s="1"/>
  <c r="B201" i="19" s="1"/>
  <c r="B200" i="19" s="1"/>
  <c r="B199" i="19" s="1"/>
  <c r="B198" i="19" s="1"/>
  <c r="B197" i="19" s="1"/>
  <c r="B196" i="19" s="1"/>
  <c r="B195" i="19" s="1"/>
  <c r="B194" i="19" s="1"/>
  <c r="B193" i="19" s="1"/>
  <c r="B192" i="19" s="1"/>
  <c r="B191" i="19" s="1"/>
  <c r="B190" i="19" s="1"/>
  <c r="B189" i="19" s="1"/>
  <c r="B188" i="19" s="1"/>
  <c r="B187" i="19" s="1"/>
  <c r="B186" i="19" s="1"/>
  <c r="B185" i="19" s="1"/>
  <c r="B184" i="19" s="1"/>
  <c r="B183" i="19" s="1"/>
  <c r="B182" i="19" s="1"/>
  <c r="B181" i="19" s="1"/>
  <c r="B180" i="19" s="1"/>
  <c r="B179" i="19" s="1"/>
  <c r="B178" i="19" s="1"/>
  <c r="B177" i="19" s="1"/>
  <c r="B176" i="19" s="1"/>
  <c r="B175" i="19" s="1"/>
  <c r="B174" i="19" s="1"/>
  <c r="B173" i="19" s="1"/>
  <c r="B172" i="19" s="1"/>
  <c r="B171" i="19" s="1"/>
  <c r="B170" i="19" s="1"/>
  <c r="B169" i="19" s="1"/>
  <c r="B168" i="19" s="1"/>
  <c r="B167" i="19" s="1"/>
  <c r="B166" i="19" s="1"/>
  <c r="B165" i="19" s="1"/>
  <c r="B164" i="19" s="1"/>
  <c r="B163" i="19" s="1"/>
  <c r="B162" i="19" s="1"/>
  <c r="B161" i="19" s="1"/>
  <c r="B160" i="19" s="1"/>
  <c r="B159" i="19" s="1"/>
  <c r="B158" i="19" s="1"/>
  <c r="B157" i="19" s="1"/>
  <c r="B156" i="19" s="1"/>
  <c r="B155" i="19" s="1"/>
  <c r="B154" i="19" s="1"/>
  <c r="B153" i="19" s="1"/>
  <c r="B152" i="19" s="1"/>
  <c r="B151" i="19" s="1"/>
  <c r="B150" i="19" s="1"/>
  <c r="B149" i="19" s="1"/>
  <c r="B148" i="19" s="1"/>
  <c r="B147" i="19" s="1"/>
  <c r="B146" i="19" s="1"/>
  <c r="B145" i="19" s="1"/>
  <c r="B144" i="19" s="1"/>
  <c r="B143" i="19" s="1"/>
  <c r="B142" i="19" s="1"/>
  <c r="B141" i="19" s="1"/>
  <c r="B140" i="19" s="1"/>
  <c r="B139" i="19" s="1"/>
  <c r="B138" i="19" s="1"/>
  <c r="B137" i="19" s="1"/>
  <c r="B136" i="19" s="1"/>
  <c r="B135" i="19" s="1"/>
  <c r="B134" i="19" s="1"/>
  <c r="B133" i="19" s="1"/>
  <c r="B132" i="19" s="1"/>
  <c r="B131" i="19" s="1"/>
  <c r="B130" i="19" s="1"/>
  <c r="B129" i="19" s="1"/>
  <c r="B128" i="19" s="1"/>
  <c r="B127" i="19" s="1"/>
  <c r="B126" i="19" s="1"/>
  <c r="B125" i="19" s="1"/>
  <c r="B124" i="19" s="1"/>
  <c r="B123" i="19" s="1"/>
  <c r="B122" i="19" s="1"/>
  <c r="B121" i="19" s="1"/>
  <c r="B120" i="19" s="1"/>
  <c r="B119" i="19" s="1"/>
  <c r="B118" i="19" s="1"/>
  <c r="B117" i="19" s="1"/>
  <c r="B116" i="19" s="1"/>
  <c r="B115" i="19" s="1"/>
  <c r="B114" i="19" s="1"/>
  <c r="B113" i="19" s="1"/>
  <c r="B112" i="19" s="1"/>
  <c r="B111" i="19" s="1"/>
  <c r="B110" i="19" s="1"/>
  <c r="B109" i="19" s="1"/>
  <c r="B108" i="19" s="1"/>
  <c r="B107" i="19" s="1"/>
  <c r="C203" i="19"/>
  <c r="C202" i="19" s="1"/>
  <c r="C201" i="19" s="1"/>
  <c r="C200" i="19" s="1"/>
  <c r="C199" i="19" s="1"/>
  <c r="C198" i="19" s="1"/>
  <c r="C197" i="19" s="1"/>
  <c r="C196" i="19" s="1"/>
  <c r="C195" i="19" s="1"/>
  <c r="C194" i="19" s="1"/>
  <c r="C193" i="19" s="1"/>
  <c r="C192" i="19" s="1"/>
  <c r="C191" i="19" s="1"/>
  <c r="C190" i="19" s="1"/>
  <c r="C189" i="19" s="1"/>
  <c r="C188" i="19" s="1"/>
  <c r="C187" i="19" s="1"/>
  <c r="C186" i="19" s="1"/>
  <c r="C185" i="19" s="1"/>
  <c r="C184" i="19" s="1"/>
  <c r="C183" i="19" s="1"/>
  <c r="C182" i="19" s="1"/>
  <c r="C181" i="19" s="1"/>
  <c r="C180" i="19" s="1"/>
  <c r="C179" i="19" s="1"/>
  <c r="C178" i="19" s="1"/>
  <c r="C177" i="19" s="1"/>
  <c r="C176" i="19" s="1"/>
  <c r="C175" i="19" s="1"/>
  <c r="C174" i="19" s="1"/>
  <c r="C173" i="19" s="1"/>
  <c r="C172" i="19" s="1"/>
  <c r="C171" i="19" s="1"/>
  <c r="C170" i="19" s="1"/>
  <c r="C169" i="19" s="1"/>
  <c r="C168" i="19" s="1"/>
  <c r="C167" i="19" s="1"/>
  <c r="C166" i="19" s="1"/>
  <c r="C165" i="19" s="1"/>
  <c r="C164" i="19" s="1"/>
  <c r="C163" i="19" s="1"/>
  <c r="C162" i="19" s="1"/>
  <c r="C161" i="19" s="1"/>
  <c r="C160" i="19" s="1"/>
  <c r="C159" i="19" s="1"/>
  <c r="C158" i="19" s="1"/>
  <c r="C157" i="19" s="1"/>
  <c r="C156" i="19" s="1"/>
  <c r="C155" i="19" s="1"/>
  <c r="C154" i="19" s="1"/>
  <c r="C153" i="19" s="1"/>
  <c r="C152" i="19" s="1"/>
  <c r="C151" i="19" s="1"/>
  <c r="C150" i="19" s="1"/>
  <c r="C149" i="19" s="1"/>
  <c r="C148" i="19" s="1"/>
  <c r="C147" i="19" s="1"/>
  <c r="C146" i="19" s="1"/>
  <c r="C145" i="19" s="1"/>
  <c r="C144" i="19" s="1"/>
  <c r="C143" i="19" s="1"/>
  <c r="C142" i="19" s="1"/>
  <c r="C141" i="19" s="1"/>
  <c r="C140" i="19" s="1"/>
  <c r="C139" i="19" s="1"/>
  <c r="C138" i="19" s="1"/>
  <c r="C137" i="19" s="1"/>
  <c r="C136" i="19" s="1"/>
  <c r="C135" i="19" s="1"/>
  <c r="C134" i="19" s="1"/>
  <c r="C133" i="19" s="1"/>
  <c r="C132" i="19" s="1"/>
  <c r="C131" i="19" s="1"/>
  <c r="C130" i="19" s="1"/>
  <c r="C129" i="19" s="1"/>
  <c r="C128" i="19" s="1"/>
  <c r="C127" i="19" s="1"/>
  <c r="C126" i="19" s="1"/>
  <c r="C125" i="19" s="1"/>
  <c r="C124" i="19" s="1"/>
  <c r="C123" i="19" s="1"/>
  <c r="C122" i="19" s="1"/>
  <c r="C121" i="19" s="1"/>
  <c r="C120" i="19" s="1"/>
  <c r="C119" i="19" s="1"/>
  <c r="C118" i="19" s="1"/>
  <c r="C117" i="19" s="1"/>
  <c r="C116" i="19" s="1"/>
  <c r="C115" i="19" s="1"/>
  <c r="C114" i="19" s="1"/>
  <c r="C113" i="19" s="1"/>
  <c r="C112" i="19" s="1"/>
  <c r="C111" i="19" s="1"/>
  <c r="C110" i="19" s="1"/>
  <c r="C109" i="19" s="1"/>
  <c r="C108" i="19" s="1"/>
  <c r="C107" i="19" s="1"/>
  <c r="D203" i="19"/>
  <c r="D202" i="19" s="1"/>
  <c r="D201" i="19" s="1"/>
  <c r="D200" i="19" s="1"/>
  <c r="D199" i="19" s="1"/>
  <c r="D198" i="19" s="1"/>
  <c r="D197" i="19" s="1"/>
  <c r="D196" i="19" s="1"/>
  <c r="D195" i="19" s="1"/>
  <c r="D194" i="19" s="1"/>
  <c r="D193" i="19" s="1"/>
  <c r="D192" i="19" s="1"/>
  <c r="D191" i="19" s="1"/>
  <c r="D190" i="19" s="1"/>
  <c r="D189" i="19" s="1"/>
  <c r="D188" i="19" s="1"/>
  <c r="D187" i="19" s="1"/>
  <c r="D186" i="19" s="1"/>
  <c r="D185" i="19" s="1"/>
  <c r="D184" i="19" s="1"/>
  <c r="D183" i="19" s="1"/>
  <c r="D182" i="19" s="1"/>
  <c r="D181" i="19" s="1"/>
  <c r="D180" i="19" s="1"/>
  <c r="D179" i="19" s="1"/>
  <c r="D178" i="19" s="1"/>
  <c r="D177" i="19" s="1"/>
  <c r="D176" i="19" s="1"/>
  <c r="D175" i="19" s="1"/>
  <c r="D174" i="19" s="1"/>
  <c r="D173" i="19" s="1"/>
  <c r="D172" i="19" s="1"/>
  <c r="D171" i="19" s="1"/>
  <c r="D170" i="19" s="1"/>
  <c r="D169" i="19" s="1"/>
  <c r="D168" i="19" s="1"/>
  <c r="D167" i="19" s="1"/>
  <c r="D166" i="19" s="1"/>
  <c r="D165" i="19" s="1"/>
  <c r="D164" i="19" s="1"/>
  <c r="D163" i="19" s="1"/>
  <c r="D162" i="19" s="1"/>
  <c r="D161" i="19" s="1"/>
  <c r="D160" i="19" s="1"/>
  <c r="D159" i="19" s="1"/>
  <c r="D158" i="19" s="1"/>
  <c r="D157" i="19" s="1"/>
  <c r="D156" i="19" s="1"/>
  <c r="D155" i="19" s="1"/>
  <c r="D154" i="19" s="1"/>
  <c r="D153" i="19" s="1"/>
  <c r="D152" i="19" s="1"/>
  <c r="D151" i="19" s="1"/>
  <c r="D150" i="19" s="1"/>
  <c r="D149" i="19" s="1"/>
  <c r="D148" i="19" s="1"/>
  <c r="D147" i="19" s="1"/>
  <c r="D146" i="19" s="1"/>
  <c r="D145" i="19" s="1"/>
  <c r="D144" i="19" s="1"/>
  <c r="D143" i="19" s="1"/>
  <c r="D142" i="19" s="1"/>
  <c r="D141" i="19" s="1"/>
  <c r="D140" i="19" s="1"/>
  <c r="D139" i="19" s="1"/>
  <c r="D138" i="19" s="1"/>
  <c r="D137" i="19" s="1"/>
  <c r="D136" i="19" s="1"/>
  <c r="D135" i="19" s="1"/>
  <c r="D134" i="19" s="1"/>
  <c r="D133" i="19" s="1"/>
  <c r="D132" i="19" s="1"/>
  <c r="D131" i="19" s="1"/>
  <c r="D130" i="19" s="1"/>
  <c r="D129" i="19" s="1"/>
  <c r="D128" i="19" s="1"/>
  <c r="D127" i="19" s="1"/>
  <c r="D126" i="19" s="1"/>
  <c r="D125" i="19" s="1"/>
  <c r="D124" i="19" s="1"/>
  <c r="D123" i="19" s="1"/>
  <c r="D122" i="19" s="1"/>
  <c r="D121" i="19" s="1"/>
  <c r="D120" i="19" s="1"/>
  <c r="D119" i="19" s="1"/>
  <c r="D118" i="19" s="1"/>
  <c r="D117" i="19" s="1"/>
  <c r="D116" i="19" s="1"/>
  <c r="D115" i="19" s="1"/>
  <c r="D114" i="19" s="1"/>
  <c r="D113" i="19" s="1"/>
  <c r="D112" i="19" s="1"/>
  <c r="D111" i="19" s="1"/>
  <c r="D110" i="19" s="1"/>
  <c r="D109" i="19" s="1"/>
  <c r="D108" i="19" s="1"/>
  <c r="D107" i="19" s="1"/>
  <c r="D106" i="19" s="1"/>
  <c r="D105" i="19" s="1"/>
  <c r="D104" i="19" s="1"/>
  <c r="D103" i="19" s="1"/>
  <c r="D102" i="19" s="1"/>
  <c r="D101" i="19" s="1"/>
  <c r="D100" i="19" s="1"/>
  <c r="D99" i="19" s="1"/>
  <c r="D98" i="19" s="1"/>
  <c r="D97" i="19" s="1"/>
  <c r="D96" i="19" s="1"/>
  <c r="D95" i="19" s="1"/>
  <c r="D94" i="19" s="1"/>
  <c r="D93" i="19" s="1"/>
  <c r="D92" i="19" s="1"/>
  <c r="D91" i="19" s="1"/>
  <c r="D90" i="19" s="1"/>
  <c r="D89" i="19" s="1"/>
  <c r="D88" i="19" s="1"/>
  <c r="D87" i="19" s="1"/>
  <c r="D86" i="19" s="1"/>
  <c r="D85" i="19" s="1"/>
  <c r="D84" i="19" s="1"/>
  <c r="D83" i="19" s="1"/>
  <c r="D82" i="19" s="1"/>
  <c r="D81" i="19" s="1"/>
  <c r="D80" i="19" s="1"/>
  <c r="D79" i="19" s="1"/>
  <c r="D78" i="19" s="1"/>
  <c r="D77" i="19" s="1"/>
  <c r="D76" i="19" s="1"/>
  <c r="D75" i="19" s="1"/>
  <c r="D74" i="19" s="1"/>
  <c r="D73" i="19" s="1"/>
  <c r="D72" i="19" s="1"/>
  <c r="D71" i="19" s="1"/>
  <c r="D70" i="19" s="1"/>
  <c r="D69" i="19" s="1"/>
  <c r="D68" i="19" s="1"/>
  <c r="D67" i="19" s="1"/>
  <c r="D66" i="19" s="1"/>
  <c r="D65" i="19" s="1"/>
  <c r="D64" i="19" s="1"/>
  <c r="D63" i="19" s="1"/>
  <c r="D62" i="19" s="1"/>
  <c r="D61" i="19" s="1"/>
  <c r="D60" i="19" s="1"/>
  <c r="D59" i="19" s="1"/>
  <c r="D58" i="19" s="1"/>
  <c r="D57" i="19" s="1"/>
  <c r="D56" i="19" s="1"/>
  <c r="D55" i="19" s="1"/>
  <c r="D54" i="19" s="1"/>
  <c r="D53" i="19" s="1"/>
  <c r="D52" i="19" s="1"/>
  <c r="D51" i="19" s="1"/>
  <c r="D50" i="19" s="1"/>
  <c r="D49" i="19" s="1"/>
  <c r="D48" i="19" s="1"/>
  <c r="D47" i="19" s="1"/>
  <c r="D46" i="19" s="1"/>
  <c r="D45" i="19" s="1"/>
  <c r="D44" i="19" s="1"/>
  <c r="D43" i="19" s="1"/>
  <c r="D42" i="19" s="1"/>
  <c r="D41" i="19" s="1"/>
  <c r="D40" i="19" s="1"/>
  <c r="D39" i="19" s="1"/>
  <c r="D38" i="19" s="1"/>
  <c r="D37" i="19" s="1"/>
  <c r="D36" i="19" s="1"/>
  <c r="D35" i="19" s="1"/>
  <c r="D34" i="19" s="1"/>
  <c r="D33" i="19" s="1"/>
  <c r="D32" i="19" s="1"/>
  <c r="D31" i="19" s="1"/>
  <c r="D30" i="19" s="1"/>
  <c r="D29" i="19" s="1"/>
  <c r="D28" i="19" s="1"/>
  <c r="D27" i="19" s="1"/>
  <c r="D26" i="19" s="1"/>
  <c r="D25" i="19" s="1"/>
  <c r="D24" i="19" s="1"/>
  <c r="D23" i="19" s="1"/>
  <c r="D22" i="19" s="1"/>
  <c r="D21" i="19" s="1"/>
  <c r="D20" i="19" s="1"/>
  <c r="D19" i="19" s="1"/>
  <c r="D18" i="19" s="1"/>
  <c r="D17" i="19" s="1"/>
  <c r="D16" i="19" s="1"/>
  <c r="D15" i="19" s="1"/>
  <c r="D14" i="19" s="1"/>
  <c r="D13" i="19" s="1"/>
  <c r="D12" i="19" s="1"/>
  <c r="D11" i="19" s="1"/>
  <c r="D10" i="19" s="1"/>
  <c r="D9" i="19" s="1"/>
  <c r="D8" i="19" s="1"/>
  <c r="D7" i="19" s="1"/>
  <c r="D6" i="19" s="1"/>
  <c r="D5" i="19" s="1"/>
  <c r="D4" i="19" s="1"/>
  <c r="D3" i="19" s="1"/>
  <c r="O5" i="19" s="1"/>
  <c r="E203" i="19"/>
  <c r="E202" i="19" s="1"/>
  <c r="E201" i="19" s="1"/>
  <c r="E200" i="19" s="1"/>
  <c r="E199" i="19" s="1"/>
  <c r="E198" i="19" s="1"/>
  <c r="E197" i="19" s="1"/>
  <c r="E196" i="19" s="1"/>
  <c r="E195" i="19" s="1"/>
  <c r="E194" i="19" s="1"/>
  <c r="E193" i="19" s="1"/>
  <c r="E192" i="19" s="1"/>
  <c r="E191" i="19" s="1"/>
  <c r="E190" i="19" s="1"/>
  <c r="E189" i="19" s="1"/>
  <c r="E188" i="19" s="1"/>
  <c r="E187" i="19" s="1"/>
  <c r="E186" i="19" s="1"/>
  <c r="E185" i="19" s="1"/>
  <c r="E184" i="19" s="1"/>
  <c r="E183" i="19" s="1"/>
  <c r="E182" i="19" s="1"/>
  <c r="E181" i="19" s="1"/>
  <c r="E180" i="19" s="1"/>
  <c r="E179" i="19" s="1"/>
  <c r="E178" i="19" s="1"/>
  <c r="E177" i="19" s="1"/>
  <c r="E176" i="19" s="1"/>
  <c r="E175" i="19" s="1"/>
  <c r="E174" i="19" s="1"/>
  <c r="E173" i="19" s="1"/>
  <c r="E172" i="19" s="1"/>
  <c r="E171" i="19" s="1"/>
  <c r="E170" i="19" s="1"/>
  <c r="E169" i="19" s="1"/>
  <c r="E168" i="19" s="1"/>
  <c r="E167" i="19" s="1"/>
  <c r="E166" i="19" s="1"/>
  <c r="E165" i="19" s="1"/>
  <c r="E164" i="19" s="1"/>
  <c r="E163" i="19" s="1"/>
  <c r="E162" i="19" s="1"/>
  <c r="E161" i="19" s="1"/>
  <c r="E160" i="19" s="1"/>
  <c r="E159" i="19" s="1"/>
  <c r="E158" i="19" s="1"/>
  <c r="E157" i="19" s="1"/>
  <c r="E156" i="19" s="1"/>
  <c r="E155" i="19" s="1"/>
  <c r="E154" i="19" s="1"/>
  <c r="E153" i="19" s="1"/>
  <c r="E152" i="19" s="1"/>
  <c r="E151" i="19" s="1"/>
  <c r="E150" i="19" s="1"/>
  <c r="E149" i="19" s="1"/>
  <c r="E148" i="19" s="1"/>
  <c r="E147" i="19" s="1"/>
  <c r="E146" i="19" s="1"/>
  <c r="E145" i="19" s="1"/>
  <c r="E144" i="19" s="1"/>
  <c r="E143" i="19" s="1"/>
  <c r="E142" i="19" s="1"/>
  <c r="E141" i="19" s="1"/>
  <c r="E140" i="19" s="1"/>
  <c r="E139" i="19" s="1"/>
  <c r="E138" i="19" s="1"/>
  <c r="E137" i="19" s="1"/>
  <c r="E136" i="19" s="1"/>
  <c r="E135" i="19" s="1"/>
  <c r="E134" i="19" s="1"/>
  <c r="E133" i="19" s="1"/>
  <c r="E132" i="19" s="1"/>
  <c r="E131" i="19" s="1"/>
  <c r="E130" i="19" s="1"/>
  <c r="E129" i="19" s="1"/>
  <c r="E128" i="19" s="1"/>
  <c r="E127" i="19" s="1"/>
  <c r="E126" i="19" s="1"/>
  <c r="E125" i="19" s="1"/>
  <c r="E124" i="19" s="1"/>
  <c r="E123" i="19" s="1"/>
  <c r="E122" i="19" s="1"/>
  <c r="E121" i="19" s="1"/>
  <c r="E120" i="19" s="1"/>
  <c r="E119" i="19" s="1"/>
  <c r="E118" i="19" s="1"/>
  <c r="E117" i="19" s="1"/>
  <c r="E116" i="19" s="1"/>
  <c r="E115" i="19" s="1"/>
  <c r="E114" i="19" s="1"/>
  <c r="E113" i="19" s="1"/>
  <c r="E112" i="19" s="1"/>
  <c r="E111" i="19" s="1"/>
  <c r="E110" i="19" s="1"/>
  <c r="E109" i="19" s="1"/>
  <c r="E108" i="19" s="1"/>
  <c r="E107" i="19" s="1"/>
  <c r="F203" i="19"/>
  <c r="F202" i="19" s="1"/>
  <c r="F201" i="19" s="1"/>
  <c r="F200" i="19" s="1"/>
  <c r="F199" i="19" s="1"/>
  <c r="F198" i="19" s="1"/>
  <c r="F197" i="19" s="1"/>
  <c r="F196" i="19" s="1"/>
  <c r="F195" i="19" s="1"/>
  <c r="F194" i="19" s="1"/>
  <c r="F193" i="19" s="1"/>
  <c r="F192" i="19" s="1"/>
  <c r="F191" i="19" s="1"/>
  <c r="F190" i="19" s="1"/>
  <c r="F189" i="19" s="1"/>
  <c r="F188" i="19" s="1"/>
  <c r="F187" i="19" s="1"/>
  <c r="F186" i="19" s="1"/>
  <c r="F185" i="19" s="1"/>
  <c r="F184" i="19" s="1"/>
  <c r="F183" i="19" s="1"/>
  <c r="F182" i="19" s="1"/>
  <c r="F181" i="19" s="1"/>
  <c r="F180" i="19" s="1"/>
  <c r="F179" i="19" s="1"/>
  <c r="F178" i="19" s="1"/>
  <c r="F177" i="19" s="1"/>
  <c r="F176" i="19" s="1"/>
  <c r="F175" i="19" s="1"/>
  <c r="F174" i="19" s="1"/>
  <c r="F173" i="19" s="1"/>
  <c r="F172" i="19" s="1"/>
  <c r="F171" i="19" s="1"/>
  <c r="F170" i="19" s="1"/>
  <c r="F169" i="19" s="1"/>
  <c r="F168" i="19" s="1"/>
  <c r="F167" i="19" s="1"/>
  <c r="F166" i="19" s="1"/>
  <c r="F165" i="19" s="1"/>
  <c r="F164" i="19" s="1"/>
  <c r="F163" i="19" s="1"/>
  <c r="F162" i="19" s="1"/>
  <c r="F161" i="19" s="1"/>
  <c r="F160" i="19" s="1"/>
  <c r="F159" i="19" s="1"/>
  <c r="F158" i="19" s="1"/>
  <c r="F157" i="19" s="1"/>
  <c r="F156" i="19" s="1"/>
  <c r="F155" i="19" s="1"/>
  <c r="F154" i="19" s="1"/>
  <c r="F153" i="19" s="1"/>
  <c r="F152" i="19" s="1"/>
  <c r="F151" i="19" s="1"/>
  <c r="F150" i="19" s="1"/>
  <c r="F149" i="19" s="1"/>
  <c r="F148" i="19" s="1"/>
  <c r="F147" i="19" s="1"/>
  <c r="F146" i="19" s="1"/>
  <c r="F145" i="19" s="1"/>
  <c r="F144" i="19" s="1"/>
  <c r="F143" i="19" s="1"/>
  <c r="F142" i="19" s="1"/>
  <c r="F141" i="19" s="1"/>
  <c r="F140" i="19" s="1"/>
  <c r="F139" i="19" s="1"/>
  <c r="F138" i="19" s="1"/>
  <c r="F137" i="19" s="1"/>
  <c r="F136" i="19" s="1"/>
  <c r="F135" i="19" s="1"/>
  <c r="F134" i="19" s="1"/>
  <c r="F133" i="19" s="1"/>
  <c r="F132" i="19" s="1"/>
  <c r="F131" i="19" s="1"/>
  <c r="F130" i="19" s="1"/>
  <c r="F129" i="19" s="1"/>
  <c r="F128" i="19" s="1"/>
  <c r="F127" i="19" s="1"/>
  <c r="F126" i="19" s="1"/>
  <c r="F125" i="19" s="1"/>
  <c r="F124" i="19" s="1"/>
  <c r="F123" i="19" s="1"/>
  <c r="F122" i="19" s="1"/>
  <c r="F121" i="19" s="1"/>
  <c r="F120" i="19" s="1"/>
  <c r="F119" i="19" s="1"/>
  <c r="F118" i="19" s="1"/>
  <c r="F117" i="19" s="1"/>
  <c r="F116" i="19" s="1"/>
  <c r="F115" i="19" s="1"/>
  <c r="F114" i="19" s="1"/>
  <c r="F113" i="19" s="1"/>
  <c r="F112" i="19" s="1"/>
  <c r="F111" i="19" s="1"/>
  <c r="F110" i="19" s="1"/>
  <c r="F109" i="19" s="1"/>
  <c r="F108" i="19" s="1"/>
  <c r="F107" i="19" s="1"/>
  <c r="F106" i="19" s="1"/>
  <c r="F105" i="19" s="1"/>
  <c r="F104" i="19" s="1"/>
  <c r="F103" i="19" s="1"/>
  <c r="F102" i="19" s="1"/>
  <c r="F101" i="19" s="1"/>
  <c r="F100" i="19" s="1"/>
  <c r="F99" i="19" s="1"/>
  <c r="F98" i="19" s="1"/>
  <c r="F97" i="19" s="1"/>
  <c r="F96" i="19" s="1"/>
  <c r="F95" i="19" s="1"/>
  <c r="F94" i="19" s="1"/>
  <c r="F93" i="19" s="1"/>
  <c r="F92" i="19" s="1"/>
  <c r="F91" i="19" s="1"/>
  <c r="F90" i="19" s="1"/>
  <c r="F89" i="19" s="1"/>
  <c r="F88" i="19" s="1"/>
  <c r="F87" i="19" s="1"/>
  <c r="F86" i="19" s="1"/>
  <c r="F85" i="19" s="1"/>
  <c r="F84" i="19" s="1"/>
  <c r="F83" i="19" s="1"/>
  <c r="F82" i="19" s="1"/>
  <c r="F81" i="19" s="1"/>
  <c r="F80" i="19" s="1"/>
  <c r="F79" i="19" s="1"/>
  <c r="F78" i="19" s="1"/>
  <c r="F77" i="19" s="1"/>
  <c r="F76" i="19" s="1"/>
  <c r="F75" i="19" s="1"/>
  <c r="F74" i="19" s="1"/>
  <c r="F73" i="19" s="1"/>
  <c r="F72" i="19" s="1"/>
  <c r="F71" i="19" s="1"/>
  <c r="F70" i="19" s="1"/>
  <c r="F69" i="19" s="1"/>
  <c r="F68" i="19" s="1"/>
  <c r="F67" i="19" s="1"/>
  <c r="F66" i="19" s="1"/>
  <c r="F65" i="19" s="1"/>
  <c r="F64" i="19" s="1"/>
  <c r="F63" i="19" s="1"/>
  <c r="F62" i="19" s="1"/>
  <c r="F61" i="19" s="1"/>
  <c r="F60" i="19" s="1"/>
  <c r="F59" i="19" s="1"/>
  <c r="F58" i="19" s="1"/>
  <c r="F57" i="19" s="1"/>
  <c r="F56" i="19" s="1"/>
  <c r="F55" i="19" s="1"/>
  <c r="F54" i="19" s="1"/>
  <c r="F53" i="19" s="1"/>
  <c r="F52" i="19" s="1"/>
  <c r="F51" i="19" s="1"/>
  <c r="F50" i="19" s="1"/>
  <c r="F49" i="19" s="1"/>
  <c r="F48" i="19" s="1"/>
  <c r="F47" i="19" s="1"/>
  <c r="F46" i="19" s="1"/>
  <c r="F45" i="19" s="1"/>
  <c r="F44" i="19" s="1"/>
  <c r="F43" i="19" s="1"/>
  <c r="F42" i="19" s="1"/>
  <c r="F41" i="19" s="1"/>
  <c r="F40" i="19" s="1"/>
  <c r="F39" i="19" s="1"/>
  <c r="F38" i="19" s="1"/>
  <c r="F37" i="19" s="1"/>
  <c r="F36" i="19" s="1"/>
  <c r="F35" i="19" s="1"/>
  <c r="F34" i="19" s="1"/>
  <c r="F33" i="19" s="1"/>
  <c r="F32" i="19" s="1"/>
  <c r="F31" i="19" s="1"/>
  <c r="F30" i="19" s="1"/>
  <c r="F29" i="19" s="1"/>
  <c r="F28" i="19" s="1"/>
  <c r="F27" i="19" s="1"/>
  <c r="F26" i="19" s="1"/>
  <c r="F25" i="19" s="1"/>
  <c r="F24" i="19" s="1"/>
  <c r="F23" i="19" s="1"/>
  <c r="F22" i="19" s="1"/>
  <c r="F21" i="19" s="1"/>
  <c r="F20" i="19" s="1"/>
  <c r="F19" i="19" s="1"/>
  <c r="F18" i="19" s="1"/>
  <c r="F17" i="19" s="1"/>
  <c r="F16" i="19" s="1"/>
  <c r="F15" i="19" s="1"/>
  <c r="F14" i="19" s="1"/>
  <c r="F13" i="19" s="1"/>
  <c r="F12" i="19" s="1"/>
  <c r="F11" i="19" s="1"/>
  <c r="F10" i="19" s="1"/>
  <c r="F9" i="19" s="1"/>
  <c r="F8" i="19" s="1"/>
  <c r="F7" i="19" s="1"/>
  <c r="F6" i="19" s="1"/>
  <c r="F5" i="19" s="1"/>
  <c r="F4" i="19" s="1"/>
  <c r="F3" i="19" s="1"/>
  <c r="O7" i="19" s="1"/>
  <c r="I278" i="19"/>
  <c r="I277" i="19" s="1"/>
  <c r="I276" i="19" s="1"/>
  <c r="I275" i="19" s="1"/>
  <c r="I274" i="19" s="1"/>
  <c r="I273" i="19" s="1"/>
  <c r="I272" i="19" s="1"/>
  <c r="I271" i="19" s="1"/>
  <c r="I270" i="19" s="1"/>
  <c r="I269" i="19" s="1"/>
  <c r="I268" i="19" s="1"/>
  <c r="I267" i="19" s="1"/>
  <c r="I266" i="19" s="1"/>
  <c r="I265" i="19" s="1"/>
  <c r="I264" i="19" s="1"/>
  <c r="I263" i="19" s="1"/>
  <c r="I262" i="19" s="1"/>
  <c r="I261" i="19" s="1"/>
  <c r="I260" i="19" s="1"/>
  <c r="I259" i="19" s="1"/>
  <c r="I258" i="19" s="1"/>
  <c r="I257" i="19" s="1"/>
  <c r="I256" i="19" s="1"/>
  <c r="I255" i="19" s="1"/>
  <c r="I254" i="19" s="1"/>
  <c r="I253" i="19" s="1"/>
  <c r="I252" i="19" s="1"/>
  <c r="I251" i="19" s="1"/>
  <c r="I250" i="19" s="1"/>
  <c r="I249" i="19" s="1"/>
  <c r="I248" i="19" s="1"/>
  <c r="I247" i="19" s="1"/>
  <c r="I246" i="19" s="1"/>
  <c r="I245" i="19" s="1"/>
  <c r="I244" i="19" s="1"/>
  <c r="I243" i="19" s="1"/>
  <c r="I242" i="19" s="1"/>
  <c r="I241" i="19" s="1"/>
  <c r="I240" i="19" s="1"/>
  <c r="I239" i="19" s="1"/>
  <c r="I238" i="19" s="1"/>
  <c r="I237" i="19" s="1"/>
  <c r="I236" i="19" s="1"/>
  <c r="I235" i="19" s="1"/>
  <c r="I234" i="19" s="1"/>
  <c r="I233" i="19" s="1"/>
  <c r="I232" i="19" s="1"/>
  <c r="I231" i="19" s="1"/>
  <c r="I230" i="19" s="1"/>
  <c r="I229" i="19" s="1"/>
  <c r="I228" i="19" s="1"/>
  <c r="I227" i="19" s="1"/>
  <c r="I226" i="19" s="1"/>
  <c r="I225" i="19" s="1"/>
  <c r="I224" i="19" s="1"/>
  <c r="I223" i="19" s="1"/>
  <c r="I222" i="19" s="1"/>
  <c r="I221" i="19" s="1"/>
  <c r="I220" i="19" s="1"/>
  <c r="I219" i="19" s="1"/>
  <c r="I218" i="19" s="1"/>
  <c r="I217" i="19" s="1"/>
  <c r="I216" i="19" s="1"/>
  <c r="I215" i="19" s="1"/>
  <c r="I214" i="19" s="1"/>
  <c r="I213" i="19" s="1"/>
  <c r="I212" i="19" s="1"/>
  <c r="I211" i="19" s="1"/>
  <c r="I210" i="19" s="1"/>
  <c r="I209" i="19" s="1"/>
  <c r="I208" i="19" s="1"/>
  <c r="I207" i="19" s="1"/>
  <c r="I206" i="19" s="1"/>
  <c r="I205" i="19" s="1"/>
  <c r="I204" i="19" s="1"/>
  <c r="I203" i="19" s="1"/>
  <c r="I202" i="19" s="1"/>
  <c r="I201" i="19" s="1"/>
  <c r="I200" i="19" s="1"/>
  <c r="I199" i="19" s="1"/>
  <c r="I198" i="19" s="1"/>
  <c r="I197" i="19" s="1"/>
  <c r="I196" i="19" s="1"/>
  <c r="I195" i="19" s="1"/>
  <c r="I194" i="19" s="1"/>
  <c r="I193" i="19" s="1"/>
  <c r="I192" i="19" s="1"/>
  <c r="I191" i="19" s="1"/>
  <c r="I190" i="19" s="1"/>
  <c r="I189" i="19" s="1"/>
  <c r="I188" i="19" s="1"/>
  <c r="I187" i="19" s="1"/>
  <c r="I186" i="19" s="1"/>
  <c r="I185" i="19" s="1"/>
  <c r="I184" i="19" s="1"/>
  <c r="I183" i="19" s="1"/>
  <c r="I182" i="19" s="1"/>
  <c r="I181" i="19" s="1"/>
  <c r="I180" i="19" s="1"/>
  <c r="I179" i="19" s="1"/>
  <c r="I178" i="19" s="1"/>
  <c r="I177" i="19" s="1"/>
  <c r="I176" i="19" s="1"/>
  <c r="I175" i="19" s="1"/>
  <c r="I174" i="19" s="1"/>
  <c r="I173" i="19" s="1"/>
  <c r="I172" i="19" s="1"/>
  <c r="I171" i="19" s="1"/>
  <c r="I170" i="19" s="1"/>
  <c r="I169" i="19" s="1"/>
  <c r="I168" i="19" s="1"/>
  <c r="I167" i="19" s="1"/>
  <c r="I166" i="19" s="1"/>
  <c r="I165" i="19" s="1"/>
  <c r="I164" i="19" s="1"/>
  <c r="I163" i="19" s="1"/>
  <c r="I162" i="19" s="1"/>
  <c r="I161" i="19" s="1"/>
  <c r="I160" i="19" s="1"/>
  <c r="I159" i="19" s="1"/>
  <c r="I158" i="19" s="1"/>
  <c r="I157" i="19" s="1"/>
  <c r="I156" i="19" s="1"/>
  <c r="I155" i="19" s="1"/>
  <c r="I154" i="19" s="1"/>
  <c r="I153" i="19" s="1"/>
  <c r="I152" i="19" s="1"/>
  <c r="I151" i="19" s="1"/>
  <c r="I150" i="19" s="1"/>
  <c r="I149" i="19" s="1"/>
  <c r="I148" i="19" s="1"/>
  <c r="I147" i="19" s="1"/>
  <c r="I146" i="19" s="1"/>
  <c r="I145" i="19" s="1"/>
  <c r="I144" i="19" s="1"/>
  <c r="I143" i="19" s="1"/>
  <c r="I142" i="19" s="1"/>
  <c r="I141" i="19" s="1"/>
  <c r="I140" i="19" s="1"/>
  <c r="I139" i="19" s="1"/>
  <c r="I138" i="19" s="1"/>
  <c r="I137" i="19" s="1"/>
  <c r="I136" i="19" s="1"/>
  <c r="I135" i="19" s="1"/>
  <c r="I134" i="19" s="1"/>
  <c r="I133" i="19" s="1"/>
  <c r="I132" i="19" s="1"/>
  <c r="I131" i="19" s="1"/>
  <c r="I130" i="19" s="1"/>
  <c r="I129" i="19" s="1"/>
  <c r="I128" i="19" s="1"/>
  <c r="I127" i="19" s="1"/>
  <c r="I126" i="19" s="1"/>
  <c r="I125" i="19" s="1"/>
  <c r="I124" i="19" s="1"/>
  <c r="I123" i="19" s="1"/>
  <c r="I122" i="19" s="1"/>
  <c r="I121" i="19" s="1"/>
  <c r="I120" i="19" s="1"/>
  <c r="I119" i="19" s="1"/>
  <c r="I118" i="19" s="1"/>
  <c r="I117" i="19" s="1"/>
  <c r="I116" i="19" s="1"/>
  <c r="I115" i="19" s="1"/>
  <c r="I114" i="19" s="1"/>
  <c r="I113" i="19" s="1"/>
  <c r="I112" i="19" s="1"/>
  <c r="I111" i="19" s="1"/>
  <c r="I110" i="19" s="1"/>
  <c r="I109" i="19" s="1"/>
  <c r="I108" i="19" s="1"/>
  <c r="I107" i="19" s="1"/>
  <c r="I106" i="19" s="1"/>
  <c r="I105" i="19" s="1"/>
  <c r="I104" i="19" s="1"/>
  <c r="I103" i="19" s="1"/>
  <c r="I102" i="19" s="1"/>
  <c r="I101" i="19" s="1"/>
  <c r="I100" i="19" s="1"/>
  <c r="I99" i="19" s="1"/>
  <c r="I98" i="19" s="1"/>
  <c r="I97" i="19" s="1"/>
  <c r="I96" i="19" s="1"/>
  <c r="I95" i="19" s="1"/>
  <c r="I94" i="19" s="1"/>
  <c r="I93" i="19" s="1"/>
  <c r="I92" i="19" s="1"/>
  <c r="I91" i="19" s="1"/>
  <c r="I90" i="19" s="1"/>
  <c r="I89" i="19" s="1"/>
  <c r="I88" i="19" s="1"/>
  <c r="I87" i="19" s="1"/>
  <c r="I86" i="19" s="1"/>
  <c r="I85" i="19" s="1"/>
  <c r="I84" i="19" s="1"/>
  <c r="I83" i="19" s="1"/>
  <c r="I82" i="19" s="1"/>
  <c r="I81" i="19" s="1"/>
  <c r="I80" i="19" s="1"/>
  <c r="I79" i="19" s="1"/>
  <c r="I78" i="19" s="1"/>
  <c r="I77" i="19" s="1"/>
  <c r="I76" i="19" s="1"/>
  <c r="I75" i="19" s="1"/>
  <c r="I74" i="19" s="1"/>
  <c r="I73" i="19" s="1"/>
  <c r="I72" i="19" s="1"/>
  <c r="I71" i="19" s="1"/>
  <c r="I70" i="19" s="1"/>
  <c r="I69" i="19" s="1"/>
  <c r="I68" i="19" s="1"/>
  <c r="I67" i="19" s="1"/>
  <c r="I66" i="19" s="1"/>
  <c r="I65" i="19" s="1"/>
  <c r="I64" i="19" s="1"/>
  <c r="I63" i="19" s="1"/>
  <c r="I62" i="19" s="1"/>
  <c r="I61" i="19" s="1"/>
  <c r="I60" i="19" s="1"/>
  <c r="I59" i="19" s="1"/>
  <c r="I58" i="19" s="1"/>
  <c r="I57" i="19" s="1"/>
  <c r="I56" i="19" s="1"/>
  <c r="I55" i="19" s="1"/>
  <c r="I54" i="19" s="1"/>
  <c r="I53" i="19" s="1"/>
  <c r="I52" i="19" s="1"/>
  <c r="I51" i="19" s="1"/>
  <c r="I50" i="19" s="1"/>
  <c r="I49" i="19" s="1"/>
  <c r="I48" i="19" s="1"/>
  <c r="I47" i="19" s="1"/>
  <c r="I46" i="19" s="1"/>
  <c r="I45" i="19" s="1"/>
  <c r="I44" i="19" s="1"/>
  <c r="I43" i="19" s="1"/>
  <c r="I42" i="19" s="1"/>
  <c r="I41" i="19" s="1"/>
  <c r="I40" i="19" s="1"/>
  <c r="I39" i="19" s="1"/>
  <c r="I38" i="19" s="1"/>
  <c r="I37" i="19" s="1"/>
  <c r="I36" i="19" s="1"/>
  <c r="I35" i="19" s="1"/>
  <c r="I34" i="19" s="1"/>
  <c r="I33" i="19" s="1"/>
  <c r="I32" i="19" s="1"/>
  <c r="I31" i="19" s="1"/>
  <c r="I30" i="19" s="1"/>
  <c r="I29" i="19" s="1"/>
  <c r="I28" i="19" s="1"/>
  <c r="I27" i="19" s="1"/>
  <c r="I26" i="19" s="1"/>
  <c r="I25" i="19" s="1"/>
  <c r="I24" i="19" s="1"/>
  <c r="I23" i="19" s="1"/>
  <c r="I22" i="19" s="1"/>
  <c r="I21" i="19" s="1"/>
  <c r="I20" i="19" s="1"/>
  <c r="I19" i="19" s="1"/>
  <c r="I18" i="19" s="1"/>
  <c r="I17" i="19" s="1"/>
  <c r="I16" i="19" s="1"/>
  <c r="I15" i="19" s="1"/>
  <c r="I14" i="19" s="1"/>
  <c r="I13" i="19" s="1"/>
  <c r="I12" i="19" s="1"/>
  <c r="I11" i="19" s="1"/>
  <c r="I10" i="19" s="1"/>
  <c r="I9" i="19" s="1"/>
  <c r="I8" i="19" s="1"/>
  <c r="I7" i="19" s="1"/>
  <c r="I6" i="19" s="1"/>
  <c r="I5" i="19" s="1"/>
  <c r="I4" i="19" s="1"/>
  <c r="I3" i="19" s="1"/>
  <c r="O9" i="19" s="1"/>
  <c r="J278" i="19"/>
  <c r="J277" i="19" s="1"/>
  <c r="J276" i="19" s="1"/>
  <c r="J275" i="19" s="1"/>
  <c r="J274" i="19" s="1"/>
  <c r="J273" i="19" s="1"/>
  <c r="J272" i="19" s="1"/>
  <c r="J271" i="19" s="1"/>
  <c r="J270" i="19" s="1"/>
  <c r="J269" i="19" s="1"/>
  <c r="J268" i="19" s="1"/>
  <c r="J267" i="19" s="1"/>
  <c r="J266" i="19" s="1"/>
  <c r="J265" i="19" s="1"/>
  <c r="J264" i="19" s="1"/>
  <c r="J263" i="19" s="1"/>
  <c r="J262" i="19" s="1"/>
  <c r="J261" i="19" s="1"/>
  <c r="J260" i="19" s="1"/>
  <c r="J259" i="19" s="1"/>
  <c r="J258" i="19" s="1"/>
  <c r="J257" i="19" s="1"/>
  <c r="J256" i="19" s="1"/>
  <c r="J255" i="19" s="1"/>
  <c r="J254" i="19" s="1"/>
  <c r="J253" i="19" s="1"/>
  <c r="J252" i="19" s="1"/>
  <c r="J251" i="19" s="1"/>
  <c r="J250" i="19" s="1"/>
  <c r="J249" i="19" s="1"/>
  <c r="J248" i="19" s="1"/>
  <c r="J247" i="19" s="1"/>
  <c r="J246" i="19" s="1"/>
  <c r="J245" i="19" s="1"/>
  <c r="J244" i="19" s="1"/>
  <c r="J243" i="19" s="1"/>
  <c r="J242" i="19" s="1"/>
  <c r="J241" i="19" s="1"/>
  <c r="J240" i="19" s="1"/>
  <c r="J239" i="19" s="1"/>
  <c r="J238" i="19" s="1"/>
  <c r="J237" i="19" s="1"/>
  <c r="J236" i="19" s="1"/>
  <c r="J235" i="19" s="1"/>
  <c r="J234" i="19" s="1"/>
  <c r="J233" i="19" s="1"/>
  <c r="J232" i="19" s="1"/>
  <c r="J231" i="19" s="1"/>
  <c r="J230" i="19" s="1"/>
  <c r="J229" i="19" s="1"/>
  <c r="J228" i="19" s="1"/>
  <c r="J227" i="19" s="1"/>
  <c r="J226" i="19" s="1"/>
  <c r="J225" i="19" s="1"/>
  <c r="J224" i="19" s="1"/>
  <c r="J223" i="19" s="1"/>
  <c r="J222" i="19" s="1"/>
  <c r="J221" i="19" s="1"/>
  <c r="J220" i="19" s="1"/>
  <c r="J219" i="19" s="1"/>
  <c r="J218" i="19" s="1"/>
  <c r="J217" i="19" s="1"/>
  <c r="J216" i="19" s="1"/>
  <c r="J215" i="19" s="1"/>
  <c r="J214" i="19" s="1"/>
  <c r="J213" i="19" s="1"/>
  <c r="J212" i="19" s="1"/>
  <c r="J211" i="19" s="1"/>
  <c r="J210" i="19" s="1"/>
  <c r="J209" i="19" s="1"/>
  <c r="J208" i="19" s="1"/>
  <c r="J207" i="19" s="1"/>
  <c r="J206" i="19" s="1"/>
  <c r="J205" i="19" s="1"/>
  <c r="J204" i="19" s="1"/>
  <c r="J203" i="19" s="1"/>
  <c r="J202" i="19" s="1"/>
  <c r="J201" i="19" s="1"/>
  <c r="J200" i="19" s="1"/>
  <c r="J199" i="19" s="1"/>
  <c r="J198" i="19" s="1"/>
  <c r="J197" i="19" s="1"/>
  <c r="J196" i="19" s="1"/>
  <c r="J195" i="19" s="1"/>
  <c r="J194" i="19" s="1"/>
  <c r="J193" i="19" s="1"/>
  <c r="J192" i="19" s="1"/>
  <c r="J191" i="19" s="1"/>
  <c r="J190" i="19" s="1"/>
  <c r="J189" i="19" s="1"/>
  <c r="J188" i="19" s="1"/>
  <c r="J187" i="19" s="1"/>
  <c r="J186" i="19" s="1"/>
  <c r="J185" i="19" s="1"/>
  <c r="J184" i="19" s="1"/>
  <c r="J183" i="19" s="1"/>
  <c r="J182" i="19" s="1"/>
  <c r="J181" i="19" s="1"/>
  <c r="J180" i="19" s="1"/>
  <c r="J179" i="19" s="1"/>
  <c r="J178" i="19" s="1"/>
  <c r="J177" i="19" s="1"/>
  <c r="J176" i="19" s="1"/>
  <c r="J175" i="19" s="1"/>
  <c r="J174" i="19" s="1"/>
  <c r="J173" i="19" s="1"/>
  <c r="J172" i="19" s="1"/>
  <c r="J171" i="19" s="1"/>
  <c r="J170" i="19" s="1"/>
  <c r="J169" i="19" s="1"/>
  <c r="J168" i="19" s="1"/>
  <c r="J167" i="19" s="1"/>
  <c r="J166" i="19" s="1"/>
  <c r="J165" i="19" s="1"/>
  <c r="J164" i="19" s="1"/>
  <c r="J163" i="19" s="1"/>
  <c r="J162" i="19" s="1"/>
  <c r="J161" i="19" s="1"/>
  <c r="J160" i="19" s="1"/>
  <c r="J159" i="19" s="1"/>
  <c r="J158" i="19" s="1"/>
  <c r="J157" i="19" s="1"/>
  <c r="J156" i="19" s="1"/>
  <c r="J155" i="19" s="1"/>
  <c r="J154" i="19" s="1"/>
  <c r="J153" i="19" s="1"/>
  <c r="J152" i="19" s="1"/>
  <c r="J151" i="19" s="1"/>
  <c r="J150" i="19" s="1"/>
  <c r="J149" i="19" s="1"/>
  <c r="J148" i="19" s="1"/>
  <c r="J147" i="19" s="1"/>
  <c r="J146" i="19" s="1"/>
  <c r="J145" i="19" s="1"/>
  <c r="J144" i="19" s="1"/>
  <c r="J143" i="19" s="1"/>
  <c r="J142" i="19" s="1"/>
  <c r="J141" i="19" s="1"/>
  <c r="J140" i="19" s="1"/>
  <c r="J139" i="19" s="1"/>
  <c r="J138" i="19" s="1"/>
  <c r="J137" i="19" s="1"/>
  <c r="J136" i="19" s="1"/>
  <c r="J135" i="19" s="1"/>
  <c r="J134" i="19" s="1"/>
  <c r="J133" i="19" s="1"/>
  <c r="J132" i="19" s="1"/>
  <c r="J131" i="19" s="1"/>
  <c r="J130" i="19" s="1"/>
  <c r="J129" i="19" s="1"/>
  <c r="J128" i="19" s="1"/>
  <c r="J127" i="19" s="1"/>
  <c r="J126" i="19" s="1"/>
  <c r="J125" i="19" s="1"/>
  <c r="J124" i="19" s="1"/>
  <c r="J123" i="19" s="1"/>
  <c r="J122" i="19" s="1"/>
  <c r="J121" i="19" s="1"/>
  <c r="J120" i="19" s="1"/>
  <c r="J119" i="19" s="1"/>
  <c r="J118" i="19" s="1"/>
  <c r="J117" i="19" s="1"/>
  <c r="J116" i="19" s="1"/>
  <c r="J115" i="19" s="1"/>
  <c r="J114" i="19" s="1"/>
  <c r="J113" i="19" s="1"/>
  <c r="J112" i="19" s="1"/>
  <c r="J111" i="19" s="1"/>
  <c r="J110" i="19" s="1"/>
  <c r="J109" i="19" s="1"/>
  <c r="J108" i="19" s="1"/>
  <c r="J107" i="19" s="1"/>
  <c r="J106" i="19" s="1"/>
  <c r="J105" i="19" s="1"/>
  <c r="J104" i="19" s="1"/>
  <c r="J103" i="19" s="1"/>
  <c r="J102" i="19" s="1"/>
  <c r="J101" i="19" s="1"/>
  <c r="J100" i="19" s="1"/>
  <c r="J99" i="19" s="1"/>
  <c r="J98" i="19" s="1"/>
  <c r="J97" i="19" s="1"/>
  <c r="J96" i="19" s="1"/>
  <c r="J95" i="19" s="1"/>
  <c r="J94" i="19" s="1"/>
  <c r="J93" i="19" s="1"/>
  <c r="J92" i="19" s="1"/>
  <c r="J91" i="19" s="1"/>
  <c r="J90" i="19" s="1"/>
  <c r="J89" i="19" s="1"/>
  <c r="J88" i="19" s="1"/>
  <c r="J87" i="19" s="1"/>
  <c r="J86" i="19" s="1"/>
  <c r="J85" i="19" s="1"/>
  <c r="J84" i="19" s="1"/>
  <c r="J83" i="19" s="1"/>
  <c r="J82" i="19" s="1"/>
  <c r="J81" i="19" s="1"/>
  <c r="J80" i="19" s="1"/>
  <c r="J79" i="19" s="1"/>
  <c r="J78" i="19" s="1"/>
  <c r="J77" i="19" s="1"/>
  <c r="J76" i="19" s="1"/>
  <c r="J75" i="19" s="1"/>
  <c r="J74" i="19" s="1"/>
  <c r="J73" i="19" s="1"/>
  <c r="J72" i="19" s="1"/>
  <c r="J71" i="19" s="1"/>
  <c r="J70" i="19" s="1"/>
  <c r="J69" i="19" s="1"/>
  <c r="J68" i="19" s="1"/>
  <c r="J67" i="19" s="1"/>
  <c r="J66" i="19" s="1"/>
  <c r="J65" i="19" s="1"/>
  <c r="J64" i="19" s="1"/>
  <c r="J63" i="19" s="1"/>
  <c r="J62" i="19" s="1"/>
  <c r="J61" i="19" s="1"/>
  <c r="J60" i="19" s="1"/>
  <c r="J59" i="19" s="1"/>
  <c r="J58" i="19" s="1"/>
  <c r="J57" i="19" s="1"/>
  <c r="J56" i="19" s="1"/>
  <c r="J55" i="19" s="1"/>
  <c r="J54" i="19" s="1"/>
  <c r="J53" i="19" s="1"/>
  <c r="J52" i="19" s="1"/>
  <c r="J51" i="19" s="1"/>
  <c r="J50" i="19" s="1"/>
  <c r="J49" i="19" s="1"/>
  <c r="J48" i="19" s="1"/>
  <c r="J47" i="19" s="1"/>
  <c r="J46" i="19" s="1"/>
  <c r="J45" i="19" s="1"/>
  <c r="J44" i="19" s="1"/>
  <c r="J43" i="19" s="1"/>
  <c r="J42" i="19" s="1"/>
  <c r="J41" i="19" s="1"/>
  <c r="J40" i="19" s="1"/>
  <c r="J39" i="19" s="1"/>
  <c r="J38" i="19" s="1"/>
  <c r="J37" i="19" s="1"/>
  <c r="J36" i="19" s="1"/>
  <c r="J35" i="19" s="1"/>
  <c r="J34" i="19" s="1"/>
  <c r="J33" i="19" s="1"/>
  <c r="J32" i="19" s="1"/>
  <c r="J31" i="19" s="1"/>
  <c r="J30" i="19" s="1"/>
  <c r="J29" i="19" s="1"/>
  <c r="J28" i="19" s="1"/>
  <c r="J27" i="19" s="1"/>
  <c r="J26" i="19" s="1"/>
  <c r="J25" i="19" s="1"/>
  <c r="J24" i="19" s="1"/>
  <c r="J23" i="19" s="1"/>
  <c r="J22" i="19" s="1"/>
  <c r="J21" i="19" s="1"/>
  <c r="J20" i="19" s="1"/>
  <c r="J19" i="19" s="1"/>
  <c r="J18" i="19" s="1"/>
  <c r="J17" i="19" s="1"/>
  <c r="J16" i="19" s="1"/>
  <c r="J15" i="19" s="1"/>
  <c r="J14" i="19" s="1"/>
  <c r="J13" i="19" s="1"/>
  <c r="J12" i="19" s="1"/>
  <c r="J11" i="19" s="1"/>
  <c r="J10" i="19" s="1"/>
  <c r="J9" i="19" s="1"/>
  <c r="J8" i="19" s="1"/>
  <c r="J7" i="19" s="1"/>
  <c r="J6" i="19" s="1"/>
  <c r="J5" i="19" s="1"/>
  <c r="J4" i="19" s="1"/>
  <c r="J3" i="19" s="1"/>
  <c r="O10" i="19" s="1"/>
  <c r="K278" i="19"/>
  <c r="K277" i="19" s="1"/>
  <c r="K276" i="19" s="1"/>
  <c r="K275" i="19" s="1"/>
  <c r="K274" i="19" s="1"/>
  <c r="K273" i="19" s="1"/>
  <c r="K272" i="19" s="1"/>
  <c r="K271" i="19" s="1"/>
  <c r="K270" i="19" s="1"/>
  <c r="K269" i="19" s="1"/>
  <c r="K268" i="19" s="1"/>
  <c r="K267" i="19" s="1"/>
  <c r="K266" i="19" s="1"/>
  <c r="K265" i="19" s="1"/>
  <c r="K264" i="19" s="1"/>
  <c r="K263" i="19" s="1"/>
  <c r="K262" i="19" s="1"/>
  <c r="K261" i="19" s="1"/>
  <c r="K260" i="19" s="1"/>
  <c r="K259" i="19" s="1"/>
  <c r="K258" i="19" s="1"/>
  <c r="K257" i="19" s="1"/>
  <c r="K256" i="19" s="1"/>
  <c r="K255" i="19" s="1"/>
  <c r="K254" i="19" s="1"/>
  <c r="K253" i="19" s="1"/>
  <c r="K252" i="19" s="1"/>
  <c r="K251" i="19" s="1"/>
  <c r="K250" i="19" s="1"/>
  <c r="K249" i="19" s="1"/>
  <c r="K248" i="19" s="1"/>
  <c r="K247" i="19" s="1"/>
  <c r="K246" i="19" s="1"/>
  <c r="K245" i="19" s="1"/>
  <c r="K244" i="19" s="1"/>
  <c r="K243" i="19" s="1"/>
  <c r="K242" i="19" s="1"/>
  <c r="K241" i="19" s="1"/>
  <c r="K240" i="19" s="1"/>
  <c r="K239" i="19" s="1"/>
  <c r="K238" i="19" s="1"/>
  <c r="K237" i="19" s="1"/>
  <c r="K236" i="19" s="1"/>
  <c r="K235" i="19" s="1"/>
  <c r="K234" i="19" s="1"/>
  <c r="K233" i="19" s="1"/>
  <c r="K232" i="19" s="1"/>
  <c r="K231" i="19" s="1"/>
  <c r="K230" i="19" s="1"/>
  <c r="K229" i="19" s="1"/>
  <c r="K228" i="19" s="1"/>
  <c r="K227" i="19" s="1"/>
  <c r="K226" i="19" s="1"/>
  <c r="K225" i="19" s="1"/>
  <c r="K224" i="19" s="1"/>
  <c r="K223" i="19" s="1"/>
  <c r="K222" i="19" s="1"/>
  <c r="K221" i="19" s="1"/>
  <c r="K220" i="19" s="1"/>
  <c r="K219" i="19" s="1"/>
  <c r="K218" i="19" s="1"/>
  <c r="K217" i="19" s="1"/>
  <c r="K216" i="19" s="1"/>
  <c r="K215" i="19" s="1"/>
  <c r="K214" i="19" s="1"/>
  <c r="K213" i="19" s="1"/>
  <c r="K212" i="19" s="1"/>
  <c r="K211" i="19" s="1"/>
  <c r="K210" i="19" s="1"/>
  <c r="K209" i="19" s="1"/>
  <c r="K208" i="19" s="1"/>
  <c r="K207" i="19" s="1"/>
  <c r="K206" i="19" s="1"/>
  <c r="K205" i="19" s="1"/>
  <c r="K204" i="19" s="1"/>
  <c r="K203" i="19" s="1"/>
  <c r="K202" i="19" s="1"/>
  <c r="K201" i="19" s="1"/>
  <c r="K200" i="19" s="1"/>
  <c r="K199" i="19" s="1"/>
  <c r="K198" i="19" s="1"/>
  <c r="K197" i="19" s="1"/>
  <c r="K196" i="19" s="1"/>
  <c r="K195" i="19" s="1"/>
  <c r="K194" i="19" s="1"/>
  <c r="K193" i="19" s="1"/>
  <c r="K192" i="19" s="1"/>
  <c r="K191" i="19" s="1"/>
  <c r="K190" i="19" s="1"/>
  <c r="K189" i="19" s="1"/>
  <c r="K188" i="19" s="1"/>
  <c r="K187" i="19" s="1"/>
  <c r="K186" i="19" s="1"/>
  <c r="K185" i="19" s="1"/>
  <c r="K184" i="19" s="1"/>
  <c r="K183" i="19" s="1"/>
  <c r="K182" i="19" s="1"/>
  <c r="K181" i="19" s="1"/>
  <c r="K180" i="19" s="1"/>
  <c r="K179" i="19" s="1"/>
  <c r="K178" i="19" s="1"/>
  <c r="K177" i="19" s="1"/>
  <c r="K176" i="19" s="1"/>
  <c r="K175" i="19" s="1"/>
  <c r="K174" i="19" s="1"/>
  <c r="K173" i="19" s="1"/>
  <c r="K172" i="19" s="1"/>
  <c r="K171" i="19" s="1"/>
  <c r="K170" i="19" s="1"/>
  <c r="K169" i="19" s="1"/>
  <c r="K168" i="19" s="1"/>
  <c r="K167" i="19" s="1"/>
  <c r="K166" i="19" s="1"/>
  <c r="K165" i="19" s="1"/>
  <c r="K164" i="19" s="1"/>
  <c r="K163" i="19" s="1"/>
  <c r="K162" i="19" s="1"/>
  <c r="K161" i="19" s="1"/>
  <c r="K160" i="19" s="1"/>
  <c r="K159" i="19" s="1"/>
  <c r="K158" i="19" s="1"/>
  <c r="K157" i="19" s="1"/>
  <c r="K156" i="19" s="1"/>
  <c r="K155" i="19" s="1"/>
  <c r="K154" i="19" s="1"/>
  <c r="K153" i="19" s="1"/>
  <c r="K152" i="19" s="1"/>
  <c r="K151" i="19" s="1"/>
  <c r="K150" i="19" s="1"/>
  <c r="K149" i="19" s="1"/>
  <c r="K148" i="19" s="1"/>
  <c r="K147" i="19" s="1"/>
  <c r="K146" i="19" s="1"/>
  <c r="K145" i="19" s="1"/>
  <c r="K144" i="19" s="1"/>
  <c r="K143" i="19" s="1"/>
  <c r="K142" i="19" s="1"/>
  <c r="K141" i="19" s="1"/>
  <c r="K140" i="19" s="1"/>
  <c r="K139" i="19" s="1"/>
  <c r="K138" i="19" s="1"/>
  <c r="K137" i="19" s="1"/>
  <c r="K136" i="19" s="1"/>
  <c r="K135" i="19" s="1"/>
  <c r="K134" i="19" s="1"/>
  <c r="K133" i="19" s="1"/>
  <c r="K132" i="19" s="1"/>
  <c r="K131" i="19" s="1"/>
  <c r="K130" i="19" s="1"/>
  <c r="K129" i="19" s="1"/>
  <c r="K128" i="19" s="1"/>
  <c r="K127" i="19" s="1"/>
  <c r="K126" i="19" s="1"/>
  <c r="K125" i="19" s="1"/>
  <c r="K124" i="19" s="1"/>
  <c r="K123" i="19" s="1"/>
  <c r="K122" i="19" s="1"/>
  <c r="K121" i="19" s="1"/>
  <c r="K120" i="19" s="1"/>
  <c r="K119" i="19" s="1"/>
  <c r="K118" i="19" s="1"/>
  <c r="K117" i="19" s="1"/>
  <c r="K116" i="19" s="1"/>
  <c r="K115" i="19" s="1"/>
  <c r="K114" i="19" s="1"/>
  <c r="K113" i="19" s="1"/>
  <c r="K112" i="19" s="1"/>
  <c r="K111" i="19" s="1"/>
  <c r="K110" i="19" s="1"/>
  <c r="K109" i="19" s="1"/>
  <c r="K108" i="19" s="1"/>
  <c r="K107" i="19" s="1"/>
  <c r="K106" i="19" s="1"/>
  <c r="K105" i="19" s="1"/>
  <c r="K104" i="19" s="1"/>
  <c r="K103" i="19" s="1"/>
  <c r="K102" i="19" s="1"/>
  <c r="K101" i="19" s="1"/>
  <c r="K100" i="19" s="1"/>
  <c r="K99" i="19" s="1"/>
  <c r="K98" i="19" s="1"/>
  <c r="K97" i="19" s="1"/>
  <c r="K96" i="19" s="1"/>
  <c r="K95" i="19" s="1"/>
  <c r="K94" i="19" s="1"/>
  <c r="K93" i="19" s="1"/>
  <c r="K92" i="19" s="1"/>
  <c r="K91" i="19" s="1"/>
  <c r="K90" i="19" s="1"/>
  <c r="K89" i="19" s="1"/>
  <c r="K88" i="19" s="1"/>
  <c r="K87" i="19" s="1"/>
  <c r="K86" i="19" s="1"/>
  <c r="K85" i="19" s="1"/>
  <c r="K84" i="19" s="1"/>
  <c r="K83" i="19" s="1"/>
  <c r="K82" i="19" s="1"/>
  <c r="K81" i="19" s="1"/>
  <c r="K80" i="19" s="1"/>
  <c r="K79" i="19" s="1"/>
  <c r="K78" i="19" s="1"/>
  <c r="K77" i="19" s="1"/>
  <c r="K76" i="19" s="1"/>
  <c r="K75" i="19" s="1"/>
  <c r="K74" i="19" s="1"/>
  <c r="K73" i="19" s="1"/>
  <c r="K72" i="19" s="1"/>
  <c r="K71" i="19" s="1"/>
  <c r="K70" i="19" s="1"/>
  <c r="K69" i="19" s="1"/>
  <c r="K68" i="19" s="1"/>
  <c r="K67" i="19" s="1"/>
  <c r="K66" i="19" s="1"/>
  <c r="K65" i="19" s="1"/>
  <c r="K64" i="19" s="1"/>
  <c r="K63" i="19" s="1"/>
  <c r="K62" i="19" s="1"/>
  <c r="K61" i="19" s="1"/>
  <c r="K60" i="19" s="1"/>
  <c r="K59" i="19" s="1"/>
  <c r="K58" i="19" s="1"/>
  <c r="K57" i="19" s="1"/>
  <c r="K56" i="19" s="1"/>
  <c r="K55" i="19" s="1"/>
  <c r="K54" i="19" s="1"/>
  <c r="K53" i="19" s="1"/>
  <c r="K52" i="19" s="1"/>
  <c r="K51" i="19" s="1"/>
  <c r="K50" i="19" s="1"/>
  <c r="K49" i="19" s="1"/>
  <c r="K48" i="19" s="1"/>
  <c r="K47" i="19" s="1"/>
  <c r="K46" i="19" s="1"/>
  <c r="K45" i="19" s="1"/>
  <c r="K44" i="19" s="1"/>
  <c r="K43" i="19" s="1"/>
  <c r="K42" i="19" s="1"/>
  <c r="K41" i="19" s="1"/>
  <c r="K40" i="19" s="1"/>
  <c r="K39" i="19" s="1"/>
  <c r="K38" i="19" s="1"/>
  <c r="K37" i="19" s="1"/>
  <c r="K36" i="19" s="1"/>
  <c r="K35" i="19" s="1"/>
  <c r="K34" i="19" s="1"/>
  <c r="K33" i="19" s="1"/>
  <c r="K32" i="19" s="1"/>
  <c r="K31" i="19" s="1"/>
  <c r="K30" i="19" s="1"/>
  <c r="K29" i="19" s="1"/>
  <c r="K28" i="19" s="1"/>
  <c r="K27" i="19" s="1"/>
  <c r="K26" i="19" s="1"/>
  <c r="K25" i="19" s="1"/>
  <c r="K24" i="19" s="1"/>
  <c r="K23" i="19" s="1"/>
  <c r="K22" i="19" s="1"/>
  <c r="K21" i="19" s="1"/>
  <c r="K20" i="19" s="1"/>
  <c r="K19" i="19" s="1"/>
  <c r="K18" i="19" s="1"/>
  <c r="K17" i="19" s="1"/>
  <c r="K16" i="19" s="1"/>
  <c r="K15" i="19" s="1"/>
  <c r="K14" i="19" s="1"/>
  <c r="K13" i="19" s="1"/>
  <c r="K12" i="19" s="1"/>
  <c r="K11" i="19" s="1"/>
  <c r="K10" i="19" s="1"/>
  <c r="K9" i="19" s="1"/>
  <c r="K8" i="19" s="1"/>
  <c r="K7" i="19" s="1"/>
  <c r="K6" i="19" s="1"/>
  <c r="K5" i="19" s="1"/>
  <c r="K4" i="19" s="1"/>
  <c r="K3" i="19" s="1"/>
  <c r="O11" i="19" s="1"/>
  <c r="L278" i="19"/>
  <c r="L277" i="19" s="1"/>
  <c r="L276" i="19" s="1"/>
  <c r="L275" i="19" s="1"/>
  <c r="L274" i="19" s="1"/>
  <c r="L273" i="19" s="1"/>
  <c r="L272" i="19" s="1"/>
  <c r="L271" i="19" s="1"/>
  <c r="L270" i="19" s="1"/>
  <c r="L269" i="19" s="1"/>
  <c r="L268" i="19" s="1"/>
  <c r="L267" i="19" s="1"/>
  <c r="L266" i="19" s="1"/>
  <c r="L265" i="19" s="1"/>
  <c r="L264" i="19" s="1"/>
  <c r="L263" i="19" s="1"/>
  <c r="L262" i="19" s="1"/>
  <c r="L261" i="19" s="1"/>
  <c r="L260" i="19" s="1"/>
  <c r="L259" i="19" s="1"/>
  <c r="L258" i="19" s="1"/>
  <c r="L257" i="19" s="1"/>
  <c r="L256" i="19" s="1"/>
  <c r="L255" i="19" s="1"/>
  <c r="L254" i="19" s="1"/>
  <c r="L253" i="19" s="1"/>
  <c r="L252" i="19" s="1"/>
  <c r="L251" i="19" s="1"/>
  <c r="L250" i="19" s="1"/>
  <c r="L249" i="19" s="1"/>
  <c r="L248" i="19" s="1"/>
  <c r="L247" i="19" s="1"/>
  <c r="L246" i="19" s="1"/>
  <c r="L245" i="19" s="1"/>
  <c r="L244" i="19" s="1"/>
  <c r="L243" i="19" s="1"/>
  <c r="L242" i="19" s="1"/>
  <c r="L241" i="19" s="1"/>
  <c r="L240" i="19" s="1"/>
  <c r="L239" i="19" s="1"/>
  <c r="L238" i="19" s="1"/>
  <c r="L237" i="19" s="1"/>
  <c r="L236" i="19" s="1"/>
  <c r="L235" i="19" s="1"/>
  <c r="L234" i="19" s="1"/>
  <c r="L233" i="19" s="1"/>
  <c r="L232" i="19" s="1"/>
  <c r="L231" i="19" s="1"/>
  <c r="L230" i="19" s="1"/>
  <c r="L229" i="19" s="1"/>
  <c r="L228" i="19" s="1"/>
  <c r="L227" i="19" s="1"/>
  <c r="L226" i="19" s="1"/>
  <c r="L225" i="19" s="1"/>
  <c r="L224" i="19" s="1"/>
  <c r="L223" i="19" s="1"/>
  <c r="L222" i="19" s="1"/>
  <c r="L221" i="19" s="1"/>
  <c r="L220" i="19" s="1"/>
  <c r="L219" i="19" s="1"/>
  <c r="L218" i="19" s="1"/>
  <c r="L217" i="19" s="1"/>
  <c r="L216" i="19" s="1"/>
  <c r="L215" i="19" s="1"/>
  <c r="L214" i="19" s="1"/>
  <c r="L213" i="19" s="1"/>
  <c r="L212" i="19" s="1"/>
  <c r="L211" i="19" s="1"/>
  <c r="L210" i="19" s="1"/>
  <c r="L209" i="19" s="1"/>
  <c r="L208" i="19" s="1"/>
  <c r="L207" i="19" s="1"/>
  <c r="L206" i="19" s="1"/>
  <c r="L205" i="19" s="1"/>
  <c r="L204" i="19" s="1"/>
  <c r="L203" i="19" s="1"/>
  <c r="L202" i="19" s="1"/>
  <c r="L201" i="19" s="1"/>
  <c r="L200" i="19" s="1"/>
  <c r="L199" i="19" s="1"/>
  <c r="L198" i="19" s="1"/>
  <c r="L197" i="19" s="1"/>
  <c r="L196" i="19" s="1"/>
  <c r="L195" i="19" s="1"/>
  <c r="L194" i="19" s="1"/>
  <c r="L193" i="19" s="1"/>
  <c r="L192" i="19" s="1"/>
  <c r="L191" i="19" s="1"/>
  <c r="L190" i="19" s="1"/>
  <c r="L189" i="19" s="1"/>
  <c r="L188" i="19" s="1"/>
  <c r="L187" i="19" s="1"/>
  <c r="L186" i="19" s="1"/>
  <c r="L185" i="19" s="1"/>
  <c r="L184" i="19" s="1"/>
  <c r="L183" i="19" s="1"/>
  <c r="L182" i="19" s="1"/>
  <c r="L181" i="19" s="1"/>
  <c r="L180" i="19" s="1"/>
  <c r="L179" i="19" s="1"/>
  <c r="L178" i="19" s="1"/>
  <c r="L177" i="19" s="1"/>
  <c r="L176" i="19" s="1"/>
  <c r="L175" i="19" s="1"/>
  <c r="L174" i="19" s="1"/>
  <c r="L173" i="19" s="1"/>
  <c r="L172" i="19" s="1"/>
  <c r="L171" i="19" s="1"/>
  <c r="L170" i="19" s="1"/>
  <c r="L169" i="19" s="1"/>
  <c r="L168" i="19" s="1"/>
  <c r="L167" i="19" s="1"/>
  <c r="L166" i="19" s="1"/>
  <c r="L165" i="19" s="1"/>
  <c r="L164" i="19" s="1"/>
  <c r="L163" i="19" s="1"/>
  <c r="L162" i="19" s="1"/>
  <c r="L161" i="19" s="1"/>
  <c r="L160" i="19" s="1"/>
  <c r="L159" i="19" s="1"/>
  <c r="L158" i="19" s="1"/>
  <c r="L157" i="19" s="1"/>
  <c r="L156" i="19" s="1"/>
  <c r="L155" i="19" s="1"/>
  <c r="L154" i="19" s="1"/>
  <c r="L153" i="19" s="1"/>
  <c r="L152" i="19" s="1"/>
  <c r="L151" i="19" s="1"/>
  <c r="L150" i="19" s="1"/>
  <c r="L149" i="19" s="1"/>
  <c r="L148" i="19" s="1"/>
  <c r="L147" i="19" s="1"/>
  <c r="L146" i="19" s="1"/>
  <c r="L145" i="19" s="1"/>
  <c r="L144" i="19" s="1"/>
  <c r="L143" i="19" s="1"/>
  <c r="L142" i="19" s="1"/>
  <c r="L141" i="19" s="1"/>
  <c r="L140" i="19" s="1"/>
  <c r="L139" i="19" s="1"/>
  <c r="L138" i="19" s="1"/>
  <c r="L137" i="19" s="1"/>
  <c r="L136" i="19" s="1"/>
  <c r="L135" i="19" s="1"/>
  <c r="L134" i="19" s="1"/>
  <c r="L133" i="19" s="1"/>
  <c r="L132" i="19" s="1"/>
  <c r="L131" i="19" s="1"/>
  <c r="L130" i="19" s="1"/>
  <c r="L129" i="19" s="1"/>
  <c r="L128" i="19" s="1"/>
  <c r="L127" i="19" s="1"/>
  <c r="L126" i="19" s="1"/>
  <c r="L125" i="19" s="1"/>
  <c r="L124" i="19" s="1"/>
  <c r="L123" i="19" s="1"/>
  <c r="L122" i="19" s="1"/>
  <c r="L121" i="19" s="1"/>
  <c r="L120" i="19" s="1"/>
  <c r="L119" i="19" s="1"/>
  <c r="L118" i="19" s="1"/>
  <c r="L117" i="19" s="1"/>
  <c r="L116" i="19" s="1"/>
  <c r="L115" i="19" s="1"/>
  <c r="L114" i="19" s="1"/>
  <c r="L113" i="19" s="1"/>
  <c r="L112" i="19" s="1"/>
  <c r="L111" i="19" s="1"/>
  <c r="L110" i="19" s="1"/>
  <c r="L109" i="19" s="1"/>
  <c r="L108" i="19" s="1"/>
  <c r="L107" i="19" s="1"/>
  <c r="L106" i="19" s="1"/>
  <c r="L105" i="19" s="1"/>
  <c r="L104" i="19" s="1"/>
  <c r="L103" i="19" s="1"/>
  <c r="L102" i="19" s="1"/>
  <c r="L101" i="19" s="1"/>
  <c r="L100" i="19" s="1"/>
  <c r="L99" i="19" s="1"/>
  <c r="L98" i="19" s="1"/>
  <c r="L97" i="19" s="1"/>
  <c r="L96" i="19" s="1"/>
  <c r="L95" i="19" s="1"/>
  <c r="L94" i="19" s="1"/>
  <c r="L93" i="19" s="1"/>
  <c r="L92" i="19" s="1"/>
  <c r="L91" i="19" s="1"/>
  <c r="L90" i="19" s="1"/>
  <c r="L89" i="19" s="1"/>
  <c r="L88" i="19" s="1"/>
  <c r="L87" i="19" s="1"/>
  <c r="L86" i="19" s="1"/>
  <c r="L85" i="19" s="1"/>
  <c r="L84" i="19" s="1"/>
  <c r="L83" i="19" s="1"/>
  <c r="L82" i="19" s="1"/>
  <c r="L81" i="19" s="1"/>
  <c r="L80" i="19" s="1"/>
  <c r="L79" i="19" s="1"/>
  <c r="L78" i="19" s="1"/>
  <c r="L77" i="19" s="1"/>
  <c r="L76" i="19" s="1"/>
  <c r="L75" i="19" s="1"/>
  <c r="L74" i="19" s="1"/>
  <c r="L73" i="19" s="1"/>
  <c r="L72" i="19" s="1"/>
  <c r="L71" i="19" s="1"/>
  <c r="L70" i="19" s="1"/>
  <c r="L69" i="19" s="1"/>
  <c r="L68" i="19" s="1"/>
  <c r="L67" i="19" s="1"/>
  <c r="L66" i="19" s="1"/>
  <c r="L65" i="19" s="1"/>
  <c r="L64" i="19" s="1"/>
  <c r="L63" i="19" s="1"/>
  <c r="L62" i="19" s="1"/>
  <c r="L61" i="19" s="1"/>
  <c r="L60" i="19" s="1"/>
  <c r="L59" i="19" s="1"/>
  <c r="L58" i="19" s="1"/>
  <c r="L57" i="19" s="1"/>
  <c r="L56" i="19" s="1"/>
  <c r="L55" i="19" s="1"/>
  <c r="L54" i="19" s="1"/>
  <c r="L53" i="19" s="1"/>
  <c r="L52" i="19" s="1"/>
  <c r="L51" i="19" s="1"/>
  <c r="L50" i="19" s="1"/>
  <c r="L49" i="19" s="1"/>
  <c r="L48" i="19" s="1"/>
  <c r="L47" i="19" s="1"/>
  <c r="L46" i="19" s="1"/>
  <c r="L45" i="19" s="1"/>
  <c r="L44" i="19" s="1"/>
  <c r="L43" i="19" s="1"/>
  <c r="L42" i="19" s="1"/>
  <c r="L41" i="19" s="1"/>
  <c r="L40" i="19" s="1"/>
  <c r="L39" i="19" s="1"/>
  <c r="L38" i="19" s="1"/>
  <c r="L37" i="19" s="1"/>
  <c r="L36" i="19" s="1"/>
  <c r="L35" i="19" s="1"/>
  <c r="L34" i="19" s="1"/>
  <c r="L33" i="19" s="1"/>
  <c r="L32" i="19" s="1"/>
  <c r="L31" i="19" s="1"/>
  <c r="L30" i="19" s="1"/>
  <c r="L29" i="19" s="1"/>
  <c r="L28" i="19" s="1"/>
  <c r="L27" i="19" s="1"/>
  <c r="L26" i="19" s="1"/>
  <c r="L25" i="19" s="1"/>
  <c r="L24" i="19" s="1"/>
  <c r="L23" i="19" s="1"/>
  <c r="L22" i="19" s="1"/>
  <c r="L21" i="19" s="1"/>
  <c r="L20" i="19" s="1"/>
  <c r="L19" i="19" s="1"/>
  <c r="L18" i="19" s="1"/>
  <c r="L17" i="19" s="1"/>
  <c r="L16" i="19" s="1"/>
  <c r="L15" i="19" s="1"/>
  <c r="L14" i="19" s="1"/>
  <c r="L13" i="19" s="1"/>
  <c r="L12" i="19" s="1"/>
  <c r="L11" i="19" s="1"/>
  <c r="L10" i="19" s="1"/>
  <c r="L9" i="19" s="1"/>
  <c r="L8" i="19" s="1"/>
  <c r="L7" i="19" s="1"/>
  <c r="L6" i="19" s="1"/>
  <c r="L5" i="19" s="1"/>
  <c r="L4" i="19" s="1"/>
  <c r="L3" i="19" s="1"/>
  <c r="O12" i="19" s="1"/>
  <c r="M278" i="19"/>
  <c r="M277" i="19" s="1"/>
  <c r="M276" i="19" s="1"/>
  <c r="M275" i="19" s="1"/>
  <c r="M274" i="19" s="1"/>
  <c r="M273" i="19" s="1"/>
  <c r="M272" i="19" s="1"/>
  <c r="M271" i="19" s="1"/>
  <c r="M270" i="19" s="1"/>
  <c r="M269" i="19" s="1"/>
  <c r="M268" i="19" s="1"/>
  <c r="M267" i="19" s="1"/>
  <c r="M266" i="19" s="1"/>
  <c r="M265" i="19" s="1"/>
  <c r="M264" i="19" s="1"/>
  <c r="M263" i="19" s="1"/>
  <c r="M262" i="19" s="1"/>
  <c r="M261" i="19" s="1"/>
  <c r="M260" i="19" s="1"/>
  <c r="M259" i="19" s="1"/>
  <c r="M258" i="19" s="1"/>
  <c r="M257" i="19" s="1"/>
  <c r="M256" i="19" s="1"/>
  <c r="M255" i="19" s="1"/>
  <c r="M254" i="19" s="1"/>
  <c r="M253" i="19" s="1"/>
  <c r="M252" i="19" s="1"/>
  <c r="M251" i="19" s="1"/>
  <c r="M250" i="19" s="1"/>
  <c r="M249" i="19" s="1"/>
  <c r="M248" i="19" s="1"/>
  <c r="M247" i="19" s="1"/>
  <c r="M246" i="19" s="1"/>
  <c r="M245" i="19" s="1"/>
  <c r="M244" i="19" s="1"/>
  <c r="M243" i="19" s="1"/>
  <c r="M242" i="19" s="1"/>
  <c r="M241" i="19" s="1"/>
  <c r="M240" i="19" s="1"/>
  <c r="M239" i="19" s="1"/>
  <c r="M238" i="19" s="1"/>
  <c r="M237" i="19" s="1"/>
  <c r="M236" i="19" s="1"/>
  <c r="M235" i="19" s="1"/>
  <c r="M234" i="19" s="1"/>
  <c r="M233" i="19" s="1"/>
  <c r="M232" i="19" s="1"/>
  <c r="M231" i="19" s="1"/>
  <c r="M230" i="19" s="1"/>
  <c r="M229" i="19" s="1"/>
  <c r="M228" i="19" s="1"/>
  <c r="M227" i="19" s="1"/>
  <c r="M226" i="19" s="1"/>
  <c r="M225" i="19" s="1"/>
  <c r="M224" i="19" s="1"/>
  <c r="M223" i="19" s="1"/>
  <c r="M222" i="19" s="1"/>
  <c r="M221" i="19" s="1"/>
  <c r="M220" i="19" s="1"/>
  <c r="M219" i="19" s="1"/>
  <c r="M218" i="19" s="1"/>
  <c r="M217" i="19" s="1"/>
  <c r="M216" i="19" s="1"/>
  <c r="M215" i="19" s="1"/>
  <c r="M214" i="19" s="1"/>
  <c r="M213" i="19" s="1"/>
  <c r="M212" i="19" s="1"/>
  <c r="M211" i="19" s="1"/>
  <c r="M210" i="19" s="1"/>
  <c r="M209" i="19" s="1"/>
  <c r="M208" i="19" s="1"/>
  <c r="M207" i="19" s="1"/>
  <c r="M206" i="19" s="1"/>
  <c r="M205" i="19" s="1"/>
  <c r="M204" i="19" s="1"/>
  <c r="M203" i="19" s="1"/>
  <c r="M202" i="19" s="1"/>
  <c r="M201" i="19" s="1"/>
  <c r="M200" i="19" s="1"/>
  <c r="M199" i="19" s="1"/>
  <c r="M198" i="19" s="1"/>
  <c r="M197" i="19" s="1"/>
  <c r="M196" i="19" s="1"/>
  <c r="M195" i="19" s="1"/>
  <c r="M194" i="19" s="1"/>
  <c r="M193" i="19" s="1"/>
  <c r="M192" i="19" s="1"/>
  <c r="M191" i="19" s="1"/>
  <c r="M190" i="19" s="1"/>
  <c r="M189" i="19" s="1"/>
  <c r="M188" i="19" s="1"/>
  <c r="M187" i="19" s="1"/>
  <c r="M186" i="19" s="1"/>
  <c r="M185" i="19" s="1"/>
  <c r="M184" i="19" s="1"/>
  <c r="M183" i="19" s="1"/>
  <c r="M182" i="19" s="1"/>
  <c r="M181" i="19" s="1"/>
  <c r="M180" i="19" s="1"/>
  <c r="M179" i="19" s="1"/>
  <c r="M178" i="19" s="1"/>
  <c r="M177" i="19" s="1"/>
  <c r="M176" i="19" s="1"/>
  <c r="M175" i="19" s="1"/>
  <c r="M174" i="19" s="1"/>
  <c r="M173" i="19" s="1"/>
  <c r="M172" i="19" s="1"/>
  <c r="M171" i="19" s="1"/>
  <c r="M170" i="19" s="1"/>
  <c r="M169" i="19" s="1"/>
  <c r="M168" i="19" s="1"/>
  <c r="M167" i="19" s="1"/>
  <c r="M166" i="19" s="1"/>
  <c r="M165" i="19" s="1"/>
  <c r="M164" i="19" s="1"/>
  <c r="M163" i="19" s="1"/>
  <c r="M162" i="19" s="1"/>
  <c r="M161" i="19" s="1"/>
  <c r="M160" i="19" s="1"/>
  <c r="M159" i="19" s="1"/>
  <c r="M158" i="19" s="1"/>
  <c r="M157" i="19" s="1"/>
  <c r="M156" i="19" s="1"/>
  <c r="M155" i="19" s="1"/>
  <c r="M154" i="19" s="1"/>
  <c r="M153" i="19" s="1"/>
  <c r="M152" i="19" s="1"/>
  <c r="M151" i="19" s="1"/>
  <c r="M150" i="19" s="1"/>
  <c r="M149" i="19" s="1"/>
  <c r="M148" i="19" s="1"/>
  <c r="M147" i="19" s="1"/>
  <c r="M146" i="19" s="1"/>
  <c r="M145" i="19" s="1"/>
  <c r="M144" i="19" s="1"/>
  <c r="M143" i="19" s="1"/>
  <c r="M142" i="19" s="1"/>
  <c r="M141" i="19" s="1"/>
  <c r="M140" i="19" s="1"/>
  <c r="M139" i="19" s="1"/>
  <c r="M138" i="19" s="1"/>
  <c r="M137" i="19" s="1"/>
  <c r="M136" i="19" s="1"/>
  <c r="M135" i="19" s="1"/>
  <c r="M134" i="19" s="1"/>
  <c r="M133" i="19" s="1"/>
  <c r="M132" i="19" s="1"/>
  <c r="M131" i="19" s="1"/>
  <c r="M130" i="19" s="1"/>
  <c r="M129" i="19" s="1"/>
  <c r="M128" i="19" s="1"/>
  <c r="M127" i="19" s="1"/>
  <c r="M126" i="19" s="1"/>
  <c r="M125" i="19" s="1"/>
  <c r="M124" i="19" s="1"/>
  <c r="M123" i="19" s="1"/>
  <c r="M122" i="19" s="1"/>
  <c r="M121" i="19" s="1"/>
  <c r="M120" i="19" s="1"/>
  <c r="M119" i="19" s="1"/>
  <c r="M118" i="19" s="1"/>
  <c r="M117" i="19" s="1"/>
  <c r="M116" i="19" s="1"/>
  <c r="M115" i="19" s="1"/>
  <c r="M114" i="19" s="1"/>
  <c r="M113" i="19" s="1"/>
  <c r="M112" i="19" s="1"/>
  <c r="M111" i="19" s="1"/>
  <c r="M110" i="19" s="1"/>
  <c r="M109" i="19" s="1"/>
  <c r="M108" i="19" s="1"/>
  <c r="M107" i="19" s="1"/>
  <c r="M106" i="19" s="1"/>
  <c r="M105" i="19" s="1"/>
  <c r="M104" i="19" s="1"/>
  <c r="M103" i="19" s="1"/>
  <c r="M102" i="19" s="1"/>
  <c r="M101" i="19" s="1"/>
  <c r="M100" i="19" s="1"/>
  <c r="M99" i="19" s="1"/>
  <c r="M98" i="19" s="1"/>
  <c r="M97" i="19" s="1"/>
  <c r="M96" i="19" s="1"/>
  <c r="M95" i="19" s="1"/>
  <c r="M94" i="19" s="1"/>
  <c r="M93" i="19" s="1"/>
  <c r="M92" i="19" s="1"/>
  <c r="M91" i="19" s="1"/>
  <c r="M90" i="19" s="1"/>
  <c r="M89" i="19" s="1"/>
  <c r="M88" i="19" s="1"/>
  <c r="M87" i="19" s="1"/>
  <c r="M86" i="19" s="1"/>
  <c r="M85" i="19" s="1"/>
  <c r="M84" i="19" s="1"/>
  <c r="M83" i="19" s="1"/>
  <c r="M82" i="19" s="1"/>
  <c r="M81" i="19" s="1"/>
  <c r="M80" i="19" s="1"/>
  <c r="M79" i="19" s="1"/>
  <c r="M78" i="19" s="1"/>
  <c r="M77" i="19" s="1"/>
  <c r="M76" i="19" s="1"/>
  <c r="M75" i="19" s="1"/>
  <c r="M74" i="19" s="1"/>
  <c r="M73" i="19" s="1"/>
  <c r="M72" i="19" s="1"/>
  <c r="M71" i="19" s="1"/>
  <c r="M70" i="19" s="1"/>
  <c r="M69" i="19" s="1"/>
  <c r="M68" i="19" s="1"/>
  <c r="M67" i="19" s="1"/>
  <c r="M66" i="19" s="1"/>
  <c r="M65" i="19" s="1"/>
  <c r="M64" i="19" s="1"/>
  <c r="M63" i="19" s="1"/>
  <c r="M62" i="19" s="1"/>
  <c r="M61" i="19" s="1"/>
  <c r="M60" i="19" s="1"/>
  <c r="M59" i="19" s="1"/>
  <c r="M58" i="19" s="1"/>
  <c r="M57" i="19" s="1"/>
  <c r="M56" i="19" s="1"/>
  <c r="M55" i="19" s="1"/>
  <c r="M54" i="19" s="1"/>
  <c r="M53" i="19" s="1"/>
  <c r="M52" i="19" s="1"/>
  <c r="M51" i="19" s="1"/>
  <c r="M50" i="19" s="1"/>
  <c r="M49" i="19" s="1"/>
  <c r="M48" i="19" s="1"/>
  <c r="M47" i="19" s="1"/>
  <c r="M46" i="19" s="1"/>
  <c r="M45" i="19" s="1"/>
  <c r="M44" i="19" s="1"/>
  <c r="M43" i="19" s="1"/>
  <c r="M42" i="19" s="1"/>
  <c r="M41" i="19" s="1"/>
  <c r="M40" i="19" s="1"/>
  <c r="M39" i="19" s="1"/>
  <c r="M38" i="19" s="1"/>
  <c r="M37" i="19" s="1"/>
  <c r="M36" i="19" s="1"/>
  <c r="M35" i="19" s="1"/>
  <c r="M34" i="19" s="1"/>
  <c r="M33" i="19" s="1"/>
  <c r="M32" i="19" s="1"/>
  <c r="M31" i="19" s="1"/>
  <c r="M30" i="19" s="1"/>
  <c r="M29" i="19" s="1"/>
  <c r="M28" i="19" s="1"/>
  <c r="M27" i="19" s="1"/>
  <c r="M26" i="19" s="1"/>
  <c r="M25" i="19" s="1"/>
  <c r="M24" i="19" s="1"/>
  <c r="M23" i="19" s="1"/>
  <c r="M22" i="19" s="1"/>
  <c r="M21" i="19" s="1"/>
  <c r="M20" i="19" s="1"/>
  <c r="M19" i="19" s="1"/>
  <c r="M18" i="19" s="1"/>
  <c r="M17" i="19" s="1"/>
  <c r="M16" i="19" s="1"/>
  <c r="M15" i="19" s="1"/>
  <c r="M14" i="19" s="1"/>
  <c r="M13" i="19" s="1"/>
  <c r="M12" i="19" s="1"/>
  <c r="M11" i="19" s="1"/>
  <c r="M10" i="19" s="1"/>
  <c r="M9" i="19" s="1"/>
  <c r="M8" i="19" s="1"/>
  <c r="M7" i="19" s="1"/>
  <c r="M6" i="19" s="1"/>
  <c r="M5" i="19" s="1"/>
  <c r="M4" i="19" s="1"/>
  <c r="M3" i="19" s="1"/>
  <c r="O13" i="19" s="1"/>
  <c r="B13" i="18"/>
  <c r="D4" i="9"/>
  <c r="E4" i="9"/>
  <c r="F4" i="9"/>
  <c r="G4" i="9"/>
  <c r="C5" i="9"/>
  <c r="D5" i="9"/>
  <c r="M6" i="12" s="1"/>
  <c r="E5" i="9"/>
  <c r="N6" i="12" s="1"/>
  <c r="F5" i="9"/>
  <c r="O6" i="12" s="1"/>
  <c r="G5" i="9"/>
  <c r="P6" i="12" s="1"/>
  <c r="C6" i="9"/>
  <c r="L7" i="12" s="1"/>
  <c r="D6" i="9"/>
  <c r="M7" i="12" s="1"/>
  <c r="E6" i="9"/>
  <c r="F6" i="9"/>
  <c r="G6" i="9"/>
  <c r="C7" i="9"/>
  <c r="L8" i="12" s="1"/>
  <c r="D7" i="9"/>
  <c r="M8" i="12" s="1"/>
  <c r="E7" i="9"/>
  <c r="F7" i="9"/>
  <c r="G7" i="9"/>
  <c r="C8" i="9"/>
  <c r="D8" i="9"/>
  <c r="E8" i="9"/>
  <c r="F8" i="9"/>
  <c r="G8" i="9"/>
  <c r="C9" i="9"/>
  <c r="L10" i="12" s="1"/>
  <c r="D9" i="9"/>
  <c r="M10" i="12" s="1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4" i="6"/>
  <c r="D4" i="6"/>
  <c r="E4" i="6"/>
  <c r="F4" i="6"/>
  <c r="G4" i="6"/>
  <c r="N4" i="6"/>
  <c r="C5" i="6"/>
  <c r="D5" i="6"/>
  <c r="D21" i="6" s="1"/>
  <c r="E5" i="6"/>
  <c r="E21" i="6" s="1"/>
  <c r="F5" i="6"/>
  <c r="F21" i="6" s="1"/>
  <c r="G5" i="6"/>
  <c r="G21" i="6" s="1"/>
  <c r="N5" i="6"/>
  <c r="C6" i="6"/>
  <c r="C22" i="6" s="1"/>
  <c r="D6" i="6"/>
  <c r="D22" i="6" s="1"/>
  <c r="E6" i="6"/>
  <c r="E22" i="6" s="1"/>
  <c r="F6" i="6"/>
  <c r="F22" i="6" s="1"/>
  <c r="G6" i="6"/>
  <c r="G22" i="6" s="1"/>
  <c r="N6" i="6"/>
  <c r="C7" i="6"/>
  <c r="C23" i="6" s="1"/>
  <c r="D7" i="6"/>
  <c r="D23" i="6" s="1"/>
  <c r="E7" i="6"/>
  <c r="E23" i="6" s="1"/>
  <c r="F7" i="6"/>
  <c r="F23" i="6" s="1"/>
  <c r="G7" i="6"/>
  <c r="G23" i="6" s="1"/>
  <c r="N7" i="6"/>
  <c r="C8" i="6"/>
  <c r="C24" i="6" s="1"/>
  <c r="D8" i="6"/>
  <c r="D24" i="6" s="1"/>
  <c r="E8" i="6"/>
  <c r="E24" i="6" s="1"/>
  <c r="F8" i="6"/>
  <c r="F24" i="6" s="1"/>
  <c r="G8" i="6"/>
  <c r="G24" i="6" s="1"/>
  <c r="N8" i="6"/>
  <c r="C9" i="6"/>
  <c r="C25" i="6" s="1"/>
  <c r="D9" i="6"/>
  <c r="D25" i="6" s="1"/>
  <c r="E9" i="6"/>
  <c r="E25" i="6" s="1"/>
  <c r="F9" i="6"/>
  <c r="F25" i="6" s="1"/>
  <c r="G9" i="6"/>
  <c r="G25" i="6" s="1"/>
  <c r="N9" i="6"/>
  <c r="C10" i="6"/>
  <c r="C26" i="6" s="1"/>
  <c r="D10" i="6"/>
  <c r="D26" i="6" s="1"/>
  <c r="E10" i="6"/>
  <c r="E26" i="6" s="1"/>
  <c r="F10" i="6"/>
  <c r="F26" i="6" s="1"/>
  <c r="G10" i="6"/>
  <c r="G26" i="6" s="1"/>
  <c r="N10" i="6"/>
  <c r="C11" i="6"/>
  <c r="C27" i="6" s="1"/>
  <c r="D11" i="6"/>
  <c r="D27" i="6" s="1"/>
  <c r="E11" i="6"/>
  <c r="E27" i="6" s="1"/>
  <c r="F11" i="6"/>
  <c r="F27" i="6" s="1"/>
  <c r="G11" i="6"/>
  <c r="G27" i="6" s="1"/>
  <c r="N11" i="6"/>
  <c r="C12" i="6"/>
  <c r="C28" i="6" s="1"/>
  <c r="D12" i="6"/>
  <c r="D28" i="6" s="1"/>
  <c r="E12" i="6"/>
  <c r="E28" i="6" s="1"/>
  <c r="F12" i="6"/>
  <c r="F28" i="6" s="1"/>
  <c r="G12" i="6"/>
  <c r="G28" i="6" s="1"/>
  <c r="N23" i="6"/>
  <c r="N24" i="6"/>
  <c r="N25" i="6"/>
  <c r="N26" i="6"/>
  <c r="N27" i="6"/>
  <c r="N28" i="6"/>
  <c r="N29" i="6"/>
  <c r="N30" i="6"/>
  <c r="N31" i="6"/>
  <c r="J3" i="4"/>
  <c r="K3" i="4"/>
  <c r="L3" i="4"/>
  <c r="M3" i="4"/>
  <c r="N3" i="4"/>
  <c r="V3" i="4"/>
  <c r="AD3" i="4" s="1"/>
  <c r="W3" i="4"/>
  <c r="AE3" i="4" s="1"/>
  <c r="X3" i="4"/>
  <c r="AF3" i="4" s="1"/>
  <c r="Y3" i="4"/>
  <c r="AG3" i="4" s="1"/>
  <c r="Z3" i="4"/>
  <c r="AH3" i="4" s="1"/>
  <c r="AI3" i="4"/>
  <c r="K4" i="4"/>
  <c r="L4" i="4"/>
  <c r="M4" i="4"/>
  <c r="N4" i="4"/>
  <c r="AB4" i="4"/>
  <c r="AB5" i="4" s="1"/>
  <c r="AB6" i="4" s="1"/>
  <c r="AB7" i="4" s="1"/>
  <c r="AB8" i="4" s="1"/>
  <c r="AB9" i="4" s="1"/>
  <c r="AB10" i="4" s="1"/>
  <c r="AB11" i="4" s="1"/>
  <c r="AB12" i="4" s="1"/>
  <c r="AD4" i="4"/>
  <c r="AI4" i="4"/>
  <c r="J5" i="4"/>
  <c r="K5" i="4"/>
  <c r="L5" i="4"/>
  <c r="M5" i="4"/>
  <c r="N5" i="4"/>
  <c r="AI5" i="4"/>
  <c r="AI6" i="4"/>
  <c r="AI7" i="4"/>
  <c r="V8" i="4"/>
  <c r="W8" i="4"/>
  <c r="AE4" i="4" s="1"/>
  <c r="X8" i="4"/>
  <c r="AF4" i="4" s="1"/>
  <c r="Y8" i="4"/>
  <c r="AG4" i="4" s="1"/>
  <c r="Z8" i="4"/>
  <c r="AH4" i="4" s="1"/>
  <c r="AI8" i="4"/>
  <c r="AI9" i="4"/>
  <c r="AI10" i="4"/>
  <c r="AI11" i="4"/>
  <c r="AI12" i="4"/>
  <c r="V13" i="4"/>
  <c r="AD5" i="4" s="1"/>
  <c r="W13" i="4"/>
  <c r="AE5" i="4" s="1"/>
  <c r="X13" i="4"/>
  <c r="AF5" i="4" s="1"/>
  <c r="Y13" i="4"/>
  <c r="AG5" i="4" s="1"/>
  <c r="Z13" i="4"/>
  <c r="AH5" i="4" s="1"/>
  <c r="V18" i="4"/>
  <c r="AD6" i="4" s="1"/>
  <c r="W18" i="4"/>
  <c r="AE6" i="4" s="1"/>
  <c r="X18" i="4"/>
  <c r="AF6" i="4" s="1"/>
  <c r="Y18" i="4"/>
  <c r="AG6" i="4" s="1"/>
  <c r="Z18" i="4"/>
  <c r="AH6" i="4" s="1"/>
  <c r="V23" i="4"/>
  <c r="AD7" i="4" s="1"/>
  <c r="W23" i="4"/>
  <c r="AE7" i="4" s="1"/>
  <c r="X23" i="4"/>
  <c r="AF7" i="4" s="1"/>
  <c r="Y23" i="4"/>
  <c r="AG7" i="4" s="1"/>
  <c r="Z23" i="4"/>
  <c r="AH7" i="4" s="1"/>
  <c r="V28" i="4"/>
  <c r="AD8" i="4" s="1"/>
  <c r="W28" i="4"/>
  <c r="AE8" i="4" s="1"/>
  <c r="X28" i="4"/>
  <c r="AF8" i="4" s="1"/>
  <c r="Y28" i="4"/>
  <c r="AG8" i="4" s="1"/>
  <c r="Z28" i="4"/>
  <c r="AH8" i="4" s="1"/>
  <c r="V33" i="4"/>
  <c r="AD9" i="4" s="1"/>
  <c r="W33" i="4"/>
  <c r="AE9" i="4" s="1"/>
  <c r="X33" i="4"/>
  <c r="AF9" i="4" s="1"/>
  <c r="Y33" i="4"/>
  <c r="AG9" i="4" s="1"/>
  <c r="Z33" i="4"/>
  <c r="AH9" i="4" s="1"/>
  <c r="V38" i="4"/>
  <c r="AD10" i="4" s="1"/>
  <c r="W38" i="4"/>
  <c r="AE10" i="4" s="1"/>
  <c r="X38" i="4"/>
  <c r="AF10" i="4" s="1"/>
  <c r="Y38" i="4"/>
  <c r="AG10" i="4" s="1"/>
  <c r="Z38" i="4"/>
  <c r="AH10" i="4" s="1"/>
  <c r="V43" i="4"/>
  <c r="AD11" i="4" s="1"/>
  <c r="W43" i="4"/>
  <c r="AE11" i="4" s="1"/>
  <c r="X43" i="4"/>
  <c r="AF11" i="4" s="1"/>
  <c r="Y43" i="4"/>
  <c r="AG11" i="4" s="1"/>
  <c r="Z43" i="4"/>
  <c r="AH11" i="4" s="1"/>
  <c r="V48" i="4"/>
  <c r="AD12" i="4" s="1"/>
  <c r="W48" i="4"/>
  <c r="AE12" i="4" s="1"/>
  <c r="X48" i="4"/>
  <c r="AF12" i="4" s="1"/>
  <c r="Y48" i="4"/>
  <c r="AG12" i="4" s="1"/>
  <c r="Z48" i="4"/>
  <c r="AH12" i="4" s="1"/>
  <c r="V53" i="4"/>
  <c r="W53" i="4"/>
  <c r="X53" i="4"/>
  <c r="Y53" i="4"/>
  <c r="Z53" i="4"/>
  <c r="V58" i="4"/>
  <c r="W58" i="4"/>
  <c r="X58" i="4"/>
  <c r="Y58" i="4"/>
  <c r="Z58" i="4"/>
  <c r="V63" i="4"/>
  <c r="W63" i="4"/>
  <c r="X63" i="4"/>
  <c r="Y63" i="4"/>
  <c r="Z63" i="4"/>
  <c r="V68" i="4"/>
  <c r="W68" i="4"/>
  <c r="X68" i="4"/>
  <c r="Y68" i="4"/>
  <c r="Z68" i="4"/>
  <c r="V73" i="4"/>
  <c r="W73" i="4"/>
  <c r="X73" i="4"/>
  <c r="Y73" i="4"/>
  <c r="Z73" i="4"/>
  <c r="V78" i="4"/>
  <c r="W78" i="4"/>
  <c r="X78" i="4"/>
  <c r="Y78" i="4"/>
  <c r="Z78" i="4"/>
  <c r="V83" i="4"/>
  <c r="W83" i="4"/>
  <c r="X83" i="4"/>
  <c r="Y83" i="4"/>
  <c r="Z83" i="4"/>
  <c r="V88" i="4"/>
  <c r="W88" i="4"/>
  <c r="X88" i="4"/>
  <c r="Y88" i="4"/>
  <c r="Z88" i="4"/>
  <c r="V93" i="4"/>
  <c r="W93" i="4"/>
  <c r="X93" i="4"/>
  <c r="Y93" i="4"/>
  <c r="Z93" i="4"/>
  <c r="V98" i="4"/>
  <c r="W98" i="4"/>
  <c r="X98" i="4"/>
  <c r="Y98" i="4"/>
  <c r="Z98" i="4"/>
  <c r="V103" i="4"/>
  <c r="W103" i="4"/>
  <c r="X103" i="4"/>
  <c r="Y103" i="4"/>
  <c r="Z103" i="4"/>
  <c r="V108" i="4"/>
  <c r="W108" i="4"/>
  <c r="X108" i="4"/>
  <c r="Y108" i="4"/>
  <c r="Z108" i="4"/>
  <c r="V113" i="4"/>
  <c r="W113" i="4"/>
  <c r="X113" i="4"/>
  <c r="Y113" i="4"/>
  <c r="Z113" i="4"/>
  <c r="V118" i="4"/>
  <c r="W118" i="4"/>
  <c r="X118" i="4"/>
  <c r="Y118" i="4"/>
  <c r="Z118" i="4"/>
  <c r="V123" i="4"/>
  <c r="W123" i="4"/>
  <c r="X123" i="4"/>
  <c r="Y123" i="4"/>
  <c r="Z123" i="4"/>
  <c r="V128" i="4"/>
  <c r="W128" i="4"/>
  <c r="X128" i="4"/>
  <c r="Y128" i="4"/>
  <c r="Z128" i="4"/>
  <c r="V133" i="4"/>
  <c r="W133" i="4"/>
  <c r="X133" i="4"/>
  <c r="Y133" i="4"/>
  <c r="Z133" i="4"/>
  <c r="V138" i="4"/>
  <c r="W138" i="4"/>
  <c r="X138" i="4"/>
  <c r="Y138" i="4"/>
  <c r="Z138" i="4"/>
  <c r="V143" i="4"/>
  <c r="W143" i="4"/>
  <c r="X143" i="4"/>
  <c r="Y143" i="4"/>
  <c r="Z143" i="4"/>
  <c r="V148" i="4"/>
  <c r="W148" i="4"/>
  <c r="X148" i="4"/>
  <c r="Y148" i="4"/>
  <c r="Z148" i="4"/>
  <c r="V153" i="4"/>
  <c r="W153" i="4"/>
  <c r="X153" i="4"/>
  <c r="Y153" i="4"/>
  <c r="Z153" i="4"/>
  <c r="V158" i="4"/>
  <c r="W158" i="4"/>
  <c r="X158" i="4"/>
  <c r="Y158" i="4"/>
  <c r="Z158" i="4"/>
  <c r="V163" i="4"/>
  <c r="W163" i="4"/>
  <c r="X163" i="4"/>
  <c r="Y163" i="4"/>
  <c r="Z163" i="4"/>
  <c r="V168" i="4"/>
  <c r="W168" i="4"/>
  <c r="X168" i="4"/>
  <c r="Y168" i="4"/>
  <c r="Z168" i="4"/>
  <c r="V173" i="4"/>
  <c r="W173" i="4"/>
  <c r="X173" i="4"/>
  <c r="Y173" i="4"/>
  <c r="Z173" i="4"/>
  <c r="V178" i="4"/>
  <c r="W178" i="4"/>
  <c r="X178" i="4"/>
  <c r="Y178" i="4"/>
  <c r="Z178" i="4"/>
  <c r="V183" i="4"/>
  <c r="W183" i="4"/>
  <c r="X183" i="4"/>
  <c r="Y183" i="4"/>
  <c r="Z183" i="4"/>
  <c r="V188" i="4"/>
  <c r="W188" i="4"/>
  <c r="X188" i="4"/>
  <c r="Y188" i="4"/>
  <c r="Z188" i="4"/>
  <c r="V193" i="4"/>
  <c r="W193" i="4"/>
  <c r="X193" i="4"/>
  <c r="Y193" i="4"/>
  <c r="Z193" i="4"/>
  <c r="V198" i="4"/>
  <c r="W198" i="4"/>
  <c r="X198" i="4"/>
  <c r="Y198" i="4"/>
  <c r="Z198" i="4"/>
  <c r="V203" i="4"/>
  <c r="W203" i="4"/>
  <c r="X203" i="4"/>
  <c r="Y203" i="4"/>
  <c r="Z203" i="4"/>
  <c r="V208" i="4"/>
  <c r="W208" i="4"/>
  <c r="X208" i="4"/>
  <c r="Y208" i="4"/>
  <c r="Z208" i="4"/>
  <c r="V213" i="4"/>
  <c r="W213" i="4"/>
  <c r="X213" i="4"/>
  <c r="Y213" i="4"/>
  <c r="Z213" i="4"/>
  <c r="V218" i="4"/>
  <c r="W218" i="4"/>
  <c r="X218" i="4"/>
  <c r="Y218" i="4"/>
  <c r="Z218" i="4"/>
  <c r="V223" i="4"/>
  <c r="W223" i="4"/>
  <c r="X223" i="4"/>
  <c r="Y223" i="4"/>
  <c r="Z223" i="4"/>
  <c r="V228" i="4"/>
  <c r="W228" i="4"/>
  <c r="X228" i="4"/>
  <c r="Y228" i="4"/>
  <c r="Z228" i="4"/>
  <c r="V233" i="4"/>
  <c r="W233" i="4"/>
  <c r="X233" i="4"/>
  <c r="Y233" i="4"/>
  <c r="Z233" i="4"/>
  <c r="V238" i="4"/>
  <c r="W238" i="4"/>
  <c r="X238" i="4"/>
  <c r="Y238" i="4"/>
  <c r="Z238" i="4"/>
  <c r="V243" i="4"/>
  <c r="W243" i="4"/>
  <c r="X243" i="4"/>
  <c r="Y243" i="4"/>
  <c r="Z243" i="4"/>
  <c r="V248" i="4"/>
  <c r="W248" i="4"/>
  <c r="X248" i="4"/>
  <c r="Y248" i="4"/>
  <c r="Z248" i="4"/>
  <c r="G14" i="9" l="1"/>
  <c r="F14" i="9"/>
  <c r="E14" i="9"/>
  <c r="D14" i="9"/>
  <c r="C14" i="9"/>
  <c r="L14" i="12"/>
  <c r="P14" i="12"/>
  <c r="P33" i="12" s="1"/>
  <c r="O14" i="12"/>
  <c r="O33" i="12" s="1"/>
  <c r="E4" i="12"/>
  <c r="D4" i="12"/>
  <c r="L24" i="12"/>
  <c r="L26" i="12"/>
  <c r="L23" i="12"/>
  <c r="L20" i="12"/>
  <c r="F20" i="6"/>
  <c r="F18" i="6"/>
  <c r="E20" i="6"/>
  <c r="E18" i="6"/>
  <c r="C20" i="6"/>
  <c r="C18" i="6"/>
  <c r="D20" i="6"/>
  <c r="D18" i="6"/>
  <c r="G20" i="6"/>
  <c r="G18" i="6"/>
  <c r="C14" i="6"/>
  <c r="G32" i="6"/>
  <c r="G14" i="6"/>
  <c r="E32" i="6"/>
  <c r="E14" i="6"/>
  <c r="D32" i="6"/>
  <c r="D14" i="6"/>
  <c r="F32" i="6"/>
  <c r="F14" i="6"/>
  <c r="C32" i="6"/>
  <c r="B106" i="19"/>
  <c r="B105" i="19" s="1"/>
  <c r="B104" i="19" s="1"/>
  <c r="B103" i="19" s="1"/>
  <c r="B102" i="19" s="1"/>
  <c r="B101" i="19" s="1"/>
  <c r="B100" i="19" s="1"/>
  <c r="B99" i="19" s="1"/>
  <c r="B98" i="19" s="1"/>
  <c r="B97" i="19" s="1"/>
  <c r="B96" i="19" s="1"/>
  <c r="B95" i="19" s="1"/>
  <c r="B94" i="19" s="1"/>
  <c r="B93" i="19" s="1"/>
  <c r="B92" i="19" s="1"/>
  <c r="B91" i="19" s="1"/>
  <c r="B90" i="19" s="1"/>
  <c r="B89" i="19" s="1"/>
  <c r="B88" i="19" s="1"/>
  <c r="B87" i="19" s="1"/>
  <c r="B86" i="19" s="1"/>
  <c r="B85" i="19" s="1"/>
  <c r="B84" i="19" s="1"/>
  <c r="B83" i="19" s="1"/>
  <c r="B82" i="19" s="1"/>
  <c r="B81" i="19" s="1"/>
  <c r="B80" i="19" s="1"/>
  <c r="B79" i="19" s="1"/>
  <c r="B78" i="19" s="1"/>
  <c r="B77" i="19" s="1"/>
  <c r="B76" i="19" s="1"/>
  <c r="B75" i="19" s="1"/>
  <c r="B74" i="19" s="1"/>
  <c r="B73" i="19" s="1"/>
  <c r="B72" i="19" s="1"/>
  <c r="B71" i="19" s="1"/>
  <c r="B70" i="19" s="1"/>
  <c r="B69" i="19" s="1"/>
  <c r="B68" i="19" s="1"/>
  <c r="B67" i="19" s="1"/>
  <c r="B66" i="19" s="1"/>
  <c r="B65" i="19" s="1"/>
  <c r="B64" i="19" s="1"/>
  <c r="B63" i="19" s="1"/>
  <c r="B62" i="19" s="1"/>
  <c r="B61" i="19" s="1"/>
  <c r="B60" i="19" s="1"/>
  <c r="B59" i="19" s="1"/>
  <c r="B58" i="19" s="1"/>
  <c r="B57" i="19" s="1"/>
  <c r="B56" i="19" s="1"/>
  <c r="B55" i="19" s="1"/>
  <c r="B54" i="19" s="1"/>
  <c r="B53" i="19" s="1"/>
  <c r="B52" i="19" s="1"/>
  <c r="B51" i="19" s="1"/>
  <c r="B50" i="19" s="1"/>
  <c r="B49" i="19" s="1"/>
  <c r="B48" i="19" s="1"/>
  <c r="B47" i="19" s="1"/>
  <c r="B46" i="19" s="1"/>
  <c r="B45" i="19" s="1"/>
  <c r="B44" i="19" s="1"/>
  <c r="B43" i="19" s="1"/>
  <c r="B42" i="19" s="1"/>
  <c r="B41" i="19" s="1"/>
  <c r="B40" i="19" s="1"/>
  <c r="B39" i="19" s="1"/>
  <c r="B38" i="19" s="1"/>
  <c r="B37" i="19" s="1"/>
  <c r="B36" i="19" s="1"/>
  <c r="B35" i="19" s="1"/>
  <c r="B34" i="19" s="1"/>
  <c r="B33" i="19" s="1"/>
  <c r="B32" i="19" s="1"/>
  <c r="B31" i="19" s="1"/>
  <c r="B30" i="19" s="1"/>
  <c r="B29" i="19" s="1"/>
  <c r="B28" i="19" s="1"/>
  <c r="B27" i="19" s="1"/>
  <c r="B26" i="19" s="1"/>
  <c r="B25" i="19" s="1"/>
  <c r="B24" i="19" s="1"/>
  <c r="B23" i="19" s="1"/>
  <c r="B22" i="19" s="1"/>
  <c r="B21" i="19" s="1"/>
  <c r="B20" i="19" s="1"/>
  <c r="B19" i="19" s="1"/>
  <c r="B18" i="19" s="1"/>
  <c r="B17" i="19" s="1"/>
  <c r="B16" i="19" s="1"/>
  <c r="B15" i="19" s="1"/>
  <c r="B14" i="19" s="1"/>
  <c r="B13" i="19" s="1"/>
  <c r="B12" i="19" s="1"/>
  <c r="B11" i="19" s="1"/>
  <c r="B10" i="19" s="1"/>
  <c r="B9" i="19" s="1"/>
  <c r="B8" i="19" s="1"/>
  <c r="B7" i="19" s="1"/>
  <c r="B6" i="19" s="1"/>
  <c r="B5" i="19" s="1"/>
  <c r="B4" i="19" s="1"/>
  <c r="B3" i="19" s="1"/>
  <c r="O3" i="19" s="1"/>
  <c r="E106" i="19"/>
  <c r="E105" i="19" s="1"/>
  <c r="E104" i="19" s="1"/>
  <c r="E103" i="19" s="1"/>
  <c r="E102" i="19" s="1"/>
  <c r="E101" i="19" s="1"/>
  <c r="E100" i="19" s="1"/>
  <c r="E99" i="19" s="1"/>
  <c r="E98" i="19" s="1"/>
  <c r="E97" i="19" s="1"/>
  <c r="E96" i="19" s="1"/>
  <c r="E95" i="19" s="1"/>
  <c r="E94" i="19" s="1"/>
  <c r="E93" i="19" s="1"/>
  <c r="E92" i="19" s="1"/>
  <c r="E91" i="19" s="1"/>
  <c r="E90" i="19" s="1"/>
  <c r="E89" i="19" s="1"/>
  <c r="E88" i="19" s="1"/>
  <c r="E87" i="19" s="1"/>
  <c r="E86" i="19" s="1"/>
  <c r="E85" i="19" s="1"/>
  <c r="E84" i="19" s="1"/>
  <c r="E83" i="19" s="1"/>
  <c r="E82" i="19" s="1"/>
  <c r="E81" i="19" s="1"/>
  <c r="E80" i="19" s="1"/>
  <c r="E79" i="19" s="1"/>
  <c r="E78" i="19" s="1"/>
  <c r="E77" i="19" s="1"/>
  <c r="E76" i="19" s="1"/>
  <c r="E75" i="19" s="1"/>
  <c r="E74" i="19" s="1"/>
  <c r="E73" i="19" s="1"/>
  <c r="E72" i="19" s="1"/>
  <c r="E71" i="19" s="1"/>
  <c r="E70" i="19" s="1"/>
  <c r="E69" i="19" s="1"/>
  <c r="E68" i="19" s="1"/>
  <c r="E67" i="19" s="1"/>
  <c r="E66" i="19" s="1"/>
  <c r="E65" i="19" s="1"/>
  <c r="E64" i="19" s="1"/>
  <c r="E63" i="19" s="1"/>
  <c r="E62" i="19" s="1"/>
  <c r="E61" i="19" s="1"/>
  <c r="E60" i="19" s="1"/>
  <c r="E59" i="19" s="1"/>
  <c r="E58" i="19" s="1"/>
  <c r="E57" i="19" s="1"/>
  <c r="E56" i="19" s="1"/>
  <c r="E55" i="19" s="1"/>
  <c r="E54" i="19" s="1"/>
  <c r="E53" i="19" s="1"/>
  <c r="E52" i="19" s="1"/>
  <c r="E51" i="19" s="1"/>
  <c r="E50" i="19" s="1"/>
  <c r="E49" i="19" s="1"/>
  <c r="E48" i="19" s="1"/>
  <c r="E47" i="19" s="1"/>
  <c r="E46" i="19" s="1"/>
  <c r="E45" i="19" s="1"/>
  <c r="E44" i="19" s="1"/>
  <c r="E43" i="19" s="1"/>
  <c r="E42" i="19" s="1"/>
  <c r="E41" i="19" s="1"/>
  <c r="E40" i="19" s="1"/>
  <c r="E39" i="19" s="1"/>
  <c r="E38" i="19" s="1"/>
  <c r="E37" i="19" s="1"/>
  <c r="E36" i="19" s="1"/>
  <c r="E35" i="19" s="1"/>
  <c r="E34" i="19" s="1"/>
  <c r="E33" i="19" s="1"/>
  <c r="E32" i="19" s="1"/>
  <c r="E31" i="19" s="1"/>
  <c r="E30" i="19" s="1"/>
  <c r="E29" i="19" s="1"/>
  <c r="E28" i="19" s="1"/>
  <c r="E27" i="19" s="1"/>
  <c r="E26" i="19" s="1"/>
  <c r="E25" i="19" s="1"/>
  <c r="E24" i="19" s="1"/>
  <c r="E23" i="19" s="1"/>
  <c r="E22" i="19" s="1"/>
  <c r="E21" i="19" s="1"/>
  <c r="E20" i="19" s="1"/>
  <c r="E19" i="19" s="1"/>
  <c r="E18" i="19" s="1"/>
  <c r="E17" i="19" s="1"/>
  <c r="E16" i="19" s="1"/>
  <c r="E15" i="19" s="1"/>
  <c r="E14" i="19" s="1"/>
  <c r="E13" i="19" s="1"/>
  <c r="E12" i="19" s="1"/>
  <c r="E11" i="19" s="1"/>
  <c r="E10" i="19" s="1"/>
  <c r="E9" i="19" s="1"/>
  <c r="E8" i="19" s="1"/>
  <c r="E7" i="19" s="1"/>
  <c r="E6" i="19" s="1"/>
  <c r="E5" i="19" s="1"/>
  <c r="E4" i="19" s="1"/>
  <c r="E3" i="19" s="1"/>
  <c r="O6" i="19" s="1"/>
  <c r="C106" i="19"/>
  <c r="C105" i="19" s="1"/>
  <c r="C104" i="19" s="1"/>
  <c r="C103" i="19" s="1"/>
  <c r="C102" i="19" s="1"/>
  <c r="C101" i="19" s="1"/>
  <c r="C100" i="19" s="1"/>
  <c r="C99" i="19" s="1"/>
  <c r="C98" i="19" s="1"/>
  <c r="C97" i="19" s="1"/>
  <c r="C96" i="19" s="1"/>
  <c r="C95" i="19" s="1"/>
  <c r="C94" i="19" s="1"/>
  <c r="C93" i="19" s="1"/>
  <c r="C92" i="19" s="1"/>
  <c r="C91" i="19" s="1"/>
  <c r="C90" i="19" s="1"/>
  <c r="C89" i="19" s="1"/>
  <c r="C88" i="19" s="1"/>
  <c r="C87" i="19" s="1"/>
  <c r="C86" i="19" s="1"/>
  <c r="C85" i="19" s="1"/>
  <c r="C84" i="19" s="1"/>
  <c r="C83" i="19" s="1"/>
  <c r="C82" i="19" s="1"/>
  <c r="C81" i="19" s="1"/>
  <c r="C80" i="19" s="1"/>
  <c r="C79" i="19" s="1"/>
  <c r="C78" i="19" s="1"/>
  <c r="C77" i="19" s="1"/>
  <c r="C76" i="19" s="1"/>
  <c r="C75" i="19" s="1"/>
  <c r="C74" i="19" s="1"/>
  <c r="C73" i="19" s="1"/>
  <c r="C72" i="19" s="1"/>
  <c r="C71" i="19" s="1"/>
  <c r="C70" i="19" s="1"/>
  <c r="C69" i="19" s="1"/>
  <c r="C68" i="19" s="1"/>
  <c r="C67" i="19" s="1"/>
  <c r="C66" i="19" s="1"/>
  <c r="C65" i="19" s="1"/>
  <c r="C64" i="19" s="1"/>
  <c r="C63" i="19" s="1"/>
  <c r="C62" i="19" s="1"/>
  <c r="C61" i="19" s="1"/>
  <c r="C60" i="19" s="1"/>
  <c r="C59" i="19" s="1"/>
  <c r="C58" i="19" s="1"/>
  <c r="C57" i="19" s="1"/>
  <c r="C56" i="19" s="1"/>
  <c r="C55" i="19" s="1"/>
  <c r="C54" i="19" s="1"/>
  <c r="C53" i="19" s="1"/>
  <c r="C52" i="19" s="1"/>
  <c r="C51" i="19" s="1"/>
  <c r="C50" i="19" s="1"/>
  <c r="C49" i="19" s="1"/>
  <c r="C48" i="19" s="1"/>
  <c r="C47" i="19" s="1"/>
  <c r="C46" i="19" s="1"/>
  <c r="C45" i="19" s="1"/>
  <c r="C44" i="19" s="1"/>
  <c r="C43" i="19" s="1"/>
  <c r="C42" i="19" s="1"/>
  <c r="C41" i="19" s="1"/>
  <c r="C40" i="19" s="1"/>
  <c r="C39" i="19" s="1"/>
  <c r="C38" i="19" s="1"/>
  <c r="C37" i="19" s="1"/>
  <c r="C36" i="19" s="1"/>
  <c r="C35" i="19" s="1"/>
  <c r="C34" i="19" s="1"/>
  <c r="C33" i="19" s="1"/>
  <c r="C32" i="19" s="1"/>
  <c r="C31" i="19" s="1"/>
  <c r="C30" i="19" s="1"/>
  <c r="C29" i="19" s="1"/>
  <c r="C28" i="19" s="1"/>
  <c r="C27" i="19" s="1"/>
  <c r="C26" i="19" s="1"/>
  <c r="C25" i="19" s="1"/>
  <c r="C24" i="19" s="1"/>
  <c r="C23" i="19" s="1"/>
  <c r="C22" i="19" s="1"/>
  <c r="C21" i="19" s="1"/>
  <c r="C20" i="19" s="1"/>
  <c r="C19" i="19" s="1"/>
  <c r="C18" i="19" s="1"/>
  <c r="C17" i="19" s="1"/>
  <c r="C16" i="19" s="1"/>
  <c r="C15" i="19" s="1"/>
  <c r="C14" i="19" s="1"/>
  <c r="C13" i="19" s="1"/>
  <c r="C12" i="19" s="1"/>
  <c r="C11" i="19" s="1"/>
  <c r="C10" i="19" s="1"/>
  <c r="C9" i="19" s="1"/>
  <c r="C8" i="19" s="1"/>
  <c r="C7" i="19" s="1"/>
  <c r="C6" i="19" s="1"/>
  <c r="C5" i="19" s="1"/>
  <c r="C4" i="19" s="1"/>
  <c r="C3" i="19" s="1"/>
  <c r="O4" i="19" s="1"/>
  <c r="BB26" i="12" a="1"/>
  <c r="BB26" i="12" s="1"/>
  <c r="BB27" i="12" s="1" a="1"/>
  <c r="BB27" i="12" s="1"/>
  <c r="BB28" i="12" s="1" a="1"/>
  <c r="BB28" i="12" s="1"/>
  <c r="BB29" i="12" s="1" a="1"/>
  <c r="L33" i="12"/>
  <c r="L6" i="12"/>
  <c r="L22" i="12" s="1"/>
  <c r="G4" i="12"/>
  <c r="M14" i="12"/>
  <c r="M33" i="12" s="1"/>
  <c r="N14" i="12"/>
  <c r="N33" i="12" s="1"/>
  <c r="F4" i="12"/>
  <c r="C4" i="12"/>
  <c r="H12" i="12"/>
  <c r="H10" i="12"/>
  <c r="H8" i="12"/>
  <c r="H6" i="12"/>
  <c r="H11" i="12"/>
  <c r="H5" i="12"/>
  <c r="H13" i="12"/>
  <c r="H9" i="12"/>
  <c r="M9" i="12"/>
  <c r="O12" i="12"/>
  <c r="M5" i="12"/>
  <c r="L9" i="12"/>
  <c r="L25" i="12" s="1"/>
  <c r="M13" i="12"/>
  <c r="L13" i="12"/>
  <c r="L29" i="12" s="1"/>
  <c r="L5" i="12"/>
  <c r="P12" i="12"/>
  <c r="P8" i="12"/>
  <c r="O8" i="12"/>
  <c r="P13" i="12"/>
  <c r="P5" i="12"/>
  <c r="O13" i="12"/>
  <c r="O9" i="12"/>
  <c r="O5" i="12"/>
  <c r="P9" i="12"/>
  <c r="N13" i="12"/>
  <c r="N9" i="12"/>
  <c r="N5" i="12"/>
  <c r="N12" i="12"/>
  <c r="M12" i="12"/>
  <c r="L12" i="12"/>
  <c r="L28" i="12" s="1"/>
  <c r="P11" i="12"/>
  <c r="P7" i="12"/>
  <c r="O11" i="12"/>
  <c r="O7" i="12"/>
  <c r="N8" i="12"/>
  <c r="N7" i="12"/>
  <c r="N11" i="12"/>
  <c r="M11" i="12"/>
  <c r="L11" i="12"/>
  <c r="L27" i="12" s="1"/>
  <c r="P10" i="12"/>
  <c r="O10" i="12"/>
  <c r="N10" i="12"/>
  <c r="R4" i="9" a="1"/>
  <c r="Q105" i="9" a="1"/>
  <c r="Q4" i="9" a="1"/>
  <c r="Q5" i="9" a="1"/>
  <c r="L15" i="12" l="1"/>
  <c r="L19" i="12"/>
  <c r="M19" i="12"/>
  <c r="M24" i="12"/>
  <c r="M28" i="12"/>
  <c r="M25" i="12"/>
  <c r="M29" i="12"/>
  <c r="M15" i="12"/>
  <c r="M21" i="12"/>
  <c r="M22" i="12"/>
  <c r="M26" i="12"/>
  <c r="M20" i="12"/>
  <c r="M23" i="12"/>
  <c r="M27" i="12"/>
  <c r="N19" i="12"/>
  <c r="N24" i="12"/>
  <c r="N28" i="12"/>
  <c r="N25" i="12"/>
  <c r="N29" i="12"/>
  <c r="N15" i="12"/>
  <c r="N21" i="12"/>
  <c r="N22" i="12"/>
  <c r="N26" i="12"/>
  <c r="N20" i="12"/>
  <c r="N23" i="12"/>
  <c r="N27" i="12"/>
  <c r="O19" i="12"/>
  <c r="O24" i="12"/>
  <c r="O28" i="12"/>
  <c r="O25" i="12"/>
  <c r="O29" i="12"/>
  <c r="O15" i="12"/>
  <c r="O21" i="12"/>
  <c r="O22" i="12"/>
  <c r="O26" i="12"/>
  <c r="O20" i="12"/>
  <c r="O23" i="12"/>
  <c r="O27" i="12"/>
  <c r="P19" i="12"/>
  <c r="P24" i="12"/>
  <c r="P28" i="12"/>
  <c r="P25" i="12"/>
  <c r="P29" i="12"/>
  <c r="P15" i="12"/>
  <c r="P21" i="12"/>
  <c r="P22" i="12"/>
  <c r="P26" i="12"/>
  <c r="P20" i="12"/>
  <c r="P23" i="12"/>
  <c r="P27" i="12"/>
  <c r="L21" i="12"/>
  <c r="O43" i="6"/>
  <c r="N43" i="5" s="1"/>
  <c r="O24" i="6"/>
  <c r="O3" i="6"/>
  <c r="O45" i="6"/>
  <c r="N45" i="5" s="1"/>
  <c r="O32" i="6"/>
  <c r="O44" i="6"/>
  <c r="N44" i="5" s="1"/>
  <c r="O22" i="6"/>
  <c r="O42" i="6"/>
  <c r="Q4" i="9"/>
  <c r="Q105" i="9"/>
  <c r="Q5" i="9"/>
  <c r="R4" i="9"/>
  <c r="BB29" i="12"/>
  <c r="BC30" i="12" a="1"/>
  <c r="BC30" i="12" s="1"/>
  <c r="BC31" i="12" s="1" a="1"/>
  <c r="BC31" i="12" s="1"/>
  <c r="BC32" i="12" s="1" a="1"/>
  <c r="BC32" i="12" s="1"/>
  <c r="BC33" i="12" s="1" a="1"/>
  <c r="BC33" i="12" s="1"/>
  <c r="BC34" i="12" s="1" a="1"/>
  <c r="BC34" i="12" s="1"/>
  <c r="BC35" i="12" s="1" a="1"/>
  <c r="BC35" i="12" s="1"/>
  <c r="BC36" i="12" s="1" a="1"/>
  <c r="BC36" i="12" s="1"/>
  <c r="BC37" i="12" s="1" a="1"/>
  <c r="BC37" i="12" s="1"/>
  <c r="BC38" i="12" s="1" a="1"/>
  <c r="BC38" i="12" s="1"/>
  <c r="BC39" i="12" s="1" a="1"/>
  <c r="T247" i="9"/>
  <c r="T135" i="9"/>
  <c r="T160" i="9"/>
  <c r="T185" i="9"/>
  <c r="T210" i="9"/>
  <c r="T156" i="9"/>
  <c r="T196" i="9"/>
  <c r="T130" i="9"/>
  <c r="T170" i="9"/>
  <c r="T215" i="9"/>
  <c r="T131" i="9"/>
  <c r="T171" i="9"/>
  <c r="T206" i="9"/>
  <c r="T117" i="9"/>
  <c r="T122" i="9"/>
  <c r="T127" i="9"/>
  <c r="T132" i="9"/>
  <c r="T137" i="9"/>
  <c r="T142" i="9"/>
  <c r="T147" i="9"/>
  <c r="T152" i="9"/>
  <c r="T157" i="9"/>
  <c r="T162" i="9"/>
  <c r="T167" i="9"/>
  <c r="T172" i="9"/>
  <c r="T177" i="9"/>
  <c r="T182" i="9"/>
  <c r="T187" i="9"/>
  <c r="T192" i="9"/>
  <c r="T197" i="9"/>
  <c r="T202" i="9"/>
  <c r="T207" i="9"/>
  <c r="T212" i="9"/>
  <c r="T217" i="9"/>
  <c r="T222" i="9"/>
  <c r="T227" i="9"/>
  <c r="T120" i="9"/>
  <c r="T190" i="9"/>
  <c r="T126" i="9"/>
  <c r="T176" i="9"/>
  <c r="T226" i="9"/>
  <c r="T125" i="9"/>
  <c r="T165" i="9"/>
  <c r="T141" i="9"/>
  <c r="T181" i="9"/>
  <c r="T216" i="9"/>
  <c r="T140" i="9"/>
  <c r="T195" i="9"/>
  <c r="T121" i="9"/>
  <c r="T186" i="9"/>
  <c r="T155" i="9"/>
  <c r="T205" i="9"/>
  <c r="T161" i="9"/>
  <c r="T118" i="9"/>
  <c r="T123" i="9"/>
  <c r="T128" i="9"/>
  <c r="T133" i="9"/>
  <c r="T138" i="9"/>
  <c r="T143" i="9"/>
  <c r="T148" i="9"/>
  <c r="T153" i="9"/>
  <c r="T158" i="9"/>
  <c r="T163" i="9"/>
  <c r="T168" i="9"/>
  <c r="T173" i="9"/>
  <c r="T178" i="9"/>
  <c r="T183" i="9"/>
  <c r="T188" i="9"/>
  <c r="T193" i="9"/>
  <c r="T198" i="9"/>
  <c r="T203" i="9"/>
  <c r="T208" i="9"/>
  <c r="T213" i="9"/>
  <c r="T218" i="9"/>
  <c r="T223" i="9"/>
  <c r="T228" i="9"/>
  <c r="T150" i="9"/>
  <c r="T225" i="9"/>
  <c r="T136" i="9"/>
  <c r="T201" i="9"/>
  <c r="T180" i="9"/>
  <c r="T230" i="9"/>
  <c r="T151" i="9"/>
  <c r="T221" i="9"/>
  <c r="T200" i="9"/>
  <c r="T211" i="9"/>
  <c r="T119" i="9"/>
  <c r="T124" i="9"/>
  <c r="T129" i="9"/>
  <c r="T134" i="9"/>
  <c r="T139" i="9"/>
  <c r="T144" i="9"/>
  <c r="T149" i="9"/>
  <c r="T154" i="9"/>
  <c r="T159" i="9"/>
  <c r="T164" i="9"/>
  <c r="T169" i="9"/>
  <c r="T174" i="9"/>
  <c r="T179" i="9"/>
  <c r="T184" i="9"/>
  <c r="T189" i="9"/>
  <c r="T194" i="9"/>
  <c r="T199" i="9"/>
  <c r="T204" i="9"/>
  <c r="T209" i="9"/>
  <c r="T214" i="9"/>
  <c r="T219" i="9"/>
  <c r="T224" i="9"/>
  <c r="T229" i="9"/>
  <c r="T145" i="9"/>
  <c r="T175" i="9"/>
  <c r="T220" i="9"/>
  <c r="T146" i="9"/>
  <c r="T166" i="9"/>
  <c r="T191" i="9"/>
  <c r="T236" i="9"/>
  <c r="T233" i="9"/>
  <c r="T243" i="9"/>
  <c r="T231" i="9"/>
  <c r="T241" i="9"/>
  <c r="T239" i="9"/>
  <c r="T245" i="9"/>
  <c r="T240" i="9"/>
  <c r="T234" i="9"/>
  <c r="T235" i="9"/>
  <c r="T238" i="9"/>
  <c r="T232" i="9"/>
  <c r="T237" i="9"/>
  <c r="T242" i="9"/>
  <c r="T244" i="9"/>
  <c r="U174" i="9"/>
  <c r="U209" i="9"/>
  <c r="U135" i="9"/>
  <c r="U175" i="9"/>
  <c r="U225" i="9"/>
  <c r="U121" i="9"/>
  <c r="U191" i="9"/>
  <c r="U130" i="9"/>
  <c r="U170" i="9"/>
  <c r="U205" i="9"/>
  <c r="U136" i="9"/>
  <c r="U186" i="9"/>
  <c r="U211" i="9"/>
  <c r="U184" i="9"/>
  <c r="U214" i="9"/>
  <c r="U140" i="9"/>
  <c r="U180" i="9"/>
  <c r="U151" i="9"/>
  <c r="U166" i="9"/>
  <c r="U216" i="9"/>
  <c r="U117" i="9"/>
  <c r="U122" i="9"/>
  <c r="U127" i="9"/>
  <c r="U132" i="9"/>
  <c r="U137" i="9"/>
  <c r="U142" i="9"/>
  <c r="U147" i="9"/>
  <c r="U152" i="9"/>
  <c r="U157" i="9"/>
  <c r="U162" i="9"/>
  <c r="U167" i="9"/>
  <c r="U172" i="9"/>
  <c r="U177" i="9"/>
  <c r="U182" i="9"/>
  <c r="U187" i="9"/>
  <c r="U192" i="9"/>
  <c r="U197" i="9"/>
  <c r="U202" i="9"/>
  <c r="U207" i="9"/>
  <c r="U212" i="9"/>
  <c r="U217" i="9"/>
  <c r="U222" i="9"/>
  <c r="U227" i="9"/>
  <c r="U179" i="9"/>
  <c r="U150" i="9"/>
  <c r="U190" i="9"/>
  <c r="U220" i="9"/>
  <c r="U131" i="9"/>
  <c r="U181" i="9"/>
  <c r="U206" i="9"/>
  <c r="U189" i="9"/>
  <c r="U204" i="9"/>
  <c r="U125" i="9"/>
  <c r="U195" i="9"/>
  <c r="U126" i="9"/>
  <c r="U176" i="9"/>
  <c r="U221" i="9"/>
  <c r="U155" i="9"/>
  <c r="U210" i="9"/>
  <c r="U219" i="9"/>
  <c r="U165" i="9"/>
  <c r="U215" i="9"/>
  <c r="U171" i="9"/>
  <c r="U118" i="9"/>
  <c r="U123" i="9"/>
  <c r="U128" i="9"/>
  <c r="U133" i="9"/>
  <c r="U138" i="9"/>
  <c r="U143" i="9"/>
  <c r="U148" i="9"/>
  <c r="U153" i="9"/>
  <c r="U158" i="9"/>
  <c r="U163" i="9"/>
  <c r="U168" i="9"/>
  <c r="U173" i="9"/>
  <c r="U178" i="9"/>
  <c r="U183" i="9"/>
  <c r="U188" i="9"/>
  <c r="U193" i="9"/>
  <c r="U198" i="9"/>
  <c r="U203" i="9"/>
  <c r="U208" i="9"/>
  <c r="U213" i="9"/>
  <c r="U218" i="9"/>
  <c r="U223" i="9"/>
  <c r="U228" i="9"/>
  <c r="U224" i="9"/>
  <c r="U160" i="9"/>
  <c r="U200" i="9"/>
  <c r="U156" i="9"/>
  <c r="U199" i="9"/>
  <c r="U229" i="9"/>
  <c r="U120" i="9"/>
  <c r="U230" i="9"/>
  <c r="U141" i="9"/>
  <c r="U201" i="9"/>
  <c r="U119" i="9"/>
  <c r="U124" i="9"/>
  <c r="U129" i="9"/>
  <c r="U134" i="9"/>
  <c r="U139" i="9"/>
  <c r="U144" i="9"/>
  <c r="U149" i="9"/>
  <c r="U154" i="9"/>
  <c r="U159" i="9"/>
  <c r="U164" i="9"/>
  <c r="U169" i="9"/>
  <c r="U194" i="9"/>
  <c r="U145" i="9"/>
  <c r="U185" i="9"/>
  <c r="U146" i="9"/>
  <c r="U161" i="9"/>
  <c r="U196" i="9"/>
  <c r="U226" i="9"/>
  <c r="U241" i="9"/>
  <c r="U244" i="9"/>
  <c r="U240" i="9"/>
  <c r="U237" i="9"/>
  <c r="U243" i="9"/>
  <c r="U245" i="9"/>
  <c r="U231" i="9"/>
  <c r="U236" i="9"/>
  <c r="U242" i="9"/>
  <c r="U233" i="9"/>
  <c r="U234" i="9"/>
  <c r="U239" i="9"/>
  <c r="U235" i="9"/>
  <c r="U232" i="9"/>
  <c r="U238" i="9"/>
  <c r="S134" i="9"/>
  <c r="S164" i="9"/>
  <c r="S199" i="9"/>
  <c r="S135" i="9"/>
  <c r="S175" i="9"/>
  <c r="S136" i="9"/>
  <c r="S211" i="9"/>
  <c r="S117" i="9"/>
  <c r="S122" i="9"/>
  <c r="S127" i="9"/>
  <c r="S132" i="9"/>
  <c r="S137" i="9"/>
  <c r="S142" i="9"/>
  <c r="S147" i="9"/>
  <c r="S152" i="9"/>
  <c r="S157" i="9"/>
  <c r="S162" i="9"/>
  <c r="S167" i="9"/>
  <c r="S172" i="9"/>
  <c r="S177" i="9"/>
  <c r="S182" i="9"/>
  <c r="S187" i="9"/>
  <c r="S192" i="9"/>
  <c r="S197" i="9"/>
  <c r="S202" i="9"/>
  <c r="S207" i="9"/>
  <c r="S212" i="9"/>
  <c r="S217" i="9"/>
  <c r="S222" i="9"/>
  <c r="S227" i="9"/>
  <c r="S119" i="9"/>
  <c r="S194" i="9"/>
  <c r="S165" i="9"/>
  <c r="S185" i="9"/>
  <c r="S225" i="9"/>
  <c r="S161" i="9"/>
  <c r="S191" i="9"/>
  <c r="S139" i="9"/>
  <c r="S184" i="9"/>
  <c r="S224" i="9"/>
  <c r="S150" i="9"/>
  <c r="S180" i="9"/>
  <c r="S210" i="9"/>
  <c r="S126" i="9"/>
  <c r="S171" i="9"/>
  <c r="S206" i="9"/>
  <c r="S124" i="9"/>
  <c r="S174" i="9"/>
  <c r="S219" i="9"/>
  <c r="S125" i="9"/>
  <c r="S170" i="9"/>
  <c r="S215" i="9"/>
  <c r="S131" i="9"/>
  <c r="S176" i="9"/>
  <c r="S221" i="9"/>
  <c r="S149" i="9"/>
  <c r="S179" i="9"/>
  <c r="S155" i="9"/>
  <c r="S200" i="9"/>
  <c r="S156" i="9"/>
  <c r="S181" i="9"/>
  <c r="S118" i="9"/>
  <c r="S123" i="9"/>
  <c r="S128" i="9"/>
  <c r="S133" i="9"/>
  <c r="S138" i="9"/>
  <c r="S143" i="9"/>
  <c r="S148" i="9"/>
  <c r="S153" i="9"/>
  <c r="S158" i="9"/>
  <c r="S163" i="9"/>
  <c r="S168" i="9"/>
  <c r="S173" i="9"/>
  <c r="S178" i="9"/>
  <c r="S183" i="9"/>
  <c r="S188" i="9"/>
  <c r="S193" i="9"/>
  <c r="S198" i="9"/>
  <c r="S203" i="9"/>
  <c r="S208" i="9"/>
  <c r="S213" i="9"/>
  <c r="S218" i="9"/>
  <c r="S223" i="9"/>
  <c r="S228" i="9"/>
  <c r="S129" i="9"/>
  <c r="S209" i="9"/>
  <c r="S140" i="9"/>
  <c r="S205" i="9"/>
  <c r="S146" i="9"/>
  <c r="S216" i="9"/>
  <c r="S144" i="9"/>
  <c r="S169" i="9"/>
  <c r="S214" i="9"/>
  <c r="S160" i="9"/>
  <c r="S195" i="9"/>
  <c r="S166" i="9"/>
  <c r="S186" i="9"/>
  <c r="S154" i="9"/>
  <c r="S189" i="9"/>
  <c r="S229" i="9"/>
  <c r="S130" i="9"/>
  <c r="S220" i="9"/>
  <c r="S151" i="9"/>
  <c r="S201" i="9"/>
  <c r="S159" i="9"/>
  <c r="S204" i="9"/>
  <c r="S120" i="9"/>
  <c r="S121" i="9"/>
  <c r="S226" i="9"/>
  <c r="S145" i="9"/>
  <c r="S190" i="9"/>
  <c r="S230" i="9"/>
  <c r="S141" i="9"/>
  <c r="S196" i="9"/>
  <c r="S244" i="9"/>
  <c r="S240" i="9"/>
  <c r="S231" i="9"/>
  <c r="S236" i="9"/>
  <c r="S241" i="9"/>
  <c r="S238" i="9"/>
  <c r="S242" i="9"/>
  <c r="S243" i="9"/>
  <c r="S239" i="9"/>
  <c r="S232" i="9"/>
  <c r="S237" i="9"/>
  <c r="S233" i="9"/>
  <c r="S234" i="9"/>
  <c r="S235" i="9"/>
  <c r="S245" i="9"/>
  <c r="Q117" i="9"/>
  <c r="Q122" i="9"/>
  <c r="Q127" i="9"/>
  <c r="Q132" i="9"/>
  <c r="Q137" i="9"/>
  <c r="Q142" i="9"/>
  <c r="Q147" i="9"/>
  <c r="Q152" i="9"/>
  <c r="Q157" i="9"/>
  <c r="Q162" i="9"/>
  <c r="Q167" i="9"/>
  <c r="Q172" i="9"/>
  <c r="Q177" i="9"/>
  <c r="Q182" i="9"/>
  <c r="Q187" i="9"/>
  <c r="Q192" i="9"/>
  <c r="Q197" i="9"/>
  <c r="Q202" i="9"/>
  <c r="Q207" i="9"/>
  <c r="Q212" i="9"/>
  <c r="Q217" i="9"/>
  <c r="Q222" i="9"/>
  <c r="Q227" i="9"/>
  <c r="Q174" i="9"/>
  <c r="Q224" i="9"/>
  <c r="Q210" i="9"/>
  <c r="Q151" i="9"/>
  <c r="Q176" i="9"/>
  <c r="Q226" i="9"/>
  <c r="Q204" i="9"/>
  <c r="Q229" i="9"/>
  <c r="Q170" i="9"/>
  <c r="Q220" i="9"/>
  <c r="Q131" i="9"/>
  <c r="Q171" i="9"/>
  <c r="Q216" i="9"/>
  <c r="Q194" i="9"/>
  <c r="Q214" i="9"/>
  <c r="Q205" i="9"/>
  <c r="Q126" i="9"/>
  <c r="Q181" i="9"/>
  <c r="Q199" i="9"/>
  <c r="Q219" i="9"/>
  <c r="Q195" i="9"/>
  <c r="Q225" i="9"/>
  <c r="Q136" i="9"/>
  <c r="Q201" i="9"/>
  <c r="Q118" i="9"/>
  <c r="Q123" i="9"/>
  <c r="Q128" i="9"/>
  <c r="Q133" i="9"/>
  <c r="Q138" i="9"/>
  <c r="Q143" i="9"/>
  <c r="Q148" i="9"/>
  <c r="Q153" i="9"/>
  <c r="Q158" i="9"/>
  <c r="Q163" i="9"/>
  <c r="Q168" i="9"/>
  <c r="Q173" i="9"/>
  <c r="Q178" i="9"/>
  <c r="Q183" i="9"/>
  <c r="Q188" i="9"/>
  <c r="Q193" i="9"/>
  <c r="Q198" i="9"/>
  <c r="Q203" i="9"/>
  <c r="Q208" i="9"/>
  <c r="Q213" i="9"/>
  <c r="Q218" i="9"/>
  <c r="Q223" i="9"/>
  <c r="Q228" i="9"/>
  <c r="Q179" i="9"/>
  <c r="Q185" i="9"/>
  <c r="Q166" i="9"/>
  <c r="Q211" i="9"/>
  <c r="Q189" i="9"/>
  <c r="Q175" i="9"/>
  <c r="Q161" i="9"/>
  <c r="Q196" i="9"/>
  <c r="Q184" i="9"/>
  <c r="Q190" i="9"/>
  <c r="Q146" i="9"/>
  <c r="Q221" i="9"/>
  <c r="Q169" i="9"/>
  <c r="Q200" i="9"/>
  <c r="Q156" i="9"/>
  <c r="Q206" i="9"/>
  <c r="Q119" i="9"/>
  <c r="Q124" i="9"/>
  <c r="Q129" i="9"/>
  <c r="Q134" i="9"/>
  <c r="Q139" i="9"/>
  <c r="Q144" i="9"/>
  <c r="Q149" i="9"/>
  <c r="Q154" i="9"/>
  <c r="Q159" i="9"/>
  <c r="Q164" i="9"/>
  <c r="Q209" i="9"/>
  <c r="Q215" i="9"/>
  <c r="Q191" i="9"/>
  <c r="Q230" i="9"/>
  <c r="Q121" i="9"/>
  <c r="Q186" i="9"/>
  <c r="Q120" i="9"/>
  <c r="Q125" i="9"/>
  <c r="Q130" i="9"/>
  <c r="Q135" i="9"/>
  <c r="Q140" i="9"/>
  <c r="Q145" i="9"/>
  <c r="Q150" i="9"/>
  <c r="Q155" i="9"/>
  <c r="Q160" i="9"/>
  <c r="Q165" i="9"/>
  <c r="Q180" i="9"/>
  <c r="Q141" i="9"/>
  <c r="Q231" i="9"/>
  <c r="Q236" i="9"/>
  <c r="Q241" i="9"/>
  <c r="Q232" i="9"/>
  <c r="Q242" i="9"/>
  <c r="Q233" i="9"/>
  <c r="Q234" i="9"/>
  <c r="Q237" i="9"/>
  <c r="Q244" i="9"/>
  <c r="Q235" i="9"/>
  <c r="Q238" i="9"/>
  <c r="Q240" i="9"/>
  <c r="Q239" i="9"/>
  <c r="Q245" i="9"/>
  <c r="Q243" i="9"/>
  <c r="O33" i="6"/>
  <c r="N33" i="5" s="1"/>
  <c r="O23" i="6"/>
  <c r="N23" i="5" s="1"/>
  <c r="O35" i="6"/>
  <c r="N35" i="5" s="1"/>
  <c r="O36" i="6"/>
  <c r="N36" i="5" s="1"/>
  <c r="O38" i="6"/>
  <c r="N38" i="5" s="1"/>
  <c r="O40" i="6"/>
  <c r="N40" i="5" s="1"/>
  <c r="N1" i="6"/>
  <c r="R43" i="6" s="1"/>
  <c r="O34" i="6"/>
  <c r="N34" i="5" s="1"/>
  <c r="O37" i="6"/>
  <c r="N37" i="5" s="1"/>
  <c r="O39" i="6"/>
  <c r="N39" i="5" s="1"/>
  <c r="O41" i="6"/>
  <c r="N41" i="5" s="1"/>
  <c r="O13" i="6"/>
  <c r="N13" i="5" s="1"/>
  <c r="R219" i="9"/>
  <c r="R152" i="9"/>
  <c r="R196" i="9"/>
  <c r="R137" i="9"/>
  <c r="R177" i="9"/>
  <c r="R213" i="9"/>
  <c r="R118" i="9"/>
  <c r="R122" i="9"/>
  <c r="R126" i="9"/>
  <c r="R130" i="9"/>
  <c r="R134" i="9"/>
  <c r="R138" i="9"/>
  <c r="R142" i="9"/>
  <c r="R146" i="9"/>
  <c r="R150" i="9"/>
  <c r="R154" i="9"/>
  <c r="R158" i="9"/>
  <c r="R162" i="9"/>
  <c r="R166" i="9"/>
  <c r="R170" i="9"/>
  <c r="R174" i="9"/>
  <c r="R178" i="9"/>
  <c r="R182" i="9"/>
  <c r="R186" i="9"/>
  <c r="R190" i="9"/>
  <c r="R194" i="9"/>
  <c r="R198" i="9"/>
  <c r="R202" i="9"/>
  <c r="R206" i="9"/>
  <c r="R210" i="9"/>
  <c r="R214" i="9"/>
  <c r="R218" i="9"/>
  <c r="R222" i="9"/>
  <c r="R226" i="9"/>
  <c r="R230" i="9"/>
  <c r="R227" i="9"/>
  <c r="R156" i="9"/>
  <c r="R188" i="9"/>
  <c r="R228" i="9"/>
  <c r="R141" i="9"/>
  <c r="R181" i="9"/>
  <c r="R217" i="9"/>
  <c r="R215" i="9"/>
  <c r="R124" i="9"/>
  <c r="R168" i="9"/>
  <c r="R200" i="9"/>
  <c r="R133" i="9"/>
  <c r="R189" i="9"/>
  <c r="R223" i="9"/>
  <c r="R132" i="9"/>
  <c r="R144" i="9"/>
  <c r="R148" i="9"/>
  <c r="R160" i="9"/>
  <c r="R180" i="9"/>
  <c r="R192" i="9"/>
  <c r="R204" i="9"/>
  <c r="R224" i="9"/>
  <c r="R121" i="9"/>
  <c r="R125" i="9"/>
  <c r="R145" i="9"/>
  <c r="R153" i="9"/>
  <c r="R161" i="9"/>
  <c r="R165" i="9"/>
  <c r="R173" i="9"/>
  <c r="R201" i="9"/>
  <c r="R209" i="9"/>
  <c r="R225" i="9"/>
  <c r="R211" i="9"/>
  <c r="R140" i="9"/>
  <c r="R184" i="9"/>
  <c r="R220" i="9"/>
  <c r="R169" i="9"/>
  <c r="R207" i="9"/>
  <c r="R136" i="9"/>
  <c r="R176" i="9"/>
  <c r="R208" i="9"/>
  <c r="R117" i="9"/>
  <c r="R197" i="9"/>
  <c r="R119" i="9"/>
  <c r="R123" i="9"/>
  <c r="R127" i="9"/>
  <c r="R131" i="9"/>
  <c r="R135" i="9"/>
  <c r="R139" i="9"/>
  <c r="R143" i="9"/>
  <c r="R147" i="9"/>
  <c r="R151" i="9"/>
  <c r="R155" i="9"/>
  <c r="R159" i="9"/>
  <c r="R163" i="9"/>
  <c r="R167" i="9"/>
  <c r="R171" i="9"/>
  <c r="R175" i="9"/>
  <c r="R179" i="9"/>
  <c r="R183" i="9"/>
  <c r="R187" i="9"/>
  <c r="R191" i="9"/>
  <c r="R195" i="9"/>
  <c r="R199" i="9"/>
  <c r="R203" i="9"/>
  <c r="R128" i="9"/>
  <c r="R172" i="9"/>
  <c r="R216" i="9"/>
  <c r="R149" i="9"/>
  <c r="R193" i="9"/>
  <c r="R221" i="9"/>
  <c r="R120" i="9"/>
  <c r="R157" i="9"/>
  <c r="R205" i="9"/>
  <c r="R164" i="9"/>
  <c r="R212" i="9"/>
  <c r="R129" i="9"/>
  <c r="R185" i="9"/>
  <c r="R229" i="9"/>
  <c r="R237" i="9"/>
  <c r="R241" i="9"/>
  <c r="R234" i="9"/>
  <c r="R242" i="9"/>
  <c r="R231" i="9"/>
  <c r="R239" i="9"/>
  <c r="R232" i="9"/>
  <c r="R233" i="9"/>
  <c r="R245" i="9"/>
  <c r="R238" i="9"/>
  <c r="R235" i="9"/>
  <c r="R243" i="9"/>
  <c r="R236" i="9"/>
  <c r="R240" i="9"/>
  <c r="R244" i="9"/>
  <c r="X43" i="12"/>
  <c r="U337" i="9"/>
  <c r="S350" i="9"/>
  <c r="H14" i="12"/>
  <c r="O4" i="6"/>
  <c r="N4" i="5" s="1"/>
  <c r="O5" i="6"/>
  <c r="N5" i="5" s="1"/>
  <c r="O20" i="6"/>
  <c r="N20" i="5" s="1"/>
  <c r="O30" i="6"/>
  <c r="N30" i="5" s="1"/>
  <c r="O10" i="6"/>
  <c r="N10" i="5" s="1"/>
  <c r="O21" i="6"/>
  <c r="N21" i="5" s="1"/>
  <c r="O11" i="6"/>
  <c r="N11" i="5" s="1"/>
  <c r="O31" i="6"/>
  <c r="N31" i="5" s="1"/>
  <c r="N24" i="5"/>
  <c r="O14" i="6"/>
  <c r="N14" i="5" s="1"/>
  <c r="O25" i="6"/>
  <c r="N25" i="5" s="1"/>
  <c r="O15" i="6"/>
  <c r="N15" i="5" s="1"/>
  <c r="O26" i="6"/>
  <c r="N26" i="5" s="1"/>
  <c r="O6" i="6"/>
  <c r="N6" i="5" s="1"/>
  <c r="O16" i="6"/>
  <c r="N16" i="5" s="1"/>
  <c r="O18" i="6"/>
  <c r="N18" i="5" s="1"/>
  <c r="O28" i="6"/>
  <c r="N28" i="5" s="1"/>
  <c r="O8" i="6"/>
  <c r="N8" i="5" s="1"/>
  <c r="O17" i="6"/>
  <c r="N17" i="5" s="1"/>
  <c r="O27" i="6"/>
  <c r="N27" i="5" s="1"/>
  <c r="O7" i="6"/>
  <c r="N7" i="5" s="1"/>
  <c r="O29" i="6"/>
  <c r="N29" i="5" s="1"/>
  <c r="O9" i="6"/>
  <c r="N9" i="5" s="1"/>
  <c r="O19" i="6"/>
  <c r="N19" i="5" s="1"/>
  <c r="BG169" i="9"/>
  <c r="BG165" i="9"/>
  <c r="S247" i="9"/>
  <c r="S297" i="9"/>
  <c r="W217" i="9"/>
  <c r="W213" i="9"/>
  <c r="AC235" i="9"/>
  <c r="AC208" i="9"/>
  <c r="AI196" i="9"/>
  <c r="AO321" i="9"/>
  <c r="AU324" i="9"/>
  <c r="AI161" i="9"/>
  <c r="S289" i="9"/>
  <c r="S311" i="9"/>
  <c r="S320" i="9"/>
  <c r="Q261" i="9"/>
  <c r="AU261" i="9"/>
  <c r="S283" i="9"/>
  <c r="AO351" i="9"/>
  <c r="AU247" i="9"/>
  <c r="AO170" i="9"/>
  <c r="AO131" i="9"/>
  <c r="AO174" i="9"/>
  <c r="Q271" i="9"/>
  <c r="AO153" i="9"/>
  <c r="AO191" i="9"/>
  <c r="W139" i="9"/>
  <c r="S252" i="9"/>
  <c r="AC353" i="9"/>
  <c r="AO117" i="9"/>
  <c r="AO195" i="9"/>
  <c r="S248" i="9"/>
  <c r="AC278" i="9"/>
  <c r="AU318" i="9"/>
  <c r="AC257" i="9"/>
  <c r="AU309" i="9"/>
  <c r="AC347" i="9"/>
  <c r="T267" i="9"/>
  <c r="W350" i="9"/>
  <c r="AO304" i="9"/>
  <c r="S327" i="9"/>
  <c r="W310" i="9"/>
  <c r="AO299" i="9"/>
  <c r="S295" i="9"/>
  <c r="W136" i="9"/>
  <c r="AC249" i="9"/>
  <c r="AO219" i="9"/>
  <c r="W225" i="9"/>
  <c r="AC194" i="9"/>
  <c r="AU254" i="9"/>
  <c r="T251" i="9"/>
  <c r="AC264" i="9"/>
  <c r="AO319" i="9"/>
  <c r="AC238" i="9"/>
  <c r="AO160" i="9"/>
  <c r="AO284" i="9"/>
  <c r="Q307" i="9"/>
  <c r="AI298" i="9"/>
  <c r="AC213" i="9"/>
  <c r="AU258" i="9"/>
  <c r="S267" i="9"/>
  <c r="W221" i="9"/>
  <c r="AC299" i="9"/>
  <c r="AU250" i="9"/>
  <c r="T286" i="9"/>
  <c r="AC305" i="9"/>
  <c r="AC323" i="9"/>
  <c r="AI137" i="9"/>
  <c r="AO198" i="9"/>
  <c r="AU246" i="9"/>
  <c r="Q319" i="9"/>
  <c r="W349" i="9"/>
  <c r="W340" i="9"/>
  <c r="AI307" i="9"/>
  <c r="AU127" i="9"/>
  <c r="AU238" i="9"/>
  <c r="W228" i="9"/>
  <c r="AI342" i="9"/>
  <c r="AU111" i="9"/>
  <c r="T345" i="9"/>
  <c r="W294" i="9"/>
  <c r="W224" i="9"/>
  <c r="AI284" i="9"/>
  <c r="T257" i="9"/>
  <c r="W246" i="9"/>
  <c r="AC201" i="9"/>
  <c r="AI275" i="9"/>
  <c r="W124" i="9"/>
  <c r="AC228" i="9"/>
  <c r="AI271" i="9"/>
  <c r="T282" i="9"/>
  <c r="BG138" i="9"/>
  <c r="BG183" i="9"/>
  <c r="AU137" i="9"/>
  <c r="AI230" i="9"/>
  <c r="AC250" i="9"/>
  <c r="W250" i="9"/>
  <c r="BG187" i="9"/>
  <c r="AO140" i="9"/>
  <c r="AU193" i="9"/>
  <c r="AU311" i="9"/>
  <c r="AO233" i="9"/>
  <c r="AI236" i="9"/>
  <c r="AC271" i="9"/>
  <c r="W121" i="9"/>
  <c r="W109" i="9"/>
  <c r="W258" i="9"/>
  <c r="BG199" i="9"/>
  <c r="AO144" i="9"/>
  <c r="AU213" i="9"/>
  <c r="AO249" i="9"/>
  <c r="AO165" i="9"/>
  <c r="AC288" i="9"/>
  <c r="W219" i="9"/>
  <c r="W297" i="9"/>
  <c r="BG203" i="9"/>
  <c r="AO148" i="9"/>
  <c r="AU233" i="9"/>
  <c r="AO215" i="9"/>
  <c r="W223" i="9"/>
  <c r="W337" i="9"/>
  <c r="BG207" i="9"/>
  <c r="AO152" i="9"/>
  <c r="AU243" i="9"/>
  <c r="AI255" i="9"/>
  <c r="W242" i="9"/>
  <c r="AO156" i="9"/>
  <c r="AI263" i="9"/>
  <c r="AO181" i="9"/>
  <c r="AC335" i="9"/>
  <c r="BG211" i="9"/>
  <c r="AO336" i="9"/>
  <c r="W309" i="9"/>
  <c r="AC242" i="9"/>
  <c r="AI303" i="9"/>
  <c r="S324" i="9"/>
  <c r="S334" i="9"/>
  <c r="S338" i="9"/>
  <c r="S342" i="9"/>
  <c r="S249" i="9"/>
  <c r="AC220" i="9"/>
  <c r="AI299" i="9"/>
  <c r="W113" i="9"/>
  <c r="AI268" i="9"/>
  <c r="S354" i="9"/>
  <c r="AC263" i="9"/>
  <c r="AO327" i="9"/>
  <c r="AU125" i="9"/>
  <c r="W110" i="9"/>
  <c r="AC247" i="9"/>
  <c r="AC214" i="9"/>
  <c r="AO307" i="9"/>
  <c r="AI267" i="9"/>
  <c r="AU120" i="9"/>
  <c r="BG347" i="9"/>
  <c r="S346" i="9"/>
  <c r="T275" i="9"/>
  <c r="W317" i="9"/>
  <c r="W179" i="9"/>
  <c r="AC166" i="9"/>
  <c r="AO287" i="9"/>
  <c r="BG267" i="9"/>
  <c r="T271" i="9"/>
  <c r="AC312" i="9"/>
  <c r="W157" i="9"/>
  <c r="AC270" i="9"/>
  <c r="AO264" i="9"/>
  <c r="BG235" i="9"/>
  <c r="U294" i="9"/>
  <c r="T327" i="9"/>
  <c r="Q275" i="9"/>
  <c r="Q349" i="9"/>
  <c r="W220" i="9"/>
  <c r="AC178" i="9"/>
  <c r="AC182" i="9"/>
  <c r="AC146" i="9"/>
  <c r="AC189" i="9"/>
  <c r="AI109" i="9"/>
  <c r="AO143" i="9"/>
  <c r="AU228" i="9"/>
  <c r="AU189" i="9"/>
  <c r="BG179" i="9"/>
  <c r="U272" i="9"/>
  <c r="Q341" i="9"/>
  <c r="AI322" i="9"/>
  <c r="U255" i="9"/>
  <c r="W314" i="9"/>
  <c r="W208" i="9"/>
  <c r="AC143" i="9"/>
  <c r="AC121" i="9"/>
  <c r="AI113" i="9"/>
  <c r="AU352" i="9"/>
  <c r="AO306" i="9"/>
  <c r="AU241" i="9"/>
  <c r="AU129" i="9"/>
  <c r="BG353" i="9"/>
  <c r="Q289" i="9"/>
  <c r="AI142" i="9"/>
  <c r="Q285" i="9"/>
  <c r="W145" i="9"/>
  <c r="AI121" i="9"/>
  <c r="Q308" i="9"/>
  <c r="W178" i="9"/>
  <c r="T302" i="9"/>
  <c r="T264" i="9"/>
  <c r="Q277" i="9"/>
  <c r="Q304" i="9"/>
  <c r="W301" i="9"/>
  <c r="W119" i="9"/>
  <c r="AC330" i="9"/>
  <c r="W192" i="9"/>
  <c r="W239" i="9"/>
  <c r="AO121" i="9"/>
  <c r="AI212" i="9"/>
  <c r="AO266" i="9"/>
  <c r="AU151" i="9"/>
  <c r="BG330" i="9"/>
  <c r="BG241" i="9"/>
  <c r="BG174" i="9"/>
  <c r="BG328" i="9"/>
  <c r="BG276" i="9"/>
  <c r="AO168" i="9"/>
  <c r="AU191" i="9"/>
  <c r="AU285" i="9"/>
  <c r="AO225" i="9"/>
  <c r="AI108" i="9"/>
  <c r="AI294" i="9"/>
  <c r="AI334" i="9"/>
  <c r="AI308" i="9"/>
  <c r="AC303" i="9"/>
  <c r="AC237" i="9"/>
  <c r="AC313" i="9"/>
  <c r="W315" i="9"/>
  <c r="W276" i="9"/>
  <c r="AC169" i="9"/>
  <c r="W278" i="9"/>
  <c r="Q280" i="9"/>
  <c r="Q353" i="9"/>
  <c r="Q254" i="9"/>
  <c r="AU336" i="9"/>
  <c r="AI163" i="9"/>
  <c r="AO317" i="9"/>
  <c r="AI297" i="9"/>
  <c r="W316" i="9"/>
  <c r="AC256" i="9"/>
  <c r="Q298" i="9"/>
  <c r="AU330" i="9"/>
  <c r="BG299" i="9"/>
  <c r="AU346" i="9"/>
  <c r="AO115" i="9"/>
  <c r="AI318" i="9"/>
  <c r="AI338" i="9"/>
  <c r="Q300" i="9"/>
  <c r="Q302" i="9"/>
  <c r="BG290" i="9"/>
  <c r="BG339" i="9"/>
  <c r="BG327" i="9"/>
  <c r="AO172" i="9"/>
  <c r="AU200" i="9"/>
  <c r="AU196" i="9"/>
  <c r="AU312" i="9"/>
  <c r="AO246" i="9"/>
  <c r="AI123" i="9"/>
  <c r="AI128" i="9"/>
  <c r="AI314" i="9"/>
  <c r="AI313" i="9"/>
  <c r="AC222" i="9"/>
  <c r="AC267" i="9"/>
  <c r="W319" i="9"/>
  <c r="W126" i="9"/>
  <c r="W304" i="9"/>
  <c r="AC193" i="9"/>
  <c r="W265" i="9"/>
  <c r="Q284" i="9"/>
  <c r="Q258" i="9"/>
  <c r="Q315" i="9"/>
  <c r="AU308" i="9"/>
  <c r="W262" i="9"/>
  <c r="BG157" i="9"/>
  <c r="BG240" i="9"/>
  <c r="AU230" i="9"/>
  <c r="AO244" i="9"/>
  <c r="AO157" i="9"/>
  <c r="AO271" i="9"/>
  <c r="AI167" i="9"/>
  <c r="AI257" i="9"/>
  <c r="AI320" i="9"/>
  <c r="AC106" i="9"/>
  <c r="AC334" i="9"/>
  <c r="AU234" i="9"/>
  <c r="AO248" i="9"/>
  <c r="AO214" i="9"/>
  <c r="AI329" i="9"/>
  <c r="AC184" i="9"/>
  <c r="BG137" i="9"/>
  <c r="AU248" i="9"/>
  <c r="AO232" i="9"/>
  <c r="AU215" i="9"/>
  <c r="AU211" i="9"/>
  <c r="AI125" i="9"/>
  <c r="AO114" i="9"/>
  <c r="AI144" i="9"/>
  <c r="AI168" i="9"/>
  <c r="AI324" i="9"/>
  <c r="AI353" i="9"/>
  <c r="AI180" i="9"/>
  <c r="AC284" i="9"/>
  <c r="AO297" i="9"/>
  <c r="W323" i="9"/>
  <c r="W144" i="9"/>
  <c r="W308" i="9"/>
  <c r="AC279" i="9"/>
  <c r="AC332" i="9"/>
  <c r="W229" i="9"/>
  <c r="W313" i="9"/>
  <c r="Q288" i="9"/>
  <c r="Q262" i="9"/>
  <c r="Q267" i="9"/>
  <c r="BG149" i="9"/>
  <c r="AU134" i="9"/>
  <c r="AO240" i="9"/>
  <c r="AO126" i="9"/>
  <c r="AU288" i="9"/>
  <c r="AI253" i="9"/>
  <c r="AU112" i="9"/>
  <c r="AI270" i="9"/>
  <c r="W107" i="9"/>
  <c r="AC337" i="9"/>
  <c r="Q296" i="9"/>
  <c r="AU268" i="9"/>
  <c r="AC219" i="9"/>
  <c r="W335" i="9"/>
  <c r="W320" i="9"/>
  <c r="W277" i="9"/>
  <c r="BG145" i="9"/>
  <c r="BG334" i="9"/>
  <c r="AU130" i="9"/>
  <c r="AU267" i="9"/>
  <c r="AO236" i="9"/>
  <c r="AU220" i="9"/>
  <c r="AU216" i="9"/>
  <c r="AU316" i="9"/>
  <c r="AO242" i="9"/>
  <c r="AI146" i="9"/>
  <c r="AO186" i="9"/>
  <c r="AI245" i="9"/>
  <c r="AI174" i="9"/>
  <c r="AI333" i="9"/>
  <c r="AI204" i="9"/>
  <c r="AC177" i="9"/>
  <c r="AI147" i="9"/>
  <c r="W327" i="9"/>
  <c r="W166" i="9"/>
  <c r="W312" i="9"/>
  <c r="AC317" i="9"/>
  <c r="W226" i="9"/>
  <c r="W254" i="9"/>
  <c r="W353" i="9"/>
  <c r="Q292" i="9"/>
  <c r="Q266" i="9"/>
  <c r="Q347" i="9"/>
  <c r="AU249" i="9"/>
  <c r="AU342" i="9"/>
  <c r="AI296" i="9"/>
  <c r="AC196" i="9"/>
  <c r="W331" i="9"/>
  <c r="AC212" i="9"/>
  <c r="AC174" i="9"/>
  <c r="W285" i="9"/>
  <c r="BG161" i="9"/>
  <c r="BG307" i="9"/>
  <c r="AU351" i="9"/>
  <c r="AU287" i="9"/>
  <c r="AO178" i="9"/>
  <c r="AO275" i="9"/>
  <c r="AI171" i="9"/>
  <c r="AO173" i="9"/>
  <c r="Q330" i="9"/>
  <c r="W347" i="9"/>
  <c r="AC159" i="9"/>
  <c r="BG166" i="9"/>
  <c r="Q316" i="9"/>
  <c r="W167" i="9"/>
  <c r="W204" i="9"/>
  <c r="W343" i="9"/>
  <c r="AC109" i="9"/>
  <c r="AC116" i="9"/>
  <c r="AC139" i="9"/>
  <c r="AU315" i="9"/>
  <c r="AO279" i="9"/>
  <c r="AO302" i="9"/>
  <c r="AU176" i="9"/>
  <c r="AU124" i="9"/>
  <c r="BG342" i="9"/>
  <c r="BG150" i="9"/>
  <c r="AC296" i="9"/>
  <c r="AO187" i="9"/>
  <c r="Q281" i="9"/>
  <c r="W196" i="9"/>
  <c r="AI312" i="9"/>
  <c r="AI118" i="9"/>
  <c r="AO110" i="9"/>
  <c r="AO145" i="9"/>
  <c r="AO294" i="9"/>
  <c r="AU156" i="9"/>
  <c r="BG142" i="9"/>
  <c r="T298" i="9"/>
  <c r="Q273" i="9"/>
  <c r="U303" i="9"/>
  <c r="W155" i="9"/>
  <c r="AC302" i="9"/>
  <c r="W188" i="9"/>
  <c r="W235" i="9"/>
  <c r="AC197" i="9"/>
  <c r="AC205" i="9"/>
  <c r="AI160" i="9"/>
  <c r="AI288" i="9"/>
  <c r="AI206" i="9"/>
  <c r="AU335" i="9"/>
  <c r="AO262" i="9"/>
  <c r="AU179" i="9"/>
  <c r="AU274" i="9"/>
  <c r="W325" i="9"/>
  <c r="AC211" i="9"/>
  <c r="AI220" i="9"/>
  <c r="AC283" i="9"/>
  <c r="AC126" i="9"/>
  <c r="AO348" i="9"/>
  <c r="AO346" i="9"/>
  <c r="AU169" i="9"/>
  <c r="BG244" i="9"/>
  <c r="AC281" i="9"/>
  <c r="W212" i="9"/>
  <c r="AC259" i="9"/>
  <c r="AI337" i="9"/>
  <c r="AO134" i="9"/>
  <c r="AO111" i="9"/>
  <c r="AO310" i="9"/>
  <c r="AU149" i="9"/>
  <c r="BG332" i="9"/>
  <c r="BG170" i="9"/>
  <c r="Q293" i="9"/>
  <c r="AC127" i="9"/>
  <c r="AI159" i="9"/>
  <c r="AI152" i="9"/>
  <c r="Q327" i="9"/>
  <c r="W200" i="9"/>
  <c r="AU171" i="9"/>
  <c r="T268" i="9"/>
  <c r="Q250" i="9"/>
  <c r="W341" i="9"/>
  <c r="W267" i="9"/>
  <c r="AI246" i="9"/>
  <c r="T294" i="9"/>
  <c r="Q269" i="9"/>
  <c r="W286" i="9"/>
  <c r="AC324" i="9"/>
  <c r="W149" i="9"/>
  <c r="W184" i="9"/>
  <c r="W231" i="9"/>
  <c r="AC183" i="9"/>
  <c r="AC266" i="9"/>
  <c r="AI272" i="9"/>
  <c r="AI170" i="9"/>
  <c r="AU293" i="9"/>
  <c r="AI319" i="9"/>
  <c r="AO250" i="9"/>
  <c r="AO258" i="9"/>
  <c r="AU305" i="9"/>
  <c r="AU164" i="9"/>
  <c r="AU266" i="9"/>
  <c r="BG323" i="9"/>
  <c r="AC291" i="9"/>
  <c r="Q345" i="9"/>
  <c r="AC216" i="9"/>
  <c r="W216" i="9"/>
  <c r="AC167" i="9"/>
  <c r="AI264" i="9"/>
  <c r="AU303" i="9"/>
  <c r="AU188" i="9"/>
  <c r="AU284" i="9"/>
  <c r="Q334" i="9"/>
  <c r="W111" i="9"/>
  <c r="AC188" i="9"/>
  <c r="W351" i="9"/>
  <c r="AC147" i="9"/>
  <c r="AU252" i="9"/>
  <c r="AI285" i="9"/>
  <c r="T284" i="9"/>
  <c r="Q310" i="9"/>
  <c r="W146" i="9"/>
  <c r="AI269" i="9"/>
  <c r="T272" i="9"/>
  <c r="Q306" i="9"/>
  <c r="Q312" i="9"/>
  <c r="W339" i="9"/>
  <c r="AI336" i="9"/>
  <c r="AC119" i="9"/>
  <c r="AI252" i="9"/>
  <c r="AI131" i="9"/>
  <c r="AU269" i="9"/>
  <c r="AO298" i="9"/>
  <c r="AU113" i="9"/>
  <c r="BG172" i="9"/>
  <c r="BG146" i="9"/>
  <c r="T306" i="9"/>
  <c r="T290" i="9"/>
  <c r="T279" i="9"/>
  <c r="Q351" i="9"/>
  <c r="Q265" i="9"/>
  <c r="W274" i="9"/>
  <c r="AC253" i="9"/>
  <c r="W131" i="9"/>
  <c r="W180" i="9"/>
  <c r="W227" i="9"/>
  <c r="AI349" i="9"/>
  <c r="AO337" i="9"/>
  <c r="AI192" i="9"/>
  <c r="AI164" i="9"/>
  <c r="AO341" i="9"/>
  <c r="AI315" i="9"/>
  <c r="AO229" i="9"/>
  <c r="AO237" i="9"/>
  <c r="AU273" i="9"/>
  <c r="AO164" i="9"/>
  <c r="AU262" i="9"/>
  <c r="BG248" i="9"/>
  <c r="S250" i="9"/>
  <c r="S337" i="9"/>
  <c r="S336" i="9"/>
  <c r="S344" i="9"/>
  <c r="S246" i="9"/>
  <c r="S309" i="9"/>
  <c r="S332" i="9"/>
  <c r="S345" i="9"/>
  <c r="S305" i="9"/>
  <c r="S328" i="9"/>
  <c r="S254" i="9"/>
  <c r="S301" i="9"/>
  <c r="T278" i="9"/>
  <c r="Q276" i="9"/>
  <c r="AC164" i="9"/>
  <c r="W269" i="9"/>
  <c r="W300" i="9"/>
  <c r="AC285" i="9"/>
  <c r="AC274" i="9"/>
  <c r="AC289" i="9"/>
  <c r="AC195" i="9"/>
  <c r="AI344" i="9"/>
  <c r="AI126" i="9"/>
  <c r="AI194" i="9"/>
  <c r="AI135" i="9"/>
  <c r="AO263" i="9"/>
  <c r="AU232" i="9"/>
  <c r="AU195" i="9"/>
  <c r="AO132" i="9"/>
  <c r="BG320" i="9"/>
  <c r="BP160" i="9"/>
  <c r="BP164" i="9"/>
  <c r="BP168" i="9"/>
  <c r="BP172" i="9"/>
  <c r="BP173" i="9"/>
  <c r="BP177" i="9"/>
  <c r="BP181" i="9"/>
  <c r="BP185" i="9"/>
  <c r="BP189" i="9"/>
  <c r="BP193" i="9"/>
  <c r="BP197" i="9"/>
  <c r="BP201" i="9"/>
  <c r="BP205" i="9"/>
  <c r="BP209" i="9"/>
  <c r="BP213" i="9"/>
  <c r="BP217" i="9"/>
  <c r="BP221" i="9"/>
  <c r="BP225" i="9"/>
  <c r="BP229" i="9"/>
  <c r="BP233" i="9"/>
  <c r="BP237" i="9"/>
  <c r="BP241" i="9"/>
  <c r="BP245" i="9"/>
  <c r="BP249" i="9"/>
  <c r="BP253" i="9"/>
  <c r="BP257" i="9"/>
  <c r="BP261" i="9"/>
  <c r="BP265" i="9"/>
  <c r="BP269" i="9"/>
  <c r="BP273" i="9"/>
  <c r="BP277" i="9"/>
  <c r="BP281" i="9"/>
  <c r="BP285" i="9"/>
  <c r="BP289" i="9"/>
  <c r="BP293" i="9"/>
  <c r="BP297" i="9"/>
  <c r="BP301" i="9"/>
  <c r="BP305" i="9"/>
  <c r="BP309" i="9"/>
  <c r="BP313" i="9"/>
  <c r="BP317" i="9"/>
  <c r="BP321" i="9"/>
  <c r="BP325" i="9"/>
  <c r="BP329" i="9"/>
  <c r="BP333" i="9"/>
  <c r="BP337" i="9"/>
  <c r="BP341" i="9"/>
  <c r="BP345" i="9"/>
  <c r="BP349" i="9"/>
  <c r="BP353" i="9"/>
  <c r="BP190" i="9"/>
  <c r="BP211" i="9"/>
  <c r="BP232" i="9"/>
  <c r="BP270" i="9"/>
  <c r="BP291" i="9"/>
  <c r="BP312" i="9"/>
  <c r="BP350" i="9"/>
  <c r="BD188" i="9"/>
  <c r="BP169" i="9"/>
  <c r="BP186" i="9"/>
  <c r="BP207" i="9"/>
  <c r="BP228" i="9"/>
  <c r="BP266" i="9"/>
  <c r="BP287" i="9"/>
  <c r="BP308" i="9"/>
  <c r="BP346" i="9"/>
  <c r="BP176" i="9"/>
  <c r="BP195" i="9"/>
  <c r="BP251" i="9"/>
  <c r="BP307" i="9"/>
  <c r="BP326" i="9"/>
  <c r="BD172" i="9"/>
  <c r="BD194" i="9"/>
  <c r="BD203" i="9"/>
  <c r="BD224" i="9"/>
  <c r="BD241" i="9"/>
  <c r="BD262" i="9"/>
  <c r="BD283" i="9"/>
  <c r="BD304" i="9"/>
  <c r="BD321" i="9"/>
  <c r="BD342" i="9"/>
  <c r="BP157" i="9"/>
  <c r="BP223" i="9"/>
  <c r="BP242" i="9"/>
  <c r="BP284" i="9"/>
  <c r="BP298" i="9"/>
  <c r="BP340" i="9"/>
  <c r="BP354" i="9"/>
  <c r="BD181" i="9"/>
  <c r="BD220" i="9"/>
  <c r="BD237" i="9"/>
  <c r="BD258" i="9"/>
  <c r="BD279" i="9"/>
  <c r="BD300" i="9"/>
  <c r="BD317" i="9"/>
  <c r="BD338" i="9"/>
  <c r="BP162" i="9"/>
  <c r="BP200" i="9"/>
  <c r="BP214" i="9"/>
  <c r="BP256" i="9"/>
  <c r="BP275" i="9"/>
  <c r="BP331" i="9"/>
  <c r="BD168" i="9"/>
  <c r="BD190" i="9"/>
  <c r="BD199" i="9"/>
  <c r="BD216" i="9"/>
  <c r="BD233" i="9"/>
  <c r="BD254" i="9"/>
  <c r="BD275" i="9"/>
  <c r="BD296" i="9"/>
  <c r="BD313" i="9"/>
  <c r="BD334" i="9"/>
  <c r="BP167" i="9"/>
  <c r="BP191" i="9"/>
  <c r="BP247" i="9"/>
  <c r="BP303" i="9"/>
  <c r="BP322" i="9"/>
  <c r="BP182" i="9"/>
  <c r="BP222" i="9"/>
  <c r="BP310" i="9"/>
  <c r="BD223" i="9"/>
  <c r="BD243" i="9"/>
  <c r="BD263" i="9"/>
  <c r="BD312" i="9"/>
  <c r="BD332" i="9"/>
  <c r="BD337" i="9"/>
  <c r="BD352" i="9"/>
  <c r="BP199" i="9"/>
  <c r="BP252" i="9"/>
  <c r="BP258" i="9"/>
  <c r="BP344" i="9"/>
  <c r="BD193" i="9"/>
  <c r="BD198" i="9"/>
  <c r="BD228" i="9"/>
  <c r="BD248" i="9"/>
  <c r="BD253" i="9"/>
  <c r="BD268" i="9"/>
  <c r="BD273" i="9"/>
  <c r="BD288" i="9"/>
  <c r="BD293" i="9"/>
  <c r="BP158" i="9"/>
  <c r="BP170" i="9"/>
  <c r="BP240" i="9"/>
  <c r="BP246" i="9"/>
  <c r="BP299" i="9"/>
  <c r="BP328" i="9"/>
  <c r="BP339" i="9"/>
  <c r="BD183" i="9"/>
  <c r="BD204" i="9"/>
  <c r="BD209" i="9"/>
  <c r="BD229" i="9"/>
  <c r="BD278" i="9"/>
  <c r="BD298" i="9"/>
  <c r="BD318" i="9"/>
  <c r="BP188" i="9"/>
  <c r="BP276" i="9"/>
  <c r="BP316" i="9"/>
  <c r="BP334" i="9"/>
  <c r="BD173" i="9"/>
  <c r="BD178" i="9"/>
  <c r="BD214" i="9"/>
  <c r="BD234" i="9"/>
  <c r="BD303" i="9"/>
  <c r="BD323" i="9"/>
  <c r="BD343" i="9"/>
  <c r="BP206" i="9"/>
  <c r="BP224" i="9"/>
  <c r="BP235" i="9"/>
  <c r="BP264" i="9"/>
  <c r="BP294" i="9"/>
  <c r="BP323" i="9"/>
  <c r="BP351" i="9"/>
  <c r="BD219" i="9"/>
  <c r="BD239" i="9"/>
  <c r="BD259" i="9"/>
  <c r="BD308" i="9"/>
  <c r="BD328" i="9"/>
  <c r="BD333" i="9"/>
  <c r="BD348" i="9"/>
  <c r="BD353" i="9"/>
  <c r="BP165" i="9"/>
  <c r="BP183" i="9"/>
  <c r="BP194" i="9"/>
  <c r="BP212" i="9"/>
  <c r="BP271" i="9"/>
  <c r="BP282" i="9"/>
  <c r="BP300" i="9"/>
  <c r="BP311" i="9"/>
  <c r="BD244" i="9"/>
  <c r="BD249" i="9"/>
  <c r="BD264" i="9"/>
  <c r="BD269" i="9"/>
  <c r="BD284" i="9"/>
  <c r="BD289" i="9"/>
  <c r="BD309" i="9"/>
  <c r="BP230" i="9"/>
  <c r="BP259" i="9"/>
  <c r="BP288" i="9"/>
  <c r="BP318" i="9"/>
  <c r="BD184" i="9"/>
  <c r="BD189" i="9"/>
  <c r="BD205" i="9"/>
  <c r="BD225" i="9"/>
  <c r="BD274" i="9"/>
  <c r="BD294" i="9"/>
  <c r="BD314" i="9"/>
  <c r="BP159" i="9"/>
  <c r="BP171" i="9"/>
  <c r="BP178" i="9"/>
  <c r="BP218" i="9"/>
  <c r="BP306" i="9"/>
  <c r="BD179" i="9"/>
  <c r="BD195" i="9"/>
  <c r="BD200" i="9"/>
  <c r="BD210" i="9"/>
  <c r="BD230" i="9"/>
  <c r="BD250" i="9"/>
  <c r="BD299" i="9"/>
  <c r="BD319" i="9"/>
  <c r="BD339" i="9"/>
  <c r="BP219" i="9"/>
  <c r="BP248" i="9"/>
  <c r="BP254" i="9"/>
  <c r="BP283" i="9"/>
  <c r="BP335" i="9"/>
  <c r="BP161" i="9"/>
  <c r="BP290" i="9"/>
  <c r="BP320" i="9"/>
  <c r="BD170" i="9"/>
  <c r="BD187" i="9"/>
  <c r="BD280" i="9"/>
  <c r="BD305" i="9"/>
  <c r="BD354" i="9"/>
  <c r="BP184" i="9"/>
  <c r="BP215" i="9"/>
  <c r="BP226" i="9"/>
  <c r="BD213" i="9"/>
  <c r="BD330" i="9"/>
  <c r="BP196" i="9"/>
  <c r="BP238" i="9"/>
  <c r="BP268" i="9"/>
  <c r="BP279" i="9"/>
  <c r="BP332" i="9"/>
  <c r="BD180" i="9"/>
  <c r="BD206" i="9"/>
  <c r="BD222" i="9"/>
  <c r="BD238" i="9"/>
  <c r="BD287" i="9"/>
  <c r="BP174" i="9"/>
  <c r="BP204" i="9"/>
  <c r="BP280" i="9"/>
  <c r="BD197" i="9"/>
  <c r="BD215" i="9"/>
  <c r="BD231" i="9"/>
  <c r="BD247" i="9"/>
  <c r="BP216" i="9"/>
  <c r="BP324" i="9"/>
  <c r="BP343" i="9"/>
  <c r="BD171" i="9"/>
  <c r="BD240" i="9"/>
  <c r="BD256" i="9"/>
  <c r="BD265" i="9"/>
  <c r="BD272" i="9"/>
  <c r="BD281" i="9"/>
  <c r="BD297" i="9"/>
  <c r="BD346" i="9"/>
  <c r="BP260" i="9"/>
  <c r="BP302" i="9"/>
  <c r="BD290" i="9"/>
  <c r="BD306" i="9"/>
  <c r="BD322" i="9"/>
  <c r="BP163" i="9"/>
  <c r="BP227" i="9"/>
  <c r="BP272" i="9"/>
  <c r="BP314" i="9"/>
  <c r="BD315" i="9"/>
  <c r="BD331" i="9"/>
  <c r="BD347" i="9"/>
  <c r="BP208" i="9"/>
  <c r="BP239" i="9"/>
  <c r="BP250" i="9"/>
  <c r="BP336" i="9"/>
  <c r="BD174" i="9"/>
  <c r="BD191" i="9"/>
  <c r="BD207" i="9"/>
  <c r="BD324" i="9"/>
  <c r="BD340" i="9"/>
  <c r="BD349" i="9"/>
  <c r="BP166" i="9"/>
  <c r="BP175" i="9"/>
  <c r="BP220" i="9"/>
  <c r="BP262" i="9"/>
  <c r="BP292" i="9"/>
  <c r="BD232" i="9"/>
  <c r="BD257" i="9"/>
  <c r="BP187" i="9"/>
  <c r="BP295" i="9"/>
  <c r="BP304" i="9"/>
  <c r="BP347" i="9"/>
  <c r="BD182" i="9"/>
  <c r="BD208" i="9"/>
  <c r="BD217" i="9"/>
  <c r="BD266" i="9"/>
  <c r="BD282" i="9"/>
  <c r="BP231" i="9"/>
  <c r="BD201" i="9"/>
  <c r="BD226" i="9"/>
  <c r="BD242" i="9"/>
  <c r="BD291" i="9"/>
  <c r="BD307" i="9"/>
  <c r="BP198" i="9"/>
  <c r="BP243" i="9"/>
  <c r="BP315" i="9"/>
  <c r="BD175" i="9"/>
  <c r="BD235" i="9"/>
  <c r="BD251" i="9"/>
  <c r="BD267" i="9"/>
  <c r="BD316" i="9"/>
  <c r="BD325" i="9"/>
  <c r="BD341" i="9"/>
  <c r="BP327" i="9"/>
  <c r="BD285" i="9"/>
  <c r="BD301" i="9"/>
  <c r="BD350" i="9"/>
  <c r="BP179" i="9"/>
  <c r="BP210" i="9"/>
  <c r="BP296" i="9"/>
  <c r="BD192" i="9"/>
  <c r="BD260" i="9"/>
  <c r="BD276" i="9"/>
  <c r="BD292" i="9"/>
  <c r="BP263" i="9"/>
  <c r="BP202" i="9"/>
  <c r="BD169" i="9"/>
  <c r="BD326" i="9"/>
  <c r="BD345" i="9"/>
  <c r="BP234" i="9"/>
  <c r="BD252" i="9"/>
  <c r="BD277" i="9"/>
  <c r="BP236" i="9"/>
  <c r="BP274" i="9"/>
  <c r="BP342" i="9"/>
  <c r="BD196" i="9"/>
  <c r="BD227" i="9"/>
  <c r="BD351" i="9"/>
  <c r="BP203" i="9"/>
  <c r="BP348" i="9"/>
  <c r="BD302" i="9"/>
  <c r="BP352" i="9"/>
  <c r="BD177" i="9"/>
  <c r="BD335" i="9"/>
  <c r="BP286" i="9"/>
  <c r="BD236" i="9"/>
  <c r="BD286" i="9"/>
  <c r="BP180" i="9"/>
  <c r="BD211" i="9"/>
  <c r="BP255" i="9"/>
  <c r="BD185" i="9"/>
  <c r="BD311" i="9"/>
  <c r="BP338" i="9"/>
  <c r="BD295" i="9"/>
  <c r="BD336" i="9"/>
  <c r="BD270" i="9"/>
  <c r="BP244" i="9"/>
  <c r="BP319" i="9"/>
  <c r="BD245" i="9"/>
  <c r="BD320" i="9"/>
  <c r="BP278" i="9"/>
  <c r="BD218" i="9"/>
  <c r="BD261" i="9"/>
  <c r="BD176" i="9"/>
  <c r="BD221" i="9"/>
  <c r="BD310" i="9"/>
  <c r="BD186" i="9"/>
  <c r="BP330" i="9"/>
  <c r="BD202" i="9"/>
  <c r="BD344" i="9"/>
  <c r="BD271" i="9"/>
  <c r="BP192" i="9"/>
  <c r="BD327" i="9"/>
  <c r="BD329" i="9"/>
  <c r="BP267" i="9"/>
  <c r="BD212" i="9"/>
  <c r="BD246" i="9"/>
  <c r="BD255" i="9"/>
  <c r="T283" i="9"/>
  <c r="T348" i="9"/>
  <c r="T273" i="9"/>
  <c r="T334" i="9"/>
  <c r="T287" i="9"/>
  <c r="T277" i="9"/>
  <c r="T281" i="9"/>
  <c r="T295" i="9"/>
  <c r="T291" i="9"/>
  <c r="T285" i="9"/>
  <c r="T288" i="9"/>
  <c r="T261" i="9"/>
  <c r="T292" i="9"/>
  <c r="T265" i="9"/>
  <c r="T296" i="9"/>
  <c r="T324" i="9"/>
  <c r="T337" i="9"/>
  <c r="T254" i="9"/>
  <c r="T328" i="9"/>
  <c r="T258" i="9"/>
  <c r="T332" i="9"/>
  <c r="T303" i="9"/>
  <c r="T269" i="9"/>
  <c r="T304" i="9"/>
  <c r="T313" i="9"/>
  <c r="T341" i="9"/>
  <c r="BN165" i="9"/>
  <c r="BN160" i="9"/>
  <c r="BN169" i="9"/>
  <c r="BN182" i="9"/>
  <c r="BN203" i="9"/>
  <c r="BN224" i="9"/>
  <c r="BN245" i="9"/>
  <c r="BN262" i="9"/>
  <c r="BN283" i="9"/>
  <c r="BN304" i="9"/>
  <c r="BN325" i="9"/>
  <c r="BN342" i="9"/>
  <c r="BB180" i="9"/>
  <c r="BB201" i="9"/>
  <c r="BN178" i="9"/>
  <c r="BN199" i="9"/>
  <c r="BN220" i="9"/>
  <c r="BN241" i="9"/>
  <c r="BN258" i="9"/>
  <c r="BN279" i="9"/>
  <c r="BN300" i="9"/>
  <c r="BN321" i="9"/>
  <c r="BN338" i="9"/>
  <c r="BN162" i="9"/>
  <c r="BN181" i="9"/>
  <c r="BN200" i="9"/>
  <c r="BN214" i="9"/>
  <c r="BN256" i="9"/>
  <c r="BN270" i="9"/>
  <c r="BN275" i="9"/>
  <c r="BN312" i="9"/>
  <c r="BN317" i="9"/>
  <c r="BN331" i="9"/>
  <c r="BB168" i="9"/>
  <c r="BB190" i="9"/>
  <c r="BB216" i="9"/>
  <c r="BB237" i="9"/>
  <c r="BB254" i="9"/>
  <c r="BB275" i="9"/>
  <c r="BB296" i="9"/>
  <c r="BB317" i="9"/>
  <c r="BB334" i="9"/>
  <c r="BN167" i="9"/>
  <c r="BN186" i="9"/>
  <c r="BN191" i="9"/>
  <c r="BN228" i="9"/>
  <c r="BN233" i="9"/>
  <c r="BN247" i="9"/>
  <c r="BN289" i="9"/>
  <c r="BN303" i="9"/>
  <c r="BN322" i="9"/>
  <c r="BN345" i="9"/>
  <c r="BB177" i="9"/>
  <c r="BB199" i="9"/>
  <c r="BB212" i="9"/>
  <c r="BB233" i="9"/>
  <c r="BB250" i="9"/>
  <c r="BB271" i="9"/>
  <c r="BB292" i="9"/>
  <c r="BB313" i="9"/>
  <c r="BB330" i="9"/>
  <c r="BB351" i="9"/>
  <c r="BN172" i="9"/>
  <c r="BN205" i="9"/>
  <c r="BN219" i="9"/>
  <c r="BN238" i="9"/>
  <c r="BN261" i="9"/>
  <c r="BN280" i="9"/>
  <c r="BN294" i="9"/>
  <c r="BN336" i="9"/>
  <c r="BN350" i="9"/>
  <c r="BB186" i="9"/>
  <c r="BB208" i="9"/>
  <c r="BB229" i="9"/>
  <c r="BB246" i="9"/>
  <c r="BB267" i="9"/>
  <c r="BB288" i="9"/>
  <c r="BB309" i="9"/>
  <c r="BB326" i="9"/>
  <c r="BB347" i="9"/>
  <c r="BN177" i="9"/>
  <c r="BN196" i="9"/>
  <c r="BN210" i="9"/>
  <c r="BN252" i="9"/>
  <c r="BN266" i="9"/>
  <c r="BN271" i="9"/>
  <c r="BN308" i="9"/>
  <c r="BN313" i="9"/>
  <c r="BN327" i="9"/>
  <c r="BN158" i="9"/>
  <c r="BN170" i="9"/>
  <c r="BN211" i="9"/>
  <c r="BN229" i="9"/>
  <c r="BN240" i="9"/>
  <c r="BN246" i="9"/>
  <c r="BN269" i="9"/>
  <c r="BN299" i="9"/>
  <c r="BN328" i="9"/>
  <c r="BN339" i="9"/>
  <c r="BB188" i="9"/>
  <c r="BB204" i="9"/>
  <c r="BB253" i="9"/>
  <c r="BB258" i="9"/>
  <c r="BB273" i="9"/>
  <c r="BB278" i="9"/>
  <c r="BB293" i="9"/>
  <c r="BB298" i="9"/>
  <c r="BB318" i="9"/>
  <c r="BN188" i="9"/>
  <c r="BN217" i="9"/>
  <c r="BN276" i="9"/>
  <c r="BN287" i="9"/>
  <c r="BN305" i="9"/>
  <c r="BN316" i="9"/>
  <c r="BN334" i="9"/>
  <c r="BB173" i="9"/>
  <c r="BB178" i="9"/>
  <c r="BB183" i="9"/>
  <c r="BB209" i="9"/>
  <c r="BB214" i="9"/>
  <c r="BB234" i="9"/>
  <c r="BB283" i="9"/>
  <c r="BB303" i="9"/>
  <c r="BB323" i="9"/>
  <c r="BB343" i="9"/>
  <c r="BN164" i="9"/>
  <c r="BN176" i="9"/>
  <c r="BN206" i="9"/>
  <c r="BN235" i="9"/>
  <c r="BN264" i="9"/>
  <c r="BN293" i="9"/>
  <c r="BN323" i="9"/>
  <c r="BN351" i="9"/>
  <c r="BB219" i="9"/>
  <c r="BB239" i="9"/>
  <c r="BB259" i="9"/>
  <c r="BB308" i="9"/>
  <c r="BB328" i="9"/>
  <c r="BB348" i="9"/>
  <c r="BN183" i="9"/>
  <c r="BN194" i="9"/>
  <c r="BN212" i="9"/>
  <c r="BN223" i="9"/>
  <c r="BN282" i="9"/>
  <c r="BN311" i="9"/>
  <c r="BB224" i="9"/>
  <c r="BB244" i="9"/>
  <c r="BB264" i="9"/>
  <c r="BB284" i="9"/>
  <c r="BB333" i="9"/>
  <c r="BB338" i="9"/>
  <c r="BB353" i="9"/>
  <c r="BN230" i="9"/>
  <c r="BN253" i="9"/>
  <c r="BN259" i="9"/>
  <c r="BN288" i="9"/>
  <c r="BN318" i="9"/>
  <c r="BB189" i="9"/>
  <c r="BB194" i="9"/>
  <c r="BB249" i="9"/>
  <c r="BB269" i="9"/>
  <c r="BB274" i="9"/>
  <c r="BB289" i="9"/>
  <c r="BB294" i="9"/>
  <c r="BB314" i="9"/>
  <c r="BN159" i="9"/>
  <c r="BN171" i="9"/>
  <c r="BN201" i="9"/>
  <c r="BN218" i="9"/>
  <c r="BN306" i="9"/>
  <c r="BN329" i="9"/>
  <c r="BN340" i="9"/>
  <c r="BN346" i="9"/>
  <c r="BB184" i="9"/>
  <c r="BB200" i="9"/>
  <c r="BB205" i="9"/>
  <c r="BB210" i="9"/>
  <c r="BB225" i="9"/>
  <c r="BB230" i="9"/>
  <c r="BB279" i="9"/>
  <c r="BB299" i="9"/>
  <c r="BB319" i="9"/>
  <c r="BB339" i="9"/>
  <c r="BN189" i="9"/>
  <c r="BN195" i="9"/>
  <c r="BN248" i="9"/>
  <c r="BN254" i="9"/>
  <c r="BN277" i="9"/>
  <c r="BN335" i="9"/>
  <c r="BB169" i="9"/>
  <c r="BB174" i="9"/>
  <c r="BB179" i="9"/>
  <c r="BB195" i="9"/>
  <c r="BB215" i="9"/>
  <c r="BB235" i="9"/>
  <c r="BB255" i="9"/>
  <c r="BB304" i="9"/>
  <c r="BB324" i="9"/>
  <c r="BB344" i="9"/>
  <c r="BN207" i="9"/>
  <c r="BN225" i="9"/>
  <c r="BN236" i="9"/>
  <c r="BN242" i="9"/>
  <c r="BN265" i="9"/>
  <c r="BN295" i="9"/>
  <c r="BN324" i="9"/>
  <c r="BN330" i="9"/>
  <c r="BN341" i="9"/>
  <c r="BN352" i="9"/>
  <c r="BB220" i="9"/>
  <c r="BB240" i="9"/>
  <c r="BB260" i="9"/>
  <c r="BB280" i="9"/>
  <c r="BB329" i="9"/>
  <c r="BB349" i="9"/>
  <c r="BB354" i="9"/>
  <c r="BN166" i="9"/>
  <c r="BN184" i="9"/>
  <c r="BN213" i="9"/>
  <c r="BN243" i="9"/>
  <c r="BN272" i="9"/>
  <c r="BN301" i="9"/>
  <c r="BN347" i="9"/>
  <c r="BN237" i="9"/>
  <c r="BN257" i="9"/>
  <c r="BN268" i="9"/>
  <c r="BN310" i="9"/>
  <c r="BN332" i="9"/>
  <c r="BB206" i="9"/>
  <c r="BB213" i="9"/>
  <c r="BB222" i="9"/>
  <c r="BB238" i="9"/>
  <c r="BB287" i="9"/>
  <c r="BN174" i="9"/>
  <c r="BN193" i="9"/>
  <c r="BN204" i="9"/>
  <c r="BB197" i="9"/>
  <c r="BB231" i="9"/>
  <c r="BB247" i="9"/>
  <c r="BB263" i="9"/>
  <c r="BB312" i="9"/>
  <c r="BN216" i="9"/>
  <c r="BN343" i="9"/>
  <c r="BN353" i="9"/>
  <c r="BB256" i="9"/>
  <c r="BB272" i="9"/>
  <c r="BB321" i="9"/>
  <c r="BB337" i="9"/>
  <c r="BB346" i="9"/>
  <c r="BN249" i="9"/>
  <c r="BN260" i="9"/>
  <c r="BN291" i="9"/>
  <c r="BN302" i="9"/>
  <c r="BB171" i="9"/>
  <c r="BB265" i="9"/>
  <c r="BB281" i="9"/>
  <c r="BB290" i="9"/>
  <c r="BB297" i="9"/>
  <c r="BB306" i="9"/>
  <c r="BB322" i="9"/>
  <c r="BN163" i="9"/>
  <c r="BN185" i="9"/>
  <c r="BN227" i="9"/>
  <c r="BN314" i="9"/>
  <c r="BB315" i="9"/>
  <c r="BB331" i="9"/>
  <c r="BN197" i="9"/>
  <c r="BN208" i="9"/>
  <c r="BN239" i="9"/>
  <c r="BN250" i="9"/>
  <c r="BN333" i="9"/>
  <c r="BB181" i="9"/>
  <c r="BB207" i="9"/>
  <c r="BB223" i="9"/>
  <c r="BB340" i="9"/>
  <c r="BN175" i="9"/>
  <c r="BN281" i="9"/>
  <c r="BN292" i="9"/>
  <c r="BN354" i="9"/>
  <c r="BB172" i="9"/>
  <c r="BB191" i="9"/>
  <c r="BB198" i="9"/>
  <c r="BB232" i="9"/>
  <c r="BB248" i="9"/>
  <c r="BN187" i="9"/>
  <c r="BN344" i="9"/>
  <c r="BB182" i="9"/>
  <c r="BB241" i="9"/>
  <c r="BB257" i="9"/>
  <c r="BB266" i="9"/>
  <c r="BB282" i="9"/>
  <c r="BN231" i="9"/>
  <c r="BB217" i="9"/>
  <c r="BB226" i="9"/>
  <c r="BB242" i="9"/>
  <c r="BB291" i="9"/>
  <c r="BB307" i="9"/>
  <c r="BN198" i="9"/>
  <c r="BN273" i="9"/>
  <c r="BN284" i="9"/>
  <c r="BN315" i="9"/>
  <c r="BN326" i="9"/>
  <c r="BB251" i="9"/>
  <c r="BB300" i="9"/>
  <c r="BB316" i="9"/>
  <c r="BB332" i="9"/>
  <c r="BN179" i="9"/>
  <c r="BN209" i="9"/>
  <c r="BN251" i="9"/>
  <c r="BN285" i="9"/>
  <c r="BN296" i="9"/>
  <c r="BN337" i="9"/>
  <c r="BB175" i="9"/>
  <c r="BB192" i="9"/>
  <c r="BB276" i="9"/>
  <c r="BB325" i="9"/>
  <c r="BB341" i="9"/>
  <c r="BB350" i="9"/>
  <c r="BN221" i="9"/>
  <c r="BN263" i="9"/>
  <c r="BB285" i="9"/>
  <c r="BB301" i="9"/>
  <c r="BB310" i="9"/>
  <c r="BN168" i="9"/>
  <c r="BN190" i="9"/>
  <c r="BN307" i="9"/>
  <c r="BB185" i="9"/>
  <c r="BB335" i="9"/>
  <c r="BN232" i="9"/>
  <c r="BN274" i="9"/>
  <c r="BN319" i="9"/>
  <c r="BB176" i="9"/>
  <c r="BB211" i="9"/>
  <c r="BB227" i="9"/>
  <c r="BB243" i="9"/>
  <c r="BN348" i="9"/>
  <c r="BB218" i="9"/>
  <c r="BN202" i="9"/>
  <c r="BB202" i="9"/>
  <c r="BB196" i="9"/>
  <c r="BB277" i="9"/>
  <c r="BN309" i="9"/>
  <c r="BB302" i="9"/>
  <c r="BN244" i="9"/>
  <c r="BB170" i="9"/>
  <c r="BB327" i="9"/>
  <c r="BN180" i="9"/>
  <c r="BN255" i="9"/>
  <c r="BN320" i="9"/>
  <c r="BB311" i="9"/>
  <c r="BN215" i="9"/>
  <c r="BB262" i="9"/>
  <c r="BN290" i="9"/>
  <c r="BB336" i="9"/>
  <c r="BN222" i="9"/>
  <c r="BN278" i="9"/>
  <c r="BN298" i="9"/>
  <c r="BB193" i="9"/>
  <c r="BB245" i="9"/>
  <c r="BB261" i="9"/>
  <c r="BB221" i="9"/>
  <c r="BN161" i="9"/>
  <c r="BB236" i="9"/>
  <c r="BN192" i="9"/>
  <c r="BB286" i="9"/>
  <c r="BB342" i="9"/>
  <c r="BB270" i="9"/>
  <c r="BB305" i="9"/>
  <c r="BN226" i="9"/>
  <c r="BN297" i="9"/>
  <c r="BN349" i="9"/>
  <c r="BN234" i="9"/>
  <c r="BB228" i="9"/>
  <c r="BB352" i="9"/>
  <c r="BN173" i="9"/>
  <c r="BN157" i="9"/>
  <c r="BN286" i="9"/>
  <c r="BB268" i="9"/>
  <c r="BB345" i="9"/>
  <c r="BB187" i="9"/>
  <c r="BB320" i="9"/>
  <c r="BB295" i="9"/>
  <c r="BN267" i="9"/>
  <c r="BB203" i="9"/>
  <c r="BB252" i="9"/>
  <c r="W273" i="9"/>
  <c r="W222" i="9"/>
  <c r="AC295" i="9"/>
  <c r="AC301" i="9"/>
  <c r="W263" i="9"/>
  <c r="AC294" i="9"/>
  <c r="AC172" i="9"/>
  <c r="AC203" i="9"/>
  <c r="AI258" i="9"/>
  <c r="AI309" i="9"/>
  <c r="AI241" i="9"/>
  <c r="AO210" i="9"/>
  <c r="AI251" i="9"/>
  <c r="AU276" i="9"/>
  <c r="AU306" i="9"/>
  <c r="AU159" i="9"/>
  <c r="AU206" i="9"/>
  <c r="BG343" i="9"/>
  <c r="T262" i="9"/>
  <c r="Q354" i="9"/>
  <c r="Q272" i="9"/>
  <c r="W173" i="9"/>
  <c r="W346" i="9"/>
  <c r="W106" i="9"/>
  <c r="W218" i="9"/>
  <c r="AC350" i="9"/>
  <c r="W296" i="9"/>
  <c r="AC277" i="9"/>
  <c r="AC149" i="9"/>
  <c r="W259" i="9"/>
  <c r="W112" i="9"/>
  <c r="AC273" i="9"/>
  <c r="AC268" i="9"/>
  <c r="AC157" i="9"/>
  <c r="AC171" i="9"/>
  <c r="AI133" i="9"/>
  <c r="AC180" i="9"/>
  <c r="AI172" i="9"/>
  <c r="AI218" i="9"/>
  <c r="AI188" i="9"/>
  <c r="AI304" i="9"/>
  <c r="AI153" i="9"/>
  <c r="AI237" i="9"/>
  <c r="AU341" i="9"/>
  <c r="AI247" i="9"/>
  <c r="AO227" i="9"/>
  <c r="AU128" i="9"/>
  <c r="AO259" i="9"/>
  <c r="AU203" i="9"/>
  <c r="AU294" i="9"/>
  <c r="AU227" i="9"/>
  <c r="AU180" i="9"/>
  <c r="AU144" i="9"/>
  <c r="AU202" i="9"/>
  <c r="BG216" i="9"/>
  <c r="BG280" i="9"/>
  <c r="BG297" i="9"/>
  <c r="BO169" i="9"/>
  <c r="BC171" i="9"/>
  <c r="BC175" i="9"/>
  <c r="BC179" i="9"/>
  <c r="BC183" i="9"/>
  <c r="BC187" i="9"/>
  <c r="BC191" i="9"/>
  <c r="BC195" i="9"/>
  <c r="BC199" i="9"/>
  <c r="BC203" i="9"/>
  <c r="BO186" i="9"/>
  <c r="BO207" i="9"/>
  <c r="BO228" i="9"/>
  <c r="BO249" i="9"/>
  <c r="BO266" i="9"/>
  <c r="BO287" i="9"/>
  <c r="BO308" i="9"/>
  <c r="BO329" i="9"/>
  <c r="BO346" i="9"/>
  <c r="BC184" i="9"/>
  <c r="BC205" i="9"/>
  <c r="BC209" i="9"/>
  <c r="BC213" i="9"/>
  <c r="BC217" i="9"/>
  <c r="BC221" i="9"/>
  <c r="BC225" i="9"/>
  <c r="BC229" i="9"/>
  <c r="BC233" i="9"/>
  <c r="BC237" i="9"/>
  <c r="BC241" i="9"/>
  <c r="BC245" i="9"/>
  <c r="BC249" i="9"/>
  <c r="BC253" i="9"/>
  <c r="BC257" i="9"/>
  <c r="BC261" i="9"/>
  <c r="BC265" i="9"/>
  <c r="BC269" i="9"/>
  <c r="BC273" i="9"/>
  <c r="BC277" i="9"/>
  <c r="BC281" i="9"/>
  <c r="BC285" i="9"/>
  <c r="BC289" i="9"/>
  <c r="BC293" i="9"/>
  <c r="BC297" i="9"/>
  <c r="BC301" i="9"/>
  <c r="BC305" i="9"/>
  <c r="BC309" i="9"/>
  <c r="BC313" i="9"/>
  <c r="BC317" i="9"/>
  <c r="BC321" i="9"/>
  <c r="BC325" i="9"/>
  <c r="BC329" i="9"/>
  <c r="BC333" i="9"/>
  <c r="BC337" i="9"/>
  <c r="BC341" i="9"/>
  <c r="BC345" i="9"/>
  <c r="BC349" i="9"/>
  <c r="BC353" i="9"/>
  <c r="BO160" i="9"/>
  <c r="BO182" i="9"/>
  <c r="BO203" i="9"/>
  <c r="BO224" i="9"/>
  <c r="BO245" i="9"/>
  <c r="BO262" i="9"/>
  <c r="BO283" i="9"/>
  <c r="BO304" i="9"/>
  <c r="BO325" i="9"/>
  <c r="BO342" i="9"/>
  <c r="BO157" i="9"/>
  <c r="BO209" i="9"/>
  <c r="BO223" i="9"/>
  <c r="BO242" i="9"/>
  <c r="BO265" i="9"/>
  <c r="BO284" i="9"/>
  <c r="BO298" i="9"/>
  <c r="BO340" i="9"/>
  <c r="BO354" i="9"/>
  <c r="BC181" i="9"/>
  <c r="BC220" i="9"/>
  <c r="BC258" i="9"/>
  <c r="BC279" i="9"/>
  <c r="BC300" i="9"/>
  <c r="BC338" i="9"/>
  <c r="BO162" i="9"/>
  <c r="BO181" i="9"/>
  <c r="BO200" i="9"/>
  <c r="BO214" i="9"/>
  <c r="BO256" i="9"/>
  <c r="BO270" i="9"/>
  <c r="BO275" i="9"/>
  <c r="BO312" i="9"/>
  <c r="BO317" i="9"/>
  <c r="BO331" i="9"/>
  <c r="BC168" i="9"/>
  <c r="BC190" i="9"/>
  <c r="BC216" i="9"/>
  <c r="BC254" i="9"/>
  <c r="BC275" i="9"/>
  <c r="BC296" i="9"/>
  <c r="BC334" i="9"/>
  <c r="BO167" i="9"/>
  <c r="BO191" i="9"/>
  <c r="BO233" i="9"/>
  <c r="BO247" i="9"/>
  <c r="BO289" i="9"/>
  <c r="BO303" i="9"/>
  <c r="BO322" i="9"/>
  <c r="BO345" i="9"/>
  <c r="BC177" i="9"/>
  <c r="BC212" i="9"/>
  <c r="BC250" i="9"/>
  <c r="BC271" i="9"/>
  <c r="BC292" i="9"/>
  <c r="BC330" i="9"/>
  <c r="BC351" i="9"/>
  <c r="BO172" i="9"/>
  <c r="BO205" i="9"/>
  <c r="BO219" i="9"/>
  <c r="BO238" i="9"/>
  <c r="BO261" i="9"/>
  <c r="BO280" i="9"/>
  <c r="BO294" i="9"/>
  <c r="BO193" i="9"/>
  <c r="BO199" i="9"/>
  <c r="BO252" i="9"/>
  <c r="BO258" i="9"/>
  <c r="BO281" i="9"/>
  <c r="BO333" i="9"/>
  <c r="BO344" i="9"/>
  <c r="BO350" i="9"/>
  <c r="BC172" i="9"/>
  <c r="BC193" i="9"/>
  <c r="BC198" i="9"/>
  <c r="BC228" i="9"/>
  <c r="BC248" i="9"/>
  <c r="BC268" i="9"/>
  <c r="BC288" i="9"/>
  <c r="BC342" i="9"/>
  <c r="BO158" i="9"/>
  <c r="BO170" i="9"/>
  <c r="BO211" i="9"/>
  <c r="BO229" i="9"/>
  <c r="BO240" i="9"/>
  <c r="BO246" i="9"/>
  <c r="BO269" i="9"/>
  <c r="BO299" i="9"/>
  <c r="BO328" i="9"/>
  <c r="BO339" i="9"/>
  <c r="BC188" i="9"/>
  <c r="BC204" i="9"/>
  <c r="BC278" i="9"/>
  <c r="BC298" i="9"/>
  <c r="BC318" i="9"/>
  <c r="BO188" i="9"/>
  <c r="BO217" i="9"/>
  <c r="BO276" i="9"/>
  <c r="BO305" i="9"/>
  <c r="BO316" i="9"/>
  <c r="BO334" i="9"/>
  <c r="BC173" i="9"/>
  <c r="BC178" i="9"/>
  <c r="BC214" i="9"/>
  <c r="BC234" i="9"/>
  <c r="BC283" i="9"/>
  <c r="BC303" i="9"/>
  <c r="BC323" i="9"/>
  <c r="BC343" i="9"/>
  <c r="BO164" i="9"/>
  <c r="BO176" i="9"/>
  <c r="BO206" i="9"/>
  <c r="BO235" i="9"/>
  <c r="BO264" i="9"/>
  <c r="BO293" i="9"/>
  <c r="BO323" i="9"/>
  <c r="BO351" i="9"/>
  <c r="BC219" i="9"/>
  <c r="BC239" i="9"/>
  <c r="BC259" i="9"/>
  <c r="BC308" i="9"/>
  <c r="BC328" i="9"/>
  <c r="BC348" i="9"/>
  <c r="BO165" i="9"/>
  <c r="BO177" i="9"/>
  <c r="BO183" i="9"/>
  <c r="BO194" i="9"/>
  <c r="BO212" i="9"/>
  <c r="BO241" i="9"/>
  <c r="BO271" i="9"/>
  <c r="BO282" i="9"/>
  <c r="BO300" i="9"/>
  <c r="BO311" i="9"/>
  <c r="BC224" i="9"/>
  <c r="BC244" i="9"/>
  <c r="BC264" i="9"/>
  <c r="BC284" i="9"/>
  <c r="BO230" i="9"/>
  <c r="BO253" i="9"/>
  <c r="BO259" i="9"/>
  <c r="BO288" i="9"/>
  <c r="BO318" i="9"/>
  <c r="BC189" i="9"/>
  <c r="BC194" i="9"/>
  <c r="BC274" i="9"/>
  <c r="BC294" i="9"/>
  <c r="BC314" i="9"/>
  <c r="BO159" i="9"/>
  <c r="BO171" i="9"/>
  <c r="BO178" i="9"/>
  <c r="BO201" i="9"/>
  <c r="BO218" i="9"/>
  <c r="BO306" i="9"/>
  <c r="BC200" i="9"/>
  <c r="BC210" i="9"/>
  <c r="BC230" i="9"/>
  <c r="BC299" i="9"/>
  <c r="BC319" i="9"/>
  <c r="BC339" i="9"/>
  <c r="BO189" i="9"/>
  <c r="BO195" i="9"/>
  <c r="BO248" i="9"/>
  <c r="BO254" i="9"/>
  <c r="BO277" i="9"/>
  <c r="BO335" i="9"/>
  <c r="BC169" i="9"/>
  <c r="BC174" i="9"/>
  <c r="BC215" i="9"/>
  <c r="BC235" i="9"/>
  <c r="BC255" i="9"/>
  <c r="BC304" i="9"/>
  <c r="BC324" i="9"/>
  <c r="BC344" i="9"/>
  <c r="BO196" i="9"/>
  <c r="BO225" i="9"/>
  <c r="BO236" i="9"/>
  <c r="BO295" i="9"/>
  <c r="BO313" i="9"/>
  <c r="BO324" i="9"/>
  <c r="BO330" i="9"/>
  <c r="BO341" i="9"/>
  <c r="BO352" i="9"/>
  <c r="BO173" i="9"/>
  <c r="BO184" i="9"/>
  <c r="BO215" i="9"/>
  <c r="BO226" i="9"/>
  <c r="BO301" i="9"/>
  <c r="BC262" i="9"/>
  <c r="BO237" i="9"/>
  <c r="BO257" i="9"/>
  <c r="BO268" i="9"/>
  <c r="BO279" i="9"/>
  <c r="BO310" i="9"/>
  <c r="BO332" i="9"/>
  <c r="BC180" i="9"/>
  <c r="BC206" i="9"/>
  <c r="BC222" i="9"/>
  <c r="BC238" i="9"/>
  <c r="BC287" i="9"/>
  <c r="BO174" i="9"/>
  <c r="BO204" i="9"/>
  <c r="BO321" i="9"/>
  <c r="BC197" i="9"/>
  <c r="BC231" i="9"/>
  <c r="BC247" i="9"/>
  <c r="BC263" i="9"/>
  <c r="BC312" i="9"/>
  <c r="BO216" i="9"/>
  <c r="BO343" i="9"/>
  <c r="BO353" i="9"/>
  <c r="BC240" i="9"/>
  <c r="BC256" i="9"/>
  <c r="BC272" i="9"/>
  <c r="BC346" i="9"/>
  <c r="BO260" i="9"/>
  <c r="BO291" i="9"/>
  <c r="BO302" i="9"/>
  <c r="BC290" i="9"/>
  <c r="BC306" i="9"/>
  <c r="BC322" i="9"/>
  <c r="BO163" i="9"/>
  <c r="BO185" i="9"/>
  <c r="BO227" i="9"/>
  <c r="BO272" i="9"/>
  <c r="BO314" i="9"/>
  <c r="BC315" i="9"/>
  <c r="BC331" i="9"/>
  <c r="BC347" i="9"/>
  <c r="BO197" i="9"/>
  <c r="BO208" i="9"/>
  <c r="BO239" i="9"/>
  <c r="BO250" i="9"/>
  <c r="BO336" i="9"/>
  <c r="BC207" i="9"/>
  <c r="BC223" i="9"/>
  <c r="BC340" i="9"/>
  <c r="BO166" i="9"/>
  <c r="BO175" i="9"/>
  <c r="BO220" i="9"/>
  <c r="BO292" i="9"/>
  <c r="BC232" i="9"/>
  <c r="BO187" i="9"/>
  <c r="BO347" i="9"/>
  <c r="BC182" i="9"/>
  <c r="BC208" i="9"/>
  <c r="BC266" i="9"/>
  <c r="BC282" i="9"/>
  <c r="BO231" i="9"/>
  <c r="BC201" i="9"/>
  <c r="BC226" i="9"/>
  <c r="BC242" i="9"/>
  <c r="BC291" i="9"/>
  <c r="BC307" i="9"/>
  <c r="BO198" i="9"/>
  <c r="BO243" i="9"/>
  <c r="BO273" i="9"/>
  <c r="BO315" i="9"/>
  <c r="BO326" i="9"/>
  <c r="BC251" i="9"/>
  <c r="BC267" i="9"/>
  <c r="BC316" i="9"/>
  <c r="BC332" i="9"/>
  <c r="BO179" i="9"/>
  <c r="BO210" i="9"/>
  <c r="BO251" i="9"/>
  <c r="BO285" i="9"/>
  <c r="BO296" i="9"/>
  <c r="BO327" i="9"/>
  <c r="BO337" i="9"/>
  <c r="BC192" i="9"/>
  <c r="BC260" i="9"/>
  <c r="BC276" i="9"/>
  <c r="BC350" i="9"/>
  <c r="BO221" i="9"/>
  <c r="BO263" i="9"/>
  <c r="BO190" i="9"/>
  <c r="BO338" i="9"/>
  <c r="BC310" i="9"/>
  <c r="BC326" i="9"/>
  <c r="BO168" i="9"/>
  <c r="BO307" i="9"/>
  <c r="BO348" i="9"/>
  <c r="BC185" i="9"/>
  <c r="BC218" i="9"/>
  <c r="BO161" i="9"/>
  <c r="BO234" i="9"/>
  <c r="BC252" i="9"/>
  <c r="BO274" i="9"/>
  <c r="BC196" i="9"/>
  <c r="BC227" i="9"/>
  <c r="BO309" i="9"/>
  <c r="BC302" i="9"/>
  <c r="BC202" i="9"/>
  <c r="BO286" i="9"/>
  <c r="BC236" i="9"/>
  <c r="BC286" i="9"/>
  <c r="BO180" i="9"/>
  <c r="BC211" i="9"/>
  <c r="BO255" i="9"/>
  <c r="BO320" i="9"/>
  <c r="BC311" i="9"/>
  <c r="BO290" i="9"/>
  <c r="BO213" i="9"/>
  <c r="BO297" i="9"/>
  <c r="BC352" i="9"/>
  <c r="BO319" i="9"/>
  <c r="BO278" i="9"/>
  <c r="BO232" i="9"/>
  <c r="BO349" i="9"/>
  <c r="BC354" i="9"/>
  <c r="BC280" i="9"/>
  <c r="BC320" i="9"/>
  <c r="BO192" i="9"/>
  <c r="BO222" i="9"/>
  <c r="BC176" i="9"/>
  <c r="BC270" i="9"/>
  <c r="BC186" i="9"/>
  <c r="BO244" i="9"/>
  <c r="BC170" i="9"/>
  <c r="BC243" i="9"/>
  <c r="BC246" i="9"/>
  <c r="BC327" i="9"/>
  <c r="BC295" i="9"/>
  <c r="BC335" i="9"/>
  <c r="BC336" i="9"/>
  <c r="BO202" i="9"/>
  <c r="BO267" i="9"/>
  <c r="S280" i="9"/>
  <c r="S253" i="9"/>
  <c r="S286" i="9"/>
  <c r="S271" i="9"/>
  <c r="S284" i="9"/>
  <c r="S257" i="9"/>
  <c r="S298" i="9"/>
  <c r="S251" i="9"/>
  <c r="S296" i="9"/>
  <c r="S285" i="9"/>
  <c r="S306" i="9"/>
  <c r="S288" i="9"/>
  <c r="S277" i="9"/>
  <c r="S315" i="9"/>
  <c r="S307" i="9"/>
  <c r="S302" i="9"/>
  <c r="S256" i="9"/>
  <c r="S313" i="9"/>
  <c r="S270" i="9"/>
  <c r="S264" i="9"/>
  <c r="S274" i="9"/>
  <c r="S263" i="9"/>
  <c r="S255" i="9"/>
  <c r="S308" i="9"/>
  <c r="S275" i="9"/>
  <c r="S287" i="9"/>
  <c r="S304" i="9"/>
  <c r="S318" i="9"/>
  <c r="S322" i="9"/>
  <c r="S317" i="9"/>
  <c r="S276" i="9"/>
  <c r="S321" i="9"/>
  <c r="S278" i="9"/>
  <c r="S300" i="9"/>
  <c r="S325" i="9"/>
  <c r="S310" i="9"/>
  <c r="S329" i="9"/>
  <c r="S312" i="9"/>
  <c r="S333" i="9"/>
  <c r="AC319" i="9"/>
  <c r="W288" i="9"/>
  <c r="W251" i="9"/>
  <c r="AC229" i="9"/>
  <c r="AC262" i="9"/>
  <c r="AI278" i="9"/>
  <c r="AO185" i="9"/>
  <c r="AU300" i="9"/>
  <c r="BG291" i="9"/>
  <c r="BG245" i="9"/>
  <c r="S262" i="9"/>
  <c r="Q342" i="9"/>
  <c r="AC269" i="9"/>
  <c r="W241" i="9"/>
  <c r="AC138" i="9"/>
  <c r="AC339" i="9"/>
  <c r="AC280" i="9"/>
  <c r="AC336" i="9"/>
  <c r="W284" i="9"/>
  <c r="W153" i="9"/>
  <c r="W170" i="9"/>
  <c r="W247" i="9"/>
  <c r="AC221" i="9"/>
  <c r="AC272" i="9"/>
  <c r="AI214" i="9"/>
  <c r="AC223" i="9"/>
  <c r="AC245" i="9"/>
  <c r="AC311" i="9"/>
  <c r="AC265" i="9"/>
  <c r="AI116" i="9"/>
  <c r="AO268" i="9"/>
  <c r="AI273" i="9"/>
  <c r="AI225" i="9"/>
  <c r="AO273" i="9"/>
  <c r="AI183" i="9"/>
  <c r="AO147" i="9"/>
  <c r="AO150" i="9"/>
  <c r="AO179" i="9"/>
  <c r="AU143" i="9"/>
  <c r="AO354" i="9"/>
  <c r="AU132" i="9"/>
  <c r="AU344" i="9"/>
  <c r="AU119" i="9"/>
  <c r="AO256" i="9"/>
  <c r="AU142" i="9"/>
  <c r="BG164" i="9"/>
  <c r="BG287" i="9"/>
  <c r="BM161" i="9"/>
  <c r="BM178" i="9"/>
  <c r="BM199" i="9"/>
  <c r="BM220" i="9"/>
  <c r="BM241" i="9"/>
  <c r="BM258" i="9"/>
  <c r="BM279" i="9"/>
  <c r="BM300" i="9"/>
  <c r="BM321" i="9"/>
  <c r="BM338" i="9"/>
  <c r="BA176" i="9"/>
  <c r="BA197" i="9"/>
  <c r="BM165" i="9"/>
  <c r="BM174" i="9"/>
  <c r="BM195" i="9"/>
  <c r="BM216" i="9"/>
  <c r="BM237" i="9"/>
  <c r="BM254" i="9"/>
  <c r="BM275" i="9"/>
  <c r="BM296" i="9"/>
  <c r="BM317" i="9"/>
  <c r="BM334" i="9"/>
  <c r="BM167" i="9"/>
  <c r="BM186" i="9"/>
  <c r="BM191" i="9"/>
  <c r="BM228" i="9"/>
  <c r="BM233" i="9"/>
  <c r="BM247" i="9"/>
  <c r="BM289" i="9"/>
  <c r="BM303" i="9"/>
  <c r="BM322" i="9"/>
  <c r="BM345" i="9"/>
  <c r="BA177" i="9"/>
  <c r="BA199" i="9"/>
  <c r="BA212" i="9"/>
  <c r="BA233" i="9"/>
  <c r="BA250" i="9"/>
  <c r="BA271" i="9"/>
  <c r="BA292" i="9"/>
  <c r="BA313" i="9"/>
  <c r="BA330" i="9"/>
  <c r="BA351" i="9"/>
  <c r="BM172" i="9"/>
  <c r="BM205" i="9"/>
  <c r="BM219" i="9"/>
  <c r="BM238" i="9"/>
  <c r="BM261" i="9"/>
  <c r="BM280" i="9"/>
  <c r="BM294" i="9"/>
  <c r="BM336" i="9"/>
  <c r="BM350" i="9"/>
  <c r="BA186" i="9"/>
  <c r="BA208" i="9"/>
  <c r="BA229" i="9"/>
  <c r="BA246" i="9"/>
  <c r="BA267" i="9"/>
  <c r="BA288" i="9"/>
  <c r="BA309" i="9"/>
  <c r="BA326" i="9"/>
  <c r="BA347" i="9"/>
  <c r="BM177" i="9"/>
  <c r="BM196" i="9"/>
  <c r="BM210" i="9"/>
  <c r="BM252" i="9"/>
  <c r="BM266" i="9"/>
  <c r="BM271" i="9"/>
  <c r="BM308" i="9"/>
  <c r="BM313" i="9"/>
  <c r="BM327" i="9"/>
  <c r="BA173" i="9"/>
  <c r="BA195" i="9"/>
  <c r="BA204" i="9"/>
  <c r="BA225" i="9"/>
  <c r="BA242" i="9"/>
  <c r="BA263" i="9"/>
  <c r="BA284" i="9"/>
  <c r="BA305" i="9"/>
  <c r="BA322" i="9"/>
  <c r="BA343" i="9"/>
  <c r="BM158" i="9"/>
  <c r="BM182" i="9"/>
  <c r="BM187" i="9"/>
  <c r="BM224" i="9"/>
  <c r="BM229" i="9"/>
  <c r="BM243" i="9"/>
  <c r="BM285" i="9"/>
  <c r="BM299" i="9"/>
  <c r="BM318" i="9"/>
  <c r="BM188" i="9"/>
  <c r="BM217" i="9"/>
  <c r="BM276" i="9"/>
  <c r="BM287" i="9"/>
  <c r="BM305" i="9"/>
  <c r="BM316" i="9"/>
  <c r="BA178" i="9"/>
  <c r="BA183" i="9"/>
  <c r="BA209" i="9"/>
  <c r="BA214" i="9"/>
  <c r="BA234" i="9"/>
  <c r="BA283" i="9"/>
  <c r="BA303" i="9"/>
  <c r="BA323" i="9"/>
  <c r="BM164" i="9"/>
  <c r="BM176" i="9"/>
  <c r="BM206" i="9"/>
  <c r="BM235" i="9"/>
  <c r="BM264" i="9"/>
  <c r="BM293" i="9"/>
  <c r="BM323" i="9"/>
  <c r="BM351" i="9"/>
  <c r="BA219" i="9"/>
  <c r="BA239" i="9"/>
  <c r="BA259" i="9"/>
  <c r="BA308" i="9"/>
  <c r="BA328" i="9"/>
  <c r="BA348" i="9"/>
  <c r="BM183" i="9"/>
  <c r="BM194" i="9"/>
  <c r="BM212" i="9"/>
  <c r="BM223" i="9"/>
  <c r="BM282" i="9"/>
  <c r="BM311" i="9"/>
  <c r="BA224" i="9"/>
  <c r="BA244" i="9"/>
  <c r="BA264" i="9"/>
  <c r="BA333" i="9"/>
  <c r="BA338" i="9"/>
  <c r="BA353" i="9"/>
  <c r="BM200" i="9"/>
  <c r="BM230" i="9"/>
  <c r="BM253" i="9"/>
  <c r="BM259" i="9"/>
  <c r="BM270" i="9"/>
  <c r="BM288" i="9"/>
  <c r="BA168" i="9"/>
  <c r="BA189" i="9"/>
  <c r="BA194" i="9"/>
  <c r="BA249" i="9"/>
  <c r="BA254" i="9"/>
  <c r="BA269" i="9"/>
  <c r="BA274" i="9"/>
  <c r="BA289" i="9"/>
  <c r="BA294" i="9"/>
  <c r="BA314" i="9"/>
  <c r="BM159" i="9"/>
  <c r="BM171" i="9"/>
  <c r="BM201" i="9"/>
  <c r="BM218" i="9"/>
  <c r="BM306" i="9"/>
  <c r="BM329" i="9"/>
  <c r="BM340" i="9"/>
  <c r="BM346" i="9"/>
  <c r="BA184" i="9"/>
  <c r="BA200" i="9"/>
  <c r="BA205" i="9"/>
  <c r="BA210" i="9"/>
  <c r="BA230" i="9"/>
  <c r="BA279" i="9"/>
  <c r="BA299" i="9"/>
  <c r="BA319" i="9"/>
  <c r="BA339" i="9"/>
  <c r="BM189" i="9"/>
  <c r="BM248" i="9"/>
  <c r="BM277" i="9"/>
  <c r="BM335" i="9"/>
  <c r="BA169" i="9"/>
  <c r="BA174" i="9"/>
  <c r="BA179" i="9"/>
  <c r="BA215" i="9"/>
  <c r="BA235" i="9"/>
  <c r="BA255" i="9"/>
  <c r="BA304" i="9"/>
  <c r="BA324" i="9"/>
  <c r="BA344" i="9"/>
  <c r="BM207" i="9"/>
  <c r="BM225" i="9"/>
  <c r="BM236" i="9"/>
  <c r="BM242" i="9"/>
  <c r="BM265" i="9"/>
  <c r="BM295" i="9"/>
  <c r="BM324" i="9"/>
  <c r="BM330" i="9"/>
  <c r="BM341" i="9"/>
  <c r="BM352" i="9"/>
  <c r="BA220" i="9"/>
  <c r="BA240" i="9"/>
  <c r="BA260" i="9"/>
  <c r="BA280" i="9"/>
  <c r="BA329" i="9"/>
  <c r="BA334" i="9"/>
  <c r="BA349" i="9"/>
  <c r="BA354" i="9"/>
  <c r="BM166" i="9"/>
  <c r="BM184" i="9"/>
  <c r="BM213" i="9"/>
  <c r="BM272" i="9"/>
  <c r="BM283" i="9"/>
  <c r="BM301" i="9"/>
  <c r="BM312" i="9"/>
  <c r="BM347" i="9"/>
  <c r="BA245" i="9"/>
  <c r="BA265" i="9"/>
  <c r="BA270" i="9"/>
  <c r="BA285" i="9"/>
  <c r="BA290" i="9"/>
  <c r="BA310" i="9"/>
  <c r="BM202" i="9"/>
  <c r="BM231" i="9"/>
  <c r="BM260" i="9"/>
  <c r="BM290" i="9"/>
  <c r="BM319" i="9"/>
  <c r="BM193" i="9"/>
  <c r="BM204" i="9"/>
  <c r="BM246" i="9"/>
  <c r="BA180" i="9"/>
  <c r="BA231" i="9"/>
  <c r="BA247" i="9"/>
  <c r="BA296" i="9"/>
  <c r="BA312" i="9"/>
  <c r="BM343" i="9"/>
  <c r="BM353" i="9"/>
  <c r="BA256" i="9"/>
  <c r="BA272" i="9"/>
  <c r="BA321" i="9"/>
  <c r="BA337" i="9"/>
  <c r="BA346" i="9"/>
  <c r="BM162" i="9"/>
  <c r="BM249" i="9"/>
  <c r="BM291" i="9"/>
  <c r="BM302" i="9"/>
  <c r="BA171" i="9"/>
  <c r="BA188" i="9"/>
  <c r="BA281" i="9"/>
  <c r="BA297" i="9"/>
  <c r="BA306" i="9"/>
  <c r="BM163" i="9"/>
  <c r="BM185" i="9"/>
  <c r="BM227" i="9"/>
  <c r="BM314" i="9"/>
  <c r="BA190" i="9"/>
  <c r="BA315" i="9"/>
  <c r="BA331" i="9"/>
  <c r="BM197" i="9"/>
  <c r="BM208" i="9"/>
  <c r="BM239" i="9"/>
  <c r="BM250" i="9"/>
  <c r="BM269" i="9"/>
  <c r="BM333" i="9"/>
  <c r="BA181" i="9"/>
  <c r="BA207" i="9"/>
  <c r="BA223" i="9"/>
  <c r="BA340" i="9"/>
  <c r="BM175" i="9"/>
  <c r="BM281" i="9"/>
  <c r="BM292" i="9"/>
  <c r="BM354" i="9"/>
  <c r="BA172" i="9"/>
  <c r="BA191" i="9"/>
  <c r="BA198" i="9"/>
  <c r="BA216" i="9"/>
  <c r="BA232" i="9"/>
  <c r="BA248" i="9"/>
  <c r="BM325" i="9"/>
  <c r="BM344" i="9"/>
  <c r="BA182" i="9"/>
  <c r="BA241" i="9"/>
  <c r="BA257" i="9"/>
  <c r="BA266" i="9"/>
  <c r="BA273" i="9"/>
  <c r="BA282" i="9"/>
  <c r="BA298" i="9"/>
  <c r="BM262" i="9"/>
  <c r="BA217" i="9"/>
  <c r="BA226" i="9"/>
  <c r="BA275" i="9"/>
  <c r="BA291" i="9"/>
  <c r="BA307" i="9"/>
  <c r="BM198" i="9"/>
  <c r="BM273" i="9"/>
  <c r="BM284" i="9"/>
  <c r="BM304" i="9"/>
  <c r="BM315" i="9"/>
  <c r="BM326" i="9"/>
  <c r="BA201" i="9"/>
  <c r="BA251" i="9"/>
  <c r="BA300" i="9"/>
  <c r="BA316" i="9"/>
  <c r="BA332" i="9"/>
  <c r="BM179" i="9"/>
  <c r="BM209" i="9"/>
  <c r="BM240" i="9"/>
  <c r="BM251" i="9"/>
  <c r="BM337" i="9"/>
  <c r="BA175" i="9"/>
  <c r="BA192" i="9"/>
  <c r="BA276" i="9"/>
  <c r="BA325" i="9"/>
  <c r="BA341" i="9"/>
  <c r="BA350" i="9"/>
  <c r="BM221" i="9"/>
  <c r="BM263" i="9"/>
  <c r="BA258" i="9"/>
  <c r="BA301" i="9"/>
  <c r="BM168" i="9"/>
  <c r="BM190" i="9"/>
  <c r="BM307" i="9"/>
  <c r="BM348" i="9"/>
  <c r="BA185" i="9"/>
  <c r="BA218" i="9"/>
  <c r="BA335" i="9"/>
  <c r="BA243" i="9"/>
  <c r="BA202" i="9"/>
  <c r="BA227" i="9"/>
  <c r="BM255" i="9"/>
  <c r="BA193" i="9"/>
  <c r="BM232" i="9"/>
  <c r="BM274" i="9"/>
  <c r="BA211" i="9"/>
  <c r="BM244" i="9"/>
  <c r="BM286" i="9"/>
  <c r="BA236" i="9"/>
  <c r="BA252" i="9"/>
  <c r="BM268" i="9"/>
  <c r="BM309" i="9"/>
  <c r="BA222" i="9"/>
  <c r="BA302" i="9"/>
  <c r="BM342" i="9"/>
  <c r="BM169" i="9"/>
  <c r="BM203" i="9"/>
  <c r="BA170" i="9"/>
  <c r="BA327" i="9"/>
  <c r="BM278" i="9"/>
  <c r="BA253" i="9"/>
  <c r="BA278" i="9"/>
  <c r="BM214" i="9"/>
  <c r="BM320" i="9"/>
  <c r="BA206" i="9"/>
  <c r="BA311" i="9"/>
  <c r="BA237" i="9"/>
  <c r="BM215" i="9"/>
  <c r="BA262" i="9"/>
  <c r="BA336" i="9"/>
  <c r="BM222" i="9"/>
  <c r="BM328" i="9"/>
  <c r="BA268" i="9"/>
  <c r="BA287" i="9"/>
  <c r="BM181" i="9"/>
  <c r="BA261" i="9"/>
  <c r="BM234" i="9"/>
  <c r="BA213" i="9"/>
  <c r="BA342" i="9"/>
  <c r="BM349" i="9"/>
  <c r="BM170" i="9"/>
  <c r="BA228" i="9"/>
  <c r="BA352" i="9"/>
  <c r="BA317" i="9"/>
  <c r="BM180" i="9"/>
  <c r="BA187" i="9"/>
  <c r="BM310" i="9"/>
  <c r="BM256" i="9"/>
  <c r="BA286" i="9"/>
  <c r="BM257" i="9"/>
  <c r="BA196" i="9"/>
  <c r="BM157" i="9"/>
  <c r="BM339" i="9"/>
  <c r="BM160" i="9"/>
  <c r="BM226" i="9"/>
  <c r="BM297" i="9"/>
  <c r="BA345" i="9"/>
  <c r="BM298" i="9"/>
  <c r="BA318" i="9"/>
  <c r="BA238" i="9"/>
  <c r="BA320" i="9"/>
  <c r="BA221" i="9"/>
  <c r="BM173" i="9"/>
  <c r="BA277" i="9"/>
  <c r="BM192" i="9"/>
  <c r="BM245" i="9"/>
  <c r="BM267" i="9"/>
  <c r="BA295" i="9"/>
  <c r="BM331" i="9"/>
  <c r="BA293" i="9"/>
  <c r="BM211" i="9"/>
  <c r="BA203" i="9"/>
  <c r="BM332" i="9"/>
  <c r="BG249" i="9"/>
  <c r="BG250" i="9"/>
  <c r="BG243" i="9"/>
  <c r="BG306" i="9"/>
  <c r="BG196" i="9"/>
  <c r="AU150" i="9"/>
  <c r="AU242" i="9"/>
  <c r="AO188" i="9"/>
  <c r="AU139" i="9"/>
  <c r="AU313" i="9"/>
  <c r="AU235" i="9"/>
  <c r="AU310" i="9"/>
  <c r="AU172" i="9"/>
  <c r="AU256" i="9"/>
  <c r="AU141" i="9"/>
  <c r="AO199" i="9"/>
  <c r="AO330" i="9"/>
  <c r="AO166" i="9"/>
  <c r="AO127" i="9"/>
  <c r="AO154" i="9"/>
  <c r="AO230" i="9"/>
  <c r="AU321" i="9"/>
  <c r="AI231" i="9"/>
  <c r="AI311" i="9"/>
  <c r="AO313" i="9"/>
  <c r="AI138" i="9"/>
  <c r="AO324" i="9"/>
  <c r="AO133" i="9"/>
  <c r="AO163" i="9"/>
  <c r="AI221" i="9"/>
  <c r="AI328" i="9"/>
  <c r="AI354" i="9"/>
  <c r="AO269" i="9"/>
  <c r="AI274" i="9"/>
  <c r="AI224" i="9"/>
  <c r="AI202" i="9"/>
  <c r="AI293" i="9"/>
  <c r="AC207" i="9"/>
  <c r="AI266" i="9"/>
  <c r="AI127" i="9"/>
  <c r="AI332" i="9"/>
  <c r="AC161" i="9"/>
  <c r="AC181" i="9"/>
  <c r="BG153" i="9"/>
  <c r="BG321" i="9"/>
  <c r="BG154" i="9"/>
  <c r="BG155" i="9"/>
  <c r="BG279" i="9"/>
  <c r="BG319" i="9"/>
  <c r="BG284" i="9"/>
  <c r="AU190" i="9"/>
  <c r="AU270" i="9"/>
  <c r="AO136" i="9"/>
  <c r="AO216" i="9"/>
  <c r="AU204" i="9"/>
  <c r="AU209" i="9"/>
  <c r="AU277" i="9"/>
  <c r="AU145" i="9"/>
  <c r="AU323" i="9"/>
  <c r="AU136" i="9"/>
  <c r="AU265" i="9"/>
  <c r="AU153" i="9"/>
  <c r="AO278" i="9"/>
  <c r="AU117" i="9"/>
  <c r="AO149" i="9"/>
  <c r="AO267" i="9"/>
  <c r="AU208" i="9"/>
  <c r="AO123" i="9"/>
  <c r="AO239" i="9"/>
  <c r="AO189" i="9"/>
  <c r="AO277" i="9"/>
  <c r="AI179" i="9"/>
  <c r="AI259" i="9"/>
  <c r="AI339" i="9"/>
  <c r="AI112" i="9"/>
  <c r="AO320" i="9"/>
  <c r="AI169" i="9"/>
  <c r="AI249" i="9"/>
  <c r="AO331" i="9"/>
  <c r="AO139" i="9"/>
  <c r="AI345" i="9"/>
  <c r="AO138" i="9"/>
  <c r="AO347" i="9"/>
  <c r="AI350" i="9"/>
  <c r="AI305" i="9"/>
  <c r="AO352" i="9"/>
  <c r="AI306" i="9"/>
  <c r="AI282" i="9"/>
  <c r="AC125" i="9"/>
  <c r="AC231" i="9"/>
  <c r="AC227" i="9"/>
  <c r="BG185" i="9"/>
  <c r="BG226" i="9"/>
  <c r="BG247" i="9"/>
  <c r="BG268" i="9"/>
  <c r="BG354" i="9"/>
  <c r="AU110" i="9"/>
  <c r="AU210" i="9"/>
  <c r="AO112" i="9"/>
  <c r="AO200" i="9"/>
  <c r="AU184" i="9"/>
  <c r="AU229" i="9"/>
  <c r="AU135" i="9"/>
  <c r="AU240" i="9"/>
  <c r="AU245" i="9"/>
  <c r="AU231" i="9"/>
  <c r="AU152" i="9"/>
  <c r="AU275" i="9"/>
  <c r="AU349" i="9"/>
  <c r="AO270" i="9"/>
  <c r="AU223" i="9"/>
  <c r="AU328" i="9"/>
  <c r="AO118" i="9"/>
  <c r="AO251" i="9"/>
  <c r="AO129" i="9"/>
  <c r="AO283" i="9"/>
  <c r="AI191" i="9"/>
  <c r="AI279" i="9"/>
  <c r="AO339" i="9"/>
  <c r="AO201" i="9"/>
  <c r="AO300" i="9"/>
  <c r="AI173" i="9"/>
  <c r="AI261" i="9"/>
  <c r="AU354" i="9"/>
  <c r="AO155" i="9"/>
  <c r="AI210" i="9"/>
  <c r="AI157" i="9"/>
  <c r="AO312" i="9"/>
  <c r="AU201" i="9"/>
  <c r="AO276" i="9"/>
  <c r="AI120" i="9"/>
  <c r="AC226" i="9"/>
  <c r="AU289" i="9"/>
  <c r="AC110" i="9"/>
  <c r="AC258" i="9"/>
  <c r="AC117" i="9"/>
  <c r="AC128" i="9"/>
  <c r="AC298" i="9"/>
  <c r="AC327" i="9"/>
  <c r="W134" i="9"/>
  <c r="W203" i="9"/>
  <c r="W283" i="9"/>
  <c r="AC225" i="9"/>
  <c r="AC322" i="9"/>
  <c r="W244" i="9"/>
  <c r="W324" i="9"/>
  <c r="W171" i="9"/>
  <c r="AI281" i="9"/>
  <c r="W181" i="9"/>
  <c r="W120" i="9"/>
  <c r="W133" i="9"/>
  <c r="W293" i="9"/>
  <c r="W282" i="9"/>
  <c r="W128" i="9"/>
  <c r="W266" i="9"/>
  <c r="Q252" i="9"/>
  <c r="Q332" i="9"/>
  <c r="Q325" i="9"/>
  <c r="Q314" i="9"/>
  <c r="Q339" i="9"/>
  <c r="AO274" i="9"/>
  <c r="AO159" i="9"/>
  <c r="AO288" i="9"/>
  <c r="AI283" i="9"/>
  <c r="AO207" i="9"/>
  <c r="AO222" i="9"/>
  <c r="AO315" i="9"/>
  <c r="AI177" i="9"/>
  <c r="AI265" i="9"/>
  <c r="AO193" i="9"/>
  <c r="AI216" i="9"/>
  <c r="AI176" i="9"/>
  <c r="AO332" i="9"/>
  <c r="AI139" i="9"/>
  <c r="AC114" i="9"/>
  <c r="AC244" i="9"/>
  <c r="AC130" i="9"/>
  <c r="AO257" i="9"/>
  <c r="AI186" i="9"/>
  <c r="AC132" i="9"/>
  <c r="AC133" i="9"/>
  <c r="AC333" i="9"/>
  <c r="AC352" i="9"/>
  <c r="W152" i="9"/>
  <c r="W207" i="9"/>
  <c r="W287" i="9"/>
  <c r="AC314" i="9"/>
  <c r="AC342" i="9"/>
  <c r="W122" i="9"/>
  <c r="W248" i="9"/>
  <c r="W328" i="9"/>
  <c r="AC124" i="9"/>
  <c r="W185" i="9"/>
  <c r="W142" i="9"/>
  <c r="W234" i="9"/>
  <c r="W333" i="9"/>
  <c r="W322" i="9"/>
  <c r="W270" i="9"/>
  <c r="W230" i="9"/>
  <c r="W354" i="9"/>
  <c r="AC304" i="9"/>
  <c r="Q256" i="9"/>
  <c r="Q336" i="9"/>
  <c r="Q249" i="9"/>
  <c r="Q329" i="9"/>
  <c r="Q295" i="9"/>
  <c r="Q263" i="9"/>
  <c r="BG225" i="9"/>
  <c r="BG234" i="9"/>
  <c r="BG255" i="9"/>
  <c r="BG300" i="9"/>
  <c r="BG324" i="9"/>
  <c r="BG200" i="9"/>
  <c r="AU118" i="9"/>
  <c r="AU218" i="9"/>
  <c r="AO120" i="9"/>
  <c r="AO208" i="9"/>
  <c r="AU219" i="9"/>
  <c r="AU272" i="9"/>
  <c r="AU296" i="9"/>
  <c r="AU283" i="9"/>
  <c r="AU255" i="9"/>
  <c r="AU187" i="9"/>
  <c r="AU337" i="9"/>
  <c r="AO282" i="9"/>
  <c r="AI107" i="9"/>
  <c r="AU299" i="9"/>
  <c r="AO197" i="9"/>
  <c r="AO303" i="9"/>
  <c r="AI199" i="9"/>
  <c r="AO265" i="9"/>
  <c r="AO254" i="9"/>
  <c r="AI181" i="9"/>
  <c r="AO235" i="9"/>
  <c r="AO285" i="9"/>
  <c r="AU332" i="9"/>
  <c r="AI184" i="9"/>
  <c r="AC134" i="9"/>
  <c r="AC261" i="9"/>
  <c r="AC150" i="9"/>
  <c r="AC192" i="9"/>
  <c r="W174" i="9"/>
  <c r="AC321" i="9"/>
  <c r="W140" i="9"/>
  <c r="AC230" i="9"/>
  <c r="W189" i="9"/>
  <c r="W281" i="9"/>
  <c r="AC318" i="9"/>
  <c r="W249" i="9"/>
  <c r="W118" i="9"/>
  <c r="Q340" i="9"/>
  <c r="Q253" i="9"/>
  <c r="Q333" i="9"/>
  <c r="Q343" i="9"/>
  <c r="BG246" i="9"/>
  <c r="BG259" i="9"/>
  <c r="BG336" i="9"/>
  <c r="AU222" i="9"/>
  <c r="AO124" i="9"/>
  <c r="AU224" i="9"/>
  <c r="AU304" i="9"/>
  <c r="AU327" i="9"/>
  <c r="AU292" i="9"/>
  <c r="AU192" i="9"/>
  <c r="AU297" i="9"/>
  <c r="AU345" i="9"/>
  <c r="AO308" i="9"/>
  <c r="AO340" i="9"/>
  <c r="AO177" i="9"/>
  <c r="AO305" i="9"/>
  <c r="AO194" i="9"/>
  <c r="AI106" i="9"/>
  <c r="AI158" i="9"/>
  <c r="AI154" i="9"/>
  <c r="AC282" i="9"/>
  <c r="AC218" i="9"/>
  <c r="AI254" i="9"/>
  <c r="AC152" i="9"/>
  <c r="AC215" i="9"/>
  <c r="AC153" i="9"/>
  <c r="AI198" i="9"/>
  <c r="W295" i="9"/>
  <c r="AC341" i="9"/>
  <c r="W162" i="9"/>
  <c r="W336" i="9"/>
  <c r="W127" i="9"/>
  <c r="W193" i="9"/>
  <c r="W321" i="9"/>
  <c r="W329" i="9"/>
  <c r="W257" i="9"/>
  <c r="W177" i="9"/>
  <c r="Q337" i="9"/>
  <c r="Q246" i="9"/>
  <c r="Q279" i="9"/>
  <c r="BG233" i="9"/>
  <c r="BG254" i="9"/>
  <c r="BG263" i="9"/>
  <c r="BG340" i="9"/>
  <c r="AU126" i="9"/>
  <c r="AU239" i="9"/>
  <c r="AU343" i="9"/>
  <c r="AU340" i="9"/>
  <c r="AU207" i="9"/>
  <c r="AO135" i="9"/>
  <c r="AU307" i="9"/>
  <c r="AO158" i="9"/>
  <c r="AI295" i="9"/>
  <c r="AO301" i="9"/>
  <c r="AI341" i="9"/>
  <c r="AI122" i="9"/>
  <c r="BG217" i="9"/>
  <c r="BG230" i="9"/>
  <c r="BG251" i="9"/>
  <c r="BG212" i="9"/>
  <c r="BG296" i="9"/>
  <c r="AU114" i="9"/>
  <c r="AU214" i="9"/>
  <c r="AO116" i="9"/>
  <c r="AO204" i="9"/>
  <c r="AU199" i="9"/>
  <c r="AU253" i="9"/>
  <c r="AU140" i="9"/>
  <c r="AU259" i="9"/>
  <c r="AU264" i="9"/>
  <c r="AU236" i="9"/>
  <c r="AU167" i="9"/>
  <c r="AU320" i="9"/>
  <c r="AU257" i="9"/>
  <c r="AO137" i="9"/>
  <c r="AO151" i="9"/>
  <c r="AI195" i="9"/>
  <c r="AO344" i="9"/>
  <c r="AI141" i="9"/>
  <c r="Q318" i="9"/>
  <c r="AU155" i="9"/>
  <c r="AU271" i="9"/>
  <c r="AO175" i="9"/>
  <c r="AU339" i="9"/>
  <c r="AI287" i="9"/>
  <c r="AI155" i="9"/>
  <c r="AO335" i="9"/>
  <c r="AO119" i="9"/>
  <c r="AI250" i="9"/>
  <c r="AI182" i="9"/>
  <c r="AI148" i="9"/>
  <c r="AI226" i="9"/>
  <c r="AC199" i="9"/>
  <c r="AI232" i="9"/>
  <c r="AI292" i="9"/>
  <c r="AC137" i="9"/>
  <c r="AC148" i="9"/>
  <c r="AC346" i="9"/>
  <c r="W211" i="9"/>
  <c r="W291" i="9"/>
  <c r="W252" i="9"/>
  <c r="W332" i="9"/>
  <c r="AC129" i="9"/>
  <c r="W160" i="9"/>
  <c r="W289" i="9"/>
  <c r="AC326" i="9"/>
  <c r="Q260" i="9"/>
  <c r="Q322" i="9"/>
  <c r="BG335" i="9"/>
  <c r="AO212" i="9"/>
  <c r="AU160" i="9"/>
  <c r="AU301" i="9"/>
  <c r="AO286" i="9"/>
  <c r="AI111" i="9"/>
  <c r="AO213" i="9"/>
  <c r="AO218" i="9"/>
  <c r="AI203" i="9"/>
  <c r="AI291" i="9"/>
  <c r="AO293" i="9"/>
  <c r="AI185" i="9"/>
  <c r="AI256" i="9"/>
  <c r="AI300" i="9"/>
  <c r="AI190" i="9"/>
  <c r="AC154" i="9"/>
  <c r="AC170" i="9"/>
  <c r="AC107" i="9"/>
  <c r="W215" i="9"/>
  <c r="W117" i="9"/>
  <c r="W256" i="9"/>
  <c r="AC163" i="9"/>
  <c r="W182" i="9"/>
  <c r="AC344" i="9"/>
  <c r="W159" i="9"/>
  <c r="Q344" i="9"/>
  <c r="Q257" i="9"/>
  <c r="Q326" i="9"/>
  <c r="BG168" i="9"/>
  <c r="AU226" i="9"/>
  <c r="AO128" i="9"/>
  <c r="AU348" i="9"/>
  <c r="AI115" i="9"/>
  <c r="AO234" i="9"/>
  <c r="AO323" i="9"/>
  <c r="AO333" i="9"/>
  <c r="AI189" i="9"/>
  <c r="Q264" i="9"/>
  <c r="Q283" i="9"/>
  <c r="AO220" i="9"/>
  <c r="AU175" i="9"/>
  <c r="AU319" i="9"/>
  <c r="AO290" i="9"/>
  <c r="AO122" i="9"/>
  <c r="AU338" i="9"/>
  <c r="AI207" i="9"/>
  <c r="AO247" i="9"/>
  <c r="AO325" i="9"/>
  <c r="BG229" i="9"/>
  <c r="AU122" i="9"/>
  <c r="AO281" i="9"/>
  <c r="AC309" i="9"/>
  <c r="BG305" i="9"/>
  <c r="BG202" i="9"/>
  <c r="BG322" i="9"/>
  <c r="BG180" i="9"/>
  <c r="AU154" i="9"/>
  <c r="AU278" i="9"/>
  <c r="AO176" i="9"/>
  <c r="AU281" i="9"/>
  <c r="AU263" i="9"/>
  <c r="AU331" i="9"/>
  <c r="AU157" i="9"/>
  <c r="AO161" i="9"/>
  <c r="AO314" i="9"/>
  <c r="AU334" i="9"/>
  <c r="AU260" i="9"/>
  <c r="AO130" i="9"/>
  <c r="AI211" i="9"/>
  <c r="AI323" i="9"/>
  <c r="AO253" i="9"/>
  <c r="AO231" i="9"/>
  <c r="AI193" i="9"/>
  <c r="AI149" i="9"/>
  <c r="AI114" i="9"/>
  <c r="AI200" i="9"/>
  <c r="AI290" i="9"/>
  <c r="AI301" i="9"/>
  <c r="AI178" i="9"/>
  <c r="AC179" i="9"/>
  <c r="AC115" i="9"/>
  <c r="AC136" i="9"/>
  <c r="AC254" i="9"/>
  <c r="AC224" i="9"/>
  <c r="AC293" i="9"/>
  <c r="W147" i="9"/>
  <c r="W143" i="9"/>
  <c r="W271" i="9"/>
  <c r="AC276" i="9"/>
  <c r="AC308" i="9"/>
  <c r="W232" i="9"/>
  <c r="W344" i="9"/>
  <c r="W123" i="9"/>
  <c r="W190" i="9"/>
  <c r="AC338" i="9"/>
  <c r="AC345" i="9"/>
  <c r="W318" i="9"/>
  <c r="W129" i="9"/>
  <c r="Q320" i="9"/>
  <c r="Q297" i="9"/>
  <c r="Q270" i="9"/>
  <c r="Q335" i="9"/>
  <c r="BG313" i="9"/>
  <c r="BG214" i="9"/>
  <c r="BG302" i="9"/>
  <c r="BG303" i="9"/>
  <c r="AU286" i="9"/>
  <c r="AU317" i="9"/>
  <c r="AU185" i="9"/>
  <c r="AO203" i="9"/>
  <c r="AO113" i="9"/>
  <c r="AO167" i="9"/>
  <c r="AU251" i="9"/>
  <c r="AI219" i="9"/>
  <c r="AO309" i="9"/>
  <c r="AI201" i="9"/>
  <c r="AO243" i="9"/>
  <c r="AI240" i="9"/>
  <c r="AO292" i="9"/>
  <c r="AI242" i="9"/>
  <c r="AI330" i="9"/>
  <c r="AC120" i="9"/>
  <c r="AC156" i="9"/>
  <c r="AC113" i="9"/>
  <c r="W183" i="9"/>
  <c r="W279" i="9"/>
  <c r="AC328" i="9"/>
  <c r="AC348" i="9"/>
  <c r="W352" i="9"/>
  <c r="W163" i="9"/>
  <c r="W198" i="9"/>
  <c r="W237" i="9"/>
  <c r="W302" i="9"/>
  <c r="Q331" i="9"/>
  <c r="BG218" i="9"/>
  <c r="BG163" i="9"/>
  <c r="AU178" i="9"/>
  <c r="BG156" i="9"/>
  <c r="AU326" i="9"/>
  <c r="AU205" i="9"/>
  <c r="AU116" i="9"/>
  <c r="AO241" i="9"/>
  <c r="AO205" i="9"/>
  <c r="AO142" i="9"/>
  <c r="AI223" i="9"/>
  <c r="AO280" i="9"/>
  <c r="AI205" i="9"/>
  <c r="AI156" i="9"/>
  <c r="AI280" i="9"/>
  <c r="AI340" i="9"/>
  <c r="AI286" i="9"/>
  <c r="AC175" i="9"/>
  <c r="AC176" i="9"/>
  <c r="AI277" i="9"/>
  <c r="AC260" i="9"/>
  <c r="W299" i="9"/>
  <c r="W260" i="9"/>
  <c r="W114" i="9"/>
  <c r="W197" i="9"/>
  <c r="W253" i="9"/>
  <c r="W305" i="9"/>
  <c r="AC351" i="9"/>
  <c r="Q348" i="9"/>
  <c r="Q309" i="9"/>
  <c r="Q247" i="9"/>
  <c r="Q299" i="9"/>
  <c r="W116" i="9"/>
  <c r="W264" i="9"/>
  <c r="W206" i="9"/>
  <c r="AC290" i="9"/>
  <c r="AC191" i="9"/>
  <c r="Q352" i="9"/>
  <c r="Q286" i="9"/>
  <c r="Q287" i="9"/>
  <c r="BG329" i="9"/>
  <c r="BG258" i="9"/>
  <c r="BG171" i="9"/>
  <c r="BG224" i="9"/>
  <c r="AU186" i="9"/>
  <c r="AO224" i="9"/>
  <c r="AU115" i="9"/>
  <c r="AU133" i="9"/>
  <c r="AI119" i="9"/>
  <c r="AU148" i="9"/>
  <c r="AO328" i="9"/>
  <c r="AI235" i="9"/>
  <c r="AO353" i="9"/>
  <c r="AI134" i="9"/>
  <c r="AI213" i="9"/>
  <c r="AO125" i="9"/>
  <c r="AU329" i="9"/>
  <c r="AI130" i="9"/>
  <c r="AI326" i="9"/>
  <c r="AC204" i="9"/>
  <c r="AC209" i="9"/>
  <c r="AI166" i="9"/>
  <c r="AC142" i="9"/>
  <c r="AC187" i="9"/>
  <c r="W138" i="9"/>
  <c r="W195" i="9"/>
  <c r="W108" i="9"/>
  <c r="AC123" i="9"/>
  <c r="W154" i="9"/>
  <c r="W210" i="9"/>
  <c r="W298" i="9"/>
  <c r="W169" i="9"/>
  <c r="W115" i="9"/>
  <c r="Q290" i="9"/>
  <c r="Q255" i="9"/>
  <c r="BG175" i="9"/>
  <c r="BG314" i="9"/>
  <c r="AU194" i="9"/>
  <c r="AO228" i="9"/>
  <c r="AU131" i="9"/>
  <c r="AU173" i="9"/>
  <c r="BG346" i="9"/>
  <c r="AU168" i="9"/>
  <c r="AO343" i="9"/>
  <c r="AI239" i="9"/>
  <c r="AI151" i="9"/>
  <c r="AO316" i="9"/>
  <c r="AI150" i="9"/>
  <c r="AI352" i="9"/>
  <c r="AC165" i="9"/>
  <c r="AC236" i="9"/>
  <c r="AC131" i="9"/>
  <c r="AC186" i="9"/>
  <c r="AC206" i="9"/>
  <c r="AC340" i="9"/>
  <c r="W199" i="9"/>
  <c r="W130" i="9"/>
  <c r="AC158" i="9"/>
  <c r="AC287" i="9"/>
  <c r="W209" i="9"/>
  <c r="W214" i="9"/>
  <c r="W168" i="9"/>
  <c r="W238" i="9"/>
  <c r="W176" i="9"/>
  <c r="Q248" i="9"/>
  <c r="Q291" i="9"/>
  <c r="BG309" i="9"/>
  <c r="BG210" i="9"/>
  <c r="BG338" i="9"/>
  <c r="BG344" i="9"/>
  <c r="BG326" i="9"/>
  <c r="AU158" i="9"/>
  <c r="AU282" i="9"/>
  <c r="AO180" i="9"/>
  <c r="AU295" i="9"/>
  <c r="AU291" i="9"/>
  <c r="AU165" i="9"/>
  <c r="AU177" i="9"/>
  <c r="AO182" i="9"/>
  <c r="AO318" i="9"/>
  <c r="AU350" i="9"/>
  <c r="AO146" i="9"/>
  <c r="AO169" i="9"/>
  <c r="AI215" i="9"/>
  <c r="AI327" i="9"/>
  <c r="AO260" i="9"/>
  <c r="AO289" i="9"/>
  <c r="AO211" i="9"/>
  <c r="AI197" i="9"/>
  <c r="AU280" i="9"/>
  <c r="AU161" i="9"/>
  <c r="AI136" i="9"/>
  <c r="AI234" i="9"/>
  <c r="AI310" i="9"/>
  <c r="AI316" i="9"/>
  <c r="AI208" i="9"/>
  <c r="AI317" i="9"/>
  <c r="AC198" i="9"/>
  <c r="AC135" i="9"/>
  <c r="AC141" i="9"/>
  <c r="AC275" i="9"/>
  <c r="AC246" i="9"/>
  <c r="AI238" i="9"/>
  <c r="AC108" i="9"/>
  <c r="W165" i="9"/>
  <c r="W161" i="9"/>
  <c r="W275" i="9"/>
  <c r="AC300" i="9"/>
  <c r="AC329" i="9"/>
  <c r="W236" i="9"/>
  <c r="W348" i="9"/>
  <c r="W141" i="9"/>
  <c r="W194" i="9"/>
  <c r="W150" i="9"/>
  <c r="W137" i="9"/>
  <c r="W233" i="9"/>
  <c r="Q324" i="9"/>
  <c r="Q301" i="9"/>
  <c r="Q274" i="9"/>
  <c r="AU174" i="9"/>
  <c r="AO184" i="9"/>
  <c r="AU322" i="9"/>
  <c r="AU197" i="9"/>
  <c r="AO322" i="9"/>
  <c r="AO190" i="9"/>
  <c r="AI331" i="9"/>
  <c r="AO261" i="9"/>
  <c r="AU333" i="9"/>
  <c r="AI143" i="9"/>
  <c r="AI321" i="9"/>
  <c r="AC217" i="9"/>
  <c r="AC155" i="9"/>
  <c r="AC292" i="9"/>
  <c r="AI260" i="9"/>
  <c r="AC144" i="9"/>
  <c r="W240" i="9"/>
  <c r="W164" i="9"/>
  <c r="AC325" i="9"/>
  <c r="Q328" i="9"/>
  <c r="Q305" i="9"/>
  <c r="Q278" i="9"/>
  <c r="Q259" i="9"/>
  <c r="BG317" i="9"/>
  <c r="BG140" i="9"/>
  <c r="BG315" i="9"/>
  <c r="AO192" i="9"/>
  <c r="AU217" i="9"/>
  <c r="AO326" i="9"/>
  <c r="AO141" i="9"/>
  <c r="AU279" i="9"/>
  <c r="AI335" i="9"/>
  <c r="AO329" i="9"/>
  <c r="AO291" i="9"/>
  <c r="AI346" i="9"/>
  <c r="AI248" i="9"/>
  <c r="AC140" i="9"/>
  <c r="AI110" i="9"/>
  <c r="AC168" i="9"/>
  <c r="W187" i="9"/>
  <c r="AC354" i="9"/>
  <c r="W202" i="9"/>
  <c r="AC240" i="9"/>
  <c r="W342" i="9"/>
  <c r="Q282" i="9"/>
  <c r="BG325" i="9"/>
  <c r="BG222" i="9"/>
  <c r="BG167" i="9"/>
  <c r="BG220" i="9"/>
  <c r="BG188" i="9"/>
  <c r="BG341" i="9"/>
  <c r="AU182" i="9"/>
  <c r="BG208" i="9"/>
  <c r="AO196" i="9"/>
  <c r="AU347" i="9"/>
  <c r="AU225" i="9"/>
  <c r="AU121" i="9"/>
  <c r="AU237" i="9"/>
  <c r="AU325" i="9"/>
  <c r="AO334" i="9"/>
  <c r="AO162" i="9"/>
  <c r="AO226" i="9"/>
  <c r="AU290" i="9"/>
  <c r="AO245" i="9"/>
  <c r="AI227" i="9"/>
  <c r="AI343" i="9"/>
  <c r="AI117" i="9"/>
  <c r="AO349" i="9"/>
  <c r="AO295" i="9"/>
  <c r="AI209" i="9"/>
  <c r="AO296" i="9"/>
  <c r="AI222" i="9"/>
  <c r="AI325" i="9"/>
  <c r="AI276" i="9"/>
  <c r="AI302" i="9"/>
  <c r="AC145" i="9"/>
  <c r="AC185" i="9"/>
  <c r="AC190" i="9"/>
  <c r="AI140" i="9"/>
  <c r="AC122" i="9"/>
  <c r="AI348" i="9"/>
  <c r="AC173" i="9"/>
  <c r="AC306" i="9"/>
  <c r="W191" i="9"/>
  <c r="W303" i="9"/>
  <c r="AI244" i="9"/>
  <c r="AC210" i="9"/>
  <c r="W132" i="9"/>
  <c r="W201" i="9"/>
  <c r="W261" i="9"/>
  <c r="W345" i="9"/>
  <c r="Q313" i="9"/>
  <c r="Q251" i="9"/>
  <c r="BG350" i="9"/>
  <c r="AO338" i="9"/>
  <c r="AO183" i="9"/>
  <c r="AU302" i="9"/>
  <c r="AI347" i="9"/>
  <c r="AO311" i="9"/>
  <c r="AI228" i="9"/>
  <c r="AC160" i="9"/>
  <c r="AC111" i="9"/>
  <c r="AC320" i="9"/>
  <c r="W307" i="9"/>
  <c r="W268" i="9"/>
  <c r="AC233" i="9"/>
  <c r="W205" i="9"/>
  <c r="W151" i="9"/>
  <c r="Q317" i="9"/>
  <c r="BG282" i="9"/>
  <c r="BG148" i="9"/>
  <c r="AO342" i="9"/>
  <c r="AO221" i="9"/>
  <c r="AU353" i="9"/>
  <c r="AI351" i="9"/>
  <c r="AI217" i="9"/>
  <c r="AO345" i="9"/>
  <c r="AI262" i="9"/>
  <c r="AU221" i="9"/>
  <c r="AC232" i="9"/>
  <c r="AC162" i="9"/>
  <c r="W156" i="9"/>
  <c r="W311" i="9"/>
  <c r="W272" i="9"/>
  <c r="W172" i="9"/>
  <c r="W338" i="9"/>
  <c r="W158" i="9"/>
  <c r="Q321" i="9"/>
  <c r="Q294" i="9"/>
  <c r="S339" i="9"/>
  <c r="S330" i="9"/>
  <c r="Q311" i="9"/>
  <c r="Q303" i="9"/>
  <c r="Q350" i="9"/>
  <c r="Q268" i="9"/>
  <c r="W330" i="9"/>
  <c r="W306" i="9"/>
  <c r="W186" i="9"/>
  <c r="AC331" i="9"/>
  <c r="AC349" i="9"/>
  <c r="W292" i="9"/>
  <c r="AC248" i="9"/>
  <c r="AC118" i="9"/>
  <c r="W255" i="9"/>
  <c r="AC252" i="9"/>
  <c r="AC251" i="9"/>
  <c r="AC112" i="9"/>
  <c r="AC151" i="9"/>
  <c r="AO223" i="9"/>
  <c r="AI145" i="9"/>
  <c r="AI129" i="9"/>
  <c r="AI289" i="9"/>
  <c r="AI132" i="9"/>
  <c r="AI233" i="9"/>
  <c r="AU181" i="9"/>
  <c r="AI243" i="9"/>
  <c r="AO206" i="9"/>
  <c r="AO209" i="9"/>
  <c r="AO238" i="9"/>
  <c r="AU183" i="9"/>
  <c r="AU123" i="9"/>
  <c r="AU212" i="9"/>
  <c r="AU198" i="9"/>
  <c r="BG331" i="9"/>
  <c r="BG294" i="9"/>
  <c r="BG265" i="9"/>
  <c r="S259" i="9"/>
  <c r="S326" i="9"/>
  <c r="Q323" i="9"/>
  <c r="Q346" i="9"/>
  <c r="W290" i="9"/>
  <c r="AC310" i="9"/>
  <c r="AC343" i="9"/>
  <c r="W175" i="9"/>
  <c r="AC243" i="9"/>
  <c r="AC241" i="9"/>
  <c r="AC315" i="9"/>
  <c r="AC286" i="9"/>
  <c r="AI124" i="9"/>
  <c r="AI229" i="9"/>
  <c r="AI187" i="9"/>
  <c r="AO171" i="9"/>
  <c r="AO217" i="9"/>
  <c r="AU163" i="9"/>
  <c r="AU147" i="9"/>
  <c r="BG228" i="9"/>
  <c r="AU146" i="9"/>
  <c r="BG260" i="9"/>
  <c r="S258" i="9"/>
  <c r="T351" i="9"/>
  <c r="Q338" i="9"/>
  <c r="W326" i="9"/>
  <c r="AC297" i="9"/>
  <c r="W334" i="9"/>
  <c r="W245" i="9"/>
  <c r="AC234" i="9"/>
  <c r="AC316" i="9"/>
  <c r="W280" i="9"/>
  <c r="W135" i="9"/>
  <c r="W148" i="9"/>
  <c r="W243" i="9"/>
  <c r="W125" i="9"/>
  <c r="AC202" i="9"/>
  <c r="AC255" i="9"/>
  <c r="AC200" i="9"/>
  <c r="AC307" i="9"/>
  <c r="AC239" i="9"/>
  <c r="AO202" i="9"/>
  <c r="AI162" i="9"/>
  <c r="AI165" i="9"/>
  <c r="AO255" i="9"/>
  <c r="AO272" i="9"/>
  <c r="AI175" i="9"/>
  <c r="AO109" i="9"/>
  <c r="AU298" i="9"/>
  <c r="BG349" i="9"/>
  <c r="AO350" i="9"/>
  <c r="AU314" i="9"/>
  <c r="AU244" i="9"/>
  <c r="AO252" i="9"/>
  <c r="AU138" i="9"/>
  <c r="BG252" i="9"/>
  <c r="BG283" i="9"/>
  <c r="BG237" i="9"/>
  <c r="BQ164" i="9"/>
  <c r="BQ173" i="9"/>
  <c r="BQ194" i="9"/>
  <c r="BQ215" i="9"/>
  <c r="BQ236" i="9"/>
  <c r="BQ253" i="9"/>
  <c r="BQ274" i="9"/>
  <c r="BQ295" i="9"/>
  <c r="BQ316" i="9"/>
  <c r="BQ333" i="9"/>
  <c r="BQ354" i="9"/>
  <c r="BE171" i="9"/>
  <c r="BE192" i="9"/>
  <c r="BQ190" i="9"/>
  <c r="BQ211" i="9"/>
  <c r="BQ232" i="9"/>
  <c r="BQ249" i="9"/>
  <c r="BQ270" i="9"/>
  <c r="BQ291" i="9"/>
  <c r="BQ312" i="9"/>
  <c r="BQ329" i="9"/>
  <c r="BQ350" i="9"/>
  <c r="BQ171" i="9"/>
  <c r="BQ204" i="9"/>
  <c r="BQ218" i="9"/>
  <c r="BQ237" i="9"/>
  <c r="BQ260" i="9"/>
  <c r="BQ279" i="9"/>
  <c r="BQ293" i="9"/>
  <c r="BQ335" i="9"/>
  <c r="BQ349" i="9"/>
  <c r="BE185" i="9"/>
  <c r="BE207" i="9"/>
  <c r="BE228" i="9"/>
  <c r="BE245" i="9"/>
  <c r="BE266" i="9"/>
  <c r="BE287" i="9"/>
  <c r="BE308" i="9"/>
  <c r="BE325" i="9"/>
  <c r="BE346" i="9"/>
  <c r="BQ176" i="9"/>
  <c r="BQ195" i="9"/>
  <c r="BQ209" i="9"/>
  <c r="BQ251" i="9"/>
  <c r="BQ265" i="9"/>
  <c r="BQ307" i="9"/>
  <c r="BQ326" i="9"/>
  <c r="BE172" i="9"/>
  <c r="BE194" i="9"/>
  <c r="BE203" i="9"/>
  <c r="BE224" i="9"/>
  <c r="BE241" i="9"/>
  <c r="BE262" i="9"/>
  <c r="BE283" i="9"/>
  <c r="BE304" i="9"/>
  <c r="BE321" i="9"/>
  <c r="BE342" i="9"/>
  <c r="BQ157" i="9"/>
  <c r="BQ181" i="9"/>
  <c r="BQ186" i="9"/>
  <c r="BQ223" i="9"/>
  <c r="BQ228" i="9"/>
  <c r="BQ242" i="9"/>
  <c r="BQ284" i="9"/>
  <c r="BQ298" i="9"/>
  <c r="BQ317" i="9"/>
  <c r="BQ340" i="9"/>
  <c r="BE181" i="9"/>
  <c r="BE220" i="9"/>
  <c r="BE237" i="9"/>
  <c r="BE258" i="9"/>
  <c r="BE279" i="9"/>
  <c r="BE300" i="9"/>
  <c r="BE317" i="9"/>
  <c r="BE338" i="9"/>
  <c r="BQ162" i="9"/>
  <c r="BQ200" i="9"/>
  <c r="BQ214" i="9"/>
  <c r="BQ233" i="9"/>
  <c r="BQ256" i="9"/>
  <c r="BQ275" i="9"/>
  <c r="BQ289" i="9"/>
  <c r="BQ163" i="9"/>
  <c r="BQ175" i="9"/>
  <c r="BQ205" i="9"/>
  <c r="BQ234" i="9"/>
  <c r="BQ263" i="9"/>
  <c r="BQ292" i="9"/>
  <c r="BQ322" i="9"/>
  <c r="BE218" i="9"/>
  <c r="BE238" i="9"/>
  <c r="BE307" i="9"/>
  <c r="BE327" i="9"/>
  <c r="BE347" i="9"/>
  <c r="BQ182" i="9"/>
  <c r="BQ193" i="9"/>
  <c r="BQ222" i="9"/>
  <c r="BQ281" i="9"/>
  <c r="BQ310" i="9"/>
  <c r="BE223" i="9"/>
  <c r="BE243" i="9"/>
  <c r="BE263" i="9"/>
  <c r="BE312" i="9"/>
  <c r="BE332" i="9"/>
  <c r="BE337" i="9"/>
  <c r="BE352" i="9"/>
  <c r="BQ199" i="9"/>
  <c r="BQ229" i="9"/>
  <c r="BQ252" i="9"/>
  <c r="BQ258" i="9"/>
  <c r="BQ269" i="9"/>
  <c r="BQ287" i="9"/>
  <c r="BQ344" i="9"/>
  <c r="BE188" i="9"/>
  <c r="BE193" i="9"/>
  <c r="BE198" i="9"/>
  <c r="BE248" i="9"/>
  <c r="BE253" i="9"/>
  <c r="BE268" i="9"/>
  <c r="BE273" i="9"/>
  <c r="BE288" i="9"/>
  <c r="BE293" i="9"/>
  <c r="BE313" i="9"/>
  <c r="BQ158" i="9"/>
  <c r="BQ170" i="9"/>
  <c r="BQ217" i="9"/>
  <c r="BQ240" i="9"/>
  <c r="BQ246" i="9"/>
  <c r="BQ299" i="9"/>
  <c r="BQ305" i="9"/>
  <c r="BQ328" i="9"/>
  <c r="BQ339" i="9"/>
  <c r="BQ345" i="9"/>
  <c r="BE183" i="9"/>
  <c r="BE199" i="9"/>
  <c r="BE204" i="9"/>
  <c r="BE209" i="9"/>
  <c r="BE229" i="9"/>
  <c r="BE278" i="9"/>
  <c r="BE298" i="9"/>
  <c r="BE318" i="9"/>
  <c r="BQ188" i="9"/>
  <c r="BQ247" i="9"/>
  <c r="BQ276" i="9"/>
  <c r="BQ334" i="9"/>
  <c r="BE168" i="9"/>
  <c r="BE173" i="9"/>
  <c r="BE178" i="9"/>
  <c r="BE214" i="9"/>
  <c r="BE234" i="9"/>
  <c r="BE254" i="9"/>
  <c r="BE303" i="9"/>
  <c r="BE323" i="9"/>
  <c r="BE343" i="9"/>
  <c r="BQ177" i="9"/>
  <c r="BQ206" i="9"/>
  <c r="BQ224" i="9"/>
  <c r="BQ235" i="9"/>
  <c r="BQ241" i="9"/>
  <c r="BQ264" i="9"/>
  <c r="BQ294" i="9"/>
  <c r="BQ323" i="9"/>
  <c r="BQ351" i="9"/>
  <c r="BE219" i="9"/>
  <c r="BE239" i="9"/>
  <c r="BE259" i="9"/>
  <c r="BE328" i="9"/>
  <c r="BE333" i="9"/>
  <c r="BE348" i="9"/>
  <c r="BE353" i="9"/>
  <c r="BQ165" i="9"/>
  <c r="BQ183" i="9"/>
  <c r="BQ212" i="9"/>
  <c r="BQ271" i="9"/>
  <c r="BQ282" i="9"/>
  <c r="BQ300" i="9"/>
  <c r="BQ311" i="9"/>
  <c r="BQ346" i="9"/>
  <c r="BE244" i="9"/>
  <c r="BE249" i="9"/>
  <c r="BE264" i="9"/>
  <c r="BE269" i="9"/>
  <c r="BE284" i="9"/>
  <c r="BE289" i="9"/>
  <c r="BE309" i="9"/>
  <c r="BQ201" i="9"/>
  <c r="BQ230" i="9"/>
  <c r="BQ259" i="9"/>
  <c r="BQ288" i="9"/>
  <c r="BQ318" i="9"/>
  <c r="BE184" i="9"/>
  <c r="BE189" i="9"/>
  <c r="BE205" i="9"/>
  <c r="BE225" i="9"/>
  <c r="BE274" i="9"/>
  <c r="BE294" i="9"/>
  <c r="BE314" i="9"/>
  <c r="BE334" i="9"/>
  <c r="BQ159" i="9"/>
  <c r="BQ172" i="9"/>
  <c r="BQ178" i="9"/>
  <c r="BQ189" i="9"/>
  <c r="BQ207" i="9"/>
  <c r="BQ266" i="9"/>
  <c r="BQ277" i="9"/>
  <c r="BQ306" i="9"/>
  <c r="BQ278" i="9"/>
  <c r="BQ342" i="9"/>
  <c r="BQ352" i="9"/>
  <c r="BE196" i="9"/>
  <c r="BE255" i="9"/>
  <c r="BE271" i="9"/>
  <c r="BE320" i="9"/>
  <c r="BE329" i="9"/>
  <c r="BE336" i="9"/>
  <c r="BE345" i="9"/>
  <c r="BQ161" i="9"/>
  <c r="BQ248" i="9"/>
  <c r="BQ290" i="9"/>
  <c r="BQ301" i="9"/>
  <c r="BQ320" i="9"/>
  <c r="BE170" i="9"/>
  <c r="BE187" i="9"/>
  <c r="BE280" i="9"/>
  <c r="BE296" i="9"/>
  <c r="BE305" i="9"/>
  <c r="BE354" i="9"/>
  <c r="BQ184" i="9"/>
  <c r="BQ226" i="9"/>
  <c r="BQ257" i="9"/>
  <c r="BQ313" i="9"/>
  <c r="BE213" i="9"/>
  <c r="BE330" i="9"/>
  <c r="BQ196" i="9"/>
  <c r="BQ238" i="9"/>
  <c r="BQ268" i="9"/>
  <c r="BQ321" i="9"/>
  <c r="BQ332" i="9"/>
  <c r="BE180" i="9"/>
  <c r="BE206" i="9"/>
  <c r="BE222" i="9"/>
  <c r="BE339" i="9"/>
  <c r="BQ174" i="9"/>
  <c r="BQ280" i="9"/>
  <c r="BQ353" i="9"/>
  <c r="BE190" i="9"/>
  <c r="BE197" i="9"/>
  <c r="BE215" i="9"/>
  <c r="BE231" i="9"/>
  <c r="BE247" i="9"/>
  <c r="BQ216" i="9"/>
  <c r="BQ324" i="9"/>
  <c r="BQ343" i="9"/>
  <c r="BE240" i="9"/>
  <c r="BE256" i="9"/>
  <c r="BE265" i="9"/>
  <c r="BE272" i="9"/>
  <c r="BE281" i="9"/>
  <c r="BE297" i="9"/>
  <c r="BQ185" i="9"/>
  <c r="BQ219" i="9"/>
  <c r="BQ261" i="9"/>
  <c r="BQ302" i="9"/>
  <c r="BE216" i="9"/>
  <c r="BE290" i="9"/>
  <c r="BE306" i="9"/>
  <c r="BE322" i="9"/>
  <c r="BQ197" i="9"/>
  <c r="BQ227" i="9"/>
  <c r="BQ272" i="9"/>
  <c r="BQ283" i="9"/>
  <c r="BQ303" i="9"/>
  <c r="BQ314" i="9"/>
  <c r="BQ325" i="9"/>
  <c r="BE200" i="9"/>
  <c r="BE250" i="9"/>
  <c r="BE299" i="9"/>
  <c r="BE315" i="9"/>
  <c r="BE331" i="9"/>
  <c r="BQ208" i="9"/>
  <c r="BQ239" i="9"/>
  <c r="BQ250" i="9"/>
  <c r="BQ336" i="9"/>
  <c r="BE174" i="9"/>
  <c r="BE191" i="9"/>
  <c r="BE275" i="9"/>
  <c r="BE324" i="9"/>
  <c r="BE340" i="9"/>
  <c r="BE349" i="9"/>
  <c r="BQ166" i="9"/>
  <c r="BQ220" i="9"/>
  <c r="BQ262" i="9"/>
  <c r="BE232" i="9"/>
  <c r="BE257" i="9"/>
  <c r="BQ167" i="9"/>
  <c r="BQ187" i="9"/>
  <c r="BQ304" i="9"/>
  <c r="BQ347" i="9"/>
  <c r="BE182" i="9"/>
  <c r="BE208" i="9"/>
  <c r="BE217" i="9"/>
  <c r="BE233" i="9"/>
  <c r="BE282" i="9"/>
  <c r="BQ231" i="9"/>
  <c r="BQ273" i="9"/>
  <c r="BE201" i="9"/>
  <c r="BE210" i="9"/>
  <c r="BE226" i="9"/>
  <c r="BE242" i="9"/>
  <c r="BE291" i="9"/>
  <c r="BQ198" i="9"/>
  <c r="BQ243" i="9"/>
  <c r="BQ285" i="9"/>
  <c r="BQ337" i="9"/>
  <c r="BE251" i="9"/>
  <c r="BE267" i="9"/>
  <c r="BE316" i="9"/>
  <c r="BQ210" i="9"/>
  <c r="BQ296" i="9"/>
  <c r="BE260" i="9"/>
  <c r="BQ254" i="9"/>
  <c r="BQ315" i="9"/>
  <c r="BE175" i="9"/>
  <c r="BE235" i="9"/>
  <c r="BE341" i="9"/>
  <c r="BQ179" i="9"/>
  <c r="BQ221" i="9"/>
  <c r="BQ327" i="9"/>
  <c r="BQ341" i="9"/>
  <c r="BQ168" i="9"/>
  <c r="BQ202" i="9"/>
  <c r="BE169" i="9"/>
  <c r="BE326" i="9"/>
  <c r="BE350" i="9"/>
  <c r="BE252" i="9"/>
  <c r="BE277" i="9"/>
  <c r="BQ169" i="9"/>
  <c r="BQ309" i="9"/>
  <c r="BE227" i="9"/>
  <c r="BE351" i="9"/>
  <c r="BQ245" i="9"/>
  <c r="BE261" i="9"/>
  <c r="BE177" i="9"/>
  <c r="BE335" i="9"/>
  <c r="BQ286" i="9"/>
  <c r="BE179" i="9"/>
  <c r="BE236" i="9"/>
  <c r="BE286" i="9"/>
  <c r="BQ180" i="9"/>
  <c r="BE211" i="9"/>
  <c r="BQ255" i="9"/>
  <c r="BE212" i="9"/>
  <c r="BQ160" i="9"/>
  <c r="BE176" i="9"/>
  <c r="BE270" i="9"/>
  <c r="BE276" i="9"/>
  <c r="BE285" i="9"/>
  <c r="BQ213" i="9"/>
  <c r="BQ338" i="9"/>
  <c r="BE295" i="9"/>
  <c r="BE221" i="9"/>
  <c r="BE310" i="9"/>
  <c r="BQ297" i="9"/>
  <c r="BQ308" i="9"/>
  <c r="BE195" i="9"/>
  <c r="BQ319" i="9"/>
  <c r="BE292" i="9"/>
  <c r="BE301" i="9"/>
  <c r="BE344" i="9"/>
  <c r="BE186" i="9"/>
  <c r="BE230" i="9"/>
  <c r="BE319" i="9"/>
  <c r="BQ191" i="9"/>
  <c r="BQ244" i="9"/>
  <c r="BQ192" i="9"/>
  <c r="BQ225" i="9"/>
  <c r="BQ348" i="9"/>
  <c r="BE302" i="9"/>
  <c r="BE311" i="9"/>
  <c r="BQ203" i="9"/>
  <c r="BE202" i="9"/>
  <c r="BQ267" i="9"/>
  <c r="BQ330" i="9"/>
  <c r="BE246" i="9"/>
  <c r="BQ331" i="9"/>
  <c r="U251" i="9"/>
  <c r="U247" i="9"/>
  <c r="U266" i="9"/>
  <c r="U293" i="9"/>
  <c r="U248" i="9"/>
  <c r="BG160" i="9"/>
  <c r="BG311" i="9"/>
  <c r="BG239" i="9"/>
  <c r="BG159" i="9"/>
  <c r="BG286" i="9"/>
  <c r="BG206" i="9"/>
  <c r="BG301" i="9"/>
  <c r="BG221" i="9"/>
  <c r="BG141" i="9"/>
  <c r="U258" i="9"/>
  <c r="U343" i="9"/>
  <c r="BG272" i="9"/>
  <c r="BG231" i="9"/>
  <c r="BG151" i="9"/>
  <c r="BG278" i="9"/>
  <c r="BG198" i="9"/>
  <c r="BG293" i="9"/>
  <c r="BG213" i="9"/>
  <c r="U325" i="9"/>
  <c r="U264" i="9"/>
  <c r="U262" i="9"/>
  <c r="U285" i="9"/>
  <c r="BG316" i="9"/>
  <c r="BG192" i="9"/>
  <c r="BG232" i="9"/>
  <c r="BG318" i="9"/>
  <c r="BG264" i="9"/>
  <c r="BG227" i="9"/>
  <c r="BG147" i="9"/>
  <c r="BG274" i="9"/>
  <c r="BG194" i="9"/>
  <c r="BG289" i="9"/>
  <c r="BG209" i="9"/>
  <c r="U274" i="9"/>
  <c r="U281" i="9"/>
  <c r="U277" i="9"/>
  <c r="U335" i="9"/>
  <c r="U273" i="9"/>
  <c r="U348" i="9"/>
  <c r="U331" i="9"/>
  <c r="AU170" i="9"/>
  <c r="BG304" i="9"/>
  <c r="BG310" i="9"/>
  <c r="BG152" i="9"/>
  <c r="BG312" i="9"/>
  <c r="BG184" i="9"/>
  <c r="BG223" i="9"/>
  <c r="BG143" i="9"/>
  <c r="BG270" i="9"/>
  <c r="BG190" i="9"/>
  <c r="BG285" i="9"/>
  <c r="BG205" i="9"/>
  <c r="U290" i="9"/>
  <c r="U333" i="9"/>
  <c r="U268" i="9"/>
  <c r="U282" i="9"/>
  <c r="U317" i="9"/>
  <c r="U252" i="9"/>
  <c r="U352" i="9"/>
  <c r="U269" i="9"/>
  <c r="U344" i="9"/>
  <c r="U327" i="9"/>
  <c r="AU166" i="9"/>
  <c r="BG292" i="9"/>
  <c r="BG298" i="9"/>
  <c r="BG308" i="9"/>
  <c r="BG136" i="9"/>
  <c r="BG204" i="9"/>
  <c r="BG219" i="9"/>
  <c r="BG139" i="9"/>
  <c r="BG266" i="9"/>
  <c r="BG186" i="9"/>
  <c r="BG281" i="9"/>
  <c r="BG201" i="9"/>
  <c r="U265" i="9"/>
  <c r="U340" i="9"/>
  <c r="U323" i="9"/>
  <c r="AU162" i="9"/>
  <c r="BG236" i="9"/>
  <c r="BG351" i="9"/>
  <c r="BG215" i="9"/>
  <c r="BG262" i="9"/>
  <c r="BG182" i="9"/>
  <c r="BG277" i="9"/>
  <c r="BG197" i="9"/>
  <c r="BG178" i="9"/>
  <c r="BG273" i="9"/>
  <c r="BG193" i="9"/>
  <c r="U278" i="9"/>
  <c r="U321" i="9"/>
  <c r="BG269" i="9"/>
  <c r="BG189" i="9"/>
  <c r="U260" i="9"/>
  <c r="U319" i="9"/>
  <c r="U338" i="9"/>
  <c r="U307" i="9"/>
  <c r="BG261" i="9"/>
  <c r="BG181" i="9"/>
  <c r="U346" i="9"/>
  <c r="U328" i="9"/>
  <c r="U315" i="9"/>
  <c r="U292" i="9"/>
  <c r="U295" i="9"/>
  <c r="BG144" i="9"/>
  <c r="BG352" i="9"/>
  <c r="BG295" i="9"/>
  <c r="BG256" i="9"/>
  <c r="BG275" i="9"/>
  <c r="BG195" i="9"/>
  <c r="BG242" i="9"/>
  <c r="BG162" i="9"/>
  <c r="BG337" i="9"/>
  <c r="BG257" i="9"/>
  <c r="BG177" i="9"/>
  <c r="BG345" i="9"/>
  <c r="BG348" i="9"/>
  <c r="BG288" i="9"/>
  <c r="BG176" i="9"/>
  <c r="BG271" i="9"/>
  <c r="BG191" i="9"/>
  <c r="BG238" i="9"/>
  <c r="BG158" i="9"/>
  <c r="BG333" i="9"/>
  <c r="BG253" i="9"/>
  <c r="BG173" i="9"/>
  <c r="U354" i="9"/>
  <c r="U261" i="9"/>
  <c r="U332" i="9"/>
  <c r="U257" i="9"/>
  <c r="U342" i="9"/>
  <c r="U253" i="9"/>
  <c r="U311" i="9"/>
  <c r="U300" i="9"/>
  <c r="U314" i="9"/>
  <c r="U302" i="9"/>
  <c r="U349" i="9"/>
  <c r="U280" i="9"/>
  <c r="U287" i="9"/>
  <c r="U324" i="9"/>
  <c r="U306" i="9"/>
  <c r="U353" i="9"/>
  <c r="U284" i="9"/>
  <c r="U291" i="9"/>
  <c r="U298" i="9"/>
  <c r="U345" i="9"/>
  <c r="U276" i="9"/>
  <c r="U263" i="9"/>
  <c r="T274" i="9"/>
  <c r="T353" i="9"/>
  <c r="T253" i="9"/>
  <c r="T280" i="9"/>
  <c r="T263" i="9"/>
  <c r="T266" i="9"/>
  <c r="T349" i="9"/>
  <c r="T276" i="9"/>
  <c r="T255" i="9"/>
  <c r="S281" i="9"/>
  <c r="S316" i="9"/>
  <c r="T354" i="9"/>
  <c r="T333" i="9"/>
  <c r="T256" i="9"/>
  <c r="T347" i="9"/>
  <c r="T346" i="9"/>
  <c r="T325" i="9"/>
  <c r="T252" i="9"/>
  <c r="T343" i="9"/>
  <c r="S331" i="9"/>
  <c r="S299" i="9"/>
  <c r="S291" i="9"/>
  <c r="S266" i="9"/>
  <c r="S265" i="9"/>
  <c r="T342" i="9"/>
  <c r="T321" i="9"/>
  <c r="T248" i="9"/>
  <c r="T335" i="9"/>
  <c r="U286" i="9"/>
  <c r="U341" i="9"/>
  <c r="U288" i="9"/>
  <c r="T338" i="9"/>
  <c r="T317" i="9"/>
  <c r="T352" i="9"/>
  <c r="T331" i="9"/>
  <c r="T314" i="9"/>
  <c r="T293" i="9"/>
  <c r="T344" i="9"/>
  <c r="T323" i="9"/>
  <c r="T310" i="9"/>
  <c r="T289" i="9"/>
  <c r="T336" i="9"/>
  <c r="BI137" i="9"/>
  <c r="BI141" i="9"/>
  <c r="BI145" i="9"/>
  <c r="BI149" i="9"/>
  <c r="BI153" i="9"/>
  <c r="BI157" i="9"/>
  <c r="BI161" i="9"/>
  <c r="BI165" i="9"/>
  <c r="BI169" i="9"/>
  <c r="BI173" i="9"/>
  <c r="BI177" i="9"/>
  <c r="BI181" i="9"/>
  <c r="BI185" i="9"/>
  <c r="BI189" i="9"/>
  <c r="BI193" i="9"/>
  <c r="BI197" i="9"/>
  <c r="BI201" i="9"/>
  <c r="BI205" i="9"/>
  <c r="BI209" i="9"/>
  <c r="BI213" i="9"/>
  <c r="BI217" i="9"/>
  <c r="BI221" i="9"/>
  <c r="BI225" i="9"/>
  <c r="BI229" i="9"/>
  <c r="BI233" i="9"/>
  <c r="BI237" i="9"/>
  <c r="BI241" i="9"/>
  <c r="BI245" i="9"/>
  <c r="BI249" i="9"/>
  <c r="BI253" i="9"/>
  <c r="BI257" i="9"/>
  <c r="BI261" i="9"/>
  <c r="BI265" i="9"/>
  <c r="BI269" i="9"/>
  <c r="BI273" i="9"/>
  <c r="BI277" i="9"/>
  <c r="BI281" i="9"/>
  <c r="BI285" i="9"/>
  <c r="BI289" i="9"/>
  <c r="BI293" i="9"/>
  <c r="BI297" i="9"/>
  <c r="BI301" i="9"/>
  <c r="BI305" i="9"/>
  <c r="BI309" i="9"/>
  <c r="BI313" i="9"/>
  <c r="BI138" i="9"/>
  <c r="BI142" i="9"/>
  <c r="BI146" i="9"/>
  <c r="BI150" i="9"/>
  <c r="BI154" i="9"/>
  <c r="BI158" i="9"/>
  <c r="BI162" i="9"/>
  <c r="BI166" i="9"/>
  <c r="BI170" i="9"/>
  <c r="BI174" i="9"/>
  <c r="BI178" i="9"/>
  <c r="BI182" i="9"/>
  <c r="BI186" i="9"/>
  <c r="BI190" i="9"/>
  <c r="BI194" i="9"/>
  <c r="BI198" i="9"/>
  <c r="BI202" i="9"/>
  <c r="BI206" i="9"/>
  <c r="BI210" i="9"/>
  <c r="BI214" i="9"/>
  <c r="BI218" i="9"/>
  <c r="BI222" i="9"/>
  <c r="BI226" i="9"/>
  <c r="BI230" i="9"/>
  <c r="BI234" i="9"/>
  <c r="BI238" i="9"/>
  <c r="BI242" i="9"/>
  <c r="BI246" i="9"/>
  <c r="BI250" i="9"/>
  <c r="BI254" i="9"/>
  <c r="BI258" i="9"/>
  <c r="BI262" i="9"/>
  <c r="BI266" i="9"/>
  <c r="BI192" i="9"/>
  <c r="BI211" i="9"/>
  <c r="BI299" i="9"/>
  <c r="BI342" i="9"/>
  <c r="BI148" i="9"/>
  <c r="BI167" i="9"/>
  <c r="BI228" i="9"/>
  <c r="BI247" i="9"/>
  <c r="BI287" i="9"/>
  <c r="BI316" i="9"/>
  <c r="BI327" i="9"/>
  <c r="BI332" i="9"/>
  <c r="BI184" i="9"/>
  <c r="BI203" i="9"/>
  <c r="BI264" i="9"/>
  <c r="BI272" i="9"/>
  <c r="BI294" i="9"/>
  <c r="BI311" i="9"/>
  <c r="BI322" i="9"/>
  <c r="BI338" i="9"/>
  <c r="BI140" i="9"/>
  <c r="BI159" i="9"/>
  <c r="BI220" i="9"/>
  <c r="BI239" i="9"/>
  <c r="BI176" i="9"/>
  <c r="BI195" i="9"/>
  <c r="BI256" i="9"/>
  <c r="BI280" i="9"/>
  <c r="BI306" i="9"/>
  <c r="BI317" i="9"/>
  <c r="BI333" i="9"/>
  <c r="BI343" i="9"/>
  <c r="BI347" i="9"/>
  <c r="BI351" i="9"/>
  <c r="BI151" i="9"/>
  <c r="BI212" i="9"/>
  <c r="BI231" i="9"/>
  <c r="BI274" i="9"/>
  <c r="BI300" i="9"/>
  <c r="BI168" i="9"/>
  <c r="BI187" i="9"/>
  <c r="BI248" i="9"/>
  <c r="BI267" i="9"/>
  <c r="BI288" i="9"/>
  <c r="BI295" i="9"/>
  <c r="BI323" i="9"/>
  <c r="BI328" i="9"/>
  <c r="BI339" i="9"/>
  <c r="BI143" i="9"/>
  <c r="BI204" i="9"/>
  <c r="BI223" i="9"/>
  <c r="BI282" i="9"/>
  <c r="BI312" i="9"/>
  <c r="BI318" i="9"/>
  <c r="BI334" i="9"/>
  <c r="BI160" i="9"/>
  <c r="BI179" i="9"/>
  <c r="BI240" i="9"/>
  <c r="BI259" i="9"/>
  <c r="BI275" i="9"/>
  <c r="BI307" i="9"/>
  <c r="BI196" i="9"/>
  <c r="BI215" i="9"/>
  <c r="BI290" i="9"/>
  <c r="BI329" i="9"/>
  <c r="BI344" i="9"/>
  <c r="BI348" i="9"/>
  <c r="BI352" i="9"/>
  <c r="BI152" i="9"/>
  <c r="BI171" i="9"/>
  <c r="BI232" i="9"/>
  <c r="BI251" i="9"/>
  <c r="BI283" i="9"/>
  <c r="BI302" i="9"/>
  <c r="BI144" i="9"/>
  <c r="BI163" i="9"/>
  <c r="BI180" i="9"/>
  <c r="BI199" i="9"/>
  <c r="BI260" i="9"/>
  <c r="BI292" i="9"/>
  <c r="BI304" i="9"/>
  <c r="BI191" i="9"/>
  <c r="BI278" i="9"/>
  <c r="BI350" i="9"/>
  <c r="BI139" i="9"/>
  <c r="BI164" i="9"/>
  <c r="BI216" i="9"/>
  <c r="BI331" i="9"/>
  <c r="BI236" i="9"/>
  <c r="BI296" i="9"/>
  <c r="BI308" i="9"/>
  <c r="BI279" i="9"/>
  <c r="BI320" i="9"/>
  <c r="BI243" i="9"/>
  <c r="BI263" i="9"/>
  <c r="BI353" i="9"/>
  <c r="BI219" i="9"/>
  <c r="BI335" i="9"/>
  <c r="BI147" i="9"/>
  <c r="BI172" i="9"/>
  <c r="BI321" i="9"/>
  <c r="BI345" i="9"/>
  <c r="BI268" i="9"/>
  <c r="BI298" i="9"/>
  <c r="BI310" i="9"/>
  <c r="BI324" i="9"/>
  <c r="BI224" i="9"/>
  <c r="BI244" i="9"/>
  <c r="BI284" i="9"/>
  <c r="BI175" i="9"/>
  <c r="BI200" i="9"/>
  <c r="BI314" i="9"/>
  <c r="BI325" i="9"/>
  <c r="BI336" i="9"/>
  <c r="BI155" i="9"/>
  <c r="BI227" i="9"/>
  <c r="BI286" i="9"/>
  <c r="BI346" i="9"/>
  <c r="BI207" i="9"/>
  <c r="BI271" i="9"/>
  <c r="BI136" i="9"/>
  <c r="BI235" i="9"/>
  <c r="BI276" i="9"/>
  <c r="BI330" i="9"/>
  <c r="BI188" i="9"/>
  <c r="BI255" i="9"/>
  <c r="BI319" i="9"/>
  <c r="BI341" i="9"/>
  <c r="BI354" i="9"/>
  <c r="BI252" i="9"/>
  <c r="BI315" i="9"/>
  <c r="BI156" i="9"/>
  <c r="BI270" i="9"/>
  <c r="BI326" i="9"/>
  <c r="BI183" i="9"/>
  <c r="AW111" i="9"/>
  <c r="AW115" i="9"/>
  <c r="AW119" i="9"/>
  <c r="AW123" i="9"/>
  <c r="AW127" i="9"/>
  <c r="AW131" i="9"/>
  <c r="AW135" i="9"/>
  <c r="AW139" i="9"/>
  <c r="AW143" i="9"/>
  <c r="AW147" i="9"/>
  <c r="AW151" i="9"/>
  <c r="AW155" i="9"/>
  <c r="AW159" i="9"/>
  <c r="AW163" i="9"/>
  <c r="AW167" i="9"/>
  <c r="AW171" i="9"/>
  <c r="AW175" i="9"/>
  <c r="AW179" i="9"/>
  <c r="AW183" i="9"/>
  <c r="AW187" i="9"/>
  <c r="AW191" i="9"/>
  <c r="AW195" i="9"/>
  <c r="AW199" i="9"/>
  <c r="AW203" i="9"/>
  <c r="AW207" i="9"/>
  <c r="AW211" i="9"/>
  <c r="AW215" i="9"/>
  <c r="AW219" i="9"/>
  <c r="AW223" i="9"/>
  <c r="AW227" i="9"/>
  <c r="AW231" i="9"/>
  <c r="AW235" i="9"/>
  <c r="BI337" i="9"/>
  <c r="BI291" i="9"/>
  <c r="BI340" i="9"/>
  <c r="BI208" i="9"/>
  <c r="BI349" i="9"/>
  <c r="AW133" i="9"/>
  <c r="AW153" i="9"/>
  <c r="AW173" i="9"/>
  <c r="AW193" i="9"/>
  <c r="AW213" i="9"/>
  <c r="AW233" i="9"/>
  <c r="AW243" i="9"/>
  <c r="AW262" i="9"/>
  <c r="AW285" i="9"/>
  <c r="AW290" i="9"/>
  <c r="AW312" i="9"/>
  <c r="AW338" i="9"/>
  <c r="AW118" i="9"/>
  <c r="AW257" i="9"/>
  <c r="AW276" i="9"/>
  <c r="AW299" i="9"/>
  <c r="AW321" i="9"/>
  <c r="AW334" i="9"/>
  <c r="AW134" i="9"/>
  <c r="AW154" i="9"/>
  <c r="AW174" i="9"/>
  <c r="AW194" i="9"/>
  <c r="AW214" i="9"/>
  <c r="AW234" i="9"/>
  <c r="AW248" i="9"/>
  <c r="AW267" i="9"/>
  <c r="AW286" i="9"/>
  <c r="AW308" i="9"/>
  <c r="AW330" i="9"/>
  <c r="AW351" i="9"/>
  <c r="AQ112" i="9"/>
  <c r="AQ116" i="9"/>
  <c r="AQ120" i="9"/>
  <c r="AQ124" i="9"/>
  <c r="AQ128" i="9"/>
  <c r="AQ132" i="9"/>
  <c r="AQ136" i="9"/>
  <c r="AQ140" i="9"/>
  <c r="AW144" i="9"/>
  <c r="AW164" i="9"/>
  <c r="AW184" i="9"/>
  <c r="AW204" i="9"/>
  <c r="AW224" i="9"/>
  <c r="AW239" i="9"/>
  <c r="AW258" i="9"/>
  <c r="AW281" i="9"/>
  <c r="AW295" i="9"/>
  <c r="AW317" i="9"/>
  <c r="AW326" i="9"/>
  <c r="AW113" i="9"/>
  <c r="AW124" i="9"/>
  <c r="AW129" i="9"/>
  <c r="AW149" i="9"/>
  <c r="AW169" i="9"/>
  <c r="AW189" i="9"/>
  <c r="AW209" i="9"/>
  <c r="AW229" i="9"/>
  <c r="AW253" i="9"/>
  <c r="AW272" i="9"/>
  <c r="AW244" i="9"/>
  <c r="AW263" i="9"/>
  <c r="AW282" i="9"/>
  <c r="AW291" i="9"/>
  <c r="AW313" i="9"/>
  <c r="AW339" i="9"/>
  <c r="AW114" i="9"/>
  <c r="AW130" i="9"/>
  <c r="AW150" i="9"/>
  <c r="AW170" i="9"/>
  <c r="AW190" i="9"/>
  <c r="AW210" i="9"/>
  <c r="AW230" i="9"/>
  <c r="AW254" i="9"/>
  <c r="AW277" i="9"/>
  <c r="AW300" i="9"/>
  <c r="AW318" i="9"/>
  <c r="AW335" i="9"/>
  <c r="AW140" i="9"/>
  <c r="AW160" i="9"/>
  <c r="AW180" i="9"/>
  <c r="AW200" i="9"/>
  <c r="AW220" i="9"/>
  <c r="AW249" i="9"/>
  <c r="AW268" i="9"/>
  <c r="AW287" i="9"/>
  <c r="AW309" i="9"/>
  <c r="AW331" i="9"/>
  <c r="AW145" i="9"/>
  <c r="AW165" i="9"/>
  <c r="AW185" i="9"/>
  <c r="AW205" i="9"/>
  <c r="AW225" i="9"/>
  <c r="AW240" i="9"/>
  <c r="AW259" i="9"/>
  <c r="AW278" i="9"/>
  <c r="AW296" i="9"/>
  <c r="AW314" i="9"/>
  <c r="AW327" i="9"/>
  <c r="AW348" i="9"/>
  <c r="AW120" i="9"/>
  <c r="AW125" i="9"/>
  <c r="AW250" i="9"/>
  <c r="AW273" i="9"/>
  <c r="AW305" i="9"/>
  <c r="AW323" i="9"/>
  <c r="AW344" i="9"/>
  <c r="AW110" i="9"/>
  <c r="AW126" i="9"/>
  <c r="AW136" i="9"/>
  <c r="AW156" i="9"/>
  <c r="AW176" i="9"/>
  <c r="AW196" i="9"/>
  <c r="AW216" i="9"/>
  <c r="AW236" i="9"/>
  <c r="AW255" i="9"/>
  <c r="AW141" i="9"/>
  <c r="BI303" i="9"/>
  <c r="AW241" i="9"/>
  <c r="AW260" i="9"/>
  <c r="AW279" i="9"/>
  <c r="AW116" i="9"/>
  <c r="AW121" i="9"/>
  <c r="AW142" i="9"/>
  <c r="AW162" i="9"/>
  <c r="AW182" i="9"/>
  <c r="AW202" i="9"/>
  <c r="AW222" i="9"/>
  <c r="AW251" i="9"/>
  <c r="AW270" i="9"/>
  <c r="AW302" i="9"/>
  <c r="AW324" i="9"/>
  <c r="AW345" i="9"/>
  <c r="AW138" i="9"/>
  <c r="AW158" i="9"/>
  <c r="AW178" i="9"/>
  <c r="AW198" i="9"/>
  <c r="AW218" i="9"/>
  <c r="AW238" i="9"/>
  <c r="AW261" i="9"/>
  <c r="AW280" i="9"/>
  <c r="AW294" i="9"/>
  <c r="AW316" i="9"/>
  <c r="AW112" i="9"/>
  <c r="AW117" i="9"/>
  <c r="AW128" i="9"/>
  <c r="AW148" i="9"/>
  <c r="AW168" i="9"/>
  <c r="AW188" i="9"/>
  <c r="AW208" i="9"/>
  <c r="AW228" i="9"/>
  <c r="AW161" i="9"/>
  <c r="AW181" i="9"/>
  <c r="AW201" i="9"/>
  <c r="AW221" i="9"/>
  <c r="AW269" i="9"/>
  <c r="AW315" i="9"/>
  <c r="AW341" i="9"/>
  <c r="AQ111" i="9"/>
  <c r="AQ130" i="9"/>
  <c r="AQ148" i="9"/>
  <c r="AQ169" i="9"/>
  <c r="AQ190" i="9"/>
  <c r="AQ211" i="9"/>
  <c r="AQ228" i="9"/>
  <c r="AQ249" i="9"/>
  <c r="AW256" i="9"/>
  <c r="AW306" i="9"/>
  <c r="AW333" i="9"/>
  <c r="AQ121" i="9"/>
  <c r="AQ144" i="9"/>
  <c r="AQ165" i="9"/>
  <c r="AQ186" i="9"/>
  <c r="AQ207" i="9"/>
  <c r="AQ224" i="9"/>
  <c r="AQ245" i="9"/>
  <c r="AW242" i="9"/>
  <c r="AW284" i="9"/>
  <c r="AW349" i="9"/>
  <c r="AQ135" i="9"/>
  <c r="AQ161" i="9"/>
  <c r="AQ182" i="9"/>
  <c r="AQ203" i="9"/>
  <c r="AQ220" i="9"/>
  <c r="AW325" i="9"/>
  <c r="AQ126" i="9"/>
  <c r="AQ157" i="9"/>
  <c r="AQ178" i="9"/>
  <c r="AQ199" i="9"/>
  <c r="AQ216" i="9"/>
  <c r="AQ237" i="9"/>
  <c r="AQ258" i="9"/>
  <c r="AQ262" i="9"/>
  <c r="AQ266" i="9"/>
  <c r="AQ270" i="9"/>
  <c r="AQ274" i="9"/>
  <c r="AQ278" i="9"/>
  <c r="AQ282" i="9"/>
  <c r="AQ286" i="9"/>
  <c r="AQ290" i="9"/>
  <c r="AQ294" i="9"/>
  <c r="AQ298" i="9"/>
  <c r="AQ302" i="9"/>
  <c r="AQ306" i="9"/>
  <c r="AQ310" i="9"/>
  <c r="AQ314" i="9"/>
  <c r="AQ318" i="9"/>
  <c r="AQ322" i="9"/>
  <c r="AQ326" i="9"/>
  <c r="AQ330" i="9"/>
  <c r="AQ334" i="9"/>
  <c r="AQ338" i="9"/>
  <c r="AQ342" i="9"/>
  <c r="AQ346" i="9"/>
  <c r="AQ350" i="9"/>
  <c r="AQ354" i="9"/>
  <c r="AK107" i="9"/>
  <c r="AK111" i="9"/>
  <c r="AK115" i="9"/>
  <c r="AW146" i="9"/>
  <c r="AW166" i="9"/>
  <c r="AW186" i="9"/>
  <c r="AW206" i="9"/>
  <c r="AW226" i="9"/>
  <c r="AW271" i="9"/>
  <c r="AW342" i="9"/>
  <c r="AQ117" i="9"/>
  <c r="AQ153" i="9"/>
  <c r="AQ174" i="9"/>
  <c r="AQ195" i="9"/>
  <c r="AQ212" i="9"/>
  <c r="AQ233" i="9"/>
  <c r="AQ254" i="9"/>
  <c r="AW297" i="9"/>
  <c r="AW307" i="9"/>
  <c r="AW350" i="9"/>
  <c r="AQ131" i="9"/>
  <c r="AQ149" i="9"/>
  <c r="AQ170" i="9"/>
  <c r="AQ191" i="9"/>
  <c r="AQ208" i="9"/>
  <c r="AQ229" i="9"/>
  <c r="AQ250" i="9"/>
  <c r="AW122" i="9"/>
  <c r="AW245" i="9"/>
  <c r="AW274" i="9"/>
  <c r="AW336" i="9"/>
  <c r="AW343" i="9"/>
  <c r="AQ122" i="9"/>
  <c r="AQ145" i="9"/>
  <c r="AQ166" i="9"/>
  <c r="AQ187" i="9"/>
  <c r="AQ204" i="9"/>
  <c r="AQ225" i="9"/>
  <c r="AQ246" i="9"/>
  <c r="AW246" i="9"/>
  <c r="AW298" i="9"/>
  <c r="AW319" i="9"/>
  <c r="AQ113" i="9"/>
  <c r="AQ141" i="9"/>
  <c r="AQ162" i="9"/>
  <c r="AQ183" i="9"/>
  <c r="AQ200" i="9"/>
  <c r="AQ221" i="9"/>
  <c r="AW288" i="9"/>
  <c r="AW310" i="9"/>
  <c r="AW328" i="9"/>
  <c r="AQ127" i="9"/>
  <c r="AQ158" i="9"/>
  <c r="AQ179" i="9"/>
  <c r="AQ196" i="9"/>
  <c r="AQ217" i="9"/>
  <c r="AQ238" i="9"/>
  <c r="AQ259" i="9"/>
  <c r="AQ263" i="9"/>
  <c r="AQ267" i="9"/>
  <c r="AQ271" i="9"/>
  <c r="AQ275" i="9"/>
  <c r="AQ279" i="9"/>
  <c r="AQ283" i="9"/>
  <c r="AQ287" i="9"/>
  <c r="AQ291" i="9"/>
  <c r="AQ295" i="9"/>
  <c r="AQ299" i="9"/>
  <c r="AQ303" i="9"/>
  <c r="AQ307" i="9"/>
  <c r="AQ311" i="9"/>
  <c r="AQ315" i="9"/>
  <c r="AQ319" i="9"/>
  <c r="AQ323" i="9"/>
  <c r="AQ327" i="9"/>
  <c r="AQ331" i="9"/>
  <c r="AQ335" i="9"/>
  <c r="AQ339" i="9"/>
  <c r="AQ343" i="9"/>
  <c r="AQ347" i="9"/>
  <c r="AQ351" i="9"/>
  <c r="AW275" i="9"/>
  <c r="AQ118" i="9"/>
  <c r="AQ137" i="9"/>
  <c r="AQ154" i="9"/>
  <c r="AQ175" i="9"/>
  <c r="AQ192" i="9"/>
  <c r="AQ213" i="9"/>
  <c r="AQ234" i="9"/>
  <c r="AW152" i="9"/>
  <c r="AW172" i="9"/>
  <c r="AW192" i="9"/>
  <c r="AW212" i="9"/>
  <c r="AW232" i="9"/>
  <c r="AW264" i="9"/>
  <c r="AW301" i="9"/>
  <c r="AW320" i="9"/>
  <c r="AQ123" i="9"/>
  <c r="AQ146" i="9"/>
  <c r="AQ167" i="9"/>
  <c r="AQ184" i="9"/>
  <c r="AQ205" i="9"/>
  <c r="AQ226" i="9"/>
  <c r="AQ247" i="9"/>
  <c r="AW289" i="9"/>
  <c r="AW311" i="9"/>
  <c r="AW329" i="9"/>
  <c r="AW352" i="9"/>
  <c r="AQ114" i="9"/>
  <c r="AW132" i="9"/>
  <c r="AQ159" i="9"/>
  <c r="AQ176" i="9"/>
  <c r="AW265" i="9"/>
  <c r="AW292" i="9"/>
  <c r="AW322" i="9"/>
  <c r="AW346" i="9"/>
  <c r="AQ119" i="9"/>
  <c r="AQ138" i="9"/>
  <c r="AQ155" i="9"/>
  <c r="AQ172" i="9"/>
  <c r="AQ193" i="9"/>
  <c r="AQ214" i="9"/>
  <c r="AQ235" i="9"/>
  <c r="AW137" i="9"/>
  <c r="AW293" i="9"/>
  <c r="AW304" i="9"/>
  <c r="AQ125" i="9"/>
  <c r="AQ156" i="9"/>
  <c r="AQ177" i="9"/>
  <c r="AW247" i="9"/>
  <c r="AW337" i="9"/>
  <c r="AQ109" i="9"/>
  <c r="AQ197" i="9"/>
  <c r="AQ218" i="9"/>
  <c r="AQ252" i="9"/>
  <c r="AK116" i="9"/>
  <c r="AK133" i="9"/>
  <c r="AK154" i="9"/>
  <c r="AQ110" i="9"/>
  <c r="AQ142" i="9"/>
  <c r="AK129" i="9"/>
  <c r="AK150" i="9"/>
  <c r="AW340" i="9"/>
  <c r="AQ171" i="9"/>
  <c r="AQ209" i="9"/>
  <c r="AQ277" i="9"/>
  <c r="AQ288" i="9"/>
  <c r="AQ308" i="9"/>
  <c r="AQ328" i="9"/>
  <c r="AQ348" i="9"/>
  <c r="AK125" i="9"/>
  <c r="AK146" i="9"/>
  <c r="AK163" i="9"/>
  <c r="AK167" i="9"/>
  <c r="AK171" i="9"/>
  <c r="AK175" i="9"/>
  <c r="AK179" i="9"/>
  <c r="AK183" i="9"/>
  <c r="AK187" i="9"/>
  <c r="AK191" i="9"/>
  <c r="AK195" i="9"/>
  <c r="AK199" i="9"/>
  <c r="AK203" i="9"/>
  <c r="AK207" i="9"/>
  <c r="AK211" i="9"/>
  <c r="AK215" i="9"/>
  <c r="AK219" i="9"/>
  <c r="AK223" i="9"/>
  <c r="AK227" i="9"/>
  <c r="AK231" i="9"/>
  <c r="AK235" i="9"/>
  <c r="AK239" i="9"/>
  <c r="AK243" i="9"/>
  <c r="AK247" i="9"/>
  <c r="AK251" i="9"/>
  <c r="AK255" i="9"/>
  <c r="AK259" i="9"/>
  <c r="AK263" i="9"/>
  <c r="AK267" i="9"/>
  <c r="AK271" i="9"/>
  <c r="AK275" i="9"/>
  <c r="AK279" i="9"/>
  <c r="AK283" i="9"/>
  <c r="AK287" i="9"/>
  <c r="AW177" i="9"/>
  <c r="AW252" i="9"/>
  <c r="AW303" i="9"/>
  <c r="AQ185" i="9"/>
  <c r="AQ230" i="9"/>
  <c r="AQ239" i="9"/>
  <c r="AQ265" i="9"/>
  <c r="AQ293" i="9"/>
  <c r="AQ313" i="9"/>
  <c r="AQ333" i="9"/>
  <c r="AQ353" i="9"/>
  <c r="AK112" i="9"/>
  <c r="AK121" i="9"/>
  <c r="AK142" i="9"/>
  <c r="AK159" i="9"/>
  <c r="AQ129" i="9"/>
  <c r="AQ143" i="9"/>
  <c r="AQ198" i="9"/>
  <c r="AQ219" i="9"/>
  <c r="AQ272" i="9"/>
  <c r="AQ210" i="9"/>
  <c r="AQ253" i="9"/>
  <c r="AQ260" i="9"/>
  <c r="AQ188" i="9"/>
  <c r="AQ231" i="9"/>
  <c r="AQ240" i="9"/>
  <c r="AQ284" i="9"/>
  <c r="AQ304" i="9"/>
  <c r="AQ324" i="9"/>
  <c r="AQ344" i="9"/>
  <c r="AK108" i="9"/>
  <c r="AW266" i="9"/>
  <c r="AW347" i="9"/>
  <c r="AQ173" i="9"/>
  <c r="AQ201" i="9"/>
  <c r="AQ222" i="9"/>
  <c r="AQ289" i="9"/>
  <c r="AQ309" i="9"/>
  <c r="AQ329" i="9"/>
  <c r="AQ349" i="9"/>
  <c r="AK126" i="9"/>
  <c r="AK143" i="9"/>
  <c r="AW197" i="9"/>
  <c r="AQ115" i="9"/>
  <c r="AQ160" i="9"/>
  <c r="AQ189" i="9"/>
  <c r="AQ248" i="9"/>
  <c r="AQ255" i="9"/>
  <c r="AK113" i="9"/>
  <c r="AK122" i="9"/>
  <c r="AK139" i="9"/>
  <c r="AK160" i="9"/>
  <c r="AQ232" i="9"/>
  <c r="AQ242" i="9"/>
  <c r="AQ261" i="9"/>
  <c r="AQ280" i="9"/>
  <c r="AQ300" i="9"/>
  <c r="AQ320" i="9"/>
  <c r="AQ340" i="9"/>
  <c r="AK118" i="9"/>
  <c r="AK131" i="9"/>
  <c r="AK152" i="9"/>
  <c r="AW353" i="9"/>
  <c r="AQ163" i="9"/>
  <c r="AQ202" i="9"/>
  <c r="AQ223" i="9"/>
  <c r="AQ268" i="9"/>
  <c r="AQ285" i="9"/>
  <c r="AQ305" i="9"/>
  <c r="AQ325" i="9"/>
  <c r="AQ345" i="9"/>
  <c r="AQ134" i="9"/>
  <c r="AQ150" i="9"/>
  <c r="AQ256" i="9"/>
  <c r="AW217" i="9"/>
  <c r="AQ164" i="9"/>
  <c r="AQ243" i="9"/>
  <c r="AK114" i="9"/>
  <c r="AK119" i="9"/>
  <c r="AK140" i="9"/>
  <c r="AK161" i="9"/>
  <c r="AW157" i="9"/>
  <c r="AW237" i="9"/>
  <c r="AW332" i="9"/>
  <c r="AQ168" i="9"/>
  <c r="AQ181" i="9"/>
  <c r="AQ206" i="9"/>
  <c r="AQ227" i="9"/>
  <c r="AQ236" i="9"/>
  <c r="AQ264" i="9"/>
  <c r="AQ292" i="9"/>
  <c r="AQ312" i="9"/>
  <c r="AQ332" i="9"/>
  <c r="AQ352" i="9"/>
  <c r="AQ139" i="9"/>
  <c r="AQ297" i="9"/>
  <c r="AQ317" i="9"/>
  <c r="AQ337" i="9"/>
  <c r="AQ133" i="9"/>
  <c r="AK120" i="9"/>
  <c r="AK141" i="9"/>
  <c r="AK155" i="9"/>
  <c r="AK192" i="9"/>
  <c r="AK221" i="9"/>
  <c r="AK261" i="9"/>
  <c r="AK272" i="9"/>
  <c r="AK288" i="9"/>
  <c r="AK293" i="9"/>
  <c r="AK303" i="9"/>
  <c r="AK308" i="9"/>
  <c r="AK313" i="9"/>
  <c r="AK323" i="9"/>
  <c r="AK353" i="9"/>
  <c r="AK135" i="9"/>
  <c r="AK180" i="9"/>
  <c r="AK186" i="9"/>
  <c r="AK198" i="9"/>
  <c r="AK204" i="9"/>
  <c r="AK238" i="9"/>
  <c r="AK244" i="9"/>
  <c r="AK298" i="9"/>
  <c r="AK318" i="9"/>
  <c r="AK332" i="9"/>
  <c r="AK349" i="9"/>
  <c r="AE107" i="9"/>
  <c r="AE111" i="9"/>
  <c r="AE115" i="9"/>
  <c r="AE119" i="9"/>
  <c r="AE123" i="9"/>
  <c r="AE127" i="9"/>
  <c r="AE131" i="9"/>
  <c r="AE135" i="9"/>
  <c r="AE139" i="9"/>
  <c r="AE143" i="9"/>
  <c r="AE147" i="9"/>
  <c r="AE151" i="9"/>
  <c r="AE155" i="9"/>
  <c r="AE159" i="9"/>
  <c r="AE163" i="9"/>
  <c r="AE167" i="9"/>
  <c r="AE171" i="9"/>
  <c r="AE175" i="9"/>
  <c r="AE179" i="9"/>
  <c r="AE183" i="9"/>
  <c r="AE187" i="9"/>
  <c r="AE191" i="9"/>
  <c r="AE195" i="9"/>
  <c r="AE199" i="9"/>
  <c r="AE203" i="9"/>
  <c r="AE207" i="9"/>
  <c r="AE211" i="9"/>
  <c r="AE215" i="9"/>
  <c r="AE219" i="9"/>
  <c r="AK128" i="9"/>
  <c r="AK168" i="9"/>
  <c r="AK174" i="9"/>
  <c r="AK233" i="9"/>
  <c r="AK345" i="9"/>
  <c r="AK149" i="9"/>
  <c r="AK193" i="9"/>
  <c r="AK210" i="9"/>
  <c r="AK216" i="9"/>
  <c r="AK250" i="9"/>
  <c r="AK256" i="9"/>
  <c r="AK328" i="9"/>
  <c r="AK341" i="9"/>
  <c r="AQ194" i="9"/>
  <c r="AK136" i="9"/>
  <c r="AK156" i="9"/>
  <c r="AK162" i="9"/>
  <c r="AK181" i="9"/>
  <c r="AK205" i="9"/>
  <c r="AK245" i="9"/>
  <c r="AK273" i="9"/>
  <c r="AK278" i="9"/>
  <c r="AK289" i="9"/>
  <c r="AK299" i="9"/>
  <c r="AK304" i="9"/>
  <c r="AK309" i="9"/>
  <c r="AK319" i="9"/>
  <c r="AK337" i="9"/>
  <c r="AQ147" i="9"/>
  <c r="AQ241" i="9"/>
  <c r="AK169" i="9"/>
  <c r="AK222" i="9"/>
  <c r="AK228" i="9"/>
  <c r="AK262" i="9"/>
  <c r="AK268" i="9"/>
  <c r="AK284" i="9"/>
  <c r="AK294" i="9"/>
  <c r="AK314" i="9"/>
  <c r="AK324" i="9"/>
  <c r="AK354" i="9"/>
  <c r="AW354" i="9"/>
  <c r="AQ151" i="9"/>
  <c r="AK217" i="9"/>
  <c r="AK257" i="9"/>
  <c r="AK333" i="9"/>
  <c r="AK350" i="9"/>
  <c r="AK123" i="9"/>
  <c r="AK144" i="9"/>
  <c r="AK157" i="9"/>
  <c r="AK188" i="9"/>
  <c r="AK194" i="9"/>
  <c r="AK200" i="9"/>
  <c r="AK234" i="9"/>
  <c r="AK240" i="9"/>
  <c r="AQ269" i="9"/>
  <c r="AK130" i="9"/>
  <c r="AK151" i="9"/>
  <c r="AK176" i="9"/>
  <c r="AK182" i="9"/>
  <c r="AK229" i="9"/>
  <c r="AK295" i="9"/>
  <c r="AK300" i="9"/>
  <c r="AK305" i="9"/>
  <c r="AK315" i="9"/>
  <c r="AK320" i="9"/>
  <c r="AK329" i="9"/>
  <c r="AK342" i="9"/>
  <c r="AQ152" i="9"/>
  <c r="AQ244" i="9"/>
  <c r="AK137" i="9"/>
  <c r="AK164" i="9"/>
  <c r="AK170" i="9"/>
  <c r="AK206" i="9"/>
  <c r="AK212" i="9"/>
  <c r="AK246" i="9"/>
  <c r="AK252" i="9"/>
  <c r="AK269" i="9"/>
  <c r="AK274" i="9"/>
  <c r="AK285" i="9"/>
  <c r="AK290" i="9"/>
  <c r="AK310" i="9"/>
  <c r="AK338" i="9"/>
  <c r="AQ273" i="9"/>
  <c r="AK106" i="9"/>
  <c r="AK138" i="9"/>
  <c r="AK189" i="9"/>
  <c r="AK201" i="9"/>
  <c r="AK241" i="9"/>
  <c r="AK280" i="9"/>
  <c r="AK325" i="9"/>
  <c r="AK351" i="9"/>
  <c r="AQ296" i="9"/>
  <c r="AQ316" i="9"/>
  <c r="AQ336" i="9"/>
  <c r="AK117" i="9"/>
  <c r="AK124" i="9"/>
  <c r="AK145" i="9"/>
  <c r="AK177" i="9"/>
  <c r="AK218" i="9"/>
  <c r="AK224" i="9"/>
  <c r="AK258" i="9"/>
  <c r="AK264" i="9"/>
  <c r="AK109" i="9"/>
  <c r="AK158" i="9"/>
  <c r="AK165" i="9"/>
  <c r="AK213" i="9"/>
  <c r="AQ251" i="9"/>
  <c r="AK132" i="9"/>
  <c r="AK196" i="9"/>
  <c r="AK230" i="9"/>
  <c r="AK236" i="9"/>
  <c r="AK306" i="9"/>
  <c r="AK330" i="9"/>
  <c r="AK339" i="9"/>
  <c r="AK127" i="9"/>
  <c r="AK173" i="9"/>
  <c r="AK209" i="9"/>
  <c r="AK249" i="9"/>
  <c r="AK327" i="9"/>
  <c r="AK340" i="9"/>
  <c r="AQ215" i="9"/>
  <c r="AK225" i="9"/>
  <c r="AK301" i="9"/>
  <c r="AE202" i="9"/>
  <c r="AE221" i="9"/>
  <c r="AE252" i="9"/>
  <c r="AE273" i="9"/>
  <c r="AE294" i="9"/>
  <c r="AK153" i="9"/>
  <c r="AK178" i="9"/>
  <c r="AK202" i="9"/>
  <c r="AK282" i="9"/>
  <c r="AE109" i="9"/>
  <c r="AE124" i="9"/>
  <c r="AE129" i="9"/>
  <c r="AE144" i="9"/>
  <c r="AE149" i="9"/>
  <c r="AE164" i="9"/>
  <c r="AE169" i="9"/>
  <c r="AE193" i="9"/>
  <c r="AE212" i="9"/>
  <c r="AE230" i="9"/>
  <c r="AE239" i="9"/>
  <c r="AE248" i="9"/>
  <c r="AE269" i="9"/>
  <c r="AE290" i="9"/>
  <c r="Y107" i="9"/>
  <c r="Y111" i="9"/>
  <c r="Y115" i="9"/>
  <c r="Y119" i="9"/>
  <c r="Y123" i="9"/>
  <c r="Y127" i="9"/>
  <c r="Y131" i="9"/>
  <c r="Y135" i="9"/>
  <c r="Y139" i="9"/>
  <c r="Y143" i="9"/>
  <c r="Y147" i="9"/>
  <c r="Y151" i="9"/>
  <c r="Y155" i="9"/>
  <c r="Y159" i="9"/>
  <c r="Y163" i="9"/>
  <c r="Y167" i="9"/>
  <c r="Y171" i="9"/>
  <c r="Y175" i="9"/>
  <c r="Y179" i="9"/>
  <c r="AW283" i="9"/>
  <c r="AK248" i="9"/>
  <c r="AK317" i="9"/>
  <c r="AE114" i="9"/>
  <c r="AE134" i="9"/>
  <c r="AE154" i="9"/>
  <c r="AE174" i="9"/>
  <c r="AE184" i="9"/>
  <c r="AE265" i="9"/>
  <c r="AE286" i="9"/>
  <c r="AQ321" i="9"/>
  <c r="AK266" i="9"/>
  <c r="AK286" i="9"/>
  <c r="AK352" i="9"/>
  <c r="AE198" i="9"/>
  <c r="AE217" i="9"/>
  <c r="AE226" i="9"/>
  <c r="AE235" i="9"/>
  <c r="AK226" i="9"/>
  <c r="AK302" i="9"/>
  <c r="AK331" i="9"/>
  <c r="AE189" i="9"/>
  <c r="AE208" i="9"/>
  <c r="AE257" i="9"/>
  <c r="AK184" i="9"/>
  <c r="AK270" i="9"/>
  <c r="AK343" i="9"/>
  <c r="AE120" i="9"/>
  <c r="AE125" i="9"/>
  <c r="AE140" i="9"/>
  <c r="AE145" i="9"/>
  <c r="AE160" i="9"/>
  <c r="AE165" i="9"/>
  <c r="AE180" i="9"/>
  <c r="AE222" i="9"/>
  <c r="AE231" i="9"/>
  <c r="AE240" i="9"/>
  <c r="AE253" i="9"/>
  <c r="AE274" i="9"/>
  <c r="AK208" i="9"/>
  <c r="AK253" i="9"/>
  <c r="AK321" i="9"/>
  <c r="AE110" i="9"/>
  <c r="AE130" i="9"/>
  <c r="AE150" i="9"/>
  <c r="AE170" i="9"/>
  <c r="AE194" i="9"/>
  <c r="AE213" i="9"/>
  <c r="AE249" i="9"/>
  <c r="AE270" i="9"/>
  <c r="AE185" i="9"/>
  <c r="AE204" i="9"/>
  <c r="AE227" i="9"/>
  <c r="AE236" i="9"/>
  <c r="AE266" i="9"/>
  <c r="AQ341" i="9"/>
  <c r="AK185" i="9"/>
  <c r="AK291" i="9"/>
  <c r="AK334" i="9"/>
  <c r="AE218" i="9"/>
  <c r="AE245" i="9"/>
  <c r="AE262" i="9"/>
  <c r="AE279" i="9"/>
  <c r="AQ257" i="9"/>
  <c r="AK134" i="9"/>
  <c r="AK232" i="9"/>
  <c r="AK307" i="9"/>
  <c r="AK344" i="9"/>
  <c r="AE116" i="9"/>
  <c r="AE121" i="9"/>
  <c r="AE136" i="9"/>
  <c r="AE141" i="9"/>
  <c r="AE156" i="9"/>
  <c r="AE161" i="9"/>
  <c r="AE176" i="9"/>
  <c r="AE190" i="9"/>
  <c r="AE209" i="9"/>
  <c r="AE223" i="9"/>
  <c r="AE232" i="9"/>
  <c r="AE258" i="9"/>
  <c r="AE275" i="9"/>
  <c r="AE296" i="9"/>
  <c r="AE300" i="9"/>
  <c r="AE304" i="9"/>
  <c r="AE308" i="9"/>
  <c r="AE312" i="9"/>
  <c r="AE316" i="9"/>
  <c r="AE320" i="9"/>
  <c r="AE324" i="9"/>
  <c r="AE328" i="9"/>
  <c r="AE332" i="9"/>
  <c r="AE336" i="9"/>
  <c r="AE340" i="9"/>
  <c r="AE344" i="9"/>
  <c r="AE348" i="9"/>
  <c r="AE352" i="9"/>
  <c r="AQ276" i="9"/>
  <c r="AK190" i="9"/>
  <c r="AK254" i="9"/>
  <c r="AK322" i="9"/>
  <c r="AK335" i="9"/>
  <c r="AE106" i="9"/>
  <c r="AE126" i="9"/>
  <c r="AE146" i="9"/>
  <c r="AE166" i="9"/>
  <c r="AE181" i="9"/>
  <c r="AE200" i="9"/>
  <c r="AE241" i="9"/>
  <c r="AE254" i="9"/>
  <c r="AE271" i="9"/>
  <c r="AE292" i="9"/>
  <c r="AK292" i="9"/>
  <c r="AK346" i="9"/>
  <c r="AE214" i="9"/>
  <c r="AE228" i="9"/>
  <c r="AE250" i="9"/>
  <c r="AK110" i="9"/>
  <c r="AK166" i="9"/>
  <c r="AK237" i="9"/>
  <c r="AK276" i="9"/>
  <c r="AK311" i="9"/>
  <c r="AK347" i="9"/>
  <c r="AQ281" i="9"/>
  <c r="AK214" i="9"/>
  <c r="AE112" i="9"/>
  <c r="AE117" i="9"/>
  <c r="AE132" i="9"/>
  <c r="AE137" i="9"/>
  <c r="AE152" i="9"/>
  <c r="AE157" i="9"/>
  <c r="AE172" i="9"/>
  <c r="AE177" i="9"/>
  <c r="AE196" i="9"/>
  <c r="AE224" i="9"/>
  <c r="AE246" i="9"/>
  <c r="AE259" i="9"/>
  <c r="AE280" i="9"/>
  <c r="AK296" i="9"/>
  <c r="AK336" i="9"/>
  <c r="AE122" i="9"/>
  <c r="AE142" i="9"/>
  <c r="AE162" i="9"/>
  <c r="AE210" i="9"/>
  <c r="AE233" i="9"/>
  <c r="AE255" i="9"/>
  <c r="AE276" i="9"/>
  <c r="AE297" i="9"/>
  <c r="AE301" i="9"/>
  <c r="AE305" i="9"/>
  <c r="AE309" i="9"/>
  <c r="AE313" i="9"/>
  <c r="AE317" i="9"/>
  <c r="AE321" i="9"/>
  <c r="AE325" i="9"/>
  <c r="AE329" i="9"/>
  <c r="AE333" i="9"/>
  <c r="AE337" i="9"/>
  <c r="AE341" i="9"/>
  <c r="AE345" i="9"/>
  <c r="AE349" i="9"/>
  <c r="AE353" i="9"/>
  <c r="AK277" i="9"/>
  <c r="AK312" i="9"/>
  <c r="AK326" i="9"/>
  <c r="AE182" i="9"/>
  <c r="AE201" i="9"/>
  <c r="AE220" i="9"/>
  <c r="AE242" i="9"/>
  <c r="AE251" i="9"/>
  <c r="AE272" i="9"/>
  <c r="AQ180" i="9"/>
  <c r="AQ301" i="9"/>
  <c r="AK220" i="9"/>
  <c r="AE118" i="9"/>
  <c r="AE138" i="9"/>
  <c r="AE158" i="9"/>
  <c r="AE178" i="9"/>
  <c r="AE197" i="9"/>
  <c r="AE216" i="9"/>
  <c r="AE225" i="9"/>
  <c r="AE260" i="9"/>
  <c r="AE281" i="9"/>
  <c r="AE108" i="9"/>
  <c r="AE326" i="9"/>
  <c r="Y120" i="9"/>
  <c r="Y142" i="9"/>
  <c r="Y160" i="9"/>
  <c r="Y182" i="9"/>
  <c r="Y186" i="9"/>
  <c r="Y190" i="9"/>
  <c r="Y194" i="9"/>
  <c r="Y198" i="9"/>
  <c r="Y202" i="9"/>
  <c r="Y206" i="9"/>
  <c r="Y210" i="9"/>
  <c r="Y214" i="9"/>
  <c r="Y218" i="9"/>
  <c r="Y222" i="9"/>
  <c r="Y226" i="9"/>
  <c r="Y230" i="9"/>
  <c r="Y234" i="9"/>
  <c r="Y238" i="9"/>
  <c r="Y242" i="9"/>
  <c r="Y246" i="9"/>
  <c r="Y250" i="9"/>
  <c r="Y254" i="9"/>
  <c r="Y258" i="9"/>
  <c r="Y262" i="9"/>
  <c r="Y266" i="9"/>
  <c r="Y270" i="9"/>
  <c r="Y274" i="9"/>
  <c r="Y278" i="9"/>
  <c r="Y282" i="9"/>
  <c r="Y286" i="9"/>
  <c r="Y290" i="9"/>
  <c r="Y294" i="9"/>
  <c r="Y298" i="9"/>
  <c r="Y302" i="9"/>
  <c r="Y306" i="9"/>
  <c r="Y310" i="9"/>
  <c r="Y314" i="9"/>
  <c r="Y318" i="9"/>
  <c r="Y322" i="9"/>
  <c r="Y326" i="9"/>
  <c r="Y330" i="9"/>
  <c r="Y334" i="9"/>
  <c r="Y338" i="9"/>
  <c r="Y342" i="9"/>
  <c r="Y346" i="9"/>
  <c r="Y350" i="9"/>
  <c r="Y354" i="9"/>
  <c r="AK316" i="9"/>
  <c r="AE173" i="9"/>
  <c r="AE298" i="9"/>
  <c r="Y129" i="9"/>
  <c r="Y169" i="9"/>
  <c r="AK197" i="9"/>
  <c r="AE283" i="9"/>
  <c r="AE291" i="9"/>
  <c r="AE346" i="9"/>
  <c r="Y116" i="9"/>
  <c r="Y138" i="9"/>
  <c r="Y156" i="9"/>
  <c r="Y178" i="9"/>
  <c r="AE113" i="9"/>
  <c r="AE243" i="9"/>
  <c r="AE299" i="9"/>
  <c r="AE306" i="9"/>
  <c r="AE327" i="9"/>
  <c r="Y125" i="9"/>
  <c r="Y165" i="9"/>
  <c r="AE148" i="9"/>
  <c r="AE244" i="9"/>
  <c r="AE284" i="9"/>
  <c r="AE334" i="9"/>
  <c r="Y112" i="9"/>
  <c r="Y134" i="9"/>
  <c r="Y152" i="9"/>
  <c r="Y174" i="9"/>
  <c r="AE261" i="9"/>
  <c r="AE307" i="9"/>
  <c r="AE314" i="9"/>
  <c r="AE347" i="9"/>
  <c r="Y121" i="9"/>
  <c r="Y161" i="9"/>
  <c r="Y183" i="9"/>
  <c r="Y187" i="9"/>
  <c r="Y191" i="9"/>
  <c r="Y195" i="9"/>
  <c r="Y199" i="9"/>
  <c r="Y203" i="9"/>
  <c r="Y207" i="9"/>
  <c r="Y211" i="9"/>
  <c r="Y215" i="9"/>
  <c r="Y219" i="9"/>
  <c r="Y223" i="9"/>
  <c r="Y227" i="9"/>
  <c r="Y231" i="9"/>
  <c r="Y235" i="9"/>
  <c r="Y239" i="9"/>
  <c r="Y243" i="9"/>
  <c r="Y247" i="9"/>
  <c r="Y251" i="9"/>
  <c r="Y255" i="9"/>
  <c r="Y259" i="9"/>
  <c r="Y263" i="9"/>
  <c r="Y267" i="9"/>
  <c r="Y271" i="9"/>
  <c r="Y275" i="9"/>
  <c r="Y108" i="9"/>
  <c r="Y130" i="9"/>
  <c r="Y148" i="9"/>
  <c r="Y170" i="9"/>
  <c r="AK242" i="9"/>
  <c r="AE153" i="9"/>
  <c r="AE205" i="9"/>
  <c r="AE247" i="9"/>
  <c r="AE263" i="9"/>
  <c r="AE285" i="9"/>
  <c r="AE293" i="9"/>
  <c r="AE315" i="9"/>
  <c r="AE335" i="9"/>
  <c r="Y117" i="9"/>
  <c r="Y157" i="9"/>
  <c r="AK348" i="9"/>
  <c r="AE229" i="9"/>
  <c r="AE322" i="9"/>
  <c r="AE354" i="9"/>
  <c r="Y126" i="9"/>
  <c r="Y144" i="9"/>
  <c r="Y166" i="9"/>
  <c r="AE206" i="9"/>
  <c r="AE264" i="9"/>
  <c r="AE277" i="9"/>
  <c r="AE342" i="9"/>
  <c r="Y113" i="9"/>
  <c r="Y153" i="9"/>
  <c r="AK260" i="9"/>
  <c r="AE186" i="9"/>
  <c r="AE278" i="9"/>
  <c r="AE323" i="9"/>
  <c r="Y109" i="9"/>
  <c r="Y149" i="9"/>
  <c r="AK265" i="9"/>
  <c r="AE128" i="9"/>
  <c r="AE267" i="9"/>
  <c r="AE287" i="9"/>
  <c r="AE295" i="9"/>
  <c r="AE302" i="9"/>
  <c r="AE330" i="9"/>
  <c r="AE343" i="9"/>
  <c r="Y118" i="9"/>
  <c r="Y136" i="9"/>
  <c r="Y158" i="9"/>
  <c r="Y176" i="9"/>
  <c r="Y145" i="9"/>
  <c r="AK172" i="9"/>
  <c r="AE256" i="9"/>
  <c r="AE282" i="9"/>
  <c r="AE351" i="9"/>
  <c r="Y106" i="9"/>
  <c r="Y124" i="9"/>
  <c r="Y146" i="9"/>
  <c r="Y164" i="9"/>
  <c r="AE310" i="9"/>
  <c r="Y177" i="9"/>
  <c r="Y225" i="9"/>
  <c r="Y244" i="9"/>
  <c r="Y268" i="9"/>
  <c r="Y309" i="9"/>
  <c r="Y315" i="9"/>
  <c r="Y349" i="9"/>
  <c r="Y224" i="9"/>
  <c r="Y233" i="9"/>
  <c r="Y320" i="9"/>
  <c r="Y133" i="9"/>
  <c r="Y192" i="9"/>
  <c r="Y304" i="9"/>
  <c r="Y344" i="9"/>
  <c r="AK147" i="9"/>
  <c r="AE311" i="9"/>
  <c r="AE338" i="9"/>
  <c r="Y180" i="9"/>
  <c r="Y204" i="9"/>
  <c r="Y236" i="9"/>
  <c r="Y281" i="9"/>
  <c r="Y287" i="9"/>
  <c r="Y321" i="9"/>
  <c r="Y327" i="9"/>
  <c r="AK148" i="9"/>
  <c r="Y150" i="9"/>
  <c r="Y216" i="9"/>
  <c r="Y253" i="9"/>
  <c r="Y261" i="9"/>
  <c r="Y276" i="9"/>
  <c r="Y316" i="9"/>
  <c r="AE339" i="9"/>
  <c r="Y122" i="9"/>
  <c r="Y181" i="9"/>
  <c r="Y193" i="9"/>
  <c r="Y228" i="9"/>
  <c r="Y245" i="9"/>
  <c r="Y293" i="9"/>
  <c r="Y299" i="9"/>
  <c r="Y333" i="9"/>
  <c r="Y339" i="9"/>
  <c r="AK281" i="9"/>
  <c r="AE234" i="9"/>
  <c r="AE288" i="9"/>
  <c r="Y205" i="9"/>
  <c r="Y269" i="9"/>
  <c r="Y288" i="9"/>
  <c r="Y328" i="9"/>
  <c r="AE133" i="9"/>
  <c r="AE237" i="9"/>
  <c r="Y137" i="9"/>
  <c r="Y217" i="9"/>
  <c r="Y237" i="9"/>
  <c r="Y305" i="9"/>
  <c r="Y311" i="9"/>
  <c r="Y345" i="9"/>
  <c r="Y351" i="9"/>
  <c r="AE318" i="9"/>
  <c r="Y154" i="9"/>
  <c r="Y168" i="9"/>
  <c r="Y300" i="9"/>
  <c r="Y340" i="9"/>
  <c r="AK297" i="9"/>
  <c r="AE238" i="9"/>
  <c r="AE289" i="9"/>
  <c r="Y140" i="9"/>
  <c r="Y184" i="9"/>
  <c r="Y196" i="9"/>
  <c r="Y229" i="9"/>
  <c r="Y277" i="9"/>
  <c r="Y283" i="9"/>
  <c r="Y317" i="9"/>
  <c r="Y323" i="9"/>
  <c r="AE319" i="9"/>
  <c r="Y110" i="9"/>
  <c r="Y208" i="9"/>
  <c r="Y248" i="9"/>
  <c r="Y256" i="9"/>
  <c r="Y264" i="9"/>
  <c r="Y312" i="9"/>
  <c r="Y352" i="9"/>
  <c r="Y141" i="9"/>
  <c r="Y185" i="9"/>
  <c r="Y220" i="9"/>
  <c r="Y289" i="9"/>
  <c r="Y295" i="9"/>
  <c r="Y329" i="9"/>
  <c r="Y335" i="9"/>
  <c r="AE350" i="9"/>
  <c r="Y172" i="9"/>
  <c r="Y197" i="9"/>
  <c r="Y240" i="9"/>
  <c r="Y272" i="9"/>
  <c r="Y284" i="9"/>
  <c r="Y324" i="9"/>
  <c r="Y209" i="9"/>
  <c r="Y301" i="9"/>
  <c r="Y307" i="9"/>
  <c r="Y341" i="9"/>
  <c r="Y347" i="9"/>
  <c r="AE168" i="9"/>
  <c r="Y114" i="9"/>
  <c r="Y128" i="9"/>
  <c r="Y221" i="9"/>
  <c r="Y232" i="9"/>
  <c r="Y249" i="9"/>
  <c r="Y257" i="9"/>
  <c r="Y296" i="9"/>
  <c r="Y336" i="9"/>
  <c r="AE192" i="9"/>
  <c r="Y132" i="9"/>
  <c r="Y189" i="9"/>
  <c r="Y188" i="9"/>
  <c r="Y265" i="9"/>
  <c r="Y279" i="9"/>
  <c r="Y313" i="9"/>
  <c r="Y319" i="9"/>
  <c r="Y353" i="9"/>
  <c r="AE188" i="9"/>
  <c r="AE268" i="9"/>
  <c r="AE303" i="9"/>
  <c r="Y173" i="9"/>
  <c r="Y200" i="9"/>
  <c r="Y241" i="9"/>
  <c r="Y308" i="9"/>
  <c r="Y348" i="9"/>
  <c r="AE331" i="9"/>
  <c r="Y212" i="9"/>
  <c r="Y273" i="9"/>
  <c r="Y285" i="9"/>
  <c r="Y291" i="9"/>
  <c r="Y325" i="9"/>
  <c r="Y331" i="9"/>
  <c r="Y280" i="9"/>
  <c r="Y162" i="9"/>
  <c r="Y201" i="9"/>
  <c r="Y297" i="9"/>
  <c r="Y303" i="9"/>
  <c r="Y337" i="9"/>
  <c r="Y343" i="9"/>
  <c r="Y213" i="9"/>
  <c r="Y252" i="9"/>
  <c r="Y260" i="9"/>
  <c r="Y292" i="9"/>
  <c r="Y332" i="9"/>
  <c r="S292" i="9"/>
  <c r="S293" i="9"/>
  <c r="S314" i="9"/>
  <c r="S343" i="9"/>
  <c r="S347" i="9"/>
  <c r="S351" i="9"/>
  <c r="S335" i="9"/>
  <c r="S260" i="9"/>
  <c r="S340" i="9"/>
  <c r="S261" i="9"/>
  <c r="S341" i="9"/>
  <c r="S282" i="9"/>
  <c r="S279" i="9"/>
  <c r="S268" i="9"/>
  <c r="S348" i="9"/>
  <c r="S269" i="9"/>
  <c r="S349" i="9"/>
  <c r="S290" i="9"/>
  <c r="S323" i="9"/>
  <c r="S303" i="9"/>
  <c r="S272" i="9"/>
  <c r="S352" i="9"/>
  <c r="S353" i="9"/>
  <c r="S319" i="9"/>
  <c r="S273" i="9"/>
  <c r="S294" i="9"/>
  <c r="BJ137" i="9"/>
  <c r="BJ141" i="9"/>
  <c r="BJ145" i="9"/>
  <c r="BJ149" i="9"/>
  <c r="BJ153" i="9"/>
  <c r="BJ157" i="9"/>
  <c r="BJ161" i="9"/>
  <c r="BJ165" i="9"/>
  <c r="BJ169" i="9"/>
  <c r="BJ173" i="9"/>
  <c r="BJ177" i="9"/>
  <c r="BJ181" i="9"/>
  <c r="BJ185" i="9"/>
  <c r="BJ189" i="9"/>
  <c r="BJ193" i="9"/>
  <c r="BJ197" i="9"/>
  <c r="BJ201" i="9"/>
  <c r="BJ205" i="9"/>
  <c r="BJ209" i="9"/>
  <c r="BJ213" i="9"/>
  <c r="BJ217" i="9"/>
  <c r="BJ221" i="9"/>
  <c r="BJ225" i="9"/>
  <c r="BJ229" i="9"/>
  <c r="BJ233" i="9"/>
  <c r="BJ237" i="9"/>
  <c r="BJ241" i="9"/>
  <c r="BJ245" i="9"/>
  <c r="BJ249" i="9"/>
  <c r="BJ253" i="9"/>
  <c r="BJ257" i="9"/>
  <c r="BJ261" i="9"/>
  <c r="BJ265" i="9"/>
  <c r="BJ269" i="9"/>
  <c r="BJ273" i="9"/>
  <c r="BJ277" i="9"/>
  <c r="BJ281" i="9"/>
  <c r="BJ285" i="9"/>
  <c r="BJ289" i="9"/>
  <c r="BJ293" i="9"/>
  <c r="BJ297" i="9"/>
  <c r="BJ301" i="9"/>
  <c r="BJ305" i="9"/>
  <c r="BJ309" i="9"/>
  <c r="BJ313" i="9"/>
  <c r="BJ317" i="9"/>
  <c r="BJ321" i="9"/>
  <c r="BJ325" i="9"/>
  <c r="BJ329" i="9"/>
  <c r="BJ333" i="9"/>
  <c r="BJ337" i="9"/>
  <c r="BJ138" i="9"/>
  <c r="BJ142" i="9"/>
  <c r="BJ146" i="9"/>
  <c r="BJ150" i="9"/>
  <c r="BJ154" i="9"/>
  <c r="BJ158" i="9"/>
  <c r="BJ162" i="9"/>
  <c r="BJ166" i="9"/>
  <c r="BJ170" i="9"/>
  <c r="BJ174" i="9"/>
  <c r="BJ178" i="9"/>
  <c r="BJ182" i="9"/>
  <c r="BJ186" i="9"/>
  <c r="BJ190" i="9"/>
  <c r="BJ194" i="9"/>
  <c r="BJ198" i="9"/>
  <c r="BJ202" i="9"/>
  <c r="BJ206" i="9"/>
  <c r="BJ210" i="9"/>
  <c r="BJ214" i="9"/>
  <c r="BJ218" i="9"/>
  <c r="BJ222" i="9"/>
  <c r="BJ226" i="9"/>
  <c r="BJ230" i="9"/>
  <c r="BJ234" i="9"/>
  <c r="BJ238" i="9"/>
  <c r="BJ242" i="9"/>
  <c r="BJ246" i="9"/>
  <c r="BJ250" i="9"/>
  <c r="BJ254" i="9"/>
  <c r="BJ258" i="9"/>
  <c r="BJ262" i="9"/>
  <c r="BJ266" i="9"/>
  <c r="BJ270" i="9"/>
  <c r="BJ274" i="9"/>
  <c r="BJ278" i="9"/>
  <c r="BJ282" i="9"/>
  <c r="BJ286" i="9"/>
  <c r="BJ290" i="9"/>
  <c r="BJ294" i="9"/>
  <c r="BJ298" i="9"/>
  <c r="BJ302" i="9"/>
  <c r="BJ306" i="9"/>
  <c r="BJ310" i="9"/>
  <c r="BJ314" i="9"/>
  <c r="BJ318" i="9"/>
  <c r="BJ322" i="9"/>
  <c r="BJ326" i="9"/>
  <c r="BJ330" i="9"/>
  <c r="BJ334" i="9"/>
  <c r="BJ338" i="9"/>
  <c r="BJ342" i="9"/>
  <c r="BJ156" i="9"/>
  <c r="BJ175" i="9"/>
  <c r="BJ236" i="9"/>
  <c r="BJ255" i="9"/>
  <c r="BJ279" i="9"/>
  <c r="BJ304" i="9"/>
  <c r="BJ346" i="9"/>
  <c r="BJ350" i="9"/>
  <c r="BJ354" i="9"/>
  <c r="BJ192" i="9"/>
  <c r="BJ211" i="9"/>
  <c r="BJ299" i="9"/>
  <c r="BJ148" i="9"/>
  <c r="BJ167" i="9"/>
  <c r="BJ228" i="9"/>
  <c r="BJ247" i="9"/>
  <c r="BJ287" i="9"/>
  <c r="BJ316" i="9"/>
  <c r="BJ327" i="9"/>
  <c r="BJ332" i="9"/>
  <c r="BJ184" i="9"/>
  <c r="BJ203" i="9"/>
  <c r="BJ264" i="9"/>
  <c r="BJ272" i="9"/>
  <c r="BJ311" i="9"/>
  <c r="BJ140" i="9"/>
  <c r="BJ159" i="9"/>
  <c r="BJ220" i="9"/>
  <c r="BJ239" i="9"/>
  <c r="BJ176" i="9"/>
  <c r="BJ195" i="9"/>
  <c r="BJ256" i="9"/>
  <c r="BJ280" i="9"/>
  <c r="BJ343" i="9"/>
  <c r="BJ347" i="9"/>
  <c r="BJ351" i="9"/>
  <c r="BJ151" i="9"/>
  <c r="BJ212" i="9"/>
  <c r="BJ231" i="9"/>
  <c r="BJ300" i="9"/>
  <c r="BJ168" i="9"/>
  <c r="BJ187" i="9"/>
  <c r="BJ248" i="9"/>
  <c r="BJ267" i="9"/>
  <c r="BJ288" i="9"/>
  <c r="BJ295" i="9"/>
  <c r="BJ323" i="9"/>
  <c r="BJ328" i="9"/>
  <c r="BJ339" i="9"/>
  <c r="BJ143" i="9"/>
  <c r="BJ204" i="9"/>
  <c r="BJ223" i="9"/>
  <c r="BJ312" i="9"/>
  <c r="BJ160" i="9"/>
  <c r="BJ179" i="9"/>
  <c r="BJ240" i="9"/>
  <c r="BJ259" i="9"/>
  <c r="BJ275" i="9"/>
  <c r="BJ307" i="9"/>
  <c r="BJ196" i="9"/>
  <c r="BJ215" i="9"/>
  <c r="BJ344" i="9"/>
  <c r="BJ348" i="9"/>
  <c r="BJ352" i="9"/>
  <c r="BJ188" i="9"/>
  <c r="BJ207" i="9"/>
  <c r="BJ144" i="9"/>
  <c r="BJ163" i="9"/>
  <c r="BJ224" i="9"/>
  <c r="BJ243" i="9"/>
  <c r="BJ319" i="9"/>
  <c r="BJ341" i="9"/>
  <c r="BJ292" i="9"/>
  <c r="BJ191" i="9"/>
  <c r="BJ260" i="9"/>
  <c r="BJ139" i="9"/>
  <c r="BJ164" i="9"/>
  <c r="BJ216" i="9"/>
  <c r="BJ331" i="9"/>
  <c r="BJ296" i="9"/>
  <c r="BJ308" i="9"/>
  <c r="BJ171" i="9"/>
  <c r="BJ283" i="9"/>
  <c r="BJ320" i="9"/>
  <c r="BJ263" i="9"/>
  <c r="BJ353" i="9"/>
  <c r="BJ199" i="9"/>
  <c r="BJ219" i="9"/>
  <c r="BJ335" i="9"/>
  <c r="BJ147" i="9"/>
  <c r="BJ172" i="9"/>
  <c r="BJ345" i="9"/>
  <c r="BJ268" i="9"/>
  <c r="BJ324" i="9"/>
  <c r="BJ152" i="9"/>
  <c r="BJ200" i="9"/>
  <c r="BJ251" i="9"/>
  <c r="BJ336" i="9"/>
  <c r="BJ155" i="9"/>
  <c r="BJ180" i="9"/>
  <c r="BJ227" i="9"/>
  <c r="BJ136" i="9"/>
  <c r="BJ235" i="9"/>
  <c r="BJ276" i="9"/>
  <c r="BJ244" i="9"/>
  <c r="BJ252" i="9"/>
  <c r="BJ315" i="9"/>
  <c r="BJ271" i="9"/>
  <c r="BJ183" i="9"/>
  <c r="BJ284" i="9"/>
  <c r="BJ291" i="9"/>
  <c r="BJ340" i="9"/>
  <c r="BJ232" i="9"/>
  <c r="BJ303" i="9"/>
  <c r="AX112" i="9"/>
  <c r="AX117" i="9"/>
  <c r="AX128" i="9"/>
  <c r="AX148" i="9"/>
  <c r="AX168" i="9"/>
  <c r="AX188" i="9"/>
  <c r="AX208" i="9"/>
  <c r="AX228" i="9"/>
  <c r="AX252" i="9"/>
  <c r="AX271" i="9"/>
  <c r="AX303" i="9"/>
  <c r="AX325" i="9"/>
  <c r="AX342" i="9"/>
  <c r="AX123" i="9"/>
  <c r="AX133" i="9"/>
  <c r="AX153" i="9"/>
  <c r="AX173" i="9"/>
  <c r="AX193" i="9"/>
  <c r="AX213" i="9"/>
  <c r="AX233" i="9"/>
  <c r="AX243" i="9"/>
  <c r="AX262" i="9"/>
  <c r="AX285" i="9"/>
  <c r="AX290" i="9"/>
  <c r="AX312" i="9"/>
  <c r="AX338" i="9"/>
  <c r="AX118" i="9"/>
  <c r="AX257" i="9"/>
  <c r="AX276" i="9"/>
  <c r="AX299" i="9"/>
  <c r="AX321" i="9"/>
  <c r="AX334" i="9"/>
  <c r="AX134" i="9"/>
  <c r="AX139" i="9"/>
  <c r="AX154" i="9"/>
  <c r="AX159" i="9"/>
  <c r="AX174" i="9"/>
  <c r="AX179" i="9"/>
  <c r="AX194" i="9"/>
  <c r="AX199" i="9"/>
  <c r="AX214" i="9"/>
  <c r="AX219" i="9"/>
  <c r="AX234" i="9"/>
  <c r="AX248" i="9"/>
  <c r="AX267" i="9"/>
  <c r="AX286" i="9"/>
  <c r="AX308" i="9"/>
  <c r="AX330" i="9"/>
  <c r="AX144" i="9"/>
  <c r="AX164" i="9"/>
  <c r="AX184" i="9"/>
  <c r="AX204" i="9"/>
  <c r="AX224" i="9"/>
  <c r="AX239" i="9"/>
  <c r="AX258" i="9"/>
  <c r="AX281" i="9"/>
  <c r="AX295" i="9"/>
  <c r="BJ208" i="9"/>
  <c r="AX113" i="9"/>
  <c r="AX124" i="9"/>
  <c r="AX129" i="9"/>
  <c r="AX149" i="9"/>
  <c r="AX169" i="9"/>
  <c r="AX189" i="9"/>
  <c r="AX209" i="9"/>
  <c r="AX229" i="9"/>
  <c r="AX253" i="9"/>
  <c r="AX272" i="9"/>
  <c r="AX304" i="9"/>
  <c r="AX322" i="9"/>
  <c r="AX343" i="9"/>
  <c r="AX119" i="9"/>
  <c r="AX244" i="9"/>
  <c r="AX263" i="9"/>
  <c r="AX282" i="9"/>
  <c r="AX291" i="9"/>
  <c r="AX313" i="9"/>
  <c r="AX339" i="9"/>
  <c r="AX114" i="9"/>
  <c r="AX130" i="9"/>
  <c r="AX135" i="9"/>
  <c r="AX150" i="9"/>
  <c r="AX155" i="9"/>
  <c r="AX170" i="9"/>
  <c r="AX175" i="9"/>
  <c r="AX190" i="9"/>
  <c r="AX195" i="9"/>
  <c r="AX210" i="9"/>
  <c r="AX215" i="9"/>
  <c r="AX230" i="9"/>
  <c r="AX235" i="9"/>
  <c r="AX254" i="9"/>
  <c r="AX277" i="9"/>
  <c r="AX300" i="9"/>
  <c r="AX318" i="9"/>
  <c r="AX335" i="9"/>
  <c r="AX140" i="9"/>
  <c r="AX160" i="9"/>
  <c r="AX180" i="9"/>
  <c r="AX200" i="9"/>
  <c r="AX220" i="9"/>
  <c r="AX249" i="9"/>
  <c r="AX268" i="9"/>
  <c r="AX287" i="9"/>
  <c r="AX309" i="9"/>
  <c r="AX331" i="9"/>
  <c r="AX352" i="9"/>
  <c r="AX145" i="9"/>
  <c r="AX165" i="9"/>
  <c r="AX185" i="9"/>
  <c r="AX205" i="9"/>
  <c r="AX225" i="9"/>
  <c r="AX240" i="9"/>
  <c r="AX259" i="9"/>
  <c r="AX278" i="9"/>
  <c r="AX296" i="9"/>
  <c r="AX314" i="9"/>
  <c r="AX327" i="9"/>
  <c r="AX348" i="9"/>
  <c r="AX115" i="9"/>
  <c r="AX131" i="9"/>
  <c r="AX146" i="9"/>
  <c r="AX151" i="9"/>
  <c r="AX166" i="9"/>
  <c r="AX171" i="9"/>
  <c r="AX186" i="9"/>
  <c r="AX191" i="9"/>
  <c r="AX206" i="9"/>
  <c r="AX211" i="9"/>
  <c r="AX226" i="9"/>
  <c r="AX231" i="9"/>
  <c r="AX245" i="9"/>
  <c r="AX110" i="9"/>
  <c r="AX126" i="9"/>
  <c r="AX136" i="9"/>
  <c r="AX141" i="9"/>
  <c r="AX161" i="9"/>
  <c r="AX181" i="9"/>
  <c r="AX201" i="9"/>
  <c r="AX221" i="9"/>
  <c r="AX246" i="9"/>
  <c r="AX269" i="9"/>
  <c r="AX241" i="9"/>
  <c r="AX260" i="9"/>
  <c r="AX279" i="9"/>
  <c r="AX297" i="9"/>
  <c r="AX315" i="9"/>
  <c r="AX328" i="9"/>
  <c r="AX349" i="9"/>
  <c r="AX247" i="9"/>
  <c r="AX266" i="9"/>
  <c r="AX289" i="9"/>
  <c r="AX307" i="9"/>
  <c r="BJ349" i="9"/>
  <c r="AX138" i="9"/>
  <c r="AX143" i="9"/>
  <c r="AX158" i="9"/>
  <c r="AX163" i="9"/>
  <c r="AX178" i="9"/>
  <c r="AX183" i="9"/>
  <c r="AX198" i="9"/>
  <c r="AX203" i="9"/>
  <c r="AX218" i="9"/>
  <c r="AX223" i="9"/>
  <c r="AX283" i="9"/>
  <c r="AX354" i="9"/>
  <c r="AR116" i="9"/>
  <c r="AR139" i="9"/>
  <c r="AR152" i="9"/>
  <c r="AR173" i="9"/>
  <c r="AR194" i="9"/>
  <c r="AR215" i="9"/>
  <c r="AR232" i="9"/>
  <c r="AR253" i="9"/>
  <c r="AX116" i="9"/>
  <c r="AX142" i="9"/>
  <c r="AX162" i="9"/>
  <c r="AX182" i="9"/>
  <c r="AX202" i="9"/>
  <c r="AX222" i="9"/>
  <c r="AX270" i="9"/>
  <c r="AX294" i="9"/>
  <c r="AX341" i="9"/>
  <c r="AR111" i="9"/>
  <c r="AR130" i="9"/>
  <c r="AR148" i="9"/>
  <c r="AR169" i="9"/>
  <c r="AR190" i="9"/>
  <c r="AR211" i="9"/>
  <c r="AR228" i="9"/>
  <c r="AR249" i="9"/>
  <c r="AX256" i="9"/>
  <c r="AX306" i="9"/>
  <c r="AX333" i="9"/>
  <c r="AR121" i="9"/>
  <c r="AR144" i="9"/>
  <c r="AR165" i="9"/>
  <c r="AR186" i="9"/>
  <c r="AR207" i="9"/>
  <c r="AR224" i="9"/>
  <c r="AX242" i="9"/>
  <c r="AX284" i="9"/>
  <c r="AR112" i="9"/>
  <c r="AR135" i="9"/>
  <c r="AR140" i="9"/>
  <c r="AR161" i="9"/>
  <c r="AR182" i="9"/>
  <c r="AR203" i="9"/>
  <c r="AR220" i="9"/>
  <c r="AR241" i="9"/>
  <c r="AX120" i="9"/>
  <c r="AX316" i="9"/>
  <c r="AX326" i="9"/>
  <c r="AR126" i="9"/>
  <c r="AR157" i="9"/>
  <c r="AR178" i="9"/>
  <c r="AR199" i="9"/>
  <c r="AR216" i="9"/>
  <c r="AR237" i="9"/>
  <c r="AR258" i="9"/>
  <c r="AR262" i="9"/>
  <c r="AR266" i="9"/>
  <c r="AR270" i="9"/>
  <c r="AR274" i="9"/>
  <c r="AR278" i="9"/>
  <c r="AX121" i="9"/>
  <c r="AX273" i="9"/>
  <c r="AX317" i="9"/>
  <c r="AR117" i="9"/>
  <c r="AR136" i="9"/>
  <c r="AR153" i="9"/>
  <c r="AR174" i="9"/>
  <c r="AR195" i="9"/>
  <c r="AR212" i="9"/>
  <c r="AR233" i="9"/>
  <c r="AR254" i="9"/>
  <c r="AX147" i="9"/>
  <c r="AX167" i="9"/>
  <c r="AX187" i="9"/>
  <c r="AX207" i="9"/>
  <c r="AX227" i="9"/>
  <c r="AX350" i="9"/>
  <c r="AR131" i="9"/>
  <c r="AR149" i="9"/>
  <c r="AR170" i="9"/>
  <c r="AR191" i="9"/>
  <c r="AR208" i="9"/>
  <c r="AR229" i="9"/>
  <c r="AR250" i="9"/>
  <c r="AX122" i="9"/>
  <c r="AX274" i="9"/>
  <c r="AX336" i="9"/>
  <c r="AX344" i="9"/>
  <c r="AR122" i="9"/>
  <c r="AR145" i="9"/>
  <c r="AR166" i="9"/>
  <c r="AR187" i="9"/>
  <c r="AR204" i="9"/>
  <c r="AR225" i="9"/>
  <c r="AX125" i="9"/>
  <c r="AX298" i="9"/>
  <c r="AX319" i="9"/>
  <c r="AX351" i="9"/>
  <c r="AR113" i="9"/>
  <c r="AR132" i="9"/>
  <c r="AR141" i="9"/>
  <c r="AR162" i="9"/>
  <c r="AR183" i="9"/>
  <c r="AR200" i="9"/>
  <c r="AR221" i="9"/>
  <c r="AR242" i="9"/>
  <c r="AX288" i="9"/>
  <c r="AX310" i="9"/>
  <c r="AR127" i="9"/>
  <c r="AR158" i="9"/>
  <c r="AR179" i="9"/>
  <c r="AR196" i="9"/>
  <c r="AR217" i="9"/>
  <c r="AR238" i="9"/>
  <c r="AX337" i="9"/>
  <c r="AX345" i="9"/>
  <c r="AR109" i="9"/>
  <c r="AR128" i="9"/>
  <c r="AR150" i="9"/>
  <c r="AR171" i="9"/>
  <c r="AR188" i="9"/>
  <c r="AR209" i="9"/>
  <c r="AR230" i="9"/>
  <c r="AX152" i="9"/>
  <c r="AX172" i="9"/>
  <c r="AX192" i="9"/>
  <c r="AX212" i="9"/>
  <c r="AX232" i="9"/>
  <c r="AX250" i="9"/>
  <c r="AX264" i="9"/>
  <c r="AX301" i="9"/>
  <c r="AX320" i="9"/>
  <c r="AX311" i="9"/>
  <c r="AX329" i="9"/>
  <c r="AR114" i="9"/>
  <c r="AR133" i="9"/>
  <c r="AR142" i="9"/>
  <c r="AR163" i="9"/>
  <c r="AR180" i="9"/>
  <c r="AX132" i="9"/>
  <c r="AX251" i="9"/>
  <c r="AX302" i="9"/>
  <c r="AR124" i="9"/>
  <c r="AR159" i="9"/>
  <c r="AR176" i="9"/>
  <c r="AR197" i="9"/>
  <c r="AR218" i="9"/>
  <c r="AR239" i="9"/>
  <c r="AX111" i="9"/>
  <c r="AX157" i="9"/>
  <c r="AX177" i="9"/>
  <c r="AX197" i="9"/>
  <c r="AX217" i="9"/>
  <c r="AX237" i="9"/>
  <c r="AX280" i="9"/>
  <c r="AX332" i="9"/>
  <c r="AR115" i="9"/>
  <c r="AR134" i="9"/>
  <c r="AR143" i="9"/>
  <c r="AR160" i="9"/>
  <c r="AR181" i="9"/>
  <c r="AR155" i="9"/>
  <c r="AR271" i="9"/>
  <c r="AR297" i="9"/>
  <c r="AR317" i="9"/>
  <c r="AR337" i="9"/>
  <c r="AL106" i="9"/>
  <c r="AL137" i="9"/>
  <c r="AL158" i="9"/>
  <c r="AX176" i="9"/>
  <c r="AR125" i="9"/>
  <c r="AR184" i="9"/>
  <c r="AR245" i="9"/>
  <c r="AR252" i="9"/>
  <c r="AR259" i="9"/>
  <c r="AL116" i="9"/>
  <c r="AL133" i="9"/>
  <c r="AL154" i="9"/>
  <c r="AR110" i="9"/>
  <c r="AR246" i="9"/>
  <c r="AR283" i="9"/>
  <c r="AR298" i="9"/>
  <c r="AR303" i="9"/>
  <c r="AR318" i="9"/>
  <c r="AR323" i="9"/>
  <c r="AR338" i="9"/>
  <c r="AR343" i="9"/>
  <c r="AL107" i="9"/>
  <c r="AL129" i="9"/>
  <c r="AL150" i="9"/>
  <c r="AX340" i="9"/>
  <c r="AR156" i="9"/>
  <c r="AR277" i="9"/>
  <c r="AR288" i="9"/>
  <c r="AR308" i="9"/>
  <c r="AR328" i="9"/>
  <c r="AR348" i="9"/>
  <c r="AL125" i="9"/>
  <c r="AL146" i="9"/>
  <c r="AL163" i="9"/>
  <c r="AL167" i="9"/>
  <c r="AL171" i="9"/>
  <c r="AL175" i="9"/>
  <c r="AL179" i="9"/>
  <c r="AL183" i="9"/>
  <c r="AL187" i="9"/>
  <c r="AL191" i="9"/>
  <c r="AL195" i="9"/>
  <c r="AL199" i="9"/>
  <c r="AL203" i="9"/>
  <c r="AL207" i="9"/>
  <c r="AL211" i="9"/>
  <c r="AL215" i="9"/>
  <c r="AL219" i="9"/>
  <c r="AL223" i="9"/>
  <c r="AL227" i="9"/>
  <c r="AL231" i="9"/>
  <c r="AL235" i="9"/>
  <c r="AL239" i="9"/>
  <c r="AL243" i="9"/>
  <c r="AL247" i="9"/>
  <c r="AL251" i="9"/>
  <c r="AL255" i="9"/>
  <c r="AL259" i="9"/>
  <c r="AL263" i="9"/>
  <c r="AL267" i="9"/>
  <c r="AL271" i="9"/>
  <c r="AL275" i="9"/>
  <c r="AL279" i="9"/>
  <c r="AL283" i="9"/>
  <c r="AL287" i="9"/>
  <c r="AL291" i="9"/>
  <c r="AL295" i="9"/>
  <c r="AL299" i="9"/>
  <c r="AL303" i="9"/>
  <c r="AL307" i="9"/>
  <c r="AL311" i="9"/>
  <c r="AL315" i="9"/>
  <c r="AL319" i="9"/>
  <c r="AX255" i="9"/>
  <c r="AX305" i="9"/>
  <c r="AR172" i="9"/>
  <c r="AR185" i="9"/>
  <c r="AR265" i="9"/>
  <c r="AR293" i="9"/>
  <c r="AR313" i="9"/>
  <c r="AR333" i="9"/>
  <c r="AR353" i="9"/>
  <c r="AL112" i="9"/>
  <c r="AX261" i="9"/>
  <c r="AR129" i="9"/>
  <c r="AR198" i="9"/>
  <c r="AR219" i="9"/>
  <c r="AR247" i="9"/>
  <c r="AR272" i="9"/>
  <c r="AX196" i="9"/>
  <c r="AX265" i="9"/>
  <c r="AX346" i="9"/>
  <c r="AR210" i="9"/>
  <c r="AR260" i="9"/>
  <c r="AR279" i="9"/>
  <c r="AR294" i="9"/>
  <c r="AR299" i="9"/>
  <c r="AR314" i="9"/>
  <c r="AR319" i="9"/>
  <c r="AR334" i="9"/>
  <c r="AR339" i="9"/>
  <c r="AR354" i="9"/>
  <c r="AR146" i="9"/>
  <c r="AR231" i="9"/>
  <c r="AR240" i="9"/>
  <c r="AR267" i="9"/>
  <c r="AR284" i="9"/>
  <c r="AR304" i="9"/>
  <c r="AR324" i="9"/>
  <c r="AR344" i="9"/>
  <c r="AL108" i="9"/>
  <c r="AL130" i="9"/>
  <c r="AX347" i="9"/>
  <c r="AR175" i="9"/>
  <c r="AR201" i="9"/>
  <c r="AR222" i="9"/>
  <c r="AR289" i="9"/>
  <c r="AR309" i="9"/>
  <c r="AR329" i="9"/>
  <c r="AR349" i="9"/>
  <c r="AL126" i="9"/>
  <c r="AL143" i="9"/>
  <c r="AL164" i="9"/>
  <c r="AL168" i="9"/>
  <c r="AL172" i="9"/>
  <c r="AL176" i="9"/>
  <c r="AL180" i="9"/>
  <c r="AL184" i="9"/>
  <c r="AL188" i="9"/>
  <c r="AL192" i="9"/>
  <c r="AL196" i="9"/>
  <c r="AL200" i="9"/>
  <c r="AL204" i="9"/>
  <c r="AL208" i="9"/>
  <c r="AL212" i="9"/>
  <c r="AL216" i="9"/>
  <c r="AL220" i="9"/>
  <c r="AL224" i="9"/>
  <c r="AL228" i="9"/>
  <c r="AL232" i="9"/>
  <c r="AL236" i="9"/>
  <c r="AL240" i="9"/>
  <c r="AL244" i="9"/>
  <c r="AL248" i="9"/>
  <c r="AL252" i="9"/>
  <c r="AL256" i="9"/>
  <c r="AL260" i="9"/>
  <c r="AL264" i="9"/>
  <c r="AL268" i="9"/>
  <c r="AL272" i="9"/>
  <c r="AL276" i="9"/>
  <c r="AL280" i="9"/>
  <c r="AL284" i="9"/>
  <c r="AL288" i="9"/>
  <c r="AL292" i="9"/>
  <c r="AL296" i="9"/>
  <c r="AL300" i="9"/>
  <c r="AL304" i="9"/>
  <c r="AL308" i="9"/>
  <c r="AL312" i="9"/>
  <c r="AL316" i="9"/>
  <c r="AL320" i="9"/>
  <c r="AX127" i="9"/>
  <c r="AX275" i="9"/>
  <c r="AR118" i="9"/>
  <c r="AR147" i="9"/>
  <c r="AR213" i="9"/>
  <c r="AR273" i="9"/>
  <c r="AR290" i="9"/>
  <c r="AR295" i="9"/>
  <c r="AR310" i="9"/>
  <c r="AR315" i="9"/>
  <c r="AR330" i="9"/>
  <c r="AR335" i="9"/>
  <c r="AR350" i="9"/>
  <c r="AL135" i="9"/>
  <c r="AL156" i="9"/>
  <c r="AX216" i="9"/>
  <c r="AX323" i="9"/>
  <c r="AR261" i="9"/>
  <c r="AR280" i="9"/>
  <c r="AR300" i="9"/>
  <c r="AR320" i="9"/>
  <c r="AR340" i="9"/>
  <c r="AX353" i="9"/>
  <c r="AR119" i="9"/>
  <c r="AR192" i="9"/>
  <c r="AR202" i="9"/>
  <c r="AR223" i="9"/>
  <c r="AR234" i="9"/>
  <c r="AR268" i="9"/>
  <c r="AR285" i="9"/>
  <c r="AR305" i="9"/>
  <c r="AR325" i="9"/>
  <c r="AR345" i="9"/>
  <c r="AR177" i="9"/>
  <c r="AR214" i="9"/>
  <c r="AR256" i="9"/>
  <c r="AR275" i="9"/>
  <c r="AL123" i="9"/>
  <c r="AL144" i="9"/>
  <c r="AL165" i="9"/>
  <c r="AL169" i="9"/>
  <c r="AL173" i="9"/>
  <c r="AL177" i="9"/>
  <c r="AL181" i="9"/>
  <c r="AL185" i="9"/>
  <c r="AL189" i="9"/>
  <c r="AL193" i="9"/>
  <c r="AR154" i="9"/>
  <c r="AR244" i="9"/>
  <c r="AR257" i="9"/>
  <c r="AR276" i="9"/>
  <c r="AR282" i="9"/>
  <c r="AR287" i="9"/>
  <c r="AR302" i="9"/>
  <c r="AR307" i="9"/>
  <c r="AR322" i="9"/>
  <c r="AR327" i="9"/>
  <c r="AR342" i="9"/>
  <c r="AR347" i="9"/>
  <c r="AX238" i="9"/>
  <c r="AX293" i="9"/>
  <c r="AR168" i="9"/>
  <c r="AR206" i="9"/>
  <c r="AR227" i="9"/>
  <c r="AR236" i="9"/>
  <c r="AR264" i="9"/>
  <c r="AR292" i="9"/>
  <c r="AR312" i="9"/>
  <c r="AR332" i="9"/>
  <c r="AR352" i="9"/>
  <c r="AR189" i="9"/>
  <c r="AL134" i="9"/>
  <c r="AL148" i="9"/>
  <c r="AL161" i="9"/>
  <c r="AL226" i="9"/>
  <c r="AL266" i="9"/>
  <c r="AL277" i="9"/>
  <c r="AL282" i="9"/>
  <c r="AL336" i="9"/>
  <c r="AX324" i="9"/>
  <c r="AR137" i="9"/>
  <c r="AR193" i="9"/>
  <c r="AR263" i="9"/>
  <c r="AR286" i="9"/>
  <c r="AR306" i="9"/>
  <c r="AR326" i="9"/>
  <c r="AR346" i="9"/>
  <c r="AL120" i="9"/>
  <c r="AL141" i="9"/>
  <c r="AL155" i="9"/>
  <c r="AL221" i="9"/>
  <c r="AL261" i="9"/>
  <c r="AL293" i="9"/>
  <c r="AL313" i="9"/>
  <c r="AL323" i="9"/>
  <c r="AL353" i="9"/>
  <c r="AR235" i="9"/>
  <c r="AL113" i="9"/>
  <c r="AL121" i="9"/>
  <c r="AL142" i="9"/>
  <c r="AL186" i="9"/>
  <c r="AL198" i="9"/>
  <c r="AL238" i="9"/>
  <c r="AL298" i="9"/>
  <c r="AL318" i="9"/>
  <c r="AL332" i="9"/>
  <c r="AL349" i="9"/>
  <c r="AF107" i="9"/>
  <c r="AF111" i="9"/>
  <c r="AF115" i="9"/>
  <c r="AF119" i="9"/>
  <c r="AF123" i="9"/>
  <c r="AF127" i="9"/>
  <c r="AF131" i="9"/>
  <c r="AF135" i="9"/>
  <c r="AF139" i="9"/>
  <c r="AF143" i="9"/>
  <c r="AF147" i="9"/>
  <c r="AF151" i="9"/>
  <c r="AF155" i="9"/>
  <c r="AF159" i="9"/>
  <c r="AF163" i="9"/>
  <c r="AF167" i="9"/>
  <c r="AF171" i="9"/>
  <c r="AF175" i="9"/>
  <c r="AF179" i="9"/>
  <c r="AF183" i="9"/>
  <c r="AF187" i="9"/>
  <c r="AF191" i="9"/>
  <c r="AF195" i="9"/>
  <c r="AF199" i="9"/>
  <c r="AF203" i="9"/>
  <c r="AF207" i="9"/>
  <c r="AF211" i="9"/>
  <c r="AF215" i="9"/>
  <c r="AF219" i="9"/>
  <c r="AF223" i="9"/>
  <c r="AF227" i="9"/>
  <c r="AF231" i="9"/>
  <c r="AF235" i="9"/>
  <c r="AF239" i="9"/>
  <c r="AF243" i="9"/>
  <c r="AF247" i="9"/>
  <c r="AR138" i="9"/>
  <c r="AL128" i="9"/>
  <c r="AL174" i="9"/>
  <c r="AL233" i="9"/>
  <c r="AL345" i="9"/>
  <c r="AL149" i="9"/>
  <c r="AL210" i="9"/>
  <c r="AL250" i="9"/>
  <c r="AL328" i="9"/>
  <c r="AL341" i="9"/>
  <c r="AL114" i="9"/>
  <c r="AL122" i="9"/>
  <c r="AL136" i="9"/>
  <c r="AL162" i="9"/>
  <c r="AL205" i="9"/>
  <c r="AL245" i="9"/>
  <c r="AL273" i="9"/>
  <c r="AL278" i="9"/>
  <c r="AL289" i="9"/>
  <c r="AL309" i="9"/>
  <c r="AL337" i="9"/>
  <c r="AX137" i="9"/>
  <c r="AR243" i="9"/>
  <c r="AR291" i="9"/>
  <c r="AR311" i="9"/>
  <c r="AR331" i="9"/>
  <c r="AR351" i="9"/>
  <c r="AL222" i="9"/>
  <c r="AL262" i="9"/>
  <c r="AL294" i="9"/>
  <c r="AL314" i="9"/>
  <c r="AL324" i="9"/>
  <c r="AL354" i="9"/>
  <c r="AR151" i="9"/>
  <c r="AR205" i="9"/>
  <c r="AL115" i="9"/>
  <c r="AL217" i="9"/>
  <c r="AL257" i="9"/>
  <c r="AX156" i="9"/>
  <c r="AL157" i="9"/>
  <c r="AL194" i="9"/>
  <c r="AL234" i="9"/>
  <c r="AL346" i="9"/>
  <c r="AR269" i="9"/>
  <c r="AL151" i="9"/>
  <c r="AL182" i="9"/>
  <c r="AL229" i="9"/>
  <c r="AL305" i="9"/>
  <c r="AL329" i="9"/>
  <c r="AL342" i="9"/>
  <c r="AR248" i="9"/>
  <c r="AL131" i="9"/>
  <c r="AL170" i="9"/>
  <c r="AL206" i="9"/>
  <c r="AL246" i="9"/>
  <c r="AL269" i="9"/>
  <c r="AL274" i="9"/>
  <c r="AL285" i="9"/>
  <c r="AL290" i="9"/>
  <c r="AL310" i="9"/>
  <c r="AL338" i="9"/>
  <c r="AR164" i="9"/>
  <c r="AL138" i="9"/>
  <c r="AL201" i="9"/>
  <c r="AL241" i="9"/>
  <c r="AL325" i="9"/>
  <c r="AR296" i="9"/>
  <c r="AR316" i="9"/>
  <c r="AR336" i="9"/>
  <c r="AL117" i="9"/>
  <c r="AL124" i="9"/>
  <c r="AL145" i="9"/>
  <c r="AL152" i="9"/>
  <c r="AL218" i="9"/>
  <c r="AX236" i="9"/>
  <c r="AL109" i="9"/>
  <c r="AL139" i="9"/>
  <c r="AL159" i="9"/>
  <c r="AL213" i="9"/>
  <c r="AL253" i="9"/>
  <c r="AL301" i="9"/>
  <c r="AL321" i="9"/>
  <c r="AL343" i="9"/>
  <c r="AX292" i="9"/>
  <c r="AR281" i="9"/>
  <c r="AR301" i="9"/>
  <c r="AR321" i="9"/>
  <c r="AR341" i="9"/>
  <c r="AL214" i="9"/>
  <c r="AL254" i="9"/>
  <c r="AL302" i="9"/>
  <c r="AL322" i="9"/>
  <c r="AL344" i="9"/>
  <c r="AL265" i="9"/>
  <c r="AL351" i="9"/>
  <c r="AF188" i="9"/>
  <c r="AF234" i="9"/>
  <c r="AF256" i="9"/>
  <c r="AF277" i="9"/>
  <c r="AF298" i="9"/>
  <c r="AF302" i="9"/>
  <c r="AF306" i="9"/>
  <c r="AF310" i="9"/>
  <c r="AF314" i="9"/>
  <c r="AF318" i="9"/>
  <c r="AF322" i="9"/>
  <c r="AF326" i="9"/>
  <c r="AF330" i="9"/>
  <c r="AF334" i="9"/>
  <c r="AF338" i="9"/>
  <c r="AF342" i="9"/>
  <c r="AF346" i="9"/>
  <c r="AF350" i="9"/>
  <c r="AF354" i="9"/>
  <c r="AL225" i="9"/>
  <c r="AF202" i="9"/>
  <c r="AF221" i="9"/>
  <c r="AF252" i="9"/>
  <c r="AF273" i="9"/>
  <c r="AF294" i="9"/>
  <c r="AL153" i="9"/>
  <c r="AL178" i="9"/>
  <c r="AL202" i="9"/>
  <c r="AL330" i="9"/>
  <c r="AL340" i="9"/>
  <c r="AF109" i="9"/>
  <c r="AF124" i="9"/>
  <c r="AF129" i="9"/>
  <c r="AF144" i="9"/>
  <c r="AF149" i="9"/>
  <c r="AF164" i="9"/>
  <c r="AF169" i="9"/>
  <c r="AF193" i="9"/>
  <c r="AF212" i="9"/>
  <c r="AF230" i="9"/>
  <c r="AF248" i="9"/>
  <c r="AF269" i="9"/>
  <c r="AF290" i="9"/>
  <c r="AR226" i="9"/>
  <c r="AL317" i="9"/>
  <c r="AF114" i="9"/>
  <c r="AF134" i="9"/>
  <c r="AF154" i="9"/>
  <c r="AF174" i="9"/>
  <c r="AF184" i="9"/>
  <c r="AL127" i="9"/>
  <c r="AL286" i="9"/>
  <c r="AL352" i="9"/>
  <c r="AF198" i="9"/>
  <c r="AF217" i="9"/>
  <c r="AF226" i="9"/>
  <c r="AF244" i="9"/>
  <c r="AF261" i="9"/>
  <c r="AR251" i="9"/>
  <c r="AL132" i="9"/>
  <c r="AL230" i="9"/>
  <c r="AL249" i="9"/>
  <c r="AL331" i="9"/>
  <c r="AF189" i="9"/>
  <c r="AF208" i="9"/>
  <c r="AF257" i="9"/>
  <c r="AF278" i="9"/>
  <c r="AR255" i="9"/>
  <c r="AL270" i="9"/>
  <c r="AF120" i="9"/>
  <c r="AF125" i="9"/>
  <c r="AF140" i="9"/>
  <c r="AF145" i="9"/>
  <c r="AF160" i="9"/>
  <c r="AF165" i="9"/>
  <c r="AF180" i="9"/>
  <c r="AF222" i="9"/>
  <c r="AF240" i="9"/>
  <c r="AF253" i="9"/>
  <c r="AF274" i="9"/>
  <c r="AL306" i="9"/>
  <c r="AL333" i="9"/>
  <c r="AF110" i="9"/>
  <c r="AF130" i="9"/>
  <c r="AF150" i="9"/>
  <c r="AF170" i="9"/>
  <c r="AF194" i="9"/>
  <c r="AF213" i="9"/>
  <c r="AF249" i="9"/>
  <c r="AF270" i="9"/>
  <c r="AL160" i="9"/>
  <c r="AF185" i="9"/>
  <c r="AF204" i="9"/>
  <c r="AF236" i="9"/>
  <c r="AF266" i="9"/>
  <c r="AF283" i="9"/>
  <c r="AL209" i="9"/>
  <c r="AL334" i="9"/>
  <c r="AF218" i="9"/>
  <c r="AF245" i="9"/>
  <c r="AF262" i="9"/>
  <c r="AF279" i="9"/>
  <c r="AF116" i="9"/>
  <c r="AF121" i="9"/>
  <c r="AF136" i="9"/>
  <c r="AF141" i="9"/>
  <c r="AF156" i="9"/>
  <c r="AF161" i="9"/>
  <c r="AF176" i="9"/>
  <c r="AF190" i="9"/>
  <c r="AF209" i="9"/>
  <c r="AF232" i="9"/>
  <c r="AF258" i="9"/>
  <c r="AF275" i="9"/>
  <c r="AF296" i="9"/>
  <c r="AF300" i="9"/>
  <c r="AF304" i="9"/>
  <c r="AF308" i="9"/>
  <c r="AF312" i="9"/>
  <c r="AF316" i="9"/>
  <c r="AF320" i="9"/>
  <c r="AF324" i="9"/>
  <c r="AF328" i="9"/>
  <c r="AF332" i="9"/>
  <c r="AF336" i="9"/>
  <c r="AF340" i="9"/>
  <c r="AF344" i="9"/>
  <c r="AF348" i="9"/>
  <c r="AF352" i="9"/>
  <c r="AL190" i="9"/>
  <c r="AL335" i="9"/>
  <c r="AF106" i="9"/>
  <c r="AF126" i="9"/>
  <c r="AF146" i="9"/>
  <c r="AF166" i="9"/>
  <c r="AF181" i="9"/>
  <c r="AF200" i="9"/>
  <c r="AF241" i="9"/>
  <c r="AF254" i="9"/>
  <c r="AR120" i="9"/>
  <c r="AL140" i="9"/>
  <c r="AL258" i="9"/>
  <c r="AL110" i="9"/>
  <c r="AL166" i="9"/>
  <c r="AL237" i="9"/>
  <c r="AL347" i="9"/>
  <c r="AF186" i="9"/>
  <c r="AF205" i="9"/>
  <c r="AF237" i="9"/>
  <c r="AF263" i="9"/>
  <c r="AF284" i="9"/>
  <c r="AR123" i="9"/>
  <c r="AL111" i="9"/>
  <c r="AF112" i="9"/>
  <c r="AF117" i="9"/>
  <c r="AF132" i="9"/>
  <c r="AF137" i="9"/>
  <c r="AF152" i="9"/>
  <c r="AF157" i="9"/>
  <c r="AF172" i="9"/>
  <c r="AF177" i="9"/>
  <c r="AF196" i="9"/>
  <c r="AF224" i="9"/>
  <c r="AF246" i="9"/>
  <c r="AF259" i="9"/>
  <c r="AF280" i="9"/>
  <c r="AR167" i="9"/>
  <c r="AL118" i="9"/>
  <c r="AF122" i="9"/>
  <c r="AF142" i="9"/>
  <c r="AF162" i="9"/>
  <c r="AF210" i="9"/>
  <c r="AF233" i="9"/>
  <c r="AF255" i="9"/>
  <c r="AF276" i="9"/>
  <c r="AL147" i="9"/>
  <c r="AL197" i="9"/>
  <c r="AL281" i="9"/>
  <c r="AL297" i="9"/>
  <c r="AL327" i="9"/>
  <c r="AL339" i="9"/>
  <c r="AF108" i="9"/>
  <c r="AF113" i="9"/>
  <c r="AF128" i="9"/>
  <c r="AF133" i="9"/>
  <c r="AF148" i="9"/>
  <c r="AF153" i="9"/>
  <c r="AF168" i="9"/>
  <c r="AF173" i="9"/>
  <c r="AF206" i="9"/>
  <c r="AF238" i="9"/>
  <c r="AF264" i="9"/>
  <c r="AF285" i="9"/>
  <c r="AF220" i="9"/>
  <c r="AF272" i="9"/>
  <c r="AF305" i="9"/>
  <c r="AF319" i="9"/>
  <c r="AF339" i="9"/>
  <c r="Z111" i="9"/>
  <c r="Z133" i="9"/>
  <c r="Z151" i="9"/>
  <c r="Z173" i="9"/>
  <c r="AF242" i="9"/>
  <c r="AF333" i="9"/>
  <c r="Z120" i="9"/>
  <c r="Z142" i="9"/>
  <c r="Z160" i="9"/>
  <c r="Z182" i="9"/>
  <c r="Z186" i="9"/>
  <c r="Z190" i="9"/>
  <c r="Z194" i="9"/>
  <c r="Z198" i="9"/>
  <c r="Z202" i="9"/>
  <c r="Z206" i="9"/>
  <c r="Z210" i="9"/>
  <c r="Z214" i="9"/>
  <c r="Z218" i="9"/>
  <c r="Z222" i="9"/>
  <c r="Z226" i="9"/>
  <c r="Z230" i="9"/>
  <c r="Z234" i="9"/>
  <c r="Z238" i="9"/>
  <c r="Z242" i="9"/>
  <c r="Z246" i="9"/>
  <c r="Z250" i="9"/>
  <c r="Z254" i="9"/>
  <c r="Z258" i="9"/>
  <c r="Z262" i="9"/>
  <c r="Z266" i="9"/>
  <c r="Z270" i="9"/>
  <c r="Z274" i="9"/>
  <c r="Z278" i="9"/>
  <c r="Z282" i="9"/>
  <c r="Z286" i="9"/>
  <c r="Z290" i="9"/>
  <c r="Z294" i="9"/>
  <c r="Z298" i="9"/>
  <c r="Z302" i="9"/>
  <c r="Z306" i="9"/>
  <c r="Z310" i="9"/>
  <c r="Z314" i="9"/>
  <c r="Z318" i="9"/>
  <c r="Z322" i="9"/>
  <c r="Z326" i="9"/>
  <c r="Z330" i="9"/>
  <c r="Z334" i="9"/>
  <c r="Z338" i="9"/>
  <c r="Z342" i="9"/>
  <c r="Z346" i="9"/>
  <c r="Z350" i="9"/>
  <c r="Z354" i="9"/>
  <c r="AL326" i="9"/>
  <c r="AF197" i="9"/>
  <c r="AF313" i="9"/>
  <c r="Z107" i="9"/>
  <c r="Z129" i="9"/>
  <c r="Z147" i="9"/>
  <c r="Z169" i="9"/>
  <c r="AF291" i="9"/>
  <c r="Z116" i="9"/>
  <c r="Z138" i="9"/>
  <c r="Z156" i="9"/>
  <c r="Z178" i="9"/>
  <c r="AF201" i="9"/>
  <c r="AF260" i="9"/>
  <c r="AF299" i="9"/>
  <c r="AF327" i="9"/>
  <c r="AF353" i="9"/>
  <c r="Z125" i="9"/>
  <c r="Z143" i="9"/>
  <c r="Z165" i="9"/>
  <c r="AF292" i="9"/>
  <c r="AF321" i="9"/>
  <c r="AF341" i="9"/>
  <c r="Z112" i="9"/>
  <c r="Z134" i="9"/>
  <c r="Z152" i="9"/>
  <c r="Z174" i="9"/>
  <c r="AF178" i="9"/>
  <c r="AF225" i="9"/>
  <c r="AF307" i="9"/>
  <c r="AF347" i="9"/>
  <c r="Z121" i="9"/>
  <c r="Z139" i="9"/>
  <c r="Z161" i="9"/>
  <c r="Z179" i="9"/>
  <c r="Z183" i="9"/>
  <c r="Z187" i="9"/>
  <c r="Z191" i="9"/>
  <c r="Z195" i="9"/>
  <c r="Z199" i="9"/>
  <c r="Z203" i="9"/>
  <c r="Z207" i="9"/>
  <c r="Z211" i="9"/>
  <c r="Z215" i="9"/>
  <c r="Z219" i="9"/>
  <c r="Z223" i="9"/>
  <c r="Z227" i="9"/>
  <c r="Z231" i="9"/>
  <c r="Z235" i="9"/>
  <c r="Z239" i="9"/>
  <c r="Z243" i="9"/>
  <c r="Z247" i="9"/>
  <c r="Z251" i="9"/>
  <c r="Z255" i="9"/>
  <c r="Z259" i="9"/>
  <c r="Z263" i="9"/>
  <c r="Z267" i="9"/>
  <c r="Z271" i="9"/>
  <c r="Z275" i="9"/>
  <c r="AF118" i="9"/>
  <c r="AF228" i="9"/>
  <c r="Z108" i="9"/>
  <c r="Z130" i="9"/>
  <c r="Z148" i="9"/>
  <c r="Z170" i="9"/>
  <c r="AL242" i="9"/>
  <c r="AF182" i="9"/>
  <c r="AF293" i="9"/>
  <c r="AF315" i="9"/>
  <c r="AF335" i="9"/>
  <c r="Z117" i="9"/>
  <c r="Z135" i="9"/>
  <c r="Z157" i="9"/>
  <c r="Z175" i="9"/>
  <c r="AL348" i="9"/>
  <c r="AF229" i="9"/>
  <c r="AF286" i="9"/>
  <c r="AF301" i="9"/>
  <c r="AF329" i="9"/>
  <c r="Z126" i="9"/>
  <c r="Z144" i="9"/>
  <c r="Z166" i="9"/>
  <c r="AL350" i="9"/>
  <c r="AF250" i="9"/>
  <c r="AF158" i="9"/>
  <c r="AF251" i="9"/>
  <c r="AF265" i="9"/>
  <c r="AF309" i="9"/>
  <c r="AF349" i="9"/>
  <c r="Z122" i="9"/>
  <c r="Z140" i="9"/>
  <c r="Z162" i="9"/>
  <c r="Z180" i="9"/>
  <c r="Z184" i="9"/>
  <c r="AF323" i="9"/>
  <c r="Z109" i="9"/>
  <c r="Z127" i="9"/>
  <c r="Z149" i="9"/>
  <c r="Z167" i="9"/>
  <c r="AL119" i="9"/>
  <c r="AF267" i="9"/>
  <c r="AF287" i="9"/>
  <c r="AF295" i="9"/>
  <c r="AF317" i="9"/>
  <c r="AF337" i="9"/>
  <c r="AF343" i="9"/>
  <c r="Z118" i="9"/>
  <c r="Z136" i="9"/>
  <c r="Z158" i="9"/>
  <c r="Z176" i="9"/>
  <c r="AF216" i="9"/>
  <c r="AF271" i="9"/>
  <c r="AF289" i="9"/>
  <c r="AF297" i="9"/>
  <c r="AF345" i="9"/>
  <c r="Z115" i="9"/>
  <c r="Z137" i="9"/>
  <c r="Z155" i="9"/>
  <c r="Z177" i="9"/>
  <c r="Z213" i="9"/>
  <c r="Z252" i="9"/>
  <c r="Z260" i="9"/>
  <c r="Z292" i="9"/>
  <c r="Z332" i="9"/>
  <c r="AF331" i="9"/>
  <c r="Z212" i="9"/>
  <c r="Z273" i="9"/>
  <c r="Z285" i="9"/>
  <c r="Z291" i="9"/>
  <c r="Z325" i="9"/>
  <c r="Z331" i="9"/>
  <c r="AF214" i="9"/>
  <c r="Z119" i="9"/>
  <c r="Z225" i="9"/>
  <c r="Z244" i="9"/>
  <c r="Z268" i="9"/>
  <c r="Z309" i="9"/>
  <c r="Z315" i="9"/>
  <c r="Z349" i="9"/>
  <c r="Z192" i="9"/>
  <c r="Z304" i="9"/>
  <c r="Z344" i="9"/>
  <c r="AF281" i="9"/>
  <c r="AF311" i="9"/>
  <c r="Z164" i="9"/>
  <c r="Z204" i="9"/>
  <c r="Z236" i="9"/>
  <c r="Z281" i="9"/>
  <c r="Z287" i="9"/>
  <c r="Z321" i="9"/>
  <c r="Z327" i="9"/>
  <c r="AF282" i="9"/>
  <c r="Z150" i="9"/>
  <c r="Z216" i="9"/>
  <c r="Z253" i="9"/>
  <c r="Z261" i="9"/>
  <c r="Z276" i="9"/>
  <c r="Z316" i="9"/>
  <c r="Z106" i="9"/>
  <c r="Z123" i="9"/>
  <c r="Z181" i="9"/>
  <c r="Z193" i="9"/>
  <c r="Z228" i="9"/>
  <c r="Z245" i="9"/>
  <c r="Z293" i="9"/>
  <c r="Z299" i="9"/>
  <c r="Z333" i="9"/>
  <c r="Z339" i="9"/>
  <c r="AF288" i="9"/>
  <c r="Z153" i="9"/>
  <c r="Z205" i="9"/>
  <c r="Z269" i="9"/>
  <c r="Z288" i="9"/>
  <c r="Z328" i="9"/>
  <c r="Z217" i="9"/>
  <c r="Z237" i="9"/>
  <c r="Z305" i="9"/>
  <c r="Z311" i="9"/>
  <c r="Z345" i="9"/>
  <c r="Z351" i="9"/>
  <c r="Z154" i="9"/>
  <c r="Z168" i="9"/>
  <c r="Z300" i="9"/>
  <c r="Z340" i="9"/>
  <c r="AF138" i="9"/>
  <c r="Z124" i="9"/>
  <c r="Z196" i="9"/>
  <c r="Z229" i="9"/>
  <c r="Z277" i="9"/>
  <c r="Z283" i="9"/>
  <c r="Z317" i="9"/>
  <c r="Z323" i="9"/>
  <c r="Z110" i="9"/>
  <c r="Z171" i="9"/>
  <c r="Z208" i="9"/>
  <c r="Z248" i="9"/>
  <c r="Z256" i="9"/>
  <c r="Z264" i="9"/>
  <c r="Z312" i="9"/>
  <c r="Z352" i="9"/>
  <c r="Z141" i="9"/>
  <c r="Z185" i="9"/>
  <c r="Z220" i="9"/>
  <c r="Z289" i="9"/>
  <c r="Z295" i="9"/>
  <c r="Z329" i="9"/>
  <c r="Z335" i="9"/>
  <c r="Z113" i="9"/>
  <c r="Z172" i="9"/>
  <c r="Z197" i="9"/>
  <c r="Z240" i="9"/>
  <c r="Z272" i="9"/>
  <c r="Z284" i="9"/>
  <c r="Z324" i="9"/>
  <c r="AF325" i="9"/>
  <c r="Z209" i="9"/>
  <c r="Z301" i="9"/>
  <c r="Z307" i="9"/>
  <c r="Z341" i="9"/>
  <c r="Z347" i="9"/>
  <c r="AF351" i="9"/>
  <c r="Z114" i="9"/>
  <c r="Z128" i="9"/>
  <c r="Z221" i="9"/>
  <c r="Z232" i="9"/>
  <c r="Z249" i="9"/>
  <c r="Z257" i="9"/>
  <c r="Z296" i="9"/>
  <c r="Z336" i="9"/>
  <c r="Z145" i="9"/>
  <c r="Z159" i="9"/>
  <c r="Z188" i="9"/>
  <c r="Z265" i="9"/>
  <c r="Z279" i="9"/>
  <c r="Z313" i="9"/>
  <c r="Z319" i="9"/>
  <c r="Z353" i="9"/>
  <c r="AF268" i="9"/>
  <c r="AF303" i="9"/>
  <c r="Z131" i="9"/>
  <c r="Z200" i="9"/>
  <c r="Z241" i="9"/>
  <c r="Z308" i="9"/>
  <c r="Z348" i="9"/>
  <c r="AF192" i="9"/>
  <c r="Z132" i="9"/>
  <c r="Z189" i="9"/>
  <c r="Z224" i="9"/>
  <c r="Z233" i="9"/>
  <c r="Z280" i="9"/>
  <c r="Z320" i="9"/>
  <c r="Z146" i="9"/>
  <c r="Z163" i="9"/>
  <c r="Z201" i="9"/>
  <c r="Z297" i="9"/>
  <c r="Z303" i="9"/>
  <c r="Z337" i="9"/>
  <c r="Z343" i="9"/>
  <c r="T259" i="9"/>
  <c r="T339" i="9"/>
  <c r="T260" i="9"/>
  <c r="T340" i="9"/>
  <c r="T249" i="9"/>
  <c r="T329" i="9"/>
  <c r="T270" i="9"/>
  <c r="T350" i="9"/>
  <c r="T299" i="9"/>
  <c r="T300" i="9"/>
  <c r="T307" i="9"/>
  <c r="T308" i="9"/>
  <c r="T297" i="9"/>
  <c r="T318" i="9"/>
  <c r="T311" i="9"/>
  <c r="T312" i="9"/>
  <c r="T301" i="9"/>
  <c r="T322" i="9"/>
  <c r="T315" i="9"/>
  <c r="T316" i="9"/>
  <c r="T305" i="9"/>
  <c r="T246" i="9"/>
  <c r="T326" i="9"/>
  <c r="T319" i="9"/>
  <c r="T320" i="9"/>
  <c r="T250" i="9"/>
  <c r="T330" i="9"/>
  <c r="T309" i="9"/>
  <c r="BK137" i="9"/>
  <c r="BK141" i="9"/>
  <c r="BK145" i="9"/>
  <c r="BK149" i="9"/>
  <c r="BK153" i="9"/>
  <c r="BK157" i="9"/>
  <c r="BK161" i="9"/>
  <c r="BK165" i="9"/>
  <c r="BK169" i="9"/>
  <c r="BK173" i="9"/>
  <c r="BK177" i="9"/>
  <c r="BK181" i="9"/>
  <c r="BK185" i="9"/>
  <c r="BK189" i="9"/>
  <c r="BK193" i="9"/>
  <c r="BK197" i="9"/>
  <c r="BK201" i="9"/>
  <c r="BK205" i="9"/>
  <c r="BK209" i="9"/>
  <c r="BK213" i="9"/>
  <c r="BK217" i="9"/>
  <c r="BK221" i="9"/>
  <c r="BK225" i="9"/>
  <c r="BK229" i="9"/>
  <c r="BK233" i="9"/>
  <c r="BK237" i="9"/>
  <c r="BK241" i="9"/>
  <c r="BK245" i="9"/>
  <c r="BK249" i="9"/>
  <c r="BK253" i="9"/>
  <c r="BK257" i="9"/>
  <c r="BK261" i="9"/>
  <c r="BK265" i="9"/>
  <c r="BK269" i="9"/>
  <c r="BK273" i="9"/>
  <c r="BK277" i="9"/>
  <c r="BK281" i="9"/>
  <c r="BK285" i="9"/>
  <c r="BK289" i="9"/>
  <c r="BK293" i="9"/>
  <c r="BK297" i="9"/>
  <c r="BK301" i="9"/>
  <c r="BK305" i="9"/>
  <c r="BK309" i="9"/>
  <c r="BK313" i="9"/>
  <c r="BK317" i="9"/>
  <c r="BK321" i="9"/>
  <c r="BK325" i="9"/>
  <c r="BK329" i="9"/>
  <c r="BK333" i="9"/>
  <c r="BK337" i="9"/>
  <c r="BK138" i="9"/>
  <c r="BK142" i="9"/>
  <c r="BK146" i="9"/>
  <c r="BK150" i="9"/>
  <c r="BK154" i="9"/>
  <c r="BK158" i="9"/>
  <c r="BK162" i="9"/>
  <c r="BK166" i="9"/>
  <c r="BK170" i="9"/>
  <c r="BK174" i="9"/>
  <c r="BK178" i="9"/>
  <c r="BK182" i="9"/>
  <c r="BK186" i="9"/>
  <c r="BK190" i="9"/>
  <c r="BK194" i="9"/>
  <c r="BK198" i="9"/>
  <c r="BK202" i="9"/>
  <c r="BK206" i="9"/>
  <c r="BK210" i="9"/>
  <c r="BK214" i="9"/>
  <c r="BK218" i="9"/>
  <c r="BK222" i="9"/>
  <c r="BK226" i="9"/>
  <c r="BK230" i="9"/>
  <c r="BK234" i="9"/>
  <c r="BK238" i="9"/>
  <c r="BK242" i="9"/>
  <c r="BK246" i="9"/>
  <c r="BK250" i="9"/>
  <c r="BK254" i="9"/>
  <c r="BK258" i="9"/>
  <c r="BK262" i="9"/>
  <c r="BK266" i="9"/>
  <c r="BK139" i="9"/>
  <c r="BK200" i="9"/>
  <c r="BK219" i="9"/>
  <c r="BK156" i="9"/>
  <c r="BK175" i="9"/>
  <c r="BK236" i="9"/>
  <c r="BK255" i="9"/>
  <c r="BK279" i="9"/>
  <c r="BK304" i="9"/>
  <c r="BK342" i="9"/>
  <c r="BK346" i="9"/>
  <c r="BK350" i="9"/>
  <c r="BK354" i="9"/>
  <c r="BK192" i="9"/>
  <c r="BK211" i="9"/>
  <c r="BK299" i="9"/>
  <c r="BK148" i="9"/>
  <c r="BK167" i="9"/>
  <c r="BK228" i="9"/>
  <c r="BK247" i="9"/>
  <c r="BK287" i="9"/>
  <c r="BK294" i="9"/>
  <c r="BK316" i="9"/>
  <c r="BK322" i="9"/>
  <c r="BK327" i="9"/>
  <c r="BK332" i="9"/>
  <c r="BK338" i="9"/>
  <c r="BK184" i="9"/>
  <c r="BK203" i="9"/>
  <c r="BK264" i="9"/>
  <c r="BK272" i="9"/>
  <c r="BK311" i="9"/>
  <c r="BK140" i="9"/>
  <c r="BK159" i="9"/>
  <c r="BK220" i="9"/>
  <c r="BK239" i="9"/>
  <c r="BK306" i="9"/>
  <c r="BK176" i="9"/>
  <c r="BK195" i="9"/>
  <c r="BK256" i="9"/>
  <c r="BK274" i="9"/>
  <c r="BK280" i="9"/>
  <c r="BK343" i="9"/>
  <c r="BK347" i="9"/>
  <c r="BK351" i="9"/>
  <c r="BK151" i="9"/>
  <c r="BK212" i="9"/>
  <c r="BK231" i="9"/>
  <c r="BK300" i="9"/>
  <c r="BK168" i="9"/>
  <c r="BK187" i="9"/>
  <c r="BK248" i="9"/>
  <c r="BK267" i="9"/>
  <c r="BK282" i="9"/>
  <c r="BK288" i="9"/>
  <c r="BK295" i="9"/>
  <c r="BK318" i="9"/>
  <c r="BK323" i="9"/>
  <c r="BK328" i="9"/>
  <c r="BK334" i="9"/>
  <c r="BK339" i="9"/>
  <c r="BK143" i="9"/>
  <c r="BK204" i="9"/>
  <c r="BK223" i="9"/>
  <c r="BK312" i="9"/>
  <c r="BK160" i="9"/>
  <c r="BK179" i="9"/>
  <c r="BK240" i="9"/>
  <c r="BK259" i="9"/>
  <c r="BK275" i="9"/>
  <c r="BK290" i="9"/>
  <c r="BK307" i="9"/>
  <c r="BK152" i="9"/>
  <c r="BK171" i="9"/>
  <c r="BK188" i="9"/>
  <c r="BK207" i="9"/>
  <c r="BK268" i="9"/>
  <c r="BK136" i="9"/>
  <c r="BK215" i="9"/>
  <c r="BK235" i="9"/>
  <c r="BK276" i="9"/>
  <c r="BK319" i="9"/>
  <c r="BK341" i="9"/>
  <c r="BK278" i="9"/>
  <c r="BK292" i="9"/>
  <c r="BK352" i="9"/>
  <c r="BK191" i="9"/>
  <c r="BK260" i="9"/>
  <c r="BK164" i="9"/>
  <c r="BK216" i="9"/>
  <c r="BK331" i="9"/>
  <c r="BK344" i="9"/>
  <c r="BK144" i="9"/>
  <c r="BK296" i="9"/>
  <c r="BK308" i="9"/>
  <c r="BK196" i="9"/>
  <c r="BK243" i="9"/>
  <c r="BK283" i="9"/>
  <c r="BK320" i="9"/>
  <c r="BK263" i="9"/>
  <c r="BK353" i="9"/>
  <c r="BK199" i="9"/>
  <c r="BK335" i="9"/>
  <c r="BK147" i="9"/>
  <c r="BK172" i="9"/>
  <c r="BK298" i="9"/>
  <c r="BK310" i="9"/>
  <c r="BK345" i="9"/>
  <c r="BK244" i="9"/>
  <c r="BK270" i="9"/>
  <c r="BK284" i="9"/>
  <c r="BK302" i="9"/>
  <c r="BK314" i="9"/>
  <c r="BK251" i="9"/>
  <c r="BK286" i="9"/>
  <c r="BK336" i="9"/>
  <c r="BK348" i="9"/>
  <c r="BK183" i="9"/>
  <c r="BK208" i="9"/>
  <c r="BK349" i="9"/>
  <c r="BK163" i="9"/>
  <c r="BK330" i="9"/>
  <c r="AY113" i="9"/>
  <c r="AY117" i="9"/>
  <c r="AY121" i="9"/>
  <c r="AY125" i="9"/>
  <c r="AY129" i="9"/>
  <c r="AY133" i="9"/>
  <c r="AY137" i="9"/>
  <c r="AY141" i="9"/>
  <c r="AY145" i="9"/>
  <c r="AY149" i="9"/>
  <c r="AY153" i="9"/>
  <c r="AY157" i="9"/>
  <c r="AY161" i="9"/>
  <c r="AY165" i="9"/>
  <c r="AY169" i="9"/>
  <c r="AY173" i="9"/>
  <c r="AY177" i="9"/>
  <c r="AY181" i="9"/>
  <c r="AY185" i="9"/>
  <c r="AY189" i="9"/>
  <c r="AY193" i="9"/>
  <c r="AY197" i="9"/>
  <c r="AY201" i="9"/>
  <c r="AY205" i="9"/>
  <c r="AY209" i="9"/>
  <c r="AY213" i="9"/>
  <c r="AY217" i="9"/>
  <c r="AY221" i="9"/>
  <c r="AY225" i="9"/>
  <c r="AY229" i="9"/>
  <c r="AY233" i="9"/>
  <c r="AY237" i="9"/>
  <c r="AY241" i="9"/>
  <c r="AY245" i="9"/>
  <c r="AY249" i="9"/>
  <c r="AY253" i="9"/>
  <c r="AY257" i="9"/>
  <c r="AY261" i="9"/>
  <c r="AY265" i="9"/>
  <c r="AY269" i="9"/>
  <c r="AY273" i="9"/>
  <c r="AY277" i="9"/>
  <c r="AY281" i="9"/>
  <c r="AY285" i="9"/>
  <c r="AY289" i="9"/>
  <c r="AY293" i="9"/>
  <c r="AY297" i="9"/>
  <c r="AY301" i="9"/>
  <c r="AY305" i="9"/>
  <c r="AY309" i="9"/>
  <c r="AY313" i="9"/>
  <c r="AY317" i="9"/>
  <c r="AY321" i="9"/>
  <c r="AY325" i="9"/>
  <c r="AY329" i="9"/>
  <c r="AY333" i="9"/>
  <c r="AY337" i="9"/>
  <c r="AY341" i="9"/>
  <c r="AY345" i="9"/>
  <c r="AY349" i="9"/>
  <c r="BK155" i="9"/>
  <c r="BK252" i="9"/>
  <c r="BK315" i="9"/>
  <c r="BK324" i="9"/>
  <c r="BK180" i="9"/>
  <c r="BK271" i="9"/>
  <c r="BK326" i="9"/>
  <c r="AY111" i="9"/>
  <c r="AY115" i="9"/>
  <c r="AY119" i="9"/>
  <c r="AY123" i="9"/>
  <c r="AY127" i="9"/>
  <c r="AY138" i="9"/>
  <c r="AY143" i="9"/>
  <c r="AY158" i="9"/>
  <c r="AY163" i="9"/>
  <c r="AY178" i="9"/>
  <c r="AY183" i="9"/>
  <c r="AY198" i="9"/>
  <c r="AY203" i="9"/>
  <c r="AY218" i="9"/>
  <c r="AY223" i="9"/>
  <c r="AY238" i="9"/>
  <c r="AY280" i="9"/>
  <c r="AY294" i="9"/>
  <c r="AY316" i="9"/>
  <c r="AY346" i="9"/>
  <c r="AY112" i="9"/>
  <c r="AY128" i="9"/>
  <c r="AY148" i="9"/>
  <c r="AY168" i="9"/>
  <c r="AY188" i="9"/>
  <c r="AY208" i="9"/>
  <c r="AY228" i="9"/>
  <c r="AY252" i="9"/>
  <c r="AY271" i="9"/>
  <c r="AY303" i="9"/>
  <c r="AY342" i="9"/>
  <c r="AY243" i="9"/>
  <c r="AY262" i="9"/>
  <c r="AY290" i="9"/>
  <c r="AY312" i="9"/>
  <c r="AY338" i="9"/>
  <c r="AY118" i="9"/>
  <c r="AY276" i="9"/>
  <c r="AY299" i="9"/>
  <c r="AY334" i="9"/>
  <c r="AY134" i="9"/>
  <c r="AY139" i="9"/>
  <c r="AY154" i="9"/>
  <c r="AY159" i="9"/>
  <c r="AY174" i="9"/>
  <c r="AY179" i="9"/>
  <c r="AY194" i="9"/>
  <c r="AY199" i="9"/>
  <c r="AY214" i="9"/>
  <c r="AY219" i="9"/>
  <c r="AY234" i="9"/>
  <c r="AY248" i="9"/>
  <c r="AY267" i="9"/>
  <c r="AY286" i="9"/>
  <c r="AY144" i="9"/>
  <c r="AY164" i="9"/>
  <c r="AY184" i="9"/>
  <c r="AY204" i="9"/>
  <c r="AY224" i="9"/>
  <c r="AY239" i="9"/>
  <c r="AY258" i="9"/>
  <c r="AY295" i="9"/>
  <c r="AY326" i="9"/>
  <c r="AY347" i="9"/>
  <c r="BK224" i="9"/>
  <c r="AY124" i="9"/>
  <c r="AY272" i="9"/>
  <c r="AY304" i="9"/>
  <c r="AY322" i="9"/>
  <c r="AY343" i="9"/>
  <c r="BK227" i="9"/>
  <c r="AY244" i="9"/>
  <c r="AY263" i="9"/>
  <c r="AY282" i="9"/>
  <c r="AY291" i="9"/>
  <c r="AY339" i="9"/>
  <c r="AY114" i="9"/>
  <c r="AY130" i="9"/>
  <c r="AY135" i="9"/>
  <c r="AY150" i="9"/>
  <c r="AY155" i="9"/>
  <c r="AY170" i="9"/>
  <c r="AY175" i="9"/>
  <c r="AY190" i="9"/>
  <c r="AY195" i="9"/>
  <c r="AY210" i="9"/>
  <c r="AY215" i="9"/>
  <c r="AY230" i="9"/>
  <c r="AY235" i="9"/>
  <c r="AY254" i="9"/>
  <c r="AY300" i="9"/>
  <c r="AY318" i="9"/>
  <c r="AY335" i="9"/>
  <c r="BK232" i="9"/>
  <c r="AY140" i="9"/>
  <c r="AY160" i="9"/>
  <c r="AY180" i="9"/>
  <c r="AY200" i="9"/>
  <c r="AY220" i="9"/>
  <c r="AY268" i="9"/>
  <c r="AY287" i="9"/>
  <c r="AY331" i="9"/>
  <c r="AY352" i="9"/>
  <c r="AY120" i="9"/>
  <c r="AY250" i="9"/>
  <c r="AY131" i="9"/>
  <c r="AY110" i="9"/>
  <c r="AY126" i="9"/>
  <c r="AY136" i="9"/>
  <c r="AY156" i="9"/>
  <c r="AY176" i="9"/>
  <c r="AY196" i="9"/>
  <c r="AY216" i="9"/>
  <c r="AY236" i="9"/>
  <c r="AY255" i="9"/>
  <c r="AY274" i="9"/>
  <c r="BK303" i="9"/>
  <c r="AY246" i="9"/>
  <c r="AY288" i="9"/>
  <c r="AY306" i="9"/>
  <c r="AY332" i="9"/>
  <c r="AY353" i="9"/>
  <c r="AY122" i="9"/>
  <c r="AY256" i="9"/>
  <c r="AY275" i="9"/>
  <c r="AY298" i="9"/>
  <c r="AY320" i="9"/>
  <c r="BK291" i="9"/>
  <c r="AY240" i="9"/>
  <c r="AY324" i="9"/>
  <c r="AS125" i="9"/>
  <c r="AS156" i="9"/>
  <c r="AS177" i="9"/>
  <c r="AS198" i="9"/>
  <c r="AS219" i="9"/>
  <c r="AS236" i="9"/>
  <c r="AS257" i="9"/>
  <c r="AS261" i="9"/>
  <c r="AS265" i="9"/>
  <c r="AS269" i="9"/>
  <c r="AS273" i="9"/>
  <c r="AS277" i="9"/>
  <c r="AS281" i="9"/>
  <c r="AS285" i="9"/>
  <c r="AS289" i="9"/>
  <c r="AS293" i="9"/>
  <c r="AS297" i="9"/>
  <c r="AS301" i="9"/>
  <c r="AS305" i="9"/>
  <c r="AS309" i="9"/>
  <c r="AS313" i="9"/>
  <c r="AS317" i="9"/>
  <c r="AS321" i="9"/>
  <c r="AS325" i="9"/>
  <c r="AS329" i="9"/>
  <c r="AS333" i="9"/>
  <c r="AS337" i="9"/>
  <c r="AS341" i="9"/>
  <c r="AS345" i="9"/>
  <c r="AS349" i="9"/>
  <c r="AS353" i="9"/>
  <c r="AM106" i="9"/>
  <c r="AM110" i="9"/>
  <c r="AM114" i="9"/>
  <c r="AM118" i="9"/>
  <c r="AM122" i="9"/>
  <c r="AM126" i="9"/>
  <c r="AM130" i="9"/>
  <c r="AM134" i="9"/>
  <c r="AM138" i="9"/>
  <c r="AM142" i="9"/>
  <c r="AM146" i="9"/>
  <c r="AM150" i="9"/>
  <c r="AM154" i="9"/>
  <c r="AM158" i="9"/>
  <c r="AM162" i="9"/>
  <c r="BK340" i="9"/>
  <c r="AY283" i="9"/>
  <c r="AY315" i="9"/>
  <c r="AY354" i="9"/>
  <c r="AS116" i="9"/>
  <c r="AS139" i="9"/>
  <c r="AS152" i="9"/>
  <c r="AS173" i="9"/>
  <c r="AS194" i="9"/>
  <c r="AS215" i="9"/>
  <c r="AS232" i="9"/>
  <c r="AS253" i="9"/>
  <c r="AY116" i="9"/>
  <c r="AY142" i="9"/>
  <c r="AY162" i="9"/>
  <c r="AY182" i="9"/>
  <c r="AY202" i="9"/>
  <c r="AY222" i="9"/>
  <c r="AY270" i="9"/>
  <c r="AY296" i="9"/>
  <c r="AS111" i="9"/>
  <c r="AS130" i="9"/>
  <c r="AS148" i="9"/>
  <c r="AS169" i="9"/>
  <c r="AS190" i="9"/>
  <c r="AS211" i="9"/>
  <c r="AS121" i="9"/>
  <c r="AS144" i="9"/>
  <c r="AS165" i="9"/>
  <c r="AS186" i="9"/>
  <c r="AS207" i="9"/>
  <c r="AS224" i="9"/>
  <c r="AS245" i="9"/>
  <c r="AY242" i="9"/>
  <c r="AY259" i="9"/>
  <c r="AY284" i="9"/>
  <c r="AS112" i="9"/>
  <c r="AS135" i="9"/>
  <c r="AS140" i="9"/>
  <c r="AS161" i="9"/>
  <c r="AS182" i="9"/>
  <c r="AS203" i="9"/>
  <c r="AS220" i="9"/>
  <c r="AS241" i="9"/>
  <c r="AY146" i="9"/>
  <c r="AY166" i="9"/>
  <c r="AY186" i="9"/>
  <c r="AY206" i="9"/>
  <c r="AY226" i="9"/>
  <c r="AY327" i="9"/>
  <c r="AS126" i="9"/>
  <c r="AS157" i="9"/>
  <c r="AS178" i="9"/>
  <c r="AS199" i="9"/>
  <c r="AS216" i="9"/>
  <c r="AS237" i="9"/>
  <c r="AS258" i="9"/>
  <c r="AS262" i="9"/>
  <c r="AS266" i="9"/>
  <c r="AS270" i="9"/>
  <c r="AS274" i="9"/>
  <c r="AS278" i="9"/>
  <c r="AY307" i="9"/>
  <c r="AS117" i="9"/>
  <c r="AS136" i="9"/>
  <c r="AS153" i="9"/>
  <c r="AS174" i="9"/>
  <c r="AS195" i="9"/>
  <c r="AS212" i="9"/>
  <c r="AS233" i="9"/>
  <c r="AS254" i="9"/>
  <c r="AY147" i="9"/>
  <c r="AY167" i="9"/>
  <c r="AY187" i="9"/>
  <c r="AY207" i="9"/>
  <c r="AY227" i="9"/>
  <c r="AY260" i="9"/>
  <c r="AY308" i="9"/>
  <c r="AY350" i="9"/>
  <c r="AS131" i="9"/>
  <c r="AS149" i="9"/>
  <c r="AS170" i="9"/>
  <c r="AS191" i="9"/>
  <c r="AS208" i="9"/>
  <c r="AS229" i="9"/>
  <c r="AY336" i="9"/>
  <c r="AY344" i="9"/>
  <c r="AS122" i="9"/>
  <c r="AS145" i="9"/>
  <c r="AS166" i="9"/>
  <c r="AS187" i="9"/>
  <c r="AS204" i="9"/>
  <c r="AS225" i="9"/>
  <c r="AS246" i="9"/>
  <c r="AY319" i="9"/>
  <c r="AY328" i="9"/>
  <c r="AY351" i="9"/>
  <c r="AS113" i="9"/>
  <c r="AS132" i="9"/>
  <c r="AS141" i="9"/>
  <c r="AS162" i="9"/>
  <c r="AS183" i="9"/>
  <c r="AS200" i="9"/>
  <c r="AS221" i="9"/>
  <c r="AY247" i="9"/>
  <c r="AS118" i="9"/>
  <c r="AS137" i="9"/>
  <c r="AS154" i="9"/>
  <c r="AS175" i="9"/>
  <c r="AS192" i="9"/>
  <c r="AS213" i="9"/>
  <c r="AS234" i="9"/>
  <c r="AY278" i="9"/>
  <c r="AS109" i="9"/>
  <c r="AY152" i="9"/>
  <c r="AY172" i="9"/>
  <c r="AY192" i="9"/>
  <c r="AY212" i="9"/>
  <c r="AY232" i="9"/>
  <c r="AY264" i="9"/>
  <c r="AS123" i="9"/>
  <c r="AS146" i="9"/>
  <c r="AS167" i="9"/>
  <c r="AS184" i="9"/>
  <c r="AY311" i="9"/>
  <c r="AY330" i="9"/>
  <c r="AS114" i="9"/>
  <c r="AS133" i="9"/>
  <c r="AS142" i="9"/>
  <c r="AS163" i="9"/>
  <c r="AS180" i="9"/>
  <c r="AS201" i="9"/>
  <c r="AS222" i="9"/>
  <c r="AY340" i="9"/>
  <c r="AS120" i="9"/>
  <c r="AS147" i="9"/>
  <c r="AS164" i="9"/>
  <c r="AS185" i="9"/>
  <c r="AY171" i="9"/>
  <c r="AS168" i="9"/>
  <c r="AS206" i="9"/>
  <c r="AS227" i="9"/>
  <c r="AS264" i="9"/>
  <c r="AS292" i="9"/>
  <c r="AS312" i="9"/>
  <c r="AS332" i="9"/>
  <c r="AS352" i="9"/>
  <c r="AM111" i="9"/>
  <c r="AM120" i="9"/>
  <c r="AM141" i="9"/>
  <c r="AY251" i="9"/>
  <c r="AY302" i="9"/>
  <c r="AS155" i="9"/>
  <c r="AS197" i="9"/>
  <c r="AS218" i="9"/>
  <c r="AS238" i="9"/>
  <c r="AS271" i="9"/>
  <c r="AM137" i="9"/>
  <c r="AS127" i="9"/>
  <c r="AS228" i="9"/>
  <c r="AS252" i="9"/>
  <c r="AS259" i="9"/>
  <c r="AM116" i="9"/>
  <c r="AM133" i="9"/>
  <c r="AS110" i="9"/>
  <c r="AS128" i="9"/>
  <c r="AS171" i="9"/>
  <c r="AS209" i="9"/>
  <c r="AS283" i="9"/>
  <c r="AS298" i="9"/>
  <c r="AS303" i="9"/>
  <c r="AS318" i="9"/>
  <c r="AS323" i="9"/>
  <c r="AS338" i="9"/>
  <c r="AS343" i="9"/>
  <c r="AM107" i="9"/>
  <c r="AM129" i="9"/>
  <c r="AS158" i="9"/>
  <c r="AS230" i="9"/>
  <c r="AS239" i="9"/>
  <c r="AS288" i="9"/>
  <c r="AS308" i="9"/>
  <c r="AS328" i="9"/>
  <c r="AS348" i="9"/>
  <c r="AY191" i="9"/>
  <c r="AY310" i="9"/>
  <c r="AS143" i="9"/>
  <c r="AS172" i="9"/>
  <c r="AS129" i="9"/>
  <c r="AS159" i="9"/>
  <c r="AS247" i="9"/>
  <c r="AS272" i="9"/>
  <c r="AS188" i="9"/>
  <c r="AS210" i="9"/>
  <c r="AS260" i="9"/>
  <c r="AS279" i="9"/>
  <c r="AS294" i="9"/>
  <c r="AS299" i="9"/>
  <c r="AS314" i="9"/>
  <c r="AS319" i="9"/>
  <c r="AS334" i="9"/>
  <c r="AS339" i="9"/>
  <c r="AS354" i="9"/>
  <c r="AM117" i="9"/>
  <c r="AY266" i="9"/>
  <c r="AY314" i="9"/>
  <c r="AS231" i="9"/>
  <c r="AS240" i="9"/>
  <c r="AS267" i="9"/>
  <c r="AS284" i="9"/>
  <c r="AS304" i="9"/>
  <c r="AS324" i="9"/>
  <c r="AS344" i="9"/>
  <c r="AM108" i="9"/>
  <c r="AM147" i="9"/>
  <c r="AY211" i="9"/>
  <c r="AS176" i="9"/>
  <c r="AS189" i="9"/>
  <c r="AS248" i="9"/>
  <c r="AS255" i="9"/>
  <c r="AM113" i="9"/>
  <c r="AM139" i="9"/>
  <c r="AM160" i="9"/>
  <c r="AY132" i="9"/>
  <c r="AY279" i="9"/>
  <c r="AS242" i="9"/>
  <c r="AS290" i="9"/>
  <c r="AS295" i="9"/>
  <c r="AS310" i="9"/>
  <c r="AS315" i="9"/>
  <c r="AS330" i="9"/>
  <c r="AS335" i="9"/>
  <c r="AS350" i="9"/>
  <c r="AY323" i="9"/>
  <c r="AS280" i="9"/>
  <c r="AS300" i="9"/>
  <c r="AS320" i="9"/>
  <c r="AS340" i="9"/>
  <c r="AS119" i="9"/>
  <c r="AS134" i="9"/>
  <c r="AS150" i="9"/>
  <c r="AS202" i="9"/>
  <c r="AS223" i="9"/>
  <c r="AS249" i="9"/>
  <c r="AS268" i="9"/>
  <c r="AM109" i="9"/>
  <c r="AM127" i="9"/>
  <c r="AM148" i="9"/>
  <c r="AS124" i="9"/>
  <c r="AS196" i="9"/>
  <c r="AS217" i="9"/>
  <c r="AS251" i="9"/>
  <c r="AS181" i="9"/>
  <c r="AS244" i="9"/>
  <c r="AS276" i="9"/>
  <c r="AS282" i="9"/>
  <c r="AS287" i="9"/>
  <c r="AS302" i="9"/>
  <c r="AS307" i="9"/>
  <c r="AS322" i="9"/>
  <c r="AS327" i="9"/>
  <c r="AS342" i="9"/>
  <c r="AS347" i="9"/>
  <c r="AM112" i="9"/>
  <c r="AM209" i="9"/>
  <c r="AM215" i="9"/>
  <c r="AM232" i="9"/>
  <c r="AM249" i="9"/>
  <c r="AM255" i="9"/>
  <c r="AM327" i="9"/>
  <c r="AM340" i="9"/>
  <c r="AM161" i="9"/>
  <c r="AM192" i="9"/>
  <c r="AM226" i="9"/>
  <c r="AM266" i="9"/>
  <c r="AM272" i="9"/>
  <c r="AM277" i="9"/>
  <c r="AM282" i="9"/>
  <c r="AM288" i="9"/>
  <c r="AM303" i="9"/>
  <c r="AM308" i="9"/>
  <c r="AM336" i="9"/>
  <c r="AS193" i="9"/>
  <c r="AS263" i="9"/>
  <c r="AS286" i="9"/>
  <c r="AS306" i="9"/>
  <c r="AS326" i="9"/>
  <c r="AS346" i="9"/>
  <c r="AM135" i="9"/>
  <c r="AM155" i="9"/>
  <c r="AM180" i="9"/>
  <c r="AM204" i="9"/>
  <c r="AM221" i="9"/>
  <c r="AM227" i="9"/>
  <c r="AM244" i="9"/>
  <c r="AM261" i="9"/>
  <c r="AM267" i="9"/>
  <c r="AM283" i="9"/>
  <c r="AM293" i="9"/>
  <c r="AM313" i="9"/>
  <c r="AM323" i="9"/>
  <c r="AM353" i="9"/>
  <c r="AS235" i="9"/>
  <c r="AM121" i="9"/>
  <c r="AM168" i="9"/>
  <c r="AM186" i="9"/>
  <c r="AM198" i="9"/>
  <c r="AM238" i="9"/>
  <c r="AM298" i="9"/>
  <c r="AM318" i="9"/>
  <c r="AM332" i="9"/>
  <c r="AM349" i="9"/>
  <c r="AS138" i="9"/>
  <c r="AM128" i="9"/>
  <c r="AM174" i="9"/>
  <c r="AM187" i="9"/>
  <c r="AM193" i="9"/>
  <c r="AM199" i="9"/>
  <c r="AM216" i="9"/>
  <c r="AM233" i="9"/>
  <c r="AM239" i="9"/>
  <c r="AM256" i="9"/>
  <c r="AM345" i="9"/>
  <c r="AY348" i="9"/>
  <c r="AM143" i="9"/>
  <c r="AM149" i="9"/>
  <c r="AM156" i="9"/>
  <c r="AM175" i="9"/>
  <c r="AM181" i="9"/>
  <c r="AM210" i="9"/>
  <c r="AM250" i="9"/>
  <c r="AM299" i="9"/>
  <c r="AM304" i="9"/>
  <c r="AM319" i="9"/>
  <c r="AM328" i="9"/>
  <c r="AM341" i="9"/>
  <c r="AM136" i="9"/>
  <c r="AM163" i="9"/>
  <c r="AM169" i="9"/>
  <c r="AM205" i="9"/>
  <c r="AM211" i="9"/>
  <c r="AM228" i="9"/>
  <c r="AM245" i="9"/>
  <c r="AM251" i="9"/>
  <c r="AM268" i="9"/>
  <c r="AM273" i="9"/>
  <c r="AM278" i="9"/>
  <c r="AM284" i="9"/>
  <c r="AM289" i="9"/>
  <c r="AM309" i="9"/>
  <c r="AM337" i="9"/>
  <c r="AY151" i="9"/>
  <c r="AS243" i="9"/>
  <c r="AS291" i="9"/>
  <c r="AS311" i="9"/>
  <c r="AS331" i="9"/>
  <c r="AS351" i="9"/>
  <c r="AM222" i="9"/>
  <c r="AM262" i="9"/>
  <c r="AM279" i="9"/>
  <c r="AM294" i="9"/>
  <c r="AS151" i="9"/>
  <c r="AS205" i="9"/>
  <c r="AM115" i="9"/>
  <c r="AM123" i="9"/>
  <c r="AM144" i="9"/>
  <c r="AM188" i="9"/>
  <c r="AM200" i="9"/>
  <c r="AM217" i="9"/>
  <c r="AM223" i="9"/>
  <c r="AM240" i="9"/>
  <c r="AM257" i="9"/>
  <c r="AM263" i="9"/>
  <c r="AM333" i="9"/>
  <c r="AM350" i="9"/>
  <c r="AG108" i="9"/>
  <c r="AG112" i="9"/>
  <c r="AG116" i="9"/>
  <c r="AG120" i="9"/>
  <c r="AG124" i="9"/>
  <c r="AG128" i="9"/>
  <c r="AG132" i="9"/>
  <c r="AG136" i="9"/>
  <c r="AG140" i="9"/>
  <c r="AG144" i="9"/>
  <c r="AG148" i="9"/>
  <c r="AG152" i="9"/>
  <c r="AG156" i="9"/>
  <c r="AG160" i="9"/>
  <c r="AG164" i="9"/>
  <c r="AG168" i="9"/>
  <c r="AG172" i="9"/>
  <c r="AG176" i="9"/>
  <c r="AM157" i="9"/>
  <c r="AM176" i="9"/>
  <c r="AM194" i="9"/>
  <c r="AM234" i="9"/>
  <c r="AM295" i="9"/>
  <c r="AM300" i="9"/>
  <c r="AM315" i="9"/>
  <c r="AM320" i="9"/>
  <c r="AM346" i="9"/>
  <c r="AS160" i="9"/>
  <c r="AM151" i="9"/>
  <c r="AM164" i="9"/>
  <c r="AM182" i="9"/>
  <c r="AM195" i="9"/>
  <c r="AM212" i="9"/>
  <c r="AM229" i="9"/>
  <c r="AM235" i="9"/>
  <c r="AM252" i="9"/>
  <c r="AM305" i="9"/>
  <c r="AM329" i="9"/>
  <c r="AM342" i="9"/>
  <c r="AS214" i="9"/>
  <c r="AS250" i="9"/>
  <c r="AS275" i="9"/>
  <c r="AM131" i="9"/>
  <c r="AM170" i="9"/>
  <c r="AM183" i="9"/>
  <c r="AM189" i="9"/>
  <c r="AM206" i="9"/>
  <c r="AM246" i="9"/>
  <c r="AM269" i="9"/>
  <c r="AM274" i="9"/>
  <c r="AM280" i="9"/>
  <c r="AM285" i="9"/>
  <c r="AM290" i="9"/>
  <c r="AM310" i="9"/>
  <c r="AY231" i="9"/>
  <c r="AM171" i="9"/>
  <c r="AM177" i="9"/>
  <c r="AM201" i="9"/>
  <c r="AM207" i="9"/>
  <c r="AM224" i="9"/>
  <c r="AM241" i="9"/>
  <c r="AS296" i="9"/>
  <c r="AS316" i="9"/>
  <c r="AS336" i="9"/>
  <c r="AM124" i="9"/>
  <c r="AM145" i="9"/>
  <c r="AM152" i="9"/>
  <c r="AM165" i="9"/>
  <c r="AM218" i="9"/>
  <c r="AM258" i="9"/>
  <c r="AM291" i="9"/>
  <c r="AM296" i="9"/>
  <c r="AM311" i="9"/>
  <c r="AM316" i="9"/>
  <c r="AM334" i="9"/>
  <c r="AM347" i="9"/>
  <c r="AS226" i="9"/>
  <c r="AM166" i="9"/>
  <c r="AM179" i="9"/>
  <c r="AM185" i="9"/>
  <c r="AM197" i="9"/>
  <c r="AM203" i="9"/>
  <c r="AM220" i="9"/>
  <c r="AM237" i="9"/>
  <c r="AM243" i="9"/>
  <c r="AM260" i="9"/>
  <c r="AM297" i="9"/>
  <c r="AM317" i="9"/>
  <c r="AM331" i="9"/>
  <c r="AM348" i="9"/>
  <c r="AM125" i="9"/>
  <c r="AM247" i="9"/>
  <c r="AG118" i="9"/>
  <c r="AG138" i="9"/>
  <c r="AG158" i="9"/>
  <c r="AG178" i="9"/>
  <c r="AG197" i="9"/>
  <c r="AG216" i="9"/>
  <c r="AG225" i="9"/>
  <c r="AG243" i="9"/>
  <c r="AG260" i="9"/>
  <c r="AG281" i="9"/>
  <c r="AM265" i="9"/>
  <c r="AM301" i="9"/>
  <c r="AM351" i="9"/>
  <c r="AG188" i="9"/>
  <c r="AG207" i="9"/>
  <c r="AG234" i="9"/>
  <c r="AG256" i="9"/>
  <c r="AG277" i="9"/>
  <c r="AG298" i="9"/>
  <c r="AG302" i="9"/>
  <c r="AG306" i="9"/>
  <c r="AG310" i="9"/>
  <c r="AG314" i="9"/>
  <c r="AG318" i="9"/>
  <c r="AG322" i="9"/>
  <c r="AG326" i="9"/>
  <c r="AG330" i="9"/>
  <c r="AG334" i="9"/>
  <c r="AG338" i="9"/>
  <c r="AG342" i="9"/>
  <c r="AG346" i="9"/>
  <c r="AG350" i="9"/>
  <c r="AG354" i="9"/>
  <c r="AM225" i="9"/>
  <c r="AG119" i="9"/>
  <c r="AG139" i="9"/>
  <c r="AG159" i="9"/>
  <c r="AG179" i="9"/>
  <c r="AG202" i="9"/>
  <c r="AG221" i="9"/>
  <c r="AG239" i="9"/>
  <c r="AG252" i="9"/>
  <c r="AG273" i="9"/>
  <c r="AG294" i="9"/>
  <c r="AM153" i="9"/>
  <c r="AM178" i="9"/>
  <c r="AM202" i="9"/>
  <c r="AM248" i="9"/>
  <c r="AM330" i="9"/>
  <c r="AG109" i="9"/>
  <c r="AG129" i="9"/>
  <c r="AG149" i="9"/>
  <c r="AG169" i="9"/>
  <c r="AG193" i="9"/>
  <c r="AG212" i="9"/>
  <c r="AG230" i="9"/>
  <c r="AY292" i="9"/>
  <c r="AG114" i="9"/>
  <c r="AG134" i="9"/>
  <c r="AG154" i="9"/>
  <c r="AG174" i="9"/>
  <c r="AG184" i="9"/>
  <c r="AG203" i="9"/>
  <c r="AG235" i="9"/>
  <c r="AG265" i="9"/>
  <c r="AM159" i="9"/>
  <c r="AM286" i="9"/>
  <c r="AM302" i="9"/>
  <c r="AM352" i="9"/>
  <c r="AG198" i="9"/>
  <c r="AG217" i="9"/>
  <c r="AG226" i="9"/>
  <c r="AG244" i="9"/>
  <c r="AG261" i="9"/>
  <c r="AM132" i="9"/>
  <c r="AM184" i="9"/>
  <c r="AM230" i="9"/>
  <c r="AM287" i="9"/>
  <c r="AM343" i="9"/>
  <c r="AG115" i="9"/>
  <c r="AG135" i="9"/>
  <c r="AG155" i="9"/>
  <c r="AG175" i="9"/>
  <c r="AG189" i="9"/>
  <c r="AG208" i="9"/>
  <c r="AG231" i="9"/>
  <c r="AG257" i="9"/>
  <c r="AG278" i="9"/>
  <c r="AS256" i="9"/>
  <c r="AM208" i="9"/>
  <c r="AM231" i="9"/>
  <c r="AM253" i="9"/>
  <c r="AM270" i="9"/>
  <c r="AM321" i="9"/>
  <c r="AM354" i="9"/>
  <c r="AG125" i="9"/>
  <c r="AG145" i="9"/>
  <c r="AG165" i="9"/>
  <c r="AG180" i="9"/>
  <c r="AG199" i="9"/>
  <c r="AG222" i="9"/>
  <c r="AG240" i="9"/>
  <c r="AG253" i="9"/>
  <c r="AG274" i="9"/>
  <c r="AM271" i="9"/>
  <c r="AM306" i="9"/>
  <c r="AG110" i="9"/>
  <c r="AG130" i="9"/>
  <c r="AG150" i="9"/>
  <c r="AG170" i="9"/>
  <c r="AG194" i="9"/>
  <c r="AG213" i="9"/>
  <c r="AG227" i="9"/>
  <c r="AG249" i="9"/>
  <c r="AG270" i="9"/>
  <c r="AG287" i="9"/>
  <c r="AG185" i="9"/>
  <c r="AG204" i="9"/>
  <c r="AG236" i="9"/>
  <c r="AG266" i="9"/>
  <c r="AG283" i="9"/>
  <c r="AM213" i="9"/>
  <c r="AM236" i="9"/>
  <c r="AM275" i="9"/>
  <c r="AM307" i="9"/>
  <c r="AM344" i="9"/>
  <c r="AG111" i="9"/>
  <c r="AG131" i="9"/>
  <c r="AG151" i="9"/>
  <c r="AG171" i="9"/>
  <c r="AG195" i="9"/>
  <c r="AG218" i="9"/>
  <c r="AG223" i="9"/>
  <c r="AG245" i="9"/>
  <c r="AG262" i="9"/>
  <c r="AG279" i="9"/>
  <c r="AS115" i="9"/>
  <c r="AM254" i="9"/>
  <c r="AM322" i="9"/>
  <c r="AG121" i="9"/>
  <c r="AG141" i="9"/>
  <c r="AG161" i="9"/>
  <c r="AG190" i="9"/>
  <c r="AG209" i="9"/>
  <c r="AG232" i="9"/>
  <c r="AM190" i="9"/>
  <c r="AM292" i="9"/>
  <c r="AM324" i="9"/>
  <c r="AM335" i="9"/>
  <c r="AG106" i="9"/>
  <c r="AG126" i="9"/>
  <c r="AG146" i="9"/>
  <c r="AM140" i="9"/>
  <c r="AM191" i="9"/>
  <c r="AM259" i="9"/>
  <c r="AM276" i="9"/>
  <c r="AM325" i="9"/>
  <c r="AG191" i="9"/>
  <c r="AG214" i="9"/>
  <c r="AG228" i="9"/>
  <c r="AG250" i="9"/>
  <c r="AG267" i="9"/>
  <c r="AG288" i="9"/>
  <c r="AM167" i="9"/>
  <c r="AM214" i="9"/>
  <c r="AG107" i="9"/>
  <c r="AG127" i="9"/>
  <c r="AG147" i="9"/>
  <c r="AG167" i="9"/>
  <c r="AG186" i="9"/>
  <c r="AG205" i="9"/>
  <c r="AG237" i="9"/>
  <c r="AG263" i="9"/>
  <c r="AG284" i="9"/>
  <c r="AM196" i="9"/>
  <c r="AM219" i="9"/>
  <c r="AG117" i="9"/>
  <c r="AG137" i="9"/>
  <c r="AG157" i="9"/>
  <c r="AG177" i="9"/>
  <c r="AG196" i="9"/>
  <c r="AG215" i="9"/>
  <c r="AG224" i="9"/>
  <c r="AG246" i="9"/>
  <c r="AG259" i="9"/>
  <c r="AG280" i="9"/>
  <c r="AM119" i="9"/>
  <c r="AM242" i="9"/>
  <c r="AM264" i="9"/>
  <c r="AM314" i="9"/>
  <c r="AG123" i="9"/>
  <c r="AG143" i="9"/>
  <c r="AG163" i="9"/>
  <c r="AG192" i="9"/>
  <c r="AG211" i="9"/>
  <c r="AG229" i="9"/>
  <c r="AG247" i="9"/>
  <c r="AG268" i="9"/>
  <c r="AG289" i="9"/>
  <c r="AM173" i="9"/>
  <c r="AG142" i="9"/>
  <c r="AG241" i="9"/>
  <c r="AG258" i="9"/>
  <c r="AG282" i="9"/>
  <c r="AG290" i="9"/>
  <c r="AG312" i="9"/>
  <c r="AG351" i="9"/>
  <c r="AA106" i="9"/>
  <c r="AA124" i="9"/>
  <c r="AA146" i="9"/>
  <c r="AA164" i="9"/>
  <c r="AS179" i="9"/>
  <c r="AG220" i="9"/>
  <c r="AG272" i="9"/>
  <c r="AG305" i="9"/>
  <c r="AG319" i="9"/>
  <c r="AG339" i="9"/>
  <c r="AA111" i="9"/>
  <c r="AA133" i="9"/>
  <c r="AA151" i="9"/>
  <c r="AA173" i="9"/>
  <c r="AG173" i="9"/>
  <c r="AG242" i="9"/>
  <c r="AG333" i="9"/>
  <c r="AG352" i="9"/>
  <c r="AA120" i="9"/>
  <c r="AA142" i="9"/>
  <c r="AA160" i="9"/>
  <c r="AA182" i="9"/>
  <c r="AA186" i="9"/>
  <c r="AA190" i="9"/>
  <c r="AA194" i="9"/>
  <c r="AA198" i="9"/>
  <c r="AA202" i="9"/>
  <c r="AA206" i="9"/>
  <c r="AA210" i="9"/>
  <c r="AA214" i="9"/>
  <c r="AA218" i="9"/>
  <c r="AA222" i="9"/>
  <c r="AA226" i="9"/>
  <c r="AA230" i="9"/>
  <c r="AA234" i="9"/>
  <c r="AA238" i="9"/>
  <c r="AA242" i="9"/>
  <c r="AA246" i="9"/>
  <c r="AA250" i="9"/>
  <c r="AA254" i="9"/>
  <c r="AA258" i="9"/>
  <c r="AA262" i="9"/>
  <c r="AA266" i="9"/>
  <c r="AA270" i="9"/>
  <c r="AA274" i="9"/>
  <c r="AA278" i="9"/>
  <c r="AA282" i="9"/>
  <c r="AA286" i="9"/>
  <c r="AA290" i="9"/>
  <c r="AA294" i="9"/>
  <c r="AA298" i="9"/>
  <c r="AA302" i="9"/>
  <c r="AA306" i="9"/>
  <c r="AA310" i="9"/>
  <c r="AA314" i="9"/>
  <c r="AA318" i="9"/>
  <c r="AA322" i="9"/>
  <c r="AA326" i="9"/>
  <c r="AA330" i="9"/>
  <c r="AA334" i="9"/>
  <c r="AA338" i="9"/>
  <c r="AA342" i="9"/>
  <c r="AA346" i="9"/>
  <c r="AA350" i="9"/>
  <c r="AA354" i="9"/>
  <c r="AM326" i="9"/>
  <c r="AG200" i="9"/>
  <c r="AG313" i="9"/>
  <c r="AG320" i="9"/>
  <c r="AG340" i="9"/>
  <c r="AA107" i="9"/>
  <c r="AA129" i="9"/>
  <c r="AA147" i="9"/>
  <c r="AA169" i="9"/>
  <c r="AG113" i="9"/>
  <c r="AG291" i="9"/>
  <c r="AA116" i="9"/>
  <c r="AA138" i="9"/>
  <c r="AA156" i="9"/>
  <c r="AA178" i="9"/>
  <c r="AM338" i="9"/>
  <c r="AG201" i="9"/>
  <c r="AG275" i="9"/>
  <c r="AG299" i="9"/>
  <c r="AG327" i="9"/>
  <c r="AG353" i="9"/>
  <c r="AA125" i="9"/>
  <c r="AA143" i="9"/>
  <c r="AA165" i="9"/>
  <c r="AG292" i="9"/>
  <c r="AG321" i="9"/>
  <c r="AG341" i="9"/>
  <c r="AA112" i="9"/>
  <c r="AA134" i="9"/>
  <c r="AA152" i="9"/>
  <c r="AA174" i="9"/>
  <c r="AM339" i="9"/>
  <c r="AG181" i="9"/>
  <c r="AG276" i="9"/>
  <c r="AG300" i="9"/>
  <c r="AG307" i="9"/>
  <c r="AG328" i="9"/>
  <c r="AG347" i="9"/>
  <c r="AA121" i="9"/>
  <c r="AA139" i="9"/>
  <c r="AA161" i="9"/>
  <c r="AA179" i="9"/>
  <c r="AA183" i="9"/>
  <c r="AA187" i="9"/>
  <c r="AA191" i="9"/>
  <c r="AA195" i="9"/>
  <c r="AA199" i="9"/>
  <c r="AA203" i="9"/>
  <c r="AA207" i="9"/>
  <c r="AA211" i="9"/>
  <c r="AA215" i="9"/>
  <c r="AA219" i="9"/>
  <c r="AA223" i="9"/>
  <c r="AA227" i="9"/>
  <c r="AA231" i="9"/>
  <c r="AA235" i="9"/>
  <c r="AA239" i="9"/>
  <c r="AA243" i="9"/>
  <c r="AA247" i="9"/>
  <c r="AA251" i="9"/>
  <c r="AA255" i="9"/>
  <c r="AA259" i="9"/>
  <c r="AA263" i="9"/>
  <c r="AA267" i="9"/>
  <c r="AA271" i="9"/>
  <c r="AG122" i="9"/>
  <c r="AG153" i="9"/>
  <c r="AG285" i="9"/>
  <c r="AA108" i="9"/>
  <c r="AA130" i="9"/>
  <c r="AA148" i="9"/>
  <c r="AA170" i="9"/>
  <c r="AG182" i="9"/>
  <c r="AG248" i="9"/>
  <c r="AG293" i="9"/>
  <c r="AG308" i="9"/>
  <c r="AG315" i="9"/>
  <c r="AG335" i="9"/>
  <c r="AG348" i="9"/>
  <c r="AA117" i="9"/>
  <c r="AA135" i="9"/>
  <c r="AA157" i="9"/>
  <c r="AA175" i="9"/>
  <c r="AG183" i="9"/>
  <c r="AG206" i="9"/>
  <c r="AG264" i="9"/>
  <c r="AG286" i="9"/>
  <c r="AG301" i="9"/>
  <c r="AG329" i="9"/>
  <c r="AG316" i="9"/>
  <c r="AG336" i="9"/>
  <c r="AA113" i="9"/>
  <c r="AA131" i="9"/>
  <c r="AA153" i="9"/>
  <c r="AA171" i="9"/>
  <c r="AG162" i="9"/>
  <c r="AG187" i="9"/>
  <c r="AG210" i="9"/>
  <c r="AG233" i="9"/>
  <c r="AG251" i="9"/>
  <c r="AG309" i="9"/>
  <c r="AG349" i="9"/>
  <c r="AA122" i="9"/>
  <c r="AA140" i="9"/>
  <c r="AA162" i="9"/>
  <c r="AA180" i="9"/>
  <c r="AA184" i="9"/>
  <c r="AA188" i="9"/>
  <c r="AA192" i="9"/>
  <c r="AA196" i="9"/>
  <c r="AA200" i="9"/>
  <c r="AA204" i="9"/>
  <c r="AA208" i="9"/>
  <c r="AA212" i="9"/>
  <c r="AA216" i="9"/>
  <c r="AA220" i="9"/>
  <c r="AA224" i="9"/>
  <c r="AA228" i="9"/>
  <c r="AA232" i="9"/>
  <c r="AA236" i="9"/>
  <c r="AA240" i="9"/>
  <c r="AA244" i="9"/>
  <c r="AA248" i="9"/>
  <c r="AA252" i="9"/>
  <c r="AA256" i="9"/>
  <c r="AA260" i="9"/>
  <c r="AG323" i="9"/>
  <c r="AA109" i="9"/>
  <c r="AA127" i="9"/>
  <c r="AA149" i="9"/>
  <c r="AA167" i="9"/>
  <c r="AG238" i="9"/>
  <c r="AG304" i="9"/>
  <c r="AG311" i="9"/>
  <c r="AG325" i="9"/>
  <c r="AA110" i="9"/>
  <c r="AA128" i="9"/>
  <c r="AA150" i="9"/>
  <c r="AA168" i="9"/>
  <c r="AG337" i="9"/>
  <c r="AA163" i="9"/>
  <c r="AA201" i="9"/>
  <c r="AA297" i="9"/>
  <c r="AA303" i="9"/>
  <c r="AA337" i="9"/>
  <c r="AA343" i="9"/>
  <c r="AA115" i="9"/>
  <c r="AA176" i="9"/>
  <c r="AA241" i="9"/>
  <c r="AA348" i="9"/>
  <c r="AA177" i="9"/>
  <c r="AA213" i="9"/>
  <c r="AA292" i="9"/>
  <c r="AA332" i="9"/>
  <c r="AA119" i="9"/>
  <c r="AA225" i="9"/>
  <c r="AA268" i="9"/>
  <c r="AA275" i="9"/>
  <c r="AA309" i="9"/>
  <c r="AA315" i="9"/>
  <c r="AA349" i="9"/>
  <c r="AA136" i="9"/>
  <c r="AA304" i="9"/>
  <c r="AA344" i="9"/>
  <c r="AM172" i="9"/>
  <c r="AG219" i="9"/>
  <c r="AA166" i="9"/>
  <c r="AA281" i="9"/>
  <c r="AA287" i="9"/>
  <c r="AA321" i="9"/>
  <c r="AA327" i="9"/>
  <c r="AG317" i="9"/>
  <c r="AG343" i="9"/>
  <c r="AA253" i="9"/>
  <c r="AA261" i="9"/>
  <c r="AA276" i="9"/>
  <c r="AA316" i="9"/>
  <c r="AM281" i="9"/>
  <c r="AA123" i="9"/>
  <c r="AA181" i="9"/>
  <c r="AA193" i="9"/>
  <c r="AA245" i="9"/>
  <c r="AA293" i="9"/>
  <c r="AA299" i="9"/>
  <c r="AA333" i="9"/>
  <c r="AA339" i="9"/>
  <c r="AG133" i="9"/>
  <c r="AG344" i="9"/>
  <c r="AA137" i="9"/>
  <c r="AA205" i="9"/>
  <c r="AA269" i="9"/>
  <c r="AA288" i="9"/>
  <c r="AA328" i="9"/>
  <c r="AA217" i="9"/>
  <c r="AA237" i="9"/>
  <c r="AA305" i="9"/>
  <c r="AA311" i="9"/>
  <c r="AA345" i="9"/>
  <c r="AA351" i="9"/>
  <c r="AM312" i="9"/>
  <c r="AG345" i="9"/>
  <c r="AA154" i="9"/>
  <c r="AA300" i="9"/>
  <c r="AA340" i="9"/>
  <c r="AG295" i="9"/>
  <c r="AA126" i="9"/>
  <c r="AA229" i="9"/>
  <c r="AA277" i="9"/>
  <c r="AA283" i="9"/>
  <c r="AA317" i="9"/>
  <c r="AA323" i="9"/>
  <c r="AG166" i="9"/>
  <c r="AG254" i="9"/>
  <c r="AG324" i="9"/>
  <c r="AA155" i="9"/>
  <c r="AA264" i="9"/>
  <c r="AA312" i="9"/>
  <c r="AA352" i="9"/>
  <c r="AG255" i="9"/>
  <c r="AG296" i="9"/>
  <c r="AA141" i="9"/>
  <c r="AA185" i="9"/>
  <c r="AA289" i="9"/>
  <c r="AA295" i="9"/>
  <c r="AA329" i="9"/>
  <c r="AA335" i="9"/>
  <c r="AA158" i="9"/>
  <c r="AA172" i="9"/>
  <c r="AA197" i="9"/>
  <c r="AA272" i="9"/>
  <c r="AA284" i="9"/>
  <c r="AA324" i="9"/>
  <c r="AA308" i="9"/>
  <c r="AG297" i="9"/>
  <c r="AA144" i="9"/>
  <c r="AA209" i="9"/>
  <c r="AA301" i="9"/>
  <c r="AA307" i="9"/>
  <c r="AA341" i="9"/>
  <c r="AA347" i="9"/>
  <c r="AA114" i="9"/>
  <c r="AA221" i="9"/>
  <c r="AA249" i="9"/>
  <c r="AA257" i="9"/>
  <c r="AA296" i="9"/>
  <c r="AA336" i="9"/>
  <c r="AA145" i="9"/>
  <c r="AA159" i="9"/>
  <c r="AA265" i="9"/>
  <c r="AA279" i="9"/>
  <c r="AA313" i="9"/>
  <c r="AA319" i="9"/>
  <c r="AA353" i="9"/>
  <c r="AG269" i="9"/>
  <c r="AG331" i="9"/>
  <c r="AA273" i="9"/>
  <c r="AA285" i="9"/>
  <c r="AA291" i="9"/>
  <c r="AA325" i="9"/>
  <c r="AA331" i="9"/>
  <c r="AG271" i="9"/>
  <c r="AG332" i="9"/>
  <c r="AA118" i="9"/>
  <c r="AA132" i="9"/>
  <c r="AA189" i="9"/>
  <c r="AA233" i="9"/>
  <c r="AA280" i="9"/>
  <c r="AA320" i="9"/>
  <c r="AG303" i="9"/>
  <c r="U299" i="9"/>
  <c r="U256" i="9"/>
  <c r="U336" i="9"/>
  <c r="U249" i="9"/>
  <c r="U329" i="9"/>
  <c r="U270" i="9"/>
  <c r="U350" i="9"/>
  <c r="U259" i="9"/>
  <c r="U339" i="9"/>
  <c r="U296" i="9"/>
  <c r="U289" i="9"/>
  <c r="U310" i="9"/>
  <c r="U267" i="9"/>
  <c r="U347" i="9"/>
  <c r="U304" i="9"/>
  <c r="U297" i="9"/>
  <c r="U318" i="9"/>
  <c r="U271" i="9"/>
  <c r="U351" i="9"/>
  <c r="U308" i="9"/>
  <c r="U301" i="9"/>
  <c r="U322" i="9"/>
  <c r="U275" i="9"/>
  <c r="U312" i="9"/>
  <c r="U305" i="9"/>
  <c r="U246" i="9"/>
  <c r="U326" i="9"/>
  <c r="U279" i="9"/>
  <c r="U316" i="9"/>
  <c r="U309" i="9"/>
  <c r="U250" i="9"/>
  <c r="U330" i="9"/>
  <c r="U283" i="9"/>
  <c r="U320" i="9"/>
  <c r="U313" i="9"/>
  <c r="U254" i="9"/>
  <c r="U334" i="9"/>
  <c r="BH137" i="9"/>
  <c r="BH141" i="9"/>
  <c r="BH145" i="9"/>
  <c r="BH149" i="9"/>
  <c r="BH153" i="9"/>
  <c r="BH157" i="9"/>
  <c r="BH161" i="9"/>
  <c r="BH165" i="9"/>
  <c r="BH169" i="9"/>
  <c r="BH173" i="9"/>
  <c r="BH177" i="9"/>
  <c r="BH181" i="9"/>
  <c r="BH185" i="9"/>
  <c r="BH189" i="9"/>
  <c r="BH193" i="9"/>
  <c r="BH197" i="9"/>
  <c r="BH201" i="9"/>
  <c r="BH205" i="9"/>
  <c r="BH209" i="9"/>
  <c r="BH213" i="9"/>
  <c r="BH217" i="9"/>
  <c r="BH221" i="9"/>
  <c r="BH225" i="9"/>
  <c r="BH229" i="9"/>
  <c r="BH233" i="9"/>
  <c r="BH237" i="9"/>
  <c r="BH241" i="9"/>
  <c r="BH245" i="9"/>
  <c r="BH249" i="9"/>
  <c r="BH253" i="9"/>
  <c r="BH257" i="9"/>
  <c r="BH261" i="9"/>
  <c r="BH265" i="9"/>
  <c r="BH269" i="9"/>
  <c r="BH273" i="9"/>
  <c r="BH277" i="9"/>
  <c r="BH281" i="9"/>
  <c r="BH285" i="9"/>
  <c r="BH289" i="9"/>
  <c r="BH293" i="9"/>
  <c r="BH297" i="9"/>
  <c r="BH301" i="9"/>
  <c r="BH305" i="9"/>
  <c r="BH309" i="9"/>
  <c r="BH313" i="9"/>
  <c r="BH317" i="9"/>
  <c r="BH321" i="9"/>
  <c r="BH325" i="9"/>
  <c r="BH329" i="9"/>
  <c r="BH333" i="9"/>
  <c r="BH337" i="9"/>
  <c r="BH341" i="9"/>
  <c r="BH138" i="9"/>
  <c r="BH142" i="9"/>
  <c r="BH146" i="9"/>
  <c r="BH150" i="9"/>
  <c r="BH154" i="9"/>
  <c r="BH158" i="9"/>
  <c r="BH162" i="9"/>
  <c r="BH166" i="9"/>
  <c r="BH170" i="9"/>
  <c r="BH174" i="9"/>
  <c r="BH178" i="9"/>
  <c r="BH182" i="9"/>
  <c r="BH186" i="9"/>
  <c r="BH190" i="9"/>
  <c r="BH194" i="9"/>
  <c r="BH198" i="9"/>
  <c r="BH202" i="9"/>
  <c r="BH206" i="9"/>
  <c r="BH210" i="9"/>
  <c r="BH214" i="9"/>
  <c r="BH218" i="9"/>
  <c r="BH222" i="9"/>
  <c r="BH226" i="9"/>
  <c r="BH230" i="9"/>
  <c r="BH234" i="9"/>
  <c r="BH238" i="9"/>
  <c r="BH242" i="9"/>
  <c r="BH246" i="9"/>
  <c r="BH250" i="9"/>
  <c r="BH254" i="9"/>
  <c r="BH258" i="9"/>
  <c r="BH262" i="9"/>
  <c r="BH266" i="9"/>
  <c r="BH270" i="9"/>
  <c r="BH274" i="9"/>
  <c r="BH278" i="9"/>
  <c r="BH282" i="9"/>
  <c r="BH286" i="9"/>
  <c r="BH290" i="9"/>
  <c r="BH148" i="9"/>
  <c r="BH167" i="9"/>
  <c r="BH228" i="9"/>
  <c r="BH247" i="9"/>
  <c r="BH287" i="9"/>
  <c r="BH316" i="9"/>
  <c r="BH327" i="9"/>
  <c r="BH332" i="9"/>
  <c r="BH184" i="9"/>
  <c r="BH203" i="9"/>
  <c r="BH264" i="9"/>
  <c r="BH272" i="9"/>
  <c r="BH294" i="9"/>
  <c r="BH311" i="9"/>
  <c r="BH322" i="9"/>
  <c r="BH338" i="9"/>
  <c r="BH140" i="9"/>
  <c r="BH159" i="9"/>
  <c r="BH220" i="9"/>
  <c r="BH239" i="9"/>
  <c r="BH176" i="9"/>
  <c r="BH195" i="9"/>
  <c r="BH256" i="9"/>
  <c r="BH280" i="9"/>
  <c r="BH306" i="9"/>
  <c r="BH343" i="9"/>
  <c r="BH347" i="9"/>
  <c r="BH351" i="9"/>
  <c r="BH151" i="9"/>
  <c r="BH212" i="9"/>
  <c r="BH231" i="9"/>
  <c r="BH300" i="9"/>
  <c r="BH168" i="9"/>
  <c r="BH187" i="9"/>
  <c r="BH248" i="9"/>
  <c r="BH267" i="9"/>
  <c r="BH288" i="9"/>
  <c r="BH295" i="9"/>
  <c r="BH323" i="9"/>
  <c r="BH328" i="9"/>
  <c r="BH339" i="9"/>
  <c r="BH143" i="9"/>
  <c r="BH204" i="9"/>
  <c r="BH223" i="9"/>
  <c r="BH312" i="9"/>
  <c r="BH318" i="9"/>
  <c r="BH334" i="9"/>
  <c r="BH160" i="9"/>
  <c r="BH179" i="9"/>
  <c r="BH240" i="9"/>
  <c r="BH259" i="9"/>
  <c r="BH275" i="9"/>
  <c r="BH307" i="9"/>
  <c r="BH196" i="9"/>
  <c r="BH215" i="9"/>
  <c r="BH344" i="9"/>
  <c r="BH348" i="9"/>
  <c r="BH352" i="9"/>
  <c r="BH152" i="9"/>
  <c r="BH171" i="9"/>
  <c r="BH232" i="9"/>
  <c r="BH251" i="9"/>
  <c r="BH283" i="9"/>
  <c r="BH302" i="9"/>
  <c r="BH188" i="9"/>
  <c r="BH207" i="9"/>
  <c r="BH268" i="9"/>
  <c r="BH296" i="9"/>
  <c r="BH319" i="9"/>
  <c r="BH324" i="9"/>
  <c r="BH335" i="9"/>
  <c r="BH340" i="9"/>
  <c r="BH180" i="9"/>
  <c r="BH199" i="9"/>
  <c r="BH136" i="9"/>
  <c r="BH155" i="9"/>
  <c r="BH216" i="9"/>
  <c r="BH235" i="9"/>
  <c r="BH191" i="9"/>
  <c r="BH350" i="9"/>
  <c r="BH139" i="9"/>
  <c r="BH164" i="9"/>
  <c r="BH260" i="9"/>
  <c r="BH331" i="9"/>
  <c r="BH236" i="9"/>
  <c r="BH308" i="9"/>
  <c r="BH279" i="9"/>
  <c r="BH320" i="9"/>
  <c r="BH342" i="9"/>
  <c r="BH144" i="9"/>
  <c r="BH243" i="9"/>
  <c r="BH263" i="9"/>
  <c r="BH353" i="9"/>
  <c r="BH192" i="9"/>
  <c r="BH219" i="9"/>
  <c r="BH147" i="9"/>
  <c r="BH172" i="9"/>
  <c r="BH345" i="9"/>
  <c r="BH298" i="9"/>
  <c r="BH310" i="9"/>
  <c r="BH224" i="9"/>
  <c r="BH244" i="9"/>
  <c r="BH284" i="9"/>
  <c r="BH354" i="9"/>
  <c r="BH227" i="9"/>
  <c r="BH299" i="9"/>
  <c r="BH346" i="9"/>
  <c r="BH271" i="9"/>
  <c r="BH326" i="9"/>
  <c r="BH163" i="9"/>
  <c r="BH255" i="9"/>
  <c r="BH211" i="9"/>
  <c r="BH292" i="9"/>
  <c r="BH304" i="9"/>
  <c r="BH314" i="9"/>
  <c r="BH252" i="9"/>
  <c r="BH315" i="9"/>
  <c r="AV110" i="9"/>
  <c r="AV114" i="9"/>
  <c r="AV118" i="9"/>
  <c r="AV122" i="9"/>
  <c r="AV126" i="9"/>
  <c r="AV130" i="9"/>
  <c r="AV134" i="9"/>
  <c r="AV138" i="9"/>
  <c r="AV142" i="9"/>
  <c r="AV146" i="9"/>
  <c r="AV150" i="9"/>
  <c r="AV154" i="9"/>
  <c r="AV158" i="9"/>
  <c r="AV162" i="9"/>
  <c r="AV166" i="9"/>
  <c r="AV170" i="9"/>
  <c r="AV174" i="9"/>
  <c r="AV178" i="9"/>
  <c r="AV182" i="9"/>
  <c r="AV186" i="9"/>
  <c r="AV190" i="9"/>
  <c r="AV194" i="9"/>
  <c r="AV198" i="9"/>
  <c r="AV202" i="9"/>
  <c r="AV206" i="9"/>
  <c r="AV210" i="9"/>
  <c r="AV214" i="9"/>
  <c r="AV218" i="9"/>
  <c r="AV222" i="9"/>
  <c r="AV226" i="9"/>
  <c r="AV230" i="9"/>
  <c r="AV234" i="9"/>
  <c r="AV238" i="9"/>
  <c r="AV242" i="9"/>
  <c r="AV246" i="9"/>
  <c r="AV250" i="9"/>
  <c r="AV254" i="9"/>
  <c r="AV258" i="9"/>
  <c r="AV262" i="9"/>
  <c r="AV266" i="9"/>
  <c r="AV270" i="9"/>
  <c r="AV274" i="9"/>
  <c r="AV278" i="9"/>
  <c r="AV282" i="9"/>
  <c r="AV286" i="9"/>
  <c r="AV290" i="9"/>
  <c r="AV294" i="9"/>
  <c r="AV298" i="9"/>
  <c r="AV302" i="9"/>
  <c r="AV306" i="9"/>
  <c r="AV310" i="9"/>
  <c r="AV314" i="9"/>
  <c r="AV318" i="9"/>
  <c r="AV322" i="9"/>
  <c r="BH156" i="9"/>
  <c r="BH175" i="9"/>
  <c r="BH183" i="9"/>
  <c r="BH276" i="9"/>
  <c r="BH330" i="9"/>
  <c r="BH200" i="9"/>
  <c r="BH336" i="9"/>
  <c r="BH291" i="9"/>
  <c r="BH208" i="9"/>
  <c r="AV123" i="9"/>
  <c r="AV257" i="9"/>
  <c r="AV276" i="9"/>
  <c r="AV299" i="9"/>
  <c r="AV321" i="9"/>
  <c r="AV334" i="9"/>
  <c r="AV248" i="9"/>
  <c r="AV267" i="9"/>
  <c r="AV308" i="9"/>
  <c r="AV330" i="9"/>
  <c r="AV351" i="9"/>
  <c r="AP112" i="9"/>
  <c r="AP116" i="9"/>
  <c r="AP120" i="9"/>
  <c r="AP124" i="9"/>
  <c r="AP128" i="9"/>
  <c r="AP132" i="9"/>
  <c r="AP136" i="9"/>
  <c r="AV139" i="9"/>
  <c r="AV144" i="9"/>
  <c r="AV159" i="9"/>
  <c r="AV164" i="9"/>
  <c r="AV179" i="9"/>
  <c r="AV184" i="9"/>
  <c r="AV199" i="9"/>
  <c r="AV204" i="9"/>
  <c r="AV219" i="9"/>
  <c r="AV224" i="9"/>
  <c r="AV239" i="9"/>
  <c r="AV281" i="9"/>
  <c r="AV295" i="9"/>
  <c r="AV317" i="9"/>
  <c r="AV326" i="9"/>
  <c r="AV347" i="9"/>
  <c r="AV113" i="9"/>
  <c r="AV124" i="9"/>
  <c r="AV129" i="9"/>
  <c r="AV149" i="9"/>
  <c r="AV169" i="9"/>
  <c r="AV189" i="9"/>
  <c r="AV209" i="9"/>
  <c r="AV229" i="9"/>
  <c r="AV253" i="9"/>
  <c r="AV272" i="9"/>
  <c r="AV304" i="9"/>
  <c r="AV244" i="9"/>
  <c r="AV263" i="9"/>
  <c r="AV291" i="9"/>
  <c r="AV119" i="9"/>
  <c r="AV277" i="9"/>
  <c r="AV300" i="9"/>
  <c r="AV335" i="9"/>
  <c r="AV135" i="9"/>
  <c r="AV140" i="9"/>
  <c r="AV155" i="9"/>
  <c r="AV160" i="9"/>
  <c r="AV175" i="9"/>
  <c r="AV180" i="9"/>
  <c r="AV195" i="9"/>
  <c r="AV200" i="9"/>
  <c r="AV215" i="9"/>
  <c r="AV220" i="9"/>
  <c r="AV235" i="9"/>
  <c r="AV249" i="9"/>
  <c r="AV268" i="9"/>
  <c r="AV287" i="9"/>
  <c r="AV309" i="9"/>
  <c r="AV331" i="9"/>
  <c r="AV145" i="9"/>
  <c r="AV165" i="9"/>
  <c r="AV185" i="9"/>
  <c r="AV205" i="9"/>
  <c r="AV225" i="9"/>
  <c r="AV240" i="9"/>
  <c r="AV259" i="9"/>
  <c r="AV296" i="9"/>
  <c r="AV327" i="9"/>
  <c r="AV120" i="9"/>
  <c r="AV125" i="9"/>
  <c r="AV273" i="9"/>
  <c r="AV305" i="9"/>
  <c r="AV323" i="9"/>
  <c r="AV344" i="9"/>
  <c r="AV245" i="9"/>
  <c r="AV264" i="9"/>
  <c r="AV283" i="9"/>
  <c r="AV292" i="9"/>
  <c r="AV340" i="9"/>
  <c r="AV141" i="9"/>
  <c r="AV161" i="9"/>
  <c r="AV181" i="9"/>
  <c r="AV201" i="9"/>
  <c r="AV221" i="9"/>
  <c r="BH303" i="9"/>
  <c r="AV116" i="9"/>
  <c r="AV121" i="9"/>
  <c r="AV251" i="9"/>
  <c r="AV132" i="9"/>
  <c r="AV147" i="9"/>
  <c r="AV152" i="9"/>
  <c r="AV167" i="9"/>
  <c r="AV172" i="9"/>
  <c r="AV187" i="9"/>
  <c r="AV192" i="9"/>
  <c r="AV207" i="9"/>
  <c r="AV212" i="9"/>
  <c r="AV227" i="9"/>
  <c r="AV232" i="9"/>
  <c r="AV265" i="9"/>
  <c r="AV284" i="9"/>
  <c r="AV293" i="9"/>
  <c r="AV311" i="9"/>
  <c r="AV341" i="9"/>
  <c r="BH349" i="9"/>
  <c r="AV112" i="9"/>
  <c r="AV117" i="9"/>
  <c r="AV128" i="9"/>
  <c r="AV143" i="9"/>
  <c r="AV148" i="9"/>
  <c r="AV163" i="9"/>
  <c r="AV168" i="9"/>
  <c r="AV183" i="9"/>
  <c r="AV188" i="9"/>
  <c r="AV203" i="9"/>
  <c r="AV208" i="9"/>
  <c r="AV223" i="9"/>
  <c r="AV228" i="9"/>
  <c r="AV252" i="9"/>
  <c r="AV271" i="9"/>
  <c r="AV303" i="9"/>
  <c r="AV133" i="9"/>
  <c r="AV153" i="9"/>
  <c r="AV173" i="9"/>
  <c r="AV193" i="9"/>
  <c r="AV213" i="9"/>
  <c r="AV233" i="9"/>
  <c r="AV115" i="9"/>
  <c r="AV256" i="9"/>
  <c r="AV333" i="9"/>
  <c r="AP121" i="9"/>
  <c r="AP144" i="9"/>
  <c r="AP165" i="9"/>
  <c r="AP186" i="9"/>
  <c r="AP207" i="9"/>
  <c r="AP224" i="9"/>
  <c r="AP245" i="9"/>
  <c r="AV241" i="9"/>
  <c r="AV349" i="9"/>
  <c r="AP135" i="9"/>
  <c r="AP161" i="9"/>
  <c r="AP182" i="9"/>
  <c r="AP203" i="9"/>
  <c r="AP220" i="9"/>
  <c r="AP241" i="9"/>
  <c r="AV325" i="9"/>
  <c r="AP126" i="9"/>
  <c r="AP140" i="9"/>
  <c r="AP157" i="9"/>
  <c r="AP178" i="9"/>
  <c r="AP199" i="9"/>
  <c r="AP216" i="9"/>
  <c r="AV316" i="9"/>
  <c r="AV342" i="9"/>
  <c r="AP117" i="9"/>
  <c r="AP153" i="9"/>
  <c r="AP174" i="9"/>
  <c r="AP195" i="9"/>
  <c r="AP212" i="9"/>
  <c r="AP233" i="9"/>
  <c r="AP254" i="9"/>
  <c r="AV297" i="9"/>
  <c r="AV307" i="9"/>
  <c r="AV350" i="9"/>
  <c r="AP131" i="9"/>
  <c r="AP149" i="9"/>
  <c r="AP170" i="9"/>
  <c r="AP191" i="9"/>
  <c r="AP208" i="9"/>
  <c r="AP229" i="9"/>
  <c r="AP250" i="9"/>
  <c r="AV243" i="9"/>
  <c r="AV285" i="9"/>
  <c r="AV336" i="9"/>
  <c r="AV343" i="9"/>
  <c r="AP122" i="9"/>
  <c r="AP145" i="9"/>
  <c r="AP166" i="9"/>
  <c r="AP187" i="9"/>
  <c r="AP204" i="9"/>
  <c r="AP225" i="9"/>
  <c r="AP246" i="9"/>
  <c r="AV260" i="9"/>
  <c r="AV319" i="9"/>
  <c r="AP113" i="9"/>
  <c r="AP141" i="9"/>
  <c r="AP162" i="9"/>
  <c r="AP183" i="9"/>
  <c r="AP200" i="9"/>
  <c r="AP221" i="9"/>
  <c r="AP242" i="9"/>
  <c r="AV288" i="9"/>
  <c r="AV328" i="9"/>
  <c r="AP127" i="9"/>
  <c r="AP158" i="9"/>
  <c r="AP179" i="9"/>
  <c r="AP196" i="9"/>
  <c r="AP217" i="9"/>
  <c r="AP238" i="9"/>
  <c r="AV275" i="9"/>
  <c r="AP118" i="9"/>
  <c r="AP137" i="9"/>
  <c r="AP154" i="9"/>
  <c r="AP175" i="9"/>
  <c r="AP192" i="9"/>
  <c r="AP213" i="9"/>
  <c r="AP234" i="9"/>
  <c r="AP255" i="9"/>
  <c r="AV127" i="9"/>
  <c r="AV151" i="9"/>
  <c r="AV171" i="9"/>
  <c r="AV191" i="9"/>
  <c r="AV211" i="9"/>
  <c r="AV231" i="9"/>
  <c r="AV247" i="9"/>
  <c r="AV261" i="9"/>
  <c r="AV337" i="9"/>
  <c r="AP109" i="9"/>
  <c r="AP150" i="9"/>
  <c r="AP171" i="9"/>
  <c r="AP188" i="9"/>
  <c r="AP209" i="9"/>
  <c r="AP230" i="9"/>
  <c r="AV289" i="9"/>
  <c r="AV329" i="9"/>
  <c r="AV352" i="9"/>
  <c r="AP114" i="9"/>
  <c r="AP133" i="9"/>
  <c r="AP142" i="9"/>
  <c r="AP163" i="9"/>
  <c r="AP180" i="9"/>
  <c r="AP201" i="9"/>
  <c r="AP222" i="9"/>
  <c r="AP243" i="9"/>
  <c r="AV131" i="9"/>
  <c r="AV338" i="9"/>
  <c r="AV346" i="9"/>
  <c r="AP119" i="9"/>
  <c r="AP138" i="9"/>
  <c r="AP155" i="9"/>
  <c r="AP172" i="9"/>
  <c r="AP193" i="9"/>
  <c r="AV156" i="9"/>
  <c r="AV176" i="9"/>
  <c r="AV196" i="9"/>
  <c r="AV216" i="9"/>
  <c r="AV236" i="9"/>
  <c r="AV279" i="9"/>
  <c r="AV353" i="9"/>
  <c r="AP110" i="9"/>
  <c r="AP129" i="9"/>
  <c r="AP151" i="9"/>
  <c r="AP168" i="9"/>
  <c r="AP189" i="9"/>
  <c r="AP210" i="9"/>
  <c r="AP231" i="9"/>
  <c r="AV255" i="9"/>
  <c r="AV324" i="9"/>
  <c r="AV348" i="9"/>
  <c r="AV354" i="9"/>
  <c r="AP139" i="9"/>
  <c r="AP152" i="9"/>
  <c r="AP173" i="9"/>
  <c r="AP194" i="9"/>
  <c r="AV301" i="9"/>
  <c r="AP125" i="9"/>
  <c r="AP184" i="9"/>
  <c r="AP237" i="9"/>
  <c r="AP259" i="9"/>
  <c r="AJ129" i="9"/>
  <c r="AJ150" i="9"/>
  <c r="AV339" i="9"/>
  <c r="AP169" i="9"/>
  <c r="AP228" i="9"/>
  <c r="AP277" i="9"/>
  <c r="AP283" i="9"/>
  <c r="AP288" i="9"/>
  <c r="AP298" i="9"/>
  <c r="AP303" i="9"/>
  <c r="AP308" i="9"/>
  <c r="AP318" i="9"/>
  <c r="AP323" i="9"/>
  <c r="AP328" i="9"/>
  <c r="AP338" i="9"/>
  <c r="AP343" i="9"/>
  <c r="AP348" i="9"/>
  <c r="AJ107" i="9"/>
  <c r="AJ125" i="9"/>
  <c r="AJ146" i="9"/>
  <c r="AJ163" i="9"/>
  <c r="AJ167" i="9"/>
  <c r="AJ171" i="9"/>
  <c r="AJ175" i="9"/>
  <c r="AJ179" i="9"/>
  <c r="AJ183" i="9"/>
  <c r="AJ187" i="9"/>
  <c r="AJ191" i="9"/>
  <c r="AJ195" i="9"/>
  <c r="AJ199" i="9"/>
  <c r="AJ203" i="9"/>
  <c r="AJ207" i="9"/>
  <c r="AJ211" i="9"/>
  <c r="AJ215" i="9"/>
  <c r="AJ219" i="9"/>
  <c r="AJ223" i="9"/>
  <c r="AJ227" i="9"/>
  <c r="AJ231" i="9"/>
  <c r="AJ235" i="9"/>
  <c r="AJ239" i="9"/>
  <c r="AJ243" i="9"/>
  <c r="AJ247" i="9"/>
  <c r="AJ251" i="9"/>
  <c r="AJ255" i="9"/>
  <c r="AJ259" i="9"/>
  <c r="AJ263" i="9"/>
  <c r="AJ267" i="9"/>
  <c r="AJ271" i="9"/>
  <c r="AJ275" i="9"/>
  <c r="AJ279" i="9"/>
  <c r="AJ283" i="9"/>
  <c r="AJ287" i="9"/>
  <c r="AJ291" i="9"/>
  <c r="AJ295" i="9"/>
  <c r="AJ299" i="9"/>
  <c r="AJ303" i="9"/>
  <c r="AJ307" i="9"/>
  <c r="AJ311" i="9"/>
  <c r="AJ315" i="9"/>
  <c r="AJ319" i="9"/>
  <c r="AJ323" i="9"/>
  <c r="AJ327" i="9"/>
  <c r="AJ331" i="9"/>
  <c r="AJ335" i="9"/>
  <c r="AV177" i="9"/>
  <c r="AP156" i="9"/>
  <c r="AP185" i="9"/>
  <c r="AP239" i="9"/>
  <c r="AP265" i="9"/>
  <c r="AP293" i="9"/>
  <c r="AP313" i="9"/>
  <c r="AP333" i="9"/>
  <c r="AP353" i="9"/>
  <c r="AJ112" i="9"/>
  <c r="AJ121" i="9"/>
  <c r="AJ142" i="9"/>
  <c r="AJ159" i="9"/>
  <c r="AP143" i="9"/>
  <c r="AP198" i="9"/>
  <c r="AP219" i="9"/>
  <c r="AP272" i="9"/>
  <c r="AJ138" i="9"/>
  <c r="AJ155" i="9"/>
  <c r="AP111" i="9"/>
  <c r="AP247" i="9"/>
  <c r="AP253" i="9"/>
  <c r="AP260" i="9"/>
  <c r="AP278" i="9"/>
  <c r="AJ117" i="9"/>
  <c r="AV345" i="9"/>
  <c r="AP159" i="9"/>
  <c r="AP240" i="9"/>
  <c r="AP266" i="9"/>
  <c r="AP279" i="9"/>
  <c r="AP284" i="9"/>
  <c r="AP294" i="9"/>
  <c r="AP299" i="9"/>
  <c r="AP304" i="9"/>
  <c r="AP314" i="9"/>
  <c r="AP319" i="9"/>
  <c r="AP324" i="9"/>
  <c r="AP334" i="9"/>
  <c r="AP339" i="9"/>
  <c r="AP344" i="9"/>
  <c r="AP354" i="9"/>
  <c r="AJ108" i="9"/>
  <c r="AV312" i="9"/>
  <c r="AP146" i="9"/>
  <c r="AP267" i="9"/>
  <c r="AP289" i="9"/>
  <c r="AP309" i="9"/>
  <c r="AP329" i="9"/>
  <c r="AP349" i="9"/>
  <c r="AV197" i="9"/>
  <c r="AV313" i="9"/>
  <c r="AP115" i="9"/>
  <c r="AP130" i="9"/>
  <c r="AP160" i="9"/>
  <c r="AP248" i="9"/>
  <c r="AJ113" i="9"/>
  <c r="AJ122" i="9"/>
  <c r="AJ139" i="9"/>
  <c r="AV111" i="9"/>
  <c r="AP147" i="9"/>
  <c r="AP273" i="9"/>
  <c r="AJ135" i="9"/>
  <c r="AJ156" i="9"/>
  <c r="AV320" i="9"/>
  <c r="AP202" i="9"/>
  <c r="AP223" i="9"/>
  <c r="AP268" i="9"/>
  <c r="AP285" i="9"/>
  <c r="AP305" i="9"/>
  <c r="AP325" i="9"/>
  <c r="AP345" i="9"/>
  <c r="AJ109" i="9"/>
  <c r="AJ127" i="9"/>
  <c r="AJ148" i="9"/>
  <c r="AP134" i="9"/>
  <c r="AP148" i="9"/>
  <c r="AP190" i="9"/>
  <c r="AP256" i="9"/>
  <c r="AP274" i="9"/>
  <c r="AV136" i="9"/>
  <c r="AV217" i="9"/>
  <c r="AP164" i="9"/>
  <c r="AP177" i="9"/>
  <c r="AP214" i="9"/>
  <c r="AP249" i="9"/>
  <c r="AP262" i="9"/>
  <c r="AP275" i="9"/>
  <c r="AV137" i="9"/>
  <c r="AV280" i="9"/>
  <c r="AP263" i="9"/>
  <c r="AP286" i="9"/>
  <c r="AP291" i="9"/>
  <c r="AP296" i="9"/>
  <c r="AP306" i="9"/>
  <c r="AP311" i="9"/>
  <c r="AP316" i="9"/>
  <c r="AP326" i="9"/>
  <c r="AP331" i="9"/>
  <c r="AP336" i="9"/>
  <c r="AP346" i="9"/>
  <c r="AP351" i="9"/>
  <c r="AJ136" i="9"/>
  <c r="AJ157" i="9"/>
  <c r="AP270" i="9"/>
  <c r="AP297" i="9"/>
  <c r="AP317" i="9"/>
  <c r="AP337" i="9"/>
  <c r="AP197" i="9"/>
  <c r="AP218" i="9"/>
  <c r="AP252" i="9"/>
  <c r="AP258" i="9"/>
  <c r="AP271" i="9"/>
  <c r="AV315" i="9"/>
  <c r="AP232" i="9"/>
  <c r="AP261" i="9"/>
  <c r="AJ180" i="9"/>
  <c r="AJ186" i="9"/>
  <c r="AJ198" i="9"/>
  <c r="AJ204" i="9"/>
  <c r="AJ238" i="9"/>
  <c r="AJ244" i="9"/>
  <c r="AJ298" i="9"/>
  <c r="AJ318" i="9"/>
  <c r="AJ332" i="9"/>
  <c r="AJ349" i="9"/>
  <c r="AD107" i="9"/>
  <c r="AD111" i="9"/>
  <c r="AD115" i="9"/>
  <c r="AD119" i="9"/>
  <c r="AD123" i="9"/>
  <c r="AD127" i="9"/>
  <c r="AD131" i="9"/>
  <c r="AD135" i="9"/>
  <c r="AD139" i="9"/>
  <c r="AD143" i="9"/>
  <c r="AD147" i="9"/>
  <c r="AD151" i="9"/>
  <c r="AD155" i="9"/>
  <c r="AD159" i="9"/>
  <c r="AD163" i="9"/>
  <c r="AD167" i="9"/>
  <c r="AD171" i="9"/>
  <c r="AD175" i="9"/>
  <c r="AD179" i="9"/>
  <c r="AD183" i="9"/>
  <c r="AD187" i="9"/>
  <c r="AD191" i="9"/>
  <c r="AD195" i="9"/>
  <c r="AD199" i="9"/>
  <c r="AD203" i="9"/>
  <c r="AD207" i="9"/>
  <c r="AD211" i="9"/>
  <c r="AD215" i="9"/>
  <c r="AD219" i="9"/>
  <c r="AD223" i="9"/>
  <c r="AD227" i="9"/>
  <c r="AD231" i="9"/>
  <c r="AD235" i="9"/>
  <c r="AD239" i="9"/>
  <c r="AD243" i="9"/>
  <c r="AD247" i="9"/>
  <c r="AD251" i="9"/>
  <c r="AD255" i="9"/>
  <c r="AD259" i="9"/>
  <c r="AD263" i="9"/>
  <c r="AD267" i="9"/>
  <c r="AD271" i="9"/>
  <c r="AD275" i="9"/>
  <c r="AD279" i="9"/>
  <c r="AD283" i="9"/>
  <c r="AD287" i="9"/>
  <c r="AD291" i="9"/>
  <c r="AD295" i="9"/>
  <c r="AP235" i="9"/>
  <c r="AJ128" i="9"/>
  <c r="AJ168" i="9"/>
  <c r="AJ174" i="9"/>
  <c r="AJ233" i="9"/>
  <c r="AJ345" i="9"/>
  <c r="AJ149" i="9"/>
  <c r="AJ193" i="9"/>
  <c r="AJ210" i="9"/>
  <c r="AJ216" i="9"/>
  <c r="AJ250" i="9"/>
  <c r="AJ256" i="9"/>
  <c r="AJ328" i="9"/>
  <c r="AJ341" i="9"/>
  <c r="AJ162" i="9"/>
  <c r="AJ181" i="9"/>
  <c r="AJ205" i="9"/>
  <c r="AJ245" i="9"/>
  <c r="AJ273" i="9"/>
  <c r="AJ278" i="9"/>
  <c r="AJ289" i="9"/>
  <c r="AJ304" i="9"/>
  <c r="AJ309" i="9"/>
  <c r="AJ337" i="9"/>
  <c r="AV332" i="9"/>
  <c r="AP236" i="9"/>
  <c r="AP264" i="9"/>
  <c r="AP287" i="9"/>
  <c r="AP307" i="9"/>
  <c r="AP327" i="9"/>
  <c r="AP347" i="9"/>
  <c r="AJ114" i="9"/>
  <c r="AJ143" i="9"/>
  <c r="AJ169" i="9"/>
  <c r="AJ222" i="9"/>
  <c r="AJ228" i="9"/>
  <c r="AJ262" i="9"/>
  <c r="AJ268" i="9"/>
  <c r="AJ284" i="9"/>
  <c r="AJ294" i="9"/>
  <c r="AJ314" i="9"/>
  <c r="AJ324" i="9"/>
  <c r="AJ354" i="9"/>
  <c r="AP290" i="9"/>
  <c r="AP310" i="9"/>
  <c r="AP330" i="9"/>
  <c r="AP350" i="9"/>
  <c r="AJ217" i="9"/>
  <c r="AJ257" i="9"/>
  <c r="AJ333" i="9"/>
  <c r="AJ350" i="9"/>
  <c r="AP205" i="9"/>
  <c r="AJ115" i="9"/>
  <c r="AJ123" i="9"/>
  <c r="AJ144" i="9"/>
  <c r="AJ188" i="9"/>
  <c r="AJ194" i="9"/>
  <c r="AJ200" i="9"/>
  <c r="AJ234" i="9"/>
  <c r="AJ240" i="9"/>
  <c r="AJ346" i="9"/>
  <c r="AP269" i="9"/>
  <c r="AJ130" i="9"/>
  <c r="AJ151" i="9"/>
  <c r="AJ176" i="9"/>
  <c r="AJ182" i="9"/>
  <c r="AJ229" i="9"/>
  <c r="AJ300" i="9"/>
  <c r="AJ305" i="9"/>
  <c r="AP244" i="9"/>
  <c r="AJ137" i="9"/>
  <c r="AJ164" i="9"/>
  <c r="AJ170" i="9"/>
  <c r="AJ206" i="9"/>
  <c r="AJ212" i="9"/>
  <c r="AJ246" i="9"/>
  <c r="AJ252" i="9"/>
  <c r="AJ269" i="9"/>
  <c r="AJ274" i="9"/>
  <c r="AJ285" i="9"/>
  <c r="AJ290" i="9"/>
  <c r="AJ310" i="9"/>
  <c r="AJ338" i="9"/>
  <c r="AV157" i="9"/>
  <c r="AP206" i="9"/>
  <c r="AP292" i="9"/>
  <c r="AP312" i="9"/>
  <c r="AP332" i="9"/>
  <c r="AP352" i="9"/>
  <c r="AJ106" i="9"/>
  <c r="AJ131" i="9"/>
  <c r="AJ189" i="9"/>
  <c r="AJ201" i="9"/>
  <c r="AJ241" i="9"/>
  <c r="AJ280" i="9"/>
  <c r="AJ325" i="9"/>
  <c r="AJ351" i="9"/>
  <c r="AP211" i="9"/>
  <c r="AP295" i="9"/>
  <c r="AP315" i="9"/>
  <c r="AP335" i="9"/>
  <c r="AJ116" i="9"/>
  <c r="AJ124" i="9"/>
  <c r="AJ145" i="9"/>
  <c r="AJ177" i="9"/>
  <c r="AJ218" i="9"/>
  <c r="AJ224" i="9"/>
  <c r="AJ258" i="9"/>
  <c r="AJ264" i="9"/>
  <c r="AJ334" i="9"/>
  <c r="AJ347" i="9"/>
  <c r="AJ152" i="9"/>
  <c r="AJ158" i="9"/>
  <c r="AJ165" i="9"/>
  <c r="AJ213" i="9"/>
  <c r="AJ253" i="9"/>
  <c r="AJ296" i="9"/>
  <c r="AJ301" i="9"/>
  <c r="AJ316" i="9"/>
  <c r="AJ321" i="9"/>
  <c r="AP251" i="9"/>
  <c r="AJ132" i="9"/>
  <c r="AJ196" i="9"/>
  <c r="AJ230" i="9"/>
  <c r="AJ236" i="9"/>
  <c r="AP167" i="9"/>
  <c r="AP215" i="9"/>
  <c r="AP276" i="9"/>
  <c r="AJ118" i="9"/>
  <c r="AJ184" i="9"/>
  <c r="AJ190" i="9"/>
  <c r="AJ225" i="9"/>
  <c r="AJ265" i="9"/>
  <c r="AJ270" i="9"/>
  <c r="AJ281" i="9"/>
  <c r="AJ286" i="9"/>
  <c r="AP123" i="9"/>
  <c r="AP257" i="9"/>
  <c r="AJ111" i="9"/>
  <c r="AJ134" i="9"/>
  <c r="AJ226" i="9"/>
  <c r="AJ232" i="9"/>
  <c r="AJ266" i="9"/>
  <c r="AJ277" i="9"/>
  <c r="AJ282" i="9"/>
  <c r="AJ336" i="9"/>
  <c r="AV237" i="9"/>
  <c r="AJ153" i="9"/>
  <c r="AJ178" i="9"/>
  <c r="AJ202" i="9"/>
  <c r="AD109" i="9"/>
  <c r="AD124" i="9"/>
  <c r="AD129" i="9"/>
  <c r="AD144" i="9"/>
  <c r="AD149" i="9"/>
  <c r="AD164" i="9"/>
  <c r="AD169" i="9"/>
  <c r="AD193" i="9"/>
  <c r="AD212" i="9"/>
  <c r="AD230" i="9"/>
  <c r="AD248" i="9"/>
  <c r="AD269" i="9"/>
  <c r="AD290" i="9"/>
  <c r="X107" i="9"/>
  <c r="X111" i="9"/>
  <c r="X115" i="9"/>
  <c r="X119" i="9"/>
  <c r="X123" i="9"/>
  <c r="X127" i="9"/>
  <c r="X131" i="9"/>
  <c r="X135" i="9"/>
  <c r="X139" i="9"/>
  <c r="X143" i="9"/>
  <c r="X147" i="9"/>
  <c r="X151" i="9"/>
  <c r="X155" i="9"/>
  <c r="X159" i="9"/>
  <c r="X163" i="9"/>
  <c r="X167" i="9"/>
  <c r="X171" i="9"/>
  <c r="X175" i="9"/>
  <c r="X179" i="9"/>
  <c r="AV269" i="9"/>
  <c r="AP320" i="9"/>
  <c r="AJ248" i="9"/>
  <c r="AJ317" i="9"/>
  <c r="AJ330" i="9"/>
  <c r="AJ340" i="9"/>
  <c r="AD114" i="9"/>
  <c r="AD134" i="9"/>
  <c r="AD154" i="9"/>
  <c r="AD174" i="9"/>
  <c r="AD184" i="9"/>
  <c r="AD265" i="9"/>
  <c r="AD286" i="9"/>
  <c r="AP226" i="9"/>
  <c r="AP321" i="9"/>
  <c r="AJ126" i="9"/>
  <c r="AJ352" i="9"/>
  <c r="AD198" i="9"/>
  <c r="AD217" i="9"/>
  <c r="AD226" i="9"/>
  <c r="AD244" i="9"/>
  <c r="AD261" i="9"/>
  <c r="AD282" i="9"/>
  <c r="AJ302" i="9"/>
  <c r="AJ342" i="9"/>
  <c r="AD189" i="9"/>
  <c r="AD208" i="9"/>
  <c r="AP227" i="9"/>
  <c r="AP322" i="9"/>
  <c r="AJ154" i="9"/>
  <c r="AJ249" i="9"/>
  <c r="AJ343" i="9"/>
  <c r="AD120" i="9"/>
  <c r="AD125" i="9"/>
  <c r="AD140" i="9"/>
  <c r="AD145" i="9"/>
  <c r="AD160" i="9"/>
  <c r="AD165" i="9"/>
  <c r="AD180" i="9"/>
  <c r="AD222" i="9"/>
  <c r="AD240" i="9"/>
  <c r="AD253" i="9"/>
  <c r="AJ208" i="9"/>
  <c r="AJ320" i="9"/>
  <c r="AD110" i="9"/>
  <c r="AD130" i="9"/>
  <c r="AD150" i="9"/>
  <c r="AD170" i="9"/>
  <c r="AD194" i="9"/>
  <c r="AD213" i="9"/>
  <c r="AD249" i="9"/>
  <c r="AD270" i="9"/>
  <c r="AP340" i="9"/>
  <c r="AJ306" i="9"/>
  <c r="AJ353" i="9"/>
  <c r="AD185" i="9"/>
  <c r="AD204" i="9"/>
  <c r="AD236" i="9"/>
  <c r="AD266" i="9"/>
  <c r="AP341" i="9"/>
  <c r="AJ160" i="9"/>
  <c r="AJ185" i="9"/>
  <c r="AJ288" i="9"/>
  <c r="AD218" i="9"/>
  <c r="AD245" i="9"/>
  <c r="AD262" i="9"/>
  <c r="AJ133" i="9"/>
  <c r="AJ209" i="9"/>
  <c r="AJ344" i="9"/>
  <c r="AD116" i="9"/>
  <c r="AD121" i="9"/>
  <c r="AD136" i="9"/>
  <c r="AD141" i="9"/>
  <c r="AD156" i="9"/>
  <c r="AD161" i="9"/>
  <c r="AD176" i="9"/>
  <c r="AD190" i="9"/>
  <c r="AD209" i="9"/>
  <c r="AD232" i="9"/>
  <c r="AD258" i="9"/>
  <c r="AD296" i="9"/>
  <c r="AD300" i="9"/>
  <c r="AD304" i="9"/>
  <c r="AD308" i="9"/>
  <c r="AD312" i="9"/>
  <c r="AD316" i="9"/>
  <c r="AD320" i="9"/>
  <c r="AD324" i="9"/>
  <c r="AD328" i="9"/>
  <c r="AD332" i="9"/>
  <c r="AD336" i="9"/>
  <c r="AD340" i="9"/>
  <c r="AD344" i="9"/>
  <c r="AD348" i="9"/>
  <c r="AD352" i="9"/>
  <c r="AP342" i="9"/>
  <c r="AJ161" i="9"/>
  <c r="AJ254" i="9"/>
  <c r="AJ272" i="9"/>
  <c r="AJ322" i="9"/>
  <c r="AD106" i="9"/>
  <c r="AD126" i="9"/>
  <c r="AD146" i="9"/>
  <c r="AD166" i="9"/>
  <c r="AD181" i="9"/>
  <c r="AD200" i="9"/>
  <c r="AD241" i="9"/>
  <c r="AD254" i="9"/>
  <c r="AD292" i="9"/>
  <c r="AJ292" i="9"/>
  <c r="AD214" i="9"/>
  <c r="AD228" i="9"/>
  <c r="AD250" i="9"/>
  <c r="AD288" i="9"/>
  <c r="AP280" i="9"/>
  <c r="AJ110" i="9"/>
  <c r="AJ140" i="9"/>
  <c r="AJ166" i="9"/>
  <c r="AJ237" i="9"/>
  <c r="AJ276" i="9"/>
  <c r="AJ308" i="9"/>
  <c r="AD186" i="9"/>
  <c r="AD205" i="9"/>
  <c r="AD237" i="9"/>
  <c r="AP281" i="9"/>
  <c r="AJ214" i="9"/>
  <c r="AD112" i="9"/>
  <c r="AD117" i="9"/>
  <c r="AD132" i="9"/>
  <c r="AD137" i="9"/>
  <c r="AD152" i="9"/>
  <c r="AD157" i="9"/>
  <c r="AJ293" i="9"/>
  <c r="AD122" i="9"/>
  <c r="AD142" i="9"/>
  <c r="AD162" i="9"/>
  <c r="AD210" i="9"/>
  <c r="AD233" i="9"/>
  <c r="AD276" i="9"/>
  <c r="AD297" i="9"/>
  <c r="AD301" i="9"/>
  <c r="AD305" i="9"/>
  <c r="AD309" i="9"/>
  <c r="AD313" i="9"/>
  <c r="AD317" i="9"/>
  <c r="AD321" i="9"/>
  <c r="AD325" i="9"/>
  <c r="AD329" i="9"/>
  <c r="AD333" i="9"/>
  <c r="AD337" i="9"/>
  <c r="AD341" i="9"/>
  <c r="AD345" i="9"/>
  <c r="AD349" i="9"/>
  <c r="AD353" i="9"/>
  <c r="AP282" i="9"/>
  <c r="AJ141" i="9"/>
  <c r="AJ192" i="9"/>
  <c r="AJ312" i="9"/>
  <c r="AJ326" i="9"/>
  <c r="AD182" i="9"/>
  <c r="AD201" i="9"/>
  <c r="AD220" i="9"/>
  <c r="AD242" i="9"/>
  <c r="AD272" i="9"/>
  <c r="AD293" i="9"/>
  <c r="AJ172" i="9"/>
  <c r="AJ242" i="9"/>
  <c r="AJ260" i="9"/>
  <c r="AJ348" i="9"/>
  <c r="AD192" i="9"/>
  <c r="AD229" i="9"/>
  <c r="AD268" i="9"/>
  <c r="AJ173" i="9"/>
  <c r="AD188" i="9"/>
  <c r="AD234" i="9"/>
  <c r="AD256" i="9"/>
  <c r="AD277" i="9"/>
  <c r="AD298" i="9"/>
  <c r="AD302" i="9"/>
  <c r="AD306" i="9"/>
  <c r="AD310" i="9"/>
  <c r="AD314" i="9"/>
  <c r="AD318" i="9"/>
  <c r="AD322" i="9"/>
  <c r="AD326" i="9"/>
  <c r="AD330" i="9"/>
  <c r="AD334" i="9"/>
  <c r="AD338" i="9"/>
  <c r="AP176" i="9"/>
  <c r="AJ313" i="9"/>
  <c r="AD173" i="9"/>
  <c r="X129" i="9"/>
  <c r="X169" i="9"/>
  <c r="AJ197" i="9"/>
  <c r="AD197" i="9"/>
  <c r="AD346" i="9"/>
  <c r="X116" i="9"/>
  <c r="X138" i="9"/>
  <c r="X156" i="9"/>
  <c r="X178" i="9"/>
  <c r="AP181" i="9"/>
  <c r="AD113" i="9"/>
  <c r="AD221" i="9"/>
  <c r="AD273" i="9"/>
  <c r="AD299" i="9"/>
  <c r="AD327" i="9"/>
  <c r="X125" i="9"/>
  <c r="X165" i="9"/>
  <c r="AP300" i="9"/>
  <c r="AD148" i="9"/>
  <c r="AD177" i="9"/>
  <c r="AD224" i="9"/>
  <c r="AD260" i="9"/>
  <c r="AD284" i="9"/>
  <c r="X112" i="9"/>
  <c r="X134" i="9"/>
  <c r="X152" i="9"/>
  <c r="X174" i="9"/>
  <c r="AP301" i="9"/>
  <c r="AJ329" i="9"/>
  <c r="AD274" i="9"/>
  <c r="AD307" i="9"/>
  <c r="AD347" i="9"/>
  <c r="X121" i="9"/>
  <c r="X161" i="9"/>
  <c r="X183" i="9"/>
  <c r="X187" i="9"/>
  <c r="X191" i="9"/>
  <c r="X195" i="9"/>
  <c r="X199" i="9"/>
  <c r="X203" i="9"/>
  <c r="X207" i="9"/>
  <c r="X211" i="9"/>
  <c r="X215" i="9"/>
  <c r="X219" i="9"/>
  <c r="X223" i="9"/>
  <c r="X227" i="9"/>
  <c r="X231" i="9"/>
  <c r="X235" i="9"/>
  <c r="X239" i="9"/>
  <c r="X243" i="9"/>
  <c r="X247" i="9"/>
  <c r="AP302" i="9"/>
  <c r="AJ220" i="9"/>
  <c r="AD178" i="9"/>
  <c r="AD225" i="9"/>
  <c r="AD246" i="9"/>
  <c r="X108" i="9"/>
  <c r="X130" i="9"/>
  <c r="X148" i="9"/>
  <c r="X170" i="9"/>
  <c r="AJ221" i="9"/>
  <c r="AJ339" i="9"/>
  <c r="AD118" i="9"/>
  <c r="AD153" i="9"/>
  <c r="AD202" i="9"/>
  <c r="AD285" i="9"/>
  <c r="AD315" i="9"/>
  <c r="AD335" i="9"/>
  <c r="X117" i="9"/>
  <c r="X157" i="9"/>
  <c r="AD354" i="9"/>
  <c r="X126" i="9"/>
  <c r="X144" i="9"/>
  <c r="X166" i="9"/>
  <c r="AD206" i="9"/>
  <c r="AD264" i="9"/>
  <c r="AD342" i="9"/>
  <c r="X113" i="9"/>
  <c r="X153" i="9"/>
  <c r="X122" i="9"/>
  <c r="X140" i="9"/>
  <c r="X162" i="9"/>
  <c r="X180" i="9"/>
  <c r="X184" i="9"/>
  <c r="X188" i="9"/>
  <c r="X192" i="9"/>
  <c r="X196" i="9"/>
  <c r="X200" i="9"/>
  <c r="X204" i="9"/>
  <c r="X208" i="9"/>
  <c r="X212" i="9"/>
  <c r="X216" i="9"/>
  <c r="X220" i="9"/>
  <c r="X224" i="9"/>
  <c r="X228" i="9"/>
  <c r="X232" i="9"/>
  <c r="X236" i="9"/>
  <c r="X240" i="9"/>
  <c r="X244" i="9"/>
  <c r="X248" i="9"/>
  <c r="X252" i="9"/>
  <c r="X256" i="9"/>
  <c r="X260" i="9"/>
  <c r="X264" i="9"/>
  <c r="X268" i="9"/>
  <c r="X272" i="9"/>
  <c r="X276" i="9"/>
  <c r="X280" i="9"/>
  <c r="X284" i="9"/>
  <c r="X288" i="9"/>
  <c r="X292" i="9"/>
  <c r="X296" i="9"/>
  <c r="X300" i="9"/>
  <c r="X304" i="9"/>
  <c r="X308" i="9"/>
  <c r="X312" i="9"/>
  <c r="X316" i="9"/>
  <c r="X320" i="9"/>
  <c r="X324" i="9"/>
  <c r="X328" i="9"/>
  <c r="X332" i="9"/>
  <c r="X336" i="9"/>
  <c r="X340" i="9"/>
  <c r="X344" i="9"/>
  <c r="X348" i="9"/>
  <c r="X352" i="9"/>
  <c r="AD158" i="9"/>
  <c r="AD278" i="9"/>
  <c r="AD294" i="9"/>
  <c r="AD323" i="9"/>
  <c r="AJ261" i="9"/>
  <c r="AD128" i="9"/>
  <c r="AD343" i="9"/>
  <c r="X118" i="9"/>
  <c r="X136" i="9"/>
  <c r="X158" i="9"/>
  <c r="X176" i="9"/>
  <c r="AJ119" i="9"/>
  <c r="X145" i="9"/>
  <c r="AD252" i="9"/>
  <c r="AD303" i="9"/>
  <c r="X114" i="9"/>
  <c r="X132" i="9"/>
  <c r="X154" i="9"/>
  <c r="X172" i="9"/>
  <c r="AD138" i="9"/>
  <c r="AD319" i="9"/>
  <c r="AD339" i="9"/>
  <c r="X133" i="9"/>
  <c r="X173" i="9"/>
  <c r="AJ120" i="9"/>
  <c r="AD280" i="9"/>
  <c r="X149" i="9"/>
  <c r="X190" i="9"/>
  <c r="X274" i="9"/>
  <c r="X286" i="9"/>
  <c r="X326" i="9"/>
  <c r="X160" i="9"/>
  <c r="X201" i="9"/>
  <c r="X250" i="9"/>
  <c r="X297" i="9"/>
  <c r="X303" i="9"/>
  <c r="X343" i="9"/>
  <c r="AJ147" i="9"/>
  <c r="AD311" i="9"/>
  <c r="X202" i="9"/>
  <c r="X234" i="9"/>
  <c r="X275" i="9"/>
  <c r="X281" i="9"/>
  <c r="X287" i="9"/>
  <c r="X321" i="9"/>
  <c r="X327" i="9"/>
  <c r="AD281" i="9"/>
  <c r="X150" i="9"/>
  <c r="X164" i="9"/>
  <c r="X214" i="9"/>
  <c r="X253" i="9"/>
  <c r="X261" i="9"/>
  <c r="X298" i="9"/>
  <c r="X338" i="9"/>
  <c r="AD216" i="9"/>
  <c r="X120" i="9"/>
  <c r="X181" i="9"/>
  <c r="X193" i="9"/>
  <c r="X226" i="9"/>
  <c r="X245" i="9"/>
  <c r="X293" i="9"/>
  <c r="X299" i="9"/>
  <c r="X333" i="9"/>
  <c r="X339" i="9"/>
  <c r="AD108" i="9"/>
  <c r="X106" i="9"/>
  <c r="X205" i="9"/>
  <c r="X269" i="9"/>
  <c r="X310" i="9"/>
  <c r="X350" i="9"/>
  <c r="AD133" i="9"/>
  <c r="X137" i="9"/>
  <c r="X217" i="9"/>
  <c r="X237" i="9"/>
  <c r="X305" i="9"/>
  <c r="X311" i="9"/>
  <c r="X345" i="9"/>
  <c r="X351" i="9"/>
  <c r="X109" i="9"/>
  <c r="X168" i="9"/>
  <c r="X282" i="9"/>
  <c r="X322" i="9"/>
  <c r="AJ297" i="9"/>
  <c r="AD238" i="9"/>
  <c r="AD289" i="9"/>
  <c r="X182" i="9"/>
  <c r="X194" i="9"/>
  <c r="X229" i="9"/>
  <c r="X254" i="9"/>
  <c r="X262" i="9"/>
  <c r="X277" i="9"/>
  <c r="X283" i="9"/>
  <c r="X317" i="9"/>
  <c r="X323" i="9"/>
  <c r="X110" i="9"/>
  <c r="X124" i="9"/>
  <c r="X206" i="9"/>
  <c r="X246" i="9"/>
  <c r="X255" i="9"/>
  <c r="X263" i="9"/>
  <c r="X294" i="9"/>
  <c r="X334" i="9"/>
  <c r="X141" i="9"/>
  <c r="X185" i="9"/>
  <c r="X218" i="9"/>
  <c r="X270" i="9"/>
  <c r="X289" i="9"/>
  <c r="X295" i="9"/>
  <c r="X329" i="9"/>
  <c r="X335" i="9"/>
  <c r="AD350" i="9"/>
  <c r="X197" i="9"/>
  <c r="X238" i="9"/>
  <c r="X271" i="9"/>
  <c r="X306" i="9"/>
  <c r="X346" i="9"/>
  <c r="X209" i="9"/>
  <c r="X301" i="9"/>
  <c r="X307" i="9"/>
  <c r="X341" i="9"/>
  <c r="X347" i="9"/>
  <c r="AD168" i="9"/>
  <c r="X128" i="9"/>
  <c r="X221" i="9"/>
  <c r="X230" i="9"/>
  <c r="X249" i="9"/>
  <c r="X257" i="9"/>
  <c r="X278" i="9"/>
  <c r="X318" i="9"/>
  <c r="AD351" i="9"/>
  <c r="X142" i="9"/>
  <c r="X186" i="9"/>
  <c r="X265" i="9"/>
  <c r="X279" i="9"/>
  <c r="X313" i="9"/>
  <c r="X319" i="9"/>
  <c r="X353" i="9"/>
  <c r="X337" i="9"/>
  <c r="AD172" i="9"/>
  <c r="AD257" i="9"/>
  <c r="X198" i="9"/>
  <c r="X241" i="9"/>
  <c r="X290" i="9"/>
  <c r="X330" i="9"/>
  <c r="AD331" i="9"/>
  <c r="X210" i="9"/>
  <c r="X273" i="9"/>
  <c r="X285" i="9"/>
  <c r="X291" i="9"/>
  <c r="X325" i="9"/>
  <c r="X331" i="9"/>
  <c r="X189" i="9"/>
  <c r="X222" i="9"/>
  <c r="X233" i="9"/>
  <c r="X302" i="9"/>
  <c r="X342" i="9"/>
  <c r="X146" i="9"/>
  <c r="X213" i="9"/>
  <c r="X251" i="9"/>
  <c r="X259" i="9"/>
  <c r="X266" i="9"/>
  <c r="X314" i="9"/>
  <c r="X354" i="9"/>
  <c r="AD196" i="9"/>
  <c r="X177" i="9"/>
  <c r="X225" i="9"/>
  <c r="X242" i="9"/>
  <c r="X267" i="9"/>
  <c r="X309" i="9"/>
  <c r="X315" i="9"/>
  <c r="X349" i="9"/>
  <c r="X258" i="9"/>
  <c r="R248" i="9"/>
  <c r="R252" i="9"/>
  <c r="R256" i="9"/>
  <c r="R260" i="9"/>
  <c r="R264" i="9"/>
  <c r="R268" i="9"/>
  <c r="R272" i="9"/>
  <c r="R276" i="9"/>
  <c r="R280" i="9"/>
  <c r="R284" i="9"/>
  <c r="R288" i="9"/>
  <c r="R292" i="9"/>
  <c r="R296" i="9"/>
  <c r="R300" i="9"/>
  <c r="R304" i="9"/>
  <c r="R308" i="9"/>
  <c r="R312" i="9"/>
  <c r="R316" i="9"/>
  <c r="R320" i="9"/>
  <c r="R324" i="9"/>
  <c r="R328" i="9"/>
  <c r="R332" i="9"/>
  <c r="R336" i="9"/>
  <c r="R340" i="9"/>
  <c r="R344" i="9"/>
  <c r="R348" i="9"/>
  <c r="R352" i="9"/>
  <c r="R249" i="9"/>
  <c r="R253" i="9"/>
  <c r="R257" i="9"/>
  <c r="R261" i="9"/>
  <c r="R265" i="9"/>
  <c r="R269" i="9"/>
  <c r="R273" i="9"/>
  <c r="R277" i="9"/>
  <c r="R281" i="9"/>
  <c r="R285" i="9"/>
  <c r="R289" i="9"/>
  <c r="R293" i="9"/>
  <c r="R297" i="9"/>
  <c r="R301" i="9"/>
  <c r="R305" i="9"/>
  <c r="R309" i="9"/>
  <c r="R313" i="9"/>
  <c r="R317" i="9"/>
  <c r="R321" i="9"/>
  <c r="R325" i="9"/>
  <c r="R329" i="9"/>
  <c r="R333" i="9"/>
  <c r="R337" i="9"/>
  <c r="R341" i="9"/>
  <c r="R345" i="9"/>
  <c r="R349" i="9"/>
  <c r="R353" i="9"/>
  <c r="R246" i="9"/>
  <c r="R250" i="9"/>
  <c r="R254" i="9"/>
  <c r="R258" i="9"/>
  <c r="R262" i="9"/>
  <c r="R266" i="9"/>
  <c r="R270" i="9"/>
  <c r="R274" i="9"/>
  <c r="R278" i="9"/>
  <c r="R282" i="9"/>
  <c r="R286" i="9"/>
  <c r="R290" i="9"/>
  <c r="R294" i="9"/>
  <c r="R298" i="9"/>
  <c r="R302" i="9"/>
  <c r="R306" i="9"/>
  <c r="R310" i="9"/>
  <c r="R314" i="9"/>
  <c r="R318" i="9"/>
  <c r="R322" i="9"/>
  <c r="R326" i="9"/>
  <c r="R330" i="9"/>
  <c r="R334" i="9"/>
  <c r="R338" i="9"/>
  <c r="R342" i="9"/>
  <c r="R346" i="9"/>
  <c r="R350" i="9"/>
  <c r="R354" i="9"/>
  <c r="R263" i="9"/>
  <c r="R343" i="9"/>
  <c r="R291" i="9"/>
  <c r="R319" i="9"/>
  <c r="R267" i="9"/>
  <c r="R347" i="9"/>
  <c r="R295" i="9"/>
  <c r="R323" i="9"/>
  <c r="R271" i="9"/>
  <c r="R351" i="9"/>
  <c r="R299" i="9"/>
  <c r="R327" i="9"/>
  <c r="R275" i="9"/>
  <c r="R247" i="9"/>
  <c r="R303" i="9"/>
  <c r="R331" i="9"/>
  <c r="R251" i="9"/>
  <c r="R279" i="9"/>
  <c r="R307" i="9"/>
  <c r="R255" i="9"/>
  <c r="R335" i="9"/>
  <c r="R283" i="9"/>
  <c r="R311" i="9"/>
  <c r="R259" i="9"/>
  <c r="R339" i="9"/>
  <c r="R287" i="9"/>
  <c r="R315" i="9"/>
  <c r="AC69" i="9" a="1"/>
  <c r="AM47" i="9" a="1"/>
  <c r="AA70" i="9" a="1"/>
  <c r="X5" i="9" a="1"/>
  <c r="BH13" i="9" a="1"/>
  <c r="BC29" i="9" a="1"/>
  <c r="BH18" i="9" a="1"/>
  <c r="AD9" i="9" a="1"/>
  <c r="AU52" i="9" a="1"/>
  <c r="BH117" i="9" a="1"/>
  <c r="AW80" i="9" a="1"/>
  <c r="X97" i="9" a="1"/>
  <c r="AJ36" i="9" a="1"/>
  <c r="BD133" i="9" a="1"/>
  <c r="BJ106" i="9" a="1"/>
  <c r="Z34" i="9" a="1"/>
  <c r="AS47" i="9" a="1"/>
  <c r="AW93" i="9" a="1"/>
  <c r="BJ53" i="9" a="1"/>
  <c r="BB74" i="9" a="1"/>
  <c r="AR32" i="9" a="1"/>
  <c r="AJ45" i="9" a="1"/>
  <c r="BD125" i="9" a="1"/>
  <c r="AV16" i="9" a="1"/>
  <c r="AV51" i="9" a="1"/>
  <c r="AQ67" i="9" a="1"/>
  <c r="U78" i="9" a="1"/>
  <c r="AG90" i="9" a="1"/>
  <c r="W96" i="9" a="1"/>
  <c r="AQ95" i="9" a="1"/>
  <c r="Z39" i="9" a="1"/>
  <c r="BE97" i="9" a="1"/>
  <c r="BH60" i="9" a="1"/>
  <c r="Q6" i="9" a="1"/>
  <c r="S33" i="9" a="1"/>
  <c r="BE19" i="9" a="1"/>
  <c r="BJ25" i="9" a="1"/>
  <c r="BN122" i="9" a="1"/>
  <c r="Y66" i="9" a="1"/>
  <c r="AP30" i="9" a="1"/>
  <c r="BA26" i="9" a="1"/>
  <c r="BD114" i="9" a="1"/>
  <c r="BK66" i="9" a="1"/>
  <c r="AD50" i="9" a="1"/>
  <c r="BP26" i="9" a="1"/>
  <c r="U45" i="9" a="1"/>
  <c r="AE33" i="9" a="1"/>
  <c r="AF62" i="9" a="1"/>
  <c r="AM82" i="9" a="1"/>
  <c r="BN120" i="9" a="1"/>
  <c r="BG33" i="9" a="1"/>
  <c r="R35" i="9" a="1"/>
  <c r="BA167" i="9" a="1"/>
  <c r="AW10" i="9" a="1"/>
  <c r="BH41" i="9" a="1"/>
  <c r="AF93" i="9" a="1"/>
  <c r="BD105" i="9" a="1"/>
  <c r="BP109" i="9" a="1"/>
  <c r="AM33" i="9" a="1"/>
  <c r="AJ18" i="9" a="1"/>
  <c r="BO28" i="9" a="1"/>
  <c r="BM18" i="9" a="1"/>
  <c r="BC115" i="9" a="1"/>
  <c r="AL71" i="9" a="1"/>
  <c r="AF90" i="9" a="1"/>
  <c r="BC137" i="9" a="1"/>
  <c r="AE10" i="9" a="1"/>
  <c r="AR97" i="9" a="1"/>
  <c r="AW21" i="9" a="1"/>
  <c r="AL29" i="9" a="1"/>
  <c r="BD119" i="9" a="1"/>
  <c r="AA59" i="9" a="1"/>
  <c r="BP148" i="9" a="1"/>
  <c r="BC154" i="9" a="1"/>
  <c r="AY26" i="9" a="1"/>
  <c r="X30" i="9" a="1"/>
  <c r="BQ89" i="9" a="1"/>
  <c r="BO78" i="9" a="1"/>
  <c r="T20" i="9" a="1"/>
  <c r="AG9" i="9" a="1"/>
  <c r="AY60" i="9" a="1"/>
  <c r="AY77" i="9" a="1"/>
  <c r="BP106" i="9" a="1"/>
  <c r="Z49" i="9" a="1"/>
  <c r="AQ4" i="9" a="1"/>
  <c r="BP8" i="9" a="1"/>
  <c r="AJ13" i="9" a="1"/>
  <c r="BC51" i="9" a="1"/>
  <c r="AP86" i="9" a="1"/>
  <c r="AU10" i="9" a="1"/>
  <c r="AX19" i="9" a="1"/>
  <c r="AJ14" i="9" a="1"/>
  <c r="AF99" i="9" a="1"/>
  <c r="AM74" i="9" a="1"/>
  <c r="BO116" i="9" a="1"/>
  <c r="Y29" i="9" a="1"/>
  <c r="BO128" i="9" a="1"/>
  <c r="AP55" i="9" a="1"/>
  <c r="AX83" i="9" a="1"/>
  <c r="BM44" i="9" a="1"/>
  <c r="BM51" i="9" a="1"/>
  <c r="AA85" i="9" a="1"/>
  <c r="AJ66" i="9" a="1"/>
  <c r="BC12" i="9" a="1"/>
  <c r="BH33" i="9" a="1"/>
  <c r="BG7" i="9" a="1"/>
  <c r="BO154" i="9" a="1"/>
  <c r="BP40" i="9" a="1"/>
  <c r="BG25" i="9" a="1"/>
  <c r="BC157" i="9" a="1"/>
  <c r="AF101" i="9" a="1"/>
  <c r="BJ126" i="9" a="1"/>
  <c r="AW54" i="9" a="1"/>
  <c r="BD142" i="9" a="1"/>
  <c r="BA98" i="9" a="1"/>
  <c r="AC57" i="9" a="1"/>
  <c r="BB77" i="9" a="1"/>
  <c r="AQ18" i="9" a="1"/>
  <c r="U83" i="9" a="1"/>
  <c r="BI110" i="9" a="1"/>
  <c r="AG34" i="9" a="1"/>
  <c r="BB75" i="9" a="1"/>
  <c r="BG110" i="9" a="1"/>
  <c r="BQ64" i="9" a="1"/>
  <c r="AC10" i="9" a="1"/>
  <c r="AD72" i="9" a="1"/>
  <c r="S84" i="9" a="1"/>
  <c r="BQ109" i="9" a="1"/>
  <c r="AX73" i="9" a="1"/>
  <c r="BA41" i="9" a="1"/>
  <c r="AE90" i="9" a="1"/>
  <c r="AM84" i="9" a="1"/>
  <c r="T72" i="9" a="1"/>
  <c r="AJ15" i="9" a="1"/>
  <c r="AW90" i="9" a="1"/>
  <c r="AP66" i="9" a="1"/>
  <c r="AG72" i="9" a="1"/>
  <c r="U48" i="9" a="1"/>
  <c r="R108" i="9" a="1"/>
  <c r="U95" i="9" a="1"/>
  <c r="X105" i="9" a="1"/>
  <c r="AU25" i="9" a="1"/>
  <c r="BH106" i="9" a="1"/>
  <c r="BO110" i="9" a="1"/>
  <c r="AW56" i="9" a="1"/>
  <c r="Y55" i="9" a="1"/>
  <c r="BA75" i="9" a="1"/>
  <c r="AK30" i="9" a="1"/>
  <c r="AY91" i="9" a="1"/>
  <c r="AW99" i="9" a="1"/>
  <c r="AG11" i="9" a="1"/>
  <c r="AD6" i="9" a="1"/>
  <c r="AG85" i="9" a="1"/>
  <c r="AW43" i="9" a="1"/>
  <c r="AC79" i="9" a="1"/>
  <c r="AD49" i="9" a="1"/>
  <c r="BC124" i="9" a="1"/>
  <c r="BP101" i="9" a="1"/>
  <c r="Y56" i="9" a="1"/>
  <c r="BB7" i="9" a="1"/>
  <c r="BC58" i="9" a="1"/>
  <c r="BJ20" i="9" a="1"/>
  <c r="BA22" i="9" a="1"/>
  <c r="BM9" i="9" a="1"/>
  <c r="BP14" i="9" a="1"/>
  <c r="S5" i="9" a="1"/>
  <c r="BI114" i="9" a="1"/>
  <c r="BE144" i="9" a="1"/>
  <c r="BE59" i="9" a="1"/>
  <c r="BN54" i="9" a="1"/>
  <c r="BC125" i="9" a="1"/>
  <c r="BB142" i="9" a="1"/>
  <c r="U82" i="9" a="1"/>
  <c r="AI13" i="9" a="1"/>
  <c r="AO39" i="9" a="1"/>
  <c r="BC61" i="9" a="1"/>
  <c r="Q55" i="9" a="1"/>
  <c r="W62" i="9" a="1"/>
  <c r="AC39" i="9" a="1"/>
  <c r="AX71" i="9" a="1"/>
  <c r="AX107" i="9" a="1"/>
  <c r="AK43" i="9" a="1"/>
  <c r="AE36" i="9" a="1"/>
  <c r="AY98" i="9" a="1"/>
  <c r="BH15" i="9" a="1"/>
  <c r="BG90" i="9" a="1"/>
  <c r="BI23" i="9" a="1"/>
  <c r="T94" i="9" a="1"/>
  <c r="AJ22" i="9" a="1"/>
  <c r="Y102" i="9" a="1"/>
  <c r="AW103" i="9" a="1"/>
  <c r="BQ153" i="9" a="1"/>
  <c r="BO30" i="9" a="1"/>
  <c r="AR67" i="9" a="1"/>
  <c r="BP34" i="9" a="1"/>
  <c r="AG15" i="9" a="1"/>
  <c r="AJ104" i="9" a="1"/>
  <c r="BE96" i="9" a="1"/>
  <c r="BE60" i="9" a="1"/>
  <c r="W35" i="9" a="1"/>
  <c r="R42" i="9" a="1"/>
  <c r="BB143" i="9" a="1"/>
  <c r="BN111" i="9" a="1"/>
  <c r="AM66" i="9" a="1"/>
  <c r="BO72" i="9" a="1"/>
  <c r="AS52" i="9" a="1"/>
  <c r="AG52" i="9" a="1"/>
  <c r="BJ110" i="9" a="1"/>
  <c r="BJ36" i="9" a="1"/>
  <c r="BA90" i="9" a="1"/>
  <c r="Q72" i="9" a="1"/>
  <c r="AX76" i="9" a="1"/>
  <c r="AF24" i="9" a="1"/>
  <c r="X18" i="9" a="1"/>
  <c r="S70" i="9" a="1"/>
  <c r="AU65" i="9" a="1"/>
  <c r="BN21" i="9" a="1"/>
  <c r="AI15" i="9" a="1"/>
  <c r="BE53" i="9" a="1"/>
  <c r="BB130" i="9" a="1"/>
  <c r="BA164" i="9" a="1"/>
  <c r="R100" i="9" a="1"/>
  <c r="AJ81" i="9" a="1"/>
  <c r="BN150" i="9" a="1"/>
  <c r="BE138" i="9" a="1"/>
  <c r="X40" i="9" a="1"/>
  <c r="AI39" i="9" a="1"/>
  <c r="BA21" i="9" a="1"/>
  <c r="BE20" i="9" a="1"/>
  <c r="W47" i="9" a="1"/>
  <c r="AU60" i="9" a="1"/>
  <c r="AJ25" i="9" a="1"/>
  <c r="AG98" i="9" a="1"/>
  <c r="BO53" i="9" a="1"/>
  <c r="BA146" i="9" a="1"/>
  <c r="BG125" i="9" a="1"/>
  <c r="BN137" i="9" a="1"/>
  <c r="BQ105" i="9" a="1"/>
  <c r="AE15" i="9" a="1"/>
  <c r="BG21" i="9" a="1"/>
  <c r="AV7" i="9" a="1"/>
  <c r="AX36" i="9" a="1"/>
  <c r="BE78" i="9" a="1"/>
  <c r="BC119" i="9" a="1"/>
  <c r="BK6" i="9" a="1"/>
  <c r="BQ63" i="9" a="1"/>
  <c r="AA86" i="9" a="1"/>
  <c r="Z11" i="9" a="1"/>
  <c r="BK4" i="9" a="1"/>
  <c r="U55" i="9" a="1"/>
  <c r="AK45" i="9" a="1"/>
  <c r="AL7" i="9" a="1"/>
  <c r="BD17" i="9" a="1"/>
  <c r="BG126" i="9" a="1"/>
  <c r="Y89" i="9" a="1"/>
  <c r="AC103" i="9" a="1"/>
  <c r="W58" i="9" a="1"/>
  <c r="BQ22" i="9" a="1"/>
  <c r="X24" i="9" a="1"/>
  <c r="BJ7" i="9" a="1"/>
  <c r="Z83" i="9" a="1"/>
  <c r="R71" i="9" a="1"/>
  <c r="BK55" i="9" a="1"/>
  <c r="BD75" i="9" a="1"/>
  <c r="Q101" i="9" a="1"/>
  <c r="AG13" i="9" a="1"/>
  <c r="AU104" i="9" a="1"/>
  <c r="AF42" i="9" a="1"/>
  <c r="BE34" i="9" a="1"/>
  <c r="BP16" i="9" a="1"/>
  <c r="Y79" i="9" a="1"/>
  <c r="U53" i="9" a="1"/>
  <c r="AF9" i="9" a="1"/>
  <c r="BJ113" i="9" a="1"/>
  <c r="S71" i="9" a="1"/>
  <c r="Y78" i="9" a="1"/>
  <c r="AJ27" i="9" a="1"/>
  <c r="BI74" i="9" a="1"/>
  <c r="AV74" i="9" a="1"/>
  <c r="BG98" i="9" a="1"/>
  <c r="AA88" i="9" a="1"/>
  <c r="BB136" i="9" a="1"/>
  <c r="BB114" i="9" a="1"/>
  <c r="BM80" i="9" a="1"/>
  <c r="BP84" i="9" a="1"/>
  <c r="T54" i="9" a="1"/>
  <c r="BD69" i="9" a="1"/>
  <c r="AG24" i="9" a="1"/>
  <c r="BM35" i="9" a="1"/>
  <c r="BD126" i="9" a="1"/>
  <c r="Q14" i="9" a="1"/>
  <c r="BA161" i="9" a="1"/>
  <c r="AF71" i="9" a="1"/>
  <c r="AW4" i="9" a="1"/>
  <c r="BA58" i="9" a="1"/>
  <c r="AA76" i="9" a="1"/>
  <c r="BA15" i="9" a="1"/>
  <c r="BH64" i="9" a="1"/>
  <c r="BP99" i="9" a="1"/>
  <c r="S8" i="9" a="1"/>
  <c r="BD132" i="9" a="1"/>
  <c r="BA65" i="9" a="1"/>
  <c r="W60" i="9" a="1"/>
  <c r="AS63" i="9" a="1"/>
  <c r="U61" i="9" a="1"/>
  <c r="Z37" i="9" a="1"/>
  <c r="BC20" i="9" a="1"/>
  <c r="AV87" i="9" a="1"/>
  <c r="BE154" i="9" a="1"/>
  <c r="W72" i="9" a="1"/>
  <c r="BN110" i="9" a="1"/>
  <c r="BI101" i="9" a="1"/>
  <c r="BA100" i="9" a="1"/>
  <c r="BQ24" i="9" a="1"/>
  <c r="BA126" i="9" a="1"/>
  <c r="BP11" i="9" a="1"/>
  <c r="BO45" i="9" a="1"/>
  <c r="S96" i="9" a="1"/>
  <c r="BK68" i="9" a="1"/>
  <c r="AO12" i="9" a="1"/>
  <c r="AX33" i="9" a="1"/>
  <c r="AS99" i="9" a="1"/>
  <c r="AG43" i="9" a="1"/>
  <c r="BO104" i="9" a="1"/>
  <c r="S14" i="9" a="1"/>
  <c r="BI21" i="9" a="1"/>
  <c r="R5" i="9" a="1"/>
  <c r="AX106" i="9" a="1"/>
  <c r="BD61" i="9" a="1"/>
  <c r="W82" i="9" a="1"/>
  <c r="BE46" i="9" a="1"/>
  <c r="BQ143" i="9" a="1"/>
  <c r="BI100" i="9" a="1"/>
  <c r="BG102" i="9" a="1"/>
  <c r="X74" i="9" a="1"/>
  <c r="X86" i="9" a="1"/>
  <c r="R8" i="9" a="1"/>
  <c r="AP105" i="9" a="1"/>
  <c r="BC132" i="9" a="1"/>
  <c r="BG30" i="9" a="1"/>
  <c r="BQ108" i="9" a="1"/>
  <c r="U30" i="9" a="1"/>
  <c r="AK44" i="9" a="1"/>
  <c r="AR66" i="9" a="1"/>
  <c r="AQ11" i="9" a="1"/>
  <c r="BQ67" i="9" a="1"/>
  <c r="AI51" i="9" a="1"/>
  <c r="BD48" i="9" a="1"/>
  <c r="BB112" i="9" a="1"/>
  <c r="AG30" i="9" a="1"/>
  <c r="AP91" i="9" a="1"/>
  <c r="AX70" i="9" a="1"/>
  <c r="BE43" i="9" a="1"/>
  <c r="AE81" i="9" a="1"/>
  <c r="X52" i="9" a="1"/>
  <c r="BJ100" i="9" a="1"/>
  <c r="BK85" i="9" a="1"/>
  <c r="R112" i="9" a="1"/>
  <c r="AU93" i="9" a="1"/>
  <c r="BM69" i="9" a="1"/>
  <c r="BG113" i="9" a="1"/>
  <c r="BE67" i="9" a="1"/>
  <c r="BN11" i="9" a="1"/>
  <c r="AL12" i="9" a="1"/>
  <c r="AQ13" i="9" a="1"/>
  <c r="U43" i="9" a="1"/>
  <c r="AX15" i="9" a="1"/>
  <c r="BH85" i="9" a="1"/>
  <c r="AW76" i="9" a="1"/>
  <c r="T53" i="9" a="1"/>
  <c r="AX23" i="9" a="1"/>
  <c r="AQ57" i="9" a="1"/>
  <c r="AS95" i="9" a="1"/>
  <c r="AD63" i="9" a="1"/>
  <c r="Z105" i="9" a="1"/>
  <c r="BH39" i="9" a="1"/>
  <c r="Q65" i="9" a="1"/>
  <c r="AI96" i="9" a="1"/>
  <c r="Z53" i="9" a="1"/>
  <c r="BP68" i="9" a="1"/>
  <c r="AX88" i="9" a="1"/>
  <c r="R90" i="9" a="1"/>
  <c r="U100" i="9" a="1"/>
  <c r="AP89" i="9" a="1"/>
  <c r="AJ16" i="9" a="1"/>
  <c r="AV9" i="9" a="1"/>
  <c r="AA19" i="9" a="1"/>
  <c r="AX92" i="9" a="1"/>
  <c r="Y60" i="9" a="1"/>
  <c r="AI104" i="9" a="1"/>
  <c r="Y4" i="9" a="1"/>
  <c r="AO51" i="9" a="1"/>
  <c r="AK18" i="9" a="1"/>
  <c r="AW105" i="9" a="1"/>
  <c r="BP21" i="9" a="1"/>
  <c r="BH122" i="9" a="1"/>
  <c r="BG58" i="9" a="1"/>
  <c r="AQ44" i="9" a="1"/>
  <c r="AY83" i="9" a="1"/>
  <c r="BI103" i="9" a="1"/>
  <c r="AW109" i="9" a="1"/>
  <c r="AF75" i="9" a="1"/>
  <c r="AJ24" i="9" a="1"/>
  <c r="AY104" i="9" a="1"/>
  <c r="AX21" i="9" a="1"/>
  <c r="BE75" i="9" a="1"/>
  <c r="Z22" i="9" a="1"/>
  <c r="AA30" i="9" a="1"/>
  <c r="BQ136" i="9" a="1"/>
  <c r="BJ76" i="9" a="1"/>
  <c r="BD81" i="9" a="1"/>
  <c r="BD157" i="9" a="1"/>
  <c r="AM54" i="9" a="1"/>
  <c r="AY64" i="9" a="1"/>
  <c r="BM68" i="9" a="1"/>
  <c r="AE72" i="9" a="1"/>
  <c r="Q37" i="9" a="1"/>
  <c r="AY80" i="9" a="1"/>
  <c r="AU4" i="9" a="1"/>
  <c r="BH105" i="9" a="1"/>
  <c r="S49" i="9" a="1"/>
  <c r="BQ10" i="9" a="1"/>
  <c r="S100" i="9" a="1"/>
  <c r="AD96" i="9" a="1"/>
  <c r="U68" i="9" a="1"/>
  <c r="AE54" i="9" a="1"/>
  <c r="BG101" i="9" a="1"/>
  <c r="AE96" i="9" a="1"/>
  <c r="AO95" i="9" a="1"/>
  <c r="BG4" i="9" a="1"/>
  <c r="BC55" i="9" a="1"/>
  <c r="AE52" i="9" a="1"/>
  <c r="AR10" i="9" a="1"/>
  <c r="AR101" i="9" a="1"/>
  <c r="BN106" i="9" a="1"/>
  <c r="BH108" i="9" a="1"/>
  <c r="AW6" i="9" a="1"/>
  <c r="BM26" i="9" a="1"/>
  <c r="AA6" i="9" a="1"/>
  <c r="BI40" i="9" a="1"/>
  <c r="BI130" i="9" a="1"/>
  <c r="AQ84" i="9" a="1"/>
  <c r="BE99" i="9" a="1"/>
  <c r="AG10" i="9" a="1"/>
  <c r="AR25" i="9" a="1"/>
  <c r="BB51" i="9" a="1"/>
  <c r="AR8" i="9" a="1"/>
  <c r="Q84" i="9" a="1"/>
  <c r="AL27" i="9" a="1"/>
  <c r="AF28" i="9" a="1"/>
  <c r="BG94" i="9" a="1"/>
  <c r="AC102" i="9" a="1"/>
  <c r="AV35" i="9" a="1"/>
  <c r="AE61" i="9" a="1"/>
  <c r="BB166" i="9" a="1"/>
  <c r="BI82" i="9" a="1"/>
  <c r="AP74" i="9" a="1"/>
  <c r="BB115" i="9" a="1"/>
  <c r="AO25" i="9" a="1"/>
  <c r="X12" i="9" a="1"/>
  <c r="BI96" i="9" a="1"/>
  <c r="BQ130" i="9" a="1"/>
  <c r="BQ27" i="9" a="1"/>
  <c r="AA63" i="9" a="1"/>
  <c r="R92" i="9" a="1"/>
  <c r="BK33" i="9" a="1"/>
  <c r="Y42" i="9" a="1"/>
  <c r="BE70" i="9" a="1"/>
  <c r="BJ68" i="9" a="1"/>
  <c r="BB132" i="9" a="1"/>
  <c r="AP52" i="9" a="1"/>
  <c r="AF11" i="9" a="1"/>
  <c r="AQ78" i="9" a="1"/>
  <c r="W90" i="9" a="1"/>
  <c r="AX63" i="9" a="1"/>
  <c r="AM35" i="9" a="1"/>
  <c r="BM77" i="9" a="1"/>
  <c r="T91" i="9" a="1"/>
  <c r="BE104" i="9" a="1"/>
  <c r="BE162" i="9" a="1"/>
  <c r="BM117" i="9" a="1"/>
  <c r="AF49" i="9" a="1"/>
  <c r="AG46" i="9" a="1"/>
  <c r="BN133" i="9" a="1"/>
  <c r="BJ4" i="9" a="1"/>
  <c r="BM47" i="9" a="1"/>
  <c r="AI68" i="9" a="1"/>
  <c r="S107" i="9" a="1"/>
  <c r="AW107" i="9" a="1"/>
  <c r="AU36" i="9" a="1"/>
  <c r="Y19" i="9" a="1"/>
  <c r="BC85" i="9" a="1"/>
  <c r="AJ37" i="9" a="1"/>
  <c r="W8" i="9" a="1"/>
  <c r="BM7" i="9" a="1"/>
  <c r="AV43" i="9" a="1"/>
  <c r="BA37" i="9" a="1"/>
  <c r="BC31" i="9" a="1"/>
  <c r="BH88" i="9" a="1"/>
  <c r="AF6" i="9" a="1"/>
  <c r="AE28" i="9" a="1"/>
  <c r="AU12" i="9" a="1"/>
  <c r="AF103" i="9" a="1"/>
  <c r="AJ95" i="9" a="1"/>
  <c r="BH133" i="9" a="1"/>
  <c r="BE155" i="9" a="1"/>
  <c r="BI87" i="9" a="1"/>
  <c r="AU81" i="9" a="1"/>
  <c r="T8" i="9" a="1"/>
  <c r="Y65" i="9" a="1"/>
  <c r="BQ41" i="9" a="1"/>
  <c r="BK77" i="9" a="1"/>
  <c r="AM26" i="9" a="1"/>
  <c r="AQ83" i="9" a="1"/>
  <c r="T25" i="9" a="1"/>
  <c r="BM13" i="9" a="1"/>
  <c r="BC27" i="9" a="1"/>
  <c r="BC122" i="9" a="1"/>
  <c r="T23" i="9" a="1"/>
  <c r="Y94" i="9" a="1"/>
  <c r="AR84" i="9" a="1"/>
  <c r="S43" i="9" a="1"/>
  <c r="Q106" i="9" a="1"/>
  <c r="AF41" i="9" a="1"/>
  <c r="BJ26" i="9" a="1"/>
  <c r="R67" i="9" a="1"/>
  <c r="Y15" i="9" a="1"/>
  <c r="Z103" i="9" a="1"/>
  <c r="T82" i="9" a="1"/>
  <c r="BG42" i="9" a="1"/>
  <c r="AV27" i="9" a="1"/>
  <c r="BI47" i="9" a="1"/>
  <c r="BO57" i="9" a="1"/>
  <c r="AA7" i="9" a="1"/>
  <c r="AK85" i="9" a="1"/>
  <c r="Z104" i="9" a="1"/>
  <c r="BD25" i="9" a="1"/>
  <c r="BA20" i="9" a="1"/>
  <c r="AW46" i="9" a="1"/>
  <c r="AO80" i="9" a="1"/>
  <c r="BI12" i="9" a="1"/>
  <c r="BP74" i="9" a="1"/>
  <c r="Z56" i="9" a="1"/>
  <c r="Y64" i="9" a="1"/>
  <c r="AF74" i="9" a="1"/>
  <c r="AW7" i="9" a="1"/>
  <c r="AC78" i="9" a="1"/>
  <c r="BM54" i="9" a="1"/>
  <c r="AK80" i="9" a="1"/>
  <c r="AO78" i="9" a="1"/>
  <c r="AX82" i="9" a="1"/>
  <c r="W99" i="9" a="1"/>
  <c r="BI48" i="9" a="1"/>
  <c r="Q82" i="9" a="1"/>
  <c r="AP16" i="9" a="1"/>
  <c r="BN19" i="9" a="1"/>
  <c r="BM95" i="9" a="1"/>
  <c r="BC106" i="9" a="1"/>
  <c r="AQ36" i="9" a="1"/>
  <c r="BE101" i="9" a="1"/>
  <c r="T21" i="9" a="1"/>
  <c r="BB106" i="9" a="1"/>
  <c r="AM28" i="9" a="1"/>
  <c r="BA11" i="9" a="1"/>
  <c r="AE14" i="9" a="1"/>
  <c r="R97" i="9" a="1"/>
  <c r="AG95" i="9" a="1"/>
  <c r="AS5" i="9" a="1"/>
  <c r="Q52" i="9" a="1"/>
  <c r="AI70" i="9" a="1"/>
  <c r="BB26" i="9" a="1"/>
  <c r="BN108" i="9" a="1"/>
  <c r="AF87" i="9" a="1"/>
  <c r="AX57" i="9" a="1"/>
  <c r="BQ30" i="9" a="1"/>
  <c r="AE95" i="9" a="1"/>
  <c r="BO87" i="9" a="1"/>
  <c r="S62" i="9" a="1"/>
  <c r="BO107" i="9" a="1"/>
  <c r="AV26" i="9" a="1"/>
  <c r="BC32" i="9" a="1"/>
  <c r="BJ93" i="9" a="1"/>
  <c r="X13" i="9" a="1"/>
  <c r="S68" i="9" a="1"/>
  <c r="BM49" i="9" a="1"/>
  <c r="BG86" i="9" a="1"/>
  <c r="Y50" i="9" a="1"/>
  <c r="BI72" i="9" a="1"/>
  <c r="AJ76" i="9" a="1"/>
  <c r="Z93" i="9" a="1"/>
  <c r="Z27" i="9" a="1"/>
  <c r="AW77" i="9" a="1"/>
  <c r="BP24" i="9" a="1"/>
  <c r="BQ102" i="9" a="1"/>
  <c r="AD7" i="9" a="1"/>
  <c r="U40" i="9" a="1"/>
  <c r="Q21" i="9" a="1"/>
  <c r="AR98" i="9" a="1"/>
  <c r="AW60" i="9" a="1"/>
  <c r="AE35" i="9" a="1"/>
  <c r="BN20" i="9" a="1"/>
  <c r="AO106" i="9" a="1"/>
  <c r="BG70" i="9" a="1"/>
  <c r="Y90" i="9" a="1"/>
  <c r="AQ69" i="9" a="1"/>
  <c r="BB34" i="9" a="1"/>
  <c r="BJ82" i="9" a="1"/>
  <c r="BN66" i="9" a="1"/>
  <c r="BG26" i="9" a="1"/>
  <c r="U23" i="9" a="1"/>
  <c r="BA18" i="9" a="1"/>
  <c r="AJ77" i="9" a="1"/>
  <c r="AV22" i="9" a="1"/>
  <c r="BG115" i="9" a="1"/>
  <c r="BD136" i="9" a="1"/>
  <c r="AI25" i="9" a="1"/>
  <c r="BC75" i="9" a="1"/>
  <c r="BJ103" i="9" a="1"/>
  <c r="AR14" i="9" a="1"/>
  <c r="AK76" i="9" a="1"/>
  <c r="BK60" i="9" a="1"/>
  <c r="AR52" i="9" a="1"/>
  <c r="Y67" i="9" a="1"/>
  <c r="BI35" i="9" a="1"/>
  <c r="BJ5" i="9" a="1"/>
  <c r="AK38" i="9" a="1"/>
  <c r="BO62" i="9" a="1"/>
  <c r="AX58" i="9" a="1"/>
  <c r="AR4" i="9" a="1"/>
  <c r="BM110" i="9" a="1"/>
  <c r="AY38" i="9" a="1"/>
  <c r="AC99" i="9" a="1"/>
  <c r="U50" i="9" a="1"/>
  <c r="T111" i="9" a="1"/>
  <c r="BP94" i="9" a="1"/>
  <c r="BJ124" i="9" a="1"/>
  <c r="S113" i="9" a="1"/>
  <c r="AV62" i="9" a="1"/>
  <c r="AE88" i="9" a="1"/>
  <c r="AW31" i="9" a="1"/>
  <c r="BQ25" i="9" a="1"/>
  <c r="BK124" i="9" a="1"/>
  <c r="BE118" i="9" a="1"/>
  <c r="BJ71" i="9" a="1"/>
  <c r="AQ81" i="9" a="1"/>
  <c r="BC90" i="9" a="1"/>
  <c r="BC81" i="9" a="1"/>
  <c r="BC155" i="9" a="1"/>
  <c r="X4" i="9" a="1"/>
  <c r="AS64" i="9" a="1"/>
  <c r="BM43" i="9" a="1"/>
  <c r="BB152" i="9" a="1"/>
  <c r="BC73" i="9" a="1"/>
  <c r="BE164" i="9" a="1"/>
  <c r="AA5" i="9" a="1"/>
  <c r="BK24" i="9" a="1"/>
  <c r="AA77" i="9" a="1"/>
  <c r="BE52" i="9" a="1"/>
  <c r="AI94" i="9" a="1"/>
  <c r="BI4" i="9" a="1"/>
  <c r="AX16" i="9" a="1"/>
  <c r="R62" i="9" a="1"/>
  <c r="BP102" i="9" a="1"/>
  <c r="BB138" i="9" a="1"/>
  <c r="BE109" i="9" a="1"/>
  <c r="T93" i="9" a="1"/>
  <c r="R52" i="9" a="1"/>
  <c r="Y98" i="9" a="1"/>
  <c r="AL21" i="9" a="1"/>
  <c r="AU31" i="9" a="1"/>
  <c r="AJ75" i="9" a="1"/>
  <c r="AJ42" i="9" a="1"/>
  <c r="AL44" i="9" a="1"/>
  <c r="AS53" i="9" a="1"/>
  <c r="AQ97" i="9" a="1"/>
  <c r="AF94" i="9" a="1"/>
  <c r="BB72" i="9" a="1"/>
  <c r="BM36" i="9" a="1"/>
  <c r="X26" i="9" a="1"/>
  <c r="AE51" i="9" a="1"/>
  <c r="AE94" i="9" a="1"/>
  <c r="AJ78" i="9" a="1"/>
  <c r="BE131" i="9" a="1"/>
  <c r="AG57" i="9" a="1"/>
  <c r="BB59" i="9" a="1"/>
  <c r="X85" i="9" a="1"/>
  <c r="BD91" i="9" a="1"/>
  <c r="BO32" i="9" a="1"/>
  <c r="S37" i="9" a="1"/>
  <c r="Z81" i="9" a="1"/>
  <c r="BQ45" i="9" a="1"/>
  <c r="BD87" i="9" a="1"/>
  <c r="AY58" i="9" a="1"/>
  <c r="BC46" i="9" a="1"/>
  <c r="AI14" i="9" a="1"/>
  <c r="X49" i="9" a="1"/>
  <c r="T10" i="9" a="1"/>
  <c r="AK20" i="9" a="1"/>
  <c r="Y70" i="9" a="1"/>
  <c r="AP59" i="9" a="1"/>
  <c r="AF30" i="9" a="1"/>
  <c r="BK126" i="9" a="1"/>
  <c r="X31" i="9" a="1"/>
  <c r="AU83" i="9" a="1"/>
  <c r="AA96" i="9" a="1"/>
  <c r="AY11" i="9" a="1"/>
  <c r="R40" i="9" a="1"/>
  <c r="U62" i="9" a="1"/>
  <c r="BE94" i="9" a="1"/>
  <c r="BQ121" i="9" a="1"/>
  <c r="AU35" i="9" a="1"/>
  <c r="BG131" i="9" a="1"/>
  <c r="S65" i="9" a="1"/>
  <c r="AK60" i="9" a="1"/>
  <c r="Z45" i="9" a="1"/>
  <c r="W32" i="9" a="1"/>
  <c r="AY69" i="9" a="1"/>
  <c r="BA127" i="9" a="1"/>
  <c r="X53" i="9" a="1"/>
  <c r="AG96" i="9" a="1"/>
  <c r="BA74" i="9" a="1"/>
  <c r="BC153" i="9" a="1"/>
  <c r="AG103" i="9" a="1"/>
  <c r="BO40" i="9" a="1"/>
  <c r="W77" i="9" a="1"/>
  <c r="S19" i="9" a="1"/>
  <c r="AY103" i="9" a="1"/>
  <c r="X51" i="9" a="1"/>
  <c r="BK35" i="9" a="1"/>
  <c r="AV52" i="9" a="1"/>
  <c r="BJ85" i="9" a="1"/>
  <c r="AV91" i="9" a="1"/>
  <c r="AO31" i="9" a="1"/>
  <c r="AO82" i="9" a="1"/>
  <c r="T66" i="9" a="1"/>
  <c r="BN64" i="9" a="1"/>
  <c r="AS24" i="9" a="1"/>
  <c r="BP142" i="9" a="1"/>
  <c r="Y33" i="9" a="1"/>
  <c r="AC77" i="9" a="1"/>
  <c r="BB137" i="9" a="1"/>
  <c r="AK4" i="9" a="1"/>
  <c r="BI24" i="9" a="1"/>
  <c r="X33" i="9" a="1"/>
  <c r="BA38" i="9" a="1"/>
  <c r="AY46" i="9" a="1"/>
  <c r="BQ120" i="9" a="1"/>
  <c r="BQ103" i="9" a="1"/>
  <c r="BD95" i="9" a="1"/>
  <c r="AF67" i="9" a="1"/>
  <c r="BG47" i="9" a="1"/>
  <c r="AO97" i="9" a="1"/>
  <c r="Q32" i="9" a="1"/>
  <c r="BB116" i="9" a="1"/>
  <c r="Y37" i="9" a="1"/>
  <c r="AK48" i="9" a="1"/>
  <c r="U21" i="9" a="1"/>
  <c r="BJ98" i="9" a="1"/>
  <c r="BE11" i="9" a="1"/>
  <c r="AQ108" i="9" a="1"/>
  <c r="AV104" i="9" a="1"/>
  <c r="AX20" i="9" a="1"/>
  <c r="AM31" i="9" a="1"/>
  <c r="BP133" i="9" a="1"/>
  <c r="X100" i="9" a="1"/>
  <c r="AG74" i="9" a="1"/>
  <c r="BO82" i="9" a="1"/>
  <c r="X8" i="9" a="1"/>
  <c r="Q71" i="9" a="1"/>
  <c r="W22" i="9" a="1"/>
  <c r="AF40" i="9" a="1"/>
  <c r="BQ87" i="9" a="1"/>
  <c r="AC105" i="9" a="1"/>
  <c r="AJ63" i="9" a="1"/>
  <c r="X39" i="9" a="1"/>
  <c r="BG121" i="9" a="1"/>
  <c r="AL89" i="9" a="1"/>
  <c r="BQ46" i="9" a="1"/>
  <c r="AF12" i="9" a="1"/>
  <c r="S76" i="9" a="1"/>
  <c r="X41" i="9" a="1"/>
  <c r="AW26" i="9" a="1"/>
  <c r="Z55" i="9" a="1"/>
  <c r="BJ123" i="9" a="1"/>
  <c r="BA10" i="9" a="1"/>
  <c r="BP4" i="9" a="1"/>
  <c r="Z79" i="9" a="1"/>
  <c r="AV98" i="9" a="1"/>
  <c r="AY68" i="9" a="1"/>
  <c r="BN13" i="9" a="1"/>
  <c r="R105" i="9" a="1"/>
  <c r="BO61" i="9" a="1"/>
  <c r="Y99" i="9" a="1"/>
  <c r="W81" i="9" a="1"/>
  <c r="AM50" i="9" a="1"/>
  <c r="AO17" i="9" a="1"/>
  <c r="S57" i="9" a="1"/>
  <c r="BP67" i="9" a="1"/>
  <c r="BE106" i="9" a="1"/>
  <c r="AR33" i="9" a="1"/>
  <c r="W88" i="9" a="1"/>
  <c r="AF95" i="9" a="1"/>
  <c r="U51" i="9" a="1"/>
  <c r="BO80" i="9" a="1"/>
  <c r="BC50" i="9" a="1"/>
  <c r="AL18" i="9" a="1"/>
  <c r="S74" i="9" a="1"/>
  <c r="AL104" i="9" a="1"/>
  <c r="AP10" i="9" a="1"/>
  <c r="AL4" i="9" a="1"/>
  <c r="AC80" i="9" a="1"/>
  <c r="R14" i="9" a="1"/>
  <c r="Y62" i="9" a="1"/>
  <c r="BP116" i="9" a="1"/>
  <c r="AR13" i="9" a="1"/>
  <c r="AE50" i="9" a="1"/>
  <c r="BI41" i="9" a="1"/>
  <c r="BQ48" i="9" a="1"/>
  <c r="Y18" i="9" a="1"/>
  <c r="BO39" i="9" a="1"/>
  <c r="AA13" i="9" a="1"/>
  <c r="AL38" i="9" a="1"/>
  <c r="BN56" i="9" a="1"/>
  <c r="W27" i="9" a="1"/>
  <c r="AD22" i="9" a="1"/>
  <c r="Y36" i="9" a="1"/>
  <c r="BB156" i="9" a="1"/>
  <c r="BN83" i="9" a="1"/>
  <c r="BE82" i="9" a="1"/>
  <c r="BQ140" i="9" a="1"/>
  <c r="BQ115" i="9" a="1"/>
  <c r="AD99" i="9" a="1"/>
  <c r="AJ91" i="9" a="1"/>
  <c r="AF43" i="9" a="1"/>
  <c r="AU55" i="9" a="1"/>
  <c r="AG60" i="9" a="1"/>
  <c r="Y87" i="9" a="1"/>
  <c r="Y35" i="9" a="1"/>
  <c r="AD65" i="9" a="1"/>
  <c r="AD30" i="9" a="1"/>
  <c r="AG83" i="9" a="1"/>
  <c r="AG21" i="9" a="1"/>
  <c r="AR102" i="9" a="1"/>
  <c r="BM149" i="9" a="1"/>
  <c r="BM25" i="9" a="1"/>
  <c r="BO115" i="9" a="1"/>
  <c r="AX25" i="9" a="1"/>
  <c r="BQ38" i="9" a="1"/>
  <c r="AV57" i="9" a="1"/>
  <c r="AX43" i="9" a="1"/>
  <c r="T19" i="9" a="1"/>
  <c r="T99" i="9" a="1"/>
  <c r="AM73" i="9" a="1"/>
  <c r="BD94" i="9" a="1"/>
  <c r="AL84" i="9" a="1"/>
  <c r="AD35" i="9" a="1"/>
  <c r="BK73" i="9" a="1"/>
  <c r="BJ17" i="9" a="1"/>
  <c r="BG123" i="9" a="1"/>
  <c r="BN30" i="9" a="1"/>
  <c r="BE39" i="9" a="1"/>
  <c r="AA71" i="9" a="1"/>
  <c r="AO19" i="9" a="1"/>
  <c r="Y39" i="9" a="1"/>
  <c r="BI106" i="9" a="1"/>
  <c r="AI22" i="9" a="1"/>
  <c r="BM97" i="9" a="1"/>
  <c r="AF69" i="9" a="1"/>
  <c r="AF7" i="9" a="1"/>
  <c r="AM79" i="9" a="1"/>
  <c r="AW72" i="9" a="1"/>
  <c r="AU17" i="9" a="1"/>
  <c r="BA78" i="9" a="1"/>
  <c r="BE122" i="9" a="1"/>
  <c r="AO61" i="9" a="1"/>
  <c r="AL63" i="9" a="1"/>
  <c r="W7" i="9" a="1"/>
  <c r="BQ31" i="9" a="1"/>
  <c r="T14" i="9" a="1"/>
  <c r="AX17" i="9" a="1"/>
  <c r="R68" i="9" a="1"/>
  <c r="AI81" i="9" a="1"/>
  <c r="S7" i="9" a="1"/>
  <c r="Z36" i="9" a="1"/>
  <c r="AW69" i="9" a="1"/>
  <c r="AQ47" i="9" a="1"/>
  <c r="BD96" i="9" a="1"/>
  <c r="Q36" i="9" a="1"/>
  <c r="AE74" i="9" a="1"/>
  <c r="AL55" i="9" a="1"/>
  <c r="BG38" i="9" a="1"/>
  <c r="BQ19" i="9" a="1"/>
  <c r="BH6" i="9" a="1"/>
  <c r="BB167" i="9" a="1"/>
  <c r="T55" i="9" a="1"/>
  <c r="BM21" i="9" a="1"/>
  <c r="AA14" i="9" a="1"/>
  <c r="BK118" i="9" a="1"/>
  <c r="AM43" i="9" a="1"/>
  <c r="BM145" i="9" a="1"/>
  <c r="Q56" i="9" a="1"/>
  <c r="BK64" i="9" a="1"/>
  <c r="BD150" i="9" a="1"/>
  <c r="AL53" i="9" a="1"/>
  <c r="BI111" i="9" a="1"/>
  <c r="BI70" i="9" a="1"/>
  <c r="AU50" i="9" a="1"/>
  <c r="AL16" i="9" a="1"/>
  <c r="AM18" i="9" a="1"/>
  <c r="AJ59" i="9" a="1"/>
  <c r="AW89" i="9" a="1"/>
  <c r="BN72" i="9" a="1"/>
  <c r="BG57" i="9" a="1"/>
  <c r="R17" i="9" a="1"/>
  <c r="Y6" i="9" a="1"/>
  <c r="Y46" i="9" a="1"/>
  <c r="AD46" i="9" a="1"/>
  <c r="BE26" i="9" a="1"/>
  <c r="AG20" i="9" a="1"/>
  <c r="BA160" i="9" a="1"/>
  <c r="BK78" i="9" a="1"/>
  <c r="T74" i="9" a="1"/>
  <c r="BM129" i="9" a="1"/>
  <c r="BG63" i="9" a="1"/>
  <c r="T110" i="9" a="1"/>
  <c r="AM93" i="9" a="1"/>
  <c r="BN146" i="9" a="1"/>
  <c r="AQ58" i="9" a="1"/>
  <c r="BA5" i="9" a="1"/>
  <c r="BN61" i="9" a="1"/>
  <c r="BA55" i="9" a="1"/>
  <c r="BI50" i="9" a="1"/>
  <c r="BK122" i="9" a="1"/>
  <c r="AS107" i="9" a="1"/>
  <c r="BG89" i="9" a="1"/>
  <c r="BQ47" i="9" a="1"/>
  <c r="BP141" i="9" a="1"/>
  <c r="AF97" i="9" a="1"/>
  <c r="BG68" i="9" a="1"/>
  <c r="S94" i="9" a="1"/>
  <c r="BG35" i="9" a="1"/>
  <c r="AS85" i="9" a="1"/>
  <c r="BD108" i="9" a="1"/>
  <c r="X27" i="9" a="1"/>
  <c r="AV13" i="9" a="1"/>
  <c r="BN55" i="9" a="1"/>
  <c r="BK20" i="9" a="1"/>
  <c r="AU82" i="9" a="1"/>
  <c r="AM94" i="9" a="1"/>
  <c r="Z42" i="9" a="1"/>
  <c r="AM49" i="9" a="1"/>
  <c r="Q11" i="9" a="1"/>
  <c r="AY42" i="9" a="1"/>
  <c r="BB162" i="9" a="1"/>
  <c r="Q7" i="9" a="1"/>
  <c r="AR15" i="9" a="1"/>
  <c r="BK111" i="9" a="1"/>
  <c r="BD59" i="9" a="1"/>
  <c r="BE95" i="9" a="1"/>
  <c r="BQ20" i="9" a="1"/>
  <c r="AU43" i="9" a="1"/>
  <c r="BD50" i="9" a="1"/>
  <c r="BN22" i="9" a="1"/>
  <c r="BN82" i="9" a="1"/>
  <c r="X42" i="9" a="1"/>
  <c r="BD26" i="9" a="1"/>
  <c r="AX84" i="9" a="1"/>
  <c r="AK86" i="9" a="1"/>
  <c r="T5" i="9" a="1"/>
  <c r="BB129" i="9" a="1"/>
  <c r="BO136" i="9" a="1"/>
  <c r="BO27" i="9" a="1"/>
  <c r="AG55" i="9" a="1"/>
  <c r="X23" i="9" a="1"/>
  <c r="BC69" i="9" a="1"/>
  <c r="BJ43" i="9" a="1"/>
  <c r="BO29" i="9" a="1"/>
  <c r="U25" i="9" a="1"/>
  <c r="Y25" i="9" a="1"/>
  <c r="X87" i="9" a="1"/>
  <c r="BM118" i="9" a="1"/>
  <c r="AQ71" i="9" a="1"/>
  <c r="T22" i="9" a="1"/>
  <c r="Q78" i="9" a="1"/>
  <c r="T26" i="9" a="1"/>
  <c r="BD7" i="9" a="1"/>
  <c r="AR34" i="9" a="1"/>
  <c r="AW78" i="9" a="1"/>
  <c r="S44" i="9" a="1"/>
  <c r="BE16" i="9" a="1"/>
  <c r="BM106" i="9" a="1"/>
  <c r="U86" i="9" a="1"/>
  <c r="Z92" i="9" a="1"/>
  <c r="BE10" i="9" a="1"/>
  <c r="AD44" i="9" a="1"/>
  <c r="AJ74" i="9" a="1"/>
  <c r="BE135" i="9" a="1"/>
  <c r="BB86" i="9" a="1"/>
  <c r="BO6" i="9" a="1"/>
  <c r="Z17" i="9" a="1"/>
  <c r="BN12" i="9" a="1"/>
  <c r="BJ44" i="9" a="1"/>
  <c r="BO16" i="9" a="1"/>
  <c r="AQ75" i="9" a="1"/>
  <c r="BO75" i="9" a="1"/>
  <c r="BK109" i="9" a="1"/>
  <c r="BN131" i="9" a="1"/>
  <c r="BA69" i="9" a="1"/>
  <c r="AA47" i="9" a="1"/>
  <c r="AC24" i="9" a="1"/>
  <c r="AU28" i="9" a="1"/>
  <c r="BK132" i="9" a="1"/>
  <c r="BB4" i="9" a="1"/>
  <c r="S51" i="9" a="1"/>
  <c r="BD20" i="9" a="1"/>
  <c r="AD90" i="9" a="1"/>
  <c r="BI38" i="9" a="1"/>
  <c r="BJ8" i="9" a="1"/>
  <c r="AM10" i="9" a="1"/>
  <c r="BP120" i="9" a="1"/>
  <c r="AP95" i="9" a="1"/>
  <c r="AP67" i="9" a="1"/>
  <c r="AW55" i="9" a="1"/>
  <c r="AR72" i="9" a="1"/>
  <c r="AV41" i="9" a="1"/>
  <c r="X36" i="9" a="1"/>
  <c r="AY61" i="9" a="1"/>
  <c r="AL17" i="9" a="1"/>
  <c r="BB33" i="9" a="1"/>
  <c r="AY107" i="9" a="1"/>
  <c r="AV23" i="9" a="1"/>
  <c r="BC33" i="9" a="1"/>
  <c r="BC159" i="9" a="1"/>
  <c r="BN90" i="9" a="1"/>
  <c r="AE37" i="9" a="1"/>
  <c r="AI84" i="9" a="1"/>
  <c r="BJ88" i="9" a="1"/>
  <c r="Z21" i="9" a="1"/>
  <c r="AC83" i="9" a="1"/>
  <c r="BE7" i="9" a="1"/>
  <c r="AO13" i="9" a="1"/>
  <c r="AF98" i="9" a="1"/>
  <c r="BK9" i="9" a="1"/>
  <c r="AP39" i="9" a="1"/>
  <c r="BK31" i="9" a="1"/>
  <c r="BB111" i="9" a="1"/>
  <c r="BO4" i="9" a="1"/>
  <c r="BE32" i="9" a="1"/>
  <c r="BG29" i="9" a="1"/>
  <c r="BC8" i="9" a="1"/>
  <c r="BB81" i="9" a="1"/>
  <c r="AE11" i="9" a="1"/>
  <c r="BO140" i="9" a="1"/>
  <c r="R30" i="9" a="1"/>
  <c r="Y104" i="9" a="1"/>
  <c r="BE80" i="9" a="1"/>
  <c r="AC15" i="9" a="1"/>
  <c r="S91" i="9" a="1"/>
  <c r="S22" i="9" a="1"/>
  <c r="W49" i="9" a="1"/>
  <c r="Q43" i="9" a="1"/>
  <c r="AS48" i="9" a="1"/>
  <c r="BJ37" i="9" a="1"/>
  <c r="AV79" i="9" a="1"/>
  <c r="AQ27" i="9" a="1"/>
  <c r="R41" i="9" a="1"/>
  <c r="Q62" i="9" a="1"/>
  <c r="W63" i="9" a="1"/>
  <c r="BH37" i="9" a="1"/>
  <c r="X20" i="9" a="1"/>
  <c r="BD51" i="9" a="1"/>
  <c r="Z59" i="9" a="1"/>
  <c r="W54" i="9" a="1"/>
  <c r="BK54" i="9" a="1"/>
  <c r="AI30" i="9" a="1"/>
  <c r="BK102" i="9" a="1"/>
  <c r="BC130" i="9" a="1"/>
  <c r="U44" i="9" a="1"/>
  <c r="R34" i="9" a="1"/>
  <c r="BI112" i="9" a="1"/>
  <c r="BG75" i="9" a="1"/>
  <c r="BD40" i="9" a="1"/>
  <c r="BP112" i="9" a="1"/>
  <c r="BQ145" i="9" a="1"/>
  <c r="AD95" i="9" a="1"/>
  <c r="AY25" i="9" a="1"/>
  <c r="BI66" i="9" a="1"/>
  <c r="BD146" i="9" a="1"/>
  <c r="AD47" i="9" a="1"/>
  <c r="AO105" i="9" a="1"/>
  <c r="Z54" i="9" a="1"/>
  <c r="BC72" i="9" a="1"/>
  <c r="BN18" i="9" a="1"/>
  <c r="AO52" i="9" a="1"/>
  <c r="AQ6" i="9" a="1"/>
  <c r="Q22" i="9" a="1"/>
  <c r="AE19" i="9" a="1"/>
  <c r="AK41" i="9" a="1"/>
  <c r="R85" i="9" a="1"/>
  <c r="AX50" i="9" a="1"/>
  <c r="AR37" i="9" a="1"/>
  <c r="BH134" i="9" a="1"/>
  <c r="BH114" i="9" a="1"/>
  <c r="AM8" i="9" a="1"/>
  <c r="AO85" i="9" a="1"/>
  <c r="BA88" i="9" a="1"/>
  <c r="AX86" i="9" a="1"/>
  <c r="AY96" i="9" a="1"/>
  <c r="AM19" i="9" a="1"/>
  <c r="AW64" i="9" a="1"/>
  <c r="BK38" i="9" a="1"/>
  <c r="AP47" i="9" a="1"/>
  <c r="BK81" i="9" a="1"/>
  <c r="BG28" i="9" a="1"/>
  <c r="AS32" i="9" a="1"/>
  <c r="AV37" i="9" a="1"/>
  <c r="BM122" i="9" a="1"/>
  <c r="BI53" i="9" a="1"/>
  <c r="BK110" i="9" a="1"/>
  <c r="BO120" i="9" a="1"/>
  <c r="BC141" i="9" a="1"/>
  <c r="BK36" i="9" a="1"/>
  <c r="BK10" i="9" a="1"/>
  <c r="BD30" i="9" a="1"/>
  <c r="BA114" i="9" a="1"/>
  <c r="AO48" i="9" a="1"/>
  <c r="T35" i="9" a="1"/>
  <c r="BO123" i="9" a="1"/>
  <c r="BK69" i="9" a="1"/>
  <c r="AF78" i="9" a="1"/>
  <c r="Y80" i="9" a="1"/>
  <c r="BH73" i="9" a="1"/>
  <c r="AV93" i="9" a="1"/>
  <c r="S13" i="9" a="1"/>
  <c r="AU107" i="9" a="1"/>
  <c r="BO133" i="9" a="1"/>
  <c r="BB151" i="9" a="1"/>
  <c r="AF8" i="9" a="1"/>
  <c r="BA92" i="9" a="1"/>
  <c r="BK63" i="9" a="1"/>
  <c r="U74" i="9" a="1"/>
  <c r="AA34" i="9" a="1"/>
  <c r="BM14" i="9" a="1"/>
  <c r="R99" i="9" a="1"/>
  <c r="AY5" i="9" a="1"/>
  <c r="BM125" i="9" a="1"/>
  <c r="BJ22" i="9" a="1"/>
  <c r="BA132" i="9" a="1"/>
  <c r="BD102" i="9" a="1"/>
  <c r="BI63" i="9" a="1"/>
  <c r="BE31" i="9" a="1"/>
  <c r="BH32" i="9" a="1"/>
  <c r="AD11" i="9" a="1"/>
  <c r="BA162" i="9" a="1"/>
  <c r="Q102" i="9" a="1"/>
  <c r="BC123" i="9" a="1"/>
  <c r="BA140" i="9" a="1"/>
  <c r="AG40" i="9" a="1"/>
  <c r="AQ21" i="9" a="1"/>
  <c r="BD42" i="9" a="1"/>
  <c r="Y17" i="9" a="1"/>
  <c r="AW23" i="9" a="1"/>
  <c r="BC63" i="9" a="1"/>
  <c r="BC5" i="9" a="1"/>
  <c r="AG84" i="9" a="1"/>
  <c r="BD49" i="9" a="1"/>
  <c r="AL15" i="9" a="1"/>
  <c r="AJ89" i="9" a="1"/>
  <c r="BN32" i="9" a="1"/>
  <c r="BP30" i="9" a="1"/>
  <c r="BM121" i="9" a="1"/>
  <c r="AK9" i="9" a="1"/>
  <c r="BO54" i="9" a="1"/>
  <c r="BM6" i="9" a="1"/>
  <c r="S61" i="9" a="1"/>
  <c r="BO93" i="9" a="1"/>
  <c r="BO89" i="9" a="1"/>
  <c r="BN103" i="9" a="1"/>
  <c r="BN42" i="9" a="1"/>
  <c r="AS74" i="9" a="1"/>
  <c r="AJ46" i="9" a="1"/>
  <c r="AV60" i="9" a="1"/>
  <c r="BM60" i="9" a="1"/>
  <c r="T68" i="9" a="1"/>
  <c r="AD23" i="9" a="1"/>
  <c r="AC55" i="9" a="1"/>
  <c r="X75" i="9" a="1"/>
  <c r="BK93" i="9" a="1"/>
  <c r="AQ5" i="9" a="1"/>
  <c r="W89" i="9" a="1"/>
  <c r="S27" i="9" a="1"/>
  <c r="AC26" i="9" a="1"/>
  <c r="AF18" i="9" a="1"/>
  <c r="AO26" i="9" a="1"/>
  <c r="BE38" i="9" a="1"/>
  <c r="AS12" i="9" a="1"/>
  <c r="BH43" i="9" a="1"/>
  <c r="Z57" i="9" a="1"/>
  <c r="BG18" i="9" a="1"/>
  <c r="AR106" i="9" a="1"/>
  <c r="BB148" i="9" a="1"/>
  <c r="BD141" i="9" a="1"/>
  <c r="AS13" i="9" a="1"/>
  <c r="S114" i="9" a="1"/>
  <c r="S31" i="9" a="1"/>
  <c r="BQ15" i="9" a="1"/>
  <c r="BH132" i="9" a="1"/>
  <c r="BO151" i="9" a="1"/>
  <c r="AK21" i="9" a="1"/>
  <c r="AI45" i="9" a="1"/>
  <c r="R43" i="9" a="1"/>
  <c r="AK99" i="9" a="1"/>
  <c r="AL40" i="9" a="1"/>
  <c r="AR40" i="9" a="1"/>
  <c r="U98" i="9" a="1"/>
  <c r="BP82" i="9" a="1"/>
  <c r="Z88" i="9" a="1"/>
  <c r="BN93" i="9" a="1"/>
  <c r="AO59" i="9" a="1"/>
  <c r="BO68" i="9" a="1"/>
  <c r="T73" i="9" a="1"/>
  <c r="Q116" i="9" a="1"/>
  <c r="AK71" i="9" a="1"/>
  <c r="AG91" i="9" a="1"/>
  <c r="AC85" i="9" a="1"/>
  <c r="BM108" i="9" a="1"/>
  <c r="BA34" i="9" a="1"/>
  <c r="W17" i="9" a="1"/>
  <c r="T11" i="9" a="1"/>
  <c r="AK83" i="9" a="1"/>
  <c r="BH21" i="9" a="1"/>
  <c r="AJ23" i="9" a="1"/>
  <c r="BD104" i="9" a="1"/>
  <c r="AW47" i="9" a="1"/>
  <c r="BM38" i="9" a="1"/>
  <c r="S6" i="9" a="1"/>
  <c r="BH51" i="9" a="1"/>
  <c r="AF63" i="9" a="1"/>
  <c r="AD38" i="9" a="1"/>
  <c r="AY71" i="9" a="1"/>
  <c r="T88" i="9" a="1"/>
  <c r="BB141" i="9" a="1"/>
  <c r="BI55" i="9" a="1"/>
  <c r="AY62" i="9" a="1"/>
  <c r="BN142" i="9" a="1"/>
  <c r="BN143" i="9" a="1"/>
  <c r="BB16" i="9" a="1"/>
  <c r="BI80" i="9" a="1"/>
  <c r="AD70" i="9" a="1"/>
  <c r="BE71" i="9" a="1"/>
  <c r="Z80" i="9" a="1"/>
  <c r="AU66" i="9" a="1"/>
  <c r="AV46" i="9" a="1"/>
  <c r="BD85" i="9" a="1"/>
  <c r="BO19" i="9" a="1"/>
  <c r="BQ88" i="9" a="1"/>
  <c r="BP151" i="9" a="1"/>
  <c r="BM79" i="9" a="1"/>
  <c r="BJ83" i="9" a="1"/>
  <c r="BA45" i="9" a="1"/>
  <c r="BP85" i="9" a="1"/>
  <c r="R70" i="9" a="1"/>
  <c r="Q23" i="9" a="1"/>
  <c r="BC118" i="9" a="1"/>
  <c r="AK5" i="9" a="1"/>
  <c r="BH115" i="9" a="1"/>
  <c r="AF82" i="9" a="1"/>
  <c r="BJ41" i="9" a="1"/>
  <c r="AE100" i="9" a="1"/>
  <c r="AI95" i="9" a="1"/>
  <c r="AS31" i="9" a="1"/>
  <c r="BD65" i="9" a="1"/>
  <c r="BK8" i="9" a="1"/>
  <c r="BM24" i="9" a="1"/>
  <c r="BI20" i="9" a="1"/>
  <c r="AR45" i="9" a="1"/>
  <c r="BM64" i="9" a="1"/>
  <c r="AS69" i="9" a="1"/>
  <c r="AF27" i="9" a="1"/>
  <c r="BJ81" i="9" a="1"/>
  <c r="AQ88" i="9" a="1"/>
  <c r="W74" i="9" a="1"/>
  <c r="AM16" i="9" a="1"/>
  <c r="BG116" i="9" a="1"/>
  <c r="BC129" i="9" a="1"/>
  <c r="Z89" i="9" a="1"/>
  <c r="AJ73" i="9" a="1"/>
  <c r="AG27" i="9" a="1"/>
  <c r="AK100" i="9" a="1"/>
  <c r="BO101" i="9" a="1"/>
  <c r="BM61" i="9" a="1"/>
  <c r="AX48" i="9" a="1"/>
  <c r="BA86" i="9" a="1"/>
  <c r="AK34" i="9" a="1"/>
  <c r="BO17" i="9" a="1"/>
  <c r="AF79" i="9" a="1"/>
  <c r="BD43" i="9" a="1"/>
  <c r="BO125" i="9" a="1"/>
  <c r="X80" i="9" a="1"/>
  <c r="AG35" i="9" a="1"/>
  <c r="BI128" i="9" a="1"/>
  <c r="AL78" i="9" a="1"/>
  <c r="BP75" i="9" a="1"/>
  <c r="AS10" i="9" a="1"/>
  <c r="AJ30" i="9" a="1"/>
  <c r="AR75" i="9" a="1"/>
  <c r="BQ144" i="9" a="1"/>
  <c r="AC53" i="9" a="1"/>
  <c r="BH103" i="9" a="1"/>
  <c r="BQ13" i="9" a="1"/>
  <c r="BM130" i="9" a="1"/>
  <c r="BI49" i="9" a="1"/>
  <c r="AD19" i="9" a="1"/>
  <c r="BQ128" i="9" a="1"/>
  <c r="AX52" i="9" a="1"/>
  <c r="BQ36" i="9" a="1"/>
  <c r="AK42" i="9" a="1"/>
  <c r="BD137" i="9" a="1"/>
  <c r="AQ20" i="9" a="1"/>
  <c r="BN112" i="9" a="1"/>
  <c r="BN132" i="9" a="1"/>
  <c r="X15" i="9" a="1"/>
  <c r="BB124" i="9" a="1"/>
  <c r="BP114" i="9" a="1"/>
  <c r="AC97" i="9" a="1"/>
  <c r="AQ39" i="9" a="1"/>
  <c r="BJ121" i="9" a="1"/>
  <c r="AK84" i="9" a="1"/>
  <c r="AC88" i="9" a="1"/>
  <c r="AD101" i="9" a="1"/>
  <c r="AG92" i="9" a="1"/>
  <c r="R18" i="9" a="1"/>
  <c r="T116" i="9" a="1"/>
  <c r="Z71" i="9" a="1"/>
  <c r="T95" i="9" a="1"/>
  <c r="AS105" i="9" a="1"/>
  <c r="BB56" i="9" a="1"/>
  <c r="AU105" i="9" a="1"/>
  <c r="W46" i="9" a="1"/>
  <c r="BM151" i="9" a="1"/>
  <c r="AR35" i="9" a="1"/>
  <c r="AF37" i="9" a="1"/>
  <c r="U37" i="9" a="1"/>
  <c r="AL11" i="9" a="1"/>
  <c r="BP132" i="9" a="1"/>
  <c r="AO60" i="9" a="1"/>
  <c r="BB10" i="9" a="1"/>
  <c r="AR68" i="9" a="1"/>
  <c r="X60" i="9" a="1"/>
  <c r="AD64" i="9" a="1"/>
  <c r="AM96" i="9" a="1"/>
  <c r="AY45" i="9" a="1"/>
  <c r="T32" i="9" a="1"/>
  <c r="BM20" i="9" a="1"/>
  <c r="BQ58" i="9" a="1"/>
  <c r="BA9" i="9" a="1"/>
  <c r="AG36" i="9" a="1"/>
  <c r="BI105" i="9" a="1"/>
  <c r="AO21" i="9" a="1"/>
  <c r="AP37" i="9" a="1"/>
  <c r="X45" i="9" a="1"/>
  <c r="BQ34" i="9" a="1"/>
  <c r="AR12" i="9" a="1"/>
  <c r="BP155" i="9" a="1"/>
  <c r="BN69" i="9" a="1"/>
  <c r="BA81" i="9" a="1"/>
  <c r="AF104" i="9" a="1"/>
  <c r="BM139" i="9" a="1"/>
  <c r="AP29" i="9" a="1"/>
  <c r="AC21" i="9" a="1"/>
  <c r="AW57" i="9" a="1"/>
  <c r="BC135" i="9" a="1"/>
  <c r="Q40" i="9" a="1"/>
  <c r="AU100" i="9" a="1"/>
  <c r="AP90" i="9" a="1"/>
  <c r="AP96" i="9" a="1"/>
  <c r="T50" i="9" a="1"/>
  <c r="S15" i="9" a="1"/>
  <c r="AE8" i="9" a="1"/>
  <c r="BD45" i="9" a="1"/>
  <c r="AL67" i="9" a="1"/>
  <c r="BC62" i="9" a="1"/>
  <c r="BE115" i="9" a="1"/>
  <c r="BD29" i="9" a="1"/>
  <c r="BE141" i="9" a="1"/>
  <c r="U59" i="9" a="1"/>
  <c r="Q13" i="9" a="1"/>
  <c r="BQ80" i="9" a="1"/>
  <c r="BB20" i="9" a="1"/>
  <c r="Y74" i="9" a="1"/>
  <c r="AL96" i="9" a="1"/>
  <c r="BK62" i="9" a="1"/>
  <c r="S25" i="9" a="1"/>
  <c r="AI77" i="9" a="1"/>
  <c r="AJ61" i="9" a="1"/>
  <c r="AP24" i="9" a="1"/>
  <c r="T77" i="9" a="1"/>
  <c r="AP50" i="9" a="1"/>
  <c r="BB139" i="9" a="1"/>
  <c r="BN5" i="9" a="1"/>
  <c r="AG87" i="9" a="1"/>
  <c r="BC19" i="9" a="1"/>
  <c r="AO50" i="9" a="1"/>
  <c r="AR21" i="9" a="1"/>
  <c r="AM22" i="9" a="1"/>
  <c r="BM40" i="9" a="1"/>
  <c r="BD14" i="9" a="1"/>
  <c r="T62" i="9" a="1"/>
  <c r="BG45" i="9" a="1"/>
  <c r="AU76" i="9" a="1"/>
  <c r="AU33" i="9" a="1"/>
  <c r="BB131" i="9" a="1"/>
  <c r="BQ122" i="9" a="1"/>
  <c r="AL62" i="9" a="1"/>
  <c r="BP124" i="9" a="1"/>
  <c r="AY106" i="9" a="1"/>
  <c r="BD103" i="9" a="1"/>
  <c r="BI16" i="9" a="1"/>
  <c r="BK76" i="9" a="1"/>
  <c r="BP70" i="9" a="1"/>
  <c r="AF89" i="9" a="1"/>
  <c r="BN130" i="9" a="1"/>
  <c r="AY36" i="9" a="1"/>
  <c r="BO7" i="9" a="1"/>
  <c r="AS42" i="9" a="1"/>
  <c r="AF21" i="9" a="1"/>
  <c r="BI39" i="9" a="1"/>
  <c r="BA87" i="9" a="1"/>
  <c r="T31" i="9" a="1"/>
  <c r="S9" i="9" a="1"/>
  <c r="AI23" i="9" a="1"/>
  <c r="AY87" i="9" a="1"/>
  <c r="AA35" i="9" a="1"/>
  <c r="R75" i="9" a="1"/>
  <c r="BH119" i="9" a="1"/>
  <c r="BC108" i="9" a="1"/>
  <c r="S23" i="9" a="1"/>
  <c r="AU85" i="9" a="1"/>
  <c r="AY19" i="9" a="1"/>
  <c r="BC128" i="9" a="1"/>
  <c r="BC71" i="9" a="1"/>
  <c r="AE53" i="9" a="1"/>
  <c r="BG49" i="9" a="1"/>
  <c r="Y52" i="9" a="1"/>
  <c r="AX4" i="9" a="1"/>
  <c r="U57" i="9" a="1"/>
  <c r="AV76" i="9" a="1"/>
  <c r="S39" i="9" a="1"/>
  <c r="BB43" i="9" a="1"/>
  <c r="BK37" i="9" a="1"/>
  <c r="Y47" i="9" a="1"/>
  <c r="BP115" i="9" a="1"/>
  <c r="Q24" i="9" a="1"/>
  <c r="S54" i="9" a="1"/>
  <c r="AQ106" i="9" a="1"/>
  <c r="U105" i="9" a="1"/>
  <c r="W45" i="9" a="1"/>
  <c r="Z52" i="9" a="1"/>
  <c r="W100" i="9" a="1"/>
  <c r="BD151" i="9" a="1"/>
  <c r="AK36" i="9" a="1"/>
  <c r="AE56" i="9" a="1"/>
  <c r="AI26" i="9" a="1"/>
  <c r="AK23" i="9" a="1"/>
  <c r="T80" i="9" a="1"/>
  <c r="BQ37" i="9" a="1"/>
  <c r="Y12" i="9" a="1"/>
  <c r="AO5" i="9" a="1"/>
  <c r="U18" i="9" a="1"/>
  <c r="BD36" i="9" a="1"/>
  <c r="AU5" i="9" a="1"/>
  <c r="BD16" i="9" a="1"/>
  <c r="BI93" i="9" a="1"/>
  <c r="U106" i="9" a="1"/>
  <c r="T9" i="9" a="1"/>
  <c r="BH48" i="9" a="1"/>
  <c r="AC95" i="9" a="1"/>
  <c r="Q45" i="9" a="1"/>
  <c r="AK15" i="9" a="1"/>
  <c r="U84" i="9" a="1"/>
  <c r="BN34" i="9" a="1"/>
  <c r="BM152" i="9" a="1"/>
  <c r="BC34" i="9" a="1"/>
  <c r="Q16" i="9" a="1"/>
  <c r="AU23" i="9" a="1"/>
  <c r="BN113" i="9" a="1"/>
  <c r="AQ23" i="9" a="1"/>
  <c r="AR69" i="9" a="1"/>
  <c r="BB60" i="9" a="1"/>
  <c r="BK70" i="9" a="1"/>
  <c r="AW32" i="9" a="1"/>
  <c r="BJ94" i="9" a="1"/>
  <c r="U102" i="9" a="1"/>
  <c r="BC25" i="9" a="1"/>
  <c r="BO99" i="9" a="1"/>
  <c r="BD130" i="9" a="1"/>
  <c r="AA38" i="9" a="1"/>
  <c r="AK104" i="9" a="1"/>
  <c r="Q109" i="9" a="1"/>
  <c r="Z43" i="9" a="1"/>
  <c r="BK125" i="9" a="1"/>
  <c r="BO139" i="9" a="1"/>
  <c r="Q33" i="9" a="1"/>
  <c r="U116" i="9" a="1"/>
  <c r="BH104" i="9" a="1"/>
  <c r="AP28" i="9" a="1"/>
  <c r="BI13" i="9" a="1"/>
  <c r="U91" i="9" a="1"/>
  <c r="Z97" i="9" a="1"/>
  <c r="AD53" i="9" a="1"/>
  <c r="U52" i="9" a="1"/>
  <c r="AE46" i="9" a="1"/>
  <c r="AS102" i="9" a="1"/>
  <c r="AF60" i="9" a="1"/>
  <c r="BA130" i="9" a="1"/>
  <c r="BE6" i="9" a="1"/>
  <c r="AR83" i="9" a="1"/>
  <c r="BP63" i="9" a="1"/>
  <c r="AO70" i="9" a="1"/>
  <c r="R110" i="9" a="1"/>
  <c r="AE12" i="9" a="1"/>
  <c r="AA92" i="9" a="1"/>
  <c r="AP46" i="9" a="1"/>
  <c r="X63" i="9" a="1"/>
  <c r="AY72" i="9" a="1"/>
  <c r="BE93" i="9" a="1"/>
  <c r="AU91" i="9" a="1"/>
  <c r="AF52" i="9" a="1"/>
  <c r="AL105" i="9" a="1"/>
  <c r="R81" i="9" a="1"/>
  <c r="BN123" i="9" a="1"/>
  <c r="AX39" i="9" a="1"/>
  <c r="S30" i="9" a="1"/>
  <c r="AL59" i="9" a="1"/>
  <c r="BB66" i="9" a="1"/>
  <c r="X104" i="9" a="1"/>
  <c r="BC107" i="9" a="1"/>
  <c r="BQ74" i="9" a="1"/>
  <c r="BE151" i="9" a="1"/>
  <c r="Z12" i="9" a="1"/>
  <c r="U76" i="9" a="1"/>
  <c r="AM83" i="9" a="1"/>
  <c r="AO93" i="9" a="1"/>
  <c r="BP19" i="9" a="1"/>
  <c r="BO137" i="9" a="1"/>
  <c r="BE163" i="9" a="1"/>
  <c r="BJ111" i="9" a="1"/>
  <c r="AW53" i="9" a="1"/>
  <c r="AI37" i="9" a="1"/>
  <c r="Y7" i="9" a="1"/>
  <c r="BP150" i="9" a="1"/>
  <c r="AV36" i="9" a="1"/>
  <c r="BB42" i="9" a="1"/>
  <c r="X47" i="9" a="1"/>
  <c r="BA13" i="9" a="1"/>
  <c r="T6" i="9" a="1"/>
  <c r="AU47" i="9" a="1"/>
  <c r="BA57" i="9" a="1"/>
  <c r="BI44" i="9" a="1"/>
  <c r="BN154" i="9" a="1"/>
  <c r="BH63" i="9" a="1"/>
  <c r="U41" i="9" a="1"/>
  <c r="BH128" i="9" a="1"/>
  <c r="BQ66" i="9" a="1"/>
  <c r="BK95" i="9" a="1"/>
  <c r="AP104" i="9" a="1"/>
  <c r="AP21" i="9" a="1"/>
  <c r="W24" i="9" a="1"/>
  <c r="BG19" i="9" a="1"/>
  <c r="Q26" i="9" a="1"/>
  <c r="AM76" i="9" a="1"/>
  <c r="AP38" i="9" a="1"/>
  <c r="AO16" i="9" a="1"/>
  <c r="BI9" i="9" a="1"/>
  <c r="AS86" i="9" a="1"/>
  <c r="AC91" i="9" a="1"/>
  <c r="AM60" i="9" a="1"/>
  <c r="AP32" i="9" a="1"/>
  <c r="BQ148" i="9" a="1"/>
  <c r="AE30" i="9" a="1"/>
  <c r="AQ85" i="9" a="1"/>
  <c r="AM15" i="9" a="1"/>
  <c r="BN25" i="9" a="1"/>
  <c r="AI103" i="9" a="1"/>
  <c r="BD112" i="9" a="1"/>
  <c r="AR60" i="9" a="1"/>
  <c r="BI135" i="9" a="1"/>
  <c r="AO72" i="9" a="1"/>
  <c r="U65" i="9" a="1"/>
  <c r="BD107" i="9" a="1"/>
  <c r="AX97" i="9" a="1"/>
  <c r="AF85" i="9" a="1"/>
  <c r="AL32" i="9" a="1"/>
  <c r="AM37" i="9" a="1"/>
  <c r="BH111" i="9" a="1"/>
  <c r="BP10" i="9" a="1"/>
  <c r="AM45" i="9" a="1"/>
  <c r="BE62" i="9" a="1"/>
  <c r="S60" i="9" a="1"/>
  <c r="W56" i="9" a="1"/>
  <c r="BO14" i="9" a="1"/>
  <c r="BJ13" i="9" a="1"/>
  <c r="BA51" i="9" a="1"/>
  <c r="AI74" i="9" a="1"/>
  <c r="AW13" i="9" a="1"/>
  <c r="AM92" i="9" a="1"/>
  <c r="Y96" i="9" a="1"/>
  <c r="BM71" i="9" a="1"/>
  <c r="AI65" i="9" a="1"/>
  <c r="AX61" i="9" a="1"/>
  <c r="BI27" i="9" a="1"/>
  <c r="BQ35" i="9" a="1"/>
  <c r="BC89" i="9" a="1"/>
  <c r="U36" i="9" a="1"/>
  <c r="AC47" i="9" a="1"/>
  <c r="BO132" i="9" a="1"/>
  <c r="AK27" i="9" a="1"/>
  <c r="BN76" i="9" a="1"/>
  <c r="BB157" i="9" a="1"/>
  <c r="BI134" i="9" a="1"/>
  <c r="BJ90" i="9" a="1"/>
  <c r="AM40" i="9" a="1"/>
  <c r="BQ111" i="9" a="1"/>
  <c r="AC4" i="9" a="1"/>
  <c r="BI25" i="9" a="1"/>
  <c r="AG67" i="9" a="1"/>
  <c r="AS68" i="9" a="1"/>
  <c r="S17" i="9" a="1"/>
  <c r="BK98" i="9" a="1"/>
  <c r="AQ55" i="9" a="1"/>
  <c r="BI85" i="9" a="1"/>
  <c r="W57" i="9" a="1"/>
  <c r="BM148" i="9" a="1"/>
  <c r="AU13" i="9" a="1"/>
  <c r="AD12" i="9" a="1"/>
  <c r="Y51" i="9" a="1"/>
  <c r="BA82" i="9" a="1"/>
  <c r="BP146" i="9" a="1"/>
  <c r="BB31" i="9" a="1"/>
  <c r="AE22" i="9" a="1"/>
  <c r="BE149" i="9" a="1"/>
  <c r="BQ147" i="9" a="1"/>
  <c r="AP68" i="9" a="1"/>
  <c r="AI99" i="9" a="1"/>
  <c r="AV44" i="9" a="1"/>
  <c r="R23" i="9" a="1"/>
  <c r="BG52" i="9" a="1"/>
  <c r="BK80" i="9" a="1"/>
  <c r="BM150" i="9" a="1"/>
  <c r="W66" i="9" a="1"/>
  <c r="Q69" i="9" a="1"/>
  <c r="AC22" i="9" a="1"/>
  <c r="BM83" i="9" a="1"/>
  <c r="AC71" i="9" a="1"/>
  <c r="AS51" i="9" a="1"/>
  <c r="AA54" i="9" a="1"/>
  <c r="BD113" i="9" a="1"/>
  <c r="BC83" i="9" a="1"/>
  <c r="BP12" i="9" a="1"/>
  <c r="AV54" i="9" a="1"/>
  <c r="R46" i="9" a="1"/>
  <c r="BJ91" i="9" a="1"/>
  <c r="BE47" i="9" a="1"/>
  <c r="X93" i="9" a="1"/>
  <c r="AL92" i="9" a="1"/>
  <c r="BA17" i="9" a="1"/>
  <c r="T4" i="9" a="1"/>
  <c r="AA11" i="9" a="1"/>
  <c r="BP33" i="9" a="1"/>
  <c r="BC138" i="9" a="1"/>
  <c r="AC28" i="9" a="1"/>
  <c r="AK40" i="9" a="1"/>
  <c r="AM9" i="9" a="1"/>
  <c r="Y24" i="9" a="1"/>
  <c r="AC58" i="9" a="1"/>
  <c r="BA56" i="9" a="1"/>
  <c r="AM67" i="9" a="1"/>
  <c r="BH9" i="9" a="1"/>
  <c r="BA6" i="9" a="1"/>
  <c r="T44" i="9" a="1"/>
  <c r="AR31" i="9" a="1"/>
  <c r="X83" i="9" a="1"/>
  <c r="AX72" i="9" a="1"/>
  <c r="BG76" i="9" a="1"/>
  <c r="AP82" i="9" a="1"/>
  <c r="BD166" i="9" a="1"/>
  <c r="AE104" i="9" a="1"/>
  <c r="AC70" i="9" a="1"/>
  <c r="BJ38" i="9" a="1"/>
  <c r="Q63" i="9" a="1"/>
  <c r="T103" i="9" a="1"/>
  <c r="AU22" i="9" a="1"/>
  <c r="BC126" i="9" a="1"/>
  <c r="BI22" i="9" a="1"/>
  <c r="AC72" i="9" a="1"/>
  <c r="Y10" i="9" a="1"/>
  <c r="AC40" i="9" a="1"/>
  <c r="BM85" i="9" a="1"/>
  <c r="AY48" i="9" a="1"/>
  <c r="AA67" i="9" a="1"/>
  <c r="AM36" i="9" a="1"/>
  <c r="BM11" i="9" a="1"/>
  <c r="BA27" i="9" a="1"/>
  <c r="BC84" i="9" a="1"/>
  <c r="BI131" i="9" a="1"/>
  <c r="AQ93" i="9" a="1"/>
  <c r="BA166" i="9" a="1"/>
  <c r="S11" i="9" a="1"/>
  <c r="X46" i="9" a="1"/>
  <c r="BA150" i="9" a="1"/>
  <c r="BC88" i="9" a="1"/>
  <c r="BG108" i="9" a="1"/>
  <c r="AX100" i="9" a="1"/>
  <c r="BK117" i="9" a="1"/>
  <c r="AY84" i="9" a="1"/>
  <c r="Y8" i="9" a="1"/>
  <c r="BE73" i="9" a="1"/>
  <c r="BA148" i="9" a="1"/>
  <c r="AO29" i="9" a="1"/>
  <c r="AI89" i="9" a="1"/>
  <c r="BN114" i="9" a="1"/>
  <c r="BP118" i="9" a="1"/>
  <c r="BM88" i="9" a="1"/>
  <c r="BG106" i="9" a="1"/>
  <c r="BQ11" i="9" a="1"/>
  <c r="AC63" i="9" a="1"/>
  <c r="T85" i="9" a="1"/>
  <c r="BI26" i="9" a="1"/>
  <c r="AL97" i="9" a="1"/>
  <c r="BP31" i="9" a="1"/>
  <c r="BE88" i="9" a="1"/>
  <c r="AW87" i="9" a="1"/>
  <c r="AM55" i="9" a="1"/>
  <c r="AS34" i="9" a="1"/>
  <c r="BJ79" i="9" a="1"/>
  <c r="AO37" i="9" a="1"/>
  <c r="BG85" i="9" a="1"/>
  <c r="AM101" i="9" a="1"/>
  <c r="AW8" i="9" a="1"/>
  <c r="BA47" i="9" a="1"/>
  <c r="R65" i="9" a="1"/>
  <c r="BH75" i="9" a="1"/>
  <c r="BI90" i="9" a="1"/>
  <c r="BP47" i="9" a="1"/>
  <c r="BI60" i="9" a="1"/>
  <c r="BG127" i="9" a="1"/>
  <c r="AL49" i="9" a="1"/>
  <c r="BB15" i="9" a="1"/>
  <c r="AC27" i="9" a="1"/>
  <c r="BO22" i="9" a="1"/>
  <c r="AU98" i="9" a="1"/>
  <c r="BC22" i="9" a="1"/>
  <c r="BA165" i="9" a="1"/>
  <c r="BJ80" i="9" a="1"/>
  <c r="AP64" i="9" a="1"/>
  <c r="AO66" i="9" a="1"/>
  <c r="BE136" i="9" a="1"/>
  <c r="AQ45" i="9" a="1"/>
  <c r="AF15" i="9" a="1"/>
  <c r="BI69" i="9" a="1"/>
  <c r="BM72" i="9" a="1"/>
  <c r="AM5" i="9" a="1"/>
  <c r="BE129" i="9" a="1"/>
  <c r="AK91" i="9" a="1"/>
  <c r="AF13" i="9" a="1"/>
  <c r="AA26" i="9" a="1"/>
  <c r="BM155" i="9" a="1"/>
  <c r="Y34" i="9" a="1"/>
  <c r="AP60" i="9" a="1"/>
  <c r="BH27" i="9" a="1"/>
  <c r="AX53" i="9" a="1"/>
  <c r="W4" i="9" a="1"/>
  <c r="AR77" i="9" a="1"/>
  <c r="BE125" i="9" a="1"/>
  <c r="AI33" i="9" a="1"/>
  <c r="T79" i="9" a="1"/>
  <c r="AK89" i="9" a="1"/>
  <c r="BQ5" i="9" a="1"/>
  <c r="AP57" i="9" a="1"/>
  <c r="BB54" i="9" a="1"/>
  <c r="BK82" i="9" a="1"/>
  <c r="Y5" i="9" a="1"/>
  <c r="AM12" i="9" a="1"/>
  <c r="AC60" i="9" a="1"/>
  <c r="AE39" i="9" a="1"/>
  <c r="BO100" i="9" a="1"/>
  <c r="AK28" i="9" a="1"/>
  <c r="AD75" i="9" a="1"/>
  <c r="U29" i="9" a="1"/>
  <c r="AO55" i="9" a="1"/>
  <c r="AJ79" i="9" a="1"/>
  <c r="BD84" i="9" a="1"/>
  <c r="BN128" i="9" a="1"/>
  <c r="BB117" i="9" a="1"/>
  <c r="AY24" i="9" a="1"/>
  <c r="BD128" i="9" a="1"/>
  <c r="Z100" i="9" a="1"/>
  <c r="AF59" i="9" a="1"/>
  <c r="BD78" i="9" a="1"/>
  <c r="X56" i="9" a="1"/>
  <c r="BI58" i="9" a="1"/>
  <c r="AY81" i="9" a="1"/>
  <c r="BD122" i="9" a="1"/>
  <c r="BG31" i="9" a="1"/>
  <c r="W59" i="9" a="1"/>
  <c r="BJ55" i="9" a="1"/>
  <c r="AU41" i="9" a="1"/>
  <c r="BM134" i="9" a="1"/>
  <c r="BH28" i="9" a="1"/>
  <c r="BC39" i="9" a="1"/>
  <c r="AW15" i="9" a="1"/>
  <c r="T36" i="9" a="1"/>
  <c r="Z24" i="9" a="1"/>
  <c r="W48" i="9" a="1"/>
  <c r="X94" i="9" a="1"/>
  <c r="R63" i="9" a="1"/>
  <c r="BG34" i="9" a="1"/>
  <c r="AP11" i="9" a="1"/>
  <c r="AO73" i="9" a="1"/>
  <c r="BH87" i="9" a="1"/>
  <c r="AC46" i="9" a="1"/>
  <c r="AI87" i="9" a="1"/>
  <c r="AW65" i="9" a="1"/>
  <c r="BD92" i="9" a="1"/>
  <c r="AE70" i="9" a="1"/>
  <c r="BP69" i="9" a="1"/>
  <c r="BP139" i="9" a="1"/>
  <c r="BP121" i="9" a="1"/>
  <c r="BA97" i="9" a="1"/>
  <c r="BM111" i="9" a="1"/>
  <c r="AE24" i="9" a="1"/>
  <c r="AG64" i="9" a="1"/>
  <c r="AS46" i="9" a="1"/>
  <c r="AA62" i="9" a="1"/>
  <c r="S12" i="9" a="1"/>
  <c r="BJ56" i="9" a="1"/>
  <c r="AG88" i="9" a="1"/>
  <c r="BO63" i="9" a="1"/>
  <c r="BG91" i="9" a="1"/>
  <c r="AL10" i="9" a="1"/>
  <c r="S78" i="9" a="1"/>
  <c r="BC64" i="9" a="1"/>
  <c r="AU62" i="9" a="1"/>
  <c r="AK66" i="9" a="1"/>
  <c r="S35" i="9" a="1"/>
  <c r="AW39" i="9" a="1"/>
  <c r="Y20" i="9" a="1"/>
  <c r="BC148" i="9" a="1"/>
  <c r="AG48" i="9" a="1"/>
  <c r="X88" i="9" a="1"/>
  <c r="AA75" i="9" a="1"/>
  <c r="AK35" i="9" a="1"/>
  <c r="BO129" i="9" a="1"/>
  <c r="X54" i="9" a="1"/>
  <c r="BC139" i="9" a="1"/>
  <c r="AP20" i="9" a="1"/>
  <c r="BC41" i="9" a="1"/>
  <c r="AA90" i="9" a="1"/>
  <c r="AJ33" i="9" a="1"/>
  <c r="AJ103" i="9" a="1"/>
  <c r="BK26" i="9" a="1"/>
  <c r="AL74" i="9" a="1"/>
  <c r="BO155" i="9" a="1"/>
  <c r="AE7" i="9" a="1"/>
  <c r="BM90" i="9" a="1"/>
  <c r="AD52" i="9" a="1"/>
  <c r="AL94" i="9" a="1"/>
  <c r="AU90" i="9" a="1"/>
  <c r="BC97" i="9" a="1"/>
  <c r="AY27" i="9" a="1"/>
  <c r="BN57" i="9" a="1"/>
  <c r="AO100" i="9" a="1"/>
  <c r="AM98" i="9" a="1"/>
  <c r="AM68" i="9" a="1"/>
  <c r="BG61" i="9" a="1"/>
  <c r="BD66" i="9" a="1"/>
  <c r="U103" i="9" a="1"/>
  <c r="BB126" i="9" a="1"/>
  <c r="AM39" i="9" a="1"/>
  <c r="BH11" i="9" a="1"/>
  <c r="AF46" i="9" a="1"/>
  <c r="AM51" i="9" a="1"/>
  <c r="AD40" i="9" a="1"/>
  <c r="BH8" i="9" a="1"/>
  <c r="U94" i="9" a="1"/>
  <c r="BD67" i="9" a="1"/>
  <c r="BM46" i="9" a="1"/>
  <c r="BE90" i="9" a="1"/>
  <c r="BJ61" i="9" a="1"/>
  <c r="BC152" i="9" a="1"/>
  <c r="AC59" i="9" a="1"/>
  <c r="BK105" i="9" a="1"/>
  <c r="BD63" i="9" a="1"/>
  <c r="AY28" i="9" a="1"/>
  <c r="AX12" i="9" a="1"/>
  <c r="AL13" i="9" a="1"/>
  <c r="BH131" i="9" a="1"/>
  <c r="AG22" i="9" a="1"/>
  <c r="X79" i="9" a="1"/>
  <c r="AA52" i="9" a="1"/>
  <c r="U64" i="9" a="1"/>
  <c r="U79" i="9" a="1"/>
  <c r="AK57" i="9" a="1"/>
  <c r="BH26" i="9" a="1"/>
  <c r="BK28" i="9" a="1"/>
  <c r="BC77" i="9" a="1"/>
  <c r="T34" i="9" a="1"/>
  <c r="BE105" i="9" a="1"/>
  <c r="AK49" i="9" a="1"/>
  <c r="BI62" i="9" a="1"/>
  <c r="R95" i="9" a="1"/>
  <c r="AG19" i="9" a="1"/>
  <c r="S55" i="9" a="1"/>
  <c r="AC6" i="9" a="1"/>
  <c r="AI7" i="9" a="1"/>
  <c r="BC49" i="9" a="1"/>
  <c r="AI73" i="9" a="1"/>
  <c r="BM135" i="9" a="1"/>
  <c r="AP84" i="9" a="1"/>
  <c r="BQ149" i="9" a="1"/>
  <c r="BJ77" i="9" a="1"/>
  <c r="R61" i="9" a="1"/>
  <c r="AU80" i="9" a="1"/>
  <c r="AU64" i="9" a="1"/>
  <c r="BM45" i="9" a="1"/>
  <c r="BP125" i="9" a="1"/>
  <c r="AX22" i="9" a="1"/>
  <c r="BN70" i="9" a="1"/>
  <c r="Q12" i="9" a="1"/>
  <c r="BN118" i="9" a="1"/>
  <c r="BP86" i="9" a="1"/>
  <c r="BE107" i="9" a="1"/>
  <c r="AU87" i="9" a="1"/>
  <c r="BG95" i="9" a="1"/>
  <c r="AW85" i="9" a="1"/>
  <c r="X16" i="9" a="1"/>
  <c r="U58" i="9" a="1"/>
  <c r="BQ8" i="9" a="1"/>
  <c r="BC99" i="9" a="1"/>
  <c r="AL25" i="9" a="1"/>
  <c r="Z33" i="9" a="1"/>
  <c r="BM65" i="9" a="1"/>
  <c r="BB61" i="9" a="1"/>
  <c r="BK116" i="9" a="1"/>
  <c r="BD147" i="9" a="1"/>
  <c r="BQ93" i="9" a="1"/>
  <c r="BN129" i="9" a="1"/>
  <c r="AD26" i="9" a="1"/>
  <c r="AX13" i="9" a="1"/>
  <c r="BD106" i="9" a="1"/>
  <c r="W10" i="9" a="1"/>
  <c r="AR56" i="9" a="1"/>
  <c r="BD162" i="9" a="1"/>
  <c r="BG133" i="9" a="1"/>
  <c r="AE63" i="9" a="1"/>
  <c r="BN39" i="9" a="1"/>
  <c r="R50" i="9" a="1"/>
  <c r="BB48" i="9" a="1"/>
  <c r="BO64" i="9" a="1"/>
  <c r="BJ116" i="9" a="1"/>
  <c r="AO11" i="9" a="1"/>
  <c r="AS55" i="9" a="1"/>
  <c r="BE84" i="9" a="1"/>
  <c r="AI57" i="9" a="1"/>
  <c r="BO25" i="9" a="1"/>
  <c r="BG40" i="9" a="1"/>
  <c r="AM64" i="9" a="1"/>
  <c r="AO91" i="9" a="1"/>
  <c r="AY21" i="9" a="1"/>
  <c r="AI24" i="9" a="1"/>
  <c r="BH68" i="9" a="1"/>
  <c r="BJ95" i="9" a="1"/>
  <c r="AF83" i="9" a="1"/>
  <c r="BA40" i="9" a="1"/>
  <c r="BI94" i="9" a="1"/>
  <c r="BD22" i="9" a="1"/>
  <c r="AY94" i="9" a="1"/>
  <c r="BD100" i="9" a="1"/>
  <c r="BA59" i="9" a="1"/>
  <c r="AV38" i="9" a="1"/>
  <c r="AG80" i="9" a="1"/>
  <c r="AF80" i="9" a="1"/>
  <c r="AK8" i="9" a="1"/>
  <c r="AL54" i="9" a="1"/>
  <c r="BM10" i="9" a="1"/>
  <c r="AR99" i="9" a="1"/>
  <c r="AP19" i="9" a="1"/>
  <c r="BB29" i="9" a="1"/>
  <c r="BH124" i="9" a="1"/>
  <c r="BC42" i="9" a="1"/>
  <c r="BH120" i="9" a="1"/>
  <c r="AO103" i="9" a="1"/>
  <c r="AC67" i="9" a="1"/>
  <c r="BK131" i="9" a="1"/>
  <c r="AD102" i="9" a="1"/>
  <c r="U13" i="9" a="1"/>
  <c r="Z98" i="9" a="1"/>
  <c r="Y59" i="9" a="1"/>
  <c r="AG7" i="9" a="1"/>
  <c r="T89" i="9" a="1"/>
  <c r="AU69" i="9" a="1"/>
  <c r="BC96" i="9" a="1"/>
  <c r="AM97" i="9" a="1"/>
  <c r="BC38" i="9" a="1"/>
  <c r="AE43" i="9" a="1"/>
  <c r="BA149" i="9" a="1"/>
  <c r="BJ64" i="9" a="1"/>
  <c r="BD131" i="9" a="1"/>
  <c r="BJ35" i="9" a="1"/>
  <c r="BO121" i="9" a="1"/>
  <c r="AD84" i="9" a="1"/>
  <c r="AJ60" i="9" a="1"/>
  <c r="T107" i="9" a="1"/>
  <c r="AJ11" i="9" a="1"/>
  <c r="AL23" i="9" a="1"/>
  <c r="BG16" i="9" a="1"/>
  <c r="AQ80" i="9" a="1"/>
  <c r="BI127" i="9" a="1"/>
  <c r="AV64" i="9" a="1"/>
  <c r="Q89" i="9" a="1"/>
  <c r="BN7" i="9" a="1"/>
  <c r="AG59" i="9" a="1"/>
  <c r="AG4" i="9" a="1"/>
  <c r="W25" i="9" a="1"/>
  <c r="AY8" i="9" a="1"/>
  <c r="W71" i="9" a="1"/>
  <c r="W9" i="9" a="1"/>
  <c r="Q86" i="9" a="1"/>
  <c r="BD18" i="9" a="1"/>
  <c r="U26" i="9" a="1"/>
  <c r="BQ26" i="9" a="1"/>
  <c r="BH95" i="9" a="1"/>
  <c r="AM13" i="9" a="1"/>
  <c r="AO99" i="9" a="1"/>
  <c r="BI79" i="9" a="1"/>
  <c r="BI86" i="9" a="1"/>
  <c r="BJ9" i="9" a="1"/>
  <c r="BC56" i="9" a="1"/>
  <c r="AI82" i="9" a="1"/>
  <c r="BK127" i="9" a="1"/>
  <c r="BO70" i="9" a="1"/>
  <c r="BQ60" i="9" a="1"/>
  <c r="BP117" i="9" a="1"/>
  <c r="AW108" i="9" a="1"/>
  <c r="Y83" i="9" a="1"/>
  <c r="AD17" i="9" a="1"/>
  <c r="AJ32" i="9" a="1"/>
  <c r="AS75" i="9" a="1"/>
  <c r="BG43" i="9" a="1"/>
  <c r="AD34" i="9" a="1"/>
  <c r="AR43" i="9" a="1"/>
  <c r="W75" i="9" a="1"/>
  <c r="BG71" i="9" a="1"/>
  <c r="AF29" i="9" a="1"/>
  <c r="Q92" i="9" a="1"/>
  <c r="AS45" i="9" a="1"/>
  <c r="AI54" i="9" a="1"/>
  <c r="AD77" i="9" a="1"/>
  <c r="AX30" i="9" a="1"/>
  <c r="AE89" i="9" a="1"/>
  <c r="BE160" i="9" a="1"/>
  <c r="AY102" i="9" a="1"/>
  <c r="BP18" i="9" a="1"/>
  <c r="BK106" i="9" a="1"/>
  <c r="BK56" i="9" a="1"/>
  <c r="BP89" i="9" a="1"/>
  <c r="AX31" i="9" a="1"/>
  <c r="AD42" i="9" a="1"/>
  <c r="U111" i="9" a="1"/>
  <c r="R69" i="9" a="1"/>
  <c r="AU70" i="9" a="1"/>
  <c r="BQ61" i="9" a="1"/>
  <c r="AS39" i="9" a="1"/>
  <c r="T59" i="9" a="1"/>
  <c r="AS30" i="9" a="1"/>
  <c r="T101" i="9" a="1"/>
  <c r="AJ80" i="9" a="1"/>
  <c r="BB90" i="9" a="1"/>
  <c r="BH82" i="9" a="1"/>
  <c r="BP110" i="9" a="1"/>
  <c r="Y41" i="9" a="1"/>
  <c r="BG15" i="9" a="1"/>
  <c r="BO81" i="9" a="1"/>
  <c r="BQ6" i="9" a="1"/>
  <c r="AO68" i="9" a="1"/>
  <c r="BO47" i="9" a="1"/>
  <c r="AL22" i="9" a="1"/>
  <c r="S115" i="9" a="1"/>
  <c r="BA28" i="9" a="1"/>
  <c r="S48" i="9" a="1"/>
  <c r="BA61" i="9" a="1"/>
  <c r="AU30" i="9" a="1"/>
  <c r="BM22" i="9" a="1"/>
  <c r="BC111" i="9" a="1"/>
  <c r="BC26" i="9" a="1"/>
  <c r="Q112" i="9" a="1"/>
  <c r="AP61" i="9" a="1"/>
  <c r="Y9" i="9" a="1"/>
  <c r="S72" i="9" a="1"/>
  <c r="AY13" i="9" a="1"/>
  <c r="AV90" i="9" a="1"/>
  <c r="X66" i="9" a="1"/>
  <c r="BB155" i="9" a="1"/>
  <c r="BH19" i="9" a="1"/>
  <c r="AM72" i="9" a="1"/>
  <c r="AD8" i="9" a="1"/>
  <c r="AX65" i="9" a="1"/>
  <c r="AC42" i="9" a="1"/>
  <c r="BJ46" i="9" a="1"/>
  <c r="BB140" i="9" a="1"/>
  <c r="X69" i="9" a="1"/>
  <c r="BK57" i="9" a="1"/>
  <c r="AD92" i="9" a="1"/>
  <c r="BB120" i="9" a="1"/>
  <c r="Y23" i="9" a="1"/>
  <c r="AR39" i="9" a="1"/>
  <c r="BJ132" i="9" a="1"/>
  <c r="BG10" i="9" a="1"/>
  <c r="S112" i="9" a="1"/>
  <c r="Q58" i="9" a="1"/>
  <c r="BC117" i="9" a="1"/>
  <c r="BA71" i="9" a="1"/>
  <c r="BK107" i="9" a="1"/>
  <c r="BG78" i="9" a="1"/>
  <c r="BD38" i="9" a="1"/>
  <c r="R83" i="9" a="1"/>
  <c r="AP77" i="9" a="1"/>
  <c r="BE58" i="9" a="1"/>
  <c r="BE139" i="9" a="1"/>
  <c r="AU101" i="9" a="1"/>
  <c r="AU46" i="9" a="1"/>
  <c r="BH83" i="9" a="1"/>
  <c r="AP45" i="9" a="1"/>
  <c r="BB39" i="9" a="1"/>
  <c r="AF32" i="9" a="1"/>
  <c r="AR17" i="9" a="1"/>
  <c r="BQ4" i="9" a="1"/>
  <c r="AQ82" i="9" a="1"/>
  <c r="T87" i="9" a="1"/>
  <c r="AD45" i="9" a="1"/>
  <c r="Q115" i="9" a="1"/>
  <c r="X25" i="9" a="1"/>
  <c r="BD47" i="9" a="1"/>
  <c r="BD90" i="9" a="1"/>
  <c r="AK29" i="9" a="1"/>
  <c r="BP36" i="9" a="1"/>
  <c r="S59" i="9" a="1"/>
  <c r="AA46" i="9" a="1"/>
  <c r="AV106" i="9" a="1"/>
  <c r="U12" i="9" a="1"/>
  <c r="AY74" i="9" a="1"/>
  <c r="BK71" i="9" a="1"/>
  <c r="Q93" i="9" a="1"/>
  <c r="AQ65" i="9" a="1"/>
  <c r="BE68" i="9" a="1"/>
  <c r="BO112" i="9" a="1"/>
  <c r="AQ56" i="9" a="1"/>
  <c r="BQ77" i="9" a="1"/>
  <c r="BQ68" i="9" a="1"/>
  <c r="BJ21" i="9" a="1"/>
  <c r="BA122" i="9" a="1"/>
  <c r="AJ40" i="9" a="1"/>
  <c r="BA152" i="9" a="1"/>
  <c r="AD54" i="9" a="1"/>
  <c r="AU108" i="9" a="1"/>
  <c r="AP79" i="9" a="1"/>
  <c r="AG82" i="9" a="1"/>
  <c r="AL60" i="9" a="1"/>
  <c r="AJ83" i="9" a="1"/>
  <c r="BH97" i="9" a="1"/>
  <c r="T65" i="9" a="1"/>
  <c r="AA97" i="9" a="1"/>
  <c r="W87" i="9" a="1"/>
  <c r="BB149" i="9" a="1"/>
  <c r="AC51" i="9" a="1"/>
  <c r="BI32" i="9" a="1"/>
  <c r="BA29" i="9" a="1"/>
  <c r="AO4" i="9" a="1"/>
  <c r="BN116" i="9" a="1"/>
  <c r="AM103" i="9" a="1"/>
  <c r="W65" i="9" a="1"/>
  <c r="BC87" i="9" a="1"/>
  <c r="AG66" i="9" a="1"/>
  <c r="BC140" i="9" a="1"/>
  <c r="X91" i="9" a="1"/>
  <c r="AQ24" i="9" a="1"/>
  <c r="AO77" i="9" a="1"/>
  <c r="T57" i="9" a="1"/>
  <c r="AO33" i="9" a="1"/>
  <c r="AD57" i="9" a="1"/>
  <c r="BC21" i="9" a="1"/>
  <c r="AO45" i="9" a="1"/>
  <c r="Q74" i="9" a="1"/>
  <c r="BD71" i="9" a="1"/>
  <c r="BO52" i="9" a="1"/>
  <c r="BM12" i="9" a="1"/>
  <c r="BP92" i="9" a="1"/>
  <c r="BJ125" i="9" a="1"/>
  <c r="BH74" i="9" a="1"/>
  <c r="AI59" i="9" a="1"/>
  <c r="AS59" i="9" a="1"/>
  <c r="AU24" i="9" a="1"/>
  <c r="BO66" i="9" a="1"/>
  <c r="U15" i="9" a="1"/>
  <c r="AC93" i="9" a="1"/>
  <c r="BA129" i="9" a="1"/>
  <c r="S87" i="9" a="1"/>
  <c r="BC36" i="9" a="1"/>
  <c r="AX18" i="9" a="1"/>
  <c r="R6" i="9" a="1"/>
  <c r="AA40" i="9" a="1"/>
  <c r="U66" i="9" a="1"/>
  <c r="Z23" i="9" a="1"/>
  <c r="AW66" i="9" a="1"/>
  <c r="BH126" i="9" a="1"/>
  <c r="BB164" i="9" a="1"/>
  <c r="AG86" i="9" a="1"/>
  <c r="Y77" i="9" a="1"/>
  <c r="S40" i="9" a="1"/>
  <c r="W36" i="9" a="1"/>
  <c r="AE48" i="9" a="1"/>
  <c r="AA95" i="9" a="1"/>
  <c r="AQ99" i="9" a="1"/>
  <c r="AL75" i="9" a="1"/>
  <c r="BA30" i="9" a="1"/>
  <c r="BO119" i="9" a="1"/>
  <c r="U38" i="9" a="1"/>
  <c r="BC67" i="9" a="1"/>
  <c r="BA19" i="9" a="1"/>
  <c r="AC68" i="9" a="1"/>
  <c r="BC68" i="9" a="1"/>
  <c r="BC24" i="9" a="1"/>
  <c r="BC6" i="9" a="1"/>
  <c r="BM123" i="9" a="1"/>
  <c r="AV59" i="9" a="1"/>
  <c r="BB87" i="9" a="1"/>
  <c r="BE121" i="9" a="1"/>
  <c r="AR41" i="9" a="1"/>
  <c r="T12" i="9" a="1"/>
  <c r="AI19" i="9" a="1"/>
  <c r="BE42" i="9" a="1"/>
  <c r="BE24" i="9" a="1"/>
  <c r="AW51" i="9" a="1"/>
  <c r="U81" i="9" a="1"/>
  <c r="W86" i="9" a="1"/>
  <c r="AA12" i="9" a="1"/>
  <c r="AG33" i="9" a="1"/>
  <c r="Z38" i="9" a="1"/>
  <c r="BO12" i="9" a="1"/>
  <c r="Y32" i="9" a="1"/>
  <c r="BG6" i="9" a="1"/>
  <c r="BD101" i="9" a="1"/>
  <c r="AK81" i="9" a="1"/>
  <c r="BG104" i="9" a="1"/>
  <c r="BB41" i="9" a="1"/>
  <c r="AU84" i="9" a="1"/>
  <c r="AG6" i="9" a="1"/>
  <c r="AX79" i="9" a="1"/>
  <c r="BA52" i="9" a="1"/>
  <c r="AD13" i="9" a="1"/>
  <c r="BI97" i="9" a="1"/>
  <c r="AX49" i="9" a="1"/>
  <c r="Q67" i="9" a="1"/>
  <c r="Y31" i="9" a="1"/>
  <c r="BJ65" i="9" a="1"/>
  <c r="AU15" i="9" a="1"/>
  <c r="BB83" i="9" a="1"/>
  <c r="AD14" i="9" a="1"/>
  <c r="AG94" i="9" a="1"/>
  <c r="BI116" i="9" a="1"/>
  <c r="AU11" i="9" a="1"/>
  <c r="AE21" i="9" a="1"/>
  <c r="BG14" i="9" a="1"/>
  <c r="X62" i="9" a="1"/>
  <c r="AG26" i="9" a="1"/>
  <c r="BP71" i="9" a="1"/>
  <c r="BB150" i="9" a="1"/>
  <c r="BC160" i="9" a="1"/>
  <c r="BD121" i="9" a="1"/>
  <c r="BH61" i="9" a="1"/>
  <c r="T41" i="9" a="1"/>
  <c r="AA18" i="9" a="1"/>
  <c r="AX78" i="9" a="1"/>
  <c r="BM30" i="9" a="1"/>
  <c r="BO83" i="9" a="1"/>
  <c r="Z62" i="9" a="1"/>
  <c r="BB58" i="9" a="1"/>
  <c r="BQ56" i="9" a="1"/>
  <c r="AP85" i="9" a="1"/>
  <c r="BH67" i="9" a="1"/>
  <c r="AC18" i="9" a="1"/>
  <c r="AP70" i="9" a="1"/>
  <c r="AK39" i="9" a="1"/>
  <c r="BD83" i="9" a="1"/>
  <c r="BJ122" i="9" a="1"/>
  <c r="W14" i="9" a="1"/>
  <c r="BD127" i="9" a="1"/>
  <c r="AR61" i="9" a="1"/>
  <c r="AU95" i="9" a="1"/>
  <c r="R109" i="9" a="1"/>
  <c r="AP58" i="9" a="1"/>
  <c r="AE57" i="9" a="1"/>
  <c r="AO107" i="9" a="1"/>
  <c r="AO108" i="9" a="1"/>
  <c r="AK73" i="9" a="1"/>
  <c r="AA103" i="9" a="1"/>
  <c r="W105" i="9" a="1"/>
  <c r="BJ97" i="9" a="1"/>
  <c r="AV103" i="9" a="1"/>
  <c r="BH127" i="9" a="1"/>
  <c r="BG60" i="9" a="1"/>
  <c r="AY20" i="9" a="1"/>
  <c r="BQ9" i="9" a="1"/>
  <c r="BI132" i="9" a="1"/>
  <c r="BP54" i="9" a="1"/>
  <c r="U114" i="9" a="1"/>
  <c r="AG100" i="9" a="1"/>
  <c r="BI28" i="9" a="1"/>
  <c r="BN102" i="9" a="1"/>
  <c r="BJ128" i="9" a="1"/>
  <c r="AO15" i="9" a="1"/>
  <c r="AV67" i="9" a="1"/>
  <c r="BM137" i="9" a="1"/>
  <c r="AA53" i="9" a="1"/>
  <c r="AU51" i="9" a="1"/>
  <c r="AM95" i="9" a="1"/>
  <c r="BM133" i="9" a="1"/>
  <c r="AY35" i="9" a="1"/>
  <c r="AP22" i="9" a="1"/>
  <c r="Q94" i="9" a="1"/>
  <c r="X50" i="9" a="1"/>
  <c r="AD88" i="9" a="1"/>
  <c r="BD5" i="9" a="1"/>
  <c r="AP25" i="9" a="1"/>
  <c r="BB99" i="9" a="1"/>
  <c r="BQ114" i="9" a="1"/>
  <c r="T24" i="9" a="1"/>
  <c r="BB122" i="9" a="1"/>
  <c r="BG135" i="9" a="1"/>
  <c r="AU6" i="9" a="1"/>
  <c r="Z13" i="9" a="1"/>
  <c r="AE76" i="9" a="1"/>
  <c r="BI42" i="9" a="1"/>
  <c r="AS58" i="9" a="1"/>
  <c r="BO88" i="9" a="1"/>
  <c r="AR11" i="9" a="1"/>
  <c r="Y91" i="9" a="1"/>
  <c r="AA68" i="9" a="1"/>
  <c r="BO124" i="9" a="1"/>
  <c r="AC84" i="9" a="1"/>
  <c r="AQ64" i="9" a="1"/>
  <c r="BI133" i="9" a="1"/>
  <c r="BG8" i="9" a="1"/>
  <c r="AA73" i="9" a="1"/>
  <c r="W12" i="9" a="1"/>
  <c r="BA12" i="9" a="1"/>
  <c r="W98" i="9" a="1"/>
  <c r="Y68" i="9" a="1"/>
  <c r="BD34" i="9" a="1"/>
  <c r="U87" i="9" a="1"/>
  <c r="AS100" i="9" a="1"/>
  <c r="BM99" i="9" a="1"/>
  <c r="AQ73" i="9" a="1"/>
  <c r="BD76" i="9" a="1"/>
  <c r="BO126" i="9" a="1"/>
  <c r="BJ16" i="9" a="1"/>
  <c r="BI19" i="9" a="1"/>
  <c r="AL81" i="9" a="1"/>
  <c r="BI59" i="9" a="1"/>
  <c r="Y22" i="9" a="1"/>
  <c r="R36" i="9" a="1"/>
  <c r="AG17" i="9" a="1"/>
  <c r="AS97" i="9" a="1"/>
  <c r="Z84" i="9" a="1"/>
  <c r="Y13" i="9" a="1"/>
  <c r="BI33" i="9" a="1"/>
  <c r="AS37" i="9" a="1"/>
  <c r="BM37" i="9" a="1"/>
  <c r="AU44" i="9" a="1"/>
  <c r="BN125" i="9" a="1"/>
  <c r="AF17" i="9" a="1"/>
  <c r="BH81" i="9" a="1"/>
  <c r="AV8" i="9" a="1"/>
  <c r="AI85" i="9" a="1"/>
  <c r="BH72" i="9" a="1"/>
  <c r="Y103" i="9" a="1"/>
  <c r="BA111" i="9" a="1"/>
  <c r="BC114" i="9" a="1"/>
  <c r="BB6" i="9" a="1"/>
  <c r="BP138" i="9" a="1"/>
  <c r="BK15" i="9" a="1"/>
  <c r="BD135" i="9" a="1"/>
  <c r="S88" i="9" a="1"/>
  <c r="AY50" i="9" a="1"/>
  <c r="Y69" i="9" a="1"/>
  <c r="AV19" i="9" a="1"/>
  <c r="AQ19" i="9" a="1"/>
  <c r="S4" i="9" a="1"/>
  <c r="AF58" i="9" a="1"/>
  <c r="AD91" i="9" a="1"/>
  <c r="BQ40" i="9" a="1"/>
  <c r="BM156" i="9" a="1"/>
  <c r="AS87" i="9" a="1"/>
  <c r="AF31" i="9" a="1"/>
  <c r="BE41" i="9" a="1"/>
  <c r="AS6" i="9" a="1"/>
  <c r="BA64" i="9" a="1"/>
  <c r="AA61" i="9" a="1"/>
  <c r="BM42" i="9" a="1"/>
  <c r="AW41" i="9" a="1"/>
  <c r="AC54" i="9" a="1"/>
  <c r="BG119" i="9" a="1"/>
  <c r="AO8" i="9" a="1"/>
  <c r="BP72" i="9" a="1"/>
  <c r="AW101" i="9" a="1"/>
  <c r="AI105" i="9" a="1"/>
  <c r="BO148" i="9" a="1"/>
  <c r="S82" i="9" a="1"/>
  <c r="BQ7" i="9" a="1"/>
  <c r="AY41" i="9" a="1"/>
  <c r="BK121" i="9" a="1"/>
  <c r="AI66" i="9" a="1"/>
  <c r="AE17" i="9" a="1"/>
  <c r="BI54" i="9" a="1"/>
  <c r="AS36" i="9" a="1"/>
  <c r="BJ73" i="9" a="1"/>
  <c r="AF20" i="9" a="1"/>
  <c r="AS41" i="9" a="1"/>
  <c r="AW42" i="9" a="1"/>
  <c r="BN109" i="9" a="1"/>
  <c r="AD55" i="9" a="1"/>
  <c r="BG134" i="9" a="1"/>
  <c r="AV15" i="9" a="1"/>
  <c r="BM17" i="9" a="1"/>
  <c r="BB23" i="9" a="1"/>
  <c r="BE167" i="9" a="1"/>
  <c r="BM75" i="9" a="1"/>
  <c r="BG88" i="9" a="1"/>
  <c r="AG45" i="9" a="1"/>
  <c r="AW38" i="9" a="1"/>
  <c r="BE57" i="9" a="1"/>
  <c r="AX11" i="9" a="1"/>
  <c r="AY70" i="9" a="1"/>
  <c r="BM114" i="9" a="1"/>
  <c r="AK74" i="9" a="1"/>
  <c r="U20" i="9" a="1"/>
  <c r="BD11" i="9" a="1"/>
  <c r="W15" i="9" a="1"/>
  <c r="BO114" i="9" a="1"/>
  <c r="AV30" i="9" a="1"/>
  <c r="AX105" i="9" a="1"/>
  <c r="Q57" i="9" a="1"/>
  <c r="AC13" i="9" a="1"/>
  <c r="BD68" i="9" a="1"/>
  <c r="BE156" i="9" a="1"/>
  <c r="AD105" i="9" a="1"/>
  <c r="AD21" i="9" a="1"/>
  <c r="AW49" i="9" a="1"/>
  <c r="AD5" i="9" a="1"/>
  <c r="BP27" i="9" a="1"/>
  <c r="AR62" i="9" a="1"/>
  <c r="AF72" i="9" a="1"/>
  <c r="AF33" i="9" a="1"/>
  <c r="BN53" i="9" a="1"/>
  <c r="BO15" i="9" a="1"/>
  <c r="BB52" i="9" a="1"/>
  <c r="BE8" i="9" a="1"/>
  <c r="AX14" i="9" a="1"/>
  <c r="BP57" i="9" a="1"/>
  <c r="AO6" i="9" a="1"/>
  <c r="AD69" i="9" a="1"/>
  <c r="AD58" i="9" a="1"/>
  <c r="AA16" i="9" a="1"/>
  <c r="BI68" i="9" a="1"/>
  <c r="AG25" i="9" a="1"/>
  <c r="W64" i="9" a="1"/>
  <c r="BE140" i="9" a="1"/>
  <c r="AJ101" i="9" a="1"/>
  <c r="BK51" i="9" a="1"/>
  <c r="AW86" i="9" a="1"/>
  <c r="Z19" i="9" a="1"/>
  <c r="W52" i="9" a="1"/>
  <c r="BM5" i="9" a="1"/>
  <c r="AU42" i="9" a="1"/>
  <c r="BE12" i="9" a="1"/>
  <c r="AJ70" i="9" a="1"/>
  <c r="AO64" i="9" a="1"/>
  <c r="AF19" i="9" a="1"/>
  <c r="AI79" i="9" a="1"/>
  <c r="BB5" i="9" a="1"/>
  <c r="BE158" i="9" a="1"/>
  <c r="BK135" i="9" a="1"/>
  <c r="Y45" i="9" a="1"/>
  <c r="AW50" i="9" a="1"/>
  <c r="AJ48" i="9" a="1"/>
  <c r="BC70" i="9" a="1"/>
  <c r="BN121" i="9" a="1"/>
  <c r="AM25" i="9" a="1"/>
  <c r="AV66" i="9" a="1"/>
  <c r="AS92" i="9" a="1"/>
  <c r="AY47" i="9" a="1"/>
  <c r="BA63" i="9" a="1"/>
  <c r="BI83" i="9" a="1"/>
  <c r="BQ127" i="9" a="1"/>
  <c r="BA102" i="9" a="1"/>
  <c r="AJ4" i="9" a="1"/>
  <c r="BC93" i="9" a="1"/>
  <c r="AW27" i="9" a="1"/>
  <c r="AJ41" i="9" a="1"/>
  <c r="AR58" i="9" a="1"/>
  <c r="BP143" i="9" a="1"/>
  <c r="BN77" i="9" a="1"/>
  <c r="Y100" i="9" a="1"/>
  <c r="BM141" i="9" a="1"/>
  <c r="AL64" i="9" a="1"/>
  <c r="BH71" i="9" a="1"/>
  <c r="BP60" i="9" a="1"/>
  <c r="BP6" i="9" a="1"/>
  <c r="BA91" i="9" a="1"/>
  <c r="AO75" i="9" a="1"/>
  <c r="AK95" i="9" a="1"/>
  <c r="BQ91" i="9" a="1"/>
  <c r="AS65" i="9" a="1"/>
  <c r="Y57" i="9" a="1"/>
  <c r="AK64" i="9" a="1"/>
  <c r="BN60" i="9" a="1"/>
  <c r="Z73" i="9" a="1"/>
  <c r="AW30" i="9" a="1"/>
  <c r="R54" i="9" a="1"/>
  <c r="AU32" i="9" a="1"/>
  <c r="Q51" i="9" a="1"/>
  <c r="BP39" i="9" a="1"/>
  <c r="AI75" i="9" a="1"/>
  <c r="W97" i="9" a="1"/>
  <c r="AU29" i="9" a="1"/>
  <c r="AE66" i="9" a="1"/>
  <c r="AY99" i="9" a="1"/>
  <c r="U28" i="9" a="1"/>
  <c r="AQ98" i="9" a="1"/>
  <c r="AO9" i="9" a="1"/>
  <c r="BG128" i="9" a="1"/>
  <c r="AX91" i="9" a="1"/>
  <c r="AI76" i="9" a="1"/>
  <c r="AU92" i="9" a="1"/>
  <c r="AV73" i="9" a="1"/>
  <c r="AD37" i="9" a="1"/>
  <c r="BO18" i="9" a="1"/>
  <c r="AX6" i="9" a="1"/>
  <c r="BN75" i="9" a="1"/>
  <c r="BD79" i="9" a="1"/>
  <c r="BG24" i="9" a="1"/>
  <c r="BP135" i="9" a="1"/>
  <c r="BM50" i="9" a="1"/>
  <c r="Z46" i="9" a="1"/>
  <c r="BO138" i="9" a="1"/>
  <c r="BK90" i="9" a="1"/>
  <c r="BN156" i="9" a="1"/>
  <c r="BA136" i="9" a="1"/>
  <c r="BO96" i="9" a="1"/>
  <c r="T63" i="9" a="1"/>
  <c r="AV58" i="9" a="1"/>
  <c r="BD158" i="9" a="1"/>
  <c r="BB8" i="9" a="1"/>
  <c r="BO79" i="9" a="1"/>
  <c r="Z8" i="9" a="1"/>
  <c r="BK128" i="9" a="1"/>
  <c r="BM98" i="9" a="1"/>
  <c r="AW5" i="9" a="1"/>
  <c r="AX41" i="9" a="1"/>
  <c r="AO20" i="9" a="1"/>
  <c r="BE116" i="9" a="1"/>
  <c r="AG70" i="9" a="1"/>
  <c r="T58" i="9" a="1"/>
  <c r="AO74" i="9" a="1"/>
  <c r="BB38" i="9" a="1"/>
  <c r="Q59" i="9" a="1"/>
  <c r="BE23" i="9" a="1"/>
  <c r="S20" i="9" a="1"/>
  <c r="AD28" i="9" a="1"/>
  <c r="BB22" i="9" a="1"/>
  <c r="X61" i="9" a="1"/>
  <c r="AW37" i="9" a="1"/>
  <c r="X6" i="9" a="1"/>
  <c r="BD23" i="9" a="1"/>
  <c r="AP87" i="9" a="1"/>
  <c r="Z66" i="9" a="1"/>
  <c r="BN37" i="9" a="1"/>
  <c r="AC33" i="9" a="1"/>
  <c r="AR79" i="9" a="1"/>
  <c r="AM99" i="9" a="1"/>
  <c r="BE28" i="9" a="1"/>
  <c r="AU71" i="9" a="1"/>
  <c r="AL76" i="9" a="1"/>
  <c r="BA154" i="9" a="1"/>
  <c r="AU77" i="9" a="1"/>
  <c r="AK105" i="9" a="1"/>
  <c r="AY54" i="9" a="1"/>
  <c r="BC45" i="9" a="1"/>
  <c r="AV78" i="9" a="1"/>
  <c r="AQ43" i="9" a="1"/>
  <c r="T45" i="9" a="1"/>
  <c r="S97" i="9" a="1"/>
  <c r="AV77" i="9" a="1"/>
  <c r="AE99" i="9" a="1"/>
  <c r="AO88" i="9" a="1"/>
  <c r="AW52" i="9" a="1"/>
  <c r="AD66" i="9" a="1"/>
  <c r="AD79" i="9" a="1"/>
  <c r="AY14" i="9" a="1"/>
  <c r="BB24" i="9" a="1"/>
  <c r="AU9" i="9" a="1"/>
  <c r="AV80" i="9" a="1"/>
  <c r="BO41" i="9" a="1"/>
  <c r="BN94" i="9" a="1"/>
  <c r="AW18" i="9" a="1"/>
  <c r="AF96" i="9" a="1"/>
  <c r="AP63" i="9" a="1"/>
  <c r="R115" i="9" a="1"/>
  <c r="AX59" i="9" a="1"/>
  <c r="BG64" i="9" a="1"/>
  <c r="AP36" i="9" a="1"/>
  <c r="BQ62" i="9" a="1"/>
  <c r="W33" i="9" a="1"/>
  <c r="BA157" i="9" a="1"/>
  <c r="AI92" i="9" a="1"/>
  <c r="AK33" i="9" a="1"/>
  <c r="AX64" i="9" a="1"/>
  <c r="R51" i="9" a="1"/>
  <c r="BO134" i="9" a="1"/>
  <c r="BO13" i="9" a="1"/>
  <c r="AV55" i="9" a="1"/>
  <c r="BO84" i="9" a="1"/>
  <c r="BQ42" i="9" a="1"/>
  <c r="AE18" i="9" a="1"/>
  <c r="BE145" i="9" a="1"/>
  <c r="AA20" i="9" a="1"/>
  <c r="BN117" i="9" a="1"/>
  <c r="AJ92" i="9" a="1"/>
  <c r="BI64" i="9" a="1"/>
  <c r="BK44" i="9" a="1"/>
  <c r="AM42" i="9" a="1"/>
  <c r="U108" i="9" a="1"/>
  <c r="BD140" i="9" a="1"/>
  <c r="Q90" i="9" a="1"/>
  <c r="BE124" i="9" a="1"/>
  <c r="BK74" i="9" a="1"/>
  <c r="BI17" i="9" a="1"/>
  <c r="AG77" i="9" a="1"/>
  <c r="Y82" i="9" a="1"/>
  <c r="T39" i="9" a="1"/>
  <c r="Z29" i="9" a="1"/>
  <c r="BP23" i="9" a="1"/>
  <c r="AF76" i="9" a="1"/>
  <c r="U4" i="9" a="1"/>
  <c r="T71" i="9" a="1"/>
  <c r="AS27" i="9" a="1"/>
  <c r="AO18" i="9" a="1"/>
  <c r="BK23" i="9" a="1"/>
  <c r="BD98" i="9" a="1"/>
  <c r="AS60" i="9" a="1"/>
  <c r="BB57" i="9" a="1"/>
  <c r="BN104" i="9" a="1"/>
  <c r="BE133" i="9" a="1"/>
  <c r="AL95" i="9" a="1"/>
  <c r="BB145" i="9" a="1"/>
  <c r="BC11" i="9" a="1"/>
  <c r="BH94" i="9" a="1"/>
  <c r="AX69" i="9" a="1"/>
  <c r="BB165" i="9" a="1"/>
  <c r="BO21" i="9" a="1"/>
  <c r="U63" i="9" a="1"/>
  <c r="BJ29" i="9" a="1"/>
  <c r="AY90" i="9" a="1"/>
  <c r="AE26" i="9" a="1"/>
  <c r="BC4" i="9" a="1"/>
  <c r="AC41" i="9" a="1"/>
  <c r="AD39" i="9" a="1"/>
  <c r="BO77" i="9" a="1"/>
  <c r="AC73" i="9" a="1"/>
  <c r="AD31" i="9" a="1"/>
  <c r="AI34" i="9" a="1"/>
  <c r="BC16" i="9" a="1"/>
  <c r="BJ70" i="9" a="1"/>
  <c r="BN85" i="9" a="1"/>
  <c r="AG69" i="9" a="1"/>
  <c r="AD61" i="9" a="1"/>
  <c r="AA28" i="9" a="1"/>
  <c r="AL26" i="9" a="1"/>
  <c r="Z77" i="9" a="1"/>
  <c r="BB68" i="9" a="1"/>
  <c r="Q91" i="9" a="1"/>
  <c r="BH123" i="9" a="1"/>
  <c r="BA156" i="9" a="1"/>
  <c r="AR20" i="9" a="1"/>
  <c r="AD87" i="9" a="1"/>
  <c r="AS81" i="9" a="1"/>
  <c r="Y101" i="9" a="1"/>
  <c r="BB9" i="9" a="1"/>
  <c r="Y26" i="9" a="1"/>
  <c r="AO104" i="9" a="1"/>
  <c r="BG97" i="9" a="1"/>
  <c r="S80" i="9" a="1"/>
  <c r="BG120" i="9" a="1"/>
  <c r="BA73" i="9" a="1"/>
  <c r="AM85" i="9" a="1"/>
  <c r="BK32" i="9" a="1"/>
  <c r="AE68" i="9" a="1"/>
  <c r="BJ112" i="9" a="1"/>
  <c r="BI120" i="9" a="1"/>
  <c r="T90" i="9" a="1"/>
  <c r="BO153" i="9" a="1"/>
  <c r="AA102" i="9" a="1"/>
  <c r="BB93" i="9" a="1"/>
  <c r="AY86" i="9" a="1"/>
  <c r="AL91" i="9" a="1"/>
  <c r="BP44" i="9" a="1"/>
  <c r="AP98" i="9" a="1"/>
  <c r="BN17" i="9" a="1"/>
  <c r="BO145" i="9" a="1"/>
  <c r="AO47" i="9" a="1"/>
  <c r="BE25" i="9" a="1"/>
  <c r="AF34" i="9" a="1"/>
  <c r="BD70" i="9" a="1"/>
  <c r="AS8" i="9" a="1"/>
  <c r="BP81" i="9" a="1"/>
  <c r="BB128" i="9" a="1"/>
  <c r="AG99" i="9" a="1"/>
  <c r="BQ12" i="9" a="1"/>
  <c r="BO10" i="9" a="1"/>
  <c r="BD77" i="9" a="1"/>
  <c r="AU56" i="9" a="1"/>
  <c r="BQ69" i="9" a="1"/>
  <c r="AR26" i="9" a="1"/>
  <c r="AF100" i="9" a="1"/>
  <c r="AJ9" i="9" a="1"/>
  <c r="BK34" i="9" a="1"/>
  <c r="AX32" i="9" a="1"/>
  <c r="AR104" i="9" a="1"/>
  <c r="Y11" i="9" a="1"/>
  <c r="BA153" i="9" a="1"/>
  <c r="AF77" i="9" a="1"/>
  <c r="AE71" i="9" a="1"/>
  <c r="BB64" i="9" a="1"/>
  <c r="AX47" i="9" a="1"/>
  <c r="U33" i="9" a="1"/>
  <c r="BM84" i="9" a="1"/>
  <c r="AQ104" i="9" a="1"/>
  <c r="AF73" i="9" a="1"/>
  <c r="AY97" i="9" a="1"/>
  <c r="AK54" i="9" a="1"/>
  <c r="AC104" i="9" a="1"/>
  <c r="S64" i="9" a="1"/>
  <c r="AF84" i="9" a="1"/>
  <c r="AU21" i="9" a="1"/>
  <c r="BG105" i="9" a="1"/>
  <c r="AX54" i="9" a="1"/>
  <c r="Y53" i="9" a="1"/>
  <c r="W102" i="9" a="1"/>
  <c r="BA46" i="9" a="1"/>
  <c r="BH49" i="9" a="1"/>
  <c r="AA21" i="9" a="1"/>
  <c r="BN86" i="9" a="1"/>
  <c r="AU72" i="9" a="1"/>
  <c r="BB127" i="9" a="1"/>
  <c r="BP76" i="9" a="1"/>
  <c r="AM71" i="9" a="1"/>
  <c r="T48" i="9" a="1"/>
  <c r="AS66" i="9" a="1"/>
  <c r="AL68" i="9" a="1"/>
  <c r="BP147" i="9" a="1"/>
  <c r="BQ110" i="9" a="1"/>
  <c r="AS103" i="9" a="1"/>
  <c r="AQ22" i="9" a="1"/>
  <c r="BM127" i="9" a="1"/>
  <c r="AG44" i="9" a="1"/>
  <c r="W19" i="9" a="1"/>
  <c r="BK22" i="9" a="1"/>
  <c r="Z72" i="9" a="1"/>
  <c r="AG5" i="9" a="1"/>
  <c r="BQ79" i="9" a="1"/>
  <c r="BN119" i="9" a="1"/>
  <c r="BQ119" i="9" a="1"/>
  <c r="AA87" i="9" a="1"/>
  <c r="AO69" i="9" a="1"/>
  <c r="AJ5" i="9" a="1"/>
  <c r="BH102" i="9" a="1"/>
  <c r="U27" i="9" a="1"/>
  <c r="AA84" i="9" a="1"/>
  <c r="AD59" i="9" a="1"/>
  <c r="BC78" i="9" a="1"/>
  <c r="BD55" i="9" a="1"/>
  <c r="U11" i="9" a="1"/>
  <c r="AK37" i="9" a="1"/>
  <c r="BH44" i="9" a="1"/>
  <c r="T102" i="9" a="1"/>
  <c r="BK101" i="9" a="1"/>
  <c r="Z63" i="9" a="1"/>
  <c r="W13" i="9" a="1"/>
  <c r="BE51" i="9" a="1"/>
  <c r="R72" i="9" a="1"/>
  <c r="AW19" i="9" a="1"/>
  <c r="AA104" i="9" a="1"/>
  <c r="Z41" i="9" a="1"/>
  <c r="BB82" i="9" a="1"/>
  <c r="S92" i="9" a="1"/>
  <c r="AP8" i="9" a="1"/>
  <c r="U8" i="9" a="1"/>
  <c r="AD56" i="9" a="1"/>
  <c r="X70" i="9" a="1"/>
  <c r="AM21" i="9" a="1"/>
  <c r="AD100" i="9" a="1"/>
  <c r="BH46" i="9" a="1"/>
  <c r="BA70" i="9" a="1"/>
  <c r="AQ12" i="9" a="1"/>
  <c r="BD161" i="9" a="1"/>
  <c r="BG62" i="9" a="1"/>
  <c r="AR80" i="9" a="1"/>
  <c r="AE87" i="9" a="1"/>
  <c r="BO36" i="9" a="1"/>
  <c r="BJ10" i="9" a="1"/>
  <c r="AP81" i="9" a="1"/>
  <c r="AK7" i="9" a="1"/>
  <c r="S101" i="9" a="1"/>
  <c r="AM44" i="9" a="1"/>
  <c r="AD62" i="9" a="1"/>
  <c r="Q100" i="9" a="1"/>
  <c r="X22" i="9" a="1"/>
  <c r="R9" i="9" a="1"/>
  <c r="BK112" i="9" a="1"/>
  <c r="BH125" i="9" a="1"/>
  <c r="AL102" i="9" a="1"/>
  <c r="AI29" i="9" a="1"/>
  <c r="AJ52" i="9" a="1"/>
  <c r="BM142" i="9" a="1"/>
  <c r="U69" i="9" a="1"/>
  <c r="X29" i="9" a="1"/>
  <c r="U32" i="9" a="1"/>
  <c r="BB118" i="9" a="1"/>
  <c r="BG65" i="9" a="1"/>
  <c r="Y75" i="9" a="1"/>
  <c r="AS108" i="9" a="1"/>
  <c r="BO46" i="9" a="1"/>
  <c r="Z15" i="9" a="1"/>
  <c r="S38" i="9" a="1"/>
  <c r="BG82" i="9" a="1"/>
  <c r="AE80" i="9" a="1"/>
  <c r="BC43" i="9" a="1"/>
  <c r="BM73" i="9" a="1"/>
  <c r="BB30" i="9" a="1"/>
  <c r="BM59" i="9" a="1"/>
  <c r="AW58" i="9" a="1"/>
  <c r="BO102" i="9" a="1"/>
  <c r="BI75" i="9" a="1"/>
  <c r="BG11" i="9" a="1"/>
  <c r="BN63" i="9" a="1"/>
  <c r="BK11" i="9" a="1"/>
  <c r="R84" i="9" a="1"/>
  <c r="BO94" i="9" a="1"/>
  <c r="BO130" i="9" a="1"/>
  <c r="AD86" i="9" a="1"/>
  <c r="S69" i="9" a="1"/>
  <c r="BG53" i="9" a="1"/>
  <c r="BP59" i="9" a="1"/>
  <c r="BI89" i="9" a="1"/>
  <c r="AC23" i="9" a="1"/>
  <c r="AQ74" i="9" a="1"/>
  <c r="AK77" i="9" a="1"/>
  <c r="Y84" i="9" a="1"/>
  <c r="AP94" i="9" a="1"/>
  <c r="S26" i="9" a="1"/>
  <c r="AO43" i="9" a="1"/>
  <c r="AL79" i="9" a="1"/>
  <c r="BB105" i="9" a="1"/>
  <c r="BJ109" i="9" a="1"/>
  <c r="BQ104" i="9" a="1"/>
  <c r="AS77" i="9" a="1"/>
  <c r="AQ77" i="9" a="1"/>
  <c r="BQ73" i="9" a="1"/>
  <c r="AA10" i="9" a="1"/>
  <c r="BO59" i="9" a="1"/>
  <c r="AL45" i="9" a="1"/>
  <c r="AY34" i="9" a="1"/>
  <c r="BG74" i="9" a="1"/>
  <c r="BE98" i="9" a="1"/>
  <c r="BH93" i="9" a="1"/>
  <c r="AX103" i="9" a="1"/>
  <c r="AS38" i="9" a="1"/>
  <c r="AA74" i="9" a="1"/>
  <c r="S34" i="9" a="1"/>
  <c r="BN105" i="9" a="1"/>
  <c r="BG87" i="9" a="1"/>
  <c r="S104" i="9" a="1"/>
  <c r="AY43" i="9" a="1"/>
  <c r="BJ67" i="9" a="1"/>
  <c r="AK53" i="9" a="1"/>
  <c r="AO32" i="9" a="1"/>
  <c r="BQ21" i="9" a="1"/>
  <c r="BD62" i="9" a="1"/>
  <c r="AF26" i="9" a="1"/>
  <c r="AI20" i="9" a="1"/>
  <c r="BP53" i="9" a="1"/>
  <c r="BQ156" i="9" a="1"/>
  <c r="Y86" i="9" a="1"/>
  <c r="BK108" i="9" a="1"/>
  <c r="AS21" i="9" a="1"/>
  <c r="AE25" i="9" a="1"/>
  <c r="BB71" i="9" a="1"/>
  <c r="AL20" i="9" a="1"/>
  <c r="AS61" i="9" a="1"/>
  <c r="R94" i="9" a="1"/>
  <c r="AO89" i="9" a="1"/>
  <c r="BI81" i="9" a="1"/>
  <c r="AK79" i="9" a="1"/>
  <c r="BB32" i="9" a="1"/>
  <c r="BH14" i="9" a="1"/>
  <c r="BC146" i="9" a="1"/>
  <c r="BG72" i="9" a="1"/>
  <c r="BN139" i="9" a="1"/>
  <c r="T16" i="9" a="1"/>
  <c r="BJ104" i="9" a="1"/>
  <c r="AC61" i="9" a="1"/>
  <c r="BC44" i="9" a="1"/>
  <c r="U17" i="9" a="1"/>
  <c r="BM126" i="9" a="1"/>
  <c r="AD103" i="9" a="1"/>
  <c r="BK19" i="9" a="1"/>
  <c r="AV102" i="9" a="1"/>
  <c r="AM23" i="9" a="1"/>
  <c r="BG122" i="9" a="1"/>
  <c r="BH70" i="9" a="1"/>
  <c r="BC109" i="9" a="1"/>
  <c r="T109" i="9" a="1"/>
  <c r="BM119" i="9" a="1"/>
  <c r="AI102" i="9" a="1"/>
  <c r="AL51" i="9" a="1"/>
  <c r="Q41" i="9" a="1"/>
  <c r="BQ28" i="9" a="1"/>
  <c r="AY37" i="9" a="1"/>
  <c r="AC100" i="9" a="1"/>
  <c r="BB92" i="9" a="1"/>
  <c r="BD53" i="9" a="1"/>
  <c r="AG93" i="9" a="1"/>
  <c r="AY22" i="9" a="1"/>
  <c r="AJ7" i="9" a="1"/>
  <c r="AU106" i="9" a="1"/>
  <c r="T60" i="9" a="1"/>
  <c r="AK82" i="9" a="1"/>
  <c r="AI101" i="9" a="1"/>
  <c r="U75" i="9" a="1"/>
  <c r="BO23" i="9" a="1"/>
  <c r="AV72" i="9" a="1"/>
  <c r="BO37" i="9" a="1"/>
  <c r="AU74" i="9" a="1"/>
  <c r="BH98" i="9" a="1"/>
  <c r="AL86" i="9" a="1"/>
  <c r="BN136" i="9" a="1"/>
  <c r="BK115" i="9" a="1"/>
  <c r="BO108" i="9" a="1"/>
  <c r="W70" i="9" a="1"/>
  <c r="AE41" i="9" a="1"/>
  <c r="BP137" i="9" a="1"/>
  <c r="AM53" i="9" a="1"/>
  <c r="AX40" i="9" a="1"/>
  <c r="AL48" i="9" a="1"/>
  <c r="AF16" i="9" a="1"/>
  <c r="AU18" i="9" a="1"/>
  <c r="BP107" i="9" a="1"/>
  <c r="AK47" i="9" a="1"/>
  <c r="AJ54" i="9" a="1"/>
  <c r="Y16" i="9" a="1"/>
  <c r="W84" i="9" a="1"/>
  <c r="AY78" i="9" a="1"/>
  <c r="AX102" i="9" a="1"/>
  <c r="BP130" i="9" a="1"/>
  <c r="AM70" i="9" a="1"/>
  <c r="AG104" i="9" a="1"/>
  <c r="Y21" i="9" a="1"/>
  <c r="AX38" i="9" a="1"/>
  <c r="AP4" i="9" a="1"/>
  <c r="BA84" i="9" a="1"/>
  <c r="BA123" i="9" a="1"/>
  <c r="BO113" i="9" a="1"/>
  <c r="BK86" i="9" a="1"/>
  <c r="BO65" i="9" a="1"/>
  <c r="AX26" i="9" a="1"/>
  <c r="AO10" i="9" a="1"/>
  <c r="AU63" i="9" a="1"/>
  <c r="U115" i="9" a="1"/>
  <c r="BQ116" i="9" a="1"/>
  <c r="T83" i="9" a="1"/>
  <c r="BE63" i="9" a="1"/>
  <c r="BB49" i="9" a="1"/>
  <c r="AJ100" i="9" a="1"/>
  <c r="AL77" i="9" a="1"/>
  <c r="AP27" i="9" a="1"/>
  <c r="AK59" i="9" a="1"/>
  <c r="AS15" i="9" a="1"/>
  <c r="BG107" i="9" a="1"/>
  <c r="BH91" i="9" a="1"/>
  <c r="X64" i="9" a="1"/>
  <c r="AK102" i="9" a="1"/>
  <c r="AW67" i="9" a="1"/>
  <c r="Y81" i="9" a="1"/>
  <c r="R78" i="9" a="1"/>
  <c r="T33" i="9" a="1"/>
  <c r="AC96" i="9" a="1"/>
  <c r="R86" i="9" a="1"/>
  <c r="BE64" i="9" a="1"/>
  <c r="AA93" i="9" a="1"/>
  <c r="BK52" i="9" a="1"/>
  <c r="BP90" i="9" a="1"/>
  <c r="BN115" i="9" a="1"/>
  <c r="AI6" i="9" a="1"/>
  <c r="BP93" i="9" a="1"/>
  <c r="AP99" i="9" a="1"/>
  <c r="Q99" i="9" a="1"/>
  <c r="BE85" i="9" a="1"/>
  <c r="AD71" i="9" a="1"/>
  <c r="BD120" i="9" a="1"/>
  <c r="BH7" i="9" a="1"/>
  <c r="W42" i="9" a="1"/>
  <c r="BE36" i="9" a="1"/>
  <c r="AX35" i="9" a="1"/>
  <c r="BC136" i="9" a="1"/>
  <c r="AE34" i="9" a="1"/>
  <c r="BN9" i="9" a="1"/>
  <c r="R28" i="9" a="1"/>
  <c r="AK56" i="9" a="1"/>
  <c r="W103" i="9" a="1"/>
  <c r="BN36" i="9" a="1"/>
  <c r="BD60" i="9" a="1"/>
  <c r="U110" i="9" a="1"/>
  <c r="BA138" i="9" a="1"/>
  <c r="BN74" i="9" a="1"/>
  <c r="AY31" i="9" a="1"/>
  <c r="AG16" i="9" a="1"/>
  <c r="BM74" i="9" a="1"/>
  <c r="Z95" i="9" a="1"/>
  <c r="AP65" i="9" a="1"/>
  <c r="AE60" i="9" a="1"/>
  <c r="AX99" i="9" a="1"/>
  <c r="AR81" i="9" a="1"/>
  <c r="BO20" i="9" a="1"/>
  <c r="AI17" i="9" a="1"/>
  <c r="Z65" i="9" a="1"/>
  <c r="AD43" i="9" a="1"/>
  <c r="AV29" i="9" a="1"/>
  <c r="AR103" i="9" a="1"/>
  <c r="BB133" i="9" a="1"/>
  <c r="BB79" i="9" a="1"/>
  <c r="AM104" i="9" a="1"/>
  <c r="AG105" i="9" a="1"/>
  <c r="AG56" i="9" a="1"/>
  <c r="BM56" i="9" a="1"/>
  <c r="Z85" i="9" a="1"/>
  <c r="AY32" i="9" a="1"/>
  <c r="BJ78" i="9" a="1"/>
  <c r="BQ151" i="9" a="1"/>
  <c r="Z86" i="9" a="1"/>
  <c r="AY76" i="9" a="1"/>
  <c r="BO109" i="9" a="1"/>
  <c r="AK22" i="9" a="1"/>
  <c r="BE146" i="9" a="1"/>
  <c r="X14" i="9" a="1"/>
  <c r="X48" i="9" a="1"/>
  <c r="BG50" i="9" a="1"/>
  <c r="BP152" i="9" a="1"/>
  <c r="AC98" i="9" a="1"/>
  <c r="BK92" i="9" a="1"/>
  <c r="S106" i="9" a="1"/>
  <c r="AF65" i="9" a="1"/>
  <c r="AK68" i="9" a="1"/>
  <c r="AA82" i="9" a="1"/>
  <c r="T27" i="9" a="1"/>
  <c r="BE65" i="9" a="1"/>
  <c r="R91" i="9" a="1"/>
  <c r="AP73" i="9" a="1"/>
  <c r="BC65" i="9" a="1"/>
  <c r="BG13" i="9" a="1"/>
  <c r="BB100" i="9" a="1"/>
  <c r="BI98" i="9" a="1"/>
  <c r="AS22" i="9" a="1"/>
  <c r="Q44" i="9" a="1"/>
  <c r="BB146" i="9" a="1"/>
  <c r="AL82" i="9" a="1"/>
  <c r="AD68" i="9" a="1"/>
  <c r="BG46" i="9" a="1"/>
  <c r="R38" i="9" a="1"/>
  <c r="BE147" i="9" a="1"/>
  <c r="BH130" i="9" a="1"/>
  <c r="AJ38" i="9" a="1"/>
  <c r="BH52" i="9" a="1"/>
  <c r="AR65" i="9" a="1"/>
  <c r="BN65" i="9" a="1"/>
  <c r="BJ130" i="9" a="1"/>
  <c r="AV24" i="9" a="1"/>
  <c r="BM93" i="9" a="1"/>
  <c r="BN141" i="9" a="1"/>
  <c r="BQ52" i="9" a="1"/>
  <c r="AU94" i="9" a="1"/>
  <c r="BC57" i="9" a="1"/>
  <c r="AA22" i="9" a="1"/>
  <c r="AL42" i="9" a="1"/>
  <c r="BD134" i="9" a="1"/>
  <c r="BP9" i="9" a="1"/>
  <c r="BO74" i="9" a="1"/>
  <c r="AG81" i="9" a="1"/>
  <c r="AY29" i="9" a="1"/>
  <c r="BP129" i="9" a="1"/>
  <c r="AA100" i="9" a="1"/>
  <c r="S83" i="9" a="1"/>
  <c r="BM132" i="9" a="1"/>
  <c r="BH76" i="9" a="1"/>
  <c r="BO5" i="9" a="1"/>
  <c r="BJ133" i="9" a="1"/>
  <c r="AR51" i="9" a="1"/>
  <c r="AW17" i="9" a="1"/>
  <c r="Q73" i="9" a="1"/>
  <c r="AD98" i="9" a="1"/>
  <c r="BB163" i="9" a="1"/>
  <c r="BG111" i="9" a="1"/>
  <c r="AE69" i="9" a="1"/>
  <c r="BA85" i="9" a="1"/>
  <c r="W67" i="9" a="1"/>
  <c r="AL24" i="9" a="1"/>
  <c r="AJ69" i="9" a="1"/>
  <c r="AI93" i="9" a="1"/>
  <c r="Y48" i="9" a="1"/>
  <c r="BA83" i="9" a="1"/>
  <c r="AU67" i="9" a="1"/>
  <c r="AJ50" i="9" a="1"/>
  <c r="BD155" i="9" a="1"/>
  <c r="BP140" i="9" a="1"/>
  <c r="BE150" i="9" a="1"/>
  <c r="R13" i="9" a="1"/>
  <c r="AD78" i="9" a="1"/>
  <c r="BN31" i="9" a="1"/>
  <c r="Q49" i="9" a="1"/>
  <c r="AQ10" i="9" a="1"/>
  <c r="S41" i="9" a="1"/>
  <c r="BB147" i="9" a="1"/>
  <c r="BH69" i="9" a="1"/>
  <c r="BH56" i="9" a="1"/>
  <c r="AI18" i="9" a="1"/>
  <c r="BJ12" i="9" a="1"/>
  <c r="AA49" i="9" a="1"/>
  <c r="BA155" i="9" a="1"/>
  <c r="BK130" i="9" a="1"/>
  <c r="BP126" i="9" a="1"/>
  <c r="AD80" i="9" a="1"/>
  <c r="AO27" i="9" a="1"/>
  <c r="AE47" i="9" a="1"/>
  <c r="AG58" i="9" a="1"/>
  <c r="AQ66" i="9" a="1"/>
  <c r="AJ102" i="9" a="1"/>
  <c r="AP108" i="9" a="1"/>
  <c r="AO63" i="9" a="1"/>
  <c r="BD159" i="9" a="1"/>
  <c r="AS71" i="9" a="1"/>
  <c r="BH17" i="9" a="1"/>
  <c r="BE100" i="9" a="1"/>
  <c r="S105" i="9" a="1"/>
  <c r="AK103" i="9" a="1"/>
  <c r="AV75" i="9" a="1"/>
  <c r="BC167" i="9" a="1"/>
  <c r="BQ29" i="9" a="1"/>
  <c r="BN26" i="9" a="1"/>
  <c r="BE91" i="9" a="1"/>
  <c r="BA39" i="9" a="1"/>
  <c r="AJ99" i="9" a="1"/>
  <c r="BO141" i="9" a="1"/>
  <c r="AM69" i="9" a="1"/>
  <c r="AI21" i="9" a="1"/>
  <c r="BN50" i="9" a="1"/>
  <c r="AV89" i="9" a="1"/>
  <c r="AA43" i="9" a="1"/>
  <c r="AQ103" i="9" a="1"/>
  <c r="BK99" i="9" a="1"/>
  <c r="BN68" i="9" a="1"/>
  <c r="BD37" i="9" a="1"/>
  <c r="AF51" i="9" a="1"/>
  <c r="U14" i="9" a="1"/>
  <c r="AF10" i="9" a="1"/>
  <c r="BE15" i="9" a="1"/>
  <c r="BC102" i="9" a="1"/>
  <c r="T108" i="9" a="1"/>
  <c r="BK133" i="9" a="1"/>
  <c r="Y95" i="9" a="1"/>
  <c r="BN41" i="9" a="1"/>
  <c r="AY63" i="9" a="1"/>
  <c r="BQ16" i="9" a="1"/>
  <c r="W68" i="9" a="1"/>
  <c r="BK88" i="9" a="1"/>
  <c r="BE27" i="9" a="1"/>
  <c r="BK59" i="9" a="1"/>
  <c r="X95" i="9" a="1"/>
  <c r="BN100" i="9" a="1"/>
  <c r="AP83" i="9" a="1"/>
  <c r="BP136" i="9" a="1"/>
  <c r="AX29" i="9" a="1"/>
  <c r="AA78" i="9" a="1"/>
  <c r="AC66" i="9" a="1"/>
  <c r="BI52" i="9" a="1"/>
  <c r="BI115" i="9" a="1"/>
  <c r="BQ125" i="9" a="1"/>
  <c r="AS33" i="9" a="1"/>
  <c r="BM39" i="9" a="1"/>
  <c r="AS9" i="9" a="1"/>
  <c r="AD67" i="9" a="1"/>
  <c r="BI11" i="9" a="1"/>
  <c r="BE123" i="9" a="1"/>
  <c r="AL83" i="9" a="1"/>
  <c r="BK91" i="9" a="1"/>
  <c r="AG49" i="9" a="1"/>
  <c r="BP98" i="9" a="1"/>
  <c r="AL50" i="9" a="1"/>
  <c r="AE102" i="9" a="1"/>
  <c r="BM92" i="9" a="1"/>
  <c r="AF57" i="9" a="1"/>
  <c r="AO14" i="9" a="1"/>
  <c r="Z9" i="9" a="1"/>
  <c r="T86" i="9" a="1"/>
  <c r="AR76" i="9" a="1"/>
  <c r="BO50" i="9" a="1"/>
  <c r="AU97" i="9" a="1"/>
  <c r="AG53" i="9" a="1"/>
  <c r="BH54" i="9" a="1"/>
  <c r="X37" i="9" a="1"/>
  <c r="BB104" i="9" a="1"/>
  <c r="BP100" i="9" a="1"/>
  <c r="AJ98" i="9" a="1"/>
  <c r="AI10" i="9" a="1"/>
  <c r="BO51" i="9" a="1"/>
  <c r="BA141" i="9" a="1"/>
  <c r="BO8" i="9" a="1"/>
  <c r="BI129" i="9" a="1"/>
  <c r="BC150" i="9" a="1"/>
  <c r="BD44" i="9" a="1"/>
  <c r="AU58" i="9" a="1"/>
  <c r="BQ18" i="9" a="1"/>
  <c r="BK67" i="9" a="1"/>
  <c r="AG47" i="9" a="1"/>
  <c r="AM80" i="9" a="1"/>
  <c r="AK62" i="9" a="1"/>
  <c r="AJ12" i="9" a="1"/>
  <c r="W30" i="9" a="1"/>
  <c r="BJ119" i="9" a="1"/>
  <c r="AU14" i="9" a="1"/>
  <c r="BM58" i="9" a="1"/>
  <c r="AL46" i="9" a="1"/>
  <c r="Q47" i="9" a="1"/>
  <c r="AO81" i="9" a="1"/>
  <c r="BM154" i="9" a="1"/>
  <c r="X90" i="9" a="1"/>
  <c r="BJ33" i="9" a="1"/>
  <c r="AI38" i="9" a="1"/>
  <c r="T114" i="9" a="1"/>
  <c r="U93" i="9" a="1"/>
  <c r="AG97" i="9" a="1"/>
  <c r="S103" i="9" a="1"/>
  <c r="AR95" i="9" a="1"/>
  <c r="AL73" i="9" a="1"/>
  <c r="BM100" i="9" a="1"/>
  <c r="BD35" i="9" a="1"/>
  <c r="BQ17" i="9" a="1"/>
  <c r="AR91" i="9" a="1"/>
  <c r="AK52" i="9" a="1"/>
  <c r="AR108" i="9" a="1"/>
  <c r="BM55" i="9" a="1"/>
  <c r="Q30" i="9" a="1"/>
  <c r="BH42" i="9" a="1"/>
  <c r="BH50" i="9" a="1"/>
  <c r="W18" i="9" a="1"/>
  <c r="Z31" i="9" a="1"/>
  <c r="AY18" i="9" a="1"/>
  <c r="BH80" i="9" a="1"/>
  <c r="BB107" i="9" a="1"/>
  <c r="AA64" i="9" a="1"/>
  <c r="AI72" i="9" a="1"/>
  <c r="AS104" i="9" a="1"/>
  <c r="BD129" i="9" a="1"/>
  <c r="BE83" i="9" a="1"/>
  <c r="AF56" i="9" a="1"/>
  <c r="BM48" i="9" a="1"/>
  <c r="Q39" i="9" a="1"/>
  <c r="AF5" i="9" a="1"/>
  <c r="BC10" i="9" a="1"/>
  <c r="AC76" i="9" a="1"/>
  <c r="BH47" i="9" a="1"/>
  <c r="AS83" i="9" a="1"/>
  <c r="BM147" i="9" a="1"/>
  <c r="BD143" i="9" a="1"/>
  <c r="BJ101" i="9" a="1"/>
  <c r="BK84" i="9" a="1"/>
  <c r="BQ78" i="9" a="1"/>
  <c r="BJ50" i="9" a="1"/>
  <c r="BA131" i="9" a="1"/>
  <c r="AI86" i="9" a="1"/>
  <c r="BP64" i="9" a="1"/>
  <c r="AW102" i="9" a="1"/>
  <c r="AP101" i="9" a="1"/>
  <c r="BH59" i="9" a="1"/>
  <c r="T46" i="9" a="1"/>
  <c r="BI45" i="9" a="1"/>
  <c r="AS96" i="9" a="1"/>
  <c r="AW40" i="9" a="1"/>
  <c r="AV10" i="9" a="1"/>
  <c r="AR22" i="9" a="1"/>
  <c r="BA49" i="9" a="1"/>
  <c r="AL47" i="9" a="1"/>
  <c r="BK129" i="9" a="1"/>
  <c r="AS25" i="9" a="1"/>
  <c r="AO65" i="9" a="1"/>
  <c r="AI43" i="9" a="1"/>
  <c r="BA42" i="9" a="1"/>
  <c r="Y43" i="9" a="1"/>
  <c r="S21" i="9" a="1"/>
  <c r="BA108" i="9" a="1"/>
  <c r="AV34" i="9" a="1"/>
  <c r="BP32" i="9" a="1"/>
  <c r="BN67" i="9" a="1"/>
  <c r="BB134" i="9" a="1"/>
  <c r="AL85" i="9" a="1"/>
  <c r="AX24" i="9" a="1"/>
  <c r="BG66" i="9" a="1"/>
  <c r="BQ71" i="9" a="1"/>
  <c r="BP96" i="9" a="1"/>
  <c r="AC25" i="9" a="1"/>
  <c r="AJ6" i="9" a="1"/>
  <c r="AE78" i="9" a="1"/>
  <c r="AV42" i="9" a="1"/>
  <c r="BM140" i="9" a="1"/>
  <c r="BM101" i="9" a="1"/>
  <c r="BB96" i="9" a="1"/>
  <c r="AU40" i="9" a="1"/>
  <c r="BE37" i="9" a="1"/>
  <c r="BQ44" i="9" a="1"/>
  <c r="Q114" i="9" a="1"/>
  <c r="AF39" i="9" a="1"/>
  <c r="BN10" i="9" a="1"/>
  <c r="Y49" i="9" a="1"/>
  <c r="AA80" i="9" a="1"/>
  <c r="BM15" i="9" a="1"/>
  <c r="BN97" i="9" a="1"/>
  <c r="AY39" i="9" a="1"/>
  <c r="AA60" i="9" a="1"/>
  <c r="BK123" i="9" a="1"/>
  <c r="BD93" i="9" a="1"/>
  <c r="S81" i="9" a="1"/>
  <c r="Z26" i="9" a="1"/>
  <c r="BH10" i="9" a="1"/>
  <c r="BH89" i="9" a="1"/>
  <c r="BI6" i="9" a="1"/>
  <c r="BI29" i="9" a="1"/>
  <c r="AJ49" i="9" a="1"/>
  <c r="BO9" i="9" a="1"/>
  <c r="AQ72" i="9" a="1"/>
  <c r="AL90" i="9" a="1"/>
  <c r="AE40" i="9" a="1"/>
  <c r="BE157" i="9" a="1"/>
  <c r="BK17" i="9" a="1"/>
  <c r="AO36" i="9" a="1"/>
  <c r="BI73" i="9" a="1"/>
  <c r="Y27" i="9" a="1"/>
  <c r="AU96" i="9" a="1"/>
  <c r="BJ27" i="9" a="1"/>
  <c r="U10" i="9" a="1"/>
  <c r="BJ96" i="9" a="1"/>
  <c r="BE148" i="9" a="1"/>
  <c r="BN71" i="9" a="1"/>
  <c r="AU89" i="9" a="1"/>
  <c r="AO84" i="9" a="1"/>
  <c r="Q15" i="9" a="1"/>
  <c r="AI28" i="9" a="1"/>
  <c r="BO91" i="9" a="1"/>
  <c r="AW14" i="9" a="1"/>
  <c r="AO24" i="9" a="1"/>
  <c r="BD118" i="9" a="1"/>
  <c r="AC50" i="9" a="1"/>
  <c r="BI67" i="9" a="1"/>
  <c r="BC161" i="9" a="1"/>
  <c r="AJ44" i="9" a="1"/>
  <c r="X55" i="9" a="1"/>
  <c r="AF54" i="9" a="1"/>
  <c r="BH86" i="9" a="1"/>
  <c r="AF38" i="9" a="1"/>
  <c r="AJ97" i="9" a="1"/>
  <c r="AV109" i="9" a="1"/>
  <c r="R74" i="9" a="1"/>
  <c r="AP102" i="9" a="1"/>
  <c r="AQ70" i="9" a="1"/>
  <c r="BA43" i="9" a="1"/>
  <c r="Q108" i="9" a="1"/>
  <c r="BK113" i="9" a="1"/>
  <c r="BQ132" i="9" a="1"/>
  <c r="BC94" i="9" a="1"/>
  <c r="AU75" i="9" a="1"/>
  <c r="BB62" i="9" a="1"/>
  <c r="BO85" i="9" a="1"/>
  <c r="BP7" i="9" a="1"/>
  <c r="AI47" i="9" a="1"/>
  <c r="BI5" i="9" a="1"/>
  <c r="BQ131" i="9" a="1"/>
  <c r="AY30" i="9" a="1"/>
  <c r="AP51" i="9" a="1"/>
  <c r="AM56" i="9" a="1"/>
  <c r="AK17" i="9" a="1"/>
  <c r="Q9" i="9" a="1"/>
  <c r="BE137" i="9" a="1"/>
  <c r="R31" i="9" a="1"/>
  <c r="BE21" i="9" a="1"/>
  <c r="AA27" i="9" a="1"/>
  <c r="AR96" i="9" a="1"/>
  <c r="BA113" i="9" a="1"/>
  <c r="BA128" i="9" a="1"/>
  <c r="BD15" i="9" a="1"/>
  <c r="AM63" i="9" a="1"/>
  <c r="AJ20" i="9" a="1"/>
  <c r="BJ115" i="9" a="1"/>
  <c r="AC49" i="9" a="1"/>
  <c r="AM41" i="9" a="1"/>
  <c r="BB21" i="9" a="1"/>
  <c r="BP29" i="9" a="1"/>
  <c r="AX75" i="9" a="1"/>
  <c r="AI41" i="9" a="1"/>
  <c r="AQ107" i="9" a="1"/>
  <c r="BM52" i="9" a="1"/>
  <c r="AI50" i="9" a="1"/>
  <c r="AM46" i="9" a="1"/>
  <c r="AA55" i="9" a="1"/>
  <c r="AP93" i="9" a="1"/>
  <c r="BG112" i="9" a="1"/>
  <c r="BA76" i="9" a="1"/>
  <c r="AV48" i="9" a="1"/>
  <c r="AV56" i="9" a="1"/>
  <c r="AE82" i="9" a="1"/>
  <c r="BN138" i="9" a="1"/>
  <c r="AJ88" i="9" a="1"/>
  <c r="Z48" i="9" a="1"/>
  <c r="BH129" i="9" a="1"/>
  <c r="R29" i="9" a="1"/>
  <c r="AO90" i="9" a="1"/>
  <c r="BI7" i="9" a="1"/>
  <c r="BQ106" i="9" a="1"/>
  <c r="AO38" i="9" a="1"/>
  <c r="U104" i="9" a="1"/>
  <c r="AY6" i="9" a="1"/>
  <c r="T7" i="9" a="1"/>
  <c r="BI76" i="9" a="1"/>
  <c r="AX56" i="9" a="1"/>
  <c r="AV81" i="9" a="1"/>
  <c r="AX8" i="9" a="1"/>
  <c r="AQ42" i="9" a="1"/>
  <c r="BK103" i="9" a="1"/>
  <c r="BE45" i="9" a="1"/>
  <c r="BE14" i="9" a="1"/>
  <c r="BO90" i="9" a="1"/>
  <c r="AI91" i="9" a="1"/>
  <c r="AL98" i="9" a="1"/>
  <c r="U5" i="9" a="1"/>
  <c r="AV107" i="9" a="1"/>
  <c r="AO62" i="9" a="1"/>
  <c r="AX87" i="9" a="1"/>
  <c r="BH4" i="9" a="1"/>
  <c r="BO31" i="9" a="1"/>
  <c r="U22" i="9" a="1"/>
  <c r="BM112" i="9" a="1"/>
  <c r="AX9" i="9" a="1"/>
  <c r="AF45" i="9" a="1"/>
  <c r="BK48" i="9" a="1"/>
  <c r="BC165" i="9" a="1"/>
  <c r="W69" i="9" a="1"/>
  <c r="BP153" i="9" a="1"/>
  <c r="W101" i="9" a="1"/>
  <c r="AD36" i="9" a="1"/>
  <c r="AS35" i="9" a="1"/>
  <c r="AC44" i="9" a="1"/>
  <c r="BA112" i="9" a="1"/>
  <c r="AR38" i="9" a="1"/>
  <c r="AL69" i="9" a="1"/>
  <c r="BN35" i="9" a="1"/>
  <c r="BD149" i="9" a="1"/>
  <c r="AJ65" i="9" a="1"/>
  <c r="AM20" i="9" a="1"/>
  <c r="BE114" i="9" a="1"/>
  <c r="AX85" i="9" a="1"/>
  <c r="AE45" i="9" a="1"/>
  <c r="BP58" i="9" a="1"/>
  <c r="R93" i="9" a="1"/>
  <c r="X21" i="9" a="1"/>
  <c r="Q19" i="9" a="1"/>
  <c r="BK21" i="9" a="1"/>
  <c r="BA145" i="9" a="1"/>
  <c r="BN48" i="9" a="1"/>
  <c r="U46" i="9" a="1"/>
  <c r="AA105" i="9" a="1"/>
  <c r="BO98" i="9" a="1"/>
  <c r="BB103" i="9" a="1"/>
  <c r="AC43" i="9" a="1"/>
  <c r="AY55" i="9" a="1"/>
  <c r="BA80" i="9" a="1"/>
  <c r="AY56" i="9" a="1"/>
  <c r="R33" i="9" a="1"/>
  <c r="AY44" i="9" a="1"/>
  <c r="AV92" i="9" a="1"/>
  <c r="Q8" i="9" a="1"/>
  <c r="Q98" i="9" a="1"/>
  <c r="R76" i="9" a="1"/>
  <c r="T37" i="9" a="1"/>
  <c r="BN38" i="9" a="1"/>
  <c r="BO105" i="9" a="1"/>
  <c r="AQ29" i="9" a="1"/>
  <c r="AA83" i="9" a="1"/>
  <c r="BA79" i="9" a="1"/>
  <c r="X102" i="9" a="1"/>
  <c r="W94" i="9" a="1"/>
  <c r="AO40" i="9" a="1"/>
  <c r="X103" i="9" a="1"/>
  <c r="BO111" i="9" a="1"/>
  <c r="AP103" i="9" a="1"/>
  <c r="U90" i="9" a="1"/>
  <c r="BJ39" i="9" a="1"/>
  <c r="AK10" i="9" a="1"/>
  <c r="Y73" i="9" a="1"/>
  <c r="AM24" i="9" a="1"/>
  <c r="AK32" i="9" a="1"/>
  <c r="AI11" i="9" a="1"/>
  <c r="AK6" i="9" a="1"/>
  <c r="BC35" i="9" a="1"/>
  <c r="AC12" i="9" a="1"/>
  <c r="BK16" i="9" a="1"/>
  <c r="AA48" i="9" a="1"/>
  <c r="T17" i="9" a="1"/>
  <c r="BJ51" i="9" a="1"/>
  <c r="AA65" i="9" a="1"/>
  <c r="AR50" i="9" a="1"/>
  <c r="AS49" i="9" a="1"/>
  <c r="BQ141" i="9" a="1"/>
  <c r="BA77" i="9" a="1"/>
  <c r="AL65" i="9" a="1"/>
  <c r="BA104" i="9" a="1"/>
  <c r="AI64" i="9" a="1"/>
  <c r="AL80" i="9" a="1"/>
  <c r="BA137" i="9" a="1"/>
  <c r="BK18" i="9" a="1"/>
  <c r="BJ45" i="9" a="1"/>
  <c r="BQ82" i="9" a="1"/>
  <c r="T64" i="9" a="1"/>
  <c r="Z18" i="9" a="1"/>
  <c r="AR28" i="9" a="1"/>
  <c r="R19" i="9" a="1"/>
  <c r="BE128" i="9" a="1"/>
  <c r="AR100" i="9" a="1"/>
  <c r="AO49" i="9" a="1"/>
  <c r="R39" i="9" a="1"/>
  <c r="BQ81" i="9" a="1"/>
  <c r="Q79" i="9" a="1"/>
  <c r="BM32" i="9" a="1"/>
  <c r="AA8" i="9" a="1"/>
  <c r="BI113" i="9" a="1"/>
  <c r="AW104" i="9" a="1"/>
  <c r="AW91" i="9" a="1"/>
  <c r="AC32" i="9" a="1"/>
  <c r="S116" i="9" a="1"/>
  <c r="S36" i="9" a="1"/>
  <c r="AY89" i="9" a="1"/>
  <c r="AW48" i="9" a="1"/>
  <c r="AK97" i="9" a="1"/>
  <c r="BE112" i="9" a="1"/>
  <c r="AQ35" i="9" a="1"/>
  <c r="BH20" i="9" a="1"/>
  <c r="BO143" i="9" a="1"/>
  <c r="AV88" i="9" a="1"/>
  <c r="S52" i="9" a="1"/>
  <c r="AF48" i="9" a="1"/>
  <c r="R87" i="9" a="1"/>
  <c r="AY7" i="9" a="1"/>
  <c r="W73" i="9" a="1"/>
  <c r="AK13" i="9" a="1"/>
  <c r="AY59" i="9" a="1"/>
  <c r="AD85" i="9" a="1"/>
  <c r="BG118" i="9" a="1"/>
  <c r="BB70" i="9" a="1"/>
  <c r="AQ51" i="9" a="1"/>
  <c r="BB46" i="9" a="1"/>
  <c r="AK50" i="9" a="1"/>
  <c r="AA51" i="9" a="1"/>
  <c r="BN80" i="9" a="1"/>
  <c r="BJ102" i="9" a="1"/>
  <c r="BM27" i="9" a="1"/>
  <c r="T75" i="9" a="1"/>
  <c r="BA151" i="9" a="1"/>
  <c r="AY109" i="9" a="1"/>
  <c r="BM23" i="9" a="1"/>
  <c r="AO92" i="9" a="1"/>
  <c r="BD10" i="9" a="1"/>
  <c r="BA36" i="9" a="1"/>
  <c r="AY4" i="9" a="1"/>
  <c r="BC116" i="9" a="1"/>
  <c r="BO60" i="9" a="1"/>
  <c r="S85" i="9" a="1"/>
  <c r="AC20" i="9" a="1"/>
  <c r="Z28" i="9" a="1"/>
  <c r="BN124" i="9" a="1"/>
  <c r="U42" i="9" a="1"/>
  <c r="Q80" i="9" a="1"/>
  <c r="BK27" i="9" a="1"/>
  <c r="Z5" i="9" a="1"/>
  <c r="AL88" i="9" a="1"/>
  <c r="BE79" i="9" a="1"/>
  <c r="BN81" i="9" a="1"/>
  <c r="W26" i="9" a="1"/>
  <c r="U89" i="9" a="1"/>
  <c r="BC162" i="9" a="1"/>
  <c r="BC151" i="9" a="1"/>
  <c r="BH5" i="9" a="1"/>
  <c r="AP13" i="9" a="1"/>
  <c r="Z16" i="9" a="1"/>
  <c r="T30" i="9" a="1"/>
  <c r="S58" i="9" a="1"/>
  <c r="AY95" i="9" a="1"/>
  <c r="AJ57" i="9" a="1"/>
  <c r="Q113" i="9" a="1"/>
  <c r="BH116" i="9" a="1"/>
  <c r="BN23" i="9" a="1"/>
  <c r="AY88" i="9" a="1"/>
  <c r="Q104" i="9" a="1"/>
  <c r="X10" i="9" a="1"/>
  <c r="AR49" i="9" a="1"/>
  <c r="AL39" i="9" a="1"/>
  <c r="BD57" i="9" a="1"/>
  <c r="BD12" i="9" a="1"/>
  <c r="BP128" i="9" a="1"/>
  <c r="BB55" i="9" a="1"/>
  <c r="AO23" i="9" a="1"/>
  <c r="AF68" i="9" a="1"/>
  <c r="AA91" i="9" a="1"/>
  <c r="AI36" i="9" a="1"/>
  <c r="AE5" i="9" a="1"/>
  <c r="AG54" i="9" a="1"/>
  <c r="AU109" i="9" a="1"/>
  <c r="BP87" i="9" a="1"/>
  <c r="R16" i="9" a="1"/>
  <c r="BO71" i="9" a="1"/>
  <c r="BC23" i="9" a="1"/>
  <c r="BC18" i="9" a="1"/>
  <c r="AM57" i="9" a="1"/>
  <c r="AO79" i="9" a="1"/>
  <c r="AE58" i="9" a="1"/>
  <c r="AV65" i="9" a="1"/>
  <c r="BI124" i="9" a="1"/>
  <c r="BM78" i="9" a="1"/>
  <c r="BM116" i="9" a="1"/>
  <c r="AF4" i="9" a="1"/>
  <c r="BJ129" i="9" a="1"/>
  <c r="AS93" i="9" a="1"/>
  <c r="BB154" i="9" a="1"/>
  <c r="AW68" i="9" a="1"/>
  <c r="BD13" i="9" a="1"/>
  <c r="BD88" i="9" a="1"/>
  <c r="AW35" i="9" a="1"/>
  <c r="BK120" i="9" a="1"/>
  <c r="BC59" i="9" a="1"/>
  <c r="T51" i="9" a="1"/>
  <c r="AM58" i="9" a="1"/>
  <c r="BI15" i="9" a="1"/>
  <c r="AK19" i="9" a="1"/>
  <c r="AU8" i="9" a="1"/>
  <c r="R96" i="9" a="1"/>
  <c r="R73" i="9" a="1"/>
  <c r="BB53" i="9" a="1"/>
  <c r="AQ62" i="9" a="1"/>
  <c r="BO142" i="9" a="1"/>
  <c r="AA36" i="9" a="1"/>
  <c r="W78" i="9" a="1"/>
  <c r="AC89" i="9" a="1"/>
  <c r="S18" i="9" a="1"/>
  <c r="BK7" i="9" a="1"/>
  <c r="AI83" i="9" a="1"/>
  <c r="BH29" i="9" a="1"/>
  <c r="BD124" i="9" a="1"/>
  <c r="W43" i="9" a="1"/>
  <c r="AR18" i="9" a="1"/>
  <c r="BC82" i="9" a="1"/>
  <c r="W91" i="9" a="1"/>
  <c r="AA79" i="9" a="1"/>
  <c r="BQ32" i="9" a="1"/>
  <c r="BO122" i="9" a="1"/>
  <c r="AD15" i="9" a="1"/>
  <c r="BN148" i="9" a="1"/>
  <c r="AJ28" i="9" a="1"/>
  <c r="AA45" i="9" a="1"/>
  <c r="BQ70" i="9" a="1"/>
  <c r="BQ49" i="9" a="1"/>
  <c r="AR85" i="9" a="1"/>
  <c r="AU79" i="9" a="1"/>
  <c r="BJ63" i="9" a="1"/>
  <c r="BC54" i="9" a="1"/>
  <c r="AP62" i="9" a="1"/>
  <c r="BB40" i="9" a="1"/>
  <c r="AW96" i="9" a="1"/>
  <c r="BC92" i="9" a="1"/>
  <c r="BA67" i="9" a="1"/>
  <c r="X19" i="9" a="1"/>
  <c r="AR48" i="9" a="1"/>
  <c r="AD73" i="9" a="1"/>
  <c r="X99" i="9" a="1"/>
  <c r="BC17" i="9" a="1"/>
  <c r="BN153" i="9" a="1"/>
  <c r="U92" i="9" a="1"/>
  <c r="AE67" i="9" a="1"/>
  <c r="AX28" i="9" a="1"/>
  <c r="AR86" i="9" a="1"/>
  <c r="BP156" i="9" a="1"/>
  <c r="BQ14" i="9" a="1"/>
  <c r="AO56" i="9" a="1"/>
  <c r="AV49" i="9" a="1"/>
  <c r="AS76" i="9" a="1"/>
  <c r="Z30" i="9" a="1"/>
  <c r="U6" i="9" a="1"/>
  <c r="BA62" i="9" a="1"/>
  <c r="AO76" i="9" a="1"/>
  <c r="AX77" i="9" a="1"/>
  <c r="AQ105" i="9" a="1"/>
  <c r="AS82" i="9" a="1"/>
  <c r="BH92" i="9" a="1"/>
  <c r="AJ21" i="9" a="1"/>
  <c r="W80" i="9" a="1"/>
  <c r="BG37" i="9" a="1"/>
  <c r="AO86" i="9" a="1"/>
  <c r="BM16" i="9" a="1"/>
  <c r="AO34" i="9" a="1"/>
  <c r="AI80" i="9" a="1"/>
  <c r="AA31" i="9" a="1"/>
  <c r="AJ96" i="9" a="1"/>
  <c r="BN88" i="9" a="1"/>
  <c r="Q34" i="9" a="1"/>
  <c r="S53" i="9" a="1"/>
  <c r="AV71" i="9" a="1"/>
  <c r="AU57" i="9" a="1"/>
  <c r="X71" i="9" a="1"/>
  <c r="BH23" i="9" a="1"/>
  <c r="AE4" i="9" a="1"/>
  <c r="BK46" i="9" a="1"/>
  <c r="AW34" i="9" a="1"/>
  <c r="AW92" i="9" a="1"/>
  <c r="AV25" i="9" a="1"/>
  <c r="AQ52" i="9" a="1"/>
  <c r="BE110" i="9" a="1"/>
  <c r="AF102" i="9" a="1"/>
  <c r="AQ76" i="9" a="1"/>
  <c r="R103" i="9" a="1"/>
  <c r="BH30" i="9" a="1"/>
  <c r="BE102" i="9" a="1"/>
  <c r="BB121" i="9" a="1"/>
  <c r="AQ63" i="9" a="1"/>
  <c r="AR57" i="9" a="1"/>
  <c r="W51" i="9" a="1"/>
  <c r="AW74" i="9" a="1"/>
  <c r="AM11" i="9" a="1"/>
  <c r="BA121" i="9" a="1"/>
  <c r="AC62" i="9" a="1"/>
  <c r="BG81" i="9" a="1"/>
  <c r="AP14" i="9" a="1"/>
  <c r="BN8" i="9" a="1"/>
  <c r="BI57" i="9" a="1"/>
  <c r="W85" i="9" a="1"/>
  <c r="AC29" i="9" a="1"/>
  <c r="AR94" i="9" a="1"/>
  <c r="BJ127" i="9" a="1"/>
  <c r="BE76" i="9" a="1"/>
  <c r="AE83" i="9" a="1"/>
  <c r="BG32" i="9" a="1"/>
  <c r="BC28" i="9" a="1"/>
  <c r="BM113" i="9" a="1"/>
  <c r="AD24" i="9" a="1"/>
  <c r="S42" i="9" a="1"/>
  <c r="T42" i="9" a="1"/>
  <c r="AC17" i="9" a="1"/>
  <c r="AC34" i="9" a="1"/>
  <c r="AJ53" i="9" a="1"/>
  <c r="AG28" i="9" a="1"/>
  <c r="AY67" i="9" a="1"/>
  <c r="BK75" i="9" a="1"/>
  <c r="BQ129" i="9" a="1"/>
  <c r="Y30" i="9" a="1"/>
  <c r="BH99" i="9" a="1"/>
  <c r="BA163" i="9" a="1"/>
  <c r="BB78" i="9" a="1"/>
  <c r="AI90" i="9" a="1"/>
  <c r="W37" i="9" a="1"/>
  <c r="X65" i="9" a="1"/>
  <c r="BC91" i="9" a="1"/>
  <c r="W31" i="9" a="1"/>
  <c r="U19" i="9" a="1"/>
  <c r="AC11" i="9" a="1"/>
  <c r="AX90" i="9" a="1"/>
  <c r="AR5" i="9" a="1"/>
  <c r="BG17" i="9" a="1"/>
  <c r="AR64" i="9" a="1"/>
  <c r="BP22" i="9" a="1"/>
  <c r="AL43" i="9" a="1"/>
  <c r="AR30" i="9" a="1"/>
  <c r="AU88" i="9" a="1"/>
  <c r="W6" i="9" a="1"/>
  <c r="BA115" i="9" a="1"/>
  <c r="AR16" i="9" a="1"/>
  <c r="AO22" i="9" a="1"/>
  <c r="AP106" i="9" a="1"/>
  <c r="BN127" i="9" a="1"/>
  <c r="BB102" i="9" a="1"/>
  <c r="Z58" i="9" a="1"/>
  <c r="AV53" i="9" a="1"/>
  <c r="AC19" i="9" a="1"/>
  <c r="X11" i="9" a="1"/>
  <c r="BK58" i="9" a="1"/>
  <c r="AA33" i="9" a="1"/>
  <c r="Z61" i="9" a="1"/>
  <c r="AQ68" i="9" a="1"/>
  <c r="S102" i="9" a="1"/>
  <c r="BC95" i="9" a="1"/>
  <c r="AQ14" i="9" a="1"/>
  <c r="AS54" i="9" a="1"/>
  <c r="AX45" i="9" a="1"/>
  <c r="AD16" i="9" a="1"/>
  <c r="BQ98" i="9" a="1"/>
  <c r="AY82" i="9" a="1"/>
  <c r="AQ38" i="9" a="1"/>
  <c r="AW12" i="9" a="1"/>
  <c r="AR74" i="9" a="1"/>
  <c r="AV11" i="9" a="1"/>
  <c r="BP108" i="9" a="1"/>
  <c r="BJ54" i="9" a="1"/>
  <c r="AA42" i="9" a="1"/>
  <c r="BC149" i="9" a="1"/>
  <c r="AU78" i="9" a="1"/>
  <c r="AL6" i="9" a="1"/>
  <c r="AU16" i="9" a="1"/>
  <c r="W83" i="9" a="1"/>
  <c r="X84" i="9" a="1"/>
  <c r="AX37" i="9" a="1"/>
  <c r="W93" i="9" a="1"/>
  <c r="BJ42" i="9" a="1"/>
  <c r="AQ25" i="9" a="1"/>
  <c r="R79" i="9" a="1"/>
  <c r="BE44" i="9" a="1"/>
  <c r="BM28" i="9" a="1"/>
  <c r="BH84" i="9" a="1"/>
  <c r="AP5" i="9" a="1"/>
  <c r="AR42" i="9" a="1"/>
  <c r="BG44" i="9" a="1"/>
  <c r="X101" i="9" a="1"/>
  <c r="BM104" i="9" a="1"/>
  <c r="BI65" i="9" a="1"/>
  <c r="BH66" i="9" a="1"/>
  <c r="BK41" i="9" a="1"/>
  <c r="BN140" i="9" a="1"/>
  <c r="AQ33" i="9" a="1"/>
  <c r="BO76" i="9" a="1"/>
  <c r="AA15" i="9" a="1"/>
  <c r="AR78" i="9" a="1"/>
  <c r="BC80" i="9" a="1"/>
  <c r="X38" i="9" a="1"/>
  <c r="S66" i="9" a="1"/>
  <c r="BO146" i="9" a="1"/>
  <c r="AW88" i="9" a="1"/>
  <c r="AP17" i="9" a="1"/>
  <c r="AE101" i="9" a="1"/>
  <c r="BB123" i="9" a="1"/>
  <c r="Q42" i="9" a="1"/>
  <c r="BE30" i="9" a="1"/>
  <c r="BQ146" i="9" a="1"/>
  <c r="AL70" i="9" a="1"/>
  <c r="W5" i="9" a="1"/>
  <c r="BQ53" i="9" a="1"/>
  <c r="AJ8" i="9" a="1"/>
  <c r="AW20" i="9" a="1"/>
  <c r="AJ43" i="9" a="1"/>
  <c r="U56" i="9" a="1"/>
  <c r="AJ39" i="9" a="1"/>
  <c r="BD139" i="9" a="1"/>
  <c r="AF70" i="9" a="1"/>
  <c r="BM105" i="9" a="1"/>
  <c r="BP49" i="9" a="1"/>
  <c r="AY92" i="9" a="1"/>
  <c r="BC112" i="9" a="1"/>
  <c r="AG42" i="9" a="1"/>
  <c r="AD104" i="9" a="1"/>
  <c r="AS7" i="9" a="1"/>
  <c r="AK51" i="9" a="1"/>
  <c r="BP91" i="9" a="1"/>
  <c r="BP119" i="9" a="1"/>
  <c r="AI71" i="9" a="1"/>
  <c r="BD163" i="9" a="1"/>
  <c r="BJ114" i="9" a="1"/>
  <c r="AW98" i="9" a="1"/>
  <c r="Y105" i="9" a="1"/>
  <c r="BM91" i="9" a="1"/>
  <c r="AM29" i="9" a="1"/>
  <c r="R104" i="9" a="1"/>
  <c r="AX94" i="9" a="1"/>
  <c r="BH101" i="9" a="1"/>
  <c r="AF35" i="9" a="1"/>
  <c r="AM52" i="9" a="1"/>
  <c r="BO42" i="9" a="1"/>
  <c r="S50" i="9" a="1"/>
  <c r="BJ89" i="9" a="1"/>
  <c r="AJ56" i="9" a="1"/>
  <c r="R10" i="9" a="1"/>
  <c r="Z87" i="9" a="1"/>
  <c r="AC9" i="9" a="1"/>
  <c r="Q107" i="9" a="1"/>
  <c r="U47" i="9" a="1"/>
  <c r="BA7" i="9" a="1"/>
  <c r="AV4" i="9" a="1"/>
  <c r="BG23" i="9" a="1"/>
  <c r="AO7" i="9" a="1"/>
  <c r="BK12" i="9" a="1"/>
  <c r="BI31" i="9" a="1"/>
  <c r="BI61" i="9" a="1"/>
  <c r="AS20" i="9" a="1"/>
  <c r="BD144" i="9" a="1"/>
  <c r="BM70" i="9" a="1"/>
  <c r="BQ95" i="9" a="1"/>
  <c r="AY65" i="9" a="1"/>
  <c r="AI100" i="9" a="1"/>
  <c r="AA69" i="9" a="1"/>
  <c r="AQ102" i="9" a="1"/>
  <c r="X78" i="9" a="1"/>
  <c r="AV61" i="9" a="1"/>
  <c r="BP95" i="9" a="1"/>
  <c r="W28" i="9" a="1"/>
  <c r="AM89" i="9" a="1"/>
  <c r="BE49" i="9" a="1"/>
  <c r="R59" i="9" a="1"/>
  <c r="BN96" i="9" a="1"/>
  <c r="BP78" i="9" a="1"/>
  <c r="AV101" i="9" a="1"/>
  <c r="AL103" i="9" a="1"/>
  <c r="BG114" i="9" a="1"/>
  <c r="BC60" i="9" a="1"/>
  <c r="BA119" i="9" a="1"/>
  <c r="R101" i="9" a="1"/>
  <c r="AM4" i="9" a="1"/>
  <c r="BD32" i="9" a="1"/>
  <c r="BJ75" i="9" a="1"/>
  <c r="AP23" i="9" a="1"/>
  <c r="Q97" i="9" a="1"/>
  <c r="BQ83" i="9" a="1"/>
  <c r="BM53" i="9" a="1"/>
  <c r="BE5" i="9" a="1"/>
  <c r="Q46" i="9" a="1"/>
  <c r="AR27" i="9" a="1"/>
  <c r="AS67" i="9" a="1"/>
  <c r="BK104" i="9" a="1"/>
  <c r="AE73" i="9" a="1"/>
  <c r="BN73" i="9" a="1"/>
  <c r="AG76" i="9" a="1"/>
  <c r="AA39" i="9" a="1"/>
  <c r="AV40" i="9" a="1"/>
  <c r="Q35" i="9" a="1"/>
  <c r="AG51" i="9" a="1"/>
  <c r="BQ137" i="9" a="1"/>
  <c r="BH135" i="9" a="1"/>
  <c r="AA94" i="9" a="1"/>
  <c r="BD74" i="9" a="1"/>
  <c r="U54" i="9" a="1"/>
  <c r="AP34" i="9" a="1"/>
  <c r="BG132" i="9" a="1"/>
  <c r="BM81" i="9" a="1"/>
  <c r="BC15" i="9" a="1"/>
  <c r="AY15" i="9" a="1"/>
  <c r="U60" i="9" a="1"/>
  <c r="BD99" i="9" a="1"/>
  <c r="BA94" i="9" a="1"/>
  <c r="AD81" i="9" a="1"/>
  <c r="BE18" i="9" a="1"/>
  <c r="BB50" i="9" a="1"/>
  <c r="Y14" i="9" a="1"/>
  <c r="AI60" i="9" a="1"/>
  <c r="T115" i="9" a="1"/>
  <c r="BP20" i="9" a="1"/>
  <c r="BM94" i="9" a="1"/>
  <c r="BQ39" i="9" a="1"/>
  <c r="BI109" i="9" a="1"/>
  <c r="AD89" i="9" a="1"/>
  <c r="BH53" i="9" a="1"/>
  <c r="AR55" i="9" a="1"/>
  <c r="AY17" i="9" a="1"/>
  <c r="AE59" i="9" a="1"/>
  <c r="AP6" i="9" a="1"/>
  <c r="AV95" i="9" a="1"/>
  <c r="AY73" i="9" a="1"/>
  <c r="W50" i="9" a="1"/>
  <c r="AM34" i="9" a="1"/>
  <c r="BH107" i="9" a="1"/>
  <c r="BJ14" i="9" a="1"/>
  <c r="Y85" i="9" a="1"/>
  <c r="AE85" i="9" a="1"/>
  <c r="BB17" i="9" a="1"/>
  <c r="BJ49" i="9" a="1"/>
  <c r="AC36" i="9" a="1"/>
  <c r="S67" i="9" a="1"/>
  <c r="AE77" i="9" a="1"/>
  <c r="S111" i="9" a="1"/>
  <c r="Z4" i="9" a="1"/>
  <c r="BD160" i="9" a="1"/>
  <c r="BG103" i="9" a="1"/>
  <c r="AE16" i="9" a="1"/>
  <c r="BA35" i="9" a="1"/>
  <c r="AD60" i="9" a="1"/>
  <c r="BE153" i="9" a="1"/>
  <c r="AC86" i="9" a="1"/>
  <c r="BN24" i="9" a="1"/>
  <c r="BJ28" i="9" a="1"/>
  <c r="BP105" i="9" a="1"/>
  <c r="X73" i="9" a="1"/>
  <c r="S63" i="9" a="1"/>
  <c r="AE105" i="9" a="1"/>
  <c r="AX7" i="9" a="1"/>
  <c r="BP123" i="9" a="1"/>
  <c r="AI46" i="9" a="1"/>
  <c r="AJ10" i="9" a="1"/>
  <c r="AQ96" i="9" a="1"/>
  <c r="Y54" i="9" a="1"/>
  <c r="AL37" i="9" a="1"/>
  <c r="BC103" i="9" a="1"/>
  <c r="BQ133" i="9" a="1"/>
  <c r="BJ34" i="9" a="1"/>
  <c r="U112" i="9" a="1"/>
  <c r="BC66" i="9" a="1"/>
  <c r="AE32" i="9" a="1"/>
  <c r="AM61" i="9" a="1"/>
  <c r="AD83" i="9" a="1"/>
  <c r="AJ85" i="9" a="1"/>
  <c r="BP145" i="9" a="1"/>
  <c r="W41" i="9" a="1"/>
  <c r="AI4" i="9" a="1"/>
  <c r="Z50" i="9" a="1"/>
  <c r="AC64" i="9" a="1"/>
  <c r="AG102" i="9" a="1"/>
  <c r="AC35" i="9" a="1"/>
  <c r="AP100" i="9" a="1"/>
  <c r="AP71" i="9" a="1"/>
  <c r="X96" i="9" a="1"/>
  <c r="R57" i="9" a="1"/>
  <c r="BD97" i="9" a="1"/>
  <c r="AV96" i="9" a="1"/>
  <c r="BP79" i="9" a="1"/>
  <c r="AL99" i="9" a="1"/>
  <c r="Z91" i="9" a="1"/>
  <c r="AM17" i="9" a="1"/>
  <c r="BP134" i="9" a="1"/>
  <c r="AP54" i="9" a="1"/>
  <c r="X35" i="9" a="1"/>
  <c r="BB91" i="9" a="1"/>
  <c r="Z60" i="9" a="1"/>
  <c r="R26" i="9" a="1"/>
  <c r="AQ34" i="9" a="1"/>
  <c r="AS26" i="9" a="1"/>
  <c r="BP104" i="9" a="1"/>
  <c r="BE134" i="9" a="1"/>
  <c r="BC52" i="9" a="1"/>
  <c r="AC75" i="9" a="1"/>
  <c r="AY79" i="9" a="1"/>
  <c r="BB153" i="9" a="1"/>
  <c r="BD21" i="9" a="1"/>
  <c r="BH31" i="9" a="1"/>
  <c r="BD110" i="9" a="1"/>
  <c r="BC147" i="9" a="1"/>
  <c r="AQ41" i="9" a="1"/>
  <c r="T112" i="9" a="1"/>
  <c r="AE13" i="9" a="1"/>
  <c r="BM82" i="9" a="1"/>
  <c r="AJ62" i="9" a="1"/>
  <c r="BI99" i="9" a="1"/>
  <c r="BE130" i="9" a="1"/>
  <c r="Q64" i="9" a="1"/>
  <c r="AM65" i="9" a="1"/>
  <c r="AL87" i="9" a="1"/>
  <c r="BI46" i="9" a="1"/>
  <c r="BA72" i="9" a="1"/>
  <c r="BP127" i="9" a="1"/>
  <c r="BO49" i="9" a="1"/>
  <c r="X57" i="9" a="1"/>
  <c r="Q103" i="9" a="1"/>
  <c r="AA98" i="9" a="1"/>
  <c r="AG23" i="9" a="1"/>
  <c r="BJ72" i="9" a="1"/>
  <c r="U16" i="9" a="1"/>
  <c r="BI123" i="9" a="1"/>
  <c r="BO131" i="9" a="1"/>
  <c r="AY57" i="9" a="1"/>
  <c r="BH96" i="9" a="1"/>
  <c r="AJ93" i="9" a="1"/>
  <c r="AK16" i="9" a="1"/>
  <c r="U49" i="9" a="1"/>
  <c r="AA24" i="9" a="1"/>
  <c r="BP48" i="9" a="1"/>
  <c r="AC74" i="9" a="1"/>
  <c r="BM138" i="9" a="1"/>
  <c r="AA72" i="9" a="1"/>
  <c r="BI88" i="9" a="1"/>
  <c r="BK72" i="9" a="1"/>
  <c r="AG79" i="9" a="1"/>
  <c r="AR59" i="9" a="1"/>
  <c r="AM88" i="9" a="1"/>
  <c r="R58" i="9" a="1"/>
  <c r="S24" i="9" a="1"/>
  <c r="AD48" i="9" a="1"/>
  <c r="BG9" i="9" a="1"/>
  <c r="AF81" i="9" a="1"/>
  <c r="AQ49" i="9" a="1"/>
  <c r="AW84" i="9" a="1"/>
  <c r="AY23" i="9" a="1"/>
  <c r="S98" i="9" a="1"/>
  <c r="AE55" i="9" a="1"/>
  <c r="AE27" i="9" a="1"/>
  <c r="BO118" i="9" a="1"/>
  <c r="BP15" i="9" a="1"/>
  <c r="AO83" i="9" a="1"/>
  <c r="AP78" i="9" a="1"/>
  <c r="U109" i="9" a="1"/>
  <c r="AI40" i="9" a="1"/>
  <c r="AE86" i="9" a="1"/>
  <c r="BQ100" i="9" a="1"/>
  <c r="BM143" i="9" a="1"/>
  <c r="BC110" i="9" a="1"/>
  <c r="AA101" i="9" a="1"/>
  <c r="AX98" i="9" a="1"/>
  <c r="AW61" i="9" a="1"/>
  <c r="AJ90" i="9" a="1"/>
  <c r="BG54" i="9" a="1"/>
  <c r="AG8" i="9" a="1"/>
  <c r="Z25" i="9" a="1"/>
  <c r="BD9" i="9" a="1"/>
  <c r="BE111" i="9" a="1"/>
  <c r="AP35" i="9" a="1"/>
  <c r="BG93" i="9" a="1"/>
  <c r="BQ92" i="9" a="1"/>
  <c r="BH77" i="9" a="1"/>
  <c r="W40" i="9" a="1"/>
  <c r="BB69" i="9" a="1"/>
  <c r="AI49" i="9" a="1"/>
  <c r="BB27" i="9" a="1"/>
  <c r="AK25" i="9" a="1"/>
  <c r="AU27" i="9" a="1"/>
  <c r="BC37" i="9" a="1"/>
  <c r="BB94" i="9" a="1"/>
  <c r="AW73" i="9" a="1"/>
  <c r="AW100" i="9" a="1"/>
  <c r="AK65" i="9" a="1"/>
  <c r="AJ105" i="9" a="1"/>
  <c r="BI119" i="9" a="1"/>
  <c r="AY93" i="9" a="1"/>
  <c r="AX101" i="9" a="1"/>
  <c r="BP51" i="9" a="1"/>
  <c r="BE87" i="9" a="1"/>
  <c r="T69" i="9" a="1"/>
  <c r="BD123" i="9" a="1"/>
  <c r="Z76" i="9" a="1"/>
  <c r="AE91" i="9" a="1"/>
  <c r="AO58" i="9" a="1"/>
  <c r="AE84" i="9" a="1"/>
  <c r="AG89" i="9" a="1"/>
  <c r="AL57" i="9" a="1"/>
  <c r="Z78" i="9" a="1"/>
  <c r="BN62" i="9" a="1"/>
  <c r="U97" i="9" a="1"/>
  <c r="BI118" i="9" a="1"/>
  <c r="Q87" i="9" a="1"/>
  <c r="BA101" i="9" a="1"/>
  <c r="BP61" i="9" a="1"/>
  <c r="AQ16" i="9" a="1"/>
  <c r="W20" i="9" a="1"/>
  <c r="BN98" i="9" a="1"/>
  <c r="BP97" i="9" a="1"/>
  <c r="BC47" i="9" a="1"/>
  <c r="AE64" i="9" a="1"/>
  <c r="X44" i="9" a="1"/>
  <c r="BD154" i="9" a="1"/>
  <c r="BN149" i="9" a="1"/>
  <c r="BC30" i="9" a="1"/>
  <c r="AW24" i="9" a="1"/>
  <c r="BD46" i="9" a="1"/>
  <c r="AJ67" i="9" a="1"/>
  <c r="AS80" i="9" a="1"/>
  <c r="R44" i="9" a="1"/>
  <c r="BC101" i="9" a="1"/>
  <c r="AW45" i="9" a="1"/>
  <c r="BN145" i="9" a="1"/>
  <c r="X59" i="9" a="1"/>
  <c r="AX46" i="9" a="1"/>
  <c r="BJ59" i="9" a="1"/>
  <c r="AX68" i="9" a="1"/>
  <c r="Y28" i="9" a="1"/>
  <c r="AE9" i="9" a="1"/>
  <c r="AE29" i="9" a="1"/>
  <c r="AA9" i="9" a="1"/>
  <c r="Z6" i="9" a="1"/>
  <c r="BD58" i="9" a="1"/>
  <c r="AG61" i="9" a="1"/>
  <c r="X98" i="9" a="1"/>
  <c r="Q77" i="9" a="1"/>
  <c r="Z40" i="9" a="1"/>
  <c r="AX62" i="9" a="1"/>
  <c r="AF36" i="9" a="1"/>
  <c r="AX81" i="9" a="1"/>
  <c r="BB101" i="9" a="1"/>
  <c r="T92" i="9" a="1"/>
  <c r="AV97" i="9" a="1"/>
  <c r="BM128" i="9" a="1"/>
  <c r="Z99" i="9" a="1"/>
  <c r="AF88" i="9" a="1"/>
  <c r="AM7" i="9" a="1"/>
  <c r="BD89" i="9" a="1"/>
  <c r="AV86" i="9" a="1"/>
  <c r="BA124" i="9" a="1"/>
  <c r="S16" i="9" a="1"/>
  <c r="BE81" i="9" a="1"/>
  <c r="BB37" i="9" a="1"/>
  <c r="BG55" i="9" a="1"/>
  <c r="Q53" i="9" a="1"/>
  <c r="BN51" i="9" a="1"/>
  <c r="AS16" i="9" a="1"/>
  <c r="BA134" i="9" a="1"/>
  <c r="AG68" i="9" a="1"/>
  <c r="BE69" i="9" a="1"/>
  <c r="AK69" i="9" a="1"/>
  <c r="AR29" i="9" a="1"/>
  <c r="BE48" i="9" a="1"/>
  <c r="BN16" i="9" a="1"/>
  <c r="AI31" i="9" a="1"/>
  <c r="BQ85" i="9" a="1"/>
  <c r="AS62" i="9" a="1"/>
  <c r="AQ100" i="9" a="1"/>
  <c r="AS4" i="9" a="1"/>
  <c r="BE13" i="9" a="1"/>
  <c r="R45" i="9" a="1"/>
  <c r="BP73" i="9" a="1"/>
  <c r="W16" i="9" a="1"/>
  <c r="AR53" i="9" a="1"/>
  <c r="S46" i="9" a="1"/>
  <c r="AD27" i="9" a="1"/>
  <c r="AL36" i="9" a="1"/>
  <c r="BB80" i="9" a="1"/>
  <c r="AC8" i="9" a="1"/>
  <c r="AI9" i="9" a="1"/>
  <c r="BN155" i="9" a="1"/>
  <c r="S99" i="9" a="1"/>
  <c r="Q38" i="9" a="1"/>
  <c r="BB45" i="9" a="1"/>
  <c r="W55" i="9" a="1"/>
  <c r="BO48" i="9" a="1"/>
  <c r="AM30" i="9" a="1"/>
  <c r="BI56" i="9" a="1"/>
  <c r="BN92" i="9" a="1"/>
  <c r="AE97" i="9" a="1"/>
  <c r="U113" i="9" a="1"/>
  <c r="BI107" i="9" a="1"/>
  <c r="BP43" i="9" a="1"/>
  <c r="BM146" i="9" a="1"/>
  <c r="AS78" i="9" a="1"/>
  <c r="BC158" i="9" a="1"/>
  <c r="AY51" i="9" a="1"/>
  <c r="BP42" i="9" a="1"/>
  <c r="BN44" i="9" a="1"/>
  <c r="BA93" i="9" a="1"/>
  <c r="BB67" i="9" a="1"/>
  <c r="AM100" i="9" a="1"/>
  <c r="BP28" i="9" a="1"/>
  <c r="AO35" i="9" a="1"/>
  <c r="BE119" i="9" a="1"/>
  <c r="Z67" i="9" a="1"/>
  <c r="BQ138" i="9" a="1"/>
  <c r="BO69" i="9" a="1"/>
  <c r="T49" i="9" a="1"/>
  <c r="AS14" i="9" a="1"/>
  <c r="AL5" i="9" a="1"/>
  <c r="AP15" i="9" a="1"/>
  <c r="AA58" i="9" a="1"/>
  <c r="R114" i="9" a="1"/>
  <c r="AV108" i="9" a="1"/>
  <c r="BB11" i="9" a="1"/>
  <c r="AG29" i="9" a="1"/>
  <c r="Q27" i="9" a="1"/>
  <c r="AV63" i="9" a="1"/>
  <c r="BM33" i="9" a="1"/>
  <c r="BJ18" i="9" a="1"/>
  <c r="AQ87" i="9" a="1"/>
  <c r="BM62" i="9" a="1"/>
  <c r="AO102" i="9" a="1"/>
  <c r="BE35" i="9" a="1"/>
  <c r="BD116" i="9" a="1"/>
  <c r="AY49" i="9" a="1"/>
  <c r="BB47" i="9" a="1"/>
  <c r="AI27" i="9" a="1"/>
  <c r="BO156" i="9" a="1"/>
  <c r="BC142" i="9" a="1"/>
  <c r="BM67" i="9" a="1"/>
  <c r="T28" i="9" a="1"/>
  <c r="BK53" i="9" a="1"/>
  <c r="AK92" i="9" a="1"/>
  <c r="AU20" i="9" a="1"/>
  <c r="AU48" i="9" a="1"/>
  <c r="AI56" i="9" a="1"/>
  <c r="U85" i="9" a="1"/>
  <c r="AJ64" i="9" a="1"/>
  <c r="W11" i="9" a="1"/>
  <c r="AQ48" i="9" a="1"/>
  <c r="AL58" i="9" a="1"/>
  <c r="BG5" i="9" a="1"/>
  <c r="T76" i="9" a="1"/>
  <c r="AG12" i="9" a="1"/>
  <c r="BQ84" i="9" a="1"/>
  <c r="BM31" i="9" a="1"/>
  <c r="BI104" i="9" a="1"/>
  <c r="AL8" i="9" a="1"/>
  <c r="AV39" i="9" a="1"/>
  <c r="AD29" i="9" a="1"/>
  <c r="BP41" i="9" a="1"/>
  <c r="BO147" i="9" a="1"/>
  <c r="R21" i="9" a="1"/>
  <c r="Q31" i="9" a="1"/>
  <c r="BG130" i="9" a="1"/>
  <c r="AP33" i="9" a="1"/>
  <c r="BH25" i="9" a="1"/>
  <c r="AS90" i="9" a="1"/>
  <c r="Z14" i="9" a="1"/>
  <c r="BO135" i="9" a="1"/>
  <c r="BD80" i="9" a="1"/>
  <c r="T43" i="9" a="1"/>
  <c r="T29" i="9" a="1"/>
  <c r="BN144" i="9" a="1"/>
  <c r="AY40" i="9" a="1"/>
  <c r="AC94" i="9" a="1"/>
  <c r="BD41" i="9" a="1"/>
  <c r="AF47" i="9" a="1"/>
  <c r="R47" i="9" a="1"/>
  <c r="AW44" i="9" a="1"/>
  <c r="BP56" i="9" a="1"/>
  <c r="AI78" i="9" a="1"/>
  <c r="BE165" i="9" a="1"/>
  <c r="AU19" i="9" a="1"/>
  <c r="R49" i="9" a="1"/>
  <c r="BI126" i="9" a="1"/>
  <c r="AS43" i="9" a="1"/>
  <c r="BM19" i="9" a="1"/>
  <c r="BM57" i="9" a="1"/>
  <c r="BQ94" i="9" a="1"/>
  <c r="BD164" i="9" a="1"/>
  <c r="AE103" i="9" a="1"/>
  <c r="AV12" i="9" a="1"/>
  <c r="W29" i="9" a="1"/>
  <c r="AP26" i="9" a="1"/>
  <c r="BH109" i="9" a="1"/>
  <c r="Z75" i="9" a="1"/>
  <c r="AW29" i="9" a="1"/>
  <c r="U77" i="9" a="1"/>
  <c r="T52" i="9" a="1"/>
  <c r="AP88" i="9" a="1"/>
  <c r="AJ31" i="9" a="1"/>
  <c r="BD28" i="9" a="1"/>
  <c r="BK30" i="9" a="1"/>
  <c r="U7" i="9" a="1"/>
  <c r="Y58" i="9" a="1"/>
  <c r="BI84" i="9" a="1"/>
  <c r="AF44" i="9" a="1"/>
  <c r="BD4" i="9" a="1"/>
  <c r="BN27" i="9" a="1"/>
  <c r="AE42" i="9" a="1"/>
  <c r="R12" i="9" a="1"/>
  <c r="BQ86" i="9" a="1"/>
  <c r="BK83" i="9" a="1"/>
  <c r="U71" i="9" a="1"/>
  <c r="AP42" i="9" a="1"/>
  <c r="W21" i="9" a="1"/>
  <c r="AQ91" i="9" a="1"/>
  <c r="BO106" i="9" a="1"/>
  <c r="BI18" i="9" a="1"/>
  <c r="AE6" i="9" a="1"/>
  <c r="AK75" i="9" a="1"/>
  <c r="U107" i="9" a="1"/>
  <c r="Q95" i="9" a="1"/>
  <c r="Z101" i="9" a="1"/>
  <c r="W104" i="9" a="1"/>
  <c r="T78" i="9" a="1"/>
  <c r="AP69" i="9" a="1"/>
  <c r="AQ32" i="9" a="1"/>
  <c r="AO53" i="9" a="1"/>
  <c r="BJ66" i="9" a="1"/>
  <c r="BA103" i="9" a="1"/>
  <c r="AM32" i="9" a="1"/>
  <c r="AX42" i="9" a="1"/>
  <c r="BE143" i="9" a="1"/>
  <c r="AI88" i="9" a="1"/>
  <c r="BG67" i="9" a="1"/>
  <c r="T81" i="9" a="1"/>
  <c r="AA32" i="9" a="1"/>
  <c r="BI14" i="9" a="1"/>
  <c r="BP17" i="9" a="1"/>
  <c r="BO38" i="9" a="1"/>
  <c r="AU68" i="9" a="1"/>
  <c r="BQ57" i="9" a="1"/>
  <c r="BM41" i="9" a="1"/>
  <c r="AK87" i="9" a="1"/>
  <c r="AR107" i="9" a="1"/>
  <c r="AO42" i="9" a="1"/>
  <c r="BC9" i="9" a="1"/>
  <c r="AS56" i="9" a="1"/>
  <c r="BE56" i="9" a="1"/>
  <c r="AP7" i="9" a="1"/>
  <c r="BN14" i="9" a="1"/>
  <c r="AY85" i="9" a="1"/>
  <c r="AY75" i="9" a="1"/>
  <c r="Z47" i="9" a="1"/>
  <c r="BN58" i="9" a="1"/>
  <c r="BM76" i="9" a="1"/>
  <c r="BD19" i="9" a="1"/>
  <c r="BE113" i="9" a="1"/>
  <c r="AY66" i="9" a="1"/>
  <c r="BQ23" i="9" a="1"/>
  <c r="BB135" i="9" a="1"/>
  <c r="BE120" i="9" a="1"/>
  <c r="AP75" i="9" a="1"/>
  <c r="BD54" i="9" a="1"/>
  <c r="BB95" i="9" a="1"/>
  <c r="BQ142" i="9" a="1"/>
  <c r="Q50" i="9" a="1"/>
  <c r="BC133" i="9" a="1"/>
  <c r="AY12" i="9" a="1"/>
  <c r="Z96" i="9" a="1"/>
  <c r="AY105" i="9" a="1"/>
  <c r="AQ90" i="9" a="1"/>
  <c r="BK40" i="9" a="1"/>
  <c r="X68" i="9" a="1"/>
  <c r="AU102" i="9" a="1"/>
  <c r="AY10" i="9" a="1"/>
  <c r="BD138" i="9" a="1"/>
  <c r="BA96" i="9" a="1"/>
  <c r="AU59" i="9" a="1"/>
  <c r="S93" i="9" a="1"/>
  <c r="AO30" i="9" a="1"/>
  <c r="AK93" i="9" a="1"/>
  <c r="BB36" i="9" a="1"/>
  <c r="BK49" i="9" a="1"/>
  <c r="Q28" i="9" a="1"/>
  <c r="W34" i="9" a="1"/>
  <c r="AS18" i="9" a="1"/>
  <c r="AS101" i="9" a="1"/>
  <c r="AR92" i="9" a="1"/>
  <c r="Q25" i="9" a="1"/>
  <c r="BE103" i="9" a="1"/>
  <c r="BP149" i="9" a="1"/>
  <c r="BO97" i="9" a="1"/>
  <c r="BD56" i="9" a="1"/>
  <c r="AK31" i="9" a="1"/>
  <c r="AX34" i="9" a="1"/>
  <c r="AK12" i="9" a="1"/>
  <c r="AG39" i="9" a="1"/>
  <c r="AV20" i="9" a="1"/>
  <c r="AP41" i="9" a="1"/>
  <c r="AO57" i="9" a="1"/>
  <c r="AS91" i="9" a="1"/>
  <c r="AQ46" i="9" a="1"/>
  <c r="AW62" i="9" a="1"/>
  <c r="AF22" i="9" a="1"/>
  <c r="BN46" i="9" a="1"/>
  <c r="AE65" i="9" a="1"/>
  <c r="AS98" i="9" a="1"/>
  <c r="BP66" i="9" a="1"/>
  <c r="AW83" i="9" a="1"/>
  <c r="AQ89" i="9" a="1"/>
  <c r="BG51" i="9" a="1"/>
  <c r="AE98" i="9" a="1"/>
  <c r="AK98" i="9" a="1"/>
  <c r="AS23" i="9" a="1"/>
  <c r="AV68" i="9" a="1"/>
  <c r="X32" i="9" a="1"/>
  <c r="AC38" i="9" a="1"/>
  <c r="T70" i="9" a="1"/>
  <c r="BM136" i="9" a="1"/>
  <c r="BJ19" i="9" a="1"/>
  <c r="AW25" i="9" a="1"/>
  <c r="AY101" i="9" a="1"/>
  <c r="BA139" i="9" a="1"/>
  <c r="AM102" i="9" a="1"/>
  <c r="AJ26" i="9" a="1"/>
  <c r="BE77" i="9" a="1"/>
  <c r="BA48" i="9" a="1"/>
  <c r="BQ33" i="9" a="1"/>
  <c r="BE50" i="9" a="1"/>
  <c r="R32" i="9" a="1"/>
  <c r="W79" i="9" a="1"/>
  <c r="BC13" i="9" a="1"/>
  <c r="BJ31" i="9" a="1"/>
  <c r="AE38" i="9" a="1"/>
  <c r="T61" i="9" a="1"/>
  <c r="AK58" i="9" a="1"/>
  <c r="BE29" i="9" a="1"/>
  <c r="BQ97" i="9" a="1"/>
  <c r="Q110" i="9" a="1"/>
  <c r="BQ90" i="9" a="1"/>
  <c r="X72" i="9" a="1"/>
  <c r="BA23" i="9" a="1"/>
  <c r="Y63" i="9" a="1"/>
  <c r="BD64" i="9" a="1"/>
  <c r="BB160" i="9" a="1"/>
  <c r="AD10" i="9" a="1"/>
  <c r="BO44" i="9" a="1"/>
  <c r="Y71" i="9" a="1"/>
  <c r="T47" i="9" a="1"/>
  <c r="AK72" i="9" a="1"/>
  <c r="BA54" i="9" a="1"/>
  <c r="AA56" i="9" a="1"/>
  <c r="AO41" i="9" a="1"/>
  <c r="BQ118" i="9" a="1"/>
  <c r="BG109" i="9" a="1"/>
  <c r="AR24" i="9" a="1"/>
  <c r="AI12" i="9" a="1"/>
  <c r="BK43" i="9" a="1"/>
  <c r="AC56" i="9" a="1"/>
  <c r="BE142" i="9" a="1"/>
  <c r="BP52" i="9" a="1"/>
  <c r="BD117" i="9" a="1"/>
  <c r="BA159" i="9" a="1"/>
  <c r="AI52" i="9" a="1"/>
  <c r="AI62" i="9" a="1"/>
  <c r="AR71" i="9" a="1"/>
  <c r="Q111" i="9" a="1"/>
  <c r="X58" i="9" a="1"/>
  <c r="BJ135" i="9" a="1"/>
  <c r="AW82" i="9" a="1"/>
  <c r="U24" i="9" a="1"/>
  <c r="AR19" i="9" a="1"/>
  <c r="Z68" i="9" a="1"/>
  <c r="AQ8" i="9" a="1"/>
  <c r="AQ94" i="9" a="1"/>
  <c r="BB28" i="9" a="1"/>
  <c r="BB88" i="9" a="1"/>
  <c r="AV33" i="9" a="1"/>
  <c r="AD74" i="9" a="1"/>
  <c r="Y44" i="9" a="1"/>
  <c r="BP154" i="9" a="1"/>
  <c r="BM102" i="9" a="1"/>
  <c r="S45" i="9" a="1"/>
  <c r="BH113" i="9" a="1"/>
  <c r="AL100" i="9" a="1"/>
  <c r="BM103" i="9" a="1"/>
  <c r="BN52" i="9" a="1"/>
  <c r="BJ6" i="9" a="1"/>
  <c r="BH45" i="9" a="1"/>
  <c r="BQ99" i="9" a="1"/>
  <c r="X81" i="9" a="1"/>
  <c r="AK26" i="9" a="1"/>
  <c r="AU38" i="9" a="1"/>
  <c r="BJ11" i="9" a="1"/>
  <c r="U31" i="9" a="1"/>
  <c r="AM77" i="9" a="1"/>
  <c r="T98" i="9" a="1"/>
  <c r="AD82" i="9" a="1"/>
  <c r="AV82" i="9" a="1"/>
  <c r="R66" i="9" a="1"/>
  <c r="AJ47" i="9" a="1"/>
  <c r="AF86" i="9" a="1"/>
  <c r="AE93" i="9" a="1"/>
  <c r="BK65" i="9" a="1"/>
  <c r="U80" i="9" a="1"/>
  <c r="BD165" i="9" a="1"/>
  <c r="AM90" i="9" a="1"/>
  <c r="AW71" i="9" a="1"/>
  <c r="BA60" i="9" a="1"/>
  <c r="BB159" i="9" a="1"/>
  <c r="AV31" i="9" a="1"/>
  <c r="BM120" i="9" a="1"/>
  <c r="AV17" i="9" a="1"/>
  <c r="BK96" i="9" a="1"/>
  <c r="AV105" i="9" a="1"/>
  <c r="U99" i="9" a="1"/>
  <c r="BA8" i="9" a="1"/>
  <c r="AA41" i="9" a="1"/>
  <c r="BH121" i="9" a="1"/>
  <c r="BJ24" i="9" a="1"/>
  <c r="AQ61" i="9" a="1"/>
  <c r="AO96" i="9" a="1"/>
  <c r="BA110" i="9" a="1"/>
  <c r="BK45" i="9" a="1"/>
  <c r="BD153" i="9" a="1"/>
  <c r="BJ40" i="9" a="1"/>
  <c r="Y88" i="9" a="1"/>
  <c r="R55" i="9" a="1"/>
  <c r="AQ60" i="9" a="1"/>
  <c r="BG117" i="9" a="1"/>
  <c r="BC156" i="9" a="1"/>
  <c r="BB44" i="9" a="1"/>
  <c r="S79" i="9" a="1"/>
  <c r="AA37" i="9" a="1"/>
  <c r="T113" i="9" a="1"/>
  <c r="AJ68" i="9" a="1"/>
  <c r="BO86" i="9" a="1"/>
  <c r="AV6" i="9" a="1"/>
  <c r="AC65" i="9" a="1"/>
  <c r="Q96" i="9" a="1"/>
  <c r="BO103" i="9" a="1"/>
  <c r="AI63" i="9" a="1"/>
  <c r="BK14" i="9" a="1"/>
  <c r="S73" i="9" a="1"/>
  <c r="X77" i="9" a="1"/>
  <c r="BH35" i="9" a="1"/>
  <c r="BA44" i="9" a="1"/>
  <c r="BA135" i="9" a="1"/>
  <c r="BN47" i="9" a="1"/>
  <c r="AY16" i="9" a="1"/>
  <c r="AC82" i="9" a="1"/>
  <c r="BA107" i="9" a="1"/>
  <c r="AW97" i="9" a="1"/>
  <c r="BB108" i="9" a="1"/>
  <c r="S56" i="9" a="1"/>
  <c r="BG22" i="9" a="1"/>
  <c r="BD148" i="9" a="1"/>
  <c r="AF64" i="9" a="1"/>
  <c r="AM59" i="9" a="1"/>
  <c r="AR6" i="9" a="1"/>
  <c r="BI8" i="9" a="1"/>
  <c r="R11" i="9" a="1"/>
  <c r="BH38" i="9" a="1"/>
  <c r="Z90" i="9" a="1"/>
  <c r="AY53" i="9" a="1"/>
  <c r="BA31" i="9" a="1"/>
  <c r="BQ135" i="9" a="1"/>
  <c r="T84" i="9" a="1"/>
  <c r="BA66" i="9" a="1"/>
  <c r="AD94" i="9" a="1"/>
  <c r="BG92" i="9" a="1"/>
  <c r="BB13" i="9" a="1"/>
  <c r="BN99" i="9" a="1"/>
  <c r="AO28" i="9" a="1"/>
  <c r="BQ101" i="9" a="1"/>
  <c r="BC145" i="9" a="1"/>
  <c r="AR70" i="9" a="1"/>
  <c r="BG39" i="9" a="1"/>
  <c r="S86" i="9" a="1"/>
  <c r="X76" i="9" a="1"/>
  <c r="Q54" i="9" a="1"/>
  <c r="BN33" i="9" a="1"/>
  <c r="AQ40" i="9" a="1"/>
  <c r="AK88" i="9" a="1"/>
  <c r="AF50" i="9" a="1"/>
  <c r="BP103" i="9" a="1"/>
  <c r="AM78" i="9" a="1"/>
  <c r="BB12" i="9" a="1"/>
  <c r="AI35" i="9" a="1"/>
  <c r="BE161" i="9" a="1"/>
  <c r="AS106" i="9" a="1"/>
  <c r="AV32" i="9" a="1"/>
  <c r="AG75" i="9" a="1"/>
  <c r="X67" i="9" a="1"/>
  <c r="AI8" i="9" a="1"/>
  <c r="BJ57" i="9" a="1"/>
  <c r="AW81" i="9" a="1"/>
  <c r="BB65" i="9" a="1"/>
  <c r="AR23" i="9" a="1"/>
  <c r="AJ94" i="9" a="1"/>
  <c r="BA158" i="9" a="1"/>
  <c r="Q76" i="9" a="1"/>
  <c r="AL33" i="9" a="1"/>
  <c r="BO43" i="9" a="1"/>
  <c r="BA106" i="9" a="1"/>
  <c r="BN6" i="9" a="1"/>
  <c r="AL61" i="9" a="1"/>
  <c r="AC87" i="9" a="1"/>
  <c r="R48" i="9" a="1"/>
  <c r="AJ84" i="9" a="1"/>
  <c r="AD32" i="9" a="1"/>
  <c r="BA25" i="9" a="1"/>
  <c r="BN59" i="9" a="1"/>
  <c r="BC134" i="9" a="1"/>
  <c r="AU39" i="9" a="1"/>
  <c r="R98" i="9" a="1"/>
  <c r="Y61" i="9" a="1"/>
  <c r="BJ134" i="9" a="1"/>
  <c r="BA33" i="9" a="1"/>
  <c r="AW95" i="9" a="1"/>
  <c r="BE126" i="9" a="1"/>
  <c r="AI53" i="9" a="1"/>
  <c r="BN28" i="9" a="1"/>
  <c r="BP77" i="9" a="1"/>
  <c r="R80" i="9" a="1"/>
  <c r="BN4" i="9" a="1"/>
  <c r="AC7" i="9" a="1"/>
  <c r="AX89" i="9" a="1"/>
  <c r="BG56" i="9" a="1"/>
  <c r="Y92" i="9" a="1"/>
  <c r="Q81" i="9" a="1"/>
  <c r="AW75" i="9" a="1"/>
  <c r="BI34" i="9" a="1"/>
  <c r="AR44" i="9" a="1"/>
  <c r="AD93" i="9" a="1"/>
  <c r="Z69" i="9" a="1"/>
  <c r="BQ55" i="9" a="1"/>
  <c r="BG41" i="9" a="1"/>
  <c r="T56" i="9" a="1"/>
  <c r="AI42" i="9" a="1"/>
  <c r="BA50" i="9" a="1"/>
  <c r="U9" i="9" a="1"/>
  <c r="BB144" i="9" a="1"/>
  <c r="BG48" i="9" a="1"/>
  <c r="Z102" i="9" a="1"/>
  <c r="AC45" i="9" a="1"/>
  <c r="BM96" i="9" a="1"/>
  <c r="BA68" i="9" a="1"/>
  <c r="AP31" i="9" a="1"/>
  <c r="BD39" i="9" a="1"/>
  <c r="BO35" i="9" a="1"/>
  <c r="BP45" i="9" a="1"/>
  <c r="W53" i="9" a="1"/>
  <c r="BK42" i="9" a="1"/>
  <c r="Y76" i="9" a="1"/>
  <c r="AL19" i="9" a="1"/>
  <c r="Z10" i="9" a="1"/>
  <c r="BQ123" i="9" a="1"/>
  <c r="BP113" i="9" a="1"/>
  <c r="BM107" i="9" a="1"/>
  <c r="AE49" i="9" a="1"/>
  <c r="R64" i="9" a="1"/>
  <c r="BC127" i="9" a="1"/>
  <c r="AS70" i="9" a="1"/>
  <c r="S32" i="9" a="1"/>
  <c r="BO150" i="9" a="1"/>
  <c r="BN126" i="9" a="1"/>
  <c r="AG18" i="9" a="1"/>
  <c r="BJ52" i="9" a="1"/>
  <c r="AV85" i="9" a="1"/>
  <c r="BA133" i="9" a="1"/>
  <c r="BP46" i="9" a="1"/>
  <c r="BK79" i="9" a="1"/>
  <c r="AP49" i="9" a="1"/>
  <c r="BJ87" i="9" a="1"/>
  <c r="AP18" i="9" a="1"/>
  <c r="BE86" i="9" a="1"/>
  <c r="S47" i="9" a="1"/>
  <c r="AM87" i="9" a="1"/>
  <c r="BP65" i="9" a="1"/>
  <c r="BB109" i="9" a="1"/>
  <c r="AR47" i="9" a="1"/>
  <c r="AC81" i="9" a="1"/>
  <c r="AJ17" i="9" a="1"/>
  <c r="AX27" i="9" a="1"/>
  <c r="BH36" i="9" a="1"/>
  <c r="AQ31" i="9" a="1"/>
  <c r="AU37" i="9" a="1"/>
  <c r="BC120" i="9" a="1"/>
  <c r="AE44" i="9" a="1"/>
  <c r="AU34" i="9" a="1"/>
  <c r="AR88" i="9" a="1"/>
  <c r="Z74" i="9" a="1"/>
  <c r="AJ19" i="9" a="1"/>
  <c r="AL9" i="9" a="1"/>
  <c r="AU73" i="9" a="1"/>
  <c r="AW28" i="9" a="1"/>
  <c r="BG69" i="9" a="1"/>
  <c r="BB97" i="9" a="1"/>
  <c r="X28" i="9" a="1"/>
  <c r="BA125" i="9" a="1"/>
  <c r="AL34" i="9" a="1"/>
  <c r="AI67" i="9" a="1"/>
  <c r="BB76" i="9" a="1"/>
  <c r="BE54" i="9" a="1"/>
  <c r="AM6" i="9" a="1"/>
  <c r="AW33" i="9" a="1"/>
  <c r="AC90" i="9" a="1"/>
  <c r="AO71" i="9" a="1"/>
  <c r="AQ37" i="9" a="1"/>
  <c r="AJ86" i="9" a="1"/>
  <c r="AL30" i="9" a="1"/>
  <c r="BC79" i="9" a="1"/>
  <c r="AX74" i="9" a="1"/>
  <c r="AQ28" i="9" a="1"/>
  <c r="BB25" i="9" a="1"/>
  <c r="BK134" i="9" a="1"/>
  <c r="BN147" i="9" a="1"/>
  <c r="T104" i="9" a="1"/>
  <c r="AJ29" i="9" a="1"/>
  <c r="BJ58" i="9" a="1"/>
  <c r="BO34" i="9" a="1"/>
  <c r="AK67" i="9" a="1"/>
  <c r="AW70" i="9" a="1"/>
  <c r="AQ30" i="9" a="1"/>
  <c r="AG32" i="9" a="1"/>
  <c r="BQ50" i="9" a="1"/>
  <c r="BM8" i="9" a="1"/>
  <c r="AC5" i="9" a="1"/>
  <c r="BJ62" i="9" a="1"/>
  <c r="AX60" i="9" a="1"/>
  <c r="AX80" i="9" a="1"/>
  <c r="BQ155" i="9" a="1"/>
  <c r="BD156" i="9" a="1"/>
  <c r="R113" i="9" a="1"/>
  <c r="AI61" i="9" a="1"/>
  <c r="BP88" i="9" a="1"/>
  <c r="AS79" i="9" a="1"/>
  <c r="AO94" i="9" a="1"/>
  <c r="R37" i="9" a="1"/>
  <c r="BQ107" i="9" a="1"/>
  <c r="R22" i="9" a="1"/>
  <c r="AP53" i="9" a="1"/>
  <c r="AS19" i="9" a="1"/>
  <c r="S90" i="9" a="1"/>
  <c r="AP48" i="9" a="1"/>
  <c r="BM144" i="9" a="1"/>
  <c r="S109" i="9" a="1"/>
  <c r="BJ60" i="9" a="1"/>
  <c r="U101" i="9" a="1"/>
  <c r="AS73" i="9" a="1"/>
  <c r="AL35" i="9" a="1"/>
  <c r="BA118" i="9" a="1"/>
  <c r="BC40" i="9" a="1"/>
  <c r="AJ55" i="9" a="1"/>
  <c r="Q66" i="9" a="1"/>
  <c r="BN15" i="9" a="1"/>
  <c r="BH79" i="9" a="1"/>
  <c r="AO101" i="9" a="1"/>
  <c r="AQ53" i="9" a="1"/>
  <c r="AW9" i="9" a="1"/>
  <c r="AG37" i="9" a="1"/>
  <c r="AV50" i="9" a="1"/>
  <c r="R27" i="9" a="1"/>
  <c r="BA32" i="9" a="1"/>
  <c r="BE159" i="9" a="1"/>
  <c r="AL14" i="9" a="1"/>
  <c r="BI36" i="9" a="1"/>
  <c r="BQ124" i="9" a="1"/>
  <c r="BP35" i="9" a="1"/>
  <c r="AG73" i="9" a="1"/>
  <c r="AP44" i="9" a="1"/>
  <c r="U70" i="9" a="1"/>
  <c r="AF23" i="9" a="1"/>
  <c r="AK46" i="9" a="1"/>
  <c r="BP131" i="9" a="1"/>
  <c r="Z94" i="9" a="1"/>
  <c r="BB14" i="9" a="1"/>
  <c r="R20" i="9" a="1"/>
  <c r="BO33" i="9" a="1"/>
  <c r="AA50" i="9" a="1"/>
  <c r="AO67" i="9" a="1"/>
  <c r="AR90" i="9" a="1"/>
  <c r="AC52" i="9" a="1"/>
  <c r="AA4" i="9" a="1"/>
  <c r="BQ139" i="9" a="1"/>
  <c r="X92" i="9" a="1"/>
  <c r="BO24" i="9" a="1"/>
  <c r="BG99" i="9" a="1"/>
  <c r="BK61" i="9" a="1"/>
  <c r="BO67" i="9" a="1"/>
  <c r="W92" i="9" a="1"/>
  <c r="BA109" i="9" a="1"/>
  <c r="Q17" i="9" a="1"/>
  <c r="BE74" i="9" a="1"/>
  <c r="R15" i="9" a="1"/>
  <c r="BI125" i="9" a="1"/>
  <c r="AF61" i="9" a="1"/>
  <c r="BO92" i="9" a="1"/>
  <c r="T40" i="9" a="1"/>
  <c r="AK61" i="9" a="1"/>
  <c r="BE40" i="9" a="1"/>
  <c r="AX93" i="9" a="1"/>
  <c r="S29" i="9" a="1"/>
  <c r="BD111" i="9" a="1"/>
  <c r="U67" i="9" a="1"/>
  <c r="BJ99" i="9" a="1"/>
  <c r="BN49" i="9" a="1"/>
  <c r="AA89" i="9" a="1"/>
  <c r="BH62" i="9" a="1"/>
  <c r="Y97" i="9" a="1"/>
  <c r="AA23" i="9" a="1"/>
  <c r="BB63" i="9" a="1"/>
  <c r="BP144" i="9" a="1"/>
  <c r="BG83" i="9" a="1"/>
  <c r="AC101" i="9" a="1"/>
  <c r="BE66" i="9" a="1"/>
  <c r="W44" i="9" a="1"/>
  <c r="AW16" i="9" a="1"/>
  <c r="AS89" i="9" a="1"/>
  <c r="BM109" i="9" a="1"/>
  <c r="BM63" i="9" a="1"/>
  <c r="BM29" i="9" a="1"/>
  <c r="AL52" i="9" a="1"/>
  <c r="BB98" i="9" a="1"/>
  <c r="BK89" i="9" a="1"/>
  <c r="BH22" i="9" a="1"/>
  <c r="AV69" i="9" a="1"/>
  <c r="AQ79" i="9" a="1"/>
  <c r="AJ34" i="9" a="1"/>
  <c r="S10" i="9" a="1"/>
  <c r="BO95" i="9" a="1"/>
  <c r="AR105" i="9" a="1"/>
  <c r="AJ51" i="9" a="1"/>
  <c r="BI108" i="9" a="1"/>
  <c r="R102" i="9" a="1"/>
  <c r="AO87" i="9" a="1"/>
  <c r="AE20" i="9" a="1"/>
  <c r="BI71" i="9" a="1"/>
  <c r="W23" i="9" a="1"/>
  <c r="BC7" i="9" a="1"/>
  <c r="AX109" i="9" a="1"/>
  <c r="BM131" i="9" a="1"/>
  <c r="BK13" i="9" a="1"/>
  <c r="AS17" i="9" a="1"/>
  <c r="BA16" i="9" a="1"/>
  <c r="BC76" i="9" a="1"/>
  <c r="AY52" i="9" a="1"/>
  <c r="BD72" i="9" a="1"/>
  <c r="BK29" i="9" a="1"/>
  <c r="AF66" i="9" a="1"/>
  <c r="BK94" i="9" a="1"/>
  <c r="R88" i="9" a="1"/>
  <c r="AJ71" i="9" a="1"/>
  <c r="BD33" i="9" a="1"/>
  <c r="AO44" i="9" a="1"/>
  <c r="AD97" i="9" a="1"/>
  <c r="AA57" i="9" a="1"/>
  <c r="BB85" i="9" a="1"/>
  <c r="BN135" i="9" a="1"/>
  <c r="AG31" i="9" a="1"/>
  <c r="BQ75" i="9" a="1"/>
  <c r="AY100" i="9" a="1"/>
  <c r="X17" i="9" a="1"/>
  <c r="AW106" i="9" a="1"/>
  <c r="AC30" i="9" a="1"/>
  <c r="BQ59" i="9" a="1"/>
  <c r="AI44" i="9" a="1"/>
  <c r="BB18" i="9" a="1"/>
  <c r="AM86" i="9" a="1"/>
  <c r="BE108" i="9" a="1"/>
  <c r="R77" i="9" a="1"/>
  <c r="AF92" i="9" a="1"/>
  <c r="BG12" i="9" a="1"/>
  <c r="BN45" i="9" a="1"/>
  <c r="AV100" i="9" a="1"/>
  <c r="W95" i="9" a="1"/>
  <c r="AP72" i="9" a="1"/>
  <c r="T100" i="9" a="1"/>
  <c r="BI91" i="9" a="1"/>
  <c r="BQ113" i="9" a="1"/>
  <c r="AS88" i="9" a="1"/>
  <c r="AV45" i="9" a="1"/>
  <c r="R106" i="9" a="1"/>
  <c r="BG36" i="9" a="1"/>
  <c r="BG124" i="9" a="1"/>
  <c r="BE152" i="9" a="1"/>
  <c r="BP83" i="9" a="1"/>
  <c r="BH100" i="9" a="1"/>
  <c r="BQ43" i="9" a="1"/>
  <c r="BK97" i="9" a="1"/>
  <c r="AS28" i="9" a="1"/>
  <c r="BI10" i="9" a="1"/>
  <c r="AK24" i="9" a="1"/>
  <c r="AA66" i="9" a="1"/>
  <c r="BN101" i="9" a="1"/>
  <c r="Q85" i="9" a="1"/>
  <c r="AP97" i="9" a="1"/>
  <c r="AV28" i="9" a="1"/>
  <c r="BC86" i="9" a="1"/>
  <c r="BH58" i="9" a="1"/>
  <c r="BO144" i="9" a="1"/>
  <c r="AV18" i="9" a="1"/>
  <c r="AE75" i="9" a="1"/>
  <c r="AK70" i="9" a="1"/>
  <c r="R24" i="9" a="1"/>
  <c r="BN152" i="9" a="1"/>
  <c r="AS29" i="9" a="1"/>
  <c r="BC113" i="9" a="1"/>
  <c r="BC104" i="9" a="1"/>
  <c r="AI16" i="9" a="1"/>
  <c r="AW79" i="9" a="1"/>
  <c r="AC14" i="9" a="1"/>
  <c r="BA4" i="9" a="1"/>
  <c r="AP92" i="9" a="1"/>
  <c r="AW63" i="9" a="1"/>
  <c r="BA89" i="9" a="1"/>
  <c r="T15" i="9" a="1"/>
  <c r="BB19" i="9" a="1"/>
  <c r="AV99" i="9" a="1"/>
  <c r="AD76" i="9" a="1"/>
  <c r="BG59" i="9" a="1"/>
  <c r="AP56" i="9" a="1"/>
  <c r="BC105" i="9" a="1"/>
  <c r="BJ47" i="9" a="1"/>
  <c r="BD6" i="9" a="1"/>
  <c r="AJ35" i="9" a="1"/>
  <c r="BD109" i="9" a="1"/>
  <c r="BP38" i="9" a="1"/>
  <c r="BK25" i="9" a="1"/>
  <c r="BJ32" i="9" a="1"/>
  <c r="AX104" i="9" a="1"/>
  <c r="BK50" i="9" a="1"/>
  <c r="AL41" i="9" a="1"/>
  <c r="BM89" i="9" a="1"/>
  <c r="Z64" i="9" a="1"/>
  <c r="AK14" i="9" a="1"/>
  <c r="BD31" i="9" a="1"/>
  <c r="AI58" i="9" a="1"/>
  <c r="BD82" i="9" a="1"/>
  <c r="AQ15" i="9" a="1"/>
  <c r="BD8" i="9" a="1"/>
  <c r="AV21" i="9" a="1"/>
  <c r="AU99" i="9" a="1"/>
  <c r="BO56" i="9" a="1"/>
  <c r="R25" i="9" a="1"/>
  <c r="BP5" i="9" a="1"/>
  <c r="AL93" i="9" a="1"/>
  <c r="BQ72" i="9" a="1"/>
  <c r="BQ117" i="9" a="1"/>
  <c r="BC100" i="9" a="1"/>
  <c r="AK101" i="9" a="1"/>
  <c r="AL28" i="9" a="1"/>
  <c r="R60" i="9" a="1"/>
  <c r="Q60" i="9" a="1"/>
  <c r="R111" i="9" a="1"/>
  <c r="U96" i="9" a="1"/>
  <c r="AO46" i="9" a="1"/>
  <c r="AA81" i="9" a="1"/>
  <c r="BO73" i="9" a="1"/>
  <c r="Y38" i="9" a="1"/>
  <c r="BE89" i="9" a="1"/>
  <c r="AG38" i="9" a="1"/>
  <c r="T105" i="9" a="1"/>
  <c r="BG27" i="9" a="1"/>
  <c r="W61" i="9" a="1"/>
  <c r="BH55" i="9" a="1"/>
  <c r="BJ92" i="9" a="1"/>
  <c r="BE22" i="9" a="1"/>
  <c r="BE72" i="9" a="1"/>
  <c r="BC164" i="9" a="1"/>
  <c r="BA99" i="9" a="1"/>
  <c r="BP122" i="9" a="1"/>
  <c r="AV5" i="9" a="1"/>
  <c r="BN40" i="9" a="1"/>
  <c r="BH34" i="9" a="1"/>
  <c r="AY9" i="9" a="1"/>
  <c r="AG41" i="9" a="1"/>
  <c r="AL56" i="9" a="1"/>
  <c r="AC48" i="9" a="1"/>
  <c r="AR93" i="9" a="1"/>
  <c r="AS57" i="9" a="1"/>
  <c r="R7" i="9" a="1"/>
  <c r="AX55" i="9" a="1"/>
  <c r="BE55" i="9" a="1"/>
  <c r="BI78" i="9" a="1"/>
  <c r="AU45" i="9" a="1"/>
  <c r="U35" i="9" a="1"/>
  <c r="BK100" i="9" a="1"/>
  <c r="BJ74" i="9" a="1"/>
  <c r="BI117" i="9" a="1"/>
  <c r="BH40" i="9" a="1"/>
  <c r="AU61" i="9" a="1"/>
  <c r="U72" i="9" a="1"/>
  <c r="AJ82" i="9" a="1"/>
  <c r="AG78" i="9" a="1"/>
  <c r="BJ15" i="9" a="1"/>
  <c r="AU53" i="9" a="1"/>
  <c r="BN84" i="9" a="1"/>
  <c r="BC53" i="9" a="1"/>
  <c r="AD51" i="9" a="1"/>
  <c r="BG20" i="9" a="1"/>
  <c r="BI51" i="9" a="1"/>
  <c r="BE127" i="9" a="1"/>
  <c r="AU54" i="9" a="1"/>
  <c r="AM38" i="9" a="1"/>
  <c r="AK55" i="9" a="1"/>
  <c r="BQ126" i="9" a="1"/>
  <c r="AA25" i="9" a="1"/>
  <c r="AX95" i="9" a="1"/>
  <c r="BN78" i="9" a="1"/>
  <c r="W38" i="9" a="1"/>
  <c r="AR46" i="9" a="1"/>
  <c r="U88" i="9" a="1"/>
  <c r="BI43" i="9" a="1"/>
  <c r="BB73" i="9" a="1"/>
  <c r="Q70" i="9" a="1"/>
  <c r="AQ101" i="9" a="1"/>
  <c r="AE23" i="9" a="1"/>
  <c r="BQ96" i="9" a="1"/>
  <c r="BQ76" i="9" a="1"/>
  <c r="AM27" i="9" a="1"/>
  <c r="BN29" i="9" a="1"/>
  <c r="AW22" i="9" a="1"/>
  <c r="BC144" i="9" a="1"/>
  <c r="W39" i="9" a="1"/>
  <c r="BG80" i="9" a="1"/>
  <c r="BK39" i="9" a="1"/>
  <c r="BQ54" i="9" a="1"/>
  <c r="BI37" i="9" a="1"/>
  <c r="AK78" i="9" a="1"/>
  <c r="AY108" i="9" a="1"/>
  <c r="AW11" i="9" a="1"/>
  <c r="AG50" i="9" a="1"/>
  <c r="AG62" i="9" a="1"/>
  <c r="BJ117" i="9" a="1"/>
  <c r="BN95" i="9" a="1"/>
  <c r="AC92" i="9" a="1"/>
  <c r="AS72" i="9" a="1"/>
  <c r="BH90" i="9" a="1"/>
  <c r="AP43" i="9" a="1"/>
  <c r="AQ54" i="9" a="1"/>
  <c r="BB161" i="9" a="1"/>
  <c r="S89" i="9" a="1"/>
  <c r="BN134" i="9" a="1"/>
  <c r="BA95" i="9" a="1"/>
  <c r="AQ9" i="9" a="1"/>
  <c r="AQ17" i="9" a="1"/>
  <c r="AM81" i="9" a="1"/>
  <c r="AA17" i="9" a="1"/>
  <c r="BG79" i="9" a="1"/>
  <c r="BP50" i="9" a="1"/>
  <c r="Q88" i="9" a="1"/>
  <c r="BG77" i="9" a="1"/>
  <c r="BC143" i="9" a="1"/>
  <c r="AR7" i="9" a="1"/>
  <c r="AV84" i="9" a="1"/>
  <c r="BG100" i="9" a="1"/>
  <c r="BP111" i="9" a="1"/>
  <c r="BI77" i="9" a="1"/>
  <c r="AP9" i="9" a="1"/>
  <c r="Q83" i="9" a="1"/>
  <c r="BE166" i="9" a="1"/>
  <c r="BH24" i="9" a="1"/>
  <c r="BO11" i="9" a="1"/>
  <c r="AS11" i="9" a="1"/>
  <c r="AF105" i="9" a="1"/>
  <c r="BN79" i="9" a="1"/>
  <c r="BD115" i="9" a="1"/>
  <c r="Q48" i="9" a="1"/>
  <c r="U34" i="9" a="1"/>
  <c r="Z82" i="9" a="1"/>
  <c r="AU86" i="9" a="1"/>
  <c r="AG71" i="9" a="1"/>
  <c r="BA120" i="9" a="1"/>
  <c r="BD167" i="9" a="1"/>
  <c r="AI69" i="9" a="1"/>
  <c r="BQ154" i="9" a="1"/>
  <c r="BC121" i="9" a="1"/>
  <c r="AM48" i="9" a="1"/>
  <c r="BP80" i="9" a="1"/>
  <c r="AA99" i="9" a="1"/>
  <c r="Q20" i="9" a="1"/>
  <c r="BB125" i="9" a="1"/>
  <c r="BJ48" i="9" a="1"/>
  <c r="BO26" i="9" a="1"/>
  <c r="BA147" i="9" a="1"/>
  <c r="BM86" i="9" a="1"/>
  <c r="BN91" i="9" a="1"/>
  <c r="BB158" i="9" a="1"/>
  <c r="AG65" i="9" a="1"/>
  <c r="Y40" i="9" a="1"/>
  <c r="Q68" i="9" a="1"/>
  <c r="BA142" i="9" a="1"/>
  <c r="BH57" i="9" a="1"/>
  <c r="R53" i="9" a="1"/>
  <c r="BK47" i="9" a="1"/>
  <c r="AD18" i="9" a="1"/>
  <c r="BO55" i="9" a="1"/>
  <c r="AM91" i="9" a="1"/>
  <c r="BH118" i="9" a="1"/>
  <c r="BC48" i="9" a="1"/>
  <c r="BE33" i="9" a="1"/>
  <c r="X9" i="9" a="1"/>
  <c r="BK114" i="9" a="1"/>
  <c r="AP76" i="9" a="1"/>
  <c r="BJ107" i="9" a="1"/>
  <c r="AG63" i="9" a="1"/>
  <c r="T67" i="9" a="1"/>
  <c r="T13" i="9" a="1"/>
  <c r="AM14" i="9" a="1"/>
  <c r="R56" i="9" a="1"/>
  <c r="S28" i="9" a="1"/>
  <c r="BH78" i="9" a="1"/>
  <c r="BO149" i="9" a="1"/>
  <c r="AD25" i="9" a="1"/>
  <c r="AA29" i="9" a="1"/>
  <c r="AI55" i="9" a="1"/>
  <c r="S110" i="9" a="1"/>
  <c r="BC163" i="9" a="1"/>
  <c r="BJ108" i="9" a="1"/>
  <c r="BH110" i="9" a="1"/>
  <c r="S77" i="9" a="1"/>
  <c r="Z51" i="9" a="1"/>
  <c r="Z70" i="9" a="1"/>
  <c r="X7" i="9" a="1"/>
  <c r="R82" i="9" a="1"/>
  <c r="AX5" i="9" a="1"/>
  <c r="BE92" i="9" a="1"/>
  <c r="AC31" i="9" a="1"/>
  <c r="AV83" i="9" a="1"/>
  <c r="BM66" i="9" a="1"/>
  <c r="BI92" i="9" a="1"/>
  <c r="AW94" i="9" a="1"/>
  <c r="BN43" i="9" a="1"/>
  <c r="Q18" i="9" a="1"/>
  <c r="R89" i="9" a="1"/>
  <c r="AR87" i="9" a="1"/>
  <c r="BP13" i="9" a="1"/>
  <c r="BE117" i="9" a="1"/>
  <c r="BM124" i="9" a="1"/>
  <c r="BC74" i="9" a="1"/>
  <c r="BC14" i="9" a="1"/>
  <c r="AU7" i="9" a="1"/>
  <c r="AS84" i="9" a="1"/>
  <c r="Y72" i="9" a="1"/>
  <c r="AD41" i="9" a="1"/>
  <c r="T18" i="9" a="1"/>
  <c r="AM105" i="9" a="1"/>
  <c r="AD20" i="9" a="1"/>
  <c r="BO127" i="9" a="1"/>
  <c r="AP12" i="9" a="1"/>
  <c r="Z44" i="9" a="1"/>
  <c r="X89" i="9" a="1"/>
  <c r="AF14" i="9" a="1"/>
  <c r="AA44" i="9" a="1"/>
  <c r="S75" i="9" a="1"/>
  <c r="AO98" i="9" a="1"/>
  <c r="BE61" i="9" a="1"/>
  <c r="AQ92" i="9" a="1"/>
  <c r="AC16" i="9" a="1"/>
  <c r="BA116" i="9" a="1"/>
  <c r="BK87" i="9" a="1"/>
  <c r="BE4" i="9" a="1"/>
  <c r="BB35" i="9" a="1"/>
  <c r="BG84" i="9" a="1"/>
  <c r="Q29" i="9" a="1"/>
  <c r="BK119" i="9" a="1"/>
  <c r="AP107" i="9" a="1"/>
  <c r="AR63" i="9" a="1"/>
  <c r="X43" i="9" a="1"/>
  <c r="BK5" i="9" a="1"/>
  <c r="BQ51" i="9" a="1"/>
  <c r="Z20" i="9" a="1"/>
  <c r="Q61" i="9" a="1"/>
  <c r="BD52" i="9" a="1"/>
  <c r="AE31" i="9" a="1"/>
  <c r="BP55" i="9" a="1"/>
  <c r="Z32" i="9" a="1"/>
  <c r="Y93" i="9" a="1"/>
  <c r="AQ59" i="9" a="1"/>
  <c r="BH16" i="9" a="1"/>
  <c r="AE79" i="9" a="1"/>
  <c r="T96" i="9" a="1"/>
  <c r="AD4" i="9" a="1"/>
  <c r="AR54" i="9" a="1"/>
  <c r="BI121" i="9" a="1"/>
  <c r="BO58" i="9" a="1"/>
  <c r="AE92" i="9" a="1"/>
  <c r="X34" i="9" a="1"/>
  <c r="BD27" i="9" a="1"/>
  <c r="AV94" i="9" a="1"/>
  <c r="S95" i="9" a="1"/>
  <c r="BN151" i="9" a="1"/>
  <c r="AW36" i="9" a="1"/>
  <c r="AF55" i="9" a="1"/>
  <c r="BM115" i="9" a="1"/>
  <c r="AJ58" i="9" a="1"/>
  <c r="AQ50" i="9" a="1"/>
  <c r="BM153" i="9" a="1"/>
  <c r="AU26" i="9" a="1"/>
  <c r="AI98" i="9" a="1"/>
  <c r="AP80" i="9" a="1"/>
  <c r="BQ112" i="9" a="1"/>
  <c r="AL66" i="9" a="1"/>
  <c r="AX96" i="9" a="1"/>
  <c r="AQ86" i="9" a="1"/>
  <c r="BG96" i="9" a="1"/>
  <c r="BM87" i="9" a="1"/>
  <c r="BH12" i="9" a="1"/>
  <c r="AJ87" i="9" a="1"/>
  <c r="U73" i="9" a="1"/>
  <c r="Z7" i="9" a="1"/>
  <c r="T97" i="9" a="1"/>
  <c r="AM75" i="9" a="1"/>
  <c r="AI5" i="9" a="1"/>
  <c r="AX10" i="9" a="1"/>
  <c r="R116" i="9" a="1"/>
  <c r="BD73" i="9" a="1"/>
  <c r="BA53" i="9" a="1"/>
  <c r="AR9" i="9" a="1"/>
  <c r="AU49" i="9" a="1"/>
  <c r="BJ118" i="9" a="1"/>
  <c r="BH65" i="9" a="1"/>
  <c r="Q75" i="9" a="1"/>
  <c r="AI32" i="9" a="1"/>
  <c r="BJ69" i="9" a="1"/>
  <c r="AF53" i="9" a="1"/>
  <c r="AS94" i="9" a="1"/>
  <c r="BQ152" i="9" a="1"/>
  <c r="BE9" i="9" a="1"/>
  <c r="AX51" i="9" a="1"/>
  <c r="AS44" i="9" a="1"/>
  <c r="AM62" i="9" a="1"/>
  <c r="AX66" i="9" a="1"/>
  <c r="BG129" i="9" a="1"/>
  <c r="AR73" i="9" a="1"/>
  <c r="BP62" i="9" a="1"/>
  <c r="BJ131" i="9" a="1"/>
  <c r="AG14" i="9" a="1"/>
  <c r="BJ86" i="9" a="1"/>
  <c r="AF91" i="9" a="1"/>
  <c r="AV47" i="9" a="1"/>
  <c r="BO117" i="9" a="1"/>
  <c r="BJ105" i="9" a="1"/>
  <c r="AI97" i="9" a="1"/>
  <c r="AV14" i="9" a="1"/>
  <c r="AE62" i="9" a="1"/>
  <c r="BM4" i="9" a="1"/>
  <c r="Q10" i="9" a="1"/>
  <c r="AR89" i="9" a="1"/>
  <c r="AO54" i="9" a="1"/>
  <c r="AI48" i="9" a="1"/>
  <c r="W76" i="9" a="1"/>
  <c r="AY33" i="9" a="1"/>
  <c r="AL31" i="9" a="1"/>
  <c r="BA144" i="9" a="1"/>
  <c r="BH112" i="9" a="1"/>
  <c r="AL101" i="9" a="1"/>
  <c r="BB89" i="9" a="1"/>
  <c r="BM34" i="9" a="1"/>
  <c r="BA24" i="9" a="1"/>
  <c r="BN89" i="9" a="1"/>
  <c r="BG73" i="9" a="1"/>
  <c r="R107" i="9" a="1"/>
  <c r="AG101" i="9" a="1"/>
  <c r="BQ150" i="9" a="1"/>
  <c r="AS50" i="9" a="1"/>
  <c r="Z35" i="9" a="1"/>
  <c r="BN87" i="9" a="1"/>
  <c r="BP37" i="9" a="1"/>
  <c r="BC98" i="9" a="1"/>
  <c r="BD152" i="9" a="1"/>
  <c r="AQ26" i="9" a="1"/>
  <c r="BJ23" i="9" a="1"/>
  <c r="X82" i="9" a="1"/>
  <c r="T38" i="9" a="1"/>
  <c r="U39" i="9" a="1"/>
  <c r="AK90" i="9" a="1"/>
  <c r="BB110" i="9" a="1"/>
  <c r="AF25" i="9" a="1"/>
  <c r="BC131" i="9" a="1"/>
  <c r="AX44" i="9" a="1"/>
  <c r="BA117" i="9" a="1"/>
  <c r="T106" i="9" a="1"/>
  <c r="BP25" i="9" a="1"/>
  <c r="AK94" i="9" a="1"/>
  <c r="AP40" i="9" a="1"/>
  <c r="BD145" i="9" a="1"/>
  <c r="BA105" i="9" a="1"/>
  <c r="AK63" i="9" a="1"/>
  <c r="AS40" i="9" a="1"/>
  <c r="BQ65" i="9" a="1"/>
  <c r="BD24" i="9" a="1"/>
  <c r="BJ30" i="9" a="1"/>
  <c r="AV70" i="9" a="1"/>
  <c r="BO152" i="9" a="1"/>
  <c r="BE132" i="9" a="1"/>
  <c r="BA143" i="9" a="1"/>
  <c r="AX108" i="9" a="1"/>
  <c r="AX67" i="9" a="1"/>
  <c r="AD33" i="9" a="1"/>
  <c r="BI95" i="9" a="1"/>
  <c r="AK11" i="9" a="1"/>
  <c r="BB113" i="9" a="1"/>
  <c r="AL72" i="9" a="1"/>
  <c r="BN107" i="9" a="1"/>
  <c r="AR36" i="9" a="1"/>
  <c r="BC166" i="9" a="1"/>
  <c r="AJ72" i="9" a="1"/>
  <c r="BB119" i="9" a="1"/>
  <c r="BI122" i="9" a="1"/>
  <c r="BB84" i="9" a="1"/>
  <c r="BE17" i="9" a="1"/>
  <c r="AC37" i="9" a="1"/>
  <c r="BD86" i="9" a="1"/>
  <c r="BQ134" i="9" a="1"/>
  <c r="BJ120" i="9" a="1"/>
  <c r="S108" i="9" a="1"/>
  <c r="AQ7" i="9" a="1"/>
  <c r="BI30" i="9" a="1"/>
  <c r="BI102" i="9" a="1"/>
  <c r="AK96" i="9" a="1"/>
  <c r="AU103" i="9" a="1"/>
  <c r="AR82" i="9" a="1"/>
  <c r="BJ84" i="9" a="1"/>
  <c r="AW59" i="9" a="1"/>
  <c r="BA14" i="9" a="1"/>
  <c r="P43" i="6" l="1"/>
  <c r="Q43" i="6" s="1"/>
  <c r="P22" i="6"/>
  <c r="R22" i="6"/>
  <c r="Q22" i="5" s="1"/>
  <c r="N22" i="5"/>
  <c r="P12" i="6"/>
  <c r="R12" i="6"/>
  <c r="Q12" i="5" s="1"/>
  <c r="N12" i="5"/>
  <c r="R32" i="6"/>
  <c r="Q32" i="5" s="1"/>
  <c r="P32" i="6"/>
  <c r="N32" i="5"/>
  <c r="N3" i="5"/>
  <c r="R3" i="6"/>
  <c r="Q3" i="5" s="1"/>
  <c r="P3" i="6"/>
  <c r="N42" i="5"/>
  <c r="P42" i="6"/>
  <c r="Q42" i="6" s="1"/>
  <c r="R42" i="6"/>
  <c r="Q42" i="5" s="1"/>
  <c r="BC39" i="12"/>
  <c r="BD40" i="12" a="1"/>
  <c r="BD40" i="12" s="1"/>
  <c r="BD41" i="12" s="1" a="1"/>
  <c r="BD41" i="12" s="1"/>
  <c r="BD42" i="12" s="1" a="1"/>
  <c r="BD42" i="12" s="1"/>
  <c r="BD43" i="12" s="1" a="1"/>
  <c r="BD43" i="12" s="1"/>
  <c r="BD44" i="12" s="1" a="1"/>
  <c r="BD44" i="12" s="1"/>
  <c r="BD45" i="12" s="1" a="1"/>
  <c r="BD45" i="12" s="1"/>
  <c r="BD46" i="12" s="1" a="1"/>
  <c r="BD46" i="12" s="1"/>
  <c r="BD47" i="12" s="1" a="1"/>
  <c r="BD47" i="12" s="1"/>
  <c r="BD48" i="12" s="1" a="1"/>
  <c r="BD48" i="12" s="1"/>
  <c r="BD49" i="12" s="1" a="1"/>
  <c r="AX91" i="9"/>
  <c r="Z21" i="9"/>
  <c r="AY85" i="9"/>
  <c r="BN65" i="9"/>
  <c r="BP154" i="9"/>
  <c r="AR60" i="9"/>
  <c r="BE32" i="9"/>
  <c r="BA157" i="9"/>
  <c r="BD132" i="9"/>
  <c r="T16" i="9"/>
  <c r="AM33" i="9"/>
  <c r="AE36" i="9"/>
  <c r="BD68" i="9"/>
  <c r="BQ88" i="9"/>
  <c r="BA60" i="9"/>
  <c r="BD62" i="9"/>
  <c r="T20" i="9"/>
  <c r="AM99" i="9"/>
  <c r="AW65" i="9"/>
  <c r="BP142" i="9"/>
  <c r="AX95" i="9"/>
  <c r="BE135" i="9"/>
  <c r="X17" i="9"/>
  <c r="AX10" i="9"/>
  <c r="BQ23" i="9"/>
  <c r="AU37" i="9"/>
  <c r="AX16" i="9"/>
  <c r="BE58" i="9"/>
  <c r="AU10" i="9"/>
  <c r="AX11" i="9"/>
  <c r="BQ124" i="9"/>
  <c r="AG5" i="9"/>
  <c r="Y12" i="9"/>
  <c r="BD64" i="9"/>
  <c r="BE71" i="9"/>
  <c r="AU16" i="9"/>
  <c r="AX12" i="9"/>
  <c r="AS54" i="9"/>
  <c r="BP48" i="9"/>
  <c r="BQ148" i="9"/>
  <c r="AG58" i="9"/>
  <c r="BC32" i="9"/>
  <c r="AQ54" i="9"/>
  <c r="S10" i="9"/>
  <c r="AP53" i="9"/>
  <c r="R104" i="9"/>
  <c r="AO8" i="9"/>
  <c r="BP78" i="9"/>
  <c r="AR81" i="9"/>
  <c r="T62" i="9"/>
  <c r="AM81" i="9"/>
  <c r="AE22" i="9"/>
  <c r="BP82" i="9"/>
  <c r="AX100" i="9"/>
  <c r="BQ71" i="9"/>
  <c r="AW70" i="9"/>
  <c r="BJ50" i="9"/>
  <c r="Z50" i="9"/>
  <c r="BE113" i="9"/>
  <c r="BB71" i="9"/>
  <c r="AX85" i="9"/>
  <c r="T56" i="9"/>
  <c r="AA21" i="9"/>
  <c r="AE64" i="9"/>
  <c r="AX94" i="9"/>
  <c r="BK135" i="9"/>
  <c r="BA86" i="9"/>
  <c r="BD98" i="9"/>
  <c r="T4" i="9"/>
  <c r="AM105" i="9"/>
  <c r="AW20" i="9"/>
  <c r="AR23" i="9"/>
  <c r="BK35" i="9"/>
  <c r="X14" i="9"/>
  <c r="BD41" i="9"/>
  <c r="BQ98" i="9"/>
  <c r="AA7" i="9"/>
  <c r="Y11" i="9"/>
  <c r="BJ61" i="9"/>
  <c r="Z43" i="9"/>
  <c r="BE4" i="9"/>
  <c r="AQ11" i="9"/>
  <c r="BD25" i="9"/>
  <c r="BK46" i="9"/>
  <c r="R83" i="9"/>
  <c r="BD129" i="9"/>
  <c r="AF98" i="9"/>
  <c r="BQ100" i="9"/>
  <c r="U86" i="9"/>
  <c r="S40" i="9"/>
  <c r="AR91" i="9"/>
  <c r="U33" i="9"/>
  <c r="BP143" i="9"/>
  <c r="BP152" i="9"/>
  <c r="BJ71" i="9"/>
  <c r="BD44" i="9"/>
  <c r="BD18" i="9"/>
  <c r="AX38" i="9"/>
  <c r="AX14" i="9"/>
  <c r="AR74" i="9"/>
  <c r="AL71" i="9"/>
  <c r="AF68" i="9"/>
  <c r="Z89" i="9"/>
  <c r="T53" i="9"/>
  <c r="BQ155" i="9"/>
  <c r="BQ119" i="9"/>
  <c r="BK14" i="9"/>
  <c r="BE146" i="9"/>
  <c r="AY90" i="9"/>
  <c r="AS79" i="9"/>
  <c r="AG43" i="9"/>
  <c r="U62" i="9"/>
  <c r="BI14" i="9"/>
  <c r="BC162" i="9"/>
  <c r="AQ107" i="9"/>
  <c r="S13" i="9"/>
  <c r="AP95" i="9"/>
  <c r="BM86" i="9"/>
  <c r="AO28" i="9"/>
  <c r="BO87" i="9"/>
  <c r="BE125" i="9"/>
  <c r="AA59" i="9"/>
  <c r="BK118" i="9"/>
  <c r="AA23" i="9"/>
  <c r="Z101" i="9"/>
  <c r="BP151" i="9"/>
  <c r="AA19" i="9"/>
  <c r="BQ141" i="9"/>
  <c r="BO50" i="9"/>
  <c r="AL43" i="9"/>
  <c r="BJ106" i="9"/>
  <c r="BC26" i="9"/>
  <c r="T27" i="9"/>
  <c r="BD86" i="9"/>
  <c r="AR13" i="9"/>
  <c r="AL19" i="9"/>
  <c r="AF78" i="9"/>
  <c r="Z63" i="9"/>
  <c r="T78" i="9"/>
  <c r="BQ61" i="9"/>
  <c r="BQ107" i="9"/>
  <c r="BK70" i="9"/>
  <c r="BE50" i="9"/>
  <c r="AY72" i="9"/>
  <c r="AS20" i="9"/>
  <c r="AG90" i="9"/>
  <c r="U37" i="9"/>
  <c r="BI5" i="9"/>
  <c r="BC154" i="9"/>
  <c r="AK15" i="9"/>
  <c r="S54" i="9"/>
  <c r="AP107" i="9"/>
  <c r="BM28" i="9"/>
  <c r="AC67" i="9"/>
  <c r="BD6" i="9"/>
  <c r="AF23" i="9"/>
  <c r="BK77" i="9"/>
  <c r="AD15" i="9"/>
  <c r="BJ18" i="9"/>
  <c r="Z30" i="9"/>
  <c r="AS27" i="9"/>
  <c r="AE30" i="9"/>
  <c r="BJ27" i="9"/>
  <c r="AF87" i="9"/>
  <c r="BK97" i="9"/>
  <c r="BI59" i="9"/>
  <c r="BP86" i="9"/>
  <c r="AR38" i="9"/>
  <c r="BE72" i="9"/>
  <c r="BB74" i="9"/>
  <c r="BJ73" i="9"/>
  <c r="AF21" i="9"/>
  <c r="BE134" i="9"/>
  <c r="BI107" i="9"/>
  <c r="BP20" i="9"/>
  <c r="AL30" i="9"/>
  <c r="BE121" i="9"/>
  <c r="BB20" i="9"/>
  <c r="BD131" i="9"/>
  <c r="BQ58" i="9"/>
  <c r="AM34" i="9"/>
  <c r="AQ41" i="9"/>
  <c r="BD55" i="9"/>
  <c r="T79" i="9"/>
  <c r="AM4" i="9"/>
  <c r="AQ26" i="9"/>
  <c r="BD47" i="9"/>
  <c r="BQ7" i="9"/>
  <c r="AU8" i="9"/>
  <c r="AX106" i="9"/>
  <c r="T66" i="9"/>
  <c r="AG40" i="9"/>
  <c r="AQ19" i="9"/>
  <c r="BP77" i="9"/>
  <c r="AR40" i="9"/>
  <c r="T69" i="9"/>
  <c r="AG102" i="9"/>
  <c r="AQ31" i="9"/>
  <c r="AX18" i="9"/>
  <c r="BI56" i="9"/>
  <c r="BP103" i="9"/>
  <c r="BJ123" i="9"/>
  <c r="BD77" i="9"/>
  <c r="BD121" i="9"/>
  <c r="AX35" i="9"/>
  <c r="AR21" i="9"/>
  <c r="AR71" i="9"/>
  <c r="AL63" i="9"/>
  <c r="AF88" i="9"/>
  <c r="Z58" i="9"/>
  <c r="T35" i="9"/>
  <c r="BQ82" i="9"/>
  <c r="BQ8" i="9"/>
  <c r="BK88" i="9"/>
  <c r="BE114" i="9"/>
  <c r="AY93" i="9"/>
  <c r="AS8" i="9"/>
  <c r="AG16" i="9"/>
  <c r="U44" i="9"/>
  <c r="BI16" i="9"/>
  <c r="BC71" i="9"/>
  <c r="AK62" i="9"/>
  <c r="BN69" i="9"/>
  <c r="AP5" i="9"/>
  <c r="BM145" i="9"/>
  <c r="AC87" i="9"/>
  <c r="BJ7" i="9"/>
  <c r="BK71" i="9"/>
  <c r="BO113" i="9"/>
  <c r="AR97" i="9"/>
  <c r="BP124" i="9"/>
  <c r="BO71" i="9"/>
  <c r="T71" i="9"/>
  <c r="BO83" i="9"/>
  <c r="AF37" i="9"/>
  <c r="BP19" i="9"/>
  <c r="BO98" i="9"/>
  <c r="AF85" i="9"/>
  <c r="BO115" i="9"/>
  <c r="BK54" i="9"/>
  <c r="BP140" i="9"/>
  <c r="AS51" i="9"/>
  <c r="AR64" i="9"/>
  <c r="AF41" i="9"/>
  <c r="Z91" i="9"/>
  <c r="T75" i="9"/>
  <c r="BQ101" i="9"/>
  <c r="BQ86" i="9"/>
  <c r="BK120" i="9"/>
  <c r="BE128" i="9"/>
  <c r="AY23" i="9"/>
  <c r="AM27" i="9"/>
  <c r="AG19" i="9"/>
  <c r="U70" i="9"/>
  <c r="BI25" i="9"/>
  <c r="BC167" i="9"/>
  <c r="AK79" i="9"/>
  <c r="BN154" i="9"/>
  <c r="AP9" i="9"/>
  <c r="BM141" i="9"/>
  <c r="AC63" i="9"/>
  <c r="BP61" i="9"/>
  <c r="BI126" i="9"/>
  <c r="AF77" i="9"/>
  <c r="BP36" i="9"/>
  <c r="BO142" i="9"/>
  <c r="AF52" i="9"/>
  <c r="BJ16" i="9"/>
  <c r="BO46" i="9"/>
  <c r="AR7" i="9"/>
  <c r="BP139" i="9"/>
  <c r="BO38" i="9"/>
  <c r="AF55" i="9"/>
  <c r="BJ90" i="9"/>
  <c r="AA11" i="9"/>
  <c r="BQ144" i="9"/>
  <c r="BO125" i="9"/>
  <c r="BJ32" i="9"/>
  <c r="BQ20" i="9"/>
  <c r="BJ12" i="9"/>
  <c r="AL57" i="9"/>
  <c r="BQ34" i="9"/>
  <c r="BQ40" i="9"/>
  <c r="BK92" i="9"/>
  <c r="BE92" i="9"/>
  <c r="AY30" i="9"/>
  <c r="AM38" i="9"/>
  <c r="AA96" i="9"/>
  <c r="U52" i="9"/>
  <c r="BI76" i="9"/>
  <c r="BC45" i="9"/>
  <c r="AK90" i="9"/>
  <c r="BN40" i="9"/>
  <c r="AJ39" i="9"/>
  <c r="BM54" i="9"/>
  <c r="AC75" i="9"/>
  <c r="BJ10" i="9"/>
  <c r="AL56" i="9"/>
  <c r="BQ127" i="9"/>
  <c r="AA73" i="9"/>
  <c r="AW61" i="9"/>
  <c r="BD71" i="9"/>
  <c r="T108" i="9"/>
  <c r="AA82" i="9"/>
  <c r="BH28" i="9"/>
  <c r="AX34" i="9"/>
  <c r="BQ27" i="9"/>
  <c r="AD93" i="9"/>
  <c r="BJ86" i="9"/>
  <c r="Z61" i="9"/>
  <c r="BE124" i="9"/>
  <c r="BI86" i="9"/>
  <c r="BP133" i="9"/>
  <c r="AR85" i="9"/>
  <c r="BQ125" i="9"/>
  <c r="BB95" i="9"/>
  <c r="BJ119" i="9"/>
  <c r="AF29" i="9"/>
  <c r="BK68" i="9"/>
  <c r="AA13" i="9"/>
  <c r="BC148" i="9"/>
  <c r="BJ83" i="9"/>
  <c r="Z48" i="9"/>
  <c r="BE93" i="9"/>
  <c r="BC16" i="9"/>
  <c r="BP25" i="9"/>
  <c r="AR54" i="9"/>
  <c r="BK5" i="9"/>
  <c r="BC79" i="9"/>
  <c r="BP58" i="9"/>
  <c r="AL13" i="9"/>
  <c r="BE59" i="9"/>
  <c r="AV56" i="9"/>
  <c r="BJ98" i="9"/>
  <c r="AF93" i="9"/>
  <c r="AS39" i="9"/>
  <c r="Y4" i="9"/>
  <c r="BD27" i="9"/>
  <c r="Z99" i="9"/>
  <c r="AY52" i="9"/>
  <c r="AV71" i="9"/>
  <c r="BD20" i="9"/>
  <c r="AF30" i="9"/>
  <c r="AY38" i="9"/>
  <c r="BD70" i="9"/>
  <c r="BP46" i="9"/>
  <c r="BD33" i="9"/>
  <c r="AR28" i="9"/>
  <c r="BP12" i="9"/>
  <c r="BD79" i="9"/>
  <c r="AR16" i="9"/>
  <c r="Z35" i="9"/>
  <c r="BP14" i="9"/>
  <c r="BJ78" i="9"/>
  <c r="BJ37" i="9"/>
  <c r="BD54" i="9"/>
  <c r="BD66" i="9"/>
  <c r="AX46" i="9"/>
  <c r="AR78" i="9"/>
  <c r="AL98" i="9"/>
  <c r="AF104" i="9"/>
  <c r="Z104" i="9"/>
  <c r="Z29" i="9"/>
  <c r="T24" i="9"/>
  <c r="BQ45" i="9"/>
  <c r="BK42" i="9"/>
  <c r="BK67" i="9"/>
  <c r="BE166" i="9"/>
  <c r="AY76" i="9"/>
  <c r="AM52" i="9"/>
  <c r="AA39" i="9"/>
  <c r="BO25" i="9"/>
  <c r="BI23" i="9"/>
  <c r="BC114" i="9"/>
  <c r="AK72" i="9"/>
  <c r="BN34" i="9"/>
  <c r="AJ82" i="9"/>
  <c r="BM94" i="9"/>
  <c r="AC48" i="9"/>
  <c r="BD157" i="9"/>
  <c r="Z103" i="9"/>
  <c r="BE101" i="9"/>
  <c r="BA28" i="9"/>
  <c r="BJ45" i="9"/>
  <c r="AL14" i="9"/>
  <c r="BK82" i="9"/>
  <c r="BI54" i="9"/>
  <c r="BP101" i="9"/>
  <c r="AL32" i="9"/>
  <c r="BE65" i="9"/>
  <c r="BA51" i="9"/>
  <c r="BD120" i="9"/>
  <c r="T73" i="9"/>
  <c r="AM68" i="9"/>
  <c r="AW32" i="9"/>
  <c r="BP9" i="9"/>
  <c r="AL64" i="9"/>
  <c r="BE105" i="9"/>
  <c r="X29" i="9"/>
  <c r="BJ115" i="9"/>
  <c r="T39" i="9"/>
  <c r="AS12" i="9"/>
  <c r="Y102" i="9"/>
  <c r="BD42" i="9"/>
  <c r="T60" i="9"/>
  <c r="AS15" i="9"/>
  <c r="BB23" i="9"/>
  <c r="BJ132" i="9"/>
  <c r="AL24" i="9"/>
  <c r="BE165" i="9"/>
  <c r="BB63" i="9"/>
  <c r="BP27" i="9"/>
  <c r="BD93" i="9"/>
  <c r="T113" i="9"/>
  <c r="AS31" i="9"/>
  <c r="BC113" i="9"/>
  <c r="BP71" i="9"/>
  <c r="AR99" i="9"/>
  <c r="BQ37" i="9"/>
  <c r="AA6" i="9"/>
  <c r="AV106" i="9"/>
  <c r="AX29" i="9"/>
  <c r="BQ153" i="9"/>
  <c r="AU18" i="9"/>
  <c r="AX48" i="9"/>
  <c r="Z44" i="9"/>
  <c r="BK79" i="9"/>
  <c r="BP60" i="9"/>
  <c r="AX101" i="9"/>
  <c r="BP69" i="9"/>
  <c r="BJ31" i="9"/>
  <c r="AX54" i="9"/>
  <c r="BP32" i="9"/>
  <c r="BD38" i="9"/>
  <c r="AR67" i="9"/>
  <c r="T15" i="9"/>
  <c r="BP29" i="9"/>
  <c r="BP39" i="9"/>
  <c r="BP22" i="9"/>
  <c r="BJ89" i="9"/>
  <c r="BJ15" i="9"/>
  <c r="BD153" i="9"/>
  <c r="BD100" i="9"/>
  <c r="AX61" i="9"/>
  <c r="AR86" i="9"/>
  <c r="AL16" i="9"/>
  <c r="AF15" i="9"/>
  <c r="Z105" i="9"/>
  <c r="Z22" i="9"/>
  <c r="T32" i="9"/>
  <c r="BQ104" i="9"/>
  <c r="BK51" i="9"/>
  <c r="BK34" i="9"/>
  <c r="BE39" i="9"/>
  <c r="AY106" i="9"/>
  <c r="AM5" i="9"/>
  <c r="AA48" i="9"/>
  <c r="BO44" i="9"/>
  <c r="BI48" i="9"/>
  <c r="BC116" i="9"/>
  <c r="AK103" i="9"/>
  <c r="BN102" i="9"/>
  <c r="AJ46" i="9"/>
  <c r="BG9" i="9"/>
  <c r="AC72" i="9"/>
  <c r="BD16" i="9"/>
  <c r="T47" i="9"/>
  <c r="AM92" i="9"/>
  <c r="AD77" i="9"/>
  <c r="BD43" i="9"/>
  <c r="T54" i="9"/>
  <c r="AS37" i="9"/>
  <c r="AW100" i="9"/>
  <c r="BJ127" i="9"/>
  <c r="AL41" i="9"/>
  <c r="AS47" i="9"/>
  <c r="AD95" i="9"/>
  <c r="BD92" i="9"/>
  <c r="Z70" i="9"/>
  <c r="AS67" i="9"/>
  <c r="AE14" i="9"/>
  <c r="BD150" i="9"/>
  <c r="BQ109" i="9"/>
  <c r="BA94" i="9"/>
  <c r="BJ124" i="9"/>
  <c r="AL39" i="9"/>
  <c r="BE51" i="9"/>
  <c r="Y104" i="9"/>
  <c r="BJ99" i="9"/>
  <c r="Z66" i="9"/>
  <c r="AS50" i="9"/>
  <c r="X20" i="9"/>
  <c r="AR107" i="9"/>
  <c r="BK127" i="9"/>
  <c r="R37" i="9"/>
  <c r="BP107" i="9"/>
  <c r="AX15" i="9"/>
  <c r="Z78" i="9"/>
  <c r="AY33" i="9"/>
  <c r="BC29" i="9"/>
  <c r="BP130" i="9"/>
  <c r="AL28" i="9"/>
  <c r="BE49" i="9"/>
  <c r="R85" i="9"/>
  <c r="BD135" i="9"/>
  <c r="AL51" i="9"/>
  <c r="BE108" i="9"/>
  <c r="BP40" i="9"/>
  <c r="AR6" i="9"/>
  <c r="BP51" i="9"/>
  <c r="BD14" i="9"/>
  <c r="AL34" i="9"/>
  <c r="BJ107" i="9"/>
  <c r="AX75" i="9"/>
  <c r="AF58" i="9"/>
  <c r="BP8" i="9"/>
  <c r="BP42" i="9"/>
  <c r="BJ5" i="9"/>
  <c r="BJ53" i="9"/>
  <c r="BD158" i="9"/>
  <c r="BD148" i="9"/>
  <c r="AX70" i="9"/>
  <c r="AR33" i="9"/>
  <c r="AL45" i="9"/>
  <c r="AF20" i="9"/>
  <c r="Z102" i="9"/>
  <c r="Z28" i="9"/>
  <c r="T55" i="9"/>
  <c r="BQ111" i="9"/>
  <c r="BK62" i="9"/>
  <c r="BK10" i="9"/>
  <c r="BE90" i="9"/>
  <c r="AY49" i="9"/>
  <c r="AM41" i="9"/>
  <c r="AA95" i="9"/>
  <c r="BO68" i="9"/>
  <c r="BI97" i="9"/>
  <c r="AW49" i="9"/>
  <c r="AK10" i="9"/>
  <c r="BN68" i="9"/>
  <c r="AJ17" i="9"/>
  <c r="BA120" i="9"/>
  <c r="AC92" i="9"/>
  <c r="AY45" i="9"/>
  <c r="AY94" i="9"/>
  <c r="AS36" i="9"/>
  <c r="AS81" i="9"/>
  <c r="AM35" i="9"/>
  <c r="AG94" i="9"/>
  <c r="AG46" i="9"/>
  <c r="AA54" i="9"/>
  <c r="U13" i="9"/>
  <c r="U101" i="9"/>
  <c r="BO85" i="9"/>
  <c r="BO104" i="9"/>
  <c r="BI21" i="9"/>
  <c r="BI61" i="9"/>
  <c r="BC59" i="9"/>
  <c r="BC54" i="9"/>
  <c r="AW18" i="9"/>
  <c r="AQ13" i="9"/>
  <c r="AK19" i="9"/>
  <c r="Y70" i="9"/>
  <c r="S115" i="9"/>
  <c r="BN14" i="9"/>
  <c r="BB112" i="9"/>
  <c r="AP11" i="9"/>
  <c r="AD26" i="9"/>
  <c r="R80" i="9"/>
  <c r="BG35" i="9"/>
  <c r="BA160" i="9"/>
  <c r="AO32" i="9"/>
  <c r="AC79" i="9"/>
  <c r="BP110" i="9"/>
  <c r="BP153" i="9"/>
  <c r="BP105" i="9"/>
  <c r="BP134" i="9"/>
  <c r="BP90" i="9"/>
  <c r="BP4" i="9"/>
  <c r="BJ43" i="9"/>
  <c r="BJ109" i="9"/>
  <c r="BJ134" i="9"/>
  <c r="BJ75" i="9"/>
  <c r="BD78" i="9"/>
  <c r="BD126" i="9"/>
  <c r="BD104" i="9"/>
  <c r="BD151" i="9"/>
  <c r="BD50" i="9"/>
  <c r="AX87" i="9"/>
  <c r="AX37" i="9"/>
  <c r="AR12" i="9"/>
  <c r="AR56" i="9"/>
  <c r="AR51" i="9"/>
  <c r="AR4" i="9"/>
  <c r="AL92" i="9"/>
  <c r="AL83" i="9"/>
  <c r="AF31" i="9"/>
  <c r="AF80" i="9"/>
  <c r="AF25" i="9"/>
  <c r="Z74" i="9"/>
  <c r="Z69" i="9"/>
  <c r="Z16" i="9"/>
  <c r="T25" i="9"/>
  <c r="T52" i="9"/>
  <c r="T97" i="9"/>
  <c r="BQ87" i="9"/>
  <c r="BQ85" i="9"/>
  <c r="BQ53" i="9"/>
  <c r="BQ145" i="9"/>
  <c r="BK93" i="9"/>
  <c r="BK119" i="9"/>
  <c r="BK61" i="9"/>
  <c r="BE136" i="9"/>
  <c r="BE159" i="9"/>
  <c r="BE9" i="9"/>
  <c r="AY31" i="9"/>
  <c r="AY62" i="9"/>
  <c r="AS105" i="9"/>
  <c r="AS72" i="9"/>
  <c r="AM50" i="9"/>
  <c r="AG72" i="9"/>
  <c r="AG68" i="9"/>
  <c r="AA92" i="9"/>
  <c r="U34" i="9"/>
  <c r="U69" i="9"/>
  <c r="BO106" i="9"/>
  <c r="BO136" i="9"/>
  <c r="BI15" i="9"/>
  <c r="BI128" i="9"/>
  <c r="BC107" i="9"/>
  <c r="BC91" i="9"/>
  <c r="AW5" i="9"/>
  <c r="AQ64" i="9"/>
  <c r="AK55" i="9"/>
  <c r="Y72" i="9"/>
  <c r="S23" i="9"/>
  <c r="BN70" i="9"/>
  <c r="BB94" i="9"/>
  <c r="AP60" i="9"/>
  <c r="AD34" i="9"/>
  <c r="R74" i="9"/>
  <c r="BG111" i="9"/>
  <c r="BA118" i="9"/>
  <c r="AO106" i="9"/>
  <c r="W60" i="9"/>
  <c r="AG103" i="9"/>
  <c r="U87" i="9"/>
  <c r="BC35" i="9"/>
  <c r="Y68" i="9"/>
  <c r="AC98" i="9"/>
  <c r="BP52" i="9"/>
  <c r="BJ135" i="9"/>
  <c r="BD105" i="9"/>
  <c r="AX42" i="9"/>
  <c r="AR43" i="9"/>
  <c r="AF28" i="9"/>
  <c r="Z56" i="9"/>
  <c r="T84" i="9"/>
  <c r="BK80" i="9"/>
  <c r="BK87" i="9"/>
  <c r="BJ9" i="9"/>
  <c r="BD85" i="9"/>
  <c r="BD4" i="9"/>
  <c r="AR79" i="9"/>
  <c r="AF42" i="9"/>
  <c r="T77" i="9"/>
  <c r="BQ134" i="9"/>
  <c r="BK114" i="9"/>
  <c r="BK124" i="9"/>
  <c r="BK13" i="9"/>
  <c r="BE18" i="9"/>
  <c r="BE23" i="9"/>
  <c r="BE162" i="9"/>
  <c r="AY59" i="9"/>
  <c r="AM59" i="9"/>
  <c r="AG21" i="9"/>
  <c r="AG78" i="9"/>
  <c r="AA88" i="9"/>
  <c r="U53" i="9"/>
  <c r="U14" i="9"/>
  <c r="BO32" i="9"/>
  <c r="BO123" i="9"/>
  <c r="BI11" i="9"/>
  <c r="BI75" i="9"/>
  <c r="BC122" i="9"/>
  <c r="BC40" i="9"/>
  <c r="AW7" i="9"/>
  <c r="AQ93" i="9"/>
  <c r="AK80" i="9"/>
  <c r="Y74" i="9"/>
  <c r="S73" i="9"/>
  <c r="BH130" i="9"/>
  <c r="BB120" i="9"/>
  <c r="AP70" i="9"/>
  <c r="AD66" i="9"/>
  <c r="R103" i="9"/>
  <c r="BG115" i="9"/>
  <c r="BA108" i="9"/>
  <c r="AO72" i="9"/>
  <c r="W31" i="9"/>
  <c r="BP146" i="9"/>
  <c r="BP131" i="9"/>
  <c r="BP125" i="9"/>
  <c r="BP23" i="9"/>
  <c r="BP148" i="9"/>
  <c r="BJ20" i="9"/>
  <c r="BJ54" i="9"/>
  <c r="BJ130" i="9"/>
  <c r="BJ126" i="9"/>
  <c r="BD5" i="9"/>
  <c r="BD118" i="9"/>
  <c r="BD161" i="9"/>
  <c r="BD34" i="9"/>
  <c r="BD122" i="9"/>
  <c r="AX45" i="9"/>
  <c r="AX26" i="9"/>
  <c r="AX47" i="9"/>
  <c r="AR32" i="9"/>
  <c r="AR70" i="9"/>
  <c r="AR95" i="9"/>
  <c r="AL20" i="9"/>
  <c r="AL35" i="9"/>
  <c r="AL91" i="9"/>
  <c r="AF39" i="9"/>
  <c r="AF45" i="9"/>
  <c r="AF91" i="9"/>
  <c r="Z73" i="9"/>
  <c r="Z94" i="9"/>
  <c r="Z20" i="9"/>
  <c r="T5" i="9"/>
  <c r="T90" i="9"/>
  <c r="T110" i="9"/>
  <c r="BQ89" i="9"/>
  <c r="BQ147" i="9"/>
  <c r="BQ60" i="9"/>
  <c r="BQ132" i="9"/>
  <c r="BK91" i="9"/>
  <c r="BK132" i="9"/>
  <c r="BK75" i="9"/>
  <c r="BE45" i="9"/>
  <c r="BE38" i="9"/>
  <c r="BE20" i="9"/>
  <c r="AY68" i="9"/>
  <c r="AY41" i="9"/>
  <c r="AS13" i="9"/>
  <c r="AS30" i="9"/>
  <c r="AM98" i="9"/>
  <c r="AG42" i="9"/>
  <c r="AG88" i="9"/>
  <c r="AA77" i="9"/>
  <c r="U46" i="9"/>
  <c r="U76" i="9"/>
  <c r="BO42" i="9"/>
  <c r="BO126" i="9"/>
  <c r="BI71" i="9"/>
  <c r="BI95" i="9"/>
  <c r="BC47" i="9"/>
  <c r="AW43" i="9"/>
  <c r="AW13" i="9"/>
  <c r="AQ91" i="9"/>
  <c r="AK82" i="9"/>
  <c r="Y76" i="9"/>
  <c r="S105" i="9"/>
  <c r="BH33" i="9"/>
  <c r="BB152" i="9"/>
  <c r="AP88" i="9"/>
  <c r="AD86" i="9"/>
  <c r="BM13" i="9"/>
  <c r="BG119" i="9"/>
  <c r="BA133" i="9"/>
  <c r="AO24" i="9"/>
  <c r="W71" i="9"/>
  <c r="BK23" i="9"/>
  <c r="BP67" i="9"/>
  <c r="AF36" i="9"/>
  <c r="BP6" i="9"/>
  <c r="T23" i="9"/>
  <c r="AD7" i="9"/>
  <c r="BP88" i="9"/>
  <c r="AX107" i="9"/>
  <c r="T58" i="9"/>
  <c r="AS93" i="9"/>
  <c r="AD6" i="9"/>
  <c r="BP66" i="9"/>
  <c r="BD154" i="9"/>
  <c r="AX90" i="9"/>
  <c r="AX44" i="9"/>
  <c r="AR62" i="9"/>
  <c r="AR77" i="9"/>
  <c r="AR89" i="9"/>
  <c r="AL27" i="9"/>
  <c r="AL53" i="9"/>
  <c r="AL68" i="9"/>
  <c r="AF84" i="9"/>
  <c r="AF19" i="9"/>
  <c r="AF86" i="9"/>
  <c r="Z39" i="9"/>
  <c r="Z55" i="9"/>
  <c r="Z9" i="9"/>
  <c r="T19" i="9"/>
  <c r="T115" i="9"/>
  <c r="T111" i="9"/>
  <c r="BQ108" i="9"/>
  <c r="BQ156" i="9"/>
  <c r="BQ42" i="9"/>
  <c r="BQ90" i="9"/>
  <c r="BK9" i="9"/>
  <c r="BK44" i="9"/>
  <c r="BK19" i="9"/>
  <c r="BE110" i="9"/>
  <c r="BE47" i="9"/>
  <c r="BE158" i="9"/>
  <c r="AY48" i="9"/>
  <c r="AY104" i="9"/>
  <c r="AS45" i="9"/>
  <c r="AM62" i="9"/>
  <c r="AM36" i="9"/>
  <c r="AG31" i="9"/>
  <c r="AG8" i="9"/>
  <c r="AA57" i="9"/>
  <c r="U97" i="9"/>
  <c r="U60" i="9"/>
  <c r="BO64" i="9"/>
  <c r="BO45" i="9"/>
  <c r="BI37" i="9"/>
  <c r="BC49" i="9"/>
  <c r="BC115" i="9"/>
  <c r="AW63" i="9"/>
  <c r="AQ50" i="9"/>
  <c r="AK27" i="9"/>
  <c r="AE49" i="9"/>
  <c r="Y94" i="9"/>
  <c r="S44" i="9"/>
  <c r="BH10" i="9"/>
  <c r="AV54" i="9"/>
  <c r="AJ38" i="9"/>
  <c r="X105" i="9"/>
  <c r="BM37" i="9"/>
  <c r="BG58" i="9"/>
  <c r="AU54" i="9"/>
  <c r="AI77" i="9"/>
  <c r="W43" i="9"/>
  <c r="BP144" i="9"/>
  <c r="BQ72" i="9"/>
  <c r="BJ51" i="9"/>
  <c r="Z97" i="9"/>
  <c r="Z96" i="9"/>
  <c r="BG44" i="9"/>
  <c r="BP127" i="9"/>
  <c r="AR52" i="9"/>
  <c r="T86" i="9"/>
  <c r="AM15" i="9"/>
  <c r="BG128" i="9"/>
  <c r="BJ11" i="9"/>
  <c r="BD13" i="9"/>
  <c r="AX74" i="9"/>
  <c r="AL47" i="9"/>
  <c r="AL65" i="9"/>
  <c r="AL74" i="9"/>
  <c r="AF101" i="9"/>
  <c r="AF27" i="9"/>
  <c r="AF100" i="9"/>
  <c r="Z68" i="9"/>
  <c r="Z49" i="9"/>
  <c r="Z11" i="9"/>
  <c r="T48" i="9"/>
  <c r="T8" i="9"/>
  <c r="T11" i="9"/>
  <c r="BQ10" i="9"/>
  <c r="BQ6" i="9"/>
  <c r="BQ95" i="9"/>
  <c r="BQ52" i="9"/>
  <c r="BK29" i="9"/>
  <c r="BK53" i="9"/>
  <c r="BK129" i="9"/>
  <c r="BE19" i="9"/>
  <c r="BE100" i="9"/>
  <c r="BE126" i="9"/>
  <c r="AY60" i="9"/>
  <c r="AY95" i="9"/>
  <c r="AS56" i="9"/>
  <c r="AM60" i="9"/>
  <c r="AM45" i="9"/>
  <c r="AG36" i="9"/>
  <c r="AG12" i="9"/>
  <c r="AA72" i="9"/>
  <c r="U105" i="9"/>
  <c r="U113" i="9"/>
  <c r="BO118" i="9"/>
  <c r="BO93" i="9"/>
  <c r="BI33" i="9"/>
  <c r="BC21" i="9"/>
  <c r="BC105" i="9"/>
  <c r="AW72" i="9"/>
  <c r="AQ8" i="9"/>
  <c r="AK67" i="9"/>
  <c r="AE53" i="9"/>
  <c r="Y53" i="9"/>
  <c r="S21" i="9"/>
  <c r="BH58" i="9"/>
  <c r="AV29" i="9"/>
  <c r="AJ6" i="9"/>
  <c r="X44" i="9"/>
  <c r="BM53" i="9"/>
  <c r="BG70" i="9"/>
  <c r="AU33" i="9"/>
  <c r="AI79" i="9"/>
  <c r="W97" i="9"/>
  <c r="BP85" i="9"/>
  <c r="T41" i="9"/>
  <c r="BP37" i="9"/>
  <c r="T65" i="9"/>
  <c r="Z38" i="9"/>
  <c r="BM33" i="9"/>
  <c r="BJ41" i="9"/>
  <c r="AL18" i="9"/>
  <c r="BQ114" i="9"/>
  <c r="AG28" i="9"/>
  <c r="BM35" i="9"/>
  <c r="BD112" i="9"/>
  <c r="BP94" i="9"/>
  <c r="BJ74" i="9"/>
  <c r="AR108" i="9"/>
  <c r="AF50" i="9"/>
  <c r="AF6" i="9"/>
  <c r="Z54" i="9"/>
  <c r="T103" i="9"/>
  <c r="T94" i="9"/>
  <c r="BQ13" i="9"/>
  <c r="BQ19" i="9"/>
  <c r="BQ113" i="9"/>
  <c r="BQ154" i="9"/>
  <c r="BK65" i="9"/>
  <c r="BK123" i="9"/>
  <c r="BK36" i="9"/>
  <c r="BE40" i="9"/>
  <c r="BE44" i="9"/>
  <c r="BE127" i="9"/>
  <c r="AY35" i="9"/>
  <c r="AY19" i="9"/>
  <c r="AS41" i="9"/>
  <c r="AM69" i="9"/>
  <c r="AM37" i="9"/>
  <c r="AG77" i="9"/>
  <c r="AG14" i="9"/>
  <c r="AA32" i="9"/>
  <c r="U96" i="9"/>
  <c r="U4" i="9"/>
  <c r="BO132" i="9"/>
  <c r="BO110" i="9"/>
  <c r="BI103" i="9"/>
  <c r="BC89" i="9"/>
  <c r="BC86" i="9"/>
  <c r="AW93" i="9"/>
  <c r="AQ29" i="9"/>
  <c r="AK5" i="9"/>
  <c r="AE65" i="9"/>
  <c r="Y29" i="9"/>
  <c r="BN15" i="9"/>
  <c r="BH67" i="9"/>
  <c r="AV55" i="9"/>
  <c r="AJ62" i="9"/>
  <c r="X28" i="9"/>
  <c r="BM99" i="9"/>
  <c r="BG16" i="9"/>
  <c r="AU49" i="9"/>
  <c r="AI81" i="9"/>
  <c r="W18" i="9"/>
  <c r="AM26" i="9"/>
  <c r="AA8" i="9"/>
  <c r="BI90" i="9"/>
  <c r="BC99" i="9"/>
  <c r="AK74" i="9"/>
  <c r="BB44" i="9"/>
  <c r="BG33" i="9"/>
  <c r="BP104" i="9"/>
  <c r="BJ13" i="9"/>
  <c r="BD95" i="9"/>
  <c r="AX4" i="9"/>
  <c r="AL81" i="9"/>
  <c r="AF69" i="9"/>
  <c r="T6" i="9"/>
  <c r="BQ30" i="9"/>
  <c r="BE106" i="9"/>
  <c r="BP115" i="9"/>
  <c r="BJ117" i="9"/>
  <c r="BD103" i="9"/>
  <c r="AX103" i="9"/>
  <c r="AL9" i="9"/>
  <c r="Z87" i="9"/>
  <c r="BQ70" i="9"/>
  <c r="AS92" i="9"/>
  <c r="BP11" i="9"/>
  <c r="BJ29" i="9"/>
  <c r="BJ55" i="9"/>
  <c r="BD166" i="9"/>
  <c r="AX31" i="9"/>
  <c r="AR42" i="9"/>
  <c r="AL7" i="9"/>
  <c r="AF75" i="9"/>
  <c r="T17" i="9"/>
  <c r="BQ67" i="9"/>
  <c r="BK112" i="9"/>
  <c r="BE62" i="9"/>
  <c r="AY107" i="9"/>
  <c r="AM31" i="9"/>
  <c r="AG13" i="9"/>
  <c r="U43" i="9"/>
  <c r="BI20" i="9"/>
  <c r="AW51" i="9"/>
  <c r="Y82" i="9"/>
  <c r="AV38" i="9"/>
  <c r="AO108" i="9"/>
  <c r="BP80" i="9"/>
  <c r="BP109" i="9"/>
  <c r="BJ79" i="9"/>
  <c r="BD145" i="9"/>
  <c r="BD101" i="9"/>
  <c r="AX50" i="9"/>
  <c r="AR29" i="9"/>
  <c r="AL46" i="9"/>
  <c r="AF49" i="9"/>
  <c r="Z98" i="9"/>
  <c r="T67" i="9"/>
  <c r="BQ14" i="9"/>
  <c r="BK27" i="9"/>
  <c r="BK100" i="9"/>
  <c r="BE96" i="9"/>
  <c r="AY29" i="9"/>
  <c r="AM42" i="9"/>
  <c r="AA46" i="9"/>
  <c r="U58" i="9"/>
  <c r="BO107" i="9"/>
  <c r="BC42" i="9"/>
  <c r="AW69" i="9"/>
  <c r="AE47" i="9"/>
  <c r="BH57" i="9"/>
  <c r="W77" i="9"/>
  <c r="BP128" i="9"/>
  <c r="BJ52" i="9"/>
  <c r="BD35" i="9"/>
  <c r="BP5" i="9"/>
  <c r="BP28" i="9"/>
  <c r="BJ96" i="9"/>
  <c r="BD116" i="9"/>
  <c r="AX55" i="9"/>
  <c r="AR8" i="9"/>
  <c r="BP106" i="9"/>
  <c r="BJ112" i="9"/>
  <c r="BD15" i="9"/>
  <c r="BD75" i="9"/>
  <c r="AX64" i="9"/>
  <c r="AR37" i="9"/>
  <c r="AL48" i="9"/>
  <c r="T63" i="9"/>
  <c r="BP13" i="9"/>
  <c r="BP47" i="9"/>
  <c r="BP30" i="9"/>
  <c r="BP43" i="9"/>
  <c r="BP97" i="9"/>
  <c r="BJ131" i="9"/>
  <c r="BJ77" i="9"/>
  <c r="BJ81" i="9"/>
  <c r="BJ120" i="9"/>
  <c r="BD17" i="9"/>
  <c r="BD128" i="9"/>
  <c r="BD46" i="9"/>
  <c r="BD167" i="9"/>
  <c r="BD130" i="9"/>
  <c r="AX77" i="9"/>
  <c r="AX23" i="9"/>
  <c r="AX104" i="9"/>
  <c r="AR5" i="9"/>
  <c r="AR84" i="9"/>
  <c r="AR20" i="9"/>
  <c r="AL67" i="9"/>
  <c r="AL76" i="9"/>
  <c r="AL61" i="9"/>
  <c r="AF47" i="9"/>
  <c r="AF63" i="9"/>
  <c r="AF8" i="9"/>
  <c r="Z36" i="9"/>
  <c r="Z40" i="9"/>
  <c r="Z4" i="9"/>
  <c r="T112" i="9"/>
  <c r="T12" i="9"/>
  <c r="T106" i="9"/>
  <c r="BQ18" i="9"/>
  <c r="BQ92" i="9"/>
  <c r="BQ51" i="9"/>
  <c r="BQ97" i="9"/>
  <c r="BK73" i="9"/>
  <c r="BK64" i="9"/>
  <c r="BK56" i="9"/>
  <c r="BE76" i="9"/>
  <c r="BE123" i="9"/>
  <c r="BE111" i="9"/>
  <c r="AY54" i="9"/>
  <c r="AY8" i="9"/>
  <c r="AS49" i="9"/>
  <c r="AM80" i="9"/>
  <c r="AM79" i="9"/>
  <c r="AG87" i="9"/>
  <c r="AG4" i="9"/>
  <c r="AA51" i="9"/>
  <c r="U109" i="9"/>
  <c r="BO7" i="9"/>
  <c r="BO6" i="9"/>
  <c r="BO90" i="9"/>
  <c r="BI13" i="9"/>
  <c r="BC34" i="9"/>
  <c r="BC130" i="9"/>
  <c r="AW102" i="9"/>
  <c r="AQ90" i="9"/>
  <c r="AK17" i="9"/>
  <c r="AE73" i="9"/>
  <c r="Y13" i="9"/>
  <c r="BN35" i="9"/>
  <c r="BH97" i="9"/>
  <c r="AV73" i="9"/>
  <c r="AJ79" i="9"/>
  <c r="X23" i="9"/>
  <c r="BM101" i="9"/>
  <c r="BA40" i="9"/>
  <c r="AU55" i="9"/>
  <c r="AI56" i="9"/>
  <c r="Q13" i="9"/>
  <c r="AS76" i="9"/>
  <c r="AA68" i="9"/>
  <c r="BO140" i="9"/>
  <c r="BI131" i="9"/>
  <c r="AQ95" i="9"/>
  <c r="BN136" i="9"/>
  <c r="BA63" i="9"/>
  <c r="BP156" i="9"/>
  <c r="BJ6" i="9"/>
  <c r="BD89" i="9"/>
  <c r="AX109" i="9"/>
  <c r="AR83" i="9"/>
  <c r="AF97" i="9"/>
  <c r="Z17" i="9"/>
  <c r="BQ22" i="9"/>
  <c r="BE43" i="9"/>
  <c r="BP92" i="9"/>
  <c r="BJ94" i="9"/>
  <c r="BD8" i="9"/>
  <c r="AX96" i="9"/>
  <c r="AR59" i="9"/>
  <c r="AL37" i="9"/>
  <c r="Z18" i="9"/>
  <c r="BQ57" i="9"/>
  <c r="AS108" i="9"/>
  <c r="BP150" i="9"/>
  <c r="BJ62" i="9"/>
  <c r="BD7" i="9"/>
  <c r="BD39" i="9"/>
  <c r="AX39" i="9"/>
  <c r="AR73" i="9"/>
  <c r="AL50" i="9"/>
  <c r="AF54" i="9"/>
  <c r="Z5" i="9"/>
  <c r="BQ110" i="9"/>
  <c r="BQ32" i="9"/>
  <c r="BK125" i="9"/>
  <c r="BE83" i="9"/>
  <c r="AS87" i="9"/>
  <c r="AG23" i="9"/>
  <c r="U49" i="9"/>
  <c r="BO74" i="9"/>
  <c r="BC68" i="9"/>
  <c r="AQ4" i="9"/>
  <c r="S99" i="9"/>
  <c r="AP38" i="9"/>
  <c r="W57" i="9"/>
  <c r="BP24" i="9"/>
  <c r="BJ114" i="9"/>
  <c r="BD9" i="9"/>
  <c r="BD32" i="9"/>
  <c r="BD152" i="9"/>
  <c r="AX81" i="9"/>
  <c r="AR58" i="9"/>
  <c r="AL95" i="9"/>
  <c r="AF74" i="9"/>
  <c r="Z93" i="9"/>
  <c r="Z7" i="9"/>
  <c r="BQ126" i="9"/>
  <c r="BQ12" i="9"/>
  <c r="BK30" i="9"/>
  <c r="BE97" i="9"/>
  <c r="BE119" i="9"/>
  <c r="AY74" i="9"/>
  <c r="AG6" i="9"/>
  <c r="U89" i="9"/>
  <c r="BO60" i="9"/>
  <c r="BI29" i="9"/>
  <c r="BC60" i="9"/>
  <c r="AW12" i="9"/>
  <c r="Y86" i="9"/>
  <c r="AV40" i="9"/>
  <c r="AI31" i="9"/>
  <c r="BP34" i="9"/>
  <c r="BP62" i="9"/>
  <c r="BJ56" i="9"/>
  <c r="BD106" i="9"/>
  <c r="BP65" i="9"/>
  <c r="BJ91" i="9"/>
  <c r="BJ125" i="9"/>
  <c r="BD165" i="9"/>
  <c r="BD28" i="9"/>
  <c r="AR72" i="9"/>
  <c r="BP10" i="9"/>
  <c r="BP7" i="9"/>
  <c r="BJ21" i="9"/>
  <c r="BD12" i="9"/>
  <c r="BD108" i="9"/>
  <c r="AR47" i="9"/>
  <c r="Z6" i="9"/>
  <c r="BP21" i="9"/>
  <c r="BP59" i="9"/>
  <c r="BP53" i="9"/>
  <c r="BP72" i="9"/>
  <c r="BP83" i="9"/>
  <c r="BJ47" i="9"/>
  <c r="BJ101" i="9"/>
  <c r="BJ97" i="9"/>
  <c r="BJ72" i="9"/>
  <c r="BD19" i="9"/>
  <c r="BD22" i="9"/>
  <c r="BD67" i="9"/>
  <c r="BD114" i="9"/>
  <c r="BD53" i="9"/>
  <c r="AX86" i="9"/>
  <c r="AX30" i="9"/>
  <c r="AX56" i="9"/>
  <c r="AR15" i="9"/>
  <c r="AR10" i="9"/>
  <c r="AR102" i="9"/>
  <c r="AL78" i="9"/>
  <c r="AL79" i="9"/>
  <c r="AL93" i="9"/>
  <c r="AF57" i="9"/>
  <c r="AF51" i="9"/>
  <c r="AF10" i="9"/>
  <c r="Z33" i="9"/>
  <c r="Z84" i="9"/>
  <c r="T7" i="9"/>
  <c r="T10" i="9"/>
  <c r="T34" i="9"/>
  <c r="T21" i="9"/>
  <c r="BQ21" i="9"/>
  <c r="BQ150" i="9"/>
  <c r="BQ106" i="9"/>
  <c r="BQ24" i="9"/>
  <c r="BK76" i="9"/>
  <c r="BK115" i="9"/>
  <c r="BK104" i="9"/>
  <c r="BE84" i="9"/>
  <c r="BE14" i="9"/>
  <c r="BE94" i="9"/>
  <c r="AY75" i="9"/>
  <c r="AS7" i="9"/>
  <c r="AS14" i="9"/>
  <c r="AM89" i="9"/>
  <c r="AM25" i="9"/>
  <c r="AG99" i="9"/>
  <c r="AA102" i="9"/>
  <c r="AA100" i="9"/>
  <c r="U91" i="9"/>
  <c r="BO9" i="9"/>
  <c r="BO134" i="9"/>
  <c r="BO4" i="9"/>
  <c r="BI43" i="9"/>
  <c r="BC110" i="9"/>
  <c r="BC30" i="9"/>
  <c r="AW33" i="9"/>
  <c r="AQ96" i="9"/>
  <c r="AK11" i="9"/>
  <c r="AE89" i="9"/>
  <c r="Y17" i="9"/>
  <c r="BN57" i="9"/>
  <c r="BH70" i="9"/>
  <c r="AV82" i="9"/>
  <c r="AJ87" i="9"/>
  <c r="X25" i="9"/>
  <c r="BM20" i="9"/>
  <c r="BA61" i="9"/>
  <c r="AU85" i="9"/>
  <c r="AC105" i="9"/>
  <c r="Q19" i="9"/>
  <c r="AS53" i="9"/>
  <c r="AG30" i="9"/>
  <c r="BO109" i="9"/>
  <c r="AW8" i="9"/>
  <c r="S31" i="9"/>
  <c r="AO48" i="9"/>
  <c r="BJ36" i="9"/>
  <c r="BD45" i="9"/>
  <c r="BD117" i="9"/>
  <c r="AR27" i="9"/>
  <c r="AL77" i="9"/>
  <c r="Z46" i="9"/>
  <c r="BQ44" i="9"/>
  <c r="BE144" i="9"/>
  <c r="BP102" i="9"/>
  <c r="BJ19" i="9"/>
  <c r="BD87" i="9"/>
  <c r="AR22" i="9"/>
  <c r="AL26" i="9"/>
  <c r="AF33" i="9"/>
  <c r="T72" i="9"/>
  <c r="BQ66" i="9"/>
  <c r="AY28" i="9"/>
  <c r="BP155" i="9"/>
  <c r="BP33" i="9"/>
  <c r="BJ35" i="9"/>
  <c r="BD125" i="9"/>
  <c r="BD80" i="9"/>
  <c r="AX98" i="9"/>
  <c r="AR104" i="9"/>
  <c r="AL97" i="9"/>
  <c r="AF61" i="9"/>
  <c r="T50" i="9"/>
  <c r="BQ131" i="9"/>
  <c r="BK25" i="9"/>
  <c r="BE77" i="9"/>
  <c r="AY44" i="9"/>
  <c r="AM6" i="9"/>
  <c r="AA99" i="9"/>
  <c r="BO56" i="9"/>
  <c r="BC103" i="9"/>
  <c r="AW10" i="9"/>
  <c r="AE43" i="9"/>
  <c r="BH116" i="9"/>
  <c r="BA138" i="9"/>
  <c r="BJ118" i="9"/>
  <c r="AF95" i="9"/>
  <c r="AK18" i="9"/>
  <c r="S36" i="9"/>
  <c r="AP34" i="9"/>
  <c r="AU50" i="9"/>
  <c r="BP15" i="9"/>
  <c r="BJ133" i="9"/>
  <c r="BD11" i="9"/>
  <c r="AX59" i="9"/>
  <c r="BP141" i="9"/>
  <c r="BJ46" i="9"/>
  <c r="BD52" i="9"/>
  <c r="AX22" i="9"/>
  <c r="AR90" i="9"/>
  <c r="BP113" i="9"/>
  <c r="BP111" i="9"/>
  <c r="BJ70" i="9"/>
  <c r="BD111" i="9"/>
  <c r="AX43" i="9"/>
  <c r="AX83" i="9"/>
  <c r="AL58" i="9"/>
  <c r="AL73" i="9"/>
  <c r="AF40" i="9"/>
  <c r="Z83" i="9"/>
  <c r="BP26" i="9"/>
  <c r="BP99" i="9"/>
  <c r="BP57" i="9"/>
  <c r="BP119" i="9"/>
  <c r="BP149" i="9"/>
  <c r="BJ25" i="9"/>
  <c r="BJ116" i="9"/>
  <c r="BJ102" i="9"/>
  <c r="BJ113" i="9"/>
  <c r="BD21" i="9"/>
  <c r="BD40" i="9"/>
  <c r="BD144" i="9"/>
  <c r="BD31" i="9"/>
  <c r="BD140" i="9"/>
  <c r="AX97" i="9"/>
  <c r="AX58" i="9"/>
  <c r="AX65" i="9"/>
  <c r="AR25" i="9"/>
  <c r="AR53" i="9"/>
  <c r="AR14" i="9"/>
  <c r="AL87" i="9"/>
  <c r="AL90" i="9"/>
  <c r="AL99" i="9"/>
  <c r="AF67" i="9"/>
  <c r="AF83" i="9"/>
  <c r="AF12" i="9"/>
  <c r="Z42" i="9"/>
  <c r="Z100" i="9"/>
  <c r="T28" i="9"/>
  <c r="T13" i="9"/>
  <c r="T49" i="9"/>
  <c r="T101" i="9"/>
  <c r="BQ115" i="9"/>
  <c r="BQ112" i="9"/>
  <c r="BQ33" i="9"/>
  <c r="BQ69" i="9"/>
  <c r="BK84" i="9"/>
  <c r="BK52" i="9"/>
  <c r="BK66" i="9"/>
  <c r="BE118" i="9"/>
  <c r="BE24" i="9"/>
  <c r="BE161" i="9"/>
  <c r="AY84" i="9"/>
  <c r="AS17" i="9"/>
  <c r="AS100" i="9"/>
  <c r="AM100" i="9"/>
  <c r="AM10" i="9"/>
  <c r="AG82" i="9"/>
  <c r="AA33" i="9"/>
  <c r="AA58" i="9"/>
  <c r="U94" i="9"/>
  <c r="BO17" i="9"/>
  <c r="BO147" i="9"/>
  <c r="BI7" i="9"/>
  <c r="BI84" i="9"/>
  <c r="BC133" i="9"/>
  <c r="BC101" i="9"/>
  <c r="AW52" i="9"/>
  <c r="AQ33" i="9"/>
  <c r="AK32" i="9"/>
  <c r="AE93" i="9"/>
  <c r="Y15" i="9"/>
  <c r="BN75" i="9"/>
  <c r="BH47" i="9"/>
  <c r="AV93" i="9"/>
  <c r="AJ9" i="9"/>
  <c r="X27" i="9"/>
  <c r="BM132" i="9"/>
  <c r="BA101" i="9"/>
  <c r="AU109" i="9"/>
  <c r="AC104" i="9"/>
  <c r="Q21" i="9"/>
  <c r="BQ151" i="9"/>
  <c r="BQ91" i="9"/>
  <c r="BQ142" i="9"/>
  <c r="BQ28" i="9"/>
  <c r="BK40" i="9"/>
  <c r="BK103" i="9"/>
  <c r="BK17" i="9"/>
  <c r="BK109" i="9"/>
  <c r="BK21" i="9"/>
  <c r="BE66" i="9"/>
  <c r="BE6" i="9"/>
  <c r="BE33" i="9"/>
  <c r="BE5" i="9"/>
  <c r="BE104" i="9"/>
  <c r="AY101" i="9"/>
  <c r="AY78" i="9"/>
  <c r="AY53" i="9"/>
  <c r="AS77" i="9"/>
  <c r="AS70" i="9"/>
  <c r="AS10" i="9"/>
  <c r="AM7" i="9"/>
  <c r="AM44" i="9"/>
  <c r="AM19" i="9"/>
  <c r="AG97" i="9"/>
  <c r="AG48" i="9"/>
  <c r="AA53" i="9"/>
  <c r="AA43" i="9"/>
  <c r="AA20" i="9"/>
  <c r="U45" i="9"/>
  <c r="U23" i="9"/>
  <c r="BO19" i="9"/>
  <c r="BO52" i="9"/>
  <c r="BO105" i="9"/>
  <c r="BO40" i="9"/>
  <c r="BI98" i="9"/>
  <c r="BI121" i="9"/>
  <c r="BC63" i="9"/>
  <c r="BC131" i="9"/>
  <c r="BC48" i="9"/>
  <c r="BC15" i="9"/>
  <c r="AW67" i="9"/>
  <c r="AW17" i="9"/>
  <c r="AQ46" i="9"/>
  <c r="AK78" i="9"/>
  <c r="AK61" i="9"/>
  <c r="AE24" i="9"/>
  <c r="Y78" i="9"/>
  <c r="S59" i="9"/>
  <c r="S95" i="9"/>
  <c r="BN81" i="9"/>
  <c r="BH110" i="9"/>
  <c r="BB136" i="9"/>
  <c r="AV39" i="9"/>
  <c r="AP80" i="9"/>
  <c r="AJ10" i="9"/>
  <c r="AD9" i="9"/>
  <c r="R25" i="9"/>
  <c r="BM41" i="9"/>
  <c r="BM117" i="9"/>
  <c r="BG36" i="9"/>
  <c r="BA56" i="9"/>
  <c r="AU103" i="9"/>
  <c r="AI25" i="9"/>
  <c r="AC78" i="9"/>
  <c r="W14" i="9"/>
  <c r="BP18" i="9"/>
  <c r="BP122" i="9"/>
  <c r="BP41" i="9"/>
  <c r="BP79" i="9"/>
  <c r="BP98" i="9"/>
  <c r="BP123" i="9"/>
  <c r="BP132" i="9"/>
  <c r="BP45" i="9"/>
  <c r="BJ87" i="9"/>
  <c r="BJ26" i="9"/>
  <c r="BJ82" i="9"/>
  <c r="BJ59" i="9"/>
  <c r="BJ64" i="9"/>
  <c r="BJ22" i="9"/>
  <c r="BD23" i="9"/>
  <c r="BD134" i="9"/>
  <c r="BD65" i="9"/>
  <c r="BD99" i="9"/>
  <c r="BD97" i="9"/>
  <c r="BD156" i="9"/>
  <c r="BD149" i="9"/>
  <c r="AX24" i="9"/>
  <c r="AX60" i="9"/>
  <c r="AX105" i="9"/>
  <c r="AX62" i="9"/>
  <c r="AX5" i="9"/>
  <c r="AR87" i="9"/>
  <c r="AR30" i="9"/>
  <c r="AR106" i="9"/>
  <c r="AR98" i="9"/>
  <c r="AR100" i="9"/>
  <c r="AL5" i="9"/>
  <c r="AL44" i="9"/>
  <c r="AL96" i="9"/>
  <c r="AL105" i="9"/>
  <c r="AF64" i="9"/>
  <c r="AF92" i="9"/>
  <c r="AF56" i="9"/>
  <c r="AF76" i="9"/>
  <c r="Z41" i="9"/>
  <c r="Z67" i="9"/>
  <c r="Z72" i="9"/>
  <c r="Z75" i="9"/>
  <c r="Z12" i="9"/>
  <c r="T46" i="9"/>
  <c r="T64" i="9"/>
  <c r="T45" i="9"/>
  <c r="T109" i="9"/>
  <c r="BQ77" i="9"/>
  <c r="BQ5" i="9"/>
  <c r="BQ152" i="9"/>
  <c r="BQ41" i="9"/>
  <c r="BQ118" i="9"/>
  <c r="BQ25" i="9"/>
  <c r="BQ65" i="9"/>
  <c r="BK60" i="9"/>
  <c r="BK8" i="9"/>
  <c r="BK26" i="9"/>
  <c r="BK39" i="9"/>
  <c r="BK110" i="9"/>
  <c r="BE99" i="9"/>
  <c r="BE13" i="9"/>
  <c r="BE68" i="9"/>
  <c r="BE130" i="9"/>
  <c r="BE79" i="9"/>
  <c r="AY24" i="9"/>
  <c r="AY63" i="9"/>
  <c r="AY103" i="9"/>
  <c r="AS89" i="9"/>
  <c r="AS29" i="9"/>
  <c r="AS58" i="9"/>
  <c r="AM18" i="9"/>
  <c r="AM12" i="9"/>
  <c r="AM63" i="9"/>
  <c r="AG57" i="9"/>
  <c r="AG56" i="9"/>
  <c r="AA62" i="9"/>
  <c r="AA83" i="9"/>
  <c r="AA14" i="9"/>
  <c r="U74" i="9"/>
  <c r="U29" i="9"/>
  <c r="BO21" i="9"/>
  <c r="BO53" i="9"/>
  <c r="BO18" i="9"/>
  <c r="BO103" i="9"/>
  <c r="BI114" i="9"/>
  <c r="BI30" i="9"/>
  <c r="BC96" i="9"/>
  <c r="BC121" i="9"/>
  <c r="BC65" i="9"/>
  <c r="BC39" i="9"/>
  <c r="AW76" i="9"/>
  <c r="AW19" i="9"/>
  <c r="AQ68" i="9"/>
  <c r="AK98" i="9"/>
  <c r="AK99" i="9"/>
  <c r="AE50" i="9"/>
  <c r="Y80" i="9"/>
  <c r="S100" i="9"/>
  <c r="BN9" i="9"/>
  <c r="BN155" i="9"/>
  <c r="BH128" i="9"/>
  <c r="BB155" i="9"/>
  <c r="AV90" i="9"/>
  <c r="AP92" i="9"/>
  <c r="AJ72" i="9"/>
  <c r="AD13" i="9"/>
  <c r="R27" i="9"/>
  <c r="BM43" i="9"/>
  <c r="BM139" i="9"/>
  <c r="BG90" i="9"/>
  <c r="BA152" i="9"/>
  <c r="AU21" i="9"/>
  <c r="AI29" i="9"/>
  <c r="AC46" i="9"/>
  <c r="Q9" i="9"/>
  <c r="BG55" i="9"/>
  <c r="BN113" i="9"/>
  <c r="BN4" i="9"/>
  <c r="BH92" i="9"/>
  <c r="BB149" i="9"/>
  <c r="AV92" i="9"/>
  <c r="AP46" i="9"/>
  <c r="AD17" i="9"/>
  <c r="X46" i="9"/>
  <c r="R87" i="9"/>
  <c r="BM107" i="9"/>
  <c r="Q25" i="9"/>
  <c r="BP49" i="9"/>
  <c r="BP44" i="9"/>
  <c r="BP35" i="9"/>
  <c r="BP64" i="9"/>
  <c r="BP95" i="9"/>
  <c r="BP55" i="9"/>
  <c r="BP16" i="9"/>
  <c r="BJ40" i="9"/>
  <c r="BJ38" i="9"/>
  <c r="BJ122" i="9"/>
  <c r="BJ8" i="9"/>
  <c r="BJ65" i="9"/>
  <c r="BJ28" i="9"/>
  <c r="BJ39" i="9"/>
  <c r="BD51" i="9"/>
  <c r="BD94" i="9"/>
  <c r="BD82" i="9"/>
  <c r="BD76" i="9"/>
  <c r="BD123" i="9"/>
  <c r="BD113" i="9"/>
  <c r="BD24" i="9"/>
  <c r="AX68" i="9"/>
  <c r="AX84" i="9"/>
  <c r="AX73" i="9"/>
  <c r="AX25" i="9"/>
  <c r="AX7" i="9"/>
  <c r="AR35" i="9"/>
  <c r="AR66" i="9"/>
  <c r="AR50" i="9"/>
  <c r="AR103" i="9"/>
  <c r="AL49" i="9"/>
  <c r="AL23" i="9"/>
  <c r="AL84" i="9"/>
  <c r="AL102" i="9"/>
  <c r="AL42" i="9"/>
  <c r="AF16" i="9"/>
  <c r="AF90" i="9"/>
  <c r="AF48" i="9"/>
  <c r="AF66" i="9"/>
  <c r="Z53" i="9"/>
  <c r="Z59" i="9"/>
  <c r="Z51" i="9"/>
  <c r="Z23" i="9"/>
  <c r="T68" i="9"/>
  <c r="T61" i="9"/>
  <c r="T85" i="9"/>
  <c r="T38" i="9"/>
  <c r="T100" i="9"/>
  <c r="BQ54" i="9"/>
  <c r="BQ26" i="9"/>
  <c r="BQ35" i="9"/>
  <c r="BQ47" i="9"/>
  <c r="BQ105" i="9"/>
  <c r="BQ59" i="9"/>
  <c r="BQ120" i="9"/>
  <c r="BK131" i="9"/>
  <c r="BK85" i="9"/>
  <c r="BK72" i="9"/>
  <c r="BK105" i="9"/>
  <c r="BK117" i="9"/>
  <c r="BE56" i="9"/>
  <c r="BE151" i="9"/>
  <c r="BE115" i="9"/>
  <c r="BE102" i="9"/>
  <c r="BE53" i="9"/>
  <c r="AY79" i="9"/>
  <c r="AY58" i="9"/>
  <c r="AY17" i="9"/>
  <c r="AS9" i="9"/>
  <c r="AS26" i="9"/>
  <c r="AS16" i="9"/>
  <c r="AM46" i="9"/>
  <c r="AM88" i="9"/>
  <c r="AG104" i="9"/>
  <c r="AG26" i="9"/>
  <c r="AG61" i="9"/>
  <c r="AA98" i="9"/>
  <c r="AA34" i="9"/>
  <c r="AA4" i="9"/>
  <c r="U100" i="9"/>
  <c r="U32" i="9"/>
  <c r="BO153" i="9"/>
  <c r="BO121" i="9"/>
  <c r="BO28" i="9"/>
  <c r="BI18" i="9"/>
  <c r="BI77" i="9"/>
  <c r="BI91" i="9"/>
  <c r="BC38" i="9"/>
  <c r="BC14" i="9"/>
  <c r="BC129" i="9"/>
  <c r="AW57" i="9"/>
  <c r="AW94" i="9"/>
  <c r="AQ23" i="9"/>
  <c r="AQ104" i="9"/>
  <c r="AK41" i="9"/>
  <c r="AE45" i="9"/>
  <c r="AE78" i="9"/>
  <c r="Y79" i="9"/>
  <c r="S107" i="9"/>
  <c r="BN122" i="9"/>
  <c r="BH5" i="9"/>
  <c r="BB11" i="9"/>
  <c r="BB147" i="9"/>
  <c r="AV101" i="9"/>
  <c r="AP78" i="9"/>
  <c r="AD19" i="9"/>
  <c r="X52" i="9"/>
  <c r="R46" i="9"/>
  <c r="BM111" i="9"/>
  <c r="BG69" i="9"/>
  <c r="BA47" i="9"/>
  <c r="AU4" i="9"/>
  <c r="AO4" i="9"/>
  <c r="AI91" i="9"/>
  <c r="AC9" i="9"/>
  <c r="Q27" i="9"/>
  <c r="BP93" i="9"/>
  <c r="BJ104" i="9"/>
  <c r="BD26" i="9"/>
  <c r="BD69" i="9"/>
  <c r="BD137" i="9"/>
  <c r="AX79" i="9"/>
  <c r="AX51" i="9"/>
  <c r="AX82" i="9"/>
  <c r="AX71" i="9"/>
  <c r="AX9" i="9"/>
  <c r="AR45" i="9"/>
  <c r="AR93" i="9"/>
  <c r="AR61" i="9"/>
  <c r="AR76" i="9"/>
  <c r="AL60" i="9"/>
  <c r="AL75" i="9"/>
  <c r="AL101" i="9"/>
  <c r="AL22" i="9"/>
  <c r="AL82" i="9"/>
  <c r="AF43" i="9"/>
  <c r="AF24" i="9"/>
  <c r="AF79" i="9"/>
  <c r="AF71" i="9"/>
  <c r="Z62" i="9"/>
  <c r="Z88" i="9"/>
  <c r="Z86" i="9"/>
  <c r="Z25" i="9"/>
  <c r="T87" i="9"/>
  <c r="T92" i="9"/>
  <c r="T22" i="9"/>
  <c r="T95" i="9"/>
  <c r="T36" i="9"/>
  <c r="BQ36" i="9"/>
  <c r="BQ29" i="9"/>
  <c r="BQ99" i="9"/>
  <c r="BQ15" i="9"/>
  <c r="BQ138" i="9"/>
  <c r="BQ83" i="9"/>
  <c r="BQ149" i="9"/>
  <c r="BK7" i="9"/>
  <c r="BK90" i="9"/>
  <c r="BK113" i="9"/>
  <c r="BK122" i="9"/>
  <c r="BK24" i="9"/>
  <c r="BE67" i="9"/>
  <c r="BE26" i="9"/>
  <c r="BE73" i="9"/>
  <c r="BE154" i="9"/>
  <c r="BE54" i="9"/>
  <c r="AY99" i="9"/>
  <c r="AY46" i="9"/>
  <c r="AY10" i="9"/>
  <c r="AS44" i="9"/>
  <c r="AS11" i="9"/>
  <c r="AS18" i="9"/>
  <c r="AM55" i="9"/>
  <c r="AM94" i="9"/>
  <c r="AG96" i="9"/>
  <c r="AG29" i="9"/>
  <c r="AG81" i="9"/>
  <c r="AA41" i="9"/>
  <c r="AA80" i="9"/>
  <c r="U35" i="9"/>
  <c r="U20" i="9"/>
  <c r="U103" i="9"/>
  <c r="BO111" i="9"/>
  <c r="BO62" i="9"/>
  <c r="BO81" i="9"/>
  <c r="BI27" i="9"/>
  <c r="BI117" i="9"/>
  <c r="BI53" i="9"/>
  <c r="BC6" i="9"/>
  <c r="BC20" i="9"/>
  <c r="BC27" i="9"/>
  <c r="AW66" i="9"/>
  <c r="AW109" i="9"/>
  <c r="AQ17" i="9"/>
  <c r="AQ76" i="9"/>
  <c r="AK81" i="9"/>
  <c r="AE51" i="9"/>
  <c r="AE58" i="9"/>
  <c r="Y31" i="9"/>
  <c r="S57" i="9"/>
  <c r="BN78" i="9"/>
  <c r="BH12" i="9"/>
  <c r="BB31" i="9"/>
  <c r="BB26" i="9"/>
  <c r="AV10" i="9"/>
  <c r="AP32" i="9"/>
  <c r="AD67" i="9"/>
  <c r="X56" i="9"/>
  <c r="R68" i="9"/>
  <c r="BM113" i="9"/>
  <c r="BG71" i="9"/>
  <c r="BA66" i="9"/>
  <c r="AU24" i="9"/>
  <c r="AO91" i="9"/>
  <c r="AI95" i="9"/>
  <c r="AC13" i="9"/>
  <c r="Q29" i="9"/>
  <c r="BP138" i="9"/>
  <c r="BD84" i="9"/>
  <c r="BJ67" i="9"/>
  <c r="BD59" i="9"/>
  <c r="AX88" i="9"/>
  <c r="AX28" i="9"/>
  <c r="AX13" i="9"/>
  <c r="AR75" i="9"/>
  <c r="AR57" i="9"/>
  <c r="AL69" i="9"/>
  <c r="AL86" i="9"/>
  <c r="AL12" i="9"/>
  <c r="AL52" i="9"/>
  <c r="AL88" i="9"/>
  <c r="AF82" i="9"/>
  <c r="AF32" i="9"/>
  <c r="AF89" i="9"/>
  <c r="AF7" i="9"/>
  <c r="Z82" i="9"/>
  <c r="Z45" i="9"/>
  <c r="Z64" i="9"/>
  <c r="Z27" i="9"/>
  <c r="T96" i="9"/>
  <c r="T42" i="9"/>
  <c r="T37" i="9"/>
  <c r="T82" i="9"/>
  <c r="T107" i="9"/>
  <c r="BQ46" i="9"/>
  <c r="BQ39" i="9"/>
  <c r="BQ122" i="9"/>
  <c r="BQ74" i="9"/>
  <c r="BQ116" i="9"/>
  <c r="BQ76" i="9"/>
  <c r="BQ62" i="9"/>
  <c r="BK20" i="9"/>
  <c r="BK98" i="9"/>
  <c r="BK6" i="9"/>
  <c r="BK16" i="9"/>
  <c r="BK58" i="9"/>
  <c r="BE145" i="9"/>
  <c r="BE60" i="9"/>
  <c r="BE157" i="9"/>
  <c r="BE141" i="9"/>
  <c r="BE91" i="9"/>
  <c r="AY36" i="9"/>
  <c r="AY73" i="9"/>
  <c r="AY16" i="9"/>
  <c r="AS107" i="9"/>
  <c r="AS38" i="9"/>
  <c r="AS55" i="9"/>
  <c r="AM103" i="9"/>
  <c r="AM13" i="9"/>
  <c r="AG74" i="9"/>
  <c r="AG37" i="9"/>
  <c r="AG38" i="9"/>
  <c r="AA90" i="9"/>
  <c r="AA63" i="9"/>
  <c r="U56" i="9"/>
  <c r="U64" i="9"/>
  <c r="U17" i="9"/>
  <c r="BO120" i="9"/>
  <c r="BO145" i="9"/>
  <c r="BO12" i="9"/>
  <c r="BI65" i="9"/>
  <c r="BI12" i="9"/>
  <c r="BI72" i="9"/>
  <c r="BC50" i="9"/>
  <c r="BC85" i="9"/>
  <c r="BC161" i="9"/>
  <c r="AW77" i="9"/>
  <c r="AW80" i="9"/>
  <c r="AQ12" i="9"/>
  <c r="AQ83" i="9"/>
  <c r="AK89" i="9"/>
  <c r="AE55" i="9"/>
  <c r="AE84" i="9"/>
  <c r="Y97" i="9"/>
  <c r="S28" i="9"/>
  <c r="BN111" i="9"/>
  <c r="BH21" i="9"/>
  <c r="BB43" i="9"/>
  <c r="BB124" i="9"/>
  <c r="AV12" i="9"/>
  <c r="AJ36" i="9"/>
  <c r="AD69" i="9"/>
  <c r="X60" i="9"/>
  <c r="R88" i="9"/>
  <c r="BM115" i="9"/>
  <c r="BG73" i="9"/>
  <c r="BA103" i="9"/>
  <c r="AU28" i="9"/>
  <c r="AO101" i="9"/>
  <c r="AI99" i="9"/>
  <c r="W103" i="9"/>
  <c r="Q87" i="9"/>
  <c r="BP56" i="9"/>
  <c r="BD107" i="9"/>
  <c r="BP136" i="9"/>
  <c r="BD61" i="9"/>
  <c r="BJ95" i="9"/>
  <c r="BD58" i="9"/>
  <c r="AR24" i="9"/>
  <c r="AF22" i="9"/>
  <c r="Z37" i="9"/>
  <c r="T105" i="9"/>
  <c r="T57" i="9"/>
  <c r="T44" i="9"/>
  <c r="T29" i="9"/>
  <c r="BQ63" i="9"/>
  <c r="BQ56" i="9"/>
  <c r="BQ81" i="9"/>
  <c r="BQ136" i="9"/>
  <c r="BQ129" i="9"/>
  <c r="BQ4" i="9"/>
  <c r="BK49" i="9"/>
  <c r="BK106" i="9"/>
  <c r="BK45" i="9"/>
  <c r="BK41" i="9"/>
  <c r="BK101" i="9"/>
  <c r="BE70" i="9"/>
  <c r="BE63" i="9"/>
  <c r="BE160" i="9"/>
  <c r="BE41" i="9"/>
  <c r="BE98" i="9"/>
  <c r="AY22" i="9"/>
  <c r="AY27" i="9"/>
  <c r="AY5" i="9"/>
  <c r="AS6" i="9"/>
  <c r="AS35" i="9"/>
  <c r="AS84" i="9"/>
  <c r="AM8" i="9"/>
  <c r="AM96" i="9"/>
  <c r="AG84" i="9"/>
  <c r="AG85" i="9"/>
  <c r="AG27" i="9"/>
  <c r="AA36" i="9"/>
  <c r="AA86" i="9"/>
  <c r="U75" i="9"/>
  <c r="U11" i="9"/>
  <c r="U40" i="9"/>
  <c r="BO129" i="9"/>
  <c r="BO10" i="9"/>
  <c r="BO155" i="9"/>
  <c r="BI106" i="9"/>
  <c r="BI46" i="9"/>
  <c r="BI113" i="9"/>
  <c r="BC90" i="9"/>
  <c r="BC106" i="9"/>
  <c r="BC128" i="9"/>
  <c r="AW97" i="9"/>
  <c r="AW28" i="9"/>
  <c r="AQ27" i="9"/>
  <c r="AQ32" i="9"/>
  <c r="AK92" i="9"/>
  <c r="AE99" i="9"/>
  <c r="AE76" i="9"/>
  <c r="Y49" i="9"/>
  <c r="S50" i="9"/>
  <c r="BN129" i="9"/>
  <c r="BH23" i="9"/>
  <c r="BB143" i="9"/>
  <c r="BB140" i="9"/>
  <c r="AV20" i="9"/>
  <c r="AJ56" i="9"/>
  <c r="AD71" i="9"/>
  <c r="X64" i="9"/>
  <c r="R110" i="9"/>
  <c r="BM127" i="9"/>
  <c r="BG93" i="9"/>
  <c r="BA129" i="9"/>
  <c r="AU30" i="9"/>
  <c r="AO105" i="9"/>
  <c r="AI50" i="9"/>
  <c r="W44" i="9"/>
  <c r="Q89" i="9"/>
  <c r="BP84" i="9"/>
  <c r="BP114" i="9"/>
  <c r="BJ58" i="9"/>
  <c r="BJ17" i="9"/>
  <c r="BJ34" i="9"/>
  <c r="BD138" i="9"/>
  <c r="BP75" i="9"/>
  <c r="BP116" i="9"/>
  <c r="BP38" i="9"/>
  <c r="BJ60" i="9"/>
  <c r="BJ57" i="9"/>
  <c r="BJ24" i="9"/>
  <c r="BD91" i="9"/>
  <c r="BD141" i="9"/>
  <c r="BD73" i="9"/>
  <c r="AX27" i="9"/>
  <c r="AR9" i="9"/>
  <c r="BP108" i="9"/>
  <c r="BP118" i="9"/>
  <c r="BP100" i="9"/>
  <c r="BJ69" i="9"/>
  <c r="BJ68" i="9"/>
  <c r="BJ92" i="9"/>
  <c r="BD10" i="9"/>
  <c r="BD63" i="9"/>
  <c r="BD88" i="9"/>
  <c r="AX99" i="9"/>
  <c r="AX33" i="9"/>
  <c r="AX17" i="9"/>
  <c r="AR17" i="9"/>
  <c r="AL80" i="9"/>
  <c r="AL6" i="9"/>
  <c r="AL94" i="9"/>
  <c r="AF99" i="9"/>
  <c r="AF9" i="9"/>
  <c r="Z85" i="9"/>
  <c r="Z13" i="9"/>
  <c r="BQ102" i="9"/>
  <c r="BP70" i="9"/>
  <c r="BP126" i="9"/>
  <c r="BP54" i="9"/>
  <c r="BP74" i="9"/>
  <c r="BP121" i="9"/>
  <c r="BP31" i="9"/>
  <c r="BP17" i="9"/>
  <c r="BP120" i="9"/>
  <c r="BJ80" i="9"/>
  <c r="BJ129" i="9"/>
  <c r="BJ103" i="9"/>
  <c r="BJ85" i="9"/>
  <c r="BJ42" i="9"/>
  <c r="BJ121" i="9"/>
  <c r="BJ105" i="9"/>
  <c r="BD30" i="9"/>
  <c r="BD102" i="9"/>
  <c r="BD74" i="9"/>
  <c r="BD72" i="9"/>
  <c r="BD143" i="9"/>
  <c r="BD56" i="9"/>
  <c r="BD57" i="9"/>
  <c r="AX108" i="9"/>
  <c r="AX63" i="9"/>
  <c r="AX76" i="9"/>
  <c r="AX53" i="9"/>
  <c r="AX21" i="9"/>
  <c r="AR46" i="9"/>
  <c r="AR44" i="9"/>
  <c r="AR65" i="9"/>
  <c r="AR69" i="9"/>
  <c r="AL89" i="9"/>
  <c r="AL8" i="9"/>
  <c r="AL15" i="9"/>
  <c r="AL72" i="9"/>
  <c r="AL4" i="9"/>
  <c r="AF34" i="9"/>
  <c r="AF62" i="9"/>
  <c r="AF102" i="9"/>
  <c r="AF11" i="9"/>
  <c r="Z34" i="9"/>
  <c r="Z71" i="9"/>
  <c r="Z77" i="9"/>
  <c r="Z19" i="9"/>
  <c r="T14" i="9"/>
  <c r="T88" i="9"/>
  <c r="T59" i="9"/>
  <c r="T83" i="9"/>
  <c r="T18" i="9"/>
  <c r="BQ84" i="9"/>
  <c r="BQ75" i="9"/>
  <c r="BQ31" i="9"/>
  <c r="BQ121" i="9"/>
  <c r="BQ94" i="9"/>
  <c r="BQ16" i="9"/>
  <c r="BK11" i="9"/>
  <c r="BK69" i="9"/>
  <c r="BK32" i="9"/>
  <c r="BK55" i="9"/>
  <c r="BK86" i="9"/>
  <c r="BK89" i="9"/>
  <c r="BE150" i="9"/>
  <c r="BE103" i="9"/>
  <c r="BE163" i="9"/>
  <c r="BE57" i="9"/>
  <c r="BE131" i="9"/>
  <c r="AY25" i="9"/>
  <c r="AY43" i="9"/>
  <c r="AY9" i="9"/>
  <c r="AS21" i="9"/>
  <c r="AS68" i="9"/>
  <c r="AS4" i="9"/>
  <c r="AM17" i="9"/>
  <c r="AM77" i="9"/>
  <c r="AG101" i="9"/>
  <c r="AG50" i="9"/>
  <c r="AG9" i="9"/>
  <c r="AA47" i="9"/>
  <c r="AA60" i="9"/>
  <c r="U107" i="9"/>
  <c r="U55" i="9"/>
  <c r="U92" i="9"/>
  <c r="BO57" i="9"/>
  <c r="BO69" i="9"/>
  <c r="BO63" i="9"/>
  <c r="BI125" i="9"/>
  <c r="BI74" i="9"/>
  <c r="BI105" i="9"/>
  <c r="BC97" i="9"/>
  <c r="BC125" i="9"/>
  <c r="BC7" i="9"/>
  <c r="AW106" i="9"/>
  <c r="AW25" i="9"/>
  <c r="AQ56" i="9"/>
  <c r="AQ78" i="9"/>
  <c r="AK84" i="9"/>
  <c r="AE17" i="9"/>
  <c r="AE7" i="9"/>
  <c r="Y83" i="9"/>
  <c r="S41" i="9"/>
  <c r="BN50" i="9"/>
  <c r="BH71" i="9"/>
  <c r="BB156" i="9"/>
  <c r="BB37" i="9"/>
  <c r="AP39" i="9"/>
  <c r="AJ65" i="9"/>
  <c r="AD73" i="9"/>
  <c r="X35" i="9"/>
  <c r="R113" i="9"/>
  <c r="BM150" i="9"/>
  <c r="BG95" i="9"/>
  <c r="BA35" i="9"/>
  <c r="AU34" i="9"/>
  <c r="AO107" i="9"/>
  <c r="AI84" i="9"/>
  <c r="W48" i="9"/>
  <c r="Q93" i="9"/>
  <c r="BP68" i="9"/>
  <c r="BP137" i="9"/>
  <c r="BJ49" i="9"/>
  <c r="BJ14" i="9"/>
  <c r="BJ100" i="9"/>
  <c r="BD133" i="9"/>
  <c r="BP87" i="9"/>
  <c r="BP91" i="9"/>
  <c r="BP63" i="9"/>
  <c r="BJ23" i="9"/>
  <c r="BJ33" i="9"/>
  <c r="BJ84" i="9"/>
  <c r="BD29" i="9"/>
  <c r="BD163" i="9"/>
  <c r="AX69" i="9"/>
  <c r="AR34" i="9"/>
  <c r="BP96" i="9"/>
  <c r="BP129" i="9"/>
  <c r="BP50" i="9"/>
  <c r="BP117" i="9"/>
  <c r="BJ110" i="9"/>
  <c r="BJ128" i="9"/>
  <c r="BJ44" i="9"/>
  <c r="BD81" i="9"/>
  <c r="BD147" i="9"/>
  <c r="BD155" i="9"/>
  <c r="AX78" i="9"/>
  <c r="AX41" i="9"/>
  <c r="AR49" i="9"/>
  <c r="AR19" i="9"/>
  <c r="AL103" i="9"/>
  <c r="AL66" i="9"/>
  <c r="AF26" i="9"/>
  <c r="Z79" i="9"/>
  <c r="T76" i="9"/>
  <c r="BP89" i="9"/>
  <c r="BP135" i="9"/>
  <c r="BP73" i="9"/>
  <c r="BP81" i="9"/>
  <c r="BP147" i="9"/>
  <c r="BP112" i="9"/>
  <c r="BP145" i="9"/>
  <c r="BP76" i="9"/>
  <c r="BJ93" i="9"/>
  <c r="BJ108" i="9"/>
  <c r="BJ111" i="9"/>
  <c r="BJ63" i="9"/>
  <c r="BJ66" i="9"/>
  <c r="BJ48" i="9"/>
  <c r="BJ4" i="9"/>
  <c r="BD37" i="9"/>
  <c r="BD115" i="9"/>
  <c r="BD90" i="9"/>
  <c r="BD96" i="9"/>
  <c r="BD36" i="9"/>
  <c r="BD127" i="9"/>
  <c r="BD109" i="9"/>
  <c r="AX36" i="9"/>
  <c r="AX72" i="9"/>
  <c r="AX49" i="9"/>
  <c r="AX92" i="9"/>
  <c r="AX8" i="9"/>
  <c r="AR55" i="9"/>
  <c r="AR63" i="9"/>
  <c r="AR68" i="9"/>
  <c r="AR48" i="9"/>
  <c r="AL100" i="9"/>
  <c r="AL17" i="9"/>
  <c r="AL62" i="9"/>
  <c r="AL104" i="9"/>
  <c r="AF105" i="9"/>
  <c r="AF35" i="9"/>
  <c r="AF18" i="9"/>
  <c r="AF46" i="9"/>
  <c r="AF13" i="9"/>
  <c r="Z65" i="9"/>
  <c r="Z92" i="9"/>
  <c r="Z32" i="9"/>
  <c r="Z15" i="9"/>
  <c r="T33" i="9"/>
  <c r="T91" i="9"/>
  <c r="T102" i="9"/>
  <c r="T114" i="9"/>
  <c r="T51" i="9"/>
  <c r="BQ103" i="9"/>
  <c r="BQ96" i="9"/>
  <c r="BQ43" i="9"/>
  <c r="BQ50" i="9"/>
  <c r="BQ139" i="9"/>
  <c r="BQ17" i="9"/>
  <c r="BK31" i="9"/>
  <c r="BK133" i="9"/>
  <c r="BK38" i="9"/>
  <c r="BK78" i="9"/>
  <c r="BK99" i="9"/>
  <c r="BK121" i="9"/>
  <c r="BE28" i="9"/>
  <c r="BE27" i="9"/>
  <c r="BE35" i="9"/>
  <c r="BE74" i="9"/>
  <c r="BE48" i="9"/>
  <c r="AY66" i="9"/>
  <c r="AY67" i="9"/>
  <c r="AY13" i="9"/>
  <c r="AS64" i="9"/>
  <c r="AS101" i="9"/>
  <c r="AM22" i="9"/>
  <c r="AM32" i="9"/>
  <c r="AM83" i="9"/>
  <c r="AG47" i="9"/>
  <c r="AG86" i="9"/>
  <c r="AG11" i="9"/>
  <c r="AA56" i="9"/>
  <c r="AA66" i="9"/>
  <c r="U95" i="9"/>
  <c r="U83" i="9"/>
  <c r="U10" i="9"/>
  <c r="BO54" i="9"/>
  <c r="BO55" i="9"/>
  <c r="BO96" i="9"/>
  <c r="BI123" i="9"/>
  <c r="BI82" i="9"/>
  <c r="BI50" i="9"/>
  <c r="BC28" i="9"/>
  <c r="BC12" i="9"/>
  <c r="BC51" i="9"/>
  <c r="AW29" i="9"/>
  <c r="AW83" i="9"/>
  <c r="AQ21" i="9"/>
  <c r="AQ88" i="9"/>
  <c r="AK21" i="9"/>
  <c r="AE25" i="9"/>
  <c r="AE10" i="9"/>
  <c r="Y27" i="9"/>
  <c r="S52" i="9"/>
  <c r="BN108" i="9"/>
  <c r="BH109" i="9"/>
  <c r="BB10" i="9"/>
  <c r="BB32" i="9"/>
  <c r="AP49" i="9"/>
  <c r="AJ53" i="9"/>
  <c r="AD75" i="9"/>
  <c r="X41" i="9"/>
  <c r="R116" i="9"/>
  <c r="BM122" i="9"/>
  <c r="BG109" i="9"/>
  <c r="BA18" i="9"/>
  <c r="AU36" i="9"/>
  <c r="AO104" i="9"/>
  <c r="AI6" i="9"/>
  <c r="W50" i="9"/>
  <c r="Q97" i="9"/>
  <c r="AX40" i="9"/>
  <c r="AX32" i="9"/>
  <c r="AX20" i="9"/>
  <c r="AR11" i="9"/>
  <c r="AR80" i="9"/>
  <c r="AR88" i="9"/>
  <c r="AR92" i="9"/>
  <c r="AR26" i="9"/>
  <c r="AL38" i="9"/>
  <c r="AL11" i="9"/>
  <c r="AL21" i="9"/>
  <c r="AL85" i="9"/>
  <c r="AL55" i="9"/>
  <c r="AF44" i="9"/>
  <c r="AF94" i="9"/>
  <c r="AF65" i="9"/>
  <c r="AF17" i="9"/>
  <c r="AF38" i="9"/>
  <c r="Z81" i="9"/>
  <c r="Z76" i="9"/>
  <c r="Z95" i="9"/>
  <c r="Z80" i="9"/>
  <c r="Z14" i="9"/>
  <c r="T116" i="9"/>
  <c r="T81" i="9"/>
  <c r="T9" i="9"/>
  <c r="T30" i="9"/>
  <c r="T40" i="9"/>
  <c r="T74" i="9"/>
  <c r="BQ117" i="9"/>
  <c r="BQ49" i="9"/>
  <c r="BQ38" i="9"/>
  <c r="BQ140" i="9"/>
  <c r="BQ64" i="9"/>
  <c r="BQ79" i="9"/>
  <c r="BQ80" i="9"/>
  <c r="BK22" i="9"/>
  <c r="BK18" i="9"/>
  <c r="BK111" i="9"/>
  <c r="BK63" i="9"/>
  <c r="BK28" i="9"/>
  <c r="BK108" i="9"/>
  <c r="BE7" i="9"/>
  <c r="BE140" i="9"/>
  <c r="BE95" i="9"/>
  <c r="BE55" i="9"/>
  <c r="BE142" i="9"/>
  <c r="BE147" i="9"/>
  <c r="BE78" i="9"/>
  <c r="AY50" i="9"/>
  <c r="AY69" i="9"/>
  <c r="AY97" i="9"/>
  <c r="AY77" i="9"/>
  <c r="AS57" i="9"/>
  <c r="AS86" i="9"/>
  <c r="AS71" i="9"/>
  <c r="AS94" i="9"/>
  <c r="AM11" i="9"/>
  <c r="AM58" i="9"/>
  <c r="AM56" i="9"/>
  <c r="AM30" i="9"/>
  <c r="AM57" i="9"/>
  <c r="AG20" i="9"/>
  <c r="AG45" i="9"/>
  <c r="AG17" i="9"/>
  <c r="AG10" i="9"/>
  <c r="AA70" i="9"/>
  <c r="AA49" i="9"/>
  <c r="AA85" i="9"/>
  <c r="U16" i="9"/>
  <c r="U30" i="9"/>
  <c r="U111" i="9"/>
  <c r="U24" i="9"/>
  <c r="BO11" i="9"/>
  <c r="BO94" i="9"/>
  <c r="BO91" i="9"/>
  <c r="BO135" i="9"/>
  <c r="BO20" i="9"/>
  <c r="BO114" i="9"/>
  <c r="BI45" i="9"/>
  <c r="BI63" i="9"/>
  <c r="BI81" i="9"/>
  <c r="BI22" i="9"/>
  <c r="BC57" i="9"/>
  <c r="BC10" i="9"/>
  <c r="BC33" i="9"/>
  <c r="BC153" i="9"/>
  <c r="BC11" i="9"/>
  <c r="AW78" i="9"/>
  <c r="AW88" i="9"/>
  <c r="AW15" i="9"/>
  <c r="AQ87" i="9"/>
  <c r="AQ101" i="9"/>
  <c r="AK38" i="9"/>
  <c r="AK6" i="9"/>
  <c r="AK86" i="9"/>
  <c r="AE85" i="9"/>
  <c r="AE9" i="9"/>
  <c r="Y88" i="9"/>
  <c r="Y8" i="9"/>
  <c r="S93" i="9"/>
  <c r="BN33" i="9"/>
  <c r="BN10" i="9"/>
  <c r="BH14" i="9"/>
  <c r="BH13" i="9"/>
  <c r="BB38" i="9"/>
  <c r="BB138" i="9"/>
  <c r="AV81" i="9"/>
  <c r="AP103" i="9"/>
  <c r="AP24" i="9"/>
  <c r="AJ99" i="9"/>
  <c r="AD89" i="9"/>
  <c r="X48" i="9"/>
  <c r="X18" i="9"/>
  <c r="R50" i="9"/>
  <c r="BM103" i="9"/>
  <c r="BM154" i="9"/>
  <c r="BG105" i="9"/>
  <c r="BA80" i="9"/>
  <c r="BA48" i="9"/>
  <c r="AU32" i="9"/>
  <c r="AU20" i="9"/>
  <c r="AO42" i="9"/>
  <c r="AI105" i="9"/>
  <c r="AC39" i="9"/>
  <c r="W65" i="9"/>
  <c r="Q85" i="9"/>
  <c r="BK15" i="9"/>
  <c r="BE112" i="9"/>
  <c r="BE37" i="9"/>
  <c r="BE29" i="9"/>
  <c r="BE132" i="9"/>
  <c r="BE133" i="9"/>
  <c r="BE61" i="9"/>
  <c r="BE164" i="9"/>
  <c r="AY108" i="9"/>
  <c r="AY102" i="9"/>
  <c r="AY40" i="9"/>
  <c r="AY11" i="9"/>
  <c r="AS22" i="9"/>
  <c r="AS48" i="9"/>
  <c r="AS46" i="9"/>
  <c r="AS97" i="9"/>
  <c r="AM71" i="9"/>
  <c r="AM61" i="9"/>
  <c r="AM53" i="9"/>
  <c r="AM85" i="9"/>
  <c r="AG49" i="9"/>
  <c r="AG39" i="9"/>
  <c r="AG51" i="9"/>
  <c r="AG41" i="9"/>
  <c r="AA103" i="9"/>
  <c r="AA87" i="9"/>
  <c r="AA52" i="9"/>
  <c r="AA25" i="9"/>
  <c r="U21" i="9"/>
  <c r="U51" i="9"/>
  <c r="U59" i="9"/>
  <c r="U9" i="9"/>
  <c r="BO27" i="9"/>
  <c r="BO149" i="9"/>
  <c r="BO14" i="9"/>
  <c r="BO31" i="9"/>
  <c r="BO143" i="9"/>
  <c r="BI38" i="9"/>
  <c r="BI35" i="9"/>
  <c r="BI41" i="9"/>
  <c r="BI111" i="9"/>
  <c r="BI28" i="9"/>
  <c r="BC123" i="9"/>
  <c r="BC52" i="9"/>
  <c r="BC119" i="9"/>
  <c r="BC75" i="9"/>
  <c r="BC70" i="9"/>
  <c r="AW42" i="9"/>
  <c r="AW59" i="9"/>
  <c r="AW16" i="9"/>
  <c r="AQ77" i="9"/>
  <c r="AQ85" i="9"/>
  <c r="AK16" i="9"/>
  <c r="AK9" i="9"/>
  <c r="AE59" i="9"/>
  <c r="AE60" i="9"/>
  <c r="Y103" i="9"/>
  <c r="Y71" i="9"/>
  <c r="S80" i="9"/>
  <c r="S30" i="9"/>
  <c r="BN64" i="9"/>
  <c r="BN144" i="9"/>
  <c r="BH88" i="9"/>
  <c r="BH39" i="9"/>
  <c r="BB114" i="9"/>
  <c r="BB66" i="9"/>
  <c r="AV80" i="9"/>
  <c r="AP13" i="9"/>
  <c r="AJ76" i="9"/>
  <c r="AJ75" i="9"/>
  <c r="AD42" i="9"/>
  <c r="X66" i="9"/>
  <c r="R41" i="9"/>
  <c r="R64" i="9"/>
  <c r="BM8" i="9"/>
  <c r="BM143" i="9"/>
  <c r="BG123" i="9"/>
  <c r="BA114" i="9"/>
  <c r="BA24" i="9"/>
  <c r="AU74" i="9"/>
  <c r="AO5" i="9"/>
  <c r="AO36" i="9"/>
  <c r="AI86" i="9"/>
  <c r="AC89" i="9"/>
  <c r="W45" i="9"/>
  <c r="Q101" i="9"/>
  <c r="AY42" i="9"/>
  <c r="AY37" i="9"/>
  <c r="AY15" i="9"/>
  <c r="AS32" i="9"/>
  <c r="AS52" i="9"/>
  <c r="AS88" i="9"/>
  <c r="AS24" i="9"/>
  <c r="AM82" i="9"/>
  <c r="AM72" i="9"/>
  <c r="AM65" i="9"/>
  <c r="AM16" i="9"/>
  <c r="AG59" i="9"/>
  <c r="AG44" i="9"/>
  <c r="AG22" i="9"/>
  <c r="AG53" i="9"/>
  <c r="AA105" i="9"/>
  <c r="AA101" i="9"/>
  <c r="AA69" i="9"/>
  <c r="AA22" i="9"/>
  <c r="U42" i="9"/>
  <c r="U77" i="9"/>
  <c r="U80" i="9"/>
  <c r="U25" i="9"/>
  <c r="BO29" i="9"/>
  <c r="BO37" i="9"/>
  <c r="BO22" i="9"/>
  <c r="BO138" i="9"/>
  <c r="BO70" i="9"/>
  <c r="BI47" i="9"/>
  <c r="BI135" i="9"/>
  <c r="BI49" i="9"/>
  <c r="BI42" i="9"/>
  <c r="BI79" i="9"/>
  <c r="BC138" i="9"/>
  <c r="BC23" i="9"/>
  <c r="BC43" i="9"/>
  <c r="BC118" i="9"/>
  <c r="BC88" i="9"/>
  <c r="AW87" i="9"/>
  <c r="AW89" i="9"/>
  <c r="AQ75" i="9"/>
  <c r="AQ37" i="9"/>
  <c r="AQ7" i="9"/>
  <c r="AK96" i="9"/>
  <c r="AK30" i="9"/>
  <c r="AE63" i="9"/>
  <c r="AE26" i="9"/>
  <c r="Y105" i="9"/>
  <c r="Y93" i="9"/>
  <c r="S58" i="9"/>
  <c r="S67" i="9"/>
  <c r="BN97" i="9"/>
  <c r="BN152" i="9"/>
  <c r="BH44" i="9"/>
  <c r="BH84" i="9"/>
  <c r="BB142" i="9"/>
  <c r="BB101" i="9"/>
  <c r="AV65" i="9"/>
  <c r="AP101" i="9"/>
  <c r="AJ85" i="9"/>
  <c r="AJ81" i="9"/>
  <c r="AD78" i="9"/>
  <c r="X45" i="9"/>
  <c r="R45" i="9"/>
  <c r="R93" i="9"/>
  <c r="BM16" i="9"/>
  <c r="BM130" i="9"/>
  <c r="BG114" i="9"/>
  <c r="BA139" i="9"/>
  <c r="BA106" i="9"/>
  <c r="AU100" i="9"/>
  <c r="AO31" i="9"/>
  <c r="AO52" i="9"/>
  <c r="AI40" i="9"/>
  <c r="AC66" i="9"/>
  <c r="W89" i="9"/>
  <c r="AY39" i="9"/>
  <c r="AY109" i="9"/>
  <c r="AY21" i="9"/>
  <c r="AS42" i="9"/>
  <c r="AS33" i="9"/>
  <c r="AS23" i="9"/>
  <c r="AS59" i="9"/>
  <c r="AM91" i="9"/>
  <c r="AM67" i="9"/>
  <c r="AM73" i="9"/>
  <c r="AM39" i="9"/>
  <c r="AG69" i="9"/>
  <c r="AG62" i="9"/>
  <c r="AG35" i="9"/>
  <c r="AG24" i="9"/>
  <c r="AA35" i="9"/>
  <c r="AA50" i="9"/>
  <c r="AA31" i="9"/>
  <c r="AA24" i="9"/>
  <c r="U61" i="9"/>
  <c r="U84" i="9"/>
  <c r="U102" i="9"/>
  <c r="U85" i="9"/>
  <c r="BO61" i="9"/>
  <c r="BO8" i="9"/>
  <c r="BO49" i="9"/>
  <c r="BO79" i="9"/>
  <c r="BO130" i="9"/>
  <c r="BI110" i="9"/>
  <c r="BI52" i="9"/>
  <c r="BI109" i="9"/>
  <c r="BI70" i="9"/>
  <c r="BI39" i="9"/>
  <c r="BC165" i="9"/>
  <c r="BC41" i="9"/>
  <c r="BC69" i="9"/>
  <c r="BC83" i="9"/>
  <c r="BC112" i="9"/>
  <c r="AW26" i="9"/>
  <c r="AW50" i="9"/>
  <c r="AQ94" i="9"/>
  <c r="AQ49" i="9"/>
  <c r="AQ44" i="9"/>
  <c r="AK14" i="9"/>
  <c r="AK93" i="9"/>
  <c r="AE67" i="9"/>
  <c r="AE34" i="9"/>
  <c r="Y32" i="9"/>
  <c r="Y99" i="9"/>
  <c r="S8" i="9"/>
  <c r="S71" i="9"/>
  <c r="BN32" i="9"/>
  <c r="BN30" i="9"/>
  <c r="BH66" i="9"/>
  <c r="BH53" i="9"/>
  <c r="BB148" i="9"/>
  <c r="BB103" i="9"/>
  <c r="AV74" i="9"/>
  <c r="AP105" i="9"/>
  <c r="AJ23" i="9"/>
  <c r="AJ13" i="9"/>
  <c r="AD46" i="9"/>
  <c r="X57" i="9"/>
  <c r="R47" i="9"/>
  <c r="R20" i="9"/>
  <c r="BM136" i="9"/>
  <c r="BM152" i="9"/>
  <c r="BG122" i="9"/>
  <c r="BA16" i="9"/>
  <c r="BA165" i="9"/>
  <c r="AU108" i="9"/>
  <c r="AO39" i="9"/>
  <c r="AI11" i="9"/>
  <c r="AI26" i="9"/>
  <c r="AC33" i="9"/>
  <c r="W55" i="9"/>
  <c r="Q98" i="9"/>
  <c r="AY55" i="9"/>
  <c r="AY98" i="9"/>
  <c r="AY12" i="9"/>
  <c r="AS28" i="9"/>
  <c r="AS63" i="9"/>
  <c r="AS61" i="9"/>
  <c r="AS106" i="9"/>
  <c r="AM102" i="9"/>
  <c r="AM75" i="9"/>
  <c r="AM76" i="9"/>
  <c r="AM54" i="9"/>
  <c r="AG79" i="9"/>
  <c r="AG18" i="9"/>
  <c r="AG63" i="9"/>
  <c r="AG80" i="9"/>
  <c r="AA44" i="9"/>
  <c r="AA67" i="9"/>
  <c r="AA71" i="9"/>
  <c r="AA28" i="9"/>
  <c r="U82" i="9"/>
  <c r="U5" i="9"/>
  <c r="U19" i="9"/>
  <c r="U65" i="9"/>
  <c r="BO82" i="9"/>
  <c r="BO16" i="9"/>
  <c r="BO78" i="9"/>
  <c r="BO39" i="9"/>
  <c r="BO97" i="9"/>
  <c r="BI129" i="9"/>
  <c r="BI60" i="9"/>
  <c r="BI6" i="9"/>
  <c r="BI9" i="9"/>
  <c r="BI133" i="9"/>
  <c r="BC5" i="9"/>
  <c r="BC98" i="9"/>
  <c r="BC61" i="9"/>
  <c r="BC158" i="9"/>
  <c r="BC4" i="9"/>
  <c r="AW81" i="9"/>
  <c r="AW60" i="9"/>
  <c r="AQ20" i="9"/>
  <c r="AQ53" i="9"/>
  <c r="AQ66" i="9"/>
  <c r="AK23" i="9"/>
  <c r="AK48" i="9"/>
  <c r="AE71" i="9"/>
  <c r="AE42" i="9"/>
  <c r="Y34" i="9"/>
  <c r="Y37" i="9"/>
  <c r="S14" i="9"/>
  <c r="S84" i="9"/>
  <c r="BN52" i="9"/>
  <c r="BN126" i="9"/>
  <c r="BH30" i="9"/>
  <c r="BH113" i="9"/>
  <c r="BB160" i="9"/>
  <c r="BB16" i="9"/>
  <c r="AV31" i="9"/>
  <c r="AP10" i="9"/>
  <c r="AJ34" i="9"/>
  <c r="AJ49" i="9"/>
  <c r="AD44" i="9"/>
  <c r="X93" i="9"/>
  <c r="R51" i="9"/>
  <c r="R60" i="9"/>
  <c r="BM42" i="9"/>
  <c r="BM133" i="9"/>
  <c r="BG130" i="9"/>
  <c r="BA37" i="9"/>
  <c r="BA42" i="9"/>
  <c r="AU41" i="9"/>
  <c r="AO41" i="9"/>
  <c r="AI15" i="9"/>
  <c r="AI100" i="9"/>
  <c r="AC101" i="9"/>
  <c r="W33" i="9"/>
  <c r="Q34" i="9"/>
  <c r="BJ88" i="9"/>
  <c r="BJ30" i="9"/>
  <c r="BJ76" i="9"/>
  <c r="BD124" i="9"/>
  <c r="BD160" i="9"/>
  <c r="BD49" i="9"/>
  <c r="BD159" i="9"/>
  <c r="BD136" i="9"/>
  <c r="BD110" i="9"/>
  <c r="BD83" i="9"/>
  <c r="BD164" i="9"/>
  <c r="AX57" i="9"/>
  <c r="AX93" i="9"/>
  <c r="AX52" i="9"/>
  <c r="AX80" i="9"/>
  <c r="AX19" i="9"/>
  <c r="AR101" i="9"/>
  <c r="AR94" i="9"/>
  <c r="AR96" i="9"/>
  <c r="AR31" i="9"/>
  <c r="AR36" i="9"/>
  <c r="AL29" i="9"/>
  <c r="AL25" i="9"/>
  <c r="AL59" i="9"/>
  <c r="AL33" i="9"/>
  <c r="AL31" i="9"/>
  <c r="AF5" i="9"/>
  <c r="AF53" i="9"/>
  <c r="AF60" i="9"/>
  <c r="AF96" i="9"/>
  <c r="AF59" i="9"/>
  <c r="AF14" i="9"/>
  <c r="Z90" i="9"/>
  <c r="Z31" i="9"/>
  <c r="Z57" i="9"/>
  <c r="Z24" i="9"/>
  <c r="Z8" i="9"/>
  <c r="T93" i="9"/>
  <c r="T80" i="9"/>
  <c r="T26" i="9"/>
  <c r="T31" i="9"/>
  <c r="T43" i="9"/>
  <c r="BQ128" i="9"/>
  <c r="BQ135" i="9"/>
  <c r="BQ68" i="9"/>
  <c r="BQ130" i="9"/>
  <c r="BQ78" i="9"/>
  <c r="BQ55" i="9"/>
  <c r="BQ123" i="9"/>
  <c r="BQ73" i="9"/>
  <c r="BK95" i="9"/>
  <c r="BK37" i="9"/>
  <c r="BK74" i="9"/>
  <c r="BK134" i="9"/>
  <c r="BK130" i="9"/>
  <c r="BK126" i="9"/>
  <c r="BE8" i="9"/>
  <c r="BE138" i="9"/>
  <c r="BE116" i="9"/>
  <c r="BE122" i="9"/>
  <c r="BE42" i="9"/>
  <c r="BE149" i="9"/>
  <c r="BE117" i="9"/>
  <c r="AY47" i="9"/>
  <c r="AY64" i="9"/>
  <c r="AY80" i="9"/>
  <c r="AY20" i="9"/>
  <c r="AS43" i="9"/>
  <c r="AS66" i="9"/>
  <c r="AS75" i="9"/>
  <c r="AS60" i="9"/>
  <c r="AM9" i="9"/>
  <c r="AM78" i="9"/>
  <c r="AM84" i="9"/>
  <c r="AM66" i="9"/>
  <c r="AG89" i="9"/>
  <c r="AG34" i="9"/>
  <c r="AG73" i="9"/>
  <c r="AG91" i="9"/>
  <c r="AA55" i="9"/>
  <c r="AA76" i="9"/>
  <c r="AA97" i="9"/>
  <c r="AA15" i="9"/>
  <c r="U7" i="9"/>
  <c r="U31" i="9"/>
  <c r="U26" i="9"/>
  <c r="U68" i="9"/>
  <c r="BO101" i="9"/>
  <c r="BO24" i="9"/>
  <c r="BO137" i="9"/>
  <c r="BO26" i="9"/>
  <c r="BO127" i="9"/>
  <c r="BI127" i="9"/>
  <c r="BI93" i="9"/>
  <c r="BI102" i="9"/>
  <c r="BI100" i="9"/>
  <c r="BI34" i="9"/>
  <c r="BC9" i="9"/>
  <c r="BC111" i="9"/>
  <c r="BC82" i="9"/>
  <c r="BC18" i="9"/>
  <c r="AW36" i="9"/>
  <c r="AW90" i="9"/>
  <c r="AW92" i="9"/>
  <c r="AQ30" i="9"/>
  <c r="AQ60" i="9"/>
  <c r="AQ34" i="9"/>
  <c r="AK34" i="9"/>
  <c r="AK57" i="9"/>
  <c r="AE75" i="9"/>
  <c r="AE16" i="9"/>
  <c r="Y36" i="9"/>
  <c r="Y43" i="9"/>
  <c r="S29" i="9"/>
  <c r="S109" i="9"/>
  <c r="BN92" i="9"/>
  <c r="BN117" i="9"/>
  <c r="BH80" i="9"/>
  <c r="BH126" i="9"/>
  <c r="BB166" i="9"/>
  <c r="BB21" i="9"/>
  <c r="AV59" i="9"/>
  <c r="AP20" i="9"/>
  <c r="AJ43" i="9"/>
  <c r="AJ28" i="9"/>
  <c r="AD56" i="9"/>
  <c r="X79" i="9"/>
  <c r="R67" i="9"/>
  <c r="R76" i="9"/>
  <c r="BM78" i="9"/>
  <c r="BM121" i="9"/>
  <c r="BG80" i="9"/>
  <c r="BA131" i="9"/>
  <c r="BA162" i="9"/>
  <c r="AU27" i="9"/>
  <c r="AO43" i="9"/>
  <c r="AI17" i="9"/>
  <c r="AI20" i="9"/>
  <c r="AC91" i="9"/>
  <c r="W15" i="9"/>
  <c r="Q86" i="9"/>
  <c r="BD48" i="9"/>
  <c r="BD60" i="9"/>
  <c r="BD162" i="9"/>
  <c r="BD139" i="9"/>
  <c r="BD142" i="9"/>
  <c r="BD119" i="9"/>
  <c r="BD146" i="9"/>
  <c r="AX66" i="9"/>
  <c r="AX102" i="9"/>
  <c r="AX67" i="9"/>
  <c r="AX89" i="9"/>
  <c r="AX6" i="9"/>
  <c r="AR82" i="9"/>
  <c r="AR18" i="9"/>
  <c r="AR41" i="9"/>
  <c r="AR39" i="9"/>
  <c r="AR105" i="9"/>
  <c r="AL40" i="9"/>
  <c r="AL36" i="9"/>
  <c r="AL70" i="9"/>
  <c r="AL54" i="9"/>
  <c r="AL10" i="9"/>
  <c r="AF103" i="9"/>
  <c r="AF72" i="9"/>
  <c r="AF70" i="9"/>
  <c r="AF73" i="9"/>
  <c r="AF81" i="9"/>
  <c r="AF4" i="9"/>
  <c r="Z47" i="9"/>
  <c r="Z60" i="9"/>
  <c r="Z52" i="9"/>
  <c r="Z26" i="9"/>
  <c r="Z10" i="9"/>
  <c r="T104" i="9"/>
  <c r="T99" i="9"/>
  <c r="T70" i="9"/>
  <c r="T89" i="9"/>
  <c r="T98" i="9"/>
  <c r="BQ137" i="9"/>
  <c r="BQ146" i="9"/>
  <c r="BQ133" i="9"/>
  <c r="BQ143" i="9"/>
  <c r="BQ11" i="9"/>
  <c r="BQ93" i="9"/>
  <c r="BQ9" i="9"/>
  <c r="BQ48" i="9"/>
  <c r="BK116" i="9"/>
  <c r="BK48" i="9"/>
  <c r="BK43" i="9"/>
  <c r="BK12" i="9"/>
  <c r="BK81" i="9"/>
  <c r="BK59" i="9"/>
  <c r="BE21" i="9"/>
  <c r="BE143" i="9"/>
  <c r="BE17" i="9"/>
  <c r="BE129" i="9"/>
  <c r="BE52" i="9"/>
  <c r="BE167" i="9"/>
  <c r="BE152" i="9"/>
  <c r="AY83" i="9"/>
  <c r="AY105" i="9"/>
  <c r="AY89" i="9"/>
  <c r="AY7" i="9"/>
  <c r="AS82" i="9"/>
  <c r="AS80" i="9"/>
  <c r="AS19" i="9"/>
  <c r="AS98" i="9"/>
  <c r="AM20" i="9"/>
  <c r="AM86" i="9"/>
  <c r="AM101" i="9"/>
  <c r="AM104" i="9"/>
  <c r="AG92" i="9"/>
  <c r="AG55" i="9"/>
  <c r="AG83" i="9"/>
  <c r="AG32" i="9"/>
  <c r="AA64" i="9"/>
  <c r="AA42" i="9"/>
  <c r="AA37" i="9"/>
  <c r="AA17" i="9"/>
  <c r="U8" i="9"/>
  <c r="U38" i="9"/>
  <c r="U63" i="9"/>
  <c r="U79" i="9"/>
  <c r="BO124" i="9"/>
  <c r="BO66" i="9"/>
  <c r="BO150" i="9"/>
  <c r="BO35" i="9"/>
  <c r="BO77" i="9"/>
  <c r="BI36" i="9"/>
  <c r="BI101" i="9"/>
  <c r="BI134" i="9"/>
  <c r="BI92" i="9"/>
  <c r="BI10" i="9"/>
  <c r="BC31" i="9"/>
  <c r="BC144" i="9"/>
  <c r="BC74" i="9"/>
  <c r="BC149" i="9"/>
  <c r="AW22" i="9"/>
  <c r="AW82" i="9"/>
  <c r="AW44" i="9"/>
  <c r="AQ40" i="9"/>
  <c r="AQ18" i="9"/>
  <c r="AQ22" i="9"/>
  <c r="AK8" i="9"/>
  <c r="AK66" i="9"/>
  <c r="AE79" i="9"/>
  <c r="AE102" i="9"/>
  <c r="Y66" i="9"/>
  <c r="Y57" i="9"/>
  <c r="S70" i="9"/>
  <c r="S33" i="9"/>
  <c r="BN120" i="9"/>
  <c r="BN139" i="9"/>
  <c r="BH72" i="9"/>
  <c r="BB75" i="9"/>
  <c r="BB56" i="9"/>
  <c r="AV36" i="9"/>
  <c r="AV78" i="9"/>
  <c r="AP40" i="9"/>
  <c r="AJ44" i="9"/>
  <c r="AD103" i="9"/>
  <c r="AD22" i="9"/>
  <c r="X47" i="9"/>
  <c r="R77" i="9"/>
  <c r="BM76" i="9"/>
  <c r="BG5" i="9"/>
  <c r="BG86" i="9"/>
  <c r="BA49" i="9"/>
  <c r="BA117" i="9"/>
  <c r="AU99" i="9"/>
  <c r="AO89" i="9"/>
  <c r="AI19" i="9"/>
  <c r="AI64" i="9"/>
  <c r="AC7" i="9"/>
  <c r="W16" i="9"/>
  <c r="Q102" i="9"/>
  <c r="AI101" i="9"/>
  <c r="AC4" i="9"/>
  <c r="AC82" i="9"/>
  <c r="W4" i="9"/>
  <c r="W63" i="9"/>
  <c r="Q17" i="9"/>
  <c r="Q103" i="9"/>
  <c r="BK4" i="9"/>
  <c r="BE156" i="9"/>
  <c r="BE34" i="9"/>
  <c r="BE82" i="9"/>
  <c r="BE85" i="9"/>
  <c r="BE139" i="9"/>
  <c r="BE31" i="9"/>
  <c r="BE12" i="9"/>
  <c r="BE137" i="9"/>
  <c r="AY88" i="9"/>
  <c r="AY51" i="9"/>
  <c r="AY82" i="9"/>
  <c r="AY71" i="9"/>
  <c r="AY6" i="9"/>
  <c r="AS96" i="9"/>
  <c r="AS78" i="9"/>
  <c r="AS90" i="9"/>
  <c r="AS65" i="9"/>
  <c r="AS69" i="9"/>
  <c r="AM51" i="9"/>
  <c r="AM47" i="9"/>
  <c r="AM64" i="9"/>
  <c r="AM21" i="9"/>
  <c r="AM24" i="9"/>
  <c r="AG105" i="9"/>
  <c r="AG15" i="9"/>
  <c r="AG52" i="9"/>
  <c r="AG93" i="9"/>
  <c r="AG98" i="9"/>
  <c r="AA104" i="9"/>
  <c r="AA61" i="9"/>
  <c r="AA65" i="9"/>
  <c r="AA38" i="9"/>
  <c r="AA26" i="9"/>
  <c r="U98" i="9"/>
  <c r="U110" i="9"/>
  <c r="U78" i="9"/>
  <c r="U15" i="9"/>
  <c r="U50" i="9"/>
  <c r="BO23" i="9"/>
  <c r="BO73" i="9"/>
  <c r="BO30" i="9"/>
  <c r="BO141" i="9"/>
  <c r="BO116" i="9"/>
  <c r="BO100" i="9"/>
  <c r="BO41" i="9"/>
  <c r="BI104" i="9"/>
  <c r="BI96" i="9"/>
  <c r="BI130" i="9"/>
  <c r="BI31" i="9"/>
  <c r="BI119" i="9"/>
  <c r="BC8" i="9"/>
  <c r="BC76" i="9"/>
  <c r="BC66" i="9"/>
  <c r="BC104" i="9"/>
  <c r="BC95" i="9"/>
  <c r="BC67" i="9"/>
  <c r="BC84" i="9"/>
  <c r="AW86" i="9"/>
  <c r="AW96" i="9"/>
  <c r="AW85" i="9"/>
  <c r="AW74" i="9"/>
  <c r="AW21" i="9"/>
  <c r="AQ52" i="9"/>
  <c r="AQ84" i="9"/>
  <c r="AQ43" i="9"/>
  <c r="AQ105" i="9"/>
  <c r="AK87" i="9"/>
  <c r="AK64" i="9"/>
  <c r="AK33" i="9"/>
  <c r="AK63" i="9"/>
  <c r="AE87" i="9"/>
  <c r="AE94" i="9"/>
  <c r="AE54" i="9"/>
  <c r="Y30" i="9"/>
  <c r="Y84" i="9"/>
  <c r="Y63" i="9"/>
  <c r="S19" i="9"/>
  <c r="S83" i="9"/>
  <c r="S49" i="9"/>
  <c r="BN13" i="9"/>
  <c r="BN71" i="9"/>
  <c r="BN115" i="9"/>
  <c r="BN53" i="9"/>
  <c r="BH135" i="9"/>
  <c r="BH37" i="9"/>
  <c r="BB6" i="9"/>
  <c r="BB41" i="9"/>
  <c r="BB105" i="9"/>
  <c r="BB79" i="9"/>
  <c r="AV87" i="9"/>
  <c r="AV51" i="9"/>
  <c r="AP7" i="9"/>
  <c r="AP14" i="9"/>
  <c r="AJ105" i="9"/>
  <c r="AJ24" i="9"/>
  <c r="AD104" i="9"/>
  <c r="AD18" i="9"/>
  <c r="AD11" i="9"/>
  <c r="X71" i="9"/>
  <c r="X13" i="9"/>
  <c r="R81" i="9"/>
  <c r="R8" i="9"/>
  <c r="BM39" i="9"/>
  <c r="BM66" i="9"/>
  <c r="BM68" i="9"/>
  <c r="BG7" i="9"/>
  <c r="BG113" i="9"/>
  <c r="BG134" i="9"/>
  <c r="BA159" i="9"/>
  <c r="BA81" i="9"/>
  <c r="BA33" i="9"/>
  <c r="AU40" i="9"/>
  <c r="AU79" i="9"/>
  <c r="AO35" i="9"/>
  <c r="AO96" i="9"/>
  <c r="AI21" i="9"/>
  <c r="AI38" i="9"/>
  <c r="AC47" i="9"/>
  <c r="AC18" i="9"/>
  <c r="W46" i="9"/>
  <c r="W61" i="9"/>
  <c r="Q23" i="9"/>
  <c r="Q38" i="9"/>
  <c r="BC145" i="9"/>
  <c r="AW48" i="9"/>
  <c r="AW45" i="9"/>
  <c r="AW37" i="9"/>
  <c r="AW54" i="9"/>
  <c r="AW4" i="9"/>
  <c r="AQ59" i="9"/>
  <c r="AQ103" i="9"/>
  <c r="AQ92" i="9"/>
  <c r="AQ38" i="9"/>
  <c r="AK25" i="9"/>
  <c r="AK100" i="9"/>
  <c r="AK42" i="9"/>
  <c r="AK88" i="9"/>
  <c r="AE27" i="9"/>
  <c r="AE80" i="9"/>
  <c r="AE100" i="9"/>
  <c r="Y38" i="9"/>
  <c r="Y98" i="9"/>
  <c r="Y61" i="9"/>
  <c r="S94" i="9"/>
  <c r="S17" i="9"/>
  <c r="S112" i="9"/>
  <c r="BN39" i="9"/>
  <c r="BN149" i="9"/>
  <c r="BN82" i="9"/>
  <c r="BH25" i="9"/>
  <c r="BH24" i="9"/>
  <c r="BH79" i="9"/>
  <c r="BB62" i="9"/>
  <c r="BB159" i="9"/>
  <c r="BB27" i="9"/>
  <c r="BB134" i="9"/>
  <c r="AV45" i="9"/>
  <c r="AV18" i="9"/>
  <c r="AP23" i="9"/>
  <c r="AP104" i="9"/>
  <c r="AJ54" i="9"/>
  <c r="AJ19" i="9"/>
  <c r="AD27" i="9"/>
  <c r="AD40" i="9"/>
  <c r="X104" i="9"/>
  <c r="X65" i="9"/>
  <c r="X5" i="9"/>
  <c r="R12" i="9"/>
  <c r="R96" i="9"/>
  <c r="BM57" i="9"/>
  <c r="BM118" i="9"/>
  <c r="BM119" i="9"/>
  <c r="BG39" i="9"/>
  <c r="BG127" i="9"/>
  <c r="BG78" i="9"/>
  <c r="BA26" i="9"/>
  <c r="BA127" i="9"/>
  <c r="BA11" i="9"/>
  <c r="AU76" i="9"/>
  <c r="AU89" i="9"/>
  <c r="AO45" i="9"/>
  <c r="AO22" i="9"/>
  <c r="AI35" i="9"/>
  <c r="AI90" i="9"/>
  <c r="AC73" i="9"/>
  <c r="AC62" i="9"/>
  <c r="W64" i="9"/>
  <c r="W95" i="9"/>
  <c r="Q43" i="9"/>
  <c r="Q40" i="9"/>
  <c r="BC81" i="9"/>
  <c r="BC140" i="9"/>
  <c r="BC22" i="9"/>
  <c r="BC159" i="9"/>
  <c r="AW55" i="9"/>
  <c r="AW30" i="9"/>
  <c r="AW62" i="9"/>
  <c r="AW47" i="9"/>
  <c r="AQ5" i="9"/>
  <c r="AQ70" i="9"/>
  <c r="AQ106" i="9"/>
  <c r="AQ47" i="9"/>
  <c r="AQ80" i="9"/>
  <c r="AK36" i="9"/>
  <c r="AK26" i="9"/>
  <c r="AK51" i="9"/>
  <c r="AK94" i="9"/>
  <c r="AE29" i="9"/>
  <c r="AE90" i="9"/>
  <c r="AE44" i="9"/>
  <c r="Y40" i="9"/>
  <c r="Y67" i="9"/>
  <c r="Y81" i="9"/>
  <c r="S103" i="9"/>
  <c r="S24" i="9"/>
  <c r="S38" i="9"/>
  <c r="BN41" i="9"/>
  <c r="BN134" i="9"/>
  <c r="BN89" i="9"/>
  <c r="BH36" i="9"/>
  <c r="BH41" i="9"/>
  <c r="BH8" i="9"/>
  <c r="BB141" i="9"/>
  <c r="BB122" i="9"/>
  <c r="BB67" i="9"/>
  <c r="BB4" i="9"/>
  <c r="AV23" i="9"/>
  <c r="AV13" i="9"/>
  <c r="AP27" i="9"/>
  <c r="AP58" i="9"/>
  <c r="AJ74" i="9"/>
  <c r="AJ37" i="9"/>
  <c r="AD29" i="9"/>
  <c r="AD100" i="9"/>
  <c r="X103" i="9"/>
  <c r="X31" i="9"/>
  <c r="R11" i="9"/>
  <c r="R92" i="9"/>
  <c r="R10" i="9"/>
  <c r="BM59" i="9"/>
  <c r="BM129" i="9"/>
  <c r="BM148" i="9"/>
  <c r="BG43" i="9"/>
  <c r="BG129" i="9"/>
  <c r="BG28" i="9"/>
  <c r="BA32" i="9"/>
  <c r="BA167" i="9"/>
  <c r="BA84" i="9"/>
  <c r="AU78" i="9"/>
  <c r="AU83" i="9"/>
  <c r="AO47" i="9"/>
  <c r="AO26" i="9"/>
  <c r="AI37" i="9"/>
  <c r="AI24" i="9"/>
  <c r="AC83" i="9"/>
  <c r="AC49" i="9"/>
  <c r="W66" i="9"/>
  <c r="W81" i="9"/>
  <c r="Q45" i="9"/>
  <c r="Q46" i="9"/>
  <c r="BC126" i="9"/>
  <c r="BC141" i="9"/>
  <c r="BC25" i="9"/>
  <c r="BC164" i="9"/>
  <c r="AW64" i="9"/>
  <c r="AW58" i="9"/>
  <c r="AW103" i="9"/>
  <c r="AW35" i="9"/>
  <c r="AQ15" i="9"/>
  <c r="AQ73" i="9"/>
  <c r="AQ6" i="9"/>
  <c r="AQ98" i="9"/>
  <c r="AQ28" i="9"/>
  <c r="AK45" i="9"/>
  <c r="AK35" i="9"/>
  <c r="AK77" i="9"/>
  <c r="AK28" i="9"/>
  <c r="AE31" i="9"/>
  <c r="AE32" i="9"/>
  <c r="AE66" i="9"/>
  <c r="Y42" i="9"/>
  <c r="Y87" i="9"/>
  <c r="Y22" i="9"/>
  <c r="S114" i="9"/>
  <c r="S46" i="9"/>
  <c r="S27" i="9"/>
  <c r="BN51" i="9"/>
  <c r="BN61" i="9"/>
  <c r="BN28" i="9"/>
  <c r="BH45" i="9"/>
  <c r="BH52" i="9"/>
  <c r="BH68" i="9"/>
  <c r="BB161" i="9"/>
  <c r="BB135" i="9"/>
  <c r="BB90" i="9"/>
  <c r="AV24" i="9"/>
  <c r="AV99" i="9"/>
  <c r="AV17" i="9"/>
  <c r="AP31" i="9"/>
  <c r="AP82" i="9"/>
  <c r="AJ83" i="9"/>
  <c r="AJ102" i="9"/>
  <c r="AD31" i="9"/>
  <c r="AD60" i="9"/>
  <c r="X80" i="9"/>
  <c r="X51" i="9"/>
  <c r="R15" i="9"/>
  <c r="R101" i="9"/>
  <c r="R58" i="9"/>
  <c r="BM61" i="9"/>
  <c r="BM138" i="9"/>
  <c r="BM36" i="9"/>
  <c r="BG45" i="9"/>
  <c r="BG131" i="9"/>
  <c r="BG132" i="9"/>
  <c r="BA52" i="9"/>
  <c r="BA20" i="9"/>
  <c r="BA77" i="9"/>
  <c r="AU80" i="9"/>
  <c r="AU77" i="9"/>
  <c r="AO49" i="9"/>
  <c r="AO34" i="9"/>
  <c r="AI39" i="9"/>
  <c r="AI68" i="9"/>
  <c r="AC19" i="9"/>
  <c r="AC34" i="9"/>
  <c r="W68" i="9"/>
  <c r="W26" i="9"/>
  <c r="Q47" i="9"/>
  <c r="Q82" i="9"/>
  <c r="BC157" i="9"/>
  <c r="BC80" i="9"/>
  <c r="BC147" i="9"/>
  <c r="BC146" i="9"/>
  <c r="AW75" i="9"/>
  <c r="AW99" i="9"/>
  <c r="AW24" i="9"/>
  <c r="AW68" i="9"/>
  <c r="AQ25" i="9"/>
  <c r="AQ97" i="9"/>
  <c r="AQ71" i="9"/>
  <c r="AQ69" i="9"/>
  <c r="AQ61" i="9"/>
  <c r="AK56" i="9"/>
  <c r="AK50" i="9"/>
  <c r="AK83" i="9"/>
  <c r="AE5" i="9"/>
  <c r="AE35" i="9"/>
  <c r="AE40" i="9"/>
  <c r="AE20" i="9"/>
  <c r="Y44" i="9"/>
  <c r="Y73" i="9"/>
  <c r="Y26" i="9"/>
  <c r="S5" i="9"/>
  <c r="S61" i="9"/>
  <c r="S89" i="9"/>
  <c r="BN87" i="9"/>
  <c r="BN79" i="9"/>
  <c r="BN63" i="9"/>
  <c r="BH43" i="9"/>
  <c r="BH77" i="9"/>
  <c r="BH11" i="9"/>
  <c r="BB5" i="9"/>
  <c r="BB33" i="9"/>
  <c r="BB144" i="9"/>
  <c r="AV28" i="9"/>
  <c r="AV33" i="9"/>
  <c r="AV19" i="9"/>
  <c r="AP33" i="9"/>
  <c r="AP98" i="9"/>
  <c r="AJ32" i="9"/>
  <c r="AJ22" i="9"/>
  <c r="AD55" i="9"/>
  <c r="AD32" i="9"/>
  <c r="X86" i="9"/>
  <c r="X39" i="9"/>
  <c r="R17" i="9"/>
  <c r="R112" i="9"/>
  <c r="R86" i="9"/>
  <c r="BM67" i="9"/>
  <c r="BM50" i="9"/>
  <c r="BM48" i="9"/>
  <c r="BG47" i="9"/>
  <c r="BG96" i="9"/>
  <c r="BG92" i="9"/>
  <c r="BA90" i="9"/>
  <c r="BA45" i="9"/>
  <c r="BA150" i="9"/>
  <c r="AU90" i="9"/>
  <c r="AU87" i="9"/>
  <c r="AO51" i="9"/>
  <c r="AO64" i="9"/>
  <c r="AI69" i="9"/>
  <c r="AI76" i="9"/>
  <c r="AC50" i="9"/>
  <c r="AC96" i="9"/>
  <c r="W70" i="9"/>
  <c r="W23" i="9"/>
  <c r="Q67" i="9"/>
  <c r="Q32" i="9"/>
  <c r="BK33" i="9"/>
  <c r="BK102" i="9"/>
  <c r="BK83" i="9"/>
  <c r="BE155" i="9"/>
  <c r="BE86" i="9"/>
  <c r="BE87" i="9"/>
  <c r="BE22" i="9"/>
  <c r="BE64" i="9"/>
  <c r="BE16" i="9"/>
  <c r="BE36" i="9"/>
  <c r="BE30" i="9"/>
  <c r="AY61" i="9"/>
  <c r="AY92" i="9"/>
  <c r="AY87" i="9"/>
  <c r="AY91" i="9"/>
  <c r="AY56" i="9"/>
  <c r="AY14" i="9"/>
  <c r="AS103" i="9"/>
  <c r="AS99" i="9"/>
  <c r="AS34" i="9"/>
  <c r="AS95" i="9"/>
  <c r="AS73" i="9"/>
  <c r="AM29" i="9"/>
  <c r="AM97" i="9"/>
  <c r="AM70" i="9"/>
  <c r="AM43" i="9"/>
  <c r="AM74" i="9"/>
  <c r="AG65" i="9"/>
  <c r="AG54" i="9"/>
  <c r="AG33" i="9"/>
  <c r="AG70" i="9"/>
  <c r="AG100" i="9"/>
  <c r="AA75" i="9"/>
  <c r="AA93" i="9"/>
  <c r="AA45" i="9"/>
  <c r="AA94" i="9"/>
  <c r="AA16" i="9"/>
  <c r="U27" i="9"/>
  <c r="U54" i="9"/>
  <c r="U99" i="9"/>
  <c r="U39" i="9"/>
  <c r="U73" i="9"/>
  <c r="BO133" i="9"/>
  <c r="BO59" i="9"/>
  <c r="BO102" i="9"/>
  <c r="BO112" i="9"/>
  <c r="BO128" i="9"/>
  <c r="BO48" i="9"/>
  <c r="BI58" i="9"/>
  <c r="BI8" i="9"/>
  <c r="BI55" i="9"/>
  <c r="BI51" i="9"/>
  <c r="BI124" i="9"/>
  <c r="BI112" i="9"/>
  <c r="BC132" i="9"/>
  <c r="BC136" i="9"/>
  <c r="BC37" i="9"/>
  <c r="BC160" i="9"/>
  <c r="BC142" i="9"/>
  <c r="BC58" i="9"/>
  <c r="BC155" i="9"/>
  <c r="AW104" i="9"/>
  <c r="AW108" i="9"/>
  <c r="AW53" i="9"/>
  <c r="AW98" i="9"/>
  <c r="AQ35" i="9"/>
  <c r="AQ102" i="9"/>
  <c r="AQ74" i="9"/>
  <c r="AQ72" i="9"/>
  <c r="AQ108" i="9"/>
  <c r="AK65" i="9"/>
  <c r="AK70" i="9"/>
  <c r="AK37" i="9"/>
  <c r="AE105" i="9"/>
  <c r="AE37" i="9"/>
  <c r="AE62" i="9"/>
  <c r="AE96" i="9"/>
  <c r="Y48" i="9"/>
  <c r="Y45" i="9"/>
  <c r="Y21" i="9"/>
  <c r="S26" i="9"/>
  <c r="S68" i="9"/>
  <c r="S39" i="9"/>
  <c r="BN94" i="9"/>
  <c r="BN150" i="9"/>
  <c r="BN130" i="9"/>
  <c r="BH74" i="9"/>
  <c r="BH93" i="9"/>
  <c r="BH90" i="9"/>
  <c r="BB9" i="9"/>
  <c r="BB47" i="9"/>
  <c r="BB162" i="9"/>
  <c r="AV30" i="9"/>
  <c r="AV67" i="9"/>
  <c r="AV21" i="9"/>
  <c r="AP37" i="9"/>
  <c r="AP72" i="9"/>
  <c r="AJ70" i="9"/>
  <c r="AJ58" i="9"/>
  <c r="AD57" i="9"/>
  <c r="AD48" i="9"/>
  <c r="X90" i="9"/>
  <c r="X43" i="9"/>
  <c r="R19" i="9"/>
  <c r="R78" i="9"/>
  <c r="R111" i="9"/>
  <c r="BM71" i="9"/>
  <c r="BM90" i="9"/>
  <c r="BM146" i="9"/>
  <c r="BG49" i="9"/>
  <c r="BG30" i="9"/>
  <c r="BG48" i="9"/>
  <c r="BA134" i="9"/>
  <c r="BA119" i="9"/>
  <c r="BA132" i="9"/>
  <c r="AU94" i="9"/>
  <c r="AU5" i="9"/>
  <c r="AO65" i="9"/>
  <c r="AO78" i="9"/>
  <c r="AI71" i="9"/>
  <c r="AI18" i="9"/>
  <c r="AC29" i="9"/>
  <c r="AC81" i="9"/>
  <c r="W78" i="9"/>
  <c r="W25" i="9"/>
  <c r="Q69" i="9"/>
  <c r="Q8" i="9"/>
  <c r="BK57" i="9"/>
  <c r="BK96" i="9"/>
  <c r="BK94" i="9"/>
  <c r="BK107" i="9"/>
  <c r="BE15" i="9"/>
  <c r="BE107" i="9"/>
  <c r="BE10" i="9"/>
  <c r="BE80" i="9"/>
  <c r="BE81" i="9"/>
  <c r="BE89" i="9"/>
  <c r="BE75" i="9"/>
  <c r="BE11" i="9"/>
  <c r="AY70" i="9"/>
  <c r="AY32" i="9"/>
  <c r="AY96" i="9"/>
  <c r="AY100" i="9"/>
  <c r="AY65" i="9"/>
  <c r="AY18" i="9"/>
  <c r="AS5" i="9"/>
  <c r="AS102" i="9"/>
  <c r="AS85" i="9"/>
  <c r="AS104" i="9"/>
  <c r="AS83" i="9"/>
  <c r="AM40" i="9"/>
  <c r="AM14" i="9"/>
  <c r="AM87" i="9"/>
  <c r="AM28" i="9"/>
  <c r="AM48" i="9"/>
  <c r="AG75" i="9"/>
  <c r="AG64" i="9"/>
  <c r="AG66" i="9"/>
  <c r="AG25" i="9"/>
  <c r="AG71" i="9"/>
  <c r="AA84" i="9"/>
  <c r="AA79" i="9"/>
  <c r="AA74" i="9"/>
  <c r="AA78" i="9"/>
  <c r="AA18" i="9"/>
  <c r="U67" i="9"/>
  <c r="U71" i="9"/>
  <c r="U108" i="9"/>
  <c r="U47" i="9"/>
  <c r="U28" i="9"/>
  <c r="BO151" i="9"/>
  <c r="BO80" i="9"/>
  <c r="BO75" i="9"/>
  <c r="BO43" i="9"/>
  <c r="BO72" i="9"/>
  <c r="BO152" i="9"/>
  <c r="BI67" i="9"/>
  <c r="BI17" i="9"/>
  <c r="BI66" i="9"/>
  <c r="BI120" i="9"/>
  <c r="BI116" i="9"/>
  <c r="BI132" i="9"/>
  <c r="BC152" i="9"/>
  <c r="BC87" i="9"/>
  <c r="BC72" i="9"/>
  <c r="BC19" i="9"/>
  <c r="BC94" i="9"/>
  <c r="BC166" i="9"/>
  <c r="BC127" i="9"/>
  <c r="AW41" i="9"/>
  <c r="AW46" i="9"/>
  <c r="AW56" i="9"/>
  <c r="AW107" i="9"/>
  <c r="AQ45" i="9"/>
  <c r="AQ24" i="9"/>
  <c r="AQ81" i="9"/>
  <c r="AQ16" i="9"/>
  <c r="AQ63" i="9"/>
  <c r="AK76" i="9"/>
  <c r="AK53" i="9"/>
  <c r="AK52" i="9"/>
  <c r="AE104" i="9"/>
  <c r="AE39" i="9"/>
  <c r="AE82" i="9"/>
  <c r="AE38" i="9"/>
  <c r="Y54" i="9"/>
  <c r="Y85" i="9"/>
  <c r="Y23" i="9"/>
  <c r="S45" i="9"/>
  <c r="S88" i="9"/>
  <c r="S98" i="9"/>
  <c r="BN133" i="9"/>
  <c r="BN62" i="9"/>
  <c r="BN90" i="9"/>
  <c r="BH83" i="9"/>
  <c r="BH101" i="9"/>
  <c r="BH131" i="9"/>
  <c r="BB76" i="9"/>
  <c r="BB64" i="9"/>
  <c r="BB53" i="9"/>
  <c r="AV32" i="9"/>
  <c r="AV76" i="9"/>
  <c r="AV6" i="9"/>
  <c r="AP65" i="9"/>
  <c r="AP12" i="9"/>
  <c r="AJ78" i="9"/>
  <c r="AJ89" i="9"/>
  <c r="AD59" i="9"/>
  <c r="AD70" i="9"/>
  <c r="X36" i="9"/>
  <c r="X75" i="9"/>
  <c r="R21" i="9"/>
  <c r="R44" i="9"/>
  <c r="R105" i="9"/>
  <c r="BM73" i="9"/>
  <c r="BM22" i="9"/>
  <c r="BM84" i="9"/>
  <c r="BG51" i="9"/>
  <c r="BG60" i="9"/>
  <c r="BG62" i="9"/>
  <c r="BA29" i="9"/>
  <c r="BA130" i="9"/>
  <c r="BA15" i="9"/>
  <c r="AU96" i="9"/>
  <c r="AU7" i="9"/>
  <c r="AO67" i="9"/>
  <c r="AO88" i="9"/>
  <c r="AI73" i="9"/>
  <c r="AI48" i="9"/>
  <c r="AC37" i="9"/>
  <c r="AC26" i="9"/>
  <c r="W80" i="9"/>
  <c r="W27" i="9"/>
  <c r="Q79" i="9"/>
  <c r="Q74" i="9"/>
  <c r="BK128" i="9"/>
  <c r="BK50" i="9"/>
  <c r="BK47" i="9"/>
  <c r="BE25" i="9"/>
  <c r="BE120" i="9"/>
  <c r="BE46" i="9"/>
  <c r="BE88" i="9"/>
  <c r="BE69" i="9"/>
  <c r="BE148" i="9"/>
  <c r="BE153" i="9"/>
  <c r="BE109" i="9"/>
  <c r="AY81" i="9"/>
  <c r="AY57" i="9"/>
  <c r="AY26" i="9"/>
  <c r="AY34" i="9"/>
  <c r="AY86" i="9"/>
  <c r="AY4" i="9"/>
  <c r="AS40" i="9"/>
  <c r="AS25" i="9"/>
  <c r="AS91" i="9"/>
  <c r="AS74" i="9"/>
  <c r="AS62" i="9"/>
  <c r="AM49" i="9"/>
  <c r="AM23" i="9"/>
  <c r="AM95" i="9"/>
  <c r="AM90" i="9"/>
  <c r="AM93" i="9"/>
  <c r="AG60" i="9"/>
  <c r="AG67" i="9"/>
  <c r="AG76" i="9"/>
  <c r="AG95" i="9"/>
  <c r="AG7" i="9"/>
  <c r="AA81" i="9"/>
  <c r="AA30" i="9"/>
  <c r="AA89" i="9"/>
  <c r="AA40" i="9"/>
  <c r="AA5" i="9"/>
  <c r="U88" i="9"/>
  <c r="U81" i="9"/>
  <c r="U22" i="9"/>
  <c r="U6" i="9"/>
  <c r="U112" i="9"/>
  <c r="BO92" i="9"/>
  <c r="BO99" i="9"/>
  <c r="BO154" i="9"/>
  <c r="BO89" i="9"/>
  <c r="BO58" i="9"/>
  <c r="BO139" i="9"/>
  <c r="BI89" i="9"/>
  <c r="BI68" i="9"/>
  <c r="BI26" i="9"/>
  <c r="BI24" i="9"/>
  <c r="BI44" i="9"/>
  <c r="BI19" i="9"/>
  <c r="BC163" i="9"/>
  <c r="BC108" i="9"/>
  <c r="BC92" i="9"/>
  <c r="BC44" i="9"/>
  <c r="BC117" i="9"/>
  <c r="BC53" i="9"/>
  <c r="BC64" i="9"/>
  <c r="AW27" i="9"/>
  <c r="AW73" i="9"/>
  <c r="AW71" i="9"/>
  <c r="AW6" i="9"/>
  <c r="AQ65" i="9"/>
  <c r="AQ51" i="9"/>
  <c r="AQ100" i="9"/>
  <c r="AQ62" i="9"/>
  <c r="AQ42" i="9"/>
  <c r="AK85" i="9"/>
  <c r="AK73" i="9"/>
  <c r="AK60" i="9"/>
  <c r="AE33" i="9"/>
  <c r="AE41" i="9"/>
  <c r="AE18" i="9"/>
  <c r="AE56" i="9"/>
  <c r="Y58" i="9"/>
  <c r="Y33" i="9"/>
  <c r="Y25" i="9"/>
  <c r="S37" i="9"/>
  <c r="S110" i="9"/>
  <c r="S104" i="9"/>
  <c r="BN153" i="9"/>
  <c r="BN83" i="9"/>
  <c r="BN121" i="9"/>
  <c r="BH121" i="9"/>
  <c r="BH6" i="9"/>
  <c r="BH91" i="9"/>
  <c r="BB118" i="9"/>
  <c r="BB24" i="9"/>
  <c r="BB70" i="9"/>
  <c r="AV34" i="9"/>
  <c r="AV103" i="9"/>
  <c r="AV16" i="9"/>
  <c r="AP93" i="9"/>
  <c r="AP66" i="9"/>
  <c r="AJ95" i="9"/>
  <c r="AJ60" i="9"/>
  <c r="AD63" i="9"/>
  <c r="AD68" i="9"/>
  <c r="X42" i="9"/>
  <c r="X97" i="9"/>
  <c r="R23" i="9"/>
  <c r="R84" i="9"/>
  <c r="R36" i="9"/>
  <c r="BM97" i="9"/>
  <c r="BM30" i="9"/>
  <c r="BM56" i="9"/>
  <c r="BG53" i="9"/>
  <c r="BG106" i="9"/>
  <c r="BG26" i="9"/>
  <c r="BA38" i="9"/>
  <c r="BA97" i="9"/>
  <c r="BA112" i="9"/>
  <c r="AU98" i="9"/>
  <c r="AU17" i="9"/>
  <c r="AO69" i="9"/>
  <c r="AO94" i="9"/>
  <c r="AI75" i="9"/>
  <c r="AI42" i="9"/>
  <c r="AC45" i="9"/>
  <c r="AC51" i="9"/>
  <c r="W82" i="9"/>
  <c r="W29" i="9"/>
  <c r="Q83" i="9"/>
  <c r="Q30" i="9"/>
  <c r="S69" i="9"/>
  <c r="S15" i="9"/>
  <c r="S97" i="9"/>
  <c r="S82" i="9"/>
  <c r="BN80" i="9"/>
  <c r="BN101" i="9"/>
  <c r="BN18" i="9"/>
  <c r="BN48" i="9"/>
  <c r="BH16" i="9"/>
  <c r="BH122" i="9"/>
  <c r="BH114" i="9"/>
  <c r="BH42" i="9"/>
  <c r="BH108" i="9"/>
  <c r="BB22" i="9"/>
  <c r="BB14" i="9"/>
  <c r="BB29" i="9"/>
  <c r="BB132" i="9"/>
  <c r="BB78" i="9"/>
  <c r="AV50" i="9"/>
  <c r="AV108" i="9"/>
  <c r="AV69" i="9"/>
  <c r="AV4" i="9"/>
  <c r="AP29" i="9"/>
  <c r="AP106" i="9"/>
  <c r="AP68" i="9"/>
  <c r="AJ63" i="9"/>
  <c r="AJ90" i="9"/>
  <c r="AJ66" i="9"/>
  <c r="AD23" i="9"/>
  <c r="AD79" i="9"/>
  <c r="AD58" i="9"/>
  <c r="AD4" i="9"/>
  <c r="X58" i="9"/>
  <c r="X67" i="9"/>
  <c r="X16" i="9"/>
  <c r="R43" i="9"/>
  <c r="R38" i="9"/>
  <c r="R56" i="9"/>
  <c r="R54" i="9"/>
  <c r="BM63" i="9"/>
  <c r="BM24" i="9"/>
  <c r="BM108" i="9"/>
  <c r="BM12" i="9"/>
  <c r="BG4" i="9"/>
  <c r="BG65" i="9"/>
  <c r="BG125" i="9"/>
  <c r="BG6" i="9"/>
  <c r="BG116" i="9"/>
  <c r="BA148" i="9"/>
  <c r="BA98" i="9"/>
  <c r="BA109" i="9"/>
  <c r="BA147" i="9"/>
  <c r="BA41" i="9"/>
  <c r="AU38" i="9"/>
  <c r="AU104" i="9"/>
  <c r="AU43" i="9"/>
  <c r="AU12" i="9"/>
  <c r="AO61" i="9"/>
  <c r="AO20" i="9"/>
  <c r="AO12" i="9"/>
  <c r="AI33" i="9"/>
  <c r="AI97" i="9"/>
  <c r="AI104" i="9"/>
  <c r="AC15" i="9"/>
  <c r="AC85" i="9"/>
  <c r="AC76" i="9"/>
  <c r="AC11" i="9"/>
  <c r="W74" i="9"/>
  <c r="W85" i="9"/>
  <c r="W19" i="9"/>
  <c r="Q39" i="9"/>
  <c r="Q99" i="9"/>
  <c r="Q92" i="9"/>
  <c r="AA91" i="9"/>
  <c r="AA9" i="9"/>
  <c r="U48" i="9"/>
  <c r="U36" i="9"/>
  <c r="U66" i="9"/>
  <c r="U93" i="9"/>
  <c r="U116" i="9"/>
  <c r="BO5" i="9"/>
  <c r="BO34" i="9"/>
  <c r="BO47" i="9"/>
  <c r="BO84" i="9"/>
  <c r="BO119" i="9"/>
  <c r="BO65" i="9"/>
  <c r="BO117" i="9"/>
  <c r="BO33" i="9"/>
  <c r="BI78" i="9"/>
  <c r="BI85" i="9"/>
  <c r="BI32" i="9"/>
  <c r="BI83" i="9"/>
  <c r="BI94" i="9"/>
  <c r="BI62" i="9"/>
  <c r="BI80" i="9"/>
  <c r="BC143" i="9"/>
  <c r="BC100" i="9"/>
  <c r="BC139" i="9"/>
  <c r="BC93" i="9"/>
  <c r="BC78" i="9"/>
  <c r="BC17" i="9"/>
  <c r="BC102" i="9"/>
  <c r="BC150" i="9"/>
  <c r="AW34" i="9"/>
  <c r="AW39" i="9"/>
  <c r="AW91" i="9"/>
  <c r="AW38" i="9"/>
  <c r="AW14" i="9"/>
  <c r="AQ55" i="9"/>
  <c r="AQ89" i="9"/>
  <c r="AQ67" i="9"/>
  <c r="AQ79" i="9"/>
  <c r="AQ86" i="9"/>
  <c r="AK7" i="9"/>
  <c r="AK105" i="9"/>
  <c r="AK44" i="9"/>
  <c r="AK71" i="9"/>
  <c r="AK40" i="9"/>
  <c r="AE83" i="9"/>
  <c r="AE81" i="9"/>
  <c r="AE92" i="9"/>
  <c r="AE86" i="9"/>
  <c r="Y46" i="9"/>
  <c r="Y47" i="9"/>
  <c r="Y55" i="9"/>
  <c r="Y19" i="9"/>
  <c r="S66" i="9"/>
  <c r="S25" i="9"/>
  <c r="S77" i="9"/>
  <c r="S47" i="9"/>
  <c r="BN17" i="9"/>
  <c r="BN138" i="9"/>
  <c r="BN58" i="9"/>
  <c r="BN125" i="9"/>
  <c r="BN91" i="9"/>
  <c r="BH56" i="9"/>
  <c r="BH69" i="9"/>
  <c r="BH107" i="9"/>
  <c r="BH132" i="9"/>
  <c r="BB18" i="9"/>
  <c r="BB158" i="9"/>
  <c r="BB164" i="9"/>
  <c r="BB139" i="9"/>
  <c r="BB91" i="9"/>
  <c r="BB131" i="9"/>
  <c r="AV64" i="9"/>
  <c r="AV49" i="9"/>
  <c r="AV72" i="9"/>
  <c r="AP57" i="9"/>
  <c r="AP43" i="9"/>
  <c r="AP42" i="9"/>
  <c r="AP44" i="9"/>
  <c r="AJ52" i="9"/>
  <c r="AJ33" i="9"/>
  <c r="AJ55" i="9"/>
  <c r="AD33" i="9"/>
  <c r="AD97" i="9"/>
  <c r="AD30" i="9"/>
  <c r="X74" i="9"/>
  <c r="X68" i="9"/>
  <c r="X83" i="9"/>
  <c r="X7" i="9"/>
  <c r="R55" i="9"/>
  <c r="R26" i="9"/>
  <c r="R16" i="9"/>
  <c r="BM17" i="9"/>
  <c r="BM75" i="9"/>
  <c r="BM52" i="9"/>
  <c r="BM10" i="9"/>
  <c r="BM74" i="9"/>
  <c r="BG11" i="9"/>
  <c r="BG75" i="9"/>
  <c r="BG133" i="9"/>
  <c r="BG66" i="9"/>
  <c r="BG22" i="9"/>
  <c r="BA65" i="9"/>
  <c r="BA69" i="9"/>
  <c r="BA53" i="9"/>
  <c r="BA89" i="9"/>
  <c r="BA36" i="9"/>
  <c r="AU56" i="9"/>
  <c r="AU73" i="9"/>
  <c r="AU107" i="9"/>
  <c r="AO7" i="9"/>
  <c r="AO71" i="9"/>
  <c r="AO62" i="9"/>
  <c r="AO66" i="9"/>
  <c r="AI41" i="9"/>
  <c r="AI34" i="9"/>
  <c r="AI96" i="9"/>
  <c r="AC99" i="9"/>
  <c r="AC97" i="9"/>
  <c r="AC41" i="9"/>
  <c r="W105" i="9"/>
  <c r="W84" i="9"/>
  <c r="W73" i="9"/>
  <c r="W20" i="9"/>
  <c r="Q49" i="9"/>
  <c r="Q107" i="9"/>
  <c r="Q12" i="9"/>
  <c r="Y89" i="9"/>
  <c r="Y14" i="9"/>
  <c r="S85" i="9"/>
  <c r="S9" i="9"/>
  <c r="S90" i="9"/>
  <c r="S76" i="9"/>
  <c r="BN19" i="9"/>
  <c r="BN8" i="9"/>
  <c r="BN12" i="9"/>
  <c r="BN112" i="9"/>
  <c r="BN22" i="9"/>
  <c r="BH125" i="9"/>
  <c r="BH133" i="9"/>
  <c r="BH99" i="9"/>
  <c r="BH19" i="9"/>
  <c r="BB28" i="9"/>
  <c r="BB51" i="9"/>
  <c r="BB17" i="9"/>
  <c r="BB145" i="9"/>
  <c r="BB125" i="9"/>
  <c r="BB104" i="9"/>
  <c r="AV84" i="9"/>
  <c r="AV61" i="9"/>
  <c r="AV86" i="9"/>
  <c r="AP73" i="9"/>
  <c r="AP45" i="9"/>
  <c r="AP76" i="9"/>
  <c r="AP108" i="9"/>
  <c r="AJ26" i="9"/>
  <c r="AJ68" i="9"/>
  <c r="AJ80" i="9"/>
  <c r="AD35" i="9"/>
  <c r="AD99" i="9"/>
  <c r="AD54" i="9"/>
  <c r="X92" i="9"/>
  <c r="X72" i="9"/>
  <c r="X89" i="9"/>
  <c r="X10" i="9"/>
  <c r="R57" i="9"/>
  <c r="R66" i="9"/>
  <c r="R14" i="9"/>
  <c r="BM19" i="9"/>
  <c r="BM77" i="9"/>
  <c r="BM92" i="9"/>
  <c r="BM18" i="9"/>
  <c r="BM155" i="9"/>
  <c r="BG13" i="9"/>
  <c r="BG79" i="9"/>
  <c r="BG135" i="9"/>
  <c r="BG18" i="9"/>
  <c r="BG110" i="9"/>
  <c r="BA100" i="9"/>
  <c r="BA88" i="9"/>
  <c r="BA57" i="9"/>
  <c r="BA102" i="9"/>
  <c r="BA123" i="9"/>
  <c r="AU58" i="9"/>
  <c r="AU93" i="9"/>
  <c r="AU69" i="9"/>
  <c r="AO9" i="9"/>
  <c r="AO75" i="9"/>
  <c r="AO76" i="9"/>
  <c r="AO56" i="9"/>
  <c r="AI51" i="9"/>
  <c r="AI54" i="9"/>
  <c r="AI22" i="9"/>
  <c r="AC68" i="9"/>
  <c r="AC16" i="9"/>
  <c r="AC23" i="9"/>
  <c r="W102" i="9"/>
  <c r="W86" i="9"/>
  <c r="W69" i="9"/>
  <c r="W5" i="9"/>
  <c r="Q53" i="9"/>
  <c r="Q109" i="9"/>
  <c r="Q112" i="9"/>
  <c r="Y95" i="9"/>
  <c r="Y16" i="9"/>
  <c r="S51" i="9"/>
  <c r="S20" i="9"/>
  <c r="S96" i="9"/>
  <c r="S6" i="9"/>
  <c r="BN23" i="9"/>
  <c r="BN16" i="9"/>
  <c r="BN95" i="9"/>
  <c r="BN86" i="9"/>
  <c r="BN60" i="9"/>
  <c r="BH54" i="9"/>
  <c r="BH20" i="9"/>
  <c r="BH78" i="9"/>
  <c r="BH124" i="9"/>
  <c r="BB49" i="9"/>
  <c r="BB92" i="9"/>
  <c r="BB58" i="9"/>
  <c r="BB163" i="9"/>
  <c r="BB137" i="9"/>
  <c r="BB115" i="9"/>
  <c r="AV104" i="9"/>
  <c r="AV94" i="9"/>
  <c r="AV47" i="9"/>
  <c r="AP79" i="9"/>
  <c r="AP47" i="9"/>
  <c r="AP56" i="9"/>
  <c r="AP52" i="9"/>
  <c r="AJ35" i="9"/>
  <c r="AJ93" i="9"/>
  <c r="AJ86" i="9"/>
  <c r="AD37" i="9"/>
  <c r="AD52" i="9"/>
  <c r="AD20" i="9"/>
  <c r="X38" i="9"/>
  <c r="X100" i="9"/>
  <c r="X95" i="9"/>
  <c r="X4" i="9"/>
  <c r="R59" i="9"/>
  <c r="R115" i="9"/>
  <c r="R6" i="9"/>
  <c r="BM21" i="9"/>
  <c r="BM79" i="9"/>
  <c r="BM120" i="9"/>
  <c r="BM34" i="9"/>
  <c r="BM44" i="9"/>
  <c r="BG15" i="9"/>
  <c r="BG83" i="9"/>
  <c r="BG102" i="9"/>
  <c r="BG94" i="9"/>
  <c r="BA6" i="9"/>
  <c r="BA105" i="9"/>
  <c r="BA122" i="9"/>
  <c r="BA70" i="9"/>
  <c r="BA107" i="9"/>
  <c r="BA21" i="9"/>
  <c r="AU60" i="9"/>
  <c r="AU53" i="9"/>
  <c r="AU101" i="9"/>
  <c r="AO11" i="9"/>
  <c r="AO79" i="9"/>
  <c r="AO68" i="9"/>
  <c r="AO80" i="9"/>
  <c r="AI55" i="9"/>
  <c r="AI74" i="9"/>
  <c r="AI58" i="9"/>
  <c r="AC22" i="9"/>
  <c r="AC24" i="9"/>
  <c r="AC36" i="9"/>
  <c r="W30" i="9"/>
  <c r="W88" i="9"/>
  <c r="W75" i="9"/>
  <c r="W7" i="9"/>
  <c r="Q57" i="9"/>
  <c r="Q64" i="9"/>
  <c r="Q100" i="9"/>
  <c r="Y69" i="9"/>
  <c r="Y18" i="9"/>
  <c r="S91" i="9"/>
  <c r="S35" i="9"/>
  <c r="S48" i="9"/>
  <c r="S55" i="9"/>
  <c r="BN27" i="9"/>
  <c r="BN106" i="9"/>
  <c r="BN98" i="9"/>
  <c r="BN96" i="9"/>
  <c r="BN100" i="9"/>
  <c r="BH102" i="9"/>
  <c r="BH29" i="9"/>
  <c r="BH111" i="9"/>
  <c r="BH48" i="9"/>
  <c r="BB68" i="9"/>
  <c r="BB97" i="9"/>
  <c r="BB88" i="9"/>
  <c r="BB34" i="9"/>
  <c r="BB99" i="9"/>
  <c r="BB25" i="9"/>
  <c r="AV41" i="9"/>
  <c r="AV88" i="9"/>
  <c r="AV35" i="9"/>
  <c r="AP81" i="9"/>
  <c r="AP51" i="9"/>
  <c r="AP6" i="9"/>
  <c r="AP64" i="9"/>
  <c r="AJ20" i="9"/>
  <c r="AJ104" i="9"/>
  <c r="AJ40" i="9"/>
  <c r="AD39" i="9"/>
  <c r="AD72" i="9"/>
  <c r="AD36" i="9"/>
  <c r="X62" i="9"/>
  <c r="X53" i="9"/>
  <c r="X49" i="9"/>
  <c r="R89" i="9"/>
  <c r="R61" i="9"/>
  <c r="R28" i="9"/>
  <c r="R62" i="9"/>
  <c r="BM23" i="9"/>
  <c r="BM81" i="9"/>
  <c r="BM140" i="9"/>
  <c r="BM102" i="9"/>
  <c r="BM110" i="9"/>
  <c r="BG25" i="9"/>
  <c r="BG85" i="9"/>
  <c r="BG12" i="9"/>
  <c r="BG40" i="9"/>
  <c r="BA8" i="9"/>
  <c r="BA136" i="9"/>
  <c r="BA137" i="9"/>
  <c r="BA149" i="9"/>
  <c r="BA144" i="9"/>
  <c r="BA115" i="9"/>
  <c r="AU64" i="9"/>
  <c r="AU39" i="9"/>
  <c r="AU63" i="9"/>
  <c r="AO21" i="9"/>
  <c r="AO81" i="9"/>
  <c r="AO6" i="9"/>
  <c r="AO90" i="9"/>
  <c r="AI57" i="9"/>
  <c r="AI94" i="9"/>
  <c r="AI66" i="9"/>
  <c r="AC70" i="9"/>
  <c r="AC40" i="9"/>
  <c r="AC64" i="9"/>
  <c r="W34" i="9"/>
  <c r="W90" i="9"/>
  <c r="W47" i="9"/>
  <c r="W10" i="9"/>
  <c r="Q59" i="9"/>
  <c r="Q10" i="9"/>
  <c r="Q60" i="9"/>
  <c r="AA27" i="9"/>
  <c r="AA10" i="9"/>
  <c r="U106" i="9"/>
  <c r="U57" i="9"/>
  <c r="U114" i="9"/>
  <c r="U41" i="9"/>
  <c r="U72" i="9"/>
  <c r="BO13" i="9"/>
  <c r="BO108" i="9"/>
  <c r="BO122" i="9"/>
  <c r="BO146" i="9"/>
  <c r="BO88" i="9"/>
  <c r="BO51" i="9"/>
  <c r="BO67" i="9"/>
  <c r="BO36" i="9"/>
  <c r="BI87" i="9"/>
  <c r="BI40" i="9"/>
  <c r="BI122" i="9"/>
  <c r="BI118" i="9"/>
  <c r="BI64" i="9"/>
  <c r="BI69" i="9"/>
  <c r="BI4" i="9"/>
  <c r="BC62" i="9"/>
  <c r="BC13" i="9"/>
  <c r="BC55" i="9"/>
  <c r="BC151" i="9"/>
  <c r="BC109" i="9"/>
  <c r="BC124" i="9"/>
  <c r="BC120" i="9"/>
  <c r="BC137" i="9"/>
  <c r="AW84" i="9"/>
  <c r="AW105" i="9"/>
  <c r="AW40" i="9"/>
  <c r="AW101" i="9"/>
  <c r="AW9" i="9"/>
  <c r="AQ99" i="9"/>
  <c r="AQ39" i="9"/>
  <c r="AQ14" i="9"/>
  <c r="AQ58" i="9"/>
  <c r="AQ9" i="9"/>
  <c r="AK47" i="9"/>
  <c r="AK43" i="9"/>
  <c r="AK101" i="9"/>
  <c r="AK102" i="9"/>
  <c r="AK69" i="9"/>
  <c r="AE21" i="9"/>
  <c r="AE97" i="9"/>
  <c r="AE68" i="9"/>
  <c r="AE11" i="9"/>
  <c r="Y62" i="9"/>
  <c r="Y101" i="9"/>
  <c r="Y91" i="9"/>
  <c r="Y20" i="9"/>
  <c r="S111" i="9"/>
  <c r="S75" i="9"/>
  <c r="S63" i="9"/>
  <c r="S65" i="9"/>
  <c r="BN29" i="9"/>
  <c r="BN151" i="9"/>
  <c r="BN137" i="9"/>
  <c r="BN46" i="9"/>
  <c r="BN103" i="9"/>
  <c r="BH100" i="9"/>
  <c r="BH35" i="9"/>
  <c r="BH18" i="9"/>
  <c r="BH62" i="9"/>
  <c r="BB108" i="9"/>
  <c r="BB126" i="9"/>
  <c r="BB59" i="9"/>
  <c r="BB133" i="9"/>
  <c r="BB117" i="9"/>
  <c r="BB165" i="9"/>
  <c r="AV27" i="9"/>
  <c r="AV109" i="9"/>
  <c r="AV77" i="9"/>
  <c r="AP85" i="9"/>
  <c r="AP55" i="9"/>
  <c r="AP74" i="9"/>
  <c r="AP54" i="9"/>
  <c r="AJ50" i="9"/>
  <c r="AJ18" i="9"/>
  <c r="AJ11" i="9"/>
  <c r="AD49" i="9"/>
  <c r="AD82" i="9"/>
  <c r="AD74" i="9"/>
  <c r="X70" i="9"/>
  <c r="X73" i="9"/>
  <c r="X63" i="9"/>
  <c r="R5" i="9"/>
  <c r="R63" i="9"/>
  <c r="R72" i="9"/>
  <c r="R108" i="9"/>
  <c r="BM27" i="9"/>
  <c r="BM83" i="9"/>
  <c r="BM14" i="9"/>
  <c r="BM125" i="9"/>
  <c r="BM88" i="9"/>
  <c r="BG29" i="9"/>
  <c r="BG87" i="9"/>
  <c r="BG32" i="9"/>
  <c r="BG64" i="9"/>
  <c r="BA10" i="9"/>
  <c r="BA163" i="9"/>
  <c r="BA142" i="9"/>
  <c r="BA158" i="9"/>
  <c r="BA22" i="9"/>
  <c r="BA121" i="9"/>
  <c r="AU68" i="9"/>
  <c r="AU45" i="9"/>
  <c r="AU95" i="9"/>
  <c r="AO25" i="9"/>
  <c r="AO83" i="9"/>
  <c r="AO60" i="9"/>
  <c r="AO50" i="9"/>
  <c r="AI59" i="9"/>
  <c r="AI12" i="9"/>
  <c r="AI8" i="9"/>
  <c r="AC80" i="9"/>
  <c r="AC88" i="9"/>
  <c r="AC94" i="9"/>
  <c r="W38" i="9"/>
  <c r="W100" i="9"/>
  <c r="W53" i="9"/>
  <c r="Q61" i="9"/>
  <c r="Q50" i="9"/>
  <c r="Q20" i="9"/>
  <c r="AA29" i="9"/>
  <c r="AA12" i="9"/>
  <c r="U115" i="9"/>
  <c r="U12" i="9"/>
  <c r="U18" i="9"/>
  <c r="U90" i="9"/>
  <c r="U104" i="9"/>
  <c r="BO15" i="9"/>
  <c r="BO144" i="9"/>
  <c r="BO131" i="9"/>
  <c r="BO156" i="9"/>
  <c r="BO95" i="9"/>
  <c r="BO76" i="9"/>
  <c r="BO148" i="9"/>
  <c r="BO86" i="9"/>
  <c r="BI108" i="9"/>
  <c r="BI57" i="9"/>
  <c r="BI88" i="9"/>
  <c r="BI73" i="9"/>
  <c r="BI99" i="9"/>
  <c r="BI115" i="9"/>
  <c r="BC56" i="9"/>
  <c r="BC73" i="9"/>
  <c r="BC46" i="9"/>
  <c r="BC77" i="9"/>
  <c r="BC24" i="9"/>
  <c r="BC36" i="9"/>
  <c r="BC134" i="9"/>
  <c r="BC135" i="9"/>
  <c r="BC156" i="9"/>
  <c r="AW95" i="9"/>
  <c r="AW23" i="9"/>
  <c r="AW79" i="9"/>
  <c r="AW31" i="9"/>
  <c r="AW11" i="9"/>
  <c r="AQ10" i="9"/>
  <c r="AQ36" i="9"/>
  <c r="AQ57" i="9"/>
  <c r="AQ82" i="9"/>
  <c r="AQ48" i="9"/>
  <c r="AK58" i="9"/>
  <c r="AK54" i="9"/>
  <c r="AK12" i="9"/>
  <c r="AK22" i="9"/>
  <c r="AK75" i="9"/>
  <c r="AE23" i="9"/>
  <c r="AE101" i="9"/>
  <c r="AE88" i="9"/>
  <c r="AE13" i="9"/>
  <c r="Y64" i="9"/>
  <c r="Y39" i="9"/>
  <c r="Y75" i="9"/>
  <c r="Y5" i="9"/>
  <c r="S18" i="9"/>
  <c r="S42" i="9"/>
  <c r="S87" i="9"/>
  <c r="S92" i="9"/>
  <c r="BN31" i="9"/>
  <c r="BN140" i="9"/>
  <c r="BN147" i="9"/>
  <c r="BN109" i="9"/>
  <c r="BN110" i="9"/>
  <c r="BH32" i="9"/>
  <c r="BH127" i="9"/>
  <c r="BH95" i="9"/>
  <c r="BH129" i="9"/>
  <c r="BB54" i="9"/>
  <c r="BB87" i="9"/>
  <c r="BB107" i="9"/>
  <c r="BB146" i="9"/>
  <c r="BB15" i="9"/>
  <c r="BB42" i="9"/>
  <c r="AV62" i="9"/>
  <c r="AV37" i="9"/>
  <c r="AV107" i="9"/>
  <c r="AP87" i="9"/>
  <c r="AP59" i="9"/>
  <c r="AP18" i="9"/>
  <c r="AP102" i="9"/>
  <c r="AJ67" i="9"/>
  <c r="AJ51" i="9"/>
  <c r="AJ69" i="9"/>
  <c r="AD53" i="9"/>
  <c r="AD88" i="9"/>
  <c r="AD84" i="9"/>
  <c r="X76" i="9"/>
  <c r="X101" i="9"/>
  <c r="X69" i="9"/>
  <c r="R7" i="9"/>
  <c r="R65" i="9"/>
  <c r="R34" i="9"/>
  <c r="R114" i="9"/>
  <c r="BM31" i="9"/>
  <c r="BM93" i="9"/>
  <c r="BM147" i="9"/>
  <c r="BM153" i="9"/>
  <c r="BM60" i="9"/>
  <c r="BG31" i="9"/>
  <c r="BG89" i="9"/>
  <c r="BG72" i="9"/>
  <c r="BG68" i="9"/>
  <c r="BA12" i="9"/>
  <c r="BA19" i="9"/>
  <c r="BA96" i="9"/>
  <c r="BA164" i="9"/>
  <c r="BA156" i="9"/>
  <c r="BA99" i="9"/>
  <c r="AU70" i="9"/>
  <c r="AU105" i="9"/>
  <c r="AU35" i="9"/>
  <c r="AO27" i="9"/>
  <c r="AO85" i="9"/>
  <c r="AO74" i="9"/>
  <c r="AO40" i="9"/>
  <c r="AI61" i="9"/>
  <c r="AI32" i="9"/>
  <c r="AI46" i="9"/>
  <c r="AC90" i="9"/>
  <c r="AC30" i="9"/>
  <c r="AC20" i="9"/>
  <c r="W40" i="9"/>
  <c r="W59" i="9"/>
  <c r="W87" i="9"/>
  <c r="Q63" i="9"/>
  <c r="Q90" i="9"/>
  <c r="Q78" i="9"/>
  <c r="BG91" i="9"/>
  <c r="BG98" i="9"/>
  <c r="BG46" i="9"/>
  <c r="BA13" i="9"/>
  <c r="BA43" i="9"/>
  <c r="BA154" i="9"/>
  <c r="BA75" i="9"/>
  <c r="BA87" i="9"/>
  <c r="BA93" i="9"/>
  <c r="AU72" i="9"/>
  <c r="AU23" i="9"/>
  <c r="AU57" i="9"/>
  <c r="AO29" i="9"/>
  <c r="AO87" i="9"/>
  <c r="AO84" i="9"/>
  <c r="AO82" i="9"/>
  <c r="AI65" i="9"/>
  <c r="AI52" i="9"/>
  <c r="AI80" i="9"/>
  <c r="AC102" i="9"/>
  <c r="AC35" i="9"/>
  <c r="AC61" i="9"/>
  <c r="W42" i="9"/>
  <c r="W79" i="9"/>
  <c r="W67" i="9"/>
  <c r="Q7" i="9"/>
  <c r="Q65" i="9"/>
  <c r="Q16" i="9"/>
  <c r="Q94" i="9"/>
  <c r="Q62" i="9"/>
  <c r="Q108" i="9"/>
  <c r="AK20" i="9"/>
  <c r="AK39" i="9"/>
  <c r="AK91" i="9"/>
  <c r="AK13" i="9"/>
  <c r="AE91" i="9"/>
  <c r="AE57" i="9"/>
  <c r="AE48" i="9"/>
  <c r="AE74" i="9"/>
  <c r="AE6" i="9"/>
  <c r="Y50" i="9"/>
  <c r="Y90" i="9"/>
  <c r="Y59" i="9"/>
  <c r="Y35" i="9"/>
  <c r="Y7" i="9"/>
  <c r="S11" i="9"/>
  <c r="S7" i="9"/>
  <c r="S113" i="9"/>
  <c r="S12" i="9"/>
  <c r="S62" i="9"/>
  <c r="S4" i="9"/>
  <c r="BN43" i="9"/>
  <c r="BN24" i="9"/>
  <c r="BN104" i="9"/>
  <c r="BN135" i="9"/>
  <c r="BN128" i="9"/>
  <c r="BN67" i="9"/>
  <c r="BN74" i="9"/>
  <c r="BH65" i="9"/>
  <c r="BH34" i="9"/>
  <c r="BH117" i="9"/>
  <c r="BH50" i="9"/>
  <c r="BH98" i="9"/>
  <c r="BH89" i="9"/>
  <c r="BH105" i="9"/>
  <c r="BB83" i="9"/>
  <c r="BB153" i="9"/>
  <c r="BB55" i="9"/>
  <c r="BB100" i="9"/>
  <c r="BB39" i="9"/>
  <c r="BB50" i="9"/>
  <c r="BB19" i="9"/>
  <c r="BB12" i="9"/>
  <c r="AV42" i="9"/>
  <c r="AV102" i="9"/>
  <c r="AV70" i="9"/>
  <c r="AV68" i="9"/>
  <c r="AV5" i="9"/>
  <c r="AP61" i="9"/>
  <c r="AP15" i="9"/>
  <c r="AP71" i="9"/>
  <c r="AP26" i="9"/>
  <c r="AP8" i="9"/>
  <c r="AP4" i="9"/>
  <c r="AJ94" i="9"/>
  <c r="AJ47" i="9"/>
  <c r="AJ27" i="9"/>
  <c r="AJ91" i="9"/>
  <c r="AJ77" i="9"/>
  <c r="AD41" i="9"/>
  <c r="AD81" i="9"/>
  <c r="AD92" i="9"/>
  <c r="AD28" i="9"/>
  <c r="AD8" i="9"/>
  <c r="X96" i="9"/>
  <c r="X78" i="9"/>
  <c r="X59" i="9"/>
  <c r="X81" i="9"/>
  <c r="X9" i="9"/>
  <c r="R29" i="9"/>
  <c r="R69" i="9"/>
  <c r="R100" i="9"/>
  <c r="R107" i="9"/>
  <c r="R32" i="9"/>
  <c r="BM5" i="9"/>
  <c r="BM45" i="9"/>
  <c r="BM85" i="9"/>
  <c r="BM106" i="9"/>
  <c r="BM62" i="9"/>
  <c r="BM58" i="9"/>
  <c r="BM123" i="9"/>
  <c r="BM124" i="9"/>
  <c r="BG17" i="9"/>
  <c r="BG57" i="9"/>
  <c r="BG97" i="9"/>
  <c r="BG14" i="9"/>
  <c r="BG24" i="9"/>
  <c r="BG124" i="9"/>
  <c r="BG42" i="9"/>
  <c r="BA34" i="9"/>
  <c r="BA46" i="9"/>
  <c r="BA14" i="9"/>
  <c r="BA85" i="9"/>
  <c r="BA140" i="9"/>
  <c r="BA111" i="9"/>
  <c r="BA76" i="9"/>
  <c r="BA126" i="9"/>
  <c r="AU42" i="9"/>
  <c r="AU82" i="9"/>
  <c r="AU71" i="9"/>
  <c r="AU97" i="9"/>
  <c r="AU9" i="9"/>
  <c r="AO13" i="9"/>
  <c r="AO53" i="9"/>
  <c r="AO93" i="9"/>
  <c r="AO92" i="9"/>
  <c r="AO46" i="9"/>
  <c r="AI4" i="9"/>
  <c r="AI43" i="9"/>
  <c r="AI83" i="9"/>
  <c r="AI72" i="9"/>
  <c r="AI82" i="9"/>
  <c r="AI70" i="9"/>
  <c r="AC21" i="9"/>
  <c r="AC100" i="9"/>
  <c r="AC17" i="9"/>
  <c r="AC42" i="9"/>
  <c r="AC8" i="9"/>
  <c r="W52" i="9"/>
  <c r="W92" i="9"/>
  <c r="W51" i="9"/>
  <c r="W101" i="9"/>
  <c r="W9" i="9"/>
  <c r="Q31" i="9"/>
  <c r="Q71" i="9"/>
  <c r="Q111" i="9"/>
  <c r="Q104" i="9"/>
  <c r="Q114" i="9"/>
  <c r="AK29" i="9"/>
  <c r="AK24" i="9"/>
  <c r="AK97" i="9"/>
  <c r="AK49" i="9"/>
  <c r="AE95" i="9"/>
  <c r="AE61" i="9"/>
  <c r="AE52" i="9"/>
  <c r="AE46" i="9"/>
  <c r="AE8" i="9"/>
  <c r="Y52" i="9"/>
  <c r="Y92" i="9"/>
  <c r="Y65" i="9"/>
  <c r="Y41" i="9"/>
  <c r="Y9" i="9"/>
  <c r="S32" i="9"/>
  <c r="S16" i="9"/>
  <c r="S116" i="9"/>
  <c r="S34" i="9"/>
  <c r="S108" i="9"/>
  <c r="BN37" i="9"/>
  <c r="BN45" i="9"/>
  <c r="BN59" i="9"/>
  <c r="BN118" i="9"/>
  <c r="BN93" i="9"/>
  <c r="BN72" i="9"/>
  <c r="BN114" i="9"/>
  <c r="BN127" i="9"/>
  <c r="BH76" i="9"/>
  <c r="BH119" i="9"/>
  <c r="BH96" i="9"/>
  <c r="BH59" i="9"/>
  <c r="BH115" i="9"/>
  <c r="BH31" i="9"/>
  <c r="BH81" i="9"/>
  <c r="BB102" i="9"/>
  <c r="BB13" i="9"/>
  <c r="BB77" i="9"/>
  <c r="BB111" i="9"/>
  <c r="BB73" i="9"/>
  <c r="BB128" i="9"/>
  <c r="BB45" i="9"/>
  <c r="BB48" i="9"/>
  <c r="AV44" i="9"/>
  <c r="AV53" i="9"/>
  <c r="AV91" i="9"/>
  <c r="AV89" i="9"/>
  <c r="AV7" i="9"/>
  <c r="AP63" i="9"/>
  <c r="AP17" i="9"/>
  <c r="AP77" i="9"/>
  <c r="AP36" i="9"/>
  <c r="AP16" i="9"/>
  <c r="AJ5" i="9"/>
  <c r="AJ103" i="9"/>
  <c r="AJ73" i="9"/>
  <c r="AJ48" i="9"/>
  <c r="AJ97" i="9"/>
  <c r="AJ100" i="9"/>
  <c r="AD43" i="9"/>
  <c r="AD83" i="9"/>
  <c r="AD80" i="9"/>
  <c r="AD94" i="9"/>
  <c r="AD10" i="9"/>
  <c r="X30" i="9"/>
  <c r="X82" i="9"/>
  <c r="X85" i="9"/>
  <c r="X22" i="9"/>
  <c r="X11" i="9"/>
  <c r="R31" i="9"/>
  <c r="R71" i="9"/>
  <c r="R109" i="9"/>
  <c r="R82" i="9"/>
  <c r="R102" i="9"/>
  <c r="BM7" i="9"/>
  <c r="BM47" i="9"/>
  <c r="BM87" i="9"/>
  <c r="BM151" i="9"/>
  <c r="BM64" i="9"/>
  <c r="BM135" i="9"/>
  <c r="BM72" i="9"/>
  <c r="BM142" i="9"/>
  <c r="BG19" i="9"/>
  <c r="BG59" i="9"/>
  <c r="BG99" i="9"/>
  <c r="BG34" i="9"/>
  <c r="BG112" i="9"/>
  <c r="BG84" i="9"/>
  <c r="BG8" i="9"/>
  <c r="BA55" i="9"/>
  <c r="BA68" i="9"/>
  <c r="BA17" i="9"/>
  <c r="BA39" i="9"/>
  <c r="BA27" i="9"/>
  <c r="BA143" i="9"/>
  <c r="BA91" i="9"/>
  <c r="BA31" i="9"/>
  <c r="AU44" i="9"/>
  <c r="AU84" i="9"/>
  <c r="AU91" i="9"/>
  <c r="AU65" i="9"/>
  <c r="AU11" i="9"/>
  <c r="AO15" i="9"/>
  <c r="AO55" i="9"/>
  <c r="AO95" i="9"/>
  <c r="AO100" i="9"/>
  <c r="AO30" i="9"/>
  <c r="AI5" i="9"/>
  <c r="AI45" i="9"/>
  <c r="AI85" i="9"/>
  <c r="AI92" i="9"/>
  <c r="AI36" i="9"/>
  <c r="AI102" i="9"/>
  <c r="AC32" i="9"/>
  <c r="AC27" i="9"/>
  <c r="AC52" i="9"/>
  <c r="AC54" i="9"/>
  <c r="AC10" i="9"/>
  <c r="W54" i="9"/>
  <c r="W94" i="9"/>
  <c r="W91" i="9"/>
  <c r="W21" i="9"/>
  <c r="W11" i="9"/>
  <c r="Q33" i="9"/>
  <c r="Q73" i="9"/>
  <c r="Q113" i="9"/>
  <c r="Q28" i="9"/>
  <c r="Q22" i="9"/>
  <c r="S64" i="9"/>
  <c r="BN5" i="9"/>
  <c r="BN47" i="9"/>
  <c r="BN66" i="9"/>
  <c r="BN6" i="9"/>
  <c r="BN20" i="9"/>
  <c r="BN119" i="9"/>
  <c r="BN156" i="9"/>
  <c r="BN107" i="9"/>
  <c r="BH85" i="9"/>
  <c r="BH26" i="9"/>
  <c r="BH38" i="9"/>
  <c r="BH86" i="9"/>
  <c r="BH7" i="9"/>
  <c r="BH40" i="9"/>
  <c r="BH134" i="9"/>
  <c r="BB123" i="9"/>
  <c r="BB57" i="9"/>
  <c r="BB80" i="9"/>
  <c r="BB129" i="9"/>
  <c r="BB30" i="9"/>
  <c r="BB36" i="9"/>
  <c r="BB61" i="9"/>
  <c r="BB86" i="9"/>
  <c r="AV46" i="9"/>
  <c r="AV57" i="9"/>
  <c r="AV100" i="9"/>
  <c r="AV98" i="9"/>
  <c r="AV9" i="9"/>
  <c r="AP67" i="9"/>
  <c r="AP19" i="9"/>
  <c r="AP83" i="9"/>
  <c r="AP48" i="9"/>
  <c r="AP28" i="9"/>
  <c r="AJ16" i="9"/>
  <c r="AJ12" i="9"/>
  <c r="AJ84" i="9"/>
  <c r="AJ57" i="9"/>
  <c r="AJ8" i="9"/>
  <c r="AJ4" i="9"/>
  <c r="AD45" i="9"/>
  <c r="AD85" i="9"/>
  <c r="AD90" i="9"/>
  <c r="AD38" i="9"/>
  <c r="AD12" i="9"/>
  <c r="X32" i="9"/>
  <c r="X88" i="9"/>
  <c r="X37" i="9"/>
  <c r="X24" i="9"/>
  <c r="X6" i="9"/>
  <c r="R33" i="9"/>
  <c r="R73" i="9"/>
  <c r="R30" i="9"/>
  <c r="R95" i="9"/>
  <c r="R40" i="9"/>
  <c r="BM9" i="9"/>
  <c r="BM49" i="9"/>
  <c r="BM89" i="9"/>
  <c r="BM40" i="9"/>
  <c r="BM104" i="9"/>
  <c r="BM46" i="9"/>
  <c r="BM144" i="9"/>
  <c r="BM38" i="9"/>
  <c r="BG21" i="9"/>
  <c r="BG61" i="9"/>
  <c r="BG101" i="9"/>
  <c r="BG54" i="9"/>
  <c r="BG120" i="9"/>
  <c r="BG108" i="9"/>
  <c r="BG126" i="9"/>
  <c r="BA74" i="9"/>
  <c r="BA79" i="9"/>
  <c r="BA58" i="9"/>
  <c r="BA73" i="9"/>
  <c r="BA44" i="9"/>
  <c r="BA166" i="9"/>
  <c r="BA125" i="9"/>
  <c r="BA110" i="9"/>
  <c r="AU46" i="9"/>
  <c r="AU86" i="9"/>
  <c r="AU25" i="9"/>
  <c r="AU31" i="9"/>
  <c r="AU13" i="9"/>
  <c r="AO17" i="9"/>
  <c r="AO57" i="9"/>
  <c r="AO97" i="9"/>
  <c r="AO16" i="9"/>
  <c r="AO58" i="9"/>
  <c r="AI7" i="9"/>
  <c r="AI47" i="9"/>
  <c r="AI87" i="9"/>
  <c r="AI10" i="9"/>
  <c r="AI60" i="9"/>
  <c r="AC5" i="9"/>
  <c r="AC55" i="9"/>
  <c r="AC38" i="9"/>
  <c r="AC74" i="9"/>
  <c r="AC25" i="9"/>
  <c r="AC12" i="9"/>
  <c r="W56" i="9"/>
  <c r="W96" i="9"/>
  <c r="W37" i="9"/>
  <c r="W22" i="9"/>
  <c r="W6" i="9"/>
  <c r="Q35" i="9"/>
  <c r="Q75" i="9"/>
  <c r="Q115" i="9"/>
  <c r="Q72" i="9"/>
  <c r="Q96" i="9"/>
  <c r="AK59" i="9"/>
  <c r="AK68" i="9"/>
  <c r="AK31" i="9"/>
  <c r="AK4" i="9"/>
  <c r="AE15" i="9"/>
  <c r="AE69" i="9"/>
  <c r="AE72" i="9"/>
  <c r="AE28" i="9"/>
  <c r="AE12" i="9"/>
  <c r="Y56" i="9"/>
  <c r="Y96" i="9"/>
  <c r="Y51" i="9"/>
  <c r="Y24" i="9"/>
  <c r="Y6" i="9"/>
  <c r="S72" i="9"/>
  <c r="S60" i="9"/>
  <c r="S43" i="9"/>
  <c r="S56" i="9"/>
  <c r="S78" i="9"/>
  <c r="BN7" i="9"/>
  <c r="BN49" i="9"/>
  <c r="BN99" i="9"/>
  <c r="BN88" i="9"/>
  <c r="BN26" i="9"/>
  <c r="BN132" i="9"/>
  <c r="BN84" i="9"/>
  <c r="BN56" i="9"/>
  <c r="BH106" i="9"/>
  <c r="BH46" i="9"/>
  <c r="BH55" i="9"/>
  <c r="BH118" i="9"/>
  <c r="BH22" i="9"/>
  <c r="BH64" i="9"/>
  <c r="BH94" i="9"/>
  <c r="BB130" i="9"/>
  <c r="BB60" i="9"/>
  <c r="BB85" i="9"/>
  <c r="BB7" i="9"/>
  <c r="BB65" i="9"/>
  <c r="BB113" i="9"/>
  <c r="BB96" i="9"/>
  <c r="BB151" i="9"/>
  <c r="AV48" i="9"/>
  <c r="AV66" i="9"/>
  <c r="AV85" i="9"/>
  <c r="AV25" i="9"/>
  <c r="AV11" i="9"/>
  <c r="AP69" i="9"/>
  <c r="AP21" i="9"/>
  <c r="AP89" i="9"/>
  <c r="AP84" i="9"/>
  <c r="AP86" i="9"/>
  <c r="AJ25" i="9"/>
  <c r="AJ21" i="9"/>
  <c r="AJ101" i="9"/>
  <c r="AJ42" i="9"/>
  <c r="AJ31" i="9"/>
  <c r="AD5" i="9"/>
  <c r="AD47" i="9"/>
  <c r="AD87" i="9"/>
  <c r="AD16" i="9"/>
  <c r="AD98" i="9"/>
  <c r="AD14" i="9"/>
  <c r="X34" i="9"/>
  <c r="X94" i="9"/>
  <c r="X77" i="9"/>
  <c r="X26" i="9"/>
  <c r="X8" i="9"/>
  <c r="R35" i="9"/>
  <c r="R75" i="9"/>
  <c r="R70" i="9"/>
  <c r="R98" i="9"/>
  <c r="R90" i="9"/>
  <c r="BM11" i="9"/>
  <c r="BM51" i="9"/>
  <c r="BM91" i="9"/>
  <c r="BM116" i="9"/>
  <c r="BM156" i="9"/>
  <c r="BM112" i="9"/>
  <c r="BM82" i="9"/>
  <c r="BM80" i="9"/>
  <c r="BG23" i="9"/>
  <c r="BG63" i="9"/>
  <c r="BG103" i="9"/>
  <c r="BG74" i="9"/>
  <c r="BG50" i="9"/>
  <c r="BG76" i="9"/>
  <c r="BG20" i="9"/>
  <c r="BA95" i="9"/>
  <c r="BA113" i="9"/>
  <c r="BA7" i="9"/>
  <c r="BA78" i="9"/>
  <c r="BA67" i="9"/>
  <c r="BA82" i="9"/>
  <c r="BA135" i="9"/>
  <c r="BA141" i="9"/>
  <c r="AU48" i="9"/>
  <c r="AU88" i="9"/>
  <c r="AU29" i="9"/>
  <c r="AU59" i="9"/>
  <c r="AU15" i="9"/>
  <c r="AO19" i="9"/>
  <c r="AO59" i="9"/>
  <c r="AO99" i="9"/>
  <c r="AO54" i="9"/>
  <c r="AO98" i="9"/>
  <c r="AI9" i="9"/>
  <c r="AI49" i="9"/>
  <c r="AI89" i="9"/>
  <c r="AI30" i="9"/>
  <c r="AI88" i="9"/>
  <c r="AC6" i="9"/>
  <c r="AC65" i="9"/>
  <c r="AC93" i="9"/>
  <c r="AC84" i="9"/>
  <c r="AC59" i="9"/>
  <c r="AC14" i="9"/>
  <c r="W58" i="9"/>
  <c r="W98" i="9"/>
  <c r="W49" i="9"/>
  <c r="W24" i="9"/>
  <c r="W8" i="9"/>
  <c r="Q37" i="9"/>
  <c r="Q77" i="9"/>
  <c r="Q24" i="9"/>
  <c r="Q6" i="9"/>
  <c r="Q70" i="9"/>
  <c r="Q48" i="9"/>
  <c r="AK95" i="9"/>
  <c r="AK104" i="9"/>
  <c r="AK46" i="9"/>
  <c r="AE103" i="9"/>
  <c r="AE19" i="9"/>
  <c r="AE77" i="9"/>
  <c r="AE70" i="9"/>
  <c r="AE98" i="9"/>
  <c r="AE4" i="9"/>
  <c r="Y60" i="9"/>
  <c r="Y100" i="9"/>
  <c r="Y77" i="9"/>
  <c r="Y28" i="9"/>
  <c r="Y10" i="9"/>
  <c r="S102" i="9"/>
  <c r="S22" i="9"/>
  <c r="S101" i="9"/>
  <c r="S74" i="9"/>
  <c r="S79" i="9"/>
  <c r="BN11" i="9"/>
  <c r="BN54" i="9"/>
  <c r="BN131" i="9"/>
  <c r="BN124" i="9"/>
  <c r="BN105" i="9"/>
  <c r="BN145" i="9"/>
  <c r="BN143" i="9"/>
  <c r="BN146" i="9"/>
  <c r="BH123" i="9"/>
  <c r="BH82" i="9"/>
  <c r="BH15" i="9"/>
  <c r="BH27" i="9"/>
  <c r="BH103" i="9"/>
  <c r="BH73" i="9"/>
  <c r="BH4" i="9"/>
  <c r="BB150" i="9"/>
  <c r="BB121" i="9"/>
  <c r="BB119" i="9"/>
  <c r="BB81" i="9"/>
  <c r="BB98" i="9"/>
  <c r="BB167" i="9"/>
  <c r="BB154" i="9"/>
  <c r="BB106" i="9"/>
  <c r="AV52" i="9"/>
  <c r="AV96" i="9"/>
  <c r="AV79" i="9"/>
  <c r="AV60" i="9"/>
  <c r="AV15" i="9"/>
  <c r="AP75" i="9"/>
  <c r="AP25" i="9"/>
  <c r="AP97" i="9"/>
  <c r="AP62" i="9"/>
  <c r="AP94" i="9"/>
  <c r="AJ45" i="9"/>
  <c r="AJ41" i="9"/>
  <c r="AJ15" i="9"/>
  <c r="AJ71" i="9"/>
  <c r="AJ61" i="9"/>
  <c r="AD105" i="9"/>
  <c r="AD51" i="9"/>
  <c r="AD91" i="9"/>
  <c r="AD102" i="9"/>
  <c r="AD64" i="9"/>
  <c r="X102" i="9"/>
  <c r="X40" i="9"/>
  <c r="X33" i="9"/>
  <c r="X61" i="9"/>
  <c r="X21" i="9"/>
  <c r="X12" i="9"/>
  <c r="R39" i="9"/>
  <c r="R79" i="9"/>
  <c r="R22" i="9"/>
  <c r="R48" i="9"/>
  <c r="R42" i="9"/>
  <c r="BM15" i="9"/>
  <c r="BM55" i="9"/>
  <c r="BM95" i="9"/>
  <c r="BM32" i="9"/>
  <c r="BM6" i="9"/>
  <c r="BM128" i="9"/>
  <c r="BM100" i="9"/>
  <c r="BM70" i="9"/>
  <c r="BG27" i="9"/>
  <c r="BG67" i="9"/>
  <c r="BG107" i="9"/>
  <c r="BG100" i="9"/>
  <c r="BG88" i="9"/>
  <c r="BG118" i="9"/>
  <c r="BA4" i="9"/>
  <c r="BA128" i="9"/>
  <c r="BA146" i="9"/>
  <c r="BA72" i="9"/>
  <c r="BA30" i="9"/>
  <c r="BA83" i="9"/>
  <c r="BA59" i="9"/>
  <c r="BA62" i="9"/>
  <c r="BA64" i="9"/>
  <c r="AU52" i="9"/>
  <c r="AU92" i="9"/>
  <c r="AU75" i="9"/>
  <c r="AU47" i="9"/>
  <c r="AU19" i="9"/>
  <c r="AO23" i="9"/>
  <c r="AO63" i="9"/>
  <c r="AO103" i="9"/>
  <c r="AO70" i="9"/>
  <c r="AO86" i="9"/>
  <c r="AI13" i="9"/>
  <c r="AI53" i="9"/>
  <c r="AI93" i="9"/>
  <c r="AI44" i="9"/>
  <c r="AI28" i="9"/>
  <c r="AC103" i="9"/>
  <c r="AC53" i="9"/>
  <c r="AC56" i="9"/>
  <c r="AC69" i="9"/>
  <c r="AC44" i="9"/>
  <c r="W104" i="9"/>
  <c r="W62" i="9"/>
  <c r="W39" i="9"/>
  <c r="W93" i="9"/>
  <c r="W28" i="9"/>
  <c r="W12" i="9"/>
  <c r="Q41" i="9"/>
  <c r="Q81" i="9"/>
  <c r="Q110" i="9"/>
  <c r="Q54" i="9"/>
  <c r="Q116" i="9"/>
  <c r="Q58" i="9"/>
  <c r="Q18" i="9"/>
  <c r="Q26" i="9"/>
  <c r="Q36" i="9"/>
  <c r="S81" i="9"/>
  <c r="S53" i="9"/>
  <c r="BN21" i="9"/>
  <c r="BN142" i="9"/>
  <c r="BN42" i="9"/>
  <c r="BN55" i="9"/>
  <c r="BN76" i="9"/>
  <c r="BN141" i="9"/>
  <c r="BN44" i="9"/>
  <c r="BN77" i="9"/>
  <c r="BH104" i="9"/>
  <c r="BH9" i="9"/>
  <c r="BH49" i="9"/>
  <c r="BH51" i="9"/>
  <c r="BH120" i="9"/>
  <c r="BH17" i="9"/>
  <c r="BB89" i="9"/>
  <c r="BB40" i="9"/>
  <c r="BB82" i="9"/>
  <c r="BB69" i="9"/>
  <c r="BB8" i="9"/>
  <c r="BB109" i="9"/>
  <c r="BB110" i="9"/>
  <c r="BB157" i="9"/>
  <c r="AV22" i="9"/>
  <c r="AV75" i="9"/>
  <c r="AV105" i="9"/>
  <c r="AV43" i="9"/>
  <c r="AV83" i="9"/>
  <c r="AV14" i="9"/>
  <c r="AP91" i="9"/>
  <c r="AP35" i="9"/>
  <c r="AP30" i="9"/>
  <c r="AP100" i="9"/>
  <c r="AP96" i="9"/>
  <c r="AJ96" i="9"/>
  <c r="AJ29" i="9"/>
  <c r="AJ98" i="9"/>
  <c r="AJ7" i="9"/>
  <c r="AJ92" i="9"/>
  <c r="AD21" i="9"/>
  <c r="AD61" i="9"/>
  <c r="AD101" i="9"/>
  <c r="AD50" i="9"/>
  <c r="AD76" i="9"/>
  <c r="X84" i="9"/>
  <c r="X50" i="9"/>
  <c r="X99" i="9"/>
  <c r="X87" i="9"/>
  <c r="X15" i="9"/>
  <c r="R9" i="9"/>
  <c r="R49" i="9"/>
  <c r="R91" i="9"/>
  <c r="R94" i="9"/>
  <c r="R97" i="9"/>
  <c r="R18" i="9"/>
  <c r="BM25" i="9"/>
  <c r="BM65" i="9"/>
  <c r="BM105" i="9"/>
  <c r="BM131" i="9"/>
  <c r="BM26" i="9"/>
  <c r="BM96" i="9"/>
  <c r="BM134" i="9"/>
  <c r="BM114" i="9"/>
  <c r="BG37" i="9"/>
  <c r="BG77" i="9"/>
  <c r="BG117" i="9"/>
  <c r="BG52" i="9"/>
  <c r="BG38" i="9"/>
  <c r="BG82" i="9"/>
  <c r="BA5" i="9"/>
  <c r="BA25" i="9"/>
  <c r="BA124" i="9"/>
  <c r="BA50" i="9"/>
  <c r="BA155" i="9"/>
  <c r="BA145" i="9"/>
  <c r="BA153" i="9"/>
  <c r="BA71" i="9"/>
  <c r="AU22" i="9"/>
  <c r="AU62" i="9"/>
  <c r="AU102" i="9"/>
  <c r="AU67" i="9"/>
  <c r="AU51" i="9"/>
  <c r="AU14" i="9"/>
  <c r="AO33" i="9"/>
  <c r="AO73" i="9"/>
  <c r="AO18" i="9"/>
  <c r="AO10" i="9"/>
  <c r="AO44" i="9"/>
  <c r="AI23" i="9"/>
  <c r="AI63" i="9"/>
  <c r="AI103" i="9"/>
  <c r="AI62" i="9"/>
  <c r="AI16" i="9"/>
  <c r="AC57" i="9"/>
  <c r="AC43" i="9"/>
  <c r="AC58" i="9"/>
  <c r="AC31" i="9"/>
  <c r="AC28" i="9"/>
  <c r="W32" i="9"/>
  <c r="W72" i="9"/>
  <c r="W83" i="9"/>
  <c r="W35" i="9"/>
  <c r="W13" i="9"/>
  <c r="Q11" i="9"/>
  <c r="Q51" i="9"/>
  <c r="Q91" i="9"/>
  <c r="Q56" i="9"/>
  <c r="Q106" i="9"/>
  <c r="Q66" i="9"/>
  <c r="Q44" i="9"/>
  <c r="S106" i="9"/>
  <c r="S86" i="9"/>
  <c r="BN25" i="9"/>
  <c r="BN73" i="9"/>
  <c r="BN85" i="9"/>
  <c r="BN38" i="9"/>
  <c r="BN148" i="9"/>
  <c r="BN116" i="9"/>
  <c r="BN36" i="9"/>
  <c r="BN123" i="9"/>
  <c r="BH63" i="9"/>
  <c r="BH61" i="9"/>
  <c r="BH60" i="9"/>
  <c r="BH87" i="9"/>
  <c r="BH112" i="9"/>
  <c r="BH75" i="9"/>
  <c r="BB35" i="9"/>
  <c r="BB84" i="9"/>
  <c r="BB116" i="9"/>
  <c r="BB93" i="9"/>
  <c r="BB52" i="9"/>
  <c r="BB127" i="9"/>
  <c r="BB72" i="9"/>
  <c r="BB46" i="9"/>
  <c r="AV26" i="9"/>
  <c r="AV95" i="9"/>
  <c r="AV58" i="9"/>
  <c r="AV97" i="9"/>
  <c r="AV63" i="9"/>
  <c r="AV8" i="9"/>
  <c r="AP99" i="9"/>
  <c r="AP41" i="9"/>
  <c r="AP50" i="9"/>
  <c r="AP22" i="9"/>
  <c r="AP90" i="9"/>
  <c r="AJ14" i="9"/>
  <c r="AJ59" i="9"/>
  <c r="AJ30" i="9"/>
  <c r="AJ64" i="9"/>
  <c r="AJ88" i="9"/>
  <c r="AD25" i="9"/>
  <c r="AD65" i="9"/>
  <c r="AD62" i="9"/>
  <c r="AD24" i="9"/>
  <c r="AD96" i="9"/>
  <c r="X98" i="9"/>
  <c r="X54" i="9"/>
  <c r="X91" i="9"/>
  <c r="X55" i="9"/>
  <c r="X19" i="9"/>
  <c r="R13" i="9"/>
  <c r="R53" i="9"/>
  <c r="R52" i="9"/>
  <c r="R24" i="9"/>
  <c r="R106" i="9"/>
  <c r="R99" i="9"/>
  <c r="BM29" i="9"/>
  <c r="BM69" i="9"/>
  <c r="BM109" i="9"/>
  <c r="BM149" i="9"/>
  <c r="BM137" i="9"/>
  <c r="BM126" i="9"/>
  <c r="BM98" i="9"/>
  <c r="BM4" i="9"/>
  <c r="BG41" i="9"/>
  <c r="BG81" i="9"/>
  <c r="BG121" i="9"/>
  <c r="BG10" i="9"/>
  <c r="BG104" i="9"/>
  <c r="BG56" i="9"/>
  <c r="BA23" i="9"/>
  <c r="BA54" i="9"/>
  <c r="BA161" i="9"/>
  <c r="BA104" i="9"/>
  <c r="BA9" i="9"/>
  <c r="BA116" i="9"/>
  <c r="BA92" i="9"/>
  <c r="BA151" i="9"/>
  <c r="AU26" i="9"/>
  <c r="AU66" i="9"/>
  <c r="AU106" i="9"/>
  <c r="AU61" i="9"/>
  <c r="AU81" i="9"/>
  <c r="AU6" i="9"/>
  <c r="AO37" i="9"/>
  <c r="AO77" i="9"/>
  <c r="AO38" i="9"/>
  <c r="AO14" i="9"/>
  <c r="AO102" i="9"/>
  <c r="AI27" i="9"/>
  <c r="AI67" i="9"/>
  <c r="AI14" i="9"/>
  <c r="AI98" i="9"/>
  <c r="AI78" i="9"/>
  <c r="AC77" i="9"/>
  <c r="AC60" i="9"/>
  <c r="AC95" i="9"/>
  <c r="AC86" i="9"/>
  <c r="AC71" i="9"/>
  <c r="W36" i="9"/>
  <c r="W76" i="9"/>
  <c r="W99" i="9"/>
  <c r="W41" i="9"/>
  <c r="W17" i="9"/>
  <c r="Q15" i="9"/>
  <c r="Q55" i="9"/>
  <c r="Q95" i="9"/>
  <c r="Q42" i="9"/>
  <c r="Q84" i="9"/>
  <c r="Q80" i="9"/>
  <c r="Q52" i="9"/>
  <c r="Q68" i="9"/>
  <c r="Q88" i="9"/>
  <c r="Q14" i="9"/>
  <c r="Q76" i="9"/>
  <c r="Q43" i="5"/>
  <c r="X32" i="12"/>
  <c r="X45" i="12"/>
  <c r="X4" i="12"/>
  <c r="X5" i="12"/>
  <c r="X9" i="12"/>
  <c r="X6" i="12"/>
  <c r="X7" i="12"/>
  <c r="X3" i="12"/>
  <c r="X10" i="12"/>
  <c r="X12" i="12"/>
  <c r="Y12" i="12" s="1"/>
  <c r="X11" i="12"/>
  <c r="X8" i="12"/>
  <c r="X19" i="12"/>
  <c r="X22" i="12"/>
  <c r="Y22" i="12" s="1"/>
  <c r="X44" i="12"/>
  <c r="Y44" i="12" s="1"/>
  <c r="M1" i="5"/>
  <c r="R34" i="6"/>
  <c r="Q34" i="5" s="1"/>
  <c r="P34" i="6"/>
  <c r="O34" i="5" s="1"/>
  <c r="P23" i="6"/>
  <c r="O23" i="5" s="1"/>
  <c r="P33" i="6"/>
  <c r="O33" i="5" s="1"/>
  <c r="R33" i="6"/>
  <c r="Q33" i="5" s="1"/>
  <c r="R37" i="6"/>
  <c r="Q37" i="5" s="1"/>
  <c r="P37" i="6"/>
  <c r="O37" i="5" s="1"/>
  <c r="P13" i="6"/>
  <c r="O13" i="5" s="1"/>
  <c r="R41" i="6"/>
  <c r="Q41" i="5" s="1"/>
  <c r="P41" i="6"/>
  <c r="O41" i="5" s="1"/>
  <c r="R38" i="6"/>
  <c r="Q38" i="5" s="1"/>
  <c r="P38" i="6"/>
  <c r="O38" i="5" s="1"/>
  <c r="P36" i="6"/>
  <c r="R36" i="6"/>
  <c r="Q36" i="5" s="1"/>
  <c r="R39" i="6"/>
  <c r="Q39" i="5" s="1"/>
  <c r="P39" i="6"/>
  <c r="O39" i="5" s="1"/>
  <c r="P35" i="6"/>
  <c r="O35" i="5" s="1"/>
  <c r="R35" i="6"/>
  <c r="Q35" i="5" s="1"/>
  <c r="P40" i="6"/>
  <c r="O40" i="5" s="1"/>
  <c r="R40" i="6"/>
  <c r="Q40" i="5" s="1"/>
  <c r="X14" i="12"/>
  <c r="X21" i="12"/>
  <c r="X16" i="12"/>
  <c r="X17" i="12"/>
  <c r="X20" i="12"/>
  <c r="X30" i="12"/>
  <c r="X29" i="12"/>
  <c r="X15" i="12"/>
  <c r="X13" i="12"/>
  <c r="X18" i="12"/>
  <c r="X28" i="12"/>
  <c r="X24" i="12"/>
  <c r="X40" i="12"/>
  <c r="W1" i="12"/>
  <c r="X36" i="12"/>
  <c r="X27" i="12"/>
  <c r="X25" i="12"/>
  <c r="X23" i="12"/>
  <c r="X31" i="12"/>
  <c r="X41" i="12"/>
  <c r="X42" i="12"/>
  <c r="X37" i="12"/>
  <c r="X34" i="12"/>
  <c r="X26" i="12"/>
  <c r="X35" i="12"/>
  <c r="X33" i="12"/>
  <c r="X39" i="12"/>
  <c r="X38" i="12"/>
  <c r="Y43" i="12"/>
  <c r="R45" i="6"/>
  <c r="P45" i="6"/>
  <c r="Q45" i="6" s="1"/>
  <c r="R44" i="6"/>
  <c r="Q44" i="5" s="1"/>
  <c r="P44" i="6"/>
  <c r="Q44" i="6" s="1"/>
  <c r="O43" i="5"/>
  <c r="O36" i="5" l="1"/>
  <c r="Q36" i="6"/>
  <c r="P36" i="5" s="1"/>
  <c r="O45" i="5"/>
  <c r="O12" i="5"/>
  <c r="Q12" i="6"/>
  <c r="P12" i="5" s="1"/>
  <c r="O22" i="5"/>
  <c r="Q22" i="6"/>
  <c r="P22" i="5" s="1"/>
  <c r="Q32" i="6"/>
  <c r="P32" i="5" s="1"/>
  <c r="O32" i="5"/>
  <c r="O42" i="5"/>
  <c r="P42" i="5"/>
  <c r="O3" i="5"/>
  <c r="Q3" i="6"/>
  <c r="P3" i="5" s="1"/>
  <c r="F148" i="9"/>
  <c r="F160" i="9" s="1"/>
  <c r="F44" i="9"/>
  <c r="F56" i="9" s="1"/>
  <c r="F200" i="9"/>
  <c r="F212" i="9" s="1"/>
  <c r="G44" i="9"/>
  <c r="G56" i="9" s="1"/>
  <c r="F226" i="9"/>
  <c r="F238" i="9" s="1"/>
  <c r="G70" i="9"/>
  <c r="G82" i="9" s="1"/>
  <c r="G96" i="9"/>
  <c r="G108" i="9" s="1"/>
  <c r="F18" i="9"/>
  <c r="F30" i="9" s="1"/>
  <c r="G200" i="9"/>
  <c r="G212" i="9" s="1"/>
  <c r="F96" i="9"/>
  <c r="F108" i="9" s="1"/>
  <c r="G18" i="9"/>
  <c r="G30" i="9" s="1"/>
  <c r="F174" i="9"/>
  <c r="F186" i="9" s="1"/>
  <c r="G122" i="9"/>
  <c r="G134" i="9" s="1"/>
  <c r="G226" i="9"/>
  <c r="G238" i="9" s="1"/>
  <c r="F122" i="9"/>
  <c r="F134" i="9" s="1"/>
  <c r="G148" i="9"/>
  <c r="G160" i="9" s="1"/>
  <c r="G174" i="9"/>
  <c r="G186" i="9" s="1"/>
  <c r="F70" i="9"/>
  <c r="F82" i="9" s="1"/>
  <c r="D47" i="9"/>
  <c r="D59" i="9" s="1"/>
  <c r="E179" i="9"/>
  <c r="E191" i="9" s="1"/>
  <c r="BD49" i="12"/>
  <c r="BE50" i="12" a="1"/>
  <c r="BE50" i="12" s="1"/>
  <c r="BE51" i="12" s="1" a="1"/>
  <c r="BE51" i="12" s="1"/>
  <c r="BE52" i="12" s="1" a="1"/>
  <c r="BE52" i="12" s="1"/>
  <c r="BE53" i="12" s="1" a="1"/>
  <c r="BE53" i="12" s="1"/>
  <c r="BE54" i="12" s="1" a="1"/>
  <c r="BE54" i="12" s="1"/>
  <c r="BE55" i="12" s="1" a="1"/>
  <c r="BE55" i="12" s="1"/>
  <c r="BE56" i="12" s="1" a="1"/>
  <c r="BE56" i="12" s="1"/>
  <c r="BE57" i="12" s="1" a="1"/>
  <c r="BE57" i="12" s="1"/>
  <c r="BE58" i="12" s="1" a="1"/>
  <c r="BE58" i="12" s="1"/>
  <c r="BE59" i="12" s="1" a="1"/>
  <c r="G49" i="9"/>
  <c r="G61" i="9" s="1"/>
  <c r="G47" i="9"/>
  <c r="G59" i="9" s="1"/>
  <c r="E227" i="9"/>
  <c r="E239" i="9" s="1"/>
  <c r="F75" i="9"/>
  <c r="F87" i="9" s="1"/>
  <c r="F209" i="9"/>
  <c r="F221" i="9" s="1"/>
  <c r="G101" i="9"/>
  <c r="G113" i="9" s="1"/>
  <c r="D18" i="9"/>
  <c r="D30" i="9" s="1"/>
  <c r="G21" i="9"/>
  <c r="G33" i="9" s="1"/>
  <c r="D226" i="9"/>
  <c r="D238" i="9" s="1"/>
  <c r="C45" i="9"/>
  <c r="C57" i="9" s="1"/>
  <c r="E180" i="9"/>
  <c r="E192" i="9" s="1"/>
  <c r="G178" i="9"/>
  <c r="G190" i="9" s="1"/>
  <c r="D21" i="9"/>
  <c r="D33" i="9" s="1"/>
  <c r="D75" i="9"/>
  <c r="D87" i="9" s="1"/>
  <c r="E79" i="9"/>
  <c r="E91" i="9" s="1"/>
  <c r="E71" i="9"/>
  <c r="E83" i="9" s="1"/>
  <c r="D99" i="9"/>
  <c r="D111" i="9" s="1"/>
  <c r="C79" i="9"/>
  <c r="C91" i="9" s="1"/>
  <c r="C232" i="9"/>
  <c r="C244" i="9" s="1"/>
  <c r="C179" i="9"/>
  <c r="C191" i="9" s="1"/>
  <c r="G151" i="9"/>
  <c r="G163" i="9" s="1"/>
  <c r="G76" i="9"/>
  <c r="G88" i="9" s="1"/>
  <c r="D23" i="9"/>
  <c r="D35" i="9" s="1"/>
  <c r="D101" i="9"/>
  <c r="D113" i="9" s="1"/>
  <c r="C27" i="9"/>
  <c r="C39" i="9" s="1"/>
  <c r="C200" i="9"/>
  <c r="C212" i="9" s="1"/>
  <c r="F77" i="9"/>
  <c r="F89" i="9" s="1"/>
  <c r="E72" i="9"/>
  <c r="E84" i="9" s="1"/>
  <c r="C174" i="9"/>
  <c r="C186" i="9" s="1"/>
  <c r="E201" i="9"/>
  <c r="E213" i="9" s="1"/>
  <c r="D50" i="9"/>
  <c r="D62" i="9" s="1"/>
  <c r="C75" i="9"/>
  <c r="C87" i="9" s="1"/>
  <c r="E175" i="9"/>
  <c r="E187" i="9" s="1"/>
  <c r="E98" i="9"/>
  <c r="E110" i="9" s="1"/>
  <c r="C102" i="9"/>
  <c r="C114" i="9" s="1"/>
  <c r="D125" i="9"/>
  <c r="D137" i="9" s="1"/>
  <c r="G205" i="9"/>
  <c r="G217" i="9" s="1"/>
  <c r="C23" i="9"/>
  <c r="C35" i="9" s="1"/>
  <c r="G75" i="9"/>
  <c r="G87" i="9" s="1"/>
  <c r="G99" i="9"/>
  <c r="G111" i="9" s="1"/>
  <c r="E205" i="9"/>
  <c r="E217" i="9" s="1"/>
  <c r="E231" i="9"/>
  <c r="E243" i="9" s="1"/>
  <c r="C175" i="9"/>
  <c r="C187" i="9" s="1"/>
  <c r="C128" i="9"/>
  <c r="C140" i="9" s="1"/>
  <c r="G50" i="9"/>
  <c r="G62" i="9" s="1"/>
  <c r="F179" i="9"/>
  <c r="F191" i="9" s="1"/>
  <c r="G105" i="9"/>
  <c r="G117" i="9" s="1"/>
  <c r="G74" i="9"/>
  <c r="G86" i="9" s="1"/>
  <c r="C18" i="9"/>
  <c r="C30" i="9" s="1"/>
  <c r="E20" i="9"/>
  <c r="E32" i="9" s="1"/>
  <c r="F23" i="9"/>
  <c r="F35" i="9" s="1"/>
  <c r="G153" i="9"/>
  <c r="G165" i="9" s="1"/>
  <c r="D48" i="9"/>
  <c r="D60" i="9" s="1"/>
  <c r="D44" i="9"/>
  <c r="D56" i="9" s="1"/>
  <c r="D131" i="9"/>
  <c r="D143" i="9" s="1"/>
  <c r="C157" i="9"/>
  <c r="C169" i="9" s="1"/>
  <c r="D53" i="9"/>
  <c r="D65" i="9" s="1"/>
  <c r="C227" i="9"/>
  <c r="C239" i="9" s="1"/>
  <c r="E234" i="9"/>
  <c r="E246" i="9" s="1"/>
  <c r="D126" i="9"/>
  <c r="D138" i="9" s="1"/>
  <c r="D148" i="9"/>
  <c r="D160" i="9" s="1"/>
  <c r="E128" i="9"/>
  <c r="E140" i="9" s="1"/>
  <c r="E174" i="9"/>
  <c r="E186" i="9" s="1"/>
  <c r="C176" i="9"/>
  <c r="C188" i="9" s="1"/>
  <c r="C228" i="9"/>
  <c r="C240" i="9" s="1"/>
  <c r="G125" i="9"/>
  <c r="G137" i="9" s="1"/>
  <c r="E49" i="9"/>
  <c r="E61" i="9" s="1"/>
  <c r="E124" i="9"/>
  <c r="E136" i="9" s="1"/>
  <c r="D204" i="9"/>
  <c r="D216" i="9" s="1"/>
  <c r="D229" i="9"/>
  <c r="D241" i="9" s="1"/>
  <c r="E24" i="9"/>
  <c r="E36" i="9" s="1"/>
  <c r="G179" i="9"/>
  <c r="G191" i="9" s="1"/>
  <c r="E202" i="9"/>
  <c r="E214" i="9" s="1"/>
  <c r="C156" i="9"/>
  <c r="C168" i="9" s="1"/>
  <c r="F49" i="9"/>
  <c r="F61" i="9" s="1"/>
  <c r="G23" i="9"/>
  <c r="G35" i="9" s="1"/>
  <c r="F76" i="9"/>
  <c r="F88" i="9" s="1"/>
  <c r="G231" i="9"/>
  <c r="G243" i="9" s="1"/>
  <c r="C105" i="9"/>
  <c r="C117" i="9" s="1"/>
  <c r="F202" i="9"/>
  <c r="F214" i="9" s="1"/>
  <c r="D102" i="9"/>
  <c r="D114" i="9" s="1"/>
  <c r="F176" i="9"/>
  <c r="F188" i="9" s="1"/>
  <c r="D24" i="9"/>
  <c r="D36" i="9" s="1"/>
  <c r="C101" i="9"/>
  <c r="C113" i="9" s="1"/>
  <c r="D79" i="9"/>
  <c r="D91" i="9" s="1"/>
  <c r="D206" i="9"/>
  <c r="D218" i="9" s="1"/>
  <c r="D202" i="9"/>
  <c r="D214" i="9" s="1"/>
  <c r="C205" i="9"/>
  <c r="C217" i="9" s="1"/>
  <c r="C209" i="9"/>
  <c r="C221" i="9" s="1"/>
  <c r="D105" i="9"/>
  <c r="D117" i="9" s="1"/>
  <c r="G232" i="9"/>
  <c r="G244" i="9" s="1"/>
  <c r="G229" i="9"/>
  <c r="G241" i="9" s="1"/>
  <c r="E123" i="9"/>
  <c r="E135" i="9" s="1"/>
  <c r="D151" i="9"/>
  <c r="D163" i="9" s="1"/>
  <c r="C98" i="9"/>
  <c r="C110" i="9" s="1"/>
  <c r="G24" i="9"/>
  <c r="G36" i="9" s="1"/>
  <c r="E149" i="9"/>
  <c r="E161" i="9" s="1"/>
  <c r="C231" i="9"/>
  <c r="C243" i="9" s="1"/>
  <c r="G53" i="9"/>
  <c r="G65" i="9" s="1"/>
  <c r="E101" i="9"/>
  <c r="E113" i="9" s="1"/>
  <c r="E157" i="9"/>
  <c r="E169" i="9" s="1"/>
  <c r="D230" i="9"/>
  <c r="D242" i="9" s="1"/>
  <c r="E122" i="9"/>
  <c r="E134" i="9" s="1"/>
  <c r="C203" i="9"/>
  <c r="C215" i="9" s="1"/>
  <c r="D150" i="9"/>
  <c r="D162" i="9" s="1"/>
  <c r="D72" i="9"/>
  <c r="D84" i="9" s="1"/>
  <c r="E104" i="9"/>
  <c r="E116" i="9" s="1"/>
  <c r="E230" i="9"/>
  <c r="E242" i="9" s="1"/>
  <c r="E125" i="9"/>
  <c r="E137" i="9" s="1"/>
  <c r="E96" i="9"/>
  <c r="E108" i="9" s="1"/>
  <c r="F47" i="9"/>
  <c r="F59" i="9" s="1"/>
  <c r="E52" i="9"/>
  <c r="E64" i="9" s="1"/>
  <c r="E209" i="9"/>
  <c r="E221" i="9" s="1"/>
  <c r="G52" i="9"/>
  <c r="G64" i="9" s="1"/>
  <c r="E18" i="9"/>
  <c r="E30" i="9" s="1"/>
  <c r="E47" i="9"/>
  <c r="E59" i="9" s="1"/>
  <c r="F228" i="9"/>
  <c r="F240" i="9" s="1"/>
  <c r="C155" i="9"/>
  <c r="C167" i="9" s="1"/>
  <c r="E102" i="9"/>
  <c r="E114" i="9" s="1"/>
  <c r="G103" i="9"/>
  <c r="G115" i="9" s="1"/>
  <c r="C104" i="9"/>
  <c r="C116" i="9" s="1"/>
  <c r="D96" i="9"/>
  <c r="D108" i="9" s="1"/>
  <c r="C131" i="9"/>
  <c r="C143" i="9" s="1"/>
  <c r="G209" i="9"/>
  <c r="G221" i="9" s="1"/>
  <c r="G227" i="9"/>
  <c r="G239" i="9" s="1"/>
  <c r="G181" i="9"/>
  <c r="G193" i="9" s="1"/>
  <c r="G11" i="12" s="1"/>
  <c r="G23" i="12" s="1"/>
  <c r="C25" i="9"/>
  <c r="C37" i="9" s="1"/>
  <c r="E232" i="9"/>
  <c r="E244" i="9" s="1"/>
  <c r="C202" i="9"/>
  <c r="C214" i="9" s="1"/>
  <c r="D51" i="9"/>
  <c r="D63" i="9" s="1"/>
  <c r="D209" i="9"/>
  <c r="D221" i="9" s="1"/>
  <c r="C96" i="9"/>
  <c r="C108" i="9" s="1"/>
  <c r="F20" i="9"/>
  <c r="F32" i="9" s="1"/>
  <c r="G234" i="9"/>
  <c r="G246" i="9" s="1"/>
  <c r="E208" i="9"/>
  <c r="E220" i="9" s="1"/>
  <c r="E12" i="12" s="1"/>
  <c r="E24" i="12" s="1"/>
  <c r="C53" i="9"/>
  <c r="C65" i="9" s="1"/>
  <c r="C97" i="9"/>
  <c r="C109" i="9" s="1"/>
  <c r="C49" i="9"/>
  <c r="C61" i="9" s="1"/>
  <c r="C52" i="9"/>
  <c r="C64" i="9" s="1"/>
  <c r="D174" i="9"/>
  <c r="D186" i="9" s="1"/>
  <c r="E176" i="9"/>
  <c r="E188" i="9" s="1"/>
  <c r="C150" i="9"/>
  <c r="C162" i="9" s="1"/>
  <c r="G97" i="9"/>
  <c r="G109" i="9" s="1"/>
  <c r="D179" i="9"/>
  <c r="D191" i="9" s="1"/>
  <c r="D153" i="9"/>
  <c r="D165" i="9" s="1"/>
  <c r="E181" i="9"/>
  <c r="E193" i="9" s="1"/>
  <c r="E11" i="12" s="1"/>
  <c r="E23" i="12" s="1"/>
  <c r="G154" i="9"/>
  <c r="G166" i="9" s="1"/>
  <c r="G10" i="12" s="1"/>
  <c r="G22" i="12" s="1"/>
  <c r="F183" i="9"/>
  <c r="F195" i="9" s="1"/>
  <c r="G104" i="9"/>
  <c r="G116" i="9" s="1"/>
  <c r="F178" i="9"/>
  <c r="F190" i="9" s="1"/>
  <c r="C21" i="9"/>
  <c r="C33" i="9" s="1"/>
  <c r="F19" i="9"/>
  <c r="F31" i="9" s="1"/>
  <c r="F5" i="12" s="1"/>
  <c r="F17" i="12" s="1"/>
  <c r="F45" i="9"/>
  <c r="F57" i="9" s="1"/>
  <c r="F124" i="9"/>
  <c r="F136" i="9" s="1"/>
  <c r="G176" i="9"/>
  <c r="G188" i="9" s="1"/>
  <c r="C182" i="9"/>
  <c r="C194" i="9" s="1"/>
  <c r="C74" i="9"/>
  <c r="C86" i="9" s="1"/>
  <c r="G202" i="9"/>
  <c r="G214" i="9" s="1"/>
  <c r="D123" i="9"/>
  <c r="D135" i="9" s="1"/>
  <c r="E148" i="9"/>
  <c r="E160" i="9" s="1"/>
  <c r="G228" i="9"/>
  <c r="G240" i="9" s="1"/>
  <c r="F180" i="9"/>
  <c r="F192" i="9" s="1"/>
  <c r="E26" i="9"/>
  <c r="E38" i="9" s="1"/>
  <c r="C151" i="9"/>
  <c r="C163" i="9" s="1"/>
  <c r="D200" i="9"/>
  <c r="D212" i="9" s="1"/>
  <c r="E178" i="9"/>
  <c r="E190" i="9" s="1"/>
  <c r="D130" i="9"/>
  <c r="D142" i="9" s="1"/>
  <c r="D20" i="9"/>
  <c r="D32" i="9" s="1"/>
  <c r="F131" i="9"/>
  <c r="F143" i="9" s="1"/>
  <c r="D234" i="9"/>
  <c r="D246" i="9" s="1"/>
  <c r="C44" i="9"/>
  <c r="C56" i="9" s="1"/>
  <c r="C149" i="9"/>
  <c r="C161" i="9" s="1"/>
  <c r="D78" i="9"/>
  <c r="D90" i="9" s="1"/>
  <c r="E153" i="9"/>
  <c r="E165" i="9" s="1"/>
  <c r="E182" i="9"/>
  <c r="E194" i="9" s="1"/>
  <c r="G73" i="9"/>
  <c r="G85" i="9" s="1"/>
  <c r="G7" i="12" s="1"/>
  <c r="G19" i="12" s="1"/>
  <c r="F152" i="9"/>
  <c r="F164" i="9" s="1"/>
  <c r="F103" i="9"/>
  <c r="F115" i="9" s="1"/>
  <c r="E203" i="9"/>
  <c r="E215" i="9" s="1"/>
  <c r="E97" i="9"/>
  <c r="E109" i="9" s="1"/>
  <c r="C20" i="9"/>
  <c r="C32" i="9" s="1"/>
  <c r="G177" i="9"/>
  <c r="G189" i="9" s="1"/>
  <c r="F25" i="9"/>
  <c r="F37" i="9" s="1"/>
  <c r="D232" i="9"/>
  <c r="D244" i="9" s="1"/>
  <c r="E183" i="9"/>
  <c r="E195" i="9" s="1"/>
  <c r="D76" i="9"/>
  <c r="D88" i="9" s="1"/>
  <c r="C153" i="9"/>
  <c r="C165" i="9" s="1"/>
  <c r="F175" i="9"/>
  <c r="F187" i="9" s="1"/>
  <c r="G206" i="9"/>
  <c r="G218" i="9" s="1"/>
  <c r="G128" i="9"/>
  <c r="G140" i="9" s="1"/>
  <c r="F105" i="9"/>
  <c r="F117" i="9" s="1"/>
  <c r="G45" i="9"/>
  <c r="G57" i="9" s="1"/>
  <c r="F21" i="9"/>
  <c r="F33" i="9" s="1"/>
  <c r="D71" i="9"/>
  <c r="D83" i="9" s="1"/>
  <c r="C178" i="9"/>
  <c r="C190" i="9" s="1"/>
  <c r="G102" i="9"/>
  <c r="G114" i="9" s="1"/>
  <c r="C47" i="9"/>
  <c r="C59" i="9" s="1"/>
  <c r="F126" i="9"/>
  <c r="F138" i="9" s="1"/>
  <c r="F203" i="9"/>
  <c r="F215" i="9" s="1"/>
  <c r="F233" i="9"/>
  <c r="F245" i="9" s="1"/>
  <c r="D45" i="9"/>
  <c r="D57" i="9" s="1"/>
  <c r="C180" i="9"/>
  <c r="C192" i="9" s="1"/>
  <c r="D235" i="9"/>
  <c r="D247" i="9" s="1"/>
  <c r="D13" i="12" s="1"/>
  <c r="D25" i="12" s="1"/>
  <c r="D156" i="9"/>
  <c r="D168" i="9" s="1"/>
  <c r="G124" i="9"/>
  <c r="G136" i="9" s="1"/>
  <c r="F181" i="9"/>
  <c r="F193" i="9" s="1"/>
  <c r="F11" i="12" s="1"/>
  <c r="F23" i="12" s="1"/>
  <c r="D104" i="9"/>
  <c r="D116" i="9" s="1"/>
  <c r="D25" i="9"/>
  <c r="D37" i="9" s="1"/>
  <c r="E70" i="9"/>
  <c r="E82" i="9" s="1"/>
  <c r="G230" i="9"/>
  <c r="G242" i="9" s="1"/>
  <c r="D52" i="9"/>
  <c r="D64" i="9" s="1"/>
  <c r="E44" i="9"/>
  <c r="E56" i="9" s="1"/>
  <c r="E105" i="9"/>
  <c r="E117" i="9" s="1"/>
  <c r="D180" i="9"/>
  <c r="D192" i="9" s="1"/>
  <c r="E228" i="9"/>
  <c r="E240" i="9" s="1"/>
  <c r="F97" i="9"/>
  <c r="F109" i="9" s="1"/>
  <c r="F232" i="9"/>
  <c r="F244" i="9" s="1"/>
  <c r="D183" i="9"/>
  <c r="D195" i="9" s="1"/>
  <c r="D203" i="9"/>
  <c r="D215" i="9" s="1"/>
  <c r="D70" i="9"/>
  <c r="D82" i="9" s="1"/>
  <c r="F27" i="9"/>
  <c r="F39" i="9" s="1"/>
  <c r="C148" i="9"/>
  <c r="C160" i="9" s="1"/>
  <c r="C152" i="9"/>
  <c r="C164" i="9" s="1"/>
  <c r="D22" i="9"/>
  <c r="D34" i="9" s="1"/>
  <c r="C201" i="9"/>
  <c r="C213" i="9" s="1"/>
  <c r="E77" i="9"/>
  <c r="E89" i="9" s="1"/>
  <c r="D74" i="9"/>
  <c r="D86" i="9" s="1"/>
  <c r="F150" i="9"/>
  <c r="F162" i="9" s="1"/>
  <c r="F231" i="9"/>
  <c r="F243" i="9" s="1"/>
  <c r="F182" i="9"/>
  <c r="F194" i="9" s="1"/>
  <c r="F207" i="9"/>
  <c r="F219" i="9" s="1"/>
  <c r="F204" i="9"/>
  <c r="F216" i="9" s="1"/>
  <c r="F155" i="9"/>
  <c r="F167" i="9" s="1"/>
  <c r="C206" i="9"/>
  <c r="C218" i="9" s="1"/>
  <c r="E229" i="9"/>
  <c r="E241" i="9" s="1"/>
  <c r="D27" i="9"/>
  <c r="D39" i="9" s="1"/>
  <c r="E99" i="9"/>
  <c r="E111" i="9" s="1"/>
  <c r="E100" i="9"/>
  <c r="E112" i="9" s="1"/>
  <c r="E8" i="12" s="1"/>
  <c r="E20" i="12" s="1"/>
  <c r="F153" i="9"/>
  <c r="F165" i="9" s="1"/>
  <c r="F24" i="9"/>
  <c r="F36" i="9" s="1"/>
  <c r="C124" i="9"/>
  <c r="C136" i="9" s="1"/>
  <c r="E233" i="9"/>
  <c r="E245" i="9" s="1"/>
  <c r="E22" i="9"/>
  <c r="E34" i="9" s="1"/>
  <c r="F125" i="9"/>
  <c r="F137" i="9" s="1"/>
  <c r="F123" i="9"/>
  <c r="F135" i="9" s="1"/>
  <c r="D103" i="9"/>
  <c r="D115" i="9" s="1"/>
  <c r="C24" i="9"/>
  <c r="C36" i="9" s="1"/>
  <c r="F157" i="9"/>
  <c r="F169" i="9" s="1"/>
  <c r="D207" i="9"/>
  <c r="D219" i="9" s="1"/>
  <c r="F127" i="9"/>
  <c r="F139" i="9" s="1"/>
  <c r="F9" i="12" s="1"/>
  <c r="F21" i="12" s="1"/>
  <c r="D128" i="9"/>
  <c r="D140" i="9" s="1"/>
  <c r="E23" i="9"/>
  <c r="E35" i="9" s="1"/>
  <c r="G180" i="9"/>
  <c r="G192" i="9" s="1"/>
  <c r="F156" i="9"/>
  <c r="F168" i="9" s="1"/>
  <c r="F205" i="9"/>
  <c r="F217" i="9" s="1"/>
  <c r="D73" i="9"/>
  <c r="D85" i="9" s="1"/>
  <c r="D7" i="12" s="1"/>
  <c r="D19" i="12" s="1"/>
  <c r="D231" i="9"/>
  <c r="D243" i="9" s="1"/>
  <c r="D152" i="9"/>
  <c r="D164" i="9" s="1"/>
  <c r="C235" i="9"/>
  <c r="C247" i="9" s="1"/>
  <c r="C13" i="12" s="1"/>
  <c r="C25" i="12" s="1"/>
  <c r="E74" i="9"/>
  <c r="E86" i="9" s="1"/>
  <c r="C129" i="9"/>
  <c r="C141" i="9" s="1"/>
  <c r="C127" i="9"/>
  <c r="C139" i="9" s="1"/>
  <c r="C9" i="12" s="1"/>
  <c r="C21" i="12" s="1"/>
  <c r="G123" i="9"/>
  <c r="G135" i="9" s="1"/>
  <c r="D154" i="9"/>
  <c r="D166" i="9" s="1"/>
  <c r="D10" i="12" s="1"/>
  <c r="D22" i="12" s="1"/>
  <c r="D155" i="9"/>
  <c r="D167" i="9" s="1"/>
  <c r="C226" i="9"/>
  <c r="C238" i="9" s="1"/>
  <c r="D181" i="9"/>
  <c r="D193" i="9" s="1"/>
  <c r="D11" i="12" s="1"/>
  <c r="D23" i="12" s="1"/>
  <c r="C22" i="9"/>
  <c r="C34" i="9" s="1"/>
  <c r="E204" i="9"/>
  <c r="E216" i="9" s="1"/>
  <c r="C125" i="9"/>
  <c r="C137" i="9" s="1"/>
  <c r="C126" i="9"/>
  <c r="C138" i="9" s="1"/>
  <c r="D175" i="9"/>
  <c r="D187" i="9" s="1"/>
  <c r="C46" i="9"/>
  <c r="C58" i="9" s="1"/>
  <c r="C6" i="12" s="1"/>
  <c r="C18" i="12" s="1"/>
  <c r="C51" i="9"/>
  <c r="C63" i="9" s="1"/>
  <c r="G130" i="9"/>
  <c r="G142" i="9" s="1"/>
  <c r="E226" i="9"/>
  <c r="E238" i="9" s="1"/>
  <c r="G25" i="9"/>
  <c r="G37" i="9" s="1"/>
  <c r="G19" i="9"/>
  <c r="G31" i="9" s="1"/>
  <c r="G5" i="12" s="1"/>
  <c r="G17" i="12" s="1"/>
  <c r="C229" i="9"/>
  <c r="C241" i="9" s="1"/>
  <c r="G207" i="9"/>
  <c r="G219" i="9" s="1"/>
  <c r="G208" i="9"/>
  <c r="G220" i="9" s="1"/>
  <c r="G12" i="12" s="1"/>
  <c r="G24" i="12" s="1"/>
  <c r="D178" i="9"/>
  <c r="D190" i="9" s="1"/>
  <c r="C71" i="9"/>
  <c r="C83" i="9" s="1"/>
  <c r="D201" i="9"/>
  <c r="D213" i="9" s="1"/>
  <c r="F227" i="9"/>
  <c r="F239" i="9" s="1"/>
  <c r="F130" i="9"/>
  <c r="F142" i="9" s="1"/>
  <c r="F100" i="9"/>
  <c r="F112" i="9" s="1"/>
  <c r="F8" i="12" s="1"/>
  <c r="F20" i="12" s="1"/>
  <c r="F129" i="9"/>
  <c r="F141" i="9" s="1"/>
  <c r="F104" i="9"/>
  <c r="F116" i="9" s="1"/>
  <c r="F201" i="9"/>
  <c r="F213" i="9" s="1"/>
  <c r="D19" i="9"/>
  <c r="D31" i="9" s="1"/>
  <c r="D5" i="12" s="1"/>
  <c r="D17" i="12" s="1"/>
  <c r="D227" i="9"/>
  <c r="D239" i="9" s="1"/>
  <c r="F50" i="9"/>
  <c r="F62" i="9" s="1"/>
  <c r="E200" i="9"/>
  <c r="E212" i="9" s="1"/>
  <c r="G72" i="9"/>
  <c r="G84" i="9" s="1"/>
  <c r="C154" i="9"/>
  <c r="C166" i="9" s="1"/>
  <c r="C10" i="12" s="1"/>
  <c r="C22" i="12" s="1"/>
  <c r="E53" i="9"/>
  <c r="E65" i="9" s="1"/>
  <c r="D182" i="9"/>
  <c r="D194" i="9" s="1"/>
  <c r="D157" i="9"/>
  <c r="D169" i="9" s="1"/>
  <c r="D149" i="9"/>
  <c r="D161" i="9" s="1"/>
  <c r="E150" i="9"/>
  <c r="E162" i="9" s="1"/>
  <c r="G183" i="9"/>
  <c r="G195" i="9" s="1"/>
  <c r="F51" i="9"/>
  <c r="F63" i="9" s="1"/>
  <c r="F72" i="9"/>
  <c r="F84" i="9" s="1"/>
  <c r="G152" i="9"/>
  <c r="G164" i="9" s="1"/>
  <c r="C70" i="9"/>
  <c r="C82" i="9" s="1"/>
  <c r="D127" i="9"/>
  <c r="D139" i="9" s="1"/>
  <c r="D9" i="12" s="1"/>
  <c r="D21" i="12" s="1"/>
  <c r="C177" i="9"/>
  <c r="C189" i="9" s="1"/>
  <c r="G78" i="9"/>
  <c r="G90" i="9" s="1"/>
  <c r="E206" i="9"/>
  <c r="E218" i="9" s="1"/>
  <c r="C19" i="9"/>
  <c r="C31" i="9" s="1"/>
  <c r="C5" i="12" s="1"/>
  <c r="C17" i="12" s="1"/>
  <c r="E46" i="9"/>
  <c r="E58" i="9" s="1"/>
  <c r="E6" i="12" s="1"/>
  <c r="E18" i="12" s="1"/>
  <c r="E51" i="9"/>
  <c r="E63" i="9" s="1"/>
  <c r="E21" i="9"/>
  <c r="E33" i="9" s="1"/>
  <c r="C78" i="9"/>
  <c r="C90" i="9" s="1"/>
  <c r="D233" i="9"/>
  <c r="D245" i="9" s="1"/>
  <c r="E156" i="9"/>
  <c r="E168" i="9" s="1"/>
  <c r="C208" i="9"/>
  <c r="C220" i="9" s="1"/>
  <c r="C12" i="12" s="1"/>
  <c r="C24" i="12" s="1"/>
  <c r="C207" i="9"/>
  <c r="C219" i="9" s="1"/>
  <c r="G150" i="9"/>
  <c r="G162" i="9" s="1"/>
  <c r="F206" i="9"/>
  <c r="F218" i="9" s="1"/>
  <c r="G233" i="9"/>
  <c r="G245" i="9" s="1"/>
  <c r="C99" i="9"/>
  <c r="C111" i="9" s="1"/>
  <c r="D100" i="9"/>
  <c r="D112" i="9" s="1"/>
  <c r="D8" i="12" s="1"/>
  <c r="D20" i="12" s="1"/>
  <c r="E207" i="9"/>
  <c r="E219" i="9" s="1"/>
  <c r="C100" i="9"/>
  <c r="C112" i="9" s="1"/>
  <c r="C8" i="12" s="1"/>
  <c r="C20" i="12" s="1"/>
  <c r="G20" i="9"/>
  <c r="G32" i="9" s="1"/>
  <c r="D122" i="9"/>
  <c r="D134" i="9" s="1"/>
  <c r="C123" i="9"/>
  <c r="C135" i="9" s="1"/>
  <c r="G126" i="9"/>
  <c r="G138" i="9" s="1"/>
  <c r="G157" i="9"/>
  <c r="G169" i="9" s="1"/>
  <c r="D97" i="9"/>
  <c r="D109" i="9" s="1"/>
  <c r="E151" i="9"/>
  <c r="E163" i="9" s="1"/>
  <c r="F74" i="9"/>
  <c r="F86" i="9" s="1"/>
  <c r="E130" i="9"/>
  <c r="E142" i="9" s="1"/>
  <c r="E177" i="9"/>
  <c r="E189" i="9" s="1"/>
  <c r="E78" i="9"/>
  <c r="E90" i="9" s="1"/>
  <c r="G201" i="9"/>
  <c r="G213" i="9" s="1"/>
  <c r="E155" i="9"/>
  <c r="E167" i="9" s="1"/>
  <c r="E152" i="9"/>
  <c r="E164" i="9" s="1"/>
  <c r="E27" i="9"/>
  <c r="E39" i="9" s="1"/>
  <c r="G149" i="9"/>
  <c r="G161" i="9" s="1"/>
  <c r="F208" i="9"/>
  <c r="F220" i="9" s="1"/>
  <c r="F12" i="12" s="1"/>
  <c r="F24" i="12" s="1"/>
  <c r="G100" i="9"/>
  <c r="G112" i="9" s="1"/>
  <c r="G8" i="12" s="1"/>
  <c r="G20" i="12" s="1"/>
  <c r="G175" i="9"/>
  <c r="G187" i="9" s="1"/>
  <c r="D208" i="9"/>
  <c r="D220" i="9" s="1"/>
  <c r="D12" i="12" s="1"/>
  <c r="D24" i="12" s="1"/>
  <c r="C50" i="9"/>
  <c r="C62" i="9" s="1"/>
  <c r="E75" i="9"/>
  <c r="E87" i="9" s="1"/>
  <c r="E235" i="9"/>
  <c r="E247" i="9" s="1"/>
  <c r="E13" i="12" s="1"/>
  <c r="E25" i="12" s="1"/>
  <c r="F230" i="9"/>
  <c r="F242" i="9" s="1"/>
  <c r="G77" i="9"/>
  <c r="G89" i="9" s="1"/>
  <c r="C76" i="9"/>
  <c r="C88" i="9" s="1"/>
  <c r="G71" i="9"/>
  <c r="G83" i="9" s="1"/>
  <c r="G235" i="9"/>
  <c r="G247" i="9" s="1"/>
  <c r="G13" i="12" s="1"/>
  <c r="G25" i="12" s="1"/>
  <c r="F48" i="9"/>
  <c r="F60" i="9" s="1"/>
  <c r="D228" i="9"/>
  <c r="D240" i="9" s="1"/>
  <c r="F235" i="9"/>
  <c r="F247" i="9" s="1"/>
  <c r="F13" i="12" s="1"/>
  <c r="F25" i="12" s="1"/>
  <c r="F229" i="9"/>
  <c r="F241" i="9" s="1"/>
  <c r="F234" i="9"/>
  <c r="F246" i="9" s="1"/>
  <c r="C204" i="9"/>
  <c r="C216" i="9" s="1"/>
  <c r="E45" i="9"/>
  <c r="E57" i="9" s="1"/>
  <c r="E131" i="9"/>
  <c r="E143" i="9" s="1"/>
  <c r="D177" i="9"/>
  <c r="D189" i="9" s="1"/>
  <c r="F128" i="9"/>
  <c r="F140" i="9" s="1"/>
  <c r="F177" i="9"/>
  <c r="F189" i="9" s="1"/>
  <c r="G26" i="9"/>
  <c r="G38" i="9" s="1"/>
  <c r="F73" i="9"/>
  <c r="F85" i="9" s="1"/>
  <c r="F7" i="12" s="1"/>
  <c r="F19" i="12" s="1"/>
  <c r="E50" i="9"/>
  <c r="E62" i="9" s="1"/>
  <c r="E48" i="9"/>
  <c r="E60" i="9" s="1"/>
  <c r="D176" i="9"/>
  <c r="D188" i="9" s="1"/>
  <c r="F79" i="9"/>
  <c r="F91" i="9" s="1"/>
  <c r="G22" i="9"/>
  <c r="G34" i="9" s="1"/>
  <c r="G48" i="9"/>
  <c r="G60" i="9" s="1"/>
  <c r="E19" i="9"/>
  <c r="E31" i="9" s="1"/>
  <c r="E5" i="12" s="1"/>
  <c r="E17" i="12" s="1"/>
  <c r="D77" i="9"/>
  <c r="D89" i="9" s="1"/>
  <c r="C73" i="9"/>
  <c r="C85" i="9" s="1"/>
  <c r="C7" i="12" s="1"/>
  <c r="C19" i="12" s="1"/>
  <c r="C181" i="9"/>
  <c r="C193" i="9" s="1"/>
  <c r="C11" i="12" s="1"/>
  <c r="C23" i="12" s="1"/>
  <c r="E76" i="9"/>
  <c r="E88" i="9" s="1"/>
  <c r="G79" i="9"/>
  <c r="G91" i="9" s="1"/>
  <c r="G129" i="9"/>
  <c r="G141" i="9" s="1"/>
  <c r="G131" i="9"/>
  <c r="G143" i="9" s="1"/>
  <c r="G155" i="9"/>
  <c r="G167" i="9" s="1"/>
  <c r="G98" i="9"/>
  <c r="G110" i="9" s="1"/>
  <c r="C234" i="9"/>
  <c r="C246" i="9" s="1"/>
  <c r="G27" i="9"/>
  <c r="G39" i="9" s="1"/>
  <c r="G203" i="9"/>
  <c r="G215" i="9" s="1"/>
  <c r="C233" i="9"/>
  <c r="C245" i="9" s="1"/>
  <c r="F52" i="9"/>
  <c r="F64" i="9" s="1"/>
  <c r="F71" i="9"/>
  <c r="F83" i="9" s="1"/>
  <c r="F149" i="9"/>
  <c r="F161" i="9" s="1"/>
  <c r="F78" i="9"/>
  <c r="F90" i="9" s="1"/>
  <c r="E103" i="9"/>
  <c r="E115" i="9" s="1"/>
  <c r="C72" i="9"/>
  <c r="C84" i="9" s="1"/>
  <c r="D26" i="9"/>
  <c r="D38" i="9" s="1"/>
  <c r="G204" i="9"/>
  <c r="G216" i="9" s="1"/>
  <c r="E127" i="9"/>
  <c r="E139" i="9" s="1"/>
  <c r="E9" i="12" s="1"/>
  <c r="E21" i="12" s="1"/>
  <c r="E126" i="9"/>
  <c r="E138" i="9" s="1"/>
  <c r="C122" i="9"/>
  <c r="C134" i="9" s="1"/>
  <c r="D46" i="9"/>
  <c r="D58" i="9" s="1"/>
  <c r="D6" i="12" s="1"/>
  <c r="D18" i="12" s="1"/>
  <c r="D49" i="9"/>
  <c r="D61" i="9" s="1"/>
  <c r="F98" i="9"/>
  <c r="F110" i="9" s="1"/>
  <c r="C26" i="9"/>
  <c r="C38" i="9" s="1"/>
  <c r="C230" i="9"/>
  <c r="C242" i="9" s="1"/>
  <c r="G182" i="9"/>
  <c r="G194" i="9" s="1"/>
  <c r="F99" i="9"/>
  <c r="F111" i="9" s="1"/>
  <c r="F22" i="9"/>
  <c r="F34" i="9" s="1"/>
  <c r="F26" i="9"/>
  <c r="F38" i="9" s="1"/>
  <c r="E154" i="9"/>
  <c r="E166" i="9" s="1"/>
  <c r="E10" i="12" s="1"/>
  <c r="E22" i="12" s="1"/>
  <c r="C130" i="9"/>
  <c r="C142" i="9" s="1"/>
  <c r="F154" i="9"/>
  <c r="F166" i="9" s="1"/>
  <c r="F10" i="12" s="1"/>
  <c r="F22" i="12" s="1"/>
  <c r="D124" i="9"/>
  <c r="D136" i="9" s="1"/>
  <c r="E73" i="9"/>
  <c r="E85" i="9" s="1"/>
  <c r="E7" i="12" s="1"/>
  <c r="E19" i="12" s="1"/>
  <c r="D205" i="9"/>
  <c r="D217" i="9" s="1"/>
  <c r="F101" i="9"/>
  <c r="F113" i="9" s="1"/>
  <c r="E129" i="9"/>
  <c r="E141" i="9" s="1"/>
  <c r="G156" i="9"/>
  <c r="G168" i="9" s="1"/>
  <c r="F151" i="9"/>
  <c r="F163" i="9" s="1"/>
  <c r="D98" i="9"/>
  <c r="D110" i="9" s="1"/>
  <c r="F102" i="9"/>
  <c r="F114" i="9" s="1"/>
  <c r="G51" i="9"/>
  <c r="G63" i="9" s="1"/>
  <c r="F53" i="9"/>
  <c r="F65" i="9" s="1"/>
  <c r="F46" i="9"/>
  <c r="F58" i="9" s="1"/>
  <c r="F6" i="12" s="1"/>
  <c r="F18" i="12" s="1"/>
  <c r="C48" i="9"/>
  <c r="C60" i="9" s="1"/>
  <c r="C183" i="9"/>
  <c r="C195" i="9" s="1"/>
  <c r="G46" i="9"/>
  <c r="G58" i="9" s="1"/>
  <c r="G6" i="12" s="1"/>
  <c r="G18" i="12" s="1"/>
  <c r="E25" i="9"/>
  <c r="E37" i="9" s="1"/>
  <c r="C103" i="9"/>
  <c r="C115" i="9" s="1"/>
  <c r="G127" i="9"/>
  <c r="G139" i="9" s="1"/>
  <c r="G9" i="12" s="1"/>
  <c r="G21" i="12" s="1"/>
  <c r="C77" i="9"/>
  <c r="C89" i="9" s="1"/>
  <c r="D129" i="9"/>
  <c r="D141" i="9" s="1"/>
  <c r="Q34" i="6"/>
  <c r="P34" i="5" s="1"/>
  <c r="Q40" i="6"/>
  <c r="P40" i="5" s="1"/>
  <c r="Q39" i="6"/>
  <c r="P39" i="5" s="1"/>
  <c r="AD6" i="12"/>
  <c r="Q45" i="5"/>
  <c r="C9" i="5" s="1"/>
  <c r="Q23" i="6"/>
  <c r="P23" i="5" s="1"/>
  <c r="Q35" i="6"/>
  <c r="P35" i="5" s="1"/>
  <c r="P44" i="5"/>
  <c r="O44" i="5"/>
  <c r="Q41" i="6"/>
  <c r="P41" i="5" s="1"/>
  <c r="Q13" i="6"/>
  <c r="P13" i="5" s="1"/>
  <c r="Q37" i="6"/>
  <c r="P37" i="5" s="1"/>
  <c r="Q49" i="6"/>
  <c r="Q38" i="6"/>
  <c r="P38" i="5" s="1"/>
  <c r="AA45" i="12"/>
  <c r="AA3" i="12"/>
  <c r="Q33" i="6"/>
  <c r="P33" i="5" s="1"/>
  <c r="AA20" i="12"/>
  <c r="AA28" i="12"/>
  <c r="AA10" i="12"/>
  <c r="AA16" i="12"/>
  <c r="AA15" i="12"/>
  <c r="AA12" i="12"/>
  <c r="Z12" i="12"/>
  <c r="AA26" i="12"/>
  <c r="AA21" i="12"/>
  <c r="Z43" i="12"/>
  <c r="AA38" i="12"/>
  <c r="AA43" i="12"/>
  <c r="AA11" i="12"/>
  <c r="AA37" i="12"/>
  <c r="AA30" i="12"/>
  <c r="AA4" i="12"/>
  <c r="AA9" i="12"/>
  <c r="AA33" i="12"/>
  <c r="AA25" i="12"/>
  <c r="Y45" i="12"/>
  <c r="Z45" i="12" s="1"/>
  <c r="AA36" i="12"/>
  <c r="AA29" i="12"/>
  <c r="AA17" i="12"/>
  <c r="AA42" i="12"/>
  <c r="AA32" i="12"/>
  <c r="AA35" i="12"/>
  <c r="AA34" i="12"/>
  <c r="AA23" i="12"/>
  <c r="AA18" i="12"/>
  <c r="AA27" i="12"/>
  <c r="AA13" i="12"/>
  <c r="Z44" i="12"/>
  <c r="AA14" i="12"/>
  <c r="AA39" i="12"/>
  <c r="AA19" i="12"/>
  <c r="AA22" i="12"/>
  <c r="AA8" i="12"/>
  <c r="Z22" i="12"/>
  <c r="AA44" i="12"/>
  <c r="AA24" i="12"/>
  <c r="AA5" i="12"/>
  <c r="AA41" i="12"/>
  <c r="AA40" i="12"/>
  <c r="AA6" i="12"/>
  <c r="AA31" i="12"/>
  <c r="AA7" i="12"/>
  <c r="Y32" i="12"/>
  <c r="Z32" i="12" s="1"/>
  <c r="R13" i="6"/>
  <c r="Q13" i="5" s="1"/>
  <c r="R23" i="6"/>
  <c r="Q23" i="5" s="1"/>
  <c r="P45" i="5"/>
  <c r="P43" i="5"/>
  <c r="AE6" i="12" l="1"/>
  <c r="AF6" i="12"/>
  <c r="AG6" i="12"/>
  <c r="AH6" i="12"/>
  <c r="AI6" i="12"/>
  <c r="AJ6" i="12"/>
  <c r="AK6" i="12"/>
  <c r="AL6" i="12"/>
  <c r="K43" i="12"/>
  <c r="AM6" i="12"/>
  <c r="AN6" i="12"/>
  <c r="AO6" i="12"/>
  <c r="AP6" i="12"/>
  <c r="AQ6" i="12"/>
  <c r="AR6" i="12"/>
  <c r="E13" i="2"/>
  <c r="P49" i="5"/>
  <c r="AB43" i="12"/>
  <c r="Z48" i="12"/>
  <c r="C8" i="5" s="1"/>
  <c r="BE59" i="12"/>
  <c r="BF60" i="12" a="1"/>
  <c r="BF60" i="12" s="1"/>
  <c r="BF61" i="12" s="1" a="1"/>
  <c r="BF61" i="12" s="1"/>
  <c r="BF62" i="12" s="1" a="1"/>
  <c r="BF62" i="12" s="1"/>
  <c r="BF63" i="12" s="1" a="1"/>
  <c r="BF63" i="12" s="1"/>
  <c r="BF64" i="12" s="1" a="1"/>
  <c r="BF64" i="12" s="1"/>
  <c r="BF65" i="12" s="1" a="1"/>
  <c r="BF65" i="12" s="1"/>
  <c r="BF66" i="12" s="1" a="1"/>
  <c r="BF66" i="12" s="1"/>
  <c r="BF67" i="12" s="1" a="1"/>
  <c r="BF67" i="12" s="1"/>
  <c r="BF68" i="12" s="1" a="1"/>
  <c r="BF68" i="12" s="1"/>
  <c r="BF69" i="12" s="1" a="1"/>
  <c r="BF69" i="12" s="1"/>
  <c r="C34" i="12"/>
  <c r="C44" i="12" s="1"/>
  <c r="F30" i="12"/>
  <c r="F40" i="12" s="1"/>
  <c r="G118" i="9"/>
  <c r="E118" i="9"/>
  <c r="F40" i="9"/>
  <c r="C92" i="9"/>
  <c r="F29" i="12"/>
  <c r="F39" i="12" s="1"/>
  <c r="G92" i="9"/>
  <c r="E144" i="9"/>
  <c r="F33" i="12"/>
  <c r="F43" i="12" s="1"/>
  <c r="D35" i="12"/>
  <c r="D45" i="12" s="1"/>
  <c r="C118" i="9"/>
  <c r="G170" i="9"/>
  <c r="D92" i="9"/>
  <c r="F66" i="9"/>
  <c r="F118" i="9"/>
  <c r="F144" i="9"/>
  <c r="D34" i="12"/>
  <c r="D44" i="12" s="1"/>
  <c r="G40" i="9"/>
  <c r="D118" i="9"/>
  <c r="F34" i="12"/>
  <c r="F44" i="12" s="1"/>
  <c r="F170" i="9"/>
  <c r="G144" i="9"/>
  <c r="E29" i="12"/>
  <c r="E39" i="12" s="1"/>
  <c r="D29" i="12"/>
  <c r="D39" i="12" s="1"/>
  <c r="D144" i="9"/>
  <c r="G66" i="9"/>
  <c r="E170" i="9"/>
  <c r="C28" i="12"/>
  <c r="C38" i="12" s="1"/>
  <c r="E34" i="12"/>
  <c r="E44" i="12" s="1"/>
  <c r="F92" i="9"/>
  <c r="C35" i="12"/>
  <c r="C45" i="12" s="1"/>
  <c r="E35" i="12"/>
  <c r="E45" i="12" s="1"/>
  <c r="C40" i="9"/>
  <c r="E66" i="9"/>
  <c r="D40" i="9"/>
  <c r="F28" i="12"/>
  <c r="F38" i="12" s="1"/>
  <c r="E28" i="12"/>
  <c r="E38" i="12" s="1"/>
  <c r="F35" i="12"/>
  <c r="F45" i="12" s="1"/>
  <c r="E40" i="9"/>
  <c r="D28" i="12"/>
  <c r="D38" i="12" s="1"/>
  <c r="C33" i="12"/>
  <c r="C43" i="12" s="1"/>
  <c r="E92" i="9"/>
  <c r="D33" i="12"/>
  <c r="D43" i="12" s="1"/>
  <c r="C66" i="9"/>
  <c r="E33" i="12"/>
  <c r="E43" i="12" s="1"/>
  <c r="C29" i="12"/>
  <c r="C39" i="12" s="1"/>
  <c r="D66" i="9"/>
  <c r="D30" i="12"/>
  <c r="D40" i="12" s="1"/>
  <c r="C30" i="12"/>
  <c r="C40" i="12" s="1"/>
  <c r="E30" i="12"/>
  <c r="E40" i="12" s="1"/>
  <c r="C27" i="12"/>
  <c r="C37" i="12" s="1"/>
  <c r="D27" i="12"/>
  <c r="D37" i="12" s="1"/>
  <c r="E27" i="12"/>
  <c r="E37" i="12" s="1"/>
  <c r="F27" i="12"/>
  <c r="F37" i="12" s="1"/>
  <c r="E32" i="12"/>
  <c r="E42" i="12" s="1"/>
  <c r="F32" i="12"/>
  <c r="F42" i="12" s="1"/>
  <c r="D32" i="12"/>
  <c r="D42" i="12" s="1"/>
  <c r="C32" i="12"/>
  <c r="C42" i="12" s="1"/>
  <c r="C31" i="12"/>
  <c r="C41" i="12" s="1"/>
  <c r="D31" i="12"/>
  <c r="D41" i="12" s="1"/>
  <c r="E31" i="12"/>
  <c r="E41" i="12" s="1"/>
  <c r="F31" i="12"/>
  <c r="F41" i="12" s="1"/>
  <c r="D170" i="9"/>
  <c r="G196" i="9"/>
  <c r="E196" i="9"/>
  <c r="F196" i="9"/>
  <c r="C144" i="9"/>
  <c r="R19" i="6"/>
  <c r="Q19" i="5" s="1"/>
  <c r="P18" i="6"/>
  <c r="O18" i="5" s="1"/>
  <c r="P21" i="6"/>
  <c r="O21" i="5" s="1"/>
  <c r="P15" i="6"/>
  <c r="O15" i="5" s="1"/>
  <c r="R20" i="6"/>
  <c r="Q20" i="5" s="1"/>
  <c r="R14" i="6"/>
  <c r="Q14" i="5" s="1"/>
  <c r="P16" i="6"/>
  <c r="O16" i="5" s="1"/>
  <c r="P17" i="6"/>
  <c r="O17" i="5" s="1"/>
  <c r="P10" i="6"/>
  <c r="O10" i="5" s="1"/>
  <c r="P25" i="6"/>
  <c r="O25" i="5" s="1"/>
  <c r="P30" i="6"/>
  <c r="O30" i="5" s="1"/>
  <c r="P8" i="6"/>
  <c r="O8" i="5" s="1"/>
  <c r="R24" i="6"/>
  <c r="Q24" i="5" s="1"/>
  <c r="P11" i="6"/>
  <c r="O11" i="5" s="1"/>
  <c r="P28" i="6"/>
  <c r="O28" i="5" s="1"/>
  <c r="P31" i="6"/>
  <c r="O31" i="5" s="1"/>
  <c r="R5" i="6"/>
  <c r="Q5" i="5" s="1"/>
  <c r="P29" i="6"/>
  <c r="O29" i="5" s="1"/>
  <c r="AB44" i="12" l="1"/>
  <c r="AT19" i="12" s="1"/>
  <c r="K38" i="12"/>
  <c r="K39" i="12" s="1"/>
  <c r="AE7" i="12"/>
  <c r="AD18" i="12"/>
  <c r="Q17" i="6"/>
  <c r="P17" i="5" s="1"/>
  <c r="Q21" i="6"/>
  <c r="P21" i="5" s="1"/>
  <c r="Q31" i="6"/>
  <c r="P31" i="5" s="1"/>
  <c r="Q28" i="6"/>
  <c r="P28" i="5" s="1"/>
  <c r="Q15" i="6"/>
  <c r="P15" i="5" s="1"/>
  <c r="Q16" i="6"/>
  <c r="P16" i="5" s="1"/>
  <c r="Q29" i="6"/>
  <c r="P29" i="5" s="1"/>
  <c r="Q18" i="6"/>
  <c r="P18" i="5" s="1"/>
  <c r="Q30" i="6"/>
  <c r="P30" i="5" s="1"/>
  <c r="Q25" i="6"/>
  <c r="P25" i="5" s="1"/>
  <c r="AD26" i="12"/>
  <c r="AD25" i="12"/>
  <c r="AD24" i="12"/>
  <c r="AD23" i="12"/>
  <c r="AD22" i="12"/>
  <c r="AD21" i="12"/>
  <c r="AD20" i="12"/>
  <c r="AE18" i="12"/>
  <c r="AD19" i="12"/>
  <c r="D196" i="9"/>
  <c r="F248" i="9"/>
  <c r="F222" i="9"/>
  <c r="E248" i="9"/>
  <c r="E222" i="9"/>
  <c r="G248" i="9"/>
  <c r="G222" i="9"/>
  <c r="C170" i="9"/>
  <c r="Y41" i="12"/>
  <c r="Z41" i="12" s="1"/>
  <c r="Y25" i="12"/>
  <c r="Z25" i="12" s="1"/>
  <c r="Y11" i="12"/>
  <c r="Z11" i="12" s="1"/>
  <c r="Y3" i="12"/>
  <c r="Z3" i="12" s="1"/>
  <c r="Y26" i="12"/>
  <c r="Z26" i="12" s="1"/>
  <c r="Y36" i="12"/>
  <c r="Z36" i="12" s="1"/>
  <c r="Y6" i="12"/>
  <c r="Z6" i="12" s="1"/>
  <c r="Y37" i="12"/>
  <c r="Z37" i="12" s="1"/>
  <c r="Y31" i="12"/>
  <c r="Z31" i="12" s="1"/>
  <c r="Y30" i="12"/>
  <c r="Z30" i="12" s="1"/>
  <c r="Y23" i="12"/>
  <c r="Z23" i="12" s="1"/>
  <c r="Y18" i="12"/>
  <c r="Z18" i="12" s="1"/>
  <c r="Y7" i="12"/>
  <c r="Z7" i="12" s="1"/>
  <c r="Y39" i="12"/>
  <c r="Z39" i="12" s="1"/>
  <c r="Y40" i="12"/>
  <c r="Z40" i="12" s="1"/>
  <c r="Y4" i="12"/>
  <c r="Z4" i="12" s="1"/>
  <c r="Y38" i="12"/>
  <c r="Z38" i="12" s="1"/>
  <c r="Y19" i="12"/>
  <c r="Z19" i="12" s="1"/>
  <c r="Y15" i="12"/>
  <c r="Z15" i="12" s="1"/>
  <c r="Y16" i="12"/>
  <c r="Z16" i="12" s="1"/>
  <c r="Y35" i="12"/>
  <c r="Z35" i="12" s="1"/>
  <c r="Y13" i="12"/>
  <c r="Z13" i="12" s="1"/>
  <c r="Y10" i="12"/>
  <c r="Z10" i="12" s="1"/>
  <c r="Y21" i="12"/>
  <c r="Z21" i="12" s="1"/>
  <c r="Y20" i="12"/>
  <c r="Z20" i="12" s="1"/>
  <c r="Y9" i="12"/>
  <c r="Z9" i="12" s="1"/>
  <c r="Y28" i="12"/>
  <c r="Z28" i="12" s="1"/>
  <c r="Y8" i="12"/>
  <c r="Z8" i="12" s="1"/>
  <c r="Y34" i="12"/>
  <c r="Z34" i="12" s="1"/>
  <c r="Y27" i="12"/>
  <c r="Z27" i="12" s="1"/>
  <c r="Y5" i="12"/>
  <c r="Z5" i="12" s="1"/>
  <c r="Y24" i="12"/>
  <c r="Z24" i="12" s="1"/>
  <c r="Y33" i="12"/>
  <c r="Z33" i="12" s="1"/>
  <c r="Y14" i="12"/>
  <c r="Z14" i="12" s="1"/>
  <c r="Y42" i="12"/>
  <c r="Z42" i="12" s="1"/>
  <c r="Y17" i="12"/>
  <c r="Z17" i="12" s="1"/>
  <c r="Y29" i="12"/>
  <c r="Z29" i="12" s="1"/>
  <c r="P14" i="6"/>
  <c r="O14" i="5" s="1"/>
  <c r="R15" i="6"/>
  <c r="Q15" i="5" s="1"/>
  <c r="P20" i="6"/>
  <c r="O20" i="5" s="1"/>
  <c r="P19" i="6"/>
  <c r="O19" i="5" s="1"/>
  <c r="R18" i="6"/>
  <c r="Q18" i="5" s="1"/>
  <c r="R21" i="6"/>
  <c r="Q21" i="5" s="1"/>
  <c r="R16" i="6"/>
  <c r="Q16" i="5" s="1"/>
  <c r="R17" i="6"/>
  <c r="Q17" i="5" s="1"/>
  <c r="P24" i="6"/>
  <c r="O24" i="5" s="1"/>
  <c r="R8" i="6"/>
  <c r="Q8" i="5" s="1"/>
  <c r="R30" i="6"/>
  <c r="Q30" i="5" s="1"/>
  <c r="R4" i="6"/>
  <c r="Q4" i="5" s="1"/>
  <c r="R25" i="6"/>
  <c r="Q25" i="5" s="1"/>
  <c r="R10" i="6"/>
  <c r="Q10" i="5" s="1"/>
  <c r="R11" i="6"/>
  <c r="Q11" i="5" s="1"/>
  <c r="P5" i="6"/>
  <c r="O5" i="5" s="1"/>
  <c r="P4" i="6"/>
  <c r="O4" i="5" s="1"/>
  <c r="R29" i="6"/>
  <c r="Q29" i="5" s="1"/>
  <c r="R31" i="6"/>
  <c r="Q31" i="5" s="1"/>
  <c r="R28" i="6"/>
  <c r="Q28" i="5" s="1"/>
  <c r="P27" i="6"/>
  <c r="O27" i="5" s="1"/>
  <c r="R27" i="6"/>
  <c r="Q27" i="5" s="1"/>
  <c r="Q10" i="6"/>
  <c r="P10" i="5" s="1"/>
  <c r="Q8" i="6"/>
  <c r="P8" i="5" s="1"/>
  <c r="P9" i="6"/>
  <c r="O9" i="5" s="1"/>
  <c r="R9" i="6"/>
  <c r="Q9" i="5" s="1"/>
  <c r="R26" i="6"/>
  <c r="Q26" i="5" s="1"/>
  <c r="P26" i="6"/>
  <c r="O26" i="5" s="1"/>
  <c r="P7" i="6"/>
  <c r="O7" i="5" s="1"/>
  <c r="R7" i="6"/>
  <c r="Q7" i="5" s="1"/>
  <c r="P6" i="6"/>
  <c r="O6" i="5" s="1"/>
  <c r="R6" i="6"/>
  <c r="Q6" i="5" s="1"/>
  <c r="Q11" i="6"/>
  <c r="P11" i="5" s="1"/>
  <c r="AK19" i="12" l="1"/>
  <c r="AL19" i="12"/>
  <c r="AM19" i="12"/>
  <c r="AO19" i="12"/>
  <c r="AF19" i="12"/>
  <c r="AP19" i="12"/>
  <c r="AU19" i="12"/>
  <c r="AU20" i="12" s="1"/>
  <c r="AQ19" i="12"/>
  <c r="AR19" i="12"/>
  <c r="AG19" i="12"/>
  <c r="AG20" i="12" s="1"/>
  <c r="AH19" i="12"/>
  <c r="AI19" i="12"/>
  <c r="AN19" i="12"/>
  <c r="AN20" i="12" s="1"/>
  <c r="AS19" i="12"/>
  <c r="AT20" i="12" s="1"/>
  <c r="AV19" i="12"/>
  <c r="AJ19" i="12"/>
  <c r="AW19" i="12"/>
  <c r="Z47" i="12"/>
  <c r="Z50" i="12" s="1"/>
  <c r="K40" i="12" s="1"/>
  <c r="K42" i="12" s="1"/>
  <c r="K44" i="12" s="1"/>
  <c r="AE19" i="12"/>
  <c r="AE20" i="12" s="1"/>
  <c r="Q27" i="6"/>
  <c r="P27" i="5" s="1"/>
  <c r="Q14" i="6"/>
  <c r="P14" i="5" s="1"/>
  <c r="Q5" i="6"/>
  <c r="P5" i="5" s="1"/>
  <c r="C5" i="5"/>
  <c r="Q24" i="6"/>
  <c r="P24" i="5" s="1"/>
  <c r="Q20" i="6"/>
  <c r="P20" i="5" s="1"/>
  <c r="Q26" i="6"/>
  <c r="P26" i="5" s="1"/>
  <c r="AD5" i="12"/>
  <c r="AD9" i="12" s="1"/>
  <c r="AE5" i="12"/>
  <c r="AE9" i="12" s="1"/>
  <c r="AF5" i="12"/>
  <c r="AG5" i="12"/>
  <c r="AK5" i="12"/>
  <c r="AM5" i="12"/>
  <c r="AN5" i="12"/>
  <c r="AO5" i="12"/>
  <c r="AP5" i="12"/>
  <c r="AQ5" i="12"/>
  <c r="AR5" i="12"/>
  <c r="AH5" i="12"/>
  <c r="AI5" i="12"/>
  <c r="AL5" i="12"/>
  <c r="AJ5" i="12"/>
  <c r="Q19" i="6"/>
  <c r="P19" i="5" s="1"/>
  <c r="Q48" i="6"/>
  <c r="P48" i="5" s="1"/>
  <c r="D248" i="9"/>
  <c r="D222" i="9"/>
  <c r="C196" i="9"/>
  <c r="Q4" i="6"/>
  <c r="Q9" i="6"/>
  <c r="P9" i="5" s="1"/>
  <c r="Q7" i="6"/>
  <c r="P7" i="5" s="1"/>
  <c r="Q6" i="6"/>
  <c r="P6" i="5" s="1"/>
  <c r="AH20" i="12" l="1"/>
  <c r="AW20" i="12"/>
  <c r="AK20" i="12"/>
  <c r="AM20" i="12"/>
  <c r="AN21" i="12" s="1"/>
  <c r="AL20" i="12"/>
  <c r="AM21" i="12" s="1"/>
  <c r="AJ20" i="12"/>
  <c r="AI20" i="12"/>
  <c r="AO20" i="12"/>
  <c r="AO21" i="12" s="1"/>
  <c r="AV20" i="12"/>
  <c r="AV21" i="12" s="1"/>
  <c r="AQ20" i="12"/>
  <c r="AS20" i="12"/>
  <c r="AT21" i="12" s="1"/>
  <c r="AR20" i="12"/>
  <c r="AP20" i="12"/>
  <c r="P4" i="5"/>
  <c r="C4" i="5" s="1"/>
  <c r="Q47" i="6"/>
  <c r="AH21" i="12"/>
  <c r="AF20" i="12"/>
  <c r="AG21" i="12" s="1"/>
  <c r="AE21" i="12"/>
  <c r="AE22" i="12" s="1"/>
  <c r="AE23" i="12" s="1"/>
  <c r="AD4" i="12"/>
  <c r="AF4" i="12"/>
  <c r="AH4" i="12"/>
  <c r="AI4" i="12"/>
  <c r="AJ4" i="12"/>
  <c r="AK4" i="12"/>
  <c r="AL4" i="12"/>
  <c r="AM4" i="12"/>
  <c r="AN4" i="12"/>
  <c r="AO4" i="12"/>
  <c r="AP4" i="12"/>
  <c r="AQ4" i="12"/>
  <c r="AR4" i="12"/>
  <c r="AG4" i="12"/>
  <c r="AE4" i="12"/>
  <c r="AE8" i="12" s="1"/>
  <c r="AU21" i="12"/>
  <c r="C248" i="9"/>
  <c r="C222" i="9"/>
  <c r="AI21" i="12" l="1"/>
  <c r="AQ21" i="12"/>
  <c r="AS21" i="12"/>
  <c r="AK21" i="12"/>
  <c r="AL21" i="12"/>
  <c r="AM22" i="12" s="1"/>
  <c r="AR21" i="12"/>
  <c r="AS22" i="12" s="1"/>
  <c r="AP21" i="12"/>
  <c r="AP22" i="12" s="1"/>
  <c r="AW21" i="12"/>
  <c r="AW22" i="12" s="1"/>
  <c r="AJ21" i="12"/>
  <c r="AK22" i="12" s="1"/>
  <c r="AD8" i="12"/>
  <c r="AE10" i="12" s="1"/>
  <c r="P47" i="5"/>
  <c r="AO22" i="12"/>
  <c r="AI22" i="12"/>
  <c r="AH22" i="12"/>
  <c r="AV22" i="12"/>
  <c r="AU22" i="12"/>
  <c r="AF21" i="12"/>
  <c r="AG22" i="12" s="1"/>
  <c r="B5" i="2"/>
  <c r="AN22" i="12"/>
  <c r="AD11" i="12"/>
  <c r="AT22" i="12"/>
  <c r="AE24" i="12"/>
  <c r="AJ22" i="12" l="1"/>
  <c r="AK23" i="12" s="1"/>
  <c r="AQ22" i="12"/>
  <c r="AR22" i="12"/>
  <c r="AR23" i="12" s="1"/>
  <c r="AL22" i="12"/>
  <c r="AL23" i="12" s="1"/>
  <c r="AD10" i="12"/>
  <c r="AD12" i="12" s="1"/>
  <c r="AD14" i="12" s="1"/>
  <c r="AO23" i="12"/>
  <c r="AI23" i="12"/>
  <c r="AH23" i="12"/>
  <c r="AW23" i="12"/>
  <c r="AV23" i="12"/>
  <c r="AW24" i="12" s="1"/>
  <c r="AJ23" i="12"/>
  <c r="AU23" i="12"/>
  <c r="AF22" i="12"/>
  <c r="AQ23" i="12"/>
  <c r="AP23" i="12"/>
  <c r="AN23" i="12"/>
  <c r="AM23" i="12"/>
  <c r="AE25" i="12"/>
  <c r="AT23" i="12"/>
  <c r="AS23" i="12"/>
  <c r="AL24" i="12" l="1"/>
  <c r="AR24" i="12"/>
  <c r="AO24" i="12"/>
  <c r="AI24" i="12"/>
  <c r="AV24" i="12"/>
  <c r="AW25" i="12" s="1"/>
  <c r="AK24" i="12"/>
  <c r="AJ24" i="12"/>
  <c r="AU24" i="12"/>
  <c r="AQ24" i="12"/>
  <c r="AF23" i="12"/>
  <c r="AG23" i="12"/>
  <c r="AH24" i="12" s="1"/>
  <c r="AP24" i="12"/>
  <c r="AN24" i="12"/>
  <c r="AM24" i="12"/>
  <c r="AT24" i="12"/>
  <c r="AS24" i="12"/>
  <c r="AE26" i="12"/>
  <c r="AR25" i="12" l="1"/>
  <c r="AL25" i="12"/>
  <c r="AO25" i="12"/>
  <c r="AI25" i="12"/>
  <c r="AV25" i="12"/>
  <c r="AW26" i="12" s="1"/>
  <c r="AK25" i="12"/>
  <c r="AL26" i="12" s="1"/>
  <c r="AJ25" i="12"/>
  <c r="AU25" i="12"/>
  <c r="AQ25" i="12"/>
  <c r="AF24" i="12"/>
  <c r="AG24" i="12"/>
  <c r="AH25" i="12" s="1"/>
  <c r="AP25" i="12"/>
  <c r="AN25" i="12"/>
  <c r="AM25" i="12"/>
  <c r="AE27" i="12"/>
  <c r="AT25" i="12"/>
  <c r="AS25" i="12"/>
  <c r="AR26" i="12" l="1"/>
  <c r="AQ26" i="12"/>
  <c r="AR27" i="12" s="1"/>
  <c r="AO26" i="12"/>
  <c r="AI26" i="12"/>
  <c r="AV26" i="12"/>
  <c r="AW27" i="12" s="1"/>
  <c r="AK26" i="12"/>
  <c r="AL27" i="12" s="1"/>
  <c r="AJ26" i="12"/>
  <c r="AU26" i="12"/>
  <c r="AG25" i="12"/>
  <c r="AH26" i="12" s="1"/>
  <c r="AF25" i="12"/>
  <c r="AP26" i="12"/>
  <c r="AN26" i="12"/>
  <c r="AM26" i="12"/>
  <c r="AT26" i="12"/>
  <c r="AS26" i="12"/>
  <c r="AE28" i="12"/>
  <c r="AI27" i="12" l="1"/>
  <c r="AO27" i="12"/>
  <c r="AQ27" i="12"/>
  <c r="AR28" i="12" s="1"/>
  <c r="AV27" i="12"/>
  <c r="AW28" i="12" s="1"/>
  <c r="AK27" i="12"/>
  <c r="AL28" i="12" s="1"/>
  <c r="AU27" i="12"/>
  <c r="AJ27" i="12"/>
  <c r="AG26" i="12"/>
  <c r="AH27" i="12" s="1"/>
  <c r="AI28" i="12" s="1"/>
  <c r="AF26" i="12"/>
  <c r="AP27" i="12"/>
  <c r="AN27" i="12"/>
  <c r="AM27" i="12"/>
  <c r="AE29" i="12"/>
  <c r="AT27" i="12"/>
  <c r="AS27" i="12"/>
  <c r="AQ28" i="12" l="1"/>
  <c r="AR29" i="12" s="1"/>
  <c r="AO28" i="12"/>
  <c r="AV28" i="12"/>
  <c r="AW29" i="12" s="1"/>
  <c r="AK28" i="12"/>
  <c r="AL29" i="12" s="1"/>
  <c r="AU28" i="12"/>
  <c r="AJ28" i="12"/>
  <c r="AG27" i="12"/>
  <c r="AH28" i="12" s="1"/>
  <c r="AI29" i="12" s="1"/>
  <c r="AF27" i="12"/>
  <c r="AP28" i="12"/>
  <c r="AN28" i="12"/>
  <c r="AM28" i="12"/>
  <c r="AT28" i="12"/>
  <c r="AS28" i="12"/>
  <c r="AE30" i="12"/>
  <c r="AY27" i="12" l="1"/>
  <c r="AQ29" i="12"/>
  <c r="AR30" i="12" s="1"/>
  <c r="AO29" i="12"/>
  <c r="AV29" i="12"/>
  <c r="AW30" i="12" s="1"/>
  <c r="AK29" i="12"/>
  <c r="AL30" i="12" s="1"/>
  <c r="AU29" i="12"/>
  <c r="AV30" i="12" s="1"/>
  <c r="AW31" i="12" s="1"/>
  <c r="AJ29" i="12"/>
  <c r="AG28" i="12"/>
  <c r="AH29" i="12" s="1"/>
  <c r="AI30" i="12" s="1"/>
  <c r="AF28" i="12"/>
  <c r="AP29" i="12"/>
  <c r="AN29" i="12"/>
  <c r="AM29" i="12"/>
  <c r="AE31" i="12"/>
  <c r="AT29" i="12"/>
  <c r="AS29" i="12"/>
  <c r="AQ30" i="12" l="1"/>
  <c r="AR31" i="12" s="1"/>
  <c r="AO30" i="12"/>
  <c r="AU30" i="12"/>
  <c r="AV31" i="12" s="1"/>
  <c r="AW32" i="12" s="1"/>
  <c r="AK30" i="12"/>
  <c r="AL31" i="12" s="1"/>
  <c r="AJ30" i="12"/>
  <c r="AG29" i="12"/>
  <c r="AH30" i="12" s="1"/>
  <c r="AI31" i="12" s="1"/>
  <c r="AF29" i="12"/>
  <c r="AP30" i="12"/>
  <c r="AQ31" i="12" s="1"/>
  <c r="AR32" i="12" s="1"/>
  <c r="AN30" i="12"/>
  <c r="AO31" i="12" s="1"/>
  <c r="AM30" i="12"/>
  <c r="AT30" i="12"/>
  <c r="AS30" i="12"/>
  <c r="AE32" i="12"/>
  <c r="AU31" i="12" l="1"/>
  <c r="AV32" i="12" s="1"/>
  <c r="AW33" i="12" s="1"/>
  <c r="AK31" i="12"/>
  <c r="AL32" i="12" s="1"/>
  <c r="AJ31" i="12"/>
  <c r="AG30" i="12"/>
  <c r="AH31" i="12" s="1"/>
  <c r="AI32" i="12" s="1"/>
  <c r="AF30" i="12"/>
  <c r="AP31" i="12"/>
  <c r="AQ32" i="12" s="1"/>
  <c r="AR33" i="12" s="1"/>
  <c r="AN31" i="12"/>
  <c r="AO32" i="12" s="1"/>
  <c r="AM31" i="12"/>
  <c r="AT31" i="12"/>
  <c r="AS31" i="12"/>
  <c r="AE33" i="12"/>
  <c r="AU32" i="12" l="1"/>
  <c r="AV33" i="12" s="1"/>
  <c r="AW34" i="12" s="1"/>
  <c r="AK32" i="12"/>
  <c r="AL33" i="12" s="1"/>
  <c r="AJ32" i="12"/>
  <c r="AK33" i="12" s="1"/>
  <c r="AL34" i="12" s="1"/>
  <c r="AG31" i="12"/>
  <c r="AH32" i="12" s="1"/>
  <c r="AI33" i="12" s="1"/>
  <c r="AF31" i="12"/>
  <c r="AP32" i="12"/>
  <c r="AQ33" i="12" s="1"/>
  <c r="AR34" i="12" s="1"/>
  <c r="AN32" i="12"/>
  <c r="AO33" i="12" s="1"/>
  <c r="AM32" i="12"/>
  <c r="AE34" i="12"/>
  <c r="AT32" i="12"/>
  <c r="AS32" i="12"/>
  <c r="AU33" i="12" l="1"/>
  <c r="AV34" i="12" s="1"/>
  <c r="AW35" i="12" s="1"/>
  <c r="AJ33" i="12"/>
  <c r="AK34" i="12" s="1"/>
  <c r="AL35" i="12" s="1"/>
  <c r="AG32" i="12"/>
  <c r="AH33" i="12" s="1"/>
  <c r="AI34" i="12" s="1"/>
  <c r="AF32" i="12"/>
  <c r="AP33" i="12"/>
  <c r="AQ34" i="12" s="1"/>
  <c r="AR35" i="12" s="1"/>
  <c r="AN33" i="12"/>
  <c r="AO34" i="12" s="1"/>
  <c r="AM33" i="12"/>
  <c r="AT33" i="12"/>
  <c r="AS33" i="12"/>
  <c r="AE35" i="12"/>
  <c r="AU34" i="12" l="1"/>
  <c r="AV35" i="12" s="1"/>
  <c r="AW36" i="12" s="1"/>
  <c r="AJ34" i="12"/>
  <c r="AK35" i="12" s="1"/>
  <c r="AL36" i="12" s="1"/>
  <c r="AG33" i="12"/>
  <c r="AH34" i="12" s="1"/>
  <c r="AI35" i="12" s="1"/>
  <c r="AF33" i="12"/>
  <c r="AP34" i="12"/>
  <c r="AQ35" i="12" s="1"/>
  <c r="AR36" i="12" s="1"/>
  <c r="AN34" i="12"/>
  <c r="AO35" i="12" s="1"/>
  <c r="AM34" i="12"/>
  <c r="AE36" i="12"/>
  <c r="AT34" i="12"/>
  <c r="AS34" i="12"/>
  <c r="AU35" i="12" l="1"/>
  <c r="AV36" i="12" s="1"/>
  <c r="AW37" i="12" s="1"/>
  <c r="AJ35" i="12"/>
  <c r="AK36" i="12" s="1"/>
  <c r="AL37" i="12" s="1"/>
  <c r="AG34" i="12"/>
  <c r="AH35" i="12" s="1"/>
  <c r="AI36" i="12" s="1"/>
  <c r="AF34" i="12"/>
  <c r="AP35" i="12"/>
  <c r="AQ36" i="12" s="1"/>
  <c r="AR37" i="12" s="1"/>
  <c r="AN35" i="12"/>
  <c r="AO36" i="12" s="1"/>
  <c r="AM35" i="12"/>
  <c r="AT35" i="12"/>
  <c r="AS35" i="12"/>
  <c r="AU36" i="12" l="1"/>
  <c r="AV37" i="12" s="1"/>
  <c r="AW38" i="12" s="1"/>
  <c r="AJ36" i="12"/>
  <c r="AK37" i="12" s="1"/>
  <c r="AL38" i="12" s="1"/>
  <c r="AG35" i="12"/>
  <c r="AH36" i="12" s="1"/>
  <c r="AI37" i="12" s="1"/>
  <c r="AF35" i="12"/>
  <c r="AP36" i="12"/>
  <c r="AQ37" i="12" s="1"/>
  <c r="AR38" i="12" s="1"/>
  <c r="AN36" i="12"/>
  <c r="AO37" i="12" s="1"/>
  <c r="AM36" i="12"/>
  <c r="AT36" i="12"/>
  <c r="AU37" i="12" s="1"/>
  <c r="AV38" i="12" s="1"/>
  <c r="AW39" i="12" s="1"/>
  <c r="AS36" i="12"/>
  <c r="AJ37" i="12" l="1"/>
  <c r="AK38" i="12" s="1"/>
  <c r="AL39" i="12" s="1"/>
  <c r="AG36" i="12"/>
  <c r="AH37" i="12" s="1"/>
  <c r="AI38" i="12" s="1"/>
  <c r="AF36" i="12"/>
  <c r="AP37" i="12"/>
  <c r="AQ38" i="12" s="1"/>
  <c r="AR39" i="12" s="1"/>
  <c r="AN37" i="12"/>
  <c r="AO38" i="12" s="1"/>
  <c r="AM37" i="12"/>
  <c r="AT37" i="12"/>
  <c r="AU38" i="12" s="1"/>
  <c r="AV39" i="12" s="1"/>
  <c r="AW40" i="12" s="1"/>
  <c r="AS37" i="12"/>
  <c r="AJ38" i="12" l="1"/>
  <c r="AK39" i="12" s="1"/>
  <c r="AL40" i="12" s="1"/>
  <c r="AG37" i="12"/>
  <c r="AH38" i="12" s="1"/>
  <c r="AI39" i="12" s="1"/>
  <c r="AF37" i="12"/>
  <c r="AP38" i="12"/>
  <c r="AQ39" i="12" s="1"/>
  <c r="AR40" i="12" s="1"/>
  <c r="AN38" i="12"/>
  <c r="AO39" i="12" s="1"/>
  <c r="AM38" i="12"/>
  <c r="AT38" i="12"/>
  <c r="AU39" i="12" s="1"/>
  <c r="AV40" i="12" s="1"/>
  <c r="AW41" i="12" s="1"/>
  <c r="AS38" i="12"/>
  <c r="AY37" i="12"/>
  <c r="AF7" i="12" s="1"/>
  <c r="AF9" i="12" l="1"/>
  <c r="AF8" i="12"/>
  <c r="AJ39" i="12"/>
  <c r="AK40" i="12" s="1"/>
  <c r="AL41" i="12" s="1"/>
  <c r="AG38" i="12"/>
  <c r="AH39" i="12" s="1"/>
  <c r="AI40" i="12" s="1"/>
  <c r="AF38" i="12"/>
  <c r="AP39" i="12"/>
  <c r="AQ40" i="12" s="1"/>
  <c r="AR41" i="12" s="1"/>
  <c r="AN39" i="12"/>
  <c r="AO40" i="12" s="1"/>
  <c r="AM39" i="12"/>
  <c r="AT39" i="12"/>
  <c r="AU40" i="12" s="1"/>
  <c r="AV41" i="12" s="1"/>
  <c r="AW42" i="12" s="1"/>
  <c r="AS39" i="12"/>
  <c r="AJ40" i="12" l="1"/>
  <c r="AK41" i="12" s="1"/>
  <c r="AL42" i="12" s="1"/>
  <c r="AG39" i="12"/>
  <c r="AH40" i="12" s="1"/>
  <c r="AI41" i="12" s="1"/>
  <c r="AF39" i="12"/>
  <c r="AP40" i="12"/>
  <c r="AQ41" i="12" s="1"/>
  <c r="AR42" i="12" s="1"/>
  <c r="AN40" i="12"/>
  <c r="AO41" i="12" s="1"/>
  <c r="AM40" i="12"/>
  <c r="AF10" i="12"/>
  <c r="AT40" i="12"/>
  <c r="AU41" i="12" s="1"/>
  <c r="AV42" i="12" s="1"/>
  <c r="AW43" i="12" s="1"/>
  <c r="AS40" i="12"/>
  <c r="AJ41" i="12" l="1"/>
  <c r="AK42" i="12" s="1"/>
  <c r="AL43" i="12" s="1"/>
  <c r="AF40" i="12"/>
  <c r="AG40" i="12"/>
  <c r="AH41" i="12" s="1"/>
  <c r="AI42" i="12" s="1"/>
  <c r="AP41" i="12"/>
  <c r="AQ42" i="12" s="1"/>
  <c r="AR43" i="12" s="1"/>
  <c r="AN41" i="12"/>
  <c r="AO42" i="12" s="1"/>
  <c r="AM41" i="12"/>
  <c r="AT41" i="12"/>
  <c r="AU42" i="12" s="1"/>
  <c r="AV43" i="12" s="1"/>
  <c r="AW44" i="12" s="1"/>
  <c r="AS41" i="12"/>
  <c r="AJ42" i="12" l="1"/>
  <c r="AK43" i="12" s="1"/>
  <c r="AL44" i="12" s="1"/>
  <c r="AG41" i="12"/>
  <c r="AH42" i="12" s="1"/>
  <c r="AI43" i="12" s="1"/>
  <c r="AF41" i="12"/>
  <c r="AP42" i="12"/>
  <c r="AQ43" i="12" s="1"/>
  <c r="AR44" i="12" s="1"/>
  <c r="AN42" i="12"/>
  <c r="AO43" i="12" s="1"/>
  <c r="AM42" i="12"/>
  <c r="AT42" i="12"/>
  <c r="AU43" i="12" s="1"/>
  <c r="AV44" i="12" s="1"/>
  <c r="AW45" i="12" s="1"/>
  <c r="AS42" i="12"/>
  <c r="AJ43" i="12" l="1"/>
  <c r="AK44" i="12" s="1"/>
  <c r="AL45" i="12" s="1"/>
  <c r="AG42" i="12"/>
  <c r="AH43" i="12" s="1"/>
  <c r="AI44" i="12" s="1"/>
  <c r="AF42" i="12"/>
  <c r="AP43" i="12"/>
  <c r="AQ44" i="12" s="1"/>
  <c r="AR45" i="12" s="1"/>
  <c r="AN43" i="12"/>
  <c r="AO44" i="12" s="1"/>
  <c r="AM43" i="12"/>
  <c r="AT43" i="12"/>
  <c r="AU44" i="12" s="1"/>
  <c r="AV45" i="12" s="1"/>
  <c r="AW46" i="12" s="1"/>
  <c r="AS43" i="12"/>
  <c r="AJ44" i="12" l="1"/>
  <c r="AK45" i="12" s="1"/>
  <c r="AL46" i="12" s="1"/>
  <c r="AF43" i="12"/>
  <c r="AG43" i="12"/>
  <c r="AH44" i="12" s="1"/>
  <c r="AI45" i="12" s="1"/>
  <c r="AP44" i="12"/>
  <c r="AQ45" i="12" s="1"/>
  <c r="AR46" i="12" s="1"/>
  <c r="AN44" i="12"/>
  <c r="AO45" i="12" s="1"/>
  <c r="AM44" i="12"/>
  <c r="AT44" i="12"/>
  <c r="AU45" i="12" s="1"/>
  <c r="AV46" i="12" s="1"/>
  <c r="AW47" i="12" s="1"/>
  <c r="AS44" i="12"/>
  <c r="AJ45" i="12" l="1"/>
  <c r="AK46" i="12" s="1"/>
  <c r="AL47" i="12" s="1"/>
  <c r="AF44" i="12"/>
  <c r="AG44" i="12"/>
  <c r="AH45" i="12" s="1"/>
  <c r="AI46" i="12" s="1"/>
  <c r="AP45" i="12"/>
  <c r="AQ46" i="12" s="1"/>
  <c r="AR47" i="12" s="1"/>
  <c r="AN45" i="12"/>
  <c r="AO46" i="12" s="1"/>
  <c r="AM45" i="12"/>
  <c r="AT45" i="12"/>
  <c r="AU46" i="12" s="1"/>
  <c r="AV47" i="12" s="1"/>
  <c r="AW48" i="12" s="1"/>
  <c r="AS45" i="12"/>
  <c r="AJ46" i="12" l="1"/>
  <c r="AK47" i="12" s="1"/>
  <c r="AL48" i="12" s="1"/>
  <c r="AF45" i="12"/>
  <c r="AG45" i="12"/>
  <c r="AH46" i="12" s="1"/>
  <c r="AI47" i="12" s="1"/>
  <c r="AP46" i="12"/>
  <c r="AQ47" i="12" s="1"/>
  <c r="AR48" i="12" s="1"/>
  <c r="AN46" i="12"/>
  <c r="AO47" i="12" s="1"/>
  <c r="AM46" i="12"/>
  <c r="AT46" i="12"/>
  <c r="AU47" i="12" s="1"/>
  <c r="AV48" i="12" s="1"/>
  <c r="AW49" i="12" s="1"/>
  <c r="AS46" i="12"/>
  <c r="AJ47" i="12" l="1"/>
  <c r="AK48" i="12" s="1"/>
  <c r="AL49" i="12" s="1"/>
  <c r="AF46" i="12"/>
  <c r="AG46" i="12"/>
  <c r="AH47" i="12" s="1"/>
  <c r="AI48" i="12" s="1"/>
  <c r="AP47" i="12"/>
  <c r="AQ48" i="12" s="1"/>
  <c r="AR49" i="12" s="1"/>
  <c r="AN47" i="12"/>
  <c r="AO48" i="12" s="1"/>
  <c r="AM47" i="12"/>
  <c r="AT47" i="12"/>
  <c r="AU48" i="12" s="1"/>
  <c r="AV49" i="12" s="1"/>
  <c r="AW50" i="12" s="1"/>
  <c r="AS47" i="12"/>
  <c r="AJ48" i="12" l="1"/>
  <c r="AK49" i="12" s="1"/>
  <c r="AL50" i="12" s="1"/>
  <c r="AG47" i="12"/>
  <c r="AP48" i="12"/>
  <c r="AQ49" i="12" s="1"/>
  <c r="AR50" i="12" s="1"/>
  <c r="AN48" i="12"/>
  <c r="AO49" i="12" s="1"/>
  <c r="AM48" i="12"/>
  <c r="AT48" i="12"/>
  <c r="AU49" i="12" s="1"/>
  <c r="AV50" i="12" s="1"/>
  <c r="AW51" i="12" s="1"/>
  <c r="AS48" i="12"/>
  <c r="AY47" i="12"/>
  <c r="AG7" i="12" s="1"/>
  <c r="AG9" i="12" l="1"/>
  <c r="AG8" i="12"/>
  <c r="AJ49" i="12"/>
  <c r="AK50" i="12" s="1"/>
  <c r="AL51" i="12" s="1"/>
  <c r="AH48" i="12"/>
  <c r="AI49" i="12" s="1"/>
  <c r="AG48" i="12"/>
  <c r="AP49" i="12"/>
  <c r="AQ50" i="12" s="1"/>
  <c r="AR51" i="12" s="1"/>
  <c r="AN49" i="12"/>
  <c r="AO50" i="12" s="1"/>
  <c r="AM49" i="12"/>
  <c r="AT49" i="12"/>
  <c r="AU50" i="12" s="1"/>
  <c r="AV51" i="12" s="1"/>
  <c r="AW52" i="12" s="1"/>
  <c r="AS49" i="12"/>
  <c r="AJ50" i="12" l="1"/>
  <c r="AK51" i="12" s="1"/>
  <c r="AL52" i="12" s="1"/>
  <c r="AG49" i="12"/>
  <c r="AH49" i="12"/>
  <c r="AI50" i="12" s="1"/>
  <c r="AP50" i="12"/>
  <c r="AQ51" i="12" s="1"/>
  <c r="AR52" i="12" s="1"/>
  <c r="AN50" i="12"/>
  <c r="AO51" i="12" s="1"/>
  <c r="AM50" i="12"/>
  <c r="AT50" i="12"/>
  <c r="AU51" i="12" s="1"/>
  <c r="AV52" i="12" s="1"/>
  <c r="AW53" i="12" s="1"/>
  <c r="AS50" i="12"/>
  <c r="AJ51" i="12" l="1"/>
  <c r="AK52" i="12" s="1"/>
  <c r="AL53" i="12" s="1"/>
  <c r="AG50" i="12"/>
  <c r="AH50" i="12"/>
  <c r="AI51" i="12" s="1"/>
  <c r="AJ52" i="12" s="1"/>
  <c r="AK53" i="12" s="1"/>
  <c r="AL54" i="12" s="1"/>
  <c r="AP51" i="12"/>
  <c r="AQ52" i="12" s="1"/>
  <c r="AR53" i="12" s="1"/>
  <c r="AN51" i="12"/>
  <c r="AO52" i="12" s="1"/>
  <c r="AM51" i="12"/>
  <c r="AT51" i="12"/>
  <c r="AU52" i="12" s="1"/>
  <c r="AV53" i="12" s="1"/>
  <c r="AW54" i="12" s="1"/>
  <c r="AS51" i="12"/>
  <c r="AH51" i="12" l="1"/>
  <c r="AI52" i="12" s="1"/>
  <c r="AJ53" i="12" s="1"/>
  <c r="AK54" i="12" s="1"/>
  <c r="AL55" i="12" s="1"/>
  <c r="AG51" i="12"/>
  <c r="AP52" i="12"/>
  <c r="AQ53" i="12" s="1"/>
  <c r="AR54" i="12" s="1"/>
  <c r="AN52" i="12"/>
  <c r="AO53" i="12" s="1"/>
  <c r="AM52" i="12"/>
  <c r="AT52" i="12"/>
  <c r="AU53" i="12" s="1"/>
  <c r="AV54" i="12" s="1"/>
  <c r="AW55" i="12" s="1"/>
  <c r="AS52" i="12"/>
  <c r="AG52" i="12" l="1"/>
  <c r="AH52" i="12"/>
  <c r="AI53" i="12" s="1"/>
  <c r="AJ54" i="12" s="1"/>
  <c r="AK55" i="12" s="1"/>
  <c r="AL56" i="12" s="1"/>
  <c r="AP53" i="12"/>
  <c r="AQ54" i="12" s="1"/>
  <c r="AR55" i="12" s="1"/>
  <c r="AN53" i="12"/>
  <c r="AO54" i="12" s="1"/>
  <c r="AM53" i="12"/>
  <c r="AT53" i="12"/>
  <c r="AU54" i="12" s="1"/>
  <c r="AV55" i="12" s="1"/>
  <c r="AW56" i="12" s="1"/>
  <c r="AS53" i="12"/>
  <c r="AG53" i="12" l="1"/>
  <c r="AH53" i="12"/>
  <c r="AI54" i="12" s="1"/>
  <c r="AJ55" i="12" s="1"/>
  <c r="AK56" i="12" s="1"/>
  <c r="AL57" i="12" s="1"/>
  <c r="AP54" i="12"/>
  <c r="AQ55" i="12" s="1"/>
  <c r="AR56" i="12" s="1"/>
  <c r="AN54" i="12"/>
  <c r="AO55" i="12" s="1"/>
  <c r="AM54" i="12"/>
  <c r="AT54" i="12"/>
  <c r="AU55" i="12" s="1"/>
  <c r="AV56" i="12" s="1"/>
  <c r="AW57" i="12" s="1"/>
  <c r="AS54" i="12"/>
  <c r="AG54" i="12" l="1"/>
  <c r="AH54" i="12"/>
  <c r="AI55" i="12" s="1"/>
  <c r="AJ56" i="12" s="1"/>
  <c r="AK57" i="12" s="1"/>
  <c r="AL58" i="12" s="1"/>
  <c r="AP55" i="12"/>
  <c r="AQ56" i="12" s="1"/>
  <c r="AR57" i="12" s="1"/>
  <c r="AN55" i="12"/>
  <c r="AO56" i="12" s="1"/>
  <c r="AM55" i="12"/>
  <c r="AT55" i="12"/>
  <c r="AU56" i="12" s="1"/>
  <c r="AV57" i="12" s="1"/>
  <c r="AW58" i="12" s="1"/>
  <c r="AS55" i="12"/>
  <c r="AH55" i="12" l="1"/>
  <c r="AI56" i="12" s="1"/>
  <c r="AJ57" i="12" s="1"/>
  <c r="AK58" i="12" s="1"/>
  <c r="AL59" i="12" s="1"/>
  <c r="AG55" i="12"/>
  <c r="AP56" i="12"/>
  <c r="AQ57" i="12" s="1"/>
  <c r="AR58" i="12" s="1"/>
  <c r="AN56" i="12"/>
  <c r="AO57" i="12" s="1"/>
  <c r="AM56" i="12"/>
  <c r="AT56" i="12"/>
  <c r="AU57" i="12" s="1"/>
  <c r="AV58" i="12" s="1"/>
  <c r="AW59" i="12" s="1"/>
  <c r="AS56" i="12"/>
  <c r="AG56" i="12" l="1"/>
  <c r="AH56" i="12"/>
  <c r="AI57" i="12" s="1"/>
  <c r="AJ58" i="12" s="1"/>
  <c r="AK59" i="12" s="1"/>
  <c r="AL60" i="12" s="1"/>
  <c r="AP57" i="12"/>
  <c r="AQ58" i="12" s="1"/>
  <c r="AR59" i="12" s="1"/>
  <c r="AN57" i="12"/>
  <c r="AO58" i="12" s="1"/>
  <c r="AM57" i="12"/>
  <c r="AT57" i="12"/>
  <c r="AU58" i="12" s="1"/>
  <c r="AV59" i="12" s="1"/>
  <c r="AW60" i="12" s="1"/>
  <c r="AS57" i="12"/>
  <c r="AH57" i="12" l="1"/>
  <c r="AY57" i="12" s="1"/>
  <c r="AH7" i="12" s="1"/>
  <c r="AP58" i="12"/>
  <c r="AQ59" i="12" s="1"/>
  <c r="AR60" i="12" s="1"/>
  <c r="AN58" i="12"/>
  <c r="AO59" i="12" s="1"/>
  <c r="AM58" i="12"/>
  <c r="AT58" i="12"/>
  <c r="AU59" i="12" s="1"/>
  <c r="AV60" i="12" s="1"/>
  <c r="AW61" i="12" s="1"/>
  <c r="AS58" i="12"/>
  <c r="AH9" i="12" l="1"/>
  <c r="AH8" i="12"/>
  <c r="AI58" i="12"/>
  <c r="AJ59" i="12" s="1"/>
  <c r="AK60" i="12" s="1"/>
  <c r="AL61" i="12" s="1"/>
  <c r="AH58" i="12"/>
  <c r="AP59" i="12"/>
  <c r="AQ60" i="12" s="1"/>
  <c r="AR61" i="12" s="1"/>
  <c r="AN59" i="12"/>
  <c r="AO60" i="12" s="1"/>
  <c r="AM59" i="12"/>
  <c r="AT59" i="12"/>
  <c r="AU60" i="12" s="1"/>
  <c r="AV61" i="12" s="1"/>
  <c r="AW62" i="12" s="1"/>
  <c r="AS59" i="12"/>
  <c r="AI59" i="12" l="1"/>
  <c r="AJ60" i="12" s="1"/>
  <c r="AK61" i="12" s="1"/>
  <c r="AL62" i="12" s="1"/>
  <c r="AH59" i="12"/>
  <c r="AP60" i="12"/>
  <c r="AQ61" i="12" s="1"/>
  <c r="AR62" i="12" s="1"/>
  <c r="AN60" i="12"/>
  <c r="AO61" i="12" s="1"/>
  <c r="AM60" i="12"/>
  <c r="AT60" i="12"/>
  <c r="AU61" i="12" s="1"/>
  <c r="AV62" i="12" s="1"/>
  <c r="AW63" i="12" s="1"/>
  <c r="AS60" i="12"/>
  <c r="AI60" i="12" l="1"/>
  <c r="AJ61" i="12" s="1"/>
  <c r="AK62" i="12" s="1"/>
  <c r="AL63" i="12" s="1"/>
  <c r="AH60" i="12"/>
  <c r="AP61" i="12"/>
  <c r="AQ62" i="12" s="1"/>
  <c r="AR63" i="12" s="1"/>
  <c r="AN61" i="12"/>
  <c r="AO62" i="12" s="1"/>
  <c r="AM61" i="12"/>
  <c r="AT61" i="12"/>
  <c r="AU62" i="12" s="1"/>
  <c r="AV63" i="12" s="1"/>
  <c r="AW64" i="12" s="1"/>
  <c r="AS61" i="12"/>
  <c r="AH61" i="12" l="1"/>
  <c r="AI61" i="12"/>
  <c r="AJ62" i="12" s="1"/>
  <c r="AK63" i="12" s="1"/>
  <c r="AL64" i="12" s="1"/>
  <c r="AP62" i="12"/>
  <c r="AQ63" i="12" s="1"/>
  <c r="AR64" i="12" s="1"/>
  <c r="AN62" i="12"/>
  <c r="AO63" i="12" s="1"/>
  <c r="AM62" i="12"/>
  <c r="AT62" i="12"/>
  <c r="AU63" i="12" s="1"/>
  <c r="AV64" i="12" s="1"/>
  <c r="AW65" i="12" s="1"/>
  <c r="AS62" i="12"/>
  <c r="AI62" i="12" l="1"/>
  <c r="AJ63" i="12" s="1"/>
  <c r="AK64" i="12" s="1"/>
  <c r="AL65" i="12" s="1"/>
  <c r="AH62" i="12"/>
  <c r="AP63" i="12"/>
  <c r="AQ64" i="12" s="1"/>
  <c r="AR65" i="12" s="1"/>
  <c r="AN63" i="12"/>
  <c r="AO64" i="12" s="1"/>
  <c r="AM63" i="12"/>
  <c r="AT63" i="12"/>
  <c r="AU64" i="12" s="1"/>
  <c r="AV65" i="12" s="1"/>
  <c r="AW66" i="12" s="1"/>
  <c r="AS63" i="12"/>
  <c r="AI63" i="12" l="1"/>
  <c r="AJ64" i="12" s="1"/>
  <c r="AK65" i="12" s="1"/>
  <c r="AL66" i="12" s="1"/>
  <c r="AH63" i="12"/>
  <c r="AP64" i="12"/>
  <c r="AQ65" i="12" s="1"/>
  <c r="AR66" i="12" s="1"/>
  <c r="AN64" i="12"/>
  <c r="AO65" i="12" s="1"/>
  <c r="AM64" i="12"/>
  <c r="AT64" i="12"/>
  <c r="AU65" i="12" s="1"/>
  <c r="AV66" i="12" s="1"/>
  <c r="AW67" i="12" s="1"/>
  <c r="AS64" i="12"/>
  <c r="AI64" i="12" l="1"/>
  <c r="AJ65" i="12" s="1"/>
  <c r="AK66" i="12" s="1"/>
  <c r="AL67" i="12" s="1"/>
  <c r="AH64" i="12"/>
  <c r="AP65" i="12"/>
  <c r="AQ66" i="12" s="1"/>
  <c r="AR67" i="12" s="1"/>
  <c r="AN65" i="12"/>
  <c r="AO66" i="12" s="1"/>
  <c r="AM65" i="12"/>
  <c r="AT65" i="12"/>
  <c r="AU66" i="12" s="1"/>
  <c r="AV67" i="12" s="1"/>
  <c r="AW68" i="12" s="1"/>
  <c r="AS65" i="12"/>
  <c r="AH65" i="12" l="1"/>
  <c r="AI65" i="12"/>
  <c r="AJ66" i="12" s="1"/>
  <c r="AK67" i="12" s="1"/>
  <c r="AL68" i="12" s="1"/>
  <c r="AP66" i="12"/>
  <c r="AQ67" i="12" s="1"/>
  <c r="AR68" i="12" s="1"/>
  <c r="AN66" i="12"/>
  <c r="AO67" i="12" s="1"/>
  <c r="AM66" i="12"/>
  <c r="AT66" i="12"/>
  <c r="AU67" i="12" s="1"/>
  <c r="AV68" i="12" s="1"/>
  <c r="AW69" i="12" s="1"/>
  <c r="AS66" i="12"/>
  <c r="AH66" i="12" l="1"/>
  <c r="AI66" i="12"/>
  <c r="AJ67" i="12" s="1"/>
  <c r="AK68" i="12" s="1"/>
  <c r="AL69" i="12" s="1"/>
  <c r="AP67" i="12"/>
  <c r="AQ68" i="12" s="1"/>
  <c r="AR69" i="12" s="1"/>
  <c r="AN67" i="12"/>
  <c r="AO68" i="12" s="1"/>
  <c r="AM67" i="12"/>
  <c r="AT67" i="12"/>
  <c r="AU68" i="12" s="1"/>
  <c r="AV69" i="12" s="1"/>
  <c r="AW70" i="12" s="1"/>
  <c r="AS67" i="12"/>
  <c r="AI67" i="12" l="1"/>
  <c r="AY67" i="12" s="1"/>
  <c r="AI7" i="12" s="1"/>
  <c r="AP68" i="12"/>
  <c r="AQ69" i="12" s="1"/>
  <c r="AR70" i="12" s="1"/>
  <c r="AN68" i="12"/>
  <c r="AO69" i="12" s="1"/>
  <c r="AM68" i="12"/>
  <c r="AT68" i="12"/>
  <c r="AU69" i="12" s="1"/>
  <c r="AV70" i="12" s="1"/>
  <c r="AW71" i="12" s="1"/>
  <c r="AS68" i="12"/>
  <c r="AI9" i="12" l="1"/>
  <c r="AI8" i="12"/>
  <c r="AI68" i="12"/>
  <c r="AJ68" i="12"/>
  <c r="AK69" i="12" s="1"/>
  <c r="AL70" i="12" s="1"/>
  <c r="AI69" i="12"/>
  <c r="AP69" i="12"/>
  <c r="AQ70" i="12" s="1"/>
  <c r="AR71" i="12" s="1"/>
  <c r="AN69" i="12"/>
  <c r="AO70" i="12" s="1"/>
  <c r="AM69" i="12"/>
  <c r="AT69" i="12"/>
  <c r="AU70" i="12" s="1"/>
  <c r="AV71" i="12" s="1"/>
  <c r="AW72" i="12" s="1"/>
  <c r="AS69" i="12"/>
  <c r="AJ69" i="12" l="1"/>
  <c r="AK70" i="12" s="1"/>
  <c r="AL71" i="12" s="1"/>
  <c r="AI70" i="12"/>
  <c r="AP70" i="12"/>
  <c r="AQ71" i="12" s="1"/>
  <c r="AR72" i="12" s="1"/>
  <c r="AN70" i="12"/>
  <c r="AO71" i="12" s="1"/>
  <c r="AM70" i="12"/>
  <c r="AI10" i="12"/>
  <c r="AH10" i="12"/>
  <c r="AT70" i="12"/>
  <c r="AU71" i="12" s="1"/>
  <c r="AV72" i="12" s="1"/>
  <c r="AW73" i="12" s="1"/>
  <c r="AS70" i="12"/>
  <c r="AJ70" i="12" l="1"/>
  <c r="AK71" i="12" s="1"/>
  <c r="AL72" i="12" s="1"/>
  <c r="AI71" i="12"/>
  <c r="AP71" i="12"/>
  <c r="AQ72" i="12" s="1"/>
  <c r="AR73" i="12" s="1"/>
  <c r="AN71" i="12"/>
  <c r="AO72" i="12" s="1"/>
  <c r="AM71" i="12"/>
  <c r="AT71" i="12"/>
  <c r="AU72" i="12" s="1"/>
  <c r="AV73" i="12" s="1"/>
  <c r="AW74" i="12" s="1"/>
  <c r="AS71" i="12"/>
  <c r="AJ71" i="12" l="1"/>
  <c r="AK72" i="12" s="1"/>
  <c r="AL73" i="12" s="1"/>
  <c r="AJ72" i="12"/>
  <c r="AK73" i="12" s="1"/>
  <c r="AL74" i="12" s="1"/>
  <c r="AI72" i="12"/>
  <c r="AP72" i="12"/>
  <c r="AQ73" i="12" s="1"/>
  <c r="AR74" i="12" s="1"/>
  <c r="AN72" i="12"/>
  <c r="AO73" i="12" s="1"/>
  <c r="AM72" i="12"/>
  <c r="AT72" i="12"/>
  <c r="AU73" i="12" s="1"/>
  <c r="AV74" i="12" s="1"/>
  <c r="AW75" i="12" s="1"/>
  <c r="AS72" i="12"/>
  <c r="AJ73" i="12" l="1"/>
  <c r="AK74" i="12" s="1"/>
  <c r="AL75" i="12" s="1"/>
  <c r="AI73" i="12"/>
  <c r="AP73" i="12"/>
  <c r="AQ74" i="12" s="1"/>
  <c r="AR75" i="12" s="1"/>
  <c r="AN73" i="12"/>
  <c r="AO74" i="12" s="1"/>
  <c r="AM73" i="12"/>
  <c r="AT73" i="12"/>
  <c r="AU74" i="12" s="1"/>
  <c r="AV75" i="12" s="1"/>
  <c r="AW76" i="12" s="1"/>
  <c r="AS73" i="12"/>
  <c r="AJ74" i="12" l="1"/>
  <c r="AK75" i="12" s="1"/>
  <c r="AL76" i="12" s="1"/>
  <c r="AI74" i="12"/>
  <c r="AP74" i="12"/>
  <c r="AQ75" i="12" s="1"/>
  <c r="AR76" i="12" s="1"/>
  <c r="AN74" i="12"/>
  <c r="AO75" i="12" s="1"/>
  <c r="AM74" i="12"/>
  <c r="AT74" i="12"/>
  <c r="AU75" i="12" s="1"/>
  <c r="AV76" i="12" s="1"/>
  <c r="AW77" i="12" s="1"/>
  <c r="AS74" i="12"/>
  <c r="AJ75" i="12" l="1"/>
  <c r="AK76" i="12" s="1"/>
  <c r="AL77" i="12" s="1"/>
  <c r="AI75" i="12"/>
  <c r="AP75" i="12"/>
  <c r="AQ76" i="12" s="1"/>
  <c r="AR77" i="12" s="1"/>
  <c r="AN75" i="12"/>
  <c r="AO76" i="12" s="1"/>
  <c r="AM75" i="12"/>
  <c r="AT75" i="12"/>
  <c r="AU76" i="12" s="1"/>
  <c r="AV77" i="12" s="1"/>
  <c r="AW78" i="12" s="1"/>
  <c r="AS75" i="12"/>
  <c r="AJ76" i="12" l="1"/>
  <c r="AK77" i="12" s="1"/>
  <c r="AL78" i="12" s="1"/>
  <c r="AI76" i="12"/>
  <c r="AP76" i="12"/>
  <c r="AQ77" i="12" s="1"/>
  <c r="AR78" i="12" s="1"/>
  <c r="AN76" i="12"/>
  <c r="AO77" i="12" s="1"/>
  <c r="AM76" i="12"/>
  <c r="AT76" i="12"/>
  <c r="AU77" i="12" s="1"/>
  <c r="AV78" i="12" s="1"/>
  <c r="AW79" i="12" s="1"/>
  <c r="AS76" i="12"/>
  <c r="AJ77" i="12" l="1"/>
  <c r="AP77" i="12"/>
  <c r="AQ78" i="12" s="1"/>
  <c r="AR79" i="12" s="1"/>
  <c r="AN77" i="12"/>
  <c r="AO78" i="12" s="1"/>
  <c r="AM77" i="12"/>
  <c r="AT77" i="12"/>
  <c r="AU78" i="12" s="1"/>
  <c r="AV79" i="12" s="1"/>
  <c r="AW80" i="12" s="1"/>
  <c r="AS77" i="12"/>
  <c r="AK78" i="12" l="1"/>
  <c r="AL79" i="12" s="1"/>
  <c r="AJ78" i="12"/>
  <c r="AP78" i="12"/>
  <c r="AQ79" i="12" s="1"/>
  <c r="AR80" i="12" s="1"/>
  <c r="AN78" i="12"/>
  <c r="AO79" i="12" s="1"/>
  <c r="AM78" i="12"/>
  <c r="AT78" i="12"/>
  <c r="AU79" i="12" s="1"/>
  <c r="AV80" i="12" s="1"/>
  <c r="AW81" i="12" s="1"/>
  <c r="AS78" i="12"/>
  <c r="AY77" i="12"/>
  <c r="AJ7" i="12" s="1"/>
  <c r="AJ9" i="12" l="1"/>
  <c r="AJ8" i="12"/>
  <c r="AJ79" i="12"/>
  <c r="AK79" i="12"/>
  <c r="AL80" i="12" s="1"/>
  <c r="AP79" i="12"/>
  <c r="AQ80" i="12" s="1"/>
  <c r="AR81" i="12" s="1"/>
  <c r="AN79" i="12"/>
  <c r="AO80" i="12" s="1"/>
  <c r="AM79" i="12"/>
  <c r="AT79" i="12"/>
  <c r="AU80" i="12" s="1"/>
  <c r="AV81" i="12" s="1"/>
  <c r="AW82" i="12" s="1"/>
  <c r="AS79" i="12"/>
  <c r="AK80" i="12" l="1"/>
  <c r="AL81" i="12" s="1"/>
  <c r="AJ80" i="12"/>
  <c r="AP80" i="12"/>
  <c r="AQ81" i="12" s="1"/>
  <c r="AR82" i="12" s="1"/>
  <c r="AN80" i="12"/>
  <c r="AO81" i="12" s="1"/>
  <c r="AM80" i="12"/>
  <c r="AJ10" i="12"/>
  <c r="AT80" i="12"/>
  <c r="AU81" i="12" s="1"/>
  <c r="AV82" i="12" s="1"/>
  <c r="AW83" i="12" s="1"/>
  <c r="AS80" i="12"/>
  <c r="AK81" i="12" l="1"/>
  <c r="AL82" i="12" s="1"/>
  <c r="AJ81" i="12"/>
  <c r="AP81" i="12"/>
  <c r="AQ82" i="12" s="1"/>
  <c r="AR83" i="12" s="1"/>
  <c r="AN81" i="12"/>
  <c r="AO82" i="12" s="1"/>
  <c r="AM81" i="12"/>
  <c r="AT81" i="12"/>
  <c r="AU82" i="12" s="1"/>
  <c r="AV83" i="12" s="1"/>
  <c r="AW84" i="12" s="1"/>
  <c r="AS81" i="12"/>
  <c r="AJ82" i="12" l="1"/>
  <c r="AK82" i="12"/>
  <c r="AL83" i="12" s="1"/>
  <c r="AP82" i="12"/>
  <c r="AQ83" i="12" s="1"/>
  <c r="AR84" i="12" s="1"/>
  <c r="AN82" i="12"/>
  <c r="AO83" i="12" s="1"/>
  <c r="AM82" i="12"/>
  <c r="AT82" i="12"/>
  <c r="AU83" i="12" s="1"/>
  <c r="AV84" i="12" s="1"/>
  <c r="AW85" i="12" s="1"/>
  <c r="AS82" i="12"/>
  <c r="AJ83" i="12" l="1"/>
  <c r="AK83" i="12"/>
  <c r="AL84" i="12" s="1"/>
  <c r="AP83" i="12"/>
  <c r="AQ84" i="12" s="1"/>
  <c r="AR85" i="12" s="1"/>
  <c r="AN83" i="12"/>
  <c r="AO84" i="12" s="1"/>
  <c r="AM83" i="12"/>
  <c r="AT83" i="12"/>
  <c r="AU84" i="12" s="1"/>
  <c r="AV85" i="12" s="1"/>
  <c r="AW86" i="12" s="1"/>
  <c r="AS83" i="12"/>
  <c r="AK84" i="12" l="1"/>
  <c r="AL85" i="12" s="1"/>
  <c r="AJ84" i="12"/>
  <c r="AP84" i="12"/>
  <c r="AQ85" i="12" s="1"/>
  <c r="AR86" i="12" s="1"/>
  <c r="AN84" i="12"/>
  <c r="AO85" i="12" s="1"/>
  <c r="AM84" i="12"/>
  <c r="AT84" i="12"/>
  <c r="AU85" i="12" s="1"/>
  <c r="AV86" i="12" s="1"/>
  <c r="AW87" i="12" s="1"/>
  <c r="AS84" i="12"/>
  <c r="AJ85" i="12" l="1"/>
  <c r="AK85" i="12"/>
  <c r="AL86" i="12" s="1"/>
  <c r="AP85" i="12"/>
  <c r="AQ86" i="12" s="1"/>
  <c r="AR87" i="12" s="1"/>
  <c r="AN85" i="12"/>
  <c r="AO86" i="12" s="1"/>
  <c r="AM85" i="12"/>
  <c r="AT85" i="12"/>
  <c r="AU86" i="12" s="1"/>
  <c r="AV87" i="12" s="1"/>
  <c r="AW88" i="12" s="1"/>
  <c r="AS85" i="12"/>
  <c r="AJ86" i="12" l="1"/>
  <c r="AK86" i="12"/>
  <c r="AL87" i="12" s="1"/>
  <c r="AP86" i="12"/>
  <c r="AQ87" i="12" s="1"/>
  <c r="AR88" i="12" s="1"/>
  <c r="AN86" i="12"/>
  <c r="AO87" i="12" s="1"/>
  <c r="AM86" i="12"/>
  <c r="AT86" i="12"/>
  <c r="AU87" i="12" s="1"/>
  <c r="AV88" i="12" s="1"/>
  <c r="AW89" i="12" s="1"/>
  <c r="AS86" i="12"/>
  <c r="AK87" i="12" l="1"/>
  <c r="AP87" i="12"/>
  <c r="AQ88" i="12" s="1"/>
  <c r="AR89" i="12" s="1"/>
  <c r="AN87" i="12"/>
  <c r="AO88" i="12" s="1"/>
  <c r="AM87" i="12"/>
  <c r="AT87" i="12"/>
  <c r="AU88" i="12" s="1"/>
  <c r="AV89" i="12" s="1"/>
  <c r="AW90" i="12" s="1"/>
  <c r="AS87" i="12"/>
  <c r="AL88" i="12" l="1"/>
  <c r="AK88" i="12"/>
  <c r="AP88" i="12"/>
  <c r="AQ89" i="12" s="1"/>
  <c r="AR90" i="12" s="1"/>
  <c r="AN88" i="12"/>
  <c r="AO89" i="12" s="1"/>
  <c r="AM88" i="12"/>
  <c r="AT88" i="12"/>
  <c r="AU89" i="12" s="1"/>
  <c r="AV90" i="12" s="1"/>
  <c r="AW91" i="12" s="1"/>
  <c r="AS88" i="12"/>
  <c r="AY87" i="12"/>
  <c r="AK7" i="12" s="1"/>
  <c r="AK9" i="12" l="1"/>
  <c r="AK8" i="12"/>
  <c r="AL89" i="12"/>
  <c r="AK89" i="12"/>
  <c r="AP89" i="12"/>
  <c r="AQ90" i="12" s="1"/>
  <c r="AR91" i="12" s="1"/>
  <c r="AN89" i="12"/>
  <c r="AO90" i="12" s="1"/>
  <c r="AM89" i="12"/>
  <c r="AT89" i="12"/>
  <c r="AU90" i="12" s="1"/>
  <c r="AV91" i="12" s="1"/>
  <c r="AW92" i="12" s="1"/>
  <c r="AS89" i="12"/>
  <c r="AK90" i="12" l="1"/>
  <c r="AL90" i="12"/>
  <c r="AP90" i="12"/>
  <c r="AQ91" i="12" s="1"/>
  <c r="AR92" i="12" s="1"/>
  <c r="AK10" i="12"/>
  <c r="AN90" i="12"/>
  <c r="AO91" i="12" s="1"/>
  <c r="AM90" i="12"/>
  <c r="AT90" i="12"/>
  <c r="AU91" i="12" s="1"/>
  <c r="AV92" i="12" s="1"/>
  <c r="AW93" i="12" s="1"/>
  <c r="AS90" i="12"/>
  <c r="AL91" i="12" l="1"/>
  <c r="AK91" i="12"/>
  <c r="AP91" i="12"/>
  <c r="AQ92" i="12" s="1"/>
  <c r="AR93" i="12" s="1"/>
  <c r="AN91" i="12"/>
  <c r="AO92" i="12" s="1"/>
  <c r="AM91" i="12"/>
  <c r="AT91" i="12"/>
  <c r="AU92" i="12" s="1"/>
  <c r="AV93" i="12" s="1"/>
  <c r="AW94" i="12" s="1"/>
  <c r="AS91" i="12"/>
  <c r="AL92" i="12" l="1"/>
  <c r="AK92" i="12"/>
  <c r="AP92" i="12"/>
  <c r="AQ93" i="12" s="1"/>
  <c r="AR94" i="12" s="1"/>
  <c r="AN92" i="12"/>
  <c r="AO93" i="12" s="1"/>
  <c r="AM92" i="12"/>
  <c r="AT92" i="12"/>
  <c r="AU93" i="12" s="1"/>
  <c r="AV94" i="12" s="1"/>
  <c r="AW95" i="12" s="1"/>
  <c r="AS92" i="12"/>
  <c r="AK93" i="12" l="1"/>
  <c r="AL93" i="12"/>
  <c r="AP93" i="12"/>
  <c r="AQ94" i="12" s="1"/>
  <c r="AR95" i="12" s="1"/>
  <c r="AN93" i="12"/>
  <c r="AO94" i="12" s="1"/>
  <c r="AM93" i="12"/>
  <c r="AT93" i="12"/>
  <c r="AU94" i="12" s="1"/>
  <c r="AV95" i="12" s="1"/>
  <c r="AW96" i="12" s="1"/>
  <c r="AS93" i="12"/>
  <c r="AK94" i="12" l="1"/>
  <c r="AL94" i="12"/>
  <c r="AP94" i="12"/>
  <c r="AQ95" i="12" s="1"/>
  <c r="AR96" i="12" s="1"/>
  <c r="AN94" i="12"/>
  <c r="AO95" i="12" s="1"/>
  <c r="AM94" i="12"/>
  <c r="AT94" i="12"/>
  <c r="AU95" i="12" s="1"/>
  <c r="AV96" i="12" s="1"/>
  <c r="AW97" i="12" s="1"/>
  <c r="AS94" i="12"/>
  <c r="AL95" i="12" l="1"/>
  <c r="AK95" i="12"/>
  <c r="AP95" i="12"/>
  <c r="AQ96" i="12" s="1"/>
  <c r="AR97" i="12" s="1"/>
  <c r="AN95" i="12"/>
  <c r="AO96" i="12" s="1"/>
  <c r="AM95" i="12"/>
  <c r="AT95" i="12"/>
  <c r="AU96" i="12" s="1"/>
  <c r="AV97" i="12" s="1"/>
  <c r="AW98" i="12" s="1"/>
  <c r="AS95" i="12"/>
  <c r="AK96" i="12" l="1"/>
  <c r="AL96" i="12"/>
  <c r="AP96" i="12"/>
  <c r="AQ97" i="12" s="1"/>
  <c r="AR98" i="12" s="1"/>
  <c r="AN96" i="12"/>
  <c r="AO97" i="12" s="1"/>
  <c r="AM96" i="12"/>
  <c r="AT96" i="12"/>
  <c r="AU97" i="12" s="1"/>
  <c r="AV98" i="12" s="1"/>
  <c r="AW99" i="12" s="1"/>
  <c r="AS96" i="12"/>
  <c r="AL97" i="12" l="1"/>
  <c r="AL98" i="12" s="1"/>
  <c r="AL99" i="12" s="1"/>
  <c r="AL100" i="12" s="1"/>
  <c r="AL101" i="12" s="1"/>
  <c r="AL102" i="12" s="1"/>
  <c r="AP97" i="12"/>
  <c r="AQ98" i="12" s="1"/>
  <c r="AR99" i="12" s="1"/>
  <c r="AN97" i="12"/>
  <c r="AO98" i="12" s="1"/>
  <c r="AM97" i="12"/>
  <c r="AT97" i="12"/>
  <c r="AU98" i="12" s="1"/>
  <c r="AV99" i="12" s="1"/>
  <c r="AW100" i="12" s="1"/>
  <c r="AS97" i="12"/>
  <c r="AP98" i="12" l="1"/>
  <c r="AQ99" i="12" s="1"/>
  <c r="AR100" i="12" s="1"/>
  <c r="AN98" i="12"/>
  <c r="AO99" i="12" s="1"/>
  <c r="AM98" i="12"/>
  <c r="AL103" i="12"/>
  <c r="AT98" i="12"/>
  <c r="AU99" i="12" s="1"/>
  <c r="AV100" i="12" s="1"/>
  <c r="AW101" i="12" s="1"/>
  <c r="AS98" i="12"/>
  <c r="AY97" i="12"/>
  <c r="AL7" i="12" s="1"/>
  <c r="AL9" i="12" l="1"/>
  <c r="AL8" i="12"/>
  <c r="AL10" i="12" s="1"/>
  <c r="AP99" i="12"/>
  <c r="AQ100" i="12" s="1"/>
  <c r="AR101" i="12" s="1"/>
  <c r="AN99" i="12"/>
  <c r="AO100" i="12" s="1"/>
  <c r="AM99" i="12"/>
  <c r="AT99" i="12"/>
  <c r="AU100" i="12" s="1"/>
  <c r="AV101" i="12" s="1"/>
  <c r="AW102" i="12" s="1"/>
  <c r="AS99" i="12"/>
  <c r="AL104" i="12"/>
  <c r="AP100" i="12" l="1"/>
  <c r="AQ101" i="12" s="1"/>
  <c r="AR102" i="12" s="1"/>
  <c r="AN100" i="12"/>
  <c r="AO101" i="12" s="1"/>
  <c r="AM100" i="12"/>
  <c r="AL105" i="12"/>
  <c r="AT100" i="12"/>
  <c r="AU101" i="12" s="1"/>
  <c r="AV102" i="12" s="1"/>
  <c r="AW103" i="12" s="1"/>
  <c r="AS100" i="12"/>
  <c r="AP101" i="12" l="1"/>
  <c r="AQ102" i="12" s="1"/>
  <c r="AR103" i="12" s="1"/>
  <c r="AN101" i="12"/>
  <c r="AO102" i="12" s="1"/>
  <c r="AM101" i="12"/>
  <c r="AL106" i="12"/>
  <c r="AT101" i="12"/>
  <c r="AU102" i="12" s="1"/>
  <c r="AV103" i="12" s="1"/>
  <c r="AW104" i="12" s="1"/>
  <c r="AS101" i="12"/>
  <c r="AP102" i="12" l="1"/>
  <c r="AQ103" i="12" s="1"/>
  <c r="AR104" i="12" s="1"/>
  <c r="AN102" i="12"/>
  <c r="AO103" i="12" s="1"/>
  <c r="AM102" i="12"/>
  <c r="AT102" i="12"/>
  <c r="AU103" i="12" s="1"/>
  <c r="AV104" i="12" s="1"/>
  <c r="AW105" i="12" s="1"/>
  <c r="AS102" i="12"/>
  <c r="AP103" i="12" l="1"/>
  <c r="AQ104" i="12" s="1"/>
  <c r="AR105" i="12" s="1"/>
  <c r="AN103" i="12"/>
  <c r="AO104" i="12" s="1"/>
  <c r="AM103" i="12"/>
  <c r="AT103" i="12"/>
  <c r="AU104" i="12" s="1"/>
  <c r="AV105" i="12" s="1"/>
  <c r="AW106" i="12" s="1"/>
  <c r="AS103" i="12"/>
  <c r="AP104" i="12" l="1"/>
  <c r="AQ105" i="12" s="1"/>
  <c r="AR106" i="12" s="1"/>
  <c r="AN104" i="12"/>
  <c r="AO105" i="12" s="1"/>
  <c r="AM104" i="12"/>
  <c r="AT104" i="12"/>
  <c r="AU105" i="12" s="1"/>
  <c r="AV106" i="12" s="1"/>
  <c r="AW107" i="12" s="1"/>
  <c r="AS104" i="12"/>
  <c r="AP105" i="12" l="1"/>
  <c r="AQ106" i="12" s="1"/>
  <c r="AR107" i="12" s="1"/>
  <c r="AN105" i="12"/>
  <c r="AO106" i="12" s="1"/>
  <c r="AM105" i="12"/>
  <c r="AT105" i="12"/>
  <c r="AU106" i="12" s="1"/>
  <c r="AV107" i="12" s="1"/>
  <c r="AW108" i="12" s="1"/>
  <c r="AS105" i="12"/>
  <c r="AP106" i="12" l="1"/>
  <c r="AQ107" i="12" s="1"/>
  <c r="AR108" i="12" s="1"/>
  <c r="AN106" i="12"/>
  <c r="AO107" i="12" s="1"/>
  <c r="AM106" i="12"/>
  <c r="AT106" i="12"/>
  <c r="AU107" i="12" s="1"/>
  <c r="AV108" i="12" s="1"/>
  <c r="AW109" i="12" s="1"/>
  <c r="AS106" i="12"/>
  <c r="AP107" i="12" l="1"/>
  <c r="AQ108" i="12" s="1"/>
  <c r="AR109" i="12" s="1"/>
  <c r="AN107" i="12"/>
  <c r="AO108" i="12" s="1"/>
  <c r="AM107" i="12"/>
  <c r="AT107" i="12"/>
  <c r="AU108" i="12" s="1"/>
  <c r="AV109" i="12" s="1"/>
  <c r="AW110" i="12" s="1"/>
  <c r="AS107" i="12"/>
  <c r="AP108" i="12" l="1"/>
  <c r="AQ109" i="12" s="1"/>
  <c r="AR110" i="12" s="1"/>
  <c r="AN108" i="12"/>
  <c r="AO109" i="12" s="1"/>
  <c r="AM108" i="12"/>
  <c r="AT108" i="12"/>
  <c r="AU109" i="12" s="1"/>
  <c r="AV110" i="12" s="1"/>
  <c r="AW111" i="12" s="1"/>
  <c r="AS108" i="12"/>
  <c r="AY107" i="12"/>
  <c r="AM7" i="12" s="1"/>
  <c r="AM9" i="12" l="1"/>
  <c r="AM8" i="12"/>
  <c r="AP109" i="12"/>
  <c r="AQ110" i="12" s="1"/>
  <c r="AR111" i="12" s="1"/>
  <c r="AM10" i="12"/>
  <c r="AM109" i="12"/>
  <c r="AN109" i="12"/>
  <c r="AO110" i="12" s="1"/>
  <c r="AT109" i="12"/>
  <c r="AU110" i="12" s="1"/>
  <c r="AV111" i="12" s="1"/>
  <c r="AW112" i="12" s="1"/>
  <c r="AS109" i="12"/>
  <c r="AP110" i="12" l="1"/>
  <c r="AQ111" i="12" s="1"/>
  <c r="AR112" i="12" s="1"/>
  <c r="AN110" i="12"/>
  <c r="AO111" i="12" s="1"/>
  <c r="AM110" i="12"/>
  <c r="AT110" i="12"/>
  <c r="AU111" i="12" s="1"/>
  <c r="AV112" i="12" s="1"/>
  <c r="AW113" i="12" s="1"/>
  <c r="AS110" i="12"/>
  <c r="AP111" i="12" l="1"/>
  <c r="AQ112" i="12" s="1"/>
  <c r="AR113" i="12" s="1"/>
  <c r="AN111" i="12"/>
  <c r="AO112" i="12" s="1"/>
  <c r="AM111" i="12"/>
  <c r="AT111" i="12"/>
  <c r="AU112" i="12" s="1"/>
  <c r="AV113" i="12" s="1"/>
  <c r="AW114" i="12" s="1"/>
  <c r="AS111" i="12"/>
  <c r="AP112" i="12" l="1"/>
  <c r="AQ113" i="12" s="1"/>
  <c r="AR114" i="12" s="1"/>
  <c r="AN112" i="12"/>
  <c r="AO113" i="12" s="1"/>
  <c r="AM112" i="12"/>
  <c r="AT112" i="12"/>
  <c r="AU113" i="12" s="1"/>
  <c r="AV114" i="12" s="1"/>
  <c r="AW115" i="12" s="1"/>
  <c r="AS112" i="12"/>
  <c r="AP113" i="12" l="1"/>
  <c r="AQ114" i="12" s="1"/>
  <c r="AR115" i="12" s="1"/>
  <c r="AM113" i="12"/>
  <c r="AN113" i="12"/>
  <c r="AO114" i="12" s="1"/>
  <c r="AT113" i="12"/>
  <c r="AU114" i="12" s="1"/>
  <c r="AV115" i="12" s="1"/>
  <c r="AW116" i="12" s="1"/>
  <c r="AS113" i="12"/>
  <c r="AP114" i="12" l="1"/>
  <c r="AQ115" i="12" s="1"/>
  <c r="AR116" i="12" s="1"/>
  <c r="AN114" i="12"/>
  <c r="AO115" i="12" s="1"/>
  <c r="AM114" i="12"/>
  <c r="AT114" i="12"/>
  <c r="AU115" i="12" s="1"/>
  <c r="AV116" i="12" s="1"/>
  <c r="AW117" i="12" s="1"/>
  <c r="AS114" i="12"/>
  <c r="AP115" i="12" l="1"/>
  <c r="AQ116" i="12" s="1"/>
  <c r="AR117" i="12" s="1"/>
  <c r="AN115" i="12"/>
  <c r="AO116" i="12" s="1"/>
  <c r="AM115" i="12"/>
  <c r="AT115" i="12"/>
  <c r="AU116" i="12" s="1"/>
  <c r="AV117" i="12" s="1"/>
  <c r="AW118" i="12" s="1"/>
  <c r="AS115" i="12"/>
  <c r="AP116" i="12" l="1"/>
  <c r="AQ117" i="12" s="1"/>
  <c r="AR118" i="12" s="1"/>
  <c r="AN116" i="12"/>
  <c r="AO117" i="12" s="1"/>
  <c r="AM116" i="12"/>
  <c r="AN117" i="12" s="1"/>
  <c r="AT116" i="12"/>
  <c r="AU117" i="12" s="1"/>
  <c r="AV118" i="12" s="1"/>
  <c r="AW119" i="12" s="1"/>
  <c r="AS116" i="12"/>
  <c r="AP117" i="12" l="1"/>
  <c r="AQ118" i="12" s="1"/>
  <c r="AR119" i="12" s="1"/>
  <c r="AO118" i="12"/>
  <c r="AN118" i="12"/>
  <c r="AT117" i="12"/>
  <c r="AU118" i="12" s="1"/>
  <c r="AV119" i="12" s="1"/>
  <c r="AW120" i="12" s="1"/>
  <c r="AS117" i="12"/>
  <c r="AP118" i="12" l="1"/>
  <c r="AQ119" i="12" s="1"/>
  <c r="AR120" i="12" s="1"/>
  <c r="AO119" i="12"/>
  <c r="AN119" i="12"/>
  <c r="AT118" i="12"/>
  <c r="AU119" i="12" s="1"/>
  <c r="AV120" i="12" s="1"/>
  <c r="AW121" i="12" s="1"/>
  <c r="AS118" i="12"/>
  <c r="AY117" i="12"/>
  <c r="AN7" i="12" s="1"/>
  <c r="AN9" i="12" l="1"/>
  <c r="AN8" i="12"/>
  <c r="AN10" i="12" s="1"/>
  <c r="AP119" i="12"/>
  <c r="AQ120" i="12" s="1"/>
  <c r="AR121" i="12" s="1"/>
  <c r="AN120" i="12"/>
  <c r="AO120" i="12"/>
  <c r="AT119" i="12"/>
  <c r="AU120" i="12" s="1"/>
  <c r="AV121" i="12" s="1"/>
  <c r="AW122" i="12" s="1"/>
  <c r="AS119" i="12"/>
  <c r="AP120" i="12" l="1"/>
  <c r="AQ121" i="12" s="1"/>
  <c r="AR122" i="12" s="1"/>
  <c r="AO121" i="12"/>
  <c r="AN121" i="12"/>
  <c r="AT120" i="12"/>
  <c r="AU121" i="12" s="1"/>
  <c r="AV122" i="12" s="1"/>
  <c r="AW123" i="12" s="1"/>
  <c r="AS120" i="12"/>
  <c r="AP121" i="12" l="1"/>
  <c r="AQ122" i="12" s="1"/>
  <c r="AR123" i="12" s="1"/>
  <c r="AN122" i="12"/>
  <c r="AO122" i="12"/>
  <c r="AT121" i="12"/>
  <c r="AU122" i="12" s="1"/>
  <c r="AV123" i="12" s="1"/>
  <c r="AW124" i="12" s="1"/>
  <c r="AS121" i="12"/>
  <c r="AP122" i="12" l="1"/>
  <c r="AQ123" i="12" s="1"/>
  <c r="AR124" i="12" s="1"/>
  <c r="AO123" i="12"/>
  <c r="AN123" i="12"/>
  <c r="AT122" i="12"/>
  <c r="AU123" i="12" s="1"/>
  <c r="AV124" i="12" s="1"/>
  <c r="AW125" i="12" s="1"/>
  <c r="AS122" i="12"/>
  <c r="AP123" i="12" l="1"/>
  <c r="AQ124" i="12" s="1"/>
  <c r="AR125" i="12" s="1"/>
  <c r="AN124" i="12"/>
  <c r="AO124" i="12"/>
  <c r="AT123" i="12"/>
  <c r="AU124" i="12" s="1"/>
  <c r="AV125" i="12" s="1"/>
  <c r="AW126" i="12" s="1"/>
  <c r="AS123" i="12"/>
  <c r="AP124" i="12" l="1"/>
  <c r="AQ125" i="12" s="1"/>
  <c r="AR126" i="12" s="1"/>
  <c r="AO125" i="12"/>
  <c r="AN125" i="12"/>
  <c r="AT124" i="12"/>
  <c r="AU125" i="12" s="1"/>
  <c r="AV126" i="12" s="1"/>
  <c r="AW127" i="12" s="1"/>
  <c r="AS124" i="12"/>
  <c r="AP125" i="12" l="1"/>
  <c r="AQ126" i="12" s="1"/>
  <c r="AR127" i="12" s="1"/>
  <c r="AO126" i="12"/>
  <c r="AN126" i="12"/>
  <c r="AO127" i="12" s="1"/>
  <c r="AT125" i="12"/>
  <c r="AU126" i="12" s="1"/>
  <c r="AV127" i="12" s="1"/>
  <c r="AW128" i="12" s="1"/>
  <c r="AS125" i="12"/>
  <c r="AP126" i="12" l="1"/>
  <c r="AQ127" i="12" s="1"/>
  <c r="AR128" i="12" s="1"/>
  <c r="AO128" i="12"/>
  <c r="AT126" i="12"/>
  <c r="AU127" i="12" s="1"/>
  <c r="AV128" i="12" s="1"/>
  <c r="AW129" i="12" s="1"/>
  <c r="AS126" i="12"/>
  <c r="AP127" i="12" l="1"/>
  <c r="AO129" i="12"/>
  <c r="AT127" i="12"/>
  <c r="AU128" i="12" s="1"/>
  <c r="AV129" i="12" s="1"/>
  <c r="AW130" i="12" s="1"/>
  <c r="AS127" i="12"/>
  <c r="AQ128" i="12" l="1"/>
  <c r="AR129" i="12" s="1"/>
  <c r="AP128" i="12"/>
  <c r="AO130" i="12"/>
  <c r="AT128" i="12"/>
  <c r="AU129" i="12" s="1"/>
  <c r="AV130" i="12" s="1"/>
  <c r="AW131" i="12" s="1"/>
  <c r="AS128" i="12"/>
  <c r="AY127" i="12"/>
  <c r="AO7" i="12" s="1"/>
  <c r="AO9" i="12" l="1"/>
  <c r="AO8" i="12"/>
  <c r="AQ129" i="12"/>
  <c r="AR130" i="12" s="1"/>
  <c r="AP129" i="12"/>
  <c r="AO131" i="12"/>
  <c r="AO10" i="12"/>
  <c r="AT129" i="12"/>
  <c r="AU130" i="12" s="1"/>
  <c r="AV131" i="12" s="1"/>
  <c r="AW132" i="12" s="1"/>
  <c r="AS129" i="12"/>
  <c r="AQ130" i="12" l="1"/>
  <c r="AR131" i="12" s="1"/>
  <c r="AP130" i="12"/>
  <c r="AO132" i="12"/>
  <c r="AT130" i="12"/>
  <c r="AU131" i="12" s="1"/>
  <c r="AV132" i="12" s="1"/>
  <c r="AW133" i="12" s="1"/>
  <c r="AS130" i="12"/>
  <c r="AQ131" i="12" l="1"/>
  <c r="AR132" i="12" s="1"/>
  <c r="AP131" i="12"/>
  <c r="AO133" i="12"/>
  <c r="AT131" i="12"/>
  <c r="AU132" i="12" s="1"/>
  <c r="AV133" i="12" s="1"/>
  <c r="AW134" i="12" s="1"/>
  <c r="AS131" i="12"/>
  <c r="AQ132" i="12" l="1"/>
  <c r="AR133" i="12" s="1"/>
  <c r="AP132" i="12"/>
  <c r="AO134" i="12"/>
  <c r="AT132" i="12"/>
  <c r="AU133" i="12" s="1"/>
  <c r="AV134" i="12" s="1"/>
  <c r="AW135" i="12" s="1"/>
  <c r="AS132" i="12"/>
  <c r="AQ133" i="12" l="1"/>
  <c r="AR134" i="12" s="1"/>
  <c r="AP133" i="12"/>
  <c r="AO135" i="12"/>
  <c r="AT133" i="12"/>
  <c r="AU134" i="12" s="1"/>
  <c r="AV135" i="12" s="1"/>
  <c r="AW136" i="12" s="1"/>
  <c r="AS133" i="12"/>
  <c r="AQ134" i="12" l="1"/>
  <c r="AR135" i="12" s="1"/>
  <c r="AP134" i="12"/>
  <c r="AO136" i="12"/>
  <c r="AT134" i="12"/>
  <c r="AU135" i="12" s="1"/>
  <c r="AV136" i="12" s="1"/>
  <c r="AW137" i="12" s="1"/>
  <c r="AS134" i="12"/>
  <c r="AQ135" i="12" l="1"/>
  <c r="AR136" i="12" s="1"/>
  <c r="AP135" i="12"/>
  <c r="AT135" i="12"/>
  <c r="AU136" i="12" s="1"/>
  <c r="AV137" i="12" s="1"/>
  <c r="AW138" i="12" s="1"/>
  <c r="AS135" i="12"/>
  <c r="AQ136" i="12" l="1"/>
  <c r="AR137" i="12" s="1"/>
  <c r="AP136" i="12"/>
  <c r="AT136" i="12"/>
  <c r="AU137" i="12" s="1"/>
  <c r="AV138" i="12" s="1"/>
  <c r="AW139" i="12" s="1"/>
  <c r="AS136" i="12"/>
  <c r="AQ137" i="12" l="1"/>
  <c r="AR138" i="12" s="1"/>
  <c r="AP137" i="12"/>
  <c r="AT137" i="12"/>
  <c r="AU138" i="12" s="1"/>
  <c r="AV139" i="12" s="1"/>
  <c r="AW140" i="12" s="1"/>
  <c r="AS137" i="12"/>
  <c r="AY137" i="12" l="1"/>
  <c r="AP7" i="12" s="1"/>
  <c r="AP138" i="12"/>
  <c r="AQ138" i="12"/>
  <c r="AR139" i="12" s="1"/>
  <c r="AT138" i="12"/>
  <c r="AU139" i="12" s="1"/>
  <c r="AV140" i="12" s="1"/>
  <c r="AW141" i="12" s="1"/>
  <c r="AS138" i="12"/>
  <c r="AP9" i="12" l="1"/>
  <c r="AP8" i="12"/>
  <c r="AP10" i="12" s="1"/>
  <c r="AP139" i="12"/>
  <c r="AQ139" i="12"/>
  <c r="AR140" i="12" s="1"/>
  <c r="AT139" i="12"/>
  <c r="AU140" i="12" s="1"/>
  <c r="AV141" i="12" s="1"/>
  <c r="AW142" i="12" s="1"/>
  <c r="AS139" i="12"/>
  <c r="AP140" i="12" l="1"/>
  <c r="AQ140" i="12"/>
  <c r="AR141" i="12" s="1"/>
  <c r="AT140" i="12"/>
  <c r="AU141" i="12" s="1"/>
  <c r="AV142" i="12" s="1"/>
  <c r="AW143" i="12" s="1"/>
  <c r="AS140" i="12"/>
  <c r="AP141" i="12" l="1"/>
  <c r="AQ141" i="12"/>
  <c r="AR142" i="12" s="1"/>
  <c r="AT141" i="12"/>
  <c r="AU142" i="12" s="1"/>
  <c r="AV143" i="12" s="1"/>
  <c r="AW144" i="12" s="1"/>
  <c r="AS141" i="12"/>
  <c r="AP142" i="12" l="1"/>
  <c r="AQ142" i="12"/>
  <c r="AR143" i="12" s="1"/>
  <c r="AT142" i="12"/>
  <c r="AU143" i="12" s="1"/>
  <c r="AV144" i="12" s="1"/>
  <c r="AW145" i="12" s="1"/>
  <c r="AS142" i="12"/>
  <c r="AP143" i="12" l="1"/>
  <c r="AQ143" i="12"/>
  <c r="AR144" i="12" s="1"/>
  <c r="AT143" i="12"/>
  <c r="AU144" i="12" s="1"/>
  <c r="AV145" i="12" s="1"/>
  <c r="AW146" i="12" s="1"/>
  <c r="AS143" i="12"/>
  <c r="AQ144" i="12" l="1"/>
  <c r="AR145" i="12" s="1"/>
  <c r="AP144" i="12"/>
  <c r="AT144" i="12"/>
  <c r="AU145" i="12" s="1"/>
  <c r="AV146" i="12" s="1"/>
  <c r="AW147" i="12" s="1"/>
  <c r="AS144" i="12"/>
  <c r="AQ145" i="12" l="1"/>
  <c r="AR146" i="12" s="1"/>
  <c r="AP145" i="12"/>
  <c r="AT145" i="12"/>
  <c r="AU146" i="12" s="1"/>
  <c r="AV147" i="12" s="1"/>
  <c r="AW148" i="12" s="1"/>
  <c r="AS145" i="12"/>
  <c r="AQ146" i="12" l="1"/>
  <c r="AR147" i="12" s="1"/>
  <c r="AP146" i="12"/>
  <c r="AQ147" i="12" s="1"/>
  <c r="AT146" i="12"/>
  <c r="AU147" i="12" s="1"/>
  <c r="AV148" i="12" s="1"/>
  <c r="AW149" i="12" s="1"/>
  <c r="AS146" i="12"/>
  <c r="AQ148" i="12" l="1"/>
  <c r="AR148" i="12"/>
  <c r="AT147" i="12"/>
  <c r="AU148" i="12" s="1"/>
  <c r="AV149" i="12" s="1"/>
  <c r="AW150" i="12" s="1"/>
  <c r="AS147" i="12"/>
  <c r="AY147" i="12" l="1"/>
  <c r="AQ149" i="12"/>
  <c r="AR149" i="12"/>
  <c r="AT148" i="12"/>
  <c r="AU149" i="12" s="1"/>
  <c r="AV150" i="12" s="1"/>
  <c r="AW151" i="12" s="1"/>
  <c r="AS148" i="12"/>
  <c r="AQ7" i="12" l="1"/>
  <c r="AR150" i="12"/>
  <c r="AQ150" i="12"/>
  <c r="AT149" i="12"/>
  <c r="AU150" i="12" s="1"/>
  <c r="AV151" i="12" s="1"/>
  <c r="AW152" i="12" s="1"/>
  <c r="AS149" i="12"/>
  <c r="AQ9" i="12" l="1"/>
  <c r="AQ8" i="12"/>
  <c r="AQ10" i="12" s="1"/>
  <c r="AR151" i="12"/>
  <c r="AQ151" i="12"/>
  <c r="AT150" i="12"/>
  <c r="AU151" i="12" s="1"/>
  <c r="AV152" i="12" s="1"/>
  <c r="AW153" i="12" s="1"/>
  <c r="AS150" i="12"/>
  <c r="AR152" i="12" l="1"/>
  <c r="AQ152" i="12"/>
  <c r="AT151" i="12"/>
  <c r="AU152" i="12" s="1"/>
  <c r="AV153" i="12" s="1"/>
  <c r="AW154" i="12" s="1"/>
  <c r="AS151" i="12"/>
  <c r="AR153" i="12" l="1"/>
  <c r="AQ153" i="12"/>
  <c r="AT152" i="12"/>
  <c r="AU153" i="12" s="1"/>
  <c r="AV154" i="12" s="1"/>
  <c r="AW155" i="12" s="1"/>
  <c r="AS152" i="12"/>
  <c r="AQ154" i="12" l="1"/>
  <c r="AR154" i="12"/>
  <c r="AT153" i="12"/>
  <c r="AU154" i="12" s="1"/>
  <c r="AV155" i="12" s="1"/>
  <c r="AW156" i="12" s="1"/>
  <c r="AS153" i="12"/>
  <c r="AR155" i="12" l="1"/>
  <c r="AQ155" i="12"/>
  <c r="AT154" i="12"/>
  <c r="AU155" i="12" s="1"/>
  <c r="AV156" i="12" s="1"/>
  <c r="AW157" i="12" s="1"/>
  <c r="AS154" i="12"/>
  <c r="AR156" i="12" l="1"/>
  <c r="AQ156" i="12"/>
  <c r="AT155" i="12"/>
  <c r="AU156" i="12" s="1"/>
  <c r="AV157" i="12" s="1"/>
  <c r="AW158" i="12" s="1"/>
  <c r="AS155" i="12"/>
  <c r="AR157" i="12" l="1"/>
  <c r="AR158" i="12" s="1"/>
  <c r="AR159" i="12" s="1"/>
  <c r="AR160" i="12" s="1"/>
  <c r="AR161" i="12" s="1"/>
  <c r="AR162" i="12" s="1"/>
  <c r="AR163" i="12" s="1"/>
  <c r="AR164" i="12" s="1"/>
  <c r="AT156" i="12"/>
  <c r="AU157" i="12" s="1"/>
  <c r="AV158" i="12" s="1"/>
  <c r="AW159" i="12" s="1"/>
  <c r="AS156" i="12"/>
  <c r="AT157" i="12" l="1"/>
  <c r="AU158" i="12" s="1"/>
  <c r="AV159" i="12" s="1"/>
  <c r="AW160" i="12" s="1"/>
  <c r="AS157" i="12"/>
  <c r="AY157" i="12" s="1"/>
  <c r="AR7" i="12" s="1"/>
  <c r="AR165" i="12"/>
  <c r="AR9" i="12" l="1"/>
  <c r="AR8" i="12"/>
  <c r="AR10" i="12"/>
  <c r="AR166" i="12"/>
  <c r="AT158" i="12"/>
  <c r="AU159" i="12" s="1"/>
  <c r="AV160" i="12" s="1"/>
  <c r="AW161" i="12" s="1"/>
  <c r="AS158" i="12"/>
  <c r="AT159" i="12" l="1"/>
  <c r="AU160" i="12" s="1"/>
  <c r="AV161" i="12" s="1"/>
  <c r="AW162" i="12" s="1"/>
  <c r="AS159" i="12"/>
  <c r="AT160" i="12" l="1"/>
  <c r="AU161" i="12" s="1"/>
  <c r="AV162" i="12" s="1"/>
  <c r="AW163" i="12" s="1"/>
  <c r="AS160" i="12"/>
  <c r="AT161" i="12" l="1"/>
  <c r="AU162" i="12" s="1"/>
  <c r="AV163" i="12" s="1"/>
  <c r="AW164" i="12" s="1"/>
  <c r="AS161" i="12"/>
  <c r="AT162" i="12" l="1"/>
  <c r="AU163" i="12" s="1"/>
  <c r="AV164" i="12" s="1"/>
  <c r="AW165" i="12" s="1"/>
  <c r="AS162" i="12"/>
  <c r="AT163" i="12" l="1"/>
  <c r="AU164" i="12" s="1"/>
  <c r="AV165" i="12" s="1"/>
  <c r="AW166" i="12" s="1"/>
  <c r="AS163" i="12"/>
  <c r="AT164" i="12" l="1"/>
  <c r="AU165" i="12" s="1"/>
  <c r="AV166" i="12" s="1"/>
  <c r="AW167" i="12" s="1"/>
  <c r="AS164" i="12"/>
  <c r="AT165" i="12" l="1"/>
  <c r="AU166" i="12" s="1"/>
  <c r="AV167" i="12" s="1"/>
  <c r="AS165" i="12"/>
  <c r="AT166" i="12" l="1"/>
  <c r="AU167" i="12" s="1"/>
  <c r="AS166" i="12"/>
  <c r="AT167" i="12" l="1"/>
  <c r="AS167" i="12"/>
  <c r="AY167" i="12" s="1"/>
  <c r="AH11" i="12" l="1"/>
  <c r="AI11" i="12"/>
  <c r="AI12" i="12" s="1"/>
  <c r="AI14" i="12" s="1"/>
  <c r="AJ11" i="12"/>
  <c r="AJ12" i="12" s="1"/>
  <c r="AJ14" i="12" s="1"/>
  <c r="AK11" i="12"/>
  <c r="AK12" i="12" s="1"/>
  <c r="AK14" i="12" s="1"/>
  <c r="AL11" i="12"/>
  <c r="AL12" i="12" s="1"/>
  <c r="AL14" i="12" s="1"/>
  <c r="AM11" i="12"/>
  <c r="AM12" i="12" s="1"/>
  <c r="AM14" i="12" s="1"/>
  <c r="AN11" i="12"/>
  <c r="AN12" i="12" s="1"/>
  <c r="AN14" i="12" s="1"/>
  <c r="AO11" i="12"/>
  <c r="AO12" i="12" s="1"/>
  <c r="AO14" i="12" s="1"/>
  <c r="AP11" i="12"/>
  <c r="AP12" i="12" s="1"/>
  <c r="AP14" i="12" s="1"/>
  <c r="AQ11" i="12"/>
  <c r="AQ12" i="12" s="1"/>
  <c r="AQ14" i="12" s="1"/>
  <c r="AR11" i="12"/>
  <c r="AR12" i="12" s="1"/>
  <c r="AE11" i="12"/>
  <c r="AE12" i="12" s="1"/>
  <c r="AE14" i="12" s="1"/>
  <c r="AF11" i="12"/>
  <c r="AG11" i="12"/>
  <c r="AG10" i="12"/>
  <c r="AR14" i="12" l="1"/>
  <c r="C5" i="2"/>
  <c r="D5" i="2" s="1"/>
  <c r="H4" i="18" s="1"/>
  <c r="D8" i="18" s="1"/>
  <c r="AH12" i="12"/>
  <c r="C7" i="5" s="1"/>
  <c r="AG12" i="12"/>
  <c r="AG14" i="12" s="1"/>
  <c r="AF12" i="12"/>
  <c r="AF14" i="12" s="1"/>
  <c r="D16" i="18" l="1"/>
  <c r="C16" i="18" s="1"/>
  <c r="E16" i="18"/>
  <c r="E9" i="18"/>
  <c r="E15" i="18"/>
  <c r="D11" i="18"/>
  <c r="C11" i="18" s="1"/>
  <c r="E11" i="18"/>
  <c r="D12" i="18"/>
  <c r="C12" i="18" s="1"/>
  <c r="E12" i="18"/>
  <c r="D13" i="18"/>
  <c r="E13" i="18"/>
  <c r="D14" i="18"/>
  <c r="C14" i="18" s="1"/>
  <c r="E14" i="18"/>
  <c r="D15" i="18"/>
  <c r="C15" i="18" s="1"/>
  <c r="C8" i="18"/>
  <c r="B10" i="18"/>
  <c r="D10" i="18" s="1"/>
  <c r="C10" i="18" s="1"/>
  <c r="E8" i="18"/>
  <c r="D9" i="18"/>
  <c r="C9" i="18" s="1"/>
  <c r="AH14" i="12"/>
  <c r="C11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Pidenew</author>
  </authors>
  <commentList>
    <comment ref="A21" authorId="0" shapeId="0" xr:uid="{0C5EC5EE-A786-4F95-9362-AB6B68E5DAAC}">
      <text>
        <r>
          <rPr>
            <sz val="9"/>
            <color indexed="81"/>
            <rFont val="Courier New"/>
            <family val="3"/>
          </rPr>
          <t>Need to set 0 if it doesn't have pay. If same wins occur, then Wild win is awarded.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<sst xmlns="http://schemas.openxmlformats.org/spreadsheetml/2006/main" count="2509" uniqueCount="275">
  <si>
    <t>開始建立試算表</t>
  </si>
  <si>
    <t>紀錄</t>
  </si>
  <si>
    <t>日期</t>
  </si>
  <si>
    <t>*Scatter pay would be multiplied by the total bet.</t>
    <phoneticPr fontId="5" type="noConversion"/>
  </si>
  <si>
    <t>Sc</t>
  </si>
  <si>
    <t>L5</t>
  </si>
  <si>
    <t>L4</t>
  </si>
  <si>
    <t>L3</t>
  </si>
  <si>
    <t>L2</t>
  </si>
  <si>
    <t>L1</t>
  </si>
  <si>
    <t>H4</t>
  </si>
  <si>
    <t>H3</t>
  </si>
  <si>
    <t>H2</t>
  </si>
  <si>
    <t>H1</t>
  </si>
  <si>
    <t>5x</t>
    <phoneticPr fontId="5" type="noConversion"/>
  </si>
  <si>
    <t>4x</t>
    <phoneticPr fontId="5" type="noConversion"/>
  </si>
  <si>
    <t>3x</t>
    <phoneticPr fontId="5" type="noConversion"/>
  </si>
  <si>
    <t>2x</t>
    <phoneticPr fontId="5" type="noConversion"/>
  </si>
  <si>
    <t>Symbol</t>
    <phoneticPr fontId="5" type="noConversion"/>
  </si>
  <si>
    <t>Odds Table</t>
    <phoneticPr fontId="5" type="noConversion"/>
  </si>
  <si>
    <t>Window Size</t>
    <phoneticPr fontId="5" type="noConversion"/>
  </si>
  <si>
    <t>REEL #</t>
    <phoneticPr fontId="5" type="noConversion"/>
  </si>
  <si>
    <t>Free Game</t>
    <phoneticPr fontId="8" type="noConversion"/>
  </si>
  <si>
    <t>Freq.</t>
  </si>
  <si>
    <t>5x</t>
  </si>
  <si>
    <t>4x</t>
  </si>
  <si>
    <t>3x</t>
  </si>
  <si>
    <t>Avg. Pay</t>
    <phoneticPr fontId="8" type="noConversion"/>
  </si>
  <si>
    <t>Full Hit%</t>
    <phoneticPr fontId="8" type="noConversion"/>
  </si>
  <si>
    <t>Payline</t>
    <phoneticPr fontId="5" type="noConversion"/>
  </si>
  <si>
    <t>Total Bet</t>
    <phoneticPr fontId="5" type="noConversion"/>
  </si>
  <si>
    <t>Coin In Per Line</t>
    <phoneticPr fontId="5" type="noConversion"/>
  </si>
  <si>
    <t>RTP</t>
    <phoneticPr fontId="8" type="noConversion"/>
  </si>
  <si>
    <t>Total</t>
    <phoneticPr fontId="8" type="noConversion"/>
  </si>
  <si>
    <t>Base Game</t>
    <phoneticPr fontId="8" type="noConversion"/>
  </si>
  <si>
    <t>MATH MODEL</t>
    <phoneticPr fontId="5" type="noConversion"/>
  </si>
  <si>
    <t>SCATTER</t>
  </si>
  <si>
    <t>Sc</t>
    <phoneticPr fontId="5" type="noConversion"/>
  </si>
  <si>
    <t>S9</t>
  </si>
  <si>
    <t>L5</t>
    <phoneticPr fontId="5" type="noConversion"/>
  </si>
  <si>
    <t>S8</t>
  </si>
  <si>
    <t>L4</t>
    <phoneticPr fontId="5" type="noConversion"/>
  </si>
  <si>
    <t>S7</t>
  </si>
  <si>
    <t>L3</t>
    <phoneticPr fontId="5" type="noConversion"/>
  </si>
  <si>
    <t>S6</t>
  </si>
  <si>
    <t>L2</t>
    <phoneticPr fontId="5" type="noConversion"/>
  </si>
  <si>
    <t>S5</t>
  </si>
  <si>
    <t>L1</t>
    <phoneticPr fontId="5" type="noConversion"/>
  </si>
  <si>
    <t>S4</t>
  </si>
  <si>
    <t>H4</t>
    <phoneticPr fontId="5" type="noConversion"/>
  </si>
  <si>
    <t>S3</t>
  </si>
  <si>
    <t>H3</t>
    <phoneticPr fontId="5" type="noConversion"/>
  </si>
  <si>
    <t>S2</t>
  </si>
  <si>
    <t>H2</t>
    <phoneticPr fontId="5" type="noConversion"/>
  </si>
  <si>
    <t>S1</t>
  </si>
  <si>
    <t>H1</t>
    <phoneticPr fontId="5" type="noConversion"/>
  </si>
  <si>
    <t>Description</t>
  </si>
  <si>
    <t>ID</t>
    <phoneticPr fontId="5" type="noConversion"/>
  </si>
  <si>
    <t>Symbol</t>
  </si>
  <si>
    <t>Base Game and Free Game</t>
    <phoneticPr fontId="5" type="noConversion"/>
  </si>
  <si>
    <t>{</t>
    <phoneticPr fontId="1" type="noConversion"/>
  </si>
  <si>
    <t>// 10</t>
  </si>
  <si>
    <t>// 9</t>
  </si>
  <si>
    <t>// 8</t>
  </si>
  <si>
    <t>// 7</t>
  </si>
  <si>
    <t>// 6</t>
  </si>
  <si>
    <t>// 5</t>
  </si>
  <si>
    <t>// 4</t>
  </si>
  <si>
    <t>// 3</t>
  </si>
  <si>
    <t>// 2</t>
  </si>
  <si>
    <t>// 1</t>
  </si>
  <si>
    <t>Any 3 CF</t>
  </si>
  <si>
    <t>Any 4 CF</t>
  </si>
  <si>
    <t>Any 5 CF</t>
  </si>
  <si>
    <t>--</t>
    <phoneticPr fontId="3" type="noConversion"/>
  </si>
  <si>
    <t>--</t>
  </si>
  <si>
    <t>WL5</t>
    <phoneticPr fontId="5" type="noConversion"/>
  </si>
  <si>
    <t>WL4</t>
    <phoneticPr fontId="5" type="noConversion"/>
  </si>
  <si>
    <t>WL3</t>
    <phoneticPr fontId="5" type="noConversion"/>
  </si>
  <si>
    <t>WL2</t>
    <phoneticPr fontId="5" type="noConversion"/>
  </si>
  <si>
    <t>WL1</t>
    <phoneticPr fontId="5" type="noConversion"/>
  </si>
  <si>
    <t>WH4</t>
  </si>
  <si>
    <t>Total RTP</t>
    <phoneticPr fontId="5" type="noConversion"/>
  </si>
  <si>
    <t>WH3</t>
  </si>
  <si>
    <t>Free Game RTP</t>
    <phoneticPr fontId="5" type="noConversion"/>
  </si>
  <si>
    <t>WH2</t>
  </si>
  <si>
    <t>Base Game RTP</t>
    <phoneticPr fontId="5" type="noConversion"/>
  </si>
  <si>
    <t>WH1</t>
  </si>
  <si>
    <t>WW</t>
    <phoneticPr fontId="3" type="noConversion"/>
  </si>
  <si>
    <t>Prob. From Base Game</t>
  </si>
  <si>
    <t>Initial Free Spins</t>
    <phoneticPr fontId="8" type="noConversion"/>
  </si>
  <si>
    <t>Free Game Freq.</t>
    <phoneticPr fontId="5" type="noConversion"/>
  </si>
  <si>
    <t>Free Game Hits%</t>
    <phoneticPr fontId="5" type="noConversion"/>
  </si>
  <si>
    <t>Base Game Hits%</t>
    <phoneticPr fontId="5" type="noConversion"/>
  </si>
  <si>
    <t>RTP</t>
    <phoneticPr fontId="5" type="noConversion"/>
  </si>
  <si>
    <t>Hits%</t>
    <phoneticPr fontId="3" type="noConversion"/>
  </si>
  <si>
    <t>Cont.%</t>
    <phoneticPr fontId="3" type="noConversion"/>
  </si>
  <si>
    <t>Total Pays</t>
    <phoneticPr fontId="3" type="noConversion"/>
  </si>
  <si>
    <t>Total Hits</t>
    <phoneticPr fontId="3" type="noConversion"/>
  </si>
  <si>
    <t>Prize</t>
  </si>
  <si>
    <t>PAYCOMBO</t>
    <phoneticPr fontId="3" type="noConversion"/>
  </si>
  <si>
    <t>TOTAL ROUND</t>
    <phoneticPr fontId="3" type="noConversion"/>
  </si>
  <si>
    <t>R5</t>
    <phoneticPr fontId="5" type="noConversion"/>
  </si>
  <si>
    <t>R4</t>
    <phoneticPr fontId="5" type="noConversion"/>
  </si>
  <si>
    <t>R3</t>
    <phoneticPr fontId="5" type="noConversion"/>
  </si>
  <si>
    <t>R2</t>
    <phoneticPr fontId="5" type="noConversion"/>
  </si>
  <si>
    <t>R1</t>
    <phoneticPr fontId="5" type="noConversion"/>
  </si>
  <si>
    <t>expend</t>
    <phoneticPr fontId="5" type="noConversion"/>
  </si>
  <si>
    <t>Base Game RTP</t>
  </si>
  <si>
    <t>F1_Any</t>
    <phoneticPr fontId="3" type="noConversion"/>
  </si>
  <si>
    <t>CF</t>
    <phoneticPr fontId="3" type="noConversion"/>
  </si>
  <si>
    <t>R5</t>
  </si>
  <si>
    <t>R4</t>
  </si>
  <si>
    <t>R3</t>
  </si>
  <si>
    <t>R2</t>
  </si>
  <si>
    <t>R1</t>
  </si>
  <si>
    <t>Description</t>
    <phoneticPr fontId="3" type="noConversion"/>
  </si>
  <si>
    <t>Scatter</t>
    <phoneticPr fontId="3" type="noConversion"/>
  </si>
  <si>
    <t>WW,L5</t>
    <phoneticPr fontId="5" type="noConversion"/>
  </si>
  <si>
    <t>WW,L4</t>
    <phoneticPr fontId="5" type="noConversion"/>
  </si>
  <si>
    <t>WW,L3</t>
    <phoneticPr fontId="5" type="noConversion"/>
  </si>
  <si>
    <t>WW,L2</t>
    <phoneticPr fontId="5" type="noConversion"/>
  </si>
  <si>
    <t>WW,L1</t>
    <phoneticPr fontId="5" type="noConversion"/>
  </si>
  <si>
    <t>WW,H4</t>
  </si>
  <si>
    <t>WW,H3</t>
  </si>
  <si>
    <t>WW,H2</t>
  </si>
  <si>
    <t>WW,H1</t>
    <phoneticPr fontId="5" type="noConversion"/>
  </si>
  <si>
    <t>Any</t>
    <phoneticPr fontId="3" type="noConversion"/>
  </si>
  <si>
    <t>total</t>
    <phoneticPr fontId="5" type="noConversion"/>
  </si>
  <si>
    <t>#</t>
  </si>
  <si>
    <t>#</t>
    <phoneticPr fontId="5" type="noConversion"/>
  </si>
  <si>
    <t>ID</t>
  </si>
  <si>
    <t>Reel</t>
  </si>
  <si>
    <t>TOTAL</t>
    <phoneticPr fontId="5" type="noConversion"/>
  </si>
  <si>
    <t>Total</t>
    <phoneticPr fontId="5" type="noConversion"/>
  </si>
  <si>
    <t>cover</t>
    <phoneticPr fontId="5" type="noConversion"/>
  </si>
  <si>
    <t>Reel</t>
    <phoneticPr fontId="5" type="noConversion"/>
  </si>
  <si>
    <t>Total Free Game RTP</t>
  </si>
  <si>
    <t>Add Game Rule</t>
    <phoneticPr fontId="5" type="noConversion"/>
  </si>
  <si>
    <t>The total win is 60,000 times the line bet/coin value.</t>
    <phoneticPr fontId="5" type="noConversion"/>
  </si>
  <si>
    <t>WW</t>
    <phoneticPr fontId="5" type="noConversion"/>
  </si>
  <si>
    <t>The max award occurs when reel window is</t>
    <phoneticPr fontId="5" type="noConversion"/>
  </si>
  <si>
    <t>Free Game:</t>
    <phoneticPr fontId="5" type="noConversion"/>
  </si>
  <si>
    <t>S1</t>
    <phoneticPr fontId="5" type="noConversion"/>
  </si>
  <si>
    <t>Base Game:</t>
    <phoneticPr fontId="5" type="noConversion"/>
  </si>
  <si>
    <t>Max Payout:</t>
    <phoneticPr fontId="5" type="noConversion"/>
  </si>
  <si>
    <t>SD: from simulation</t>
    <phoneticPr fontId="5" type="noConversion"/>
  </si>
  <si>
    <t>Maximum %</t>
    <phoneticPr fontId="5" type="noConversion"/>
  </si>
  <si>
    <t>Minimum %</t>
    <phoneticPr fontId="5" type="noConversion"/>
  </si>
  <si>
    <t>Maximum 
Deviation</t>
    <phoneticPr fontId="5" type="noConversion"/>
  </si>
  <si>
    <t>Games</t>
    <phoneticPr fontId="5" type="noConversion"/>
  </si>
  <si>
    <t>Volatility Index</t>
    <phoneticPr fontId="5" type="noConversion"/>
  </si>
  <si>
    <t>SD</t>
    <phoneticPr fontId="5" type="noConversion"/>
  </si>
  <si>
    <t>Payback Volatility (90% confidence intervals)</t>
    <phoneticPr fontId="5" type="noConversion"/>
  </si>
  <si>
    <t>Full Paylines / Ways played</t>
    <phoneticPr fontId="5" type="noConversion"/>
  </si>
  <si>
    <t>Z for 90%</t>
    <phoneticPr fontId="5" type="noConversion"/>
  </si>
  <si>
    <t>Volatility:</t>
    <phoneticPr fontId="5" type="noConversion"/>
  </si>
  <si>
    <r>
      <t>FREE_GAME_1</t>
    </r>
    <r>
      <rPr>
        <sz val="7"/>
        <color rgb="FFCCCCCC"/>
        <rFont val="Courier New"/>
        <family val="3"/>
      </rPr>
      <t>: {</t>
    </r>
    <phoneticPr fontId="5" type="noConversion"/>
  </si>
  <si>
    <r>
      <t>BASE_GAME_1</t>
    </r>
    <r>
      <rPr>
        <sz val="7"/>
        <color rgb="FFCCCCCC"/>
        <rFont val="Courier New"/>
        <family val="3"/>
      </rPr>
      <t>: {</t>
    </r>
    <phoneticPr fontId="5" type="noConversion"/>
  </si>
  <si>
    <t>FG1</t>
    <phoneticPr fontId="5" type="noConversion"/>
  </si>
  <si>
    <t>MG1</t>
    <phoneticPr fontId="5" type="noConversion"/>
  </si>
  <si>
    <t>LOWER</t>
  </si>
  <si>
    <t>UPPER</t>
  </si>
  <si>
    <t>FG1</t>
  </si>
  <si>
    <t>FG</t>
  </si>
  <si>
    <t>MGWeight</t>
  </si>
  <si>
    <t>MG1</t>
  </si>
  <si>
    <t>MG</t>
  </si>
  <si>
    <t>FG1R5</t>
  </si>
  <si>
    <t>FG1R4</t>
  </si>
  <si>
    <t>FG1R3</t>
  </si>
  <si>
    <t>FG1R2</t>
  </si>
  <si>
    <t>FG1R1</t>
  </si>
  <si>
    <t>MG1R5</t>
  </si>
  <si>
    <t>MG1R4</t>
  </si>
  <si>
    <t>MG1R3</t>
  </si>
  <si>
    <t>MG1R2</t>
  </si>
  <si>
    <t>MG1R1</t>
  </si>
  <si>
    <t>10 lines:</t>
    <phoneticPr fontId="4" type="noConversion"/>
  </si>
  <si>
    <t>--</t>
    <phoneticPr fontId="5" type="noConversion"/>
  </si>
  <si>
    <t>WW</t>
    <phoneticPr fontId="4" type="noConversion"/>
  </si>
  <si>
    <t>SC</t>
    <phoneticPr fontId="4" type="noConversion"/>
  </si>
  <si>
    <t>COVER H1</t>
    <phoneticPr fontId="4" type="noConversion"/>
  </si>
  <si>
    <t>p</t>
    <phoneticPr fontId="4" type="noConversion"/>
  </si>
  <si>
    <t>EXEPND</t>
    <phoneticPr fontId="4" type="noConversion"/>
  </si>
  <si>
    <t>H1</t>
    <phoneticPr fontId="4" type="noConversion"/>
  </si>
  <si>
    <t>H2</t>
    <phoneticPr fontId="4" type="noConversion"/>
  </si>
  <si>
    <t>H3</t>
    <phoneticPr fontId="4" type="noConversion"/>
  </si>
  <si>
    <t>H4</t>
    <phoneticPr fontId="4" type="noConversion"/>
  </si>
  <si>
    <t>L1</t>
    <phoneticPr fontId="4" type="noConversion"/>
  </si>
  <si>
    <t>L2</t>
    <phoneticPr fontId="4" type="noConversion"/>
  </si>
  <si>
    <t>L3</t>
    <phoneticPr fontId="4" type="noConversion"/>
  </si>
  <si>
    <t>L4</t>
    <phoneticPr fontId="4" type="noConversion"/>
  </si>
  <si>
    <t>L5</t>
    <phoneticPr fontId="4" type="noConversion"/>
  </si>
  <si>
    <t>x2</t>
    <phoneticPr fontId="4" type="noConversion"/>
  </si>
  <si>
    <t>x3</t>
    <phoneticPr fontId="4" type="noConversion"/>
  </si>
  <si>
    <t>x4</t>
    <phoneticPr fontId="4" type="noConversion"/>
  </si>
  <si>
    <t>x5</t>
    <phoneticPr fontId="4" type="noConversion"/>
  </si>
  <si>
    <t>COVER H2</t>
    <phoneticPr fontId="4" type="noConversion"/>
  </si>
  <si>
    <t>COVER H3</t>
    <phoneticPr fontId="4" type="noConversion"/>
  </si>
  <si>
    <t>COVER H4</t>
    <phoneticPr fontId="4" type="noConversion"/>
  </si>
  <si>
    <t>COVER L1</t>
    <phoneticPr fontId="4" type="noConversion"/>
  </si>
  <si>
    <t>COVER L2</t>
    <phoneticPr fontId="4" type="noConversion"/>
  </si>
  <si>
    <t>COVER L3</t>
    <phoneticPr fontId="4" type="noConversion"/>
  </si>
  <si>
    <t>COVER L4</t>
    <phoneticPr fontId="4" type="noConversion"/>
  </si>
  <si>
    <t>COVER L5</t>
    <phoneticPr fontId="4" type="noConversion"/>
  </si>
  <si>
    <t>Free Game RTP</t>
    <phoneticPr fontId="4" type="noConversion"/>
  </si>
  <si>
    <t>RTP</t>
    <phoneticPr fontId="4" type="noConversion"/>
  </si>
  <si>
    <t>Any 5 CF</t>
    <phoneticPr fontId="4" type="noConversion"/>
  </si>
  <si>
    <t>Free Total RTP</t>
    <phoneticPr fontId="4" type="noConversion"/>
  </si>
  <si>
    <t>Num. of games</t>
    <phoneticPr fontId="4" type="noConversion"/>
  </si>
  <si>
    <t>RTP from normal</t>
    <phoneticPr fontId="4" type="noConversion"/>
  </si>
  <si>
    <t>RTP from extend</t>
    <phoneticPr fontId="4" type="noConversion"/>
  </si>
  <si>
    <t>局數機率</t>
    <phoneticPr fontId="4" type="noConversion"/>
  </si>
  <si>
    <t>X=</t>
    <phoneticPr fontId="15" type="noConversion"/>
  </si>
  <si>
    <t>P=</t>
    <phoneticPr fontId="15" type="noConversion"/>
  </si>
  <si>
    <t>FG局數</t>
    <phoneticPr fontId="15" type="noConversion"/>
  </si>
  <si>
    <t>Markov</t>
    <phoneticPr fontId="4" type="noConversion"/>
  </si>
  <si>
    <t>1~10</t>
    <phoneticPr fontId="4" type="noConversion"/>
  </si>
  <si>
    <t>11~20</t>
    <phoneticPr fontId="4" type="noConversion"/>
  </si>
  <si>
    <t>21~30</t>
    <phoneticPr fontId="4" type="noConversion"/>
  </si>
  <si>
    <t>31~40</t>
    <phoneticPr fontId="4" type="noConversion"/>
  </si>
  <si>
    <t>41~50</t>
    <phoneticPr fontId="4" type="noConversion"/>
  </si>
  <si>
    <t>51~60</t>
    <phoneticPr fontId="4" type="noConversion"/>
  </si>
  <si>
    <t>61~70</t>
    <phoneticPr fontId="4" type="noConversion"/>
  </si>
  <si>
    <t>71~80</t>
    <phoneticPr fontId="4" type="noConversion"/>
  </si>
  <si>
    <t>81~90</t>
    <phoneticPr fontId="4" type="noConversion"/>
  </si>
  <si>
    <t>91~100</t>
    <phoneticPr fontId="4" type="noConversion"/>
  </si>
  <si>
    <t>101~110</t>
    <phoneticPr fontId="4" type="noConversion"/>
  </si>
  <si>
    <t>111~120</t>
    <phoneticPr fontId="4" type="noConversion"/>
  </si>
  <si>
    <t>121~130</t>
    <phoneticPr fontId="4" type="noConversion"/>
  </si>
  <si>
    <t>131~140</t>
    <phoneticPr fontId="4" type="noConversion"/>
  </si>
  <si>
    <t>141~150</t>
    <phoneticPr fontId="4" type="noConversion"/>
  </si>
  <si>
    <t>Total FG normal RTP</t>
    <phoneticPr fontId="4" type="noConversion"/>
  </si>
  <si>
    <t>Total FG expend RTP</t>
    <phoneticPr fontId="4" type="noConversion"/>
  </si>
  <si>
    <t>Average nor Pay</t>
    <phoneticPr fontId="4" type="noConversion"/>
  </si>
  <si>
    <t>Average exp Pay</t>
    <phoneticPr fontId="4" type="noConversion"/>
  </si>
  <si>
    <t>WH4</t>
    <phoneticPr fontId="5" type="noConversion"/>
  </si>
  <si>
    <t>WH1</t>
    <phoneticPr fontId="5" type="noConversion"/>
  </si>
  <si>
    <t>WH1</t>
    <phoneticPr fontId="3" type="noConversion"/>
  </si>
  <si>
    <t>WH2</t>
    <phoneticPr fontId="3" type="noConversion"/>
  </si>
  <si>
    <t>WH3</t>
    <phoneticPr fontId="3" type="noConversion"/>
  </si>
  <si>
    <t>WH4</t>
    <phoneticPr fontId="3" type="noConversion"/>
  </si>
  <si>
    <t>WL1</t>
    <phoneticPr fontId="3" type="noConversion"/>
  </si>
  <si>
    <t>WL2</t>
    <phoneticPr fontId="3" type="noConversion"/>
  </si>
  <si>
    <t>WL3</t>
    <phoneticPr fontId="3" type="noConversion"/>
  </si>
  <si>
    <t>WL4</t>
    <phoneticPr fontId="3" type="noConversion"/>
  </si>
  <si>
    <t>WL5</t>
    <phoneticPr fontId="3" type="noConversion"/>
  </si>
  <si>
    <t>WH3</t>
    <phoneticPr fontId="5" type="noConversion"/>
  </si>
  <si>
    <t>Probability</t>
    <phoneticPr fontId="4" type="noConversion"/>
  </si>
  <si>
    <t>Game RTP</t>
    <phoneticPr fontId="4" type="noConversion"/>
  </si>
  <si>
    <t>FGLockSymbol</t>
  </si>
  <si>
    <t>FGLockWeight</t>
  </si>
  <si>
    <t>FG2</t>
  </si>
  <si>
    <t>LockH1</t>
  </si>
  <si>
    <t>LockH2</t>
  </si>
  <si>
    <t>LockH3</t>
  </si>
  <si>
    <t>LockH4</t>
  </si>
  <si>
    <t>LockL1</t>
  </si>
  <si>
    <t>LockL2</t>
  </si>
  <si>
    <t>LockL3</t>
  </si>
  <si>
    <t>LockL4</t>
  </si>
  <si>
    <t>LockL5</t>
  </si>
  <si>
    <t># of free spins</t>
    <phoneticPr fontId="4" type="noConversion"/>
  </si>
  <si>
    <t>Prob. of retriggering</t>
    <phoneticPr fontId="4" type="noConversion"/>
  </si>
  <si>
    <t>Avg. # of free spins</t>
    <phoneticPr fontId="4" type="noConversion"/>
  </si>
  <si>
    <t>Cont.% per Spin Rtp</t>
    <phoneticPr fontId="4" type="noConversion"/>
  </si>
  <si>
    <t>Average Multiple</t>
    <phoneticPr fontId="4" type="noConversion"/>
  </si>
  <si>
    <t>Average Pay</t>
    <phoneticPr fontId="4" type="noConversion"/>
  </si>
  <si>
    <t>Prob. from Base Game</t>
    <phoneticPr fontId="4" type="noConversion"/>
  </si>
  <si>
    <t>RTP%</t>
    <phoneticPr fontId="4" type="noConversion"/>
  </si>
  <si>
    <t>增加局數的機率</t>
    <phoneticPr fontId="4" type="noConversion"/>
  </si>
  <si>
    <t>Prob. From Free Game</t>
    <phoneticPr fontId="4" type="noConversion"/>
  </si>
  <si>
    <t>W</t>
    <phoneticPr fontId="4" type="noConversion"/>
  </si>
  <si>
    <t>Sc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</si>
</sst>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_ "/>
    <numFmt numFmtId="177" formatCode="0.00_ "/>
    <numFmt numFmtId="178" formatCode="0.000%"/>
    <numFmt numFmtId="179" formatCode="0.000"/>
    <numFmt numFmtId="180" formatCode="0.0%"/>
    <numFmt numFmtId="181" formatCode="#,##0_ "/>
    <numFmt numFmtId="182" formatCode="m&quot;月&quot;d&quot;日&quot;"/>
  </numFmts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12"/>
      <name val="Courier New"/>
      <family val="3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b/>
      <sz val="12"/>
      <name val="Courier New"/>
      <family val="3"/>
    </font>
    <font>
      <sz val="12"/>
      <color theme="1"/>
      <name val="Courier New"/>
      <family val="3"/>
    </font>
    <font>
      <sz val="9"/>
      <name val="細明體"/>
      <family val="3"/>
      <charset val="136"/>
    </font>
    <font>
      <b/>
      <sz val="12"/>
      <color theme="1"/>
      <name val="Courier New"/>
      <family val="3"/>
    </font>
    <font>
      <sz val="9"/>
      <color indexed="81"/>
      <name val="Courier New"/>
      <family val="3"/>
    </font>
    <font>
      <sz val="12"/>
      <color indexed="8"/>
      <name val="Courier New"/>
      <family val="3"/>
    </font>
    <font>
      <sz val="7"/>
      <color rgb="FFCCCCCC"/>
      <name val="Courier New"/>
      <family val="3"/>
    </font>
    <font>
      <sz val="12"/>
      <name val="Microsoft JhengHei"/>
      <family val="3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theme="1"/>
      <name val="標楷體"/>
      <family val="4"/>
      <charset val="136"/>
    </font>
    <font>
      <sz val="12"/>
      <color theme="1"/>
      <name val="Microsoft JhengHei"/>
      <family val="3"/>
    </font>
    <font>
      <b/>
      <sz val="12"/>
      <color rgb="FFFF0000"/>
      <name val="Courier New"/>
      <family val="3"/>
    </font>
  </fonts>
  <fills count="15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8FFE6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1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>
      <alignment vertical="center"/>
    </xf>
    <xf numFmtId="0" fontId="2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14" fillId="0" borderId="0"/>
    <xf numFmtId="9" fontId="14" fillId="0" borderId="0" applyFont="0" applyFill="0" applyBorder="0" applyAlignment="0" applyProtection="0">
      <alignment vertical="center"/>
    </xf>
  </cellStyleXfs>
  <cellXfs count="201">
    <xf numFmtId="0" fontId="0" fillId="0" borderId="0" xfId="0">
      <alignment vertical="center"/>
    </xf>
    <xf numFmtId="0" fontId="3" fillId="0" borderId="0" xfId="1" applyFont="1">
      <alignment vertical="center"/>
    </xf>
    <xf numFmtId="176" fontId="3" fillId="0" borderId="0" xfId="1" applyNumberFormat="1" applyFont="1">
      <alignment vertical="center"/>
    </xf>
    <xf numFmtId="0" fontId="2" fillId="0" borderId="0" xfId="1" applyAlignment="1">
      <alignment horizontal="center" vertical="center"/>
    </xf>
    <xf numFmtId="14" fontId="2" fillId="0" borderId="0" xfId="1" applyNumberFormat="1" applyAlignment="1">
      <alignment horizontal="center" vertical="center"/>
    </xf>
    <xf numFmtId="0" fontId="2" fillId="0" borderId="0" xfId="1">
      <alignment vertical="center"/>
    </xf>
    <xf numFmtId="0" fontId="3" fillId="0" borderId="1" xfId="1" applyFont="1" applyBorder="1" applyAlignment="1">
      <alignment horizontal="center" vertical="center"/>
    </xf>
    <xf numFmtId="0" fontId="3" fillId="0" borderId="2" xfId="1" quotePrefix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76" fontId="3" fillId="0" borderId="3" xfId="1" applyNumberFormat="1" applyFont="1" applyBorder="1" applyAlignment="1">
      <alignment horizontal="center" vertical="center" wrapText="1"/>
    </xf>
    <xf numFmtId="0" fontId="6" fillId="0" borderId="4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76" fontId="3" fillId="0" borderId="6" xfId="1" applyNumberFormat="1" applyFont="1" applyBorder="1" applyAlignment="1">
      <alignment horizontal="center" vertical="center" wrapText="1"/>
    </xf>
    <xf numFmtId="0" fontId="6" fillId="0" borderId="7" xfId="1" applyFont="1" applyBorder="1" applyAlignment="1">
      <alignment horizontal="center" vertical="center" wrapText="1"/>
    </xf>
    <xf numFmtId="176" fontId="3" fillId="0" borderId="6" xfId="1" quotePrefix="1" applyNumberFormat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3" fillId="0" borderId="15" xfId="1" applyFont="1" applyBorder="1" applyAlignment="1">
      <alignment horizontal="center" vertical="center"/>
    </xf>
    <xf numFmtId="0" fontId="3" fillId="0" borderId="16" xfId="1" applyFont="1" applyBorder="1" applyAlignment="1">
      <alignment horizontal="center" vertical="center"/>
    </xf>
    <xf numFmtId="0" fontId="3" fillId="0" borderId="17" xfId="1" applyFont="1" applyBorder="1" applyAlignment="1">
      <alignment horizontal="center" vertical="center"/>
    </xf>
    <xf numFmtId="0" fontId="6" fillId="0" borderId="4" xfId="1" applyFont="1" applyBorder="1" applyAlignment="1">
      <alignment horizontal="center" vertical="center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177" fontId="3" fillId="0" borderId="12" xfId="1" applyNumberFormat="1" applyFont="1" applyBorder="1" applyAlignment="1">
      <alignment horizontal="center" vertical="center"/>
    </xf>
    <xf numFmtId="177" fontId="3" fillId="0" borderId="21" xfId="1" applyNumberFormat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8" xfId="1" applyFont="1" applyBorder="1" applyAlignment="1">
      <alignment horizontal="center" vertical="center"/>
    </xf>
    <xf numFmtId="0" fontId="6" fillId="0" borderId="22" xfId="1" applyFont="1" applyBorder="1" applyAlignment="1">
      <alignment horizontal="center" vertical="center"/>
    </xf>
    <xf numFmtId="9" fontId="3" fillId="0" borderId="1" xfId="1" applyNumberFormat="1" applyFont="1" applyBorder="1" applyAlignment="1">
      <alignment horizontal="center" vertical="center"/>
    </xf>
    <xf numFmtId="0" fontId="3" fillId="0" borderId="1" xfId="1" quotePrefix="1" applyFont="1" applyBorder="1" applyAlignment="1">
      <alignment horizontal="center" vertical="center"/>
    </xf>
    <xf numFmtId="0" fontId="3" fillId="0" borderId="4" xfId="1" applyFont="1" applyBorder="1" applyAlignment="1">
      <alignment horizontal="center" vertical="center"/>
    </xf>
    <xf numFmtId="178" fontId="3" fillId="0" borderId="15" xfId="1" applyNumberFormat="1" applyFont="1" applyBorder="1" applyAlignment="1">
      <alignment horizontal="center" vertical="center"/>
    </xf>
    <xf numFmtId="10" fontId="3" fillId="0" borderId="16" xfId="1" applyNumberFormat="1" applyFont="1" applyBorder="1" applyAlignment="1">
      <alignment horizontal="center" vertical="center"/>
    </xf>
    <xf numFmtId="10" fontId="3" fillId="0" borderId="17" xfId="1" applyNumberFormat="1" applyFont="1" applyBorder="1" applyAlignment="1">
      <alignment horizontal="center" vertical="center"/>
    </xf>
    <xf numFmtId="0" fontId="9" fillId="0" borderId="19" xfId="1" applyFont="1" applyBorder="1" applyAlignment="1">
      <alignment horizontal="center" vertical="center"/>
    </xf>
    <xf numFmtId="0" fontId="3" fillId="0" borderId="14" xfId="1" applyFont="1" applyBorder="1" applyAlignment="1">
      <alignment horizontal="center" vertical="center"/>
    </xf>
    <xf numFmtId="0" fontId="3" fillId="0" borderId="12" xfId="1" applyFont="1" applyBorder="1">
      <alignment vertical="center"/>
    </xf>
    <xf numFmtId="0" fontId="11" fillId="0" borderId="0" xfId="1" applyFont="1" applyAlignment="1">
      <alignment horizontal="center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/>
    </xf>
    <xf numFmtId="0" fontId="6" fillId="2" borderId="0" xfId="1" applyFont="1" applyFill="1" applyAlignment="1">
      <alignment horizontal="center" vertical="center"/>
    </xf>
    <xf numFmtId="0" fontId="3" fillId="0" borderId="23" xfId="1" applyFont="1" applyBorder="1" applyAlignment="1">
      <alignment horizontal="center" vertical="center"/>
    </xf>
    <xf numFmtId="10" fontId="3" fillId="0" borderId="0" xfId="1" applyNumberFormat="1" applyFont="1" applyAlignment="1">
      <alignment horizontal="center" vertical="center"/>
    </xf>
    <xf numFmtId="178" fontId="3" fillId="0" borderId="0" xfId="1" applyNumberFormat="1" applyFont="1" applyAlignment="1">
      <alignment horizontal="center" vertical="center"/>
    </xf>
    <xf numFmtId="178" fontId="3" fillId="0" borderId="0" xfId="2" applyNumberFormat="1" applyFont="1" applyAlignment="1">
      <alignment horizontal="center" vertical="center"/>
    </xf>
    <xf numFmtId="179" fontId="3" fillId="0" borderId="0" xfId="1" applyNumberFormat="1" applyFont="1" applyAlignment="1">
      <alignment horizontal="center" vertical="center"/>
    </xf>
    <xf numFmtId="178" fontId="3" fillId="0" borderId="4" xfId="2" applyNumberFormat="1" applyFont="1" applyFill="1" applyBorder="1" applyAlignment="1">
      <alignment horizontal="center" vertical="center"/>
    </xf>
    <xf numFmtId="1" fontId="3" fillId="0" borderId="4" xfId="1" applyNumberFormat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178" fontId="3" fillId="0" borderId="7" xfId="2" applyNumberFormat="1" applyFont="1" applyFill="1" applyBorder="1" applyAlignment="1">
      <alignment horizontal="center" vertical="center"/>
    </xf>
    <xf numFmtId="1" fontId="3" fillId="0" borderId="7" xfId="1" applyNumberFormat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178" fontId="3" fillId="0" borderId="11" xfId="2" applyNumberFormat="1" applyFont="1" applyFill="1" applyBorder="1" applyAlignment="1">
      <alignment horizontal="center" vertical="center"/>
    </xf>
    <xf numFmtId="1" fontId="3" fillId="0" borderId="11" xfId="1" applyNumberFormat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0" fontId="2" fillId="0" borderId="0" xfId="1" applyNumberFormat="1" applyAlignment="1"/>
    <xf numFmtId="1" fontId="3" fillId="0" borderId="5" xfId="1" applyNumberFormat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178" fontId="3" fillId="3" borderId="0" xfId="1" applyNumberFormat="1" applyFont="1" applyFill="1" applyAlignment="1">
      <alignment horizontal="center" vertical="center"/>
    </xf>
    <xf numFmtId="178" fontId="3" fillId="0" borderId="0" xfId="2" applyNumberFormat="1" applyFont="1" applyFill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9" fillId="0" borderId="0" xfId="3" applyFont="1" applyAlignment="1">
      <alignment horizontal="center" vertical="center"/>
    </xf>
    <xf numFmtId="0" fontId="9" fillId="0" borderId="4" xfId="3" applyFont="1" applyBorder="1" applyAlignment="1">
      <alignment horizontal="center" vertical="center"/>
    </xf>
    <xf numFmtId="1" fontId="3" fillId="0" borderId="8" xfId="1" applyNumberFormat="1" applyFont="1" applyBorder="1" applyAlignment="1">
      <alignment horizontal="center" vertical="center"/>
    </xf>
    <xf numFmtId="0" fontId="3" fillId="0" borderId="11" xfId="1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178" fontId="3" fillId="0" borderId="5" xfId="2" applyNumberFormat="1" applyFont="1" applyFill="1" applyBorder="1" applyAlignment="1">
      <alignment horizontal="center" vertical="center"/>
    </xf>
    <xf numFmtId="1" fontId="3" fillId="0" borderId="0" xfId="1" applyNumberFormat="1" applyFont="1" applyAlignment="1">
      <alignment horizontal="center" vertical="center"/>
    </xf>
    <xf numFmtId="10" fontId="6" fillId="0" borderId="7" xfId="1" applyNumberFormat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9" fillId="0" borderId="12" xfId="3" applyFont="1" applyBorder="1" applyAlignment="1">
      <alignment horizontal="center" vertical="center"/>
    </xf>
    <xf numFmtId="0" fontId="9" fillId="0" borderId="13" xfId="3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 wrapText="1"/>
    </xf>
    <xf numFmtId="178" fontId="3" fillId="0" borderId="8" xfId="2" applyNumberFormat="1" applyFont="1" applyFill="1" applyBorder="1" applyAlignment="1">
      <alignment horizontal="center" vertical="center"/>
    </xf>
    <xf numFmtId="1" fontId="3" fillId="0" borderId="9" xfId="1" applyNumberFormat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 wrapText="1"/>
    </xf>
    <xf numFmtId="0" fontId="3" fillId="0" borderId="2" xfId="1" applyFont="1" applyBorder="1">
      <alignment vertical="center"/>
    </xf>
    <xf numFmtId="0" fontId="3" fillId="5" borderId="23" xfId="1" applyFont="1" applyFill="1" applyBorder="1" applyAlignment="1">
      <alignment horizontal="center" vertical="center" wrapText="1"/>
    </xf>
    <xf numFmtId="0" fontId="3" fillId="5" borderId="23" xfId="1" applyFont="1" applyFill="1" applyBorder="1" applyAlignment="1">
      <alignment horizontal="center" vertical="center"/>
    </xf>
    <xf numFmtId="180" fontId="3" fillId="0" borderId="0" xfId="2" applyNumberFormat="1" applyFont="1">
      <alignment vertical="center"/>
    </xf>
    <xf numFmtId="0" fontId="3" fillId="0" borderId="1" xfId="1" applyFont="1" applyBorder="1" applyAlignment="1">
      <alignment horizontal="center" vertical="center" wrapText="1"/>
    </xf>
    <xf numFmtId="0" fontId="3" fillId="0" borderId="2" xfId="1" applyFont="1" applyBorder="1" applyAlignment="1">
      <alignment horizontal="center" vertical="center" wrapText="1"/>
    </xf>
    <xf numFmtId="0" fontId="3" fillId="0" borderId="3" xfId="1" applyFont="1" applyBorder="1" applyAlignment="1">
      <alignment horizontal="center" vertical="center" wrapText="1"/>
    </xf>
    <xf numFmtId="0" fontId="3" fillId="0" borderId="5" xfId="1" applyFont="1" applyBorder="1" applyAlignment="1">
      <alignment horizontal="center" vertical="center" wrapText="1"/>
    </xf>
    <xf numFmtId="0" fontId="3" fillId="0" borderId="6" xfId="1" applyFont="1" applyBorder="1" applyAlignment="1">
      <alignment horizontal="center" vertical="center" wrapText="1"/>
    </xf>
    <xf numFmtId="0" fontId="3" fillId="0" borderId="8" xfId="1" applyFont="1" applyBorder="1" applyAlignment="1">
      <alignment horizontal="center" vertical="center" wrapText="1"/>
    </xf>
    <xf numFmtId="0" fontId="6" fillId="0" borderId="12" xfId="1" applyFont="1" applyBorder="1" applyAlignment="1">
      <alignment horizontal="center" vertical="center" wrapText="1"/>
    </xf>
    <xf numFmtId="0" fontId="6" fillId="0" borderId="13" xfId="1" applyFont="1" applyBorder="1" applyAlignment="1">
      <alignment horizontal="center" vertical="center" wrapText="1"/>
    </xf>
    <xf numFmtId="0" fontId="3" fillId="6" borderId="0" xfId="1" applyFont="1" applyFill="1">
      <alignment vertical="center"/>
    </xf>
    <xf numFmtId="1" fontId="3" fillId="0" borderId="0" xfId="1" applyNumberFormat="1" applyFont="1">
      <alignment vertical="center"/>
    </xf>
    <xf numFmtId="0" fontId="6" fillId="0" borderId="22" xfId="1" applyFont="1" applyBorder="1" applyAlignment="1">
      <alignment horizontal="center" vertical="center" wrapText="1"/>
    </xf>
    <xf numFmtId="0" fontId="6" fillId="0" borderId="3" xfId="1" applyFont="1" applyBorder="1" applyAlignment="1">
      <alignment horizontal="center" vertical="center" wrapText="1"/>
    </xf>
    <xf numFmtId="0" fontId="6" fillId="0" borderId="6" xfId="1" applyFont="1" applyBorder="1" applyAlignment="1">
      <alignment horizontal="center" vertical="center" wrapText="1"/>
    </xf>
    <xf numFmtId="0" fontId="3" fillId="6" borderId="9" xfId="1" applyFont="1" applyFill="1" applyBorder="1" applyAlignment="1">
      <alignment horizontal="center" vertical="center"/>
    </xf>
    <xf numFmtId="0" fontId="3" fillId="8" borderId="6" xfId="1" applyFont="1" applyFill="1" applyBorder="1" applyAlignment="1">
      <alignment horizontal="center" vertical="center" wrapText="1"/>
    </xf>
    <xf numFmtId="0" fontId="3" fillId="9" borderId="6" xfId="1" applyFont="1" applyFill="1" applyBorder="1" applyAlignment="1">
      <alignment horizontal="center" vertical="center" wrapText="1"/>
    </xf>
    <xf numFmtId="0" fontId="3" fillId="10" borderId="6" xfId="1" applyFont="1" applyFill="1" applyBorder="1" applyAlignment="1">
      <alignment horizontal="center" vertical="center" wrapText="1"/>
    </xf>
    <xf numFmtId="0" fontId="3" fillId="11" borderId="6" xfId="1" applyFont="1" applyFill="1" applyBorder="1" applyAlignment="1">
      <alignment horizontal="center" vertical="center" wrapText="1"/>
    </xf>
    <xf numFmtId="0" fontId="6" fillId="0" borderId="23" xfId="1" applyFont="1" applyBorder="1" applyAlignment="1">
      <alignment horizontal="center" vertical="center" wrapText="1"/>
    </xf>
    <xf numFmtId="0" fontId="6" fillId="0" borderId="23" xfId="1" applyFont="1" applyBorder="1" applyAlignment="1">
      <alignment horizontal="center" vertical="center"/>
    </xf>
    <xf numFmtId="0" fontId="6" fillId="5" borderId="23" xfId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center" vertical="center" wrapText="1"/>
    </xf>
    <xf numFmtId="0" fontId="6" fillId="0" borderId="0" xfId="1" applyFont="1" applyAlignment="1">
      <alignment horizontal="center" vertical="center" wrapText="1"/>
    </xf>
    <xf numFmtId="0" fontId="3" fillId="0" borderId="0" xfId="1" applyFont="1" applyAlignment="1">
      <alignment horizontal="right" vertical="center"/>
    </xf>
    <xf numFmtId="0" fontId="3" fillId="6" borderId="2" xfId="1" applyFont="1" applyFill="1" applyBorder="1">
      <alignment vertical="center"/>
    </xf>
    <xf numFmtId="0" fontId="7" fillId="0" borderId="0" xfId="3" applyFont="1" applyAlignment="1">
      <alignment horizontal="center" vertical="center"/>
    </xf>
    <xf numFmtId="179" fontId="7" fillId="0" borderId="0" xfId="3" applyNumberFormat="1" applyFont="1" applyAlignment="1">
      <alignment horizontal="center" vertical="center"/>
    </xf>
    <xf numFmtId="0" fontId="7" fillId="0" borderId="1" xfId="3" applyFont="1" applyBorder="1" applyAlignment="1">
      <alignment horizontal="center" vertical="center"/>
    </xf>
    <xf numFmtId="0" fontId="7" fillId="0" borderId="2" xfId="3" applyFont="1" applyBorder="1" applyAlignment="1">
      <alignment horizontal="center" vertical="center"/>
    </xf>
    <xf numFmtId="0" fontId="7" fillId="0" borderId="5" xfId="3" applyFont="1" applyBorder="1" applyAlignment="1">
      <alignment horizontal="center" vertical="center"/>
    </xf>
    <xf numFmtId="10" fontId="7" fillId="0" borderId="0" xfId="3" applyNumberFormat="1" applyFont="1" applyAlignment="1">
      <alignment horizontal="center" vertical="center"/>
    </xf>
    <xf numFmtId="2" fontId="7" fillId="0" borderId="5" xfId="1" applyNumberFormat="1" applyFont="1" applyBorder="1" applyAlignment="1">
      <alignment horizontal="center" vertical="center"/>
    </xf>
    <xf numFmtId="0" fontId="7" fillId="0" borderId="8" xfId="3" applyFont="1" applyBorder="1" applyAlignment="1">
      <alignment horizontal="center" vertical="center"/>
    </xf>
    <xf numFmtId="0" fontId="7" fillId="0" borderId="9" xfId="3" applyFont="1" applyBorder="1" applyAlignment="1">
      <alignment horizontal="center" vertical="center"/>
    </xf>
    <xf numFmtId="10" fontId="6" fillId="0" borderId="10" xfId="1" applyNumberFormat="1" applyFont="1" applyBorder="1" applyAlignment="1">
      <alignment horizontal="center" vertical="center"/>
    </xf>
    <xf numFmtId="0" fontId="7" fillId="0" borderId="0" xfId="3" applyFont="1" applyAlignment="1">
      <alignment horizontal="center" vertical="center" wrapText="1"/>
    </xf>
    <xf numFmtId="0" fontId="6" fillId="0" borderId="0" xfId="1" applyFont="1" applyAlignment="1">
      <alignment horizontal="left" vertical="center"/>
    </xf>
    <xf numFmtId="0" fontId="3" fillId="0" borderId="23" xfId="1" applyFont="1" applyBorder="1" applyAlignment="1">
      <alignment horizontal="center" vertical="center" wrapText="1"/>
    </xf>
    <xf numFmtId="0" fontId="6" fillId="0" borderId="0" xfId="1" applyFont="1">
      <alignment vertical="center"/>
    </xf>
    <xf numFmtId="10" fontId="3" fillId="0" borderId="15" xfId="2" applyNumberFormat="1" applyFont="1" applyBorder="1" applyAlignment="1">
      <alignment horizontal="center" vertical="center"/>
    </xf>
    <xf numFmtId="10" fontId="3" fillId="0" borderId="2" xfId="2" applyNumberFormat="1" applyFont="1" applyBorder="1" applyAlignment="1">
      <alignment horizontal="center" vertical="center"/>
    </xf>
    <xf numFmtId="181" fontId="3" fillId="0" borderId="3" xfId="1" applyNumberFormat="1" applyFont="1" applyBorder="1">
      <alignment vertical="center"/>
    </xf>
    <xf numFmtId="10" fontId="3" fillId="0" borderId="29" xfId="2" applyNumberFormat="1" applyFont="1" applyBorder="1" applyAlignment="1">
      <alignment horizontal="center" vertical="center"/>
    </xf>
    <xf numFmtId="10" fontId="3" fillId="0" borderId="0" xfId="2" applyNumberFormat="1" applyFont="1" applyBorder="1" applyAlignment="1">
      <alignment horizontal="center" vertical="center"/>
    </xf>
    <xf numFmtId="10" fontId="3" fillId="0" borderId="30" xfId="1" applyNumberFormat="1" applyFont="1" applyBorder="1" applyAlignment="1">
      <alignment horizontal="center" vertical="center"/>
    </xf>
    <xf numFmtId="181" fontId="3" fillId="0" borderId="6" xfId="1" applyNumberFormat="1" applyFont="1" applyBorder="1">
      <alignment vertical="center"/>
    </xf>
    <xf numFmtId="10" fontId="6" fillId="2" borderId="30" xfId="1" applyNumberFormat="1" applyFont="1" applyFill="1" applyBorder="1" applyAlignment="1">
      <alignment horizontal="center" vertical="center"/>
    </xf>
    <xf numFmtId="181" fontId="3" fillId="2" borderId="6" xfId="1" applyNumberFormat="1" applyFont="1" applyFill="1" applyBorder="1">
      <alignment vertical="center"/>
    </xf>
    <xf numFmtId="10" fontId="6" fillId="2" borderId="29" xfId="2" applyNumberFormat="1" applyFont="1" applyFill="1" applyBorder="1" applyAlignment="1">
      <alignment horizontal="center" vertical="center"/>
    </xf>
    <xf numFmtId="10" fontId="3" fillId="0" borderId="0" xfId="2" applyNumberFormat="1" applyFont="1" applyFill="1" applyBorder="1" applyAlignment="1">
      <alignment horizontal="center" vertical="center"/>
    </xf>
    <xf numFmtId="0" fontId="6" fillId="0" borderId="19" xfId="1" applyFont="1" applyBorder="1" applyAlignment="1">
      <alignment horizontal="center" vertical="center" wrapText="1"/>
    </xf>
    <xf numFmtId="179" fontId="3" fillId="6" borderId="0" xfId="1" applyNumberFormat="1" applyFont="1" applyFill="1" applyAlignment="1">
      <alignment horizontal="center" vertical="center"/>
    </xf>
    <xf numFmtId="0" fontId="3" fillId="0" borderId="25" xfId="1" applyFont="1" applyBorder="1">
      <alignment vertical="center"/>
    </xf>
    <xf numFmtId="0" fontId="3" fillId="0" borderId="26" xfId="1" applyFont="1" applyBorder="1">
      <alignment vertical="center"/>
    </xf>
    <xf numFmtId="0" fontId="3" fillId="0" borderId="24" xfId="1" applyFont="1" applyBorder="1">
      <alignment vertical="center"/>
    </xf>
    <xf numFmtId="0" fontId="3" fillId="0" borderId="27" xfId="1" applyFont="1" applyBorder="1">
      <alignment vertical="center"/>
    </xf>
    <xf numFmtId="0" fontId="7" fillId="12" borderId="0" xfId="5" applyFont="1" applyFill="1">
      <alignment vertical="center"/>
    </xf>
    <xf numFmtId="0" fontId="3" fillId="0" borderId="28" xfId="1" applyFont="1" applyBorder="1">
      <alignment vertical="center"/>
    </xf>
    <xf numFmtId="0" fontId="3" fillId="3" borderId="10" xfId="1" applyFont="1" applyFill="1" applyBorder="1" applyAlignment="1">
      <alignment horizontal="center" vertical="center" wrapText="1"/>
    </xf>
    <xf numFmtId="0" fontId="3" fillId="7" borderId="0" xfId="1" applyFont="1" applyFill="1" applyAlignment="1">
      <alignment horizontal="center" vertical="center"/>
    </xf>
    <xf numFmtId="178" fontId="3" fillId="0" borderId="0" xfId="1" applyNumberFormat="1" applyFont="1">
      <alignment vertical="center"/>
    </xf>
    <xf numFmtId="0" fontId="3" fillId="6" borderId="10" xfId="1" applyFont="1" applyFill="1" applyBorder="1" applyAlignment="1">
      <alignment horizontal="center" vertical="center"/>
    </xf>
    <xf numFmtId="0" fontId="3" fillId="7" borderId="6" xfId="1" applyFont="1" applyFill="1" applyBorder="1" applyAlignment="1">
      <alignment horizontal="center" vertical="center"/>
    </xf>
    <xf numFmtId="0" fontId="7" fillId="0" borderId="10" xfId="3" applyFont="1" applyBorder="1" applyAlignment="1">
      <alignment horizontal="center" vertical="center"/>
    </xf>
    <xf numFmtId="0" fontId="7" fillId="0" borderId="6" xfId="3" applyFont="1" applyBorder="1" applyAlignment="1">
      <alignment horizontal="center" vertical="center"/>
    </xf>
    <xf numFmtId="0" fontId="7" fillId="0" borderId="3" xfId="3" applyFont="1" applyBorder="1" applyAlignment="1">
      <alignment horizontal="center" vertical="center"/>
    </xf>
    <xf numFmtId="2" fontId="7" fillId="0" borderId="0" xfId="1" applyNumberFormat="1" applyFont="1" applyAlignment="1">
      <alignment horizontal="center" vertical="center"/>
    </xf>
    <xf numFmtId="2" fontId="7" fillId="0" borderId="2" xfId="1" applyNumberFormat="1" applyFont="1" applyBorder="1" applyAlignment="1">
      <alignment horizontal="center" vertical="center"/>
    </xf>
    <xf numFmtId="2" fontId="7" fillId="0" borderId="1" xfId="1" applyNumberFormat="1" applyFont="1" applyBorder="1" applyAlignment="1">
      <alignment horizontal="center" vertical="center"/>
    </xf>
    <xf numFmtId="10" fontId="3" fillId="0" borderId="0" xfId="1" applyNumberFormat="1" applyFont="1">
      <alignment vertical="center"/>
    </xf>
    <xf numFmtId="0" fontId="13" fillId="0" borderId="0" xfId="1" applyFont="1" applyAlignment="1">
      <alignment horizontal="center" vertical="center"/>
    </xf>
    <xf numFmtId="0" fontId="3" fillId="0" borderId="24" xfId="1" applyFont="1" applyBorder="1" applyAlignment="1">
      <alignment horizontal="center" vertical="center" wrapText="1"/>
    </xf>
    <xf numFmtId="0" fontId="3" fillId="0" borderId="26" xfId="1" applyFont="1" applyBorder="1" applyAlignment="1">
      <alignment horizontal="center" vertical="center" wrapText="1"/>
    </xf>
    <xf numFmtId="0" fontId="3" fillId="0" borderId="28" xfId="1" applyFont="1" applyBorder="1" applyAlignment="1">
      <alignment horizontal="center" vertical="center" wrapText="1"/>
    </xf>
    <xf numFmtId="0" fontId="3" fillId="0" borderId="27" xfId="1" applyFont="1" applyBorder="1" applyAlignment="1">
      <alignment horizontal="center" vertical="center" wrapText="1"/>
    </xf>
    <xf numFmtId="0" fontId="3" fillId="0" borderId="25" xfId="1" applyFont="1" applyBorder="1" applyAlignment="1">
      <alignment horizontal="center" vertical="center" wrapText="1"/>
    </xf>
    <xf numFmtId="0" fontId="6" fillId="13" borderId="0" xfId="1" applyFont="1" applyFill="1" applyAlignment="1">
      <alignment horizontal="center" vertical="center" wrapText="1"/>
    </xf>
    <xf numFmtId="0" fontId="17" fillId="0" borderId="0" xfId="3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10" fontId="16" fillId="0" borderId="0" xfId="6" applyNumberFormat="1" applyFont="1" applyAlignment="1">
      <alignment horizontal="center" vertical="center"/>
    </xf>
    <xf numFmtId="178" fontId="16" fillId="0" borderId="0" xfId="6" applyNumberFormat="1" applyFont="1" applyAlignment="1">
      <alignment horizontal="center" vertical="center"/>
    </xf>
    <xf numFmtId="0" fontId="7" fillId="4" borderId="0" xfId="3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182" fontId="6" fillId="0" borderId="22" xfId="1" applyNumberFormat="1" applyFont="1" applyBorder="1" applyAlignment="1">
      <alignment horizontal="center" vertical="center"/>
    </xf>
    <xf numFmtId="0" fontId="18" fillId="0" borderId="0" xfId="3" applyFont="1" applyAlignment="1">
      <alignment horizontal="center" vertical="center"/>
    </xf>
    <xf numFmtId="0" fontId="7" fillId="14" borderId="0" xfId="3" applyFont="1" applyFill="1" applyAlignment="1">
      <alignment horizontal="center" vertical="center"/>
    </xf>
    <xf numFmtId="0" fontId="3" fillId="3" borderId="0" xfId="1" applyFont="1" applyFill="1" applyAlignment="1">
      <alignment horizontal="center" vertical="center"/>
    </xf>
    <xf numFmtId="10" fontId="3" fillId="0" borderId="0" xfId="6" applyNumberFormat="1" applyFont="1" applyAlignment="1">
      <alignment horizontal="center" vertical="center"/>
    </xf>
    <xf numFmtId="2" fontId="3" fillId="0" borderId="0" xfId="1" applyNumberFormat="1" applyFont="1" applyAlignment="1">
      <alignment horizontal="center" vertical="center"/>
    </xf>
    <xf numFmtId="0" fontId="9" fillId="6" borderId="1" xfId="3" applyFont="1" applyFill="1" applyBorder="1" applyAlignment="1">
      <alignment horizontal="center" vertical="center"/>
    </xf>
    <xf numFmtId="178" fontId="3" fillId="0" borderId="5" xfId="1" applyNumberFormat="1" applyFont="1" applyBorder="1" applyAlignment="1">
      <alignment horizontal="center" vertical="center"/>
    </xf>
    <xf numFmtId="2" fontId="3" fillId="0" borderId="5" xfId="1" applyNumberFormat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6" fillId="0" borderId="22" xfId="1" applyFont="1" applyBorder="1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6" fillId="0" borderId="12" xfId="1" applyFont="1" applyBorder="1" applyAlignment="1">
      <alignment horizontal="center" vertical="center"/>
    </xf>
    <xf numFmtId="0" fontId="3" fillId="0" borderId="10" xfId="1" applyFont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3" fillId="0" borderId="5" xfId="1" applyFont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0" fontId="3" fillId="6" borderId="22" xfId="1" applyFont="1" applyFill="1" applyBorder="1" applyAlignment="1">
      <alignment horizontal="left" vertical="center"/>
    </xf>
    <xf numFmtId="0" fontId="3" fillId="6" borderId="13" xfId="1" applyFont="1" applyFill="1" applyBorder="1" applyAlignment="1">
      <alignment horizontal="left" vertical="center"/>
    </xf>
    <xf numFmtId="0" fontId="3" fillId="6" borderId="12" xfId="1" applyFont="1" applyFill="1" applyBorder="1" applyAlignment="1">
      <alignment horizontal="left" vertical="center"/>
    </xf>
    <xf numFmtId="0" fontId="3" fillId="0" borderId="22" xfId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9">
    <cellStyle name="Normal 4" xfId="3" xr:uid="{677FCCCD-4499-4641-AF72-5892E5B33F35}"/>
    <cellStyle name="Percent 2" xfId="4" xr:uid="{593BA502-CF9E-4495-93E2-A3ACD9B84937}"/>
    <cellStyle name="一般" xfId="0" builtinId="0"/>
    <cellStyle name="一般 2" xfId="1" xr:uid="{37301B03-A580-4952-8E0D-26009DB315C7}"/>
    <cellStyle name="一般 2 3" xfId="5" xr:uid="{17005FD0-D9E3-4B3B-A6C3-342DA0D877D4}"/>
    <cellStyle name="一般 3" xfId="7" xr:uid="{5A87BB2F-38BA-45E6-BF5C-930CD9A8DD69}"/>
    <cellStyle name="百分比" xfId="6" builtinId="5"/>
    <cellStyle name="百分比 2" xfId="2" xr:uid="{907A89B1-14D9-4164-93CD-2C5449462437}"/>
    <cellStyle name="百分比 3" xfId="8" xr:uid="{C97CD9DC-AE3E-44F5-8544-4655E9E71057}"/>
  </cellStyles>
  <dxfs count="420"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theme="8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theme="2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8"/>
        </patternFill>
      </fill>
    </dxf>
    <dxf>
      <fill>
        <patternFill>
          <bgColor theme="2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FF66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  <dxf>
      <fill>
        <patternFill>
          <bgColor rgb="FFFFFF66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45F927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3300"/>
        </patternFill>
      </fill>
    </dxf>
    <dxf>
      <fill>
        <patternFill>
          <bgColor rgb="FFFF33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fill>
        <patternFill>
          <bgColor rgb="FFFF33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FF66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theme="2" tint="-0.499984740745262"/>
        </patternFill>
      </fill>
    </dxf>
    <dxf>
      <fill>
        <patternFill>
          <bgColor rgb="FFFFFF66"/>
        </patternFill>
      </fill>
    </dxf>
    <dxf>
      <fill>
        <patternFill>
          <bgColor rgb="FF00B050"/>
        </patternFill>
      </fill>
    </dxf>
    <dxf>
      <fill>
        <patternFill>
          <bgColor rgb="FFFFFF66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theme="2" tint="-0.499984740745262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theme="2" tint="-0.499984740745262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rgb="FFFFC000"/>
        </patternFill>
      </fill>
    </dxf>
    <dxf>
      <fill>
        <patternFill>
          <bgColor rgb="FF45F927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6"/>
        </patternFill>
      </fill>
    </dxf>
    <dxf>
      <fill>
        <patternFill>
          <bgColor theme="3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45F927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  <dxf>
      <fill>
        <patternFill>
          <bgColor rgb="FF45F927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theme="6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45F927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6"/>
        </patternFill>
      </fill>
    </dxf>
    <dxf>
      <fill>
        <patternFill>
          <bgColor theme="3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theme="8" tint="0.39994506668294322"/>
        </patternFill>
      </fill>
    </dxf>
    <dxf>
      <fill>
        <patternFill>
          <bgColor rgb="FFFFC000"/>
        </patternFill>
      </fill>
    </dxf>
    <dxf>
      <fill>
        <patternFill>
          <bgColor rgb="FF45F927"/>
        </patternFill>
      </fill>
    </dxf>
    <dxf>
      <fill>
        <patternFill>
          <bgColor theme="3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6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rgb="FF00B05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FF66"/>
        </patternFill>
      </fill>
    </dxf>
    <dxf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/>
        </patternFill>
      </fill>
    </dxf>
    <dxf>
      <fill>
        <patternFill>
          <bgColor rgb="FFFF330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45F927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3" tint="0.59996337778862885"/>
        </patternFill>
      </fill>
    </dxf>
    <dxf>
      <fill>
        <patternFill>
          <bgColor theme="6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33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FF66"/>
        </patternFill>
      </fill>
    </dxf>
    <dxf>
      <fill>
        <patternFill>
          <bgColor theme="2" tint="-0.499984740745262"/>
        </patternFill>
      </fill>
    </dxf>
    <dxf>
      <fill>
        <patternFill>
          <bgColor rgb="FFFFC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  <dxf>
      <fill>
        <patternFill>
          <bgColor theme="3" tint="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3C3E8-0656-4F0C-A249-828E95FA93FD}">
  <sheetPr>
    <tabColor theme="4"/>
  </sheetPr>
  <dimension ref="A1:P54"/>
  <sheetViews>
    <sheetView zoomScale="70" zoomScaleNormal="70" zoomScaleSheetLayoutView="85" workbookViewId="0">
      <selection activeCell="G26" sqref="G26"/>
    </sheetView>
  </sheetViews>
  <sheetFormatPr defaultColWidth="8.875" defaultRowHeight="15.75"/>
  <cols>
    <col min="1" max="1" width="21.375" style="1" bestFit="1" customWidth="1"/>
    <col min="2" max="2" width="18.75" style="1" customWidth="1"/>
    <col min="3" max="3" width="19.375" style="1" customWidth="1"/>
    <col min="4" max="7" width="18.75" style="1" customWidth="1"/>
    <col min="8" max="16384" width="8.875" style="1"/>
  </cols>
  <sheetData>
    <row r="1" spans="1:6" ht="16.5" thickBot="1">
      <c r="A1" s="179"/>
      <c r="B1" s="179"/>
    </row>
    <row r="2" spans="1:6" ht="17.25" thickBot="1">
      <c r="A2" s="18" t="s">
        <v>35</v>
      </c>
      <c r="B2" s="41"/>
    </row>
    <row r="3" spans="1:6" ht="16.5" thickBot="1"/>
    <row r="4" spans="1:6" ht="17.25" thickBot="1">
      <c r="A4" s="40"/>
      <c r="B4" s="27" t="s">
        <v>34</v>
      </c>
      <c r="C4" s="39" t="s">
        <v>22</v>
      </c>
      <c r="D4" s="31" t="s">
        <v>33</v>
      </c>
    </row>
    <row r="5" spans="1:6" ht="17.25" thickBot="1">
      <c r="A5" s="18" t="s">
        <v>32</v>
      </c>
      <c r="B5" s="38">
        <f>BG_Reel!Q47</f>
        <v>0.81300242470194284</v>
      </c>
      <c r="C5" s="37">
        <f>FG_Rule!AR12</f>
        <v>0.15986711487684696</v>
      </c>
      <c r="D5" s="36">
        <f>B5+C5</f>
        <v>0.97286953957878985</v>
      </c>
    </row>
    <row r="6" spans="1:6">
      <c r="A6" s="12"/>
      <c r="B6" s="12"/>
      <c r="C6" s="20"/>
      <c r="D6" s="20"/>
      <c r="E6" s="20"/>
    </row>
    <row r="7" spans="1:6" ht="16.5" thickBot="1">
      <c r="A7" s="12"/>
      <c r="B7" s="12"/>
      <c r="C7" s="12"/>
      <c r="D7" s="20"/>
      <c r="E7" s="20"/>
      <c r="F7" s="20"/>
    </row>
    <row r="8" spans="1:6" ht="17.25" thickBot="1">
      <c r="A8" s="18" t="s">
        <v>31</v>
      </c>
      <c r="B8" s="16" t="s">
        <v>30</v>
      </c>
      <c r="C8" s="16" t="s">
        <v>29</v>
      </c>
      <c r="D8" s="18" t="s">
        <v>28</v>
      </c>
      <c r="E8" s="20"/>
      <c r="F8" s="20"/>
    </row>
    <row r="9" spans="1:6" ht="16.5" thickBot="1">
      <c r="A9" s="35">
        <f>B9/C9</f>
        <v>1</v>
      </c>
      <c r="B9" s="34">
        <v>10</v>
      </c>
      <c r="C9" s="34">
        <v>10</v>
      </c>
      <c r="D9" s="33"/>
      <c r="E9" s="20"/>
      <c r="F9" s="20"/>
    </row>
    <row r="10" spans="1:6">
      <c r="A10" s="12"/>
      <c r="B10" s="12"/>
      <c r="C10" s="12"/>
      <c r="D10" s="20"/>
      <c r="E10" s="20"/>
      <c r="F10" s="20"/>
    </row>
    <row r="11" spans="1:6" ht="16.5" thickBot="1">
      <c r="A11" s="12"/>
      <c r="B11" s="12"/>
      <c r="C11" s="12"/>
      <c r="D11" s="12"/>
      <c r="E11" s="20"/>
    </row>
    <row r="12" spans="1:6" ht="17.25" thickBot="1">
      <c r="A12" s="32" t="s">
        <v>27</v>
      </c>
      <c r="B12" s="31" t="s">
        <v>26</v>
      </c>
      <c r="C12" s="31" t="s">
        <v>25</v>
      </c>
      <c r="D12" s="31" t="s">
        <v>24</v>
      </c>
      <c r="E12" s="30" t="s">
        <v>23</v>
      </c>
    </row>
    <row r="13" spans="1:6" ht="17.25" thickBot="1">
      <c r="A13" s="18" t="s">
        <v>22</v>
      </c>
      <c r="B13" s="29"/>
      <c r="C13" s="29"/>
      <c r="D13" s="29"/>
      <c r="E13" s="28">
        <f>BG_Reel!Q49</f>
        <v>75.878955867293939</v>
      </c>
    </row>
    <row r="14" spans="1:6">
      <c r="A14" s="12"/>
      <c r="D14" s="12"/>
      <c r="E14" s="20"/>
    </row>
    <row r="15" spans="1:6">
      <c r="A15" s="12"/>
      <c r="D15" s="12"/>
      <c r="E15" s="20"/>
    </row>
    <row r="16" spans="1:6" ht="16.5" thickBot="1">
      <c r="A16" s="20"/>
      <c r="C16" s="20"/>
      <c r="D16" s="20"/>
      <c r="E16" s="20"/>
      <c r="F16" s="20"/>
    </row>
    <row r="17" spans="1:16" ht="17.25" thickBot="1">
      <c r="A17" s="18" t="s">
        <v>21</v>
      </c>
      <c r="B17" s="27">
        <v>1</v>
      </c>
      <c r="C17" s="26">
        <v>2</v>
      </c>
      <c r="D17" s="26">
        <v>3</v>
      </c>
      <c r="E17" s="26">
        <v>4</v>
      </c>
      <c r="F17" s="25">
        <v>5</v>
      </c>
    </row>
    <row r="18" spans="1:16" ht="17.25" thickBot="1">
      <c r="A18" s="24" t="s">
        <v>20</v>
      </c>
      <c r="B18" s="23">
        <v>3</v>
      </c>
      <c r="C18" s="22">
        <v>3</v>
      </c>
      <c r="D18" s="22">
        <v>3</v>
      </c>
      <c r="E18" s="22">
        <v>3</v>
      </c>
      <c r="F18" s="21">
        <v>3</v>
      </c>
    </row>
    <row r="19" spans="1:16">
      <c r="A19" s="20"/>
      <c r="B19" s="20"/>
      <c r="C19" s="20"/>
      <c r="D19" s="20"/>
      <c r="E19" s="20"/>
      <c r="F19" s="20"/>
    </row>
    <row r="20" spans="1:16" ht="16.5" thickBot="1"/>
    <row r="21" spans="1:16" ht="17.25" thickBot="1">
      <c r="A21" s="18" t="s">
        <v>19</v>
      </c>
      <c r="B21" s="19"/>
      <c r="C21" s="12"/>
      <c r="D21" s="12"/>
      <c r="E21" s="12"/>
    </row>
    <row r="22" spans="1:16" ht="17.25" thickBot="1">
      <c r="A22" s="18" t="s">
        <v>18</v>
      </c>
      <c r="B22" s="17" t="s">
        <v>17</v>
      </c>
      <c r="C22" s="17" t="s">
        <v>16</v>
      </c>
      <c r="D22" s="17" t="s">
        <v>15</v>
      </c>
      <c r="E22" s="16" t="s">
        <v>14</v>
      </c>
    </row>
    <row r="23" spans="1:16" ht="16.5">
      <c r="A23" s="14" t="s">
        <v>13</v>
      </c>
      <c r="B23" s="13">
        <v>10</v>
      </c>
      <c r="C23" s="12">
        <v>100</v>
      </c>
      <c r="D23" s="12">
        <v>1000</v>
      </c>
      <c r="E23" s="11">
        <v>5000</v>
      </c>
      <c r="G23" s="5"/>
      <c r="H23" s="5"/>
      <c r="I23" s="5"/>
      <c r="J23" s="5"/>
      <c r="L23" s="2"/>
      <c r="M23" s="2"/>
      <c r="N23" s="2"/>
      <c r="O23" s="2"/>
      <c r="P23" s="2"/>
    </row>
    <row r="24" spans="1:16" ht="16.5">
      <c r="A24" s="14" t="s">
        <v>12</v>
      </c>
      <c r="B24" s="13">
        <v>5</v>
      </c>
      <c r="C24" s="12">
        <v>40</v>
      </c>
      <c r="D24" s="12">
        <v>400</v>
      </c>
      <c r="E24" s="11">
        <v>2000</v>
      </c>
      <c r="G24" s="5"/>
      <c r="H24" s="5"/>
      <c r="I24" s="5"/>
      <c r="J24" s="5"/>
      <c r="L24" s="2"/>
      <c r="M24" s="2"/>
      <c r="N24" s="2"/>
      <c r="O24" s="2"/>
      <c r="P24" s="2"/>
    </row>
    <row r="25" spans="1:16" ht="16.5">
      <c r="A25" s="14" t="s">
        <v>11</v>
      </c>
      <c r="B25" s="15">
        <v>5</v>
      </c>
      <c r="C25" s="12">
        <v>30</v>
      </c>
      <c r="D25" s="12">
        <v>100</v>
      </c>
      <c r="E25" s="11">
        <v>750</v>
      </c>
      <c r="G25" s="5"/>
      <c r="H25" s="5"/>
      <c r="I25" s="5"/>
      <c r="J25" s="5"/>
      <c r="L25" s="2"/>
      <c r="M25" s="2"/>
      <c r="N25" s="2"/>
      <c r="O25" s="2"/>
      <c r="P25" s="2"/>
    </row>
    <row r="26" spans="1:16" ht="16.5">
      <c r="A26" s="14" t="s">
        <v>10</v>
      </c>
      <c r="B26" s="15">
        <v>5</v>
      </c>
      <c r="C26" s="12">
        <v>30</v>
      </c>
      <c r="D26" s="12">
        <v>100</v>
      </c>
      <c r="E26" s="11">
        <v>750</v>
      </c>
      <c r="G26" s="5"/>
      <c r="H26" s="5"/>
      <c r="I26" s="5"/>
      <c r="J26" s="5"/>
      <c r="L26" s="2"/>
      <c r="M26" s="2"/>
      <c r="N26" s="2"/>
      <c r="O26" s="2"/>
      <c r="P26" s="2"/>
    </row>
    <row r="27" spans="1:16" ht="16.5">
      <c r="A27" s="14" t="s">
        <v>9</v>
      </c>
      <c r="B27" s="13">
        <v>0</v>
      </c>
      <c r="C27" s="12">
        <v>5</v>
      </c>
      <c r="D27" s="12">
        <v>40</v>
      </c>
      <c r="E27" s="11">
        <v>150</v>
      </c>
      <c r="G27" s="5"/>
      <c r="H27" s="5"/>
      <c r="I27" s="5"/>
      <c r="J27" s="5"/>
      <c r="L27" s="2"/>
      <c r="M27" s="2"/>
      <c r="N27" s="2"/>
      <c r="O27" s="2"/>
      <c r="P27" s="2"/>
    </row>
    <row r="28" spans="1:16" ht="16.5">
      <c r="A28" s="14" t="s">
        <v>8</v>
      </c>
      <c r="B28" s="13">
        <v>0</v>
      </c>
      <c r="C28" s="12">
        <v>5</v>
      </c>
      <c r="D28" s="12">
        <v>40</v>
      </c>
      <c r="E28" s="11">
        <v>150</v>
      </c>
      <c r="G28" s="5"/>
      <c r="H28" s="5"/>
      <c r="I28" s="5"/>
      <c r="J28" s="5"/>
      <c r="L28" s="2"/>
      <c r="M28" s="2"/>
      <c r="N28" s="2"/>
      <c r="O28" s="2"/>
      <c r="P28" s="2"/>
    </row>
    <row r="29" spans="1:16" ht="16.5">
      <c r="A29" s="14" t="s">
        <v>7</v>
      </c>
      <c r="B29" s="13">
        <v>0</v>
      </c>
      <c r="C29" s="12">
        <v>5</v>
      </c>
      <c r="D29" s="12">
        <v>25</v>
      </c>
      <c r="E29" s="11">
        <v>100</v>
      </c>
      <c r="G29" s="5"/>
      <c r="H29" s="5"/>
      <c r="I29" s="5"/>
      <c r="J29" s="5"/>
      <c r="L29" s="2"/>
      <c r="M29" s="2"/>
      <c r="N29" s="2"/>
      <c r="O29" s="2"/>
      <c r="P29" s="2"/>
    </row>
    <row r="30" spans="1:16" ht="16.5">
      <c r="A30" s="14" t="s">
        <v>6</v>
      </c>
      <c r="B30" s="13">
        <v>0</v>
      </c>
      <c r="C30" s="12">
        <v>5</v>
      </c>
      <c r="D30" s="12">
        <v>25</v>
      </c>
      <c r="E30" s="11">
        <v>100</v>
      </c>
      <c r="G30" s="5"/>
      <c r="H30" s="5"/>
      <c r="I30" s="5"/>
      <c r="J30" s="5"/>
      <c r="L30" s="2"/>
      <c r="M30" s="2"/>
      <c r="N30" s="2"/>
      <c r="O30" s="2"/>
      <c r="P30" s="2"/>
    </row>
    <row r="31" spans="1:16" ht="16.5">
      <c r="A31" s="14" t="s">
        <v>5</v>
      </c>
      <c r="B31" s="13">
        <v>0</v>
      </c>
      <c r="C31" s="12">
        <v>5</v>
      </c>
      <c r="D31" s="12">
        <v>25</v>
      </c>
      <c r="E31" s="11">
        <v>100</v>
      </c>
      <c r="G31" s="5"/>
      <c r="H31" s="5"/>
      <c r="I31" s="5"/>
      <c r="J31" s="5"/>
      <c r="L31" s="2"/>
      <c r="M31" s="2"/>
      <c r="N31" s="2"/>
      <c r="O31" s="2"/>
      <c r="P31" s="2"/>
    </row>
    <row r="32" spans="1:16" ht="16.5">
      <c r="A32" s="14" t="s">
        <v>273</v>
      </c>
      <c r="B32" s="13">
        <v>0</v>
      </c>
      <c r="C32" s="12">
        <v>2</v>
      </c>
      <c r="D32" s="12">
        <v>20</v>
      </c>
      <c r="E32" s="11">
        <v>200</v>
      </c>
      <c r="G32" s="5"/>
      <c r="H32" s="5"/>
      <c r="I32" s="5"/>
      <c r="J32" s="5"/>
      <c r="L32" s="2"/>
      <c r="M32" s="2"/>
      <c r="N32" s="2"/>
      <c r="O32" s="2"/>
      <c r="P32" s="2"/>
    </row>
    <row r="33" spans="1:16" ht="17.25" thickBot="1">
      <c r="A33" s="10" t="s">
        <v>181</v>
      </c>
      <c r="B33" s="9">
        <v>0</v>
      </c>
      <c r="C33" s="8">
        <v>2</v>
      </c>
      <c r="D33" s="7">
        <v>20</v>
      </c>
      <c r="E33" s="6">
        <v>200</v>
      </c>
      <c r="G33" s="5"/>
      <c r="H33" s="5"/>
      <c r="I33" s="5"/>
      <c r="J33" s="5"/>
      <c r="L33" s="2"/>
      <c r="M33" s="2"/>
      <c r="N33" s="2"/>
      <c r="O33" s="2"/>
      <c r="P33" s="2"/>
    </row>
    <row r="34" spans="1:16" ht="16.5">
      <c r="G34" s="5"/>
      <c r="H34" s="5"/>
      <c r="I34" s="5"/>
      <c r="J34" s="5"/>
    </row>
    <row r="36" spans="1:16">
      <c r="A36" s="1" t="s">
        <v>3</v>
      </c>
      <c r="G36" s="2"/>
      <c r="H36" s="2"/>
      <c r="I36" s="2"/>
      <c r="J36" s="2"/>
    </row>
    <row r="37" spans="1:16">
      <c r="G37" s="2"/>
      <c r="H37" s="2"/>
      <c r="I37" s="2"/>
      <c r="J37" s="2"/>
    </row>
    <row r="38" spans="1:16">
      <c r="G38" s="2"/>
      <c r="H38" s="2"/>
      <c r="I38" s="2"/>
      <c r="J38" s="2"/>
    </row>
    <row r="39" spans="1:16" ht="16.5">
      <c r="A39" s="3" t="s">
        <v>2</v>
      </c>
      <c r="B39" s="3" t="s">
        <v>1</v>
      </c>
      <c r="G39" s="2"/>
      <c r="H39" s="2"/>
      <c r="I39" s="2"/>
      <c r="J39" s="2"/>
    </row>
    <row r="40" spans="1:16" ht="16.5">
      <c r="A40" s="4">
        <v>45663</v>
      </c>
      <c r="B40" s="3" t="s">
        <v>0</v>
      </c>
      <c r="G40" s="2"/>
      <c r="H40" s="2"/>
      <c r="I40" s="2"/>
      <c r="J40" s="2"/>
    </row>
    <row r="41" spans="1:16">
      <c r="G41" s="2"/>
      <c r="H41" s="2"/>
      <c r="I41" s="2"/>
      <c r="J41" s="2"/>
    </row>
    <row r="42" spans="1:16">
      <c r="G42" s="2"/>
      <c r="H42" s="2"/>
      <c r="I42" s="2"/>
      <c r="J42" s="2"/>
    </row>
    <row r="43" spans="1:16">
      <c r="G43" s="2"/>
      <c r="H43" s="2"/>
      <c r="I43" s="2"/>
      <c r="J43" s="2"/>
    </row>
    <row r="44" spans="1:16">
      <c r="G44" s="2"/>
      <c r="H44" s="2"/>
      <c r="I44" s="2"/>
      <c r="J44" s="2"/>
    </row>
    <row r="45" spans="1:16">
      <c r="G45" s="2"/>
      <c r="H45" s="2"/>
      <c r="I45" s="2"/>
      <c r="J45" s="2"/>
    </row>
    <row r="46" spans="1:16">
      <c r="G46" s="2"/>
      <c r="H46" s="2"/>
      <c r="I46" s="2"/>
      <c r="J46" s="2"/>
    </row>
    <row r="47" spans="1:16">
      <c r="G47" s="2"/>
      <c r="H47" s="2"/>
      <c r="I47" s="2"/>
      <c r="J47" s="2"/>
    </row>
    <row r="48" spans="1:16">
      <c r="G48" s="2"/>
      <c r="H48" s="2"/>
      <c r="I48" s="2"/>
      <c r="J48" s="2"/>
    </row>
    <row r="49" spans="7:10">
      <c r="G49" s="2"/>
      <c r="H49" s="2"/>
      <c r="I49" s="2"/>
      <c r="J49" s="2"/>
    </row>
    <row r="50" spans="7:10">
      <c r="G50" s="2"/>
      <c r="H50" s="2"/>
      <c r="I50" s="2"/>
      <c r="J50" s="2"/>
    </row>
    <row r="51" spans="7:10">
      <c r="G51" s="2"/>
      <c r="H51" s="2"/>
      <c r="I51" s="2"/>
      <c r="J51" s="2"/>
    </row>
    <row r="52" spans="7:10">
      <c r="G52" s="2"/>
      <c r="H52" s="2"/>
      <c r="I52" s="2"/>
      <c r="J52" s="2"/>
    </row>
    <row r="53" spans="7:10">
      <c r="G53" s="2"/>
      <c r="H53" s="2"/>
      <c r="I53" s="2"/>
      <c r="J53" s="2"/>
    </row>
    <row r="54" spans="7:10">
      <c r="G54" s="2"/>
      <c r="H54" s="2"/>
      <c r="I54" s="2"/>
      <c r="J54" s="2"/>
    </row>
  </sheetData>
  <mergeCells count="1">
    <mergeCell ref="A1:B1"/>
  </mergeCells>
  <phoneticPr fontId="4" type="noConversion"/>
  <pageMargins left="0.7" right="0.7" top="0.75" bottom="0.75" header="0.3" footer="0.3"/>
  <pageSetup paperSize="9" scale="67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9266-D798-42A4-80E4-20B8BF511A5F}">
  <sheetPr>
    <tabColor rgb="FFFFFF00"/>
  </sheetPr>
  <dimension ref="B3:D14"/>
  <sheetViews>
    <sheetView topLeftCell="A15" zoomScale="63" zoomScaleNormal="100" workbookViewId="0">
      <selection activeCell="B1" sqref="B1"/>
    </sheetView>
  </sheetViews>
  <sheetFormatPr defaultColWidth="8.75" defaultRowHeight="15.75"/>
  <cols>
    <col min="1" max="1" width="8.75" style="1"/>
    <col min="2" max="2" width="30.5" style="1" customWidth="1"/>
    <col min="3" max="3" width="7.25" style="1" customWidth="1"/>
    <col min="4" max="4" width="29" style="1" bestFit="1" customWidth="1"/>
    <col min="5" max="7" width="8.75" style="1"/>
    <col min="8" max="8" width="29" style="1" bestFit="1" customWidth="1"/>
    <col min="9" max="19" width="8.75" style="1"/>
    <col min="20" max="20" width="18.875" style="1" bestFit="1" customWidth="1"/>
    <col min="21" max="21" width="36.875" style="1" bestFit="1" customWidth="1"/>
    <col min="22" max="16384" width="8.75" style="1"/>
  </cols>
  <sheetData>
    <row r="3" spans="2:4">
      <c r="B3" s="12" t="s">
        <v>59</v>
      </c>
    </row>
    <row r="4" spans="2:4" ht="16.5">
      <c r="B4" s="45" t="s">
        <v>58</v>
      </c>
      <c r="C4" s="45" t="s">
        <v>57</v>
      </c>
      <c r="D4" s="45" t="s">
        <v>56</v>
      </c>
    </row>
    <row r="5" spans="2:4">
      <c r="B5" s="43" t="s">
        <v>55</v>
      </c>
      <c r="C5" s="12">
        <v>1</v>
      </c>
      <c r="D5" s="44" t="s">
        <v>54</v>
      </c>
    </row>
    <row r="6" spans="2:4">
      <c r="B6" s="43" t="s">
        <v>53</v>
      </c>
      <c r="C6" s="12">
        <v>2</v>
      </c>
      <c r="D6" s="44" t="s">
        <v>52</v>
      </c>
    </row>
    <row r="7" spans="2:4">
      <c r="B7" s="43" t="s">
        <v>51</v>
      </c>
      <c r="C7" s="12">
        <v>3</v>
      </c>
      <c r="D7" s="44" t="s">
        <v>50</v>
      </c>
    </row>
    <row r="8" spans="2:4">
      <c r="B8" s="43" t="s">
        <v>49</v>
      </c>
      <c r="C8" s="12">
        <v>4</v>
      </c>
      <c r="D8" s="44" t="s">
        <v>48</v>
      </c>
    </row>
    <row r="9" spans="2:4">
      <c r="B9" s="43" t="s">
        <v>47</v>
      </c>
      <c r="C9" s="12">
        <v>11</v>
      </c>
      <c r="D9" s="44" t="s">
        <v>46</v>
      </c>
    </row>
    <row r="10" spans="2:4">
      <c r="B10" s="43" t="s">
        <v>45</v>
      </c>
      <c r="C10" s="12">
        <v>12</v>
      </c>
      <c r="D10" s="44" t="s">
        <v>44</v>
      </c>
    </row>
    <row r="11" spans="2:4">
      <c r="B11" s="43" t="s">
        <v>43</v>
      </c>
      <c r="C11" s="12">
        <v>13</v>
      </c>
      <c r="D11" s="44" t="s">
        <v>42</v>
      </c>
    </row>
    <row r="12" spans="2:4">
      <c r="B12" s="43" t="s">
        <v>41</v>
      </c>
      <c r="C12" s="12">
        <v>14</v>
      </c>
      <c r="D12" s="42" t="s">
        <v>40</v>
      </c>
    </row>
    <row r="13" spans="2:4">
      <c r="B13" s="43" t="s">
        <v>39</v>
      </c>
      <c r="C13" s="12">
        <v>15</v>
      </c>
      <c r="D13" s="42" t="s">
        <v>38</v>
      </c>
    </row>
    <row r="14" spans="2:4">
      <c r="B14" s="43" t="s">
        <v>37</v>
      </c>
      <c r="C14" s="20">
        <v>31</v>
      </c>
      <c r="D14" s="42" t="s">
        <v>36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59B44-5BE5-4739-8A14-80BEBAAA52C4}">
  <sheetPr>
    <tabColor rgb="FF92D050"/>
  </sheetPr>
  <dimension ref="A2:AJ251"/>
  <sheetViews>
    <sheetView topLeftCell="A18" zoomScaleNormal="100" workbookViewId="0">
      <selection activeCell="R29" sqref="R29"/>
    </sheetView>
  </sheetViews>
  <sheetFormatPr defaultColWidth="5.375" defaultRowHeight="15.75"/>
  <cols>
    <col min="1" max="6" width="5.5" style="12" bestFit="1" customWidth="1"/>
    <col min="7" max="8" width="5.375" style="12"/>
    <col min="9" max="9" width="11.375" style="12" bestFit="1" customWidth="1"/>
    <col min="10" max="14" width="5.5" style="12" bestFit="1" customWidth="1"/>
    <col min="15" max="15" width="7.5" style="12" customWidth="1"/>
    <col min="16" max="20" width="5.5" style="12" bestFit="1" customWidth="1"/>
    <col min="21" max="21" width="5.375" style="12"/>
    <col min="22" max="26" width="3.75" style="12" customWidth="1"/>
    <col min="27" max="27" width="2.875" style="12" bestFit="1" customWidth="1"/>
    <col min="28" max="28" width="4.625" style="12" bestFit="1" customWidth="1"/>
    <col min="29" max="29" width="1.875" style="12" bestFit="1" customWidth="1"/>
    <col min="30" max="33" width="5.375" style="12"/>
    <col min="34" max="34" width="5.5" style="12" bestFit="1" customWidth="1"/>
    <col min="35" max="35" width="5.375" style="12"/>
    <col min="36" max="36" width="7.25" style="12" customWidth="1"/>
    <col min="37" max="16384" width="5.375" style="12"/>
  </cols>
  <sheetData>
    <row r="2" spans="1:36" ht="16.5" thickBot="1"/>
    <row r="3" spans="1:36">
      <c r="A3" s="12">
        <v>1</v>
      </c>
      <c r="B3" s="59"/>
      <c r="C3" s="60"/>
      <c r="D3" s="60"/>
      <c r="E3" s="60"/>
      <c r="F3" s="75"/>
      <c r="I3" s="12" t="s">
        <v>178</v>
      </c>
      <c r="J3" s="12">
        <f t="shared" ref="J3:N4" si="0">B3+B8+B13+B18+B23+B28+B33+B38+B43+B48+B53+B58+B63+B68+B73+B78+B83+B88+B93+B98+B103+B108+B113+B118+B123+B128+B133+B138+B143+B148+B153+B158+B163+B168+B173+B178+B183+B188+B193+B198+B203+B208+B213+B218+B223+B228+B233+B238+B243+B248</f>
        <v>3</v>
      </c>
      <c r="K3" s="12">
        <f t="shared" si="0"/>
        <v>3</v>
      </c>
      <c r="L3" s="12">
        <f t="shared" si="0"/>
        <v>3</v>
      </c>
      <c r="M3" s="12">
        <f t="shared" si="0"/>
        <v>4</v>
      </c>
      <c r="N3" s="12">
        <f t="shared" si="0"/>
        <v>3</v>
      </c>
      <c r="P3" s="12">
        <f>SUM(J3:J5)</f>
        <v>10</v>
      </c>
      <c r="Q3" s="12">
        <f>SUM(K3:K5)</f>
        <v>10</v>
      </c>
      <c r="R3" s="12">
        <f>SUM(L3:L5)</f>
        <v>10</v>
      </c>
      <c r="S3" s="12">
        <f>SUM(M3:M5)</f>
        <v>10</v>
      </c>
      <c r="T3" s="12">
        <f>SUM(N3:N5)</f>
        <v>10</v>
      </c>
      <c r="V3" s="20">
        <f>IF(B3=1,0,IF(B4=1,1,IF(B5=1,2,IF(B6=1,3,""))))</f>
        <v>1</v>
      </c>
      <c r="W3" s="20">
        <f>IF(C3=1,0,IF(C4=1,1,IF(C5=1,2,IF(C6=1,3,""))))</f>
        <v>1</v>
      </c>
      <c r="X3" s="20">
        <f>IF(D3=1,0,IF(D4=1,1,IF(D5=1,2,IF(D6=1,3,""))))</f>
        <v>1</v>
      </c>
      <c r="Y3" s="20">
        <f>IF(E3=1,0,IF(E4=1,1,IF(E5=1,2,IF(E6=1,3,""))))</f>
        <v>1</v>
      </c>
      <c r="Z3" s="20">
        <f>IF(F3=1,0,IF(F4=1,1,IF(F5=1,2,IF(F6=1,3,""))))</f>
        <v>1</v>
      </c>
      <c r="AA3" s="20"/>
      <c r="AB3" s="20">
        <v>1</v>
      </c>
      <c r="AC3" s="20" t="s">
        <v>60</v>
      </c>
      <c r="AD3" s="20" t="str">
        <f>V3&amp;","</f>
        <v>1,</v>
      </c>
      <c r="AE3" s="20" t="str">
        <f>W3&amp;","</f>
        <v>1,</v>
      </c>
      <c r="AF3" s="20" t="str">
        <f>X3&amp;","</f>
        <v>1,</v>
      </c>
      <c r="AG3" s="20" t="str">
        <f>Y3&amp;","</f>
        <v>1,</v>
      </c>
      <c r="AH3" s="20">
        <f>Z3</f>
        <v>1</v>
      </c>
      <c r="AI3" s="12" t="str">
        <f t="shared" ref="AI3:AI12" si="1">"},"</f>
        <v>},</v>
      </c>
      <c r="AJ3" s="12" t="s">
        <v>70</v>
      </c>
    </row>
    <row r="4" spans="1:36">
      <c r="B4" s="56">
        <v>1</v>
      </c>
      <c r="C4" s="12">
        <v>1</v>
      </c>
      <c r="D4" s="12">
        <v>1</v>
      </c>
      <c r="E4" s="12">
        <v>1</v>
      </c>
      <c r="F4" s="11">
        <v>1</v>
      </c>
      <c r="J4" s="12">
        <f t="shared" si="0"/>
        <v>4</v>
      </c>
      <c r="K4" s="12">
        <f t="shared" si="0"/>
        <v>3</v>
      </c>
      <c r="L4" s="12">
        <f t="shared" si="0"/>
        <v>4</v>
      </c>
      <c r="M4" s="12">
        <f t="shared" si="0"/>
        <v>3</v>
      </c>
      <c r="N4" s="12">
        <f t="shared" si="0"/>
        <v>4</v>
      </c>
      <c r="AB4" s="20">
        <f t="shared" ref="AB4:AB12" si="2">AB3+1</f>
        <v>2</v>
      </c>
      <c r="AC4" s="20" t="s">
        <v>60</v>
      </c>
      <c r="AD4" s="20" t="str">
        <f>V8&amp;","</f>
        <v>0,</v>
      </c>
      <c r="AE4" s="20" t="str">
        <f>W8&amp;","</f>
        <v>0,</v>
      </c>
      <c r="AF4" s="20" t="str">
        <f>X8&amp;","</f>
        <v>0,</v>
      </c>
      <c r="AG4" s="20" t="str">
        <f>Y8&amp;","</f>
        <v>0,</v>
      </c>
      <c r="AH4" s="20">
        <f>Z8</f>
        <v>0</v>
      </c>
      <c r="AI4" s="12" t="str">
        <f t="shared" si="1"/>
        <v>},</v>
      </c>
      <c r="AJ4" s="12" t="s">
        <v>69</v>
      </c>
    </row>
    <row r="5" spans="1:36" ht="16.5" thickBot="1">
      <c r="B5" s="53"/>
      <c r="C5" s="8"/>
      <c r="D5" s="8"/>
      <c r="E5" s="8"/>
      <c r="F5" s="6"/>
      <c r="J5" s="12">
        <f>B5+B10+B15+B20+B25+B30+B35+B40+B45+B50+B55+B60+B65+B70+B75+B80+B85+B90+B95+B100+B105+B110+B115+B120+B125+B130+B135+B140+B145+B150+B155+B160+B165+B170+B175+B180+B185+B190+B195+B200+B205+B210+B215+B220+B225+B230+B235+B240+B245+B250</f>
        <v>3</v>
      </c>
      <c r="K5" s="12">
        <f>C5+C10+C15+C20+C25+C30+C35+C40+C45+C50+C55+C60+C65+C70+C75+C80+C85+C90+C95+C100+C105+C110+C115+C120+C125+C130+C135+C140+C145+C150+C155+C160+C165+C170+C175+C180+C185+C190+C195+C200+C205+C210+C215+C220+C225+C230+C235+C240+C245+C250</f>
        <v>4</v>
      </c>
      <c r="L5" s="12">
        <f>D5+D10+D15+D20+D25+D30+D35+D40+D45+D50+D55+D60+D65+D70+D75+D80+D85+D90+D95+D100+D105+D110+D115+D120+D125+D130+D135+D140+D145+D150+D155+D160+D165+D170+D175+D180+D185+D190+D195+D200+D205+D210+D215+D220+D225+D230+D235+D240+D245+D250</f>
        <v>3</v>
      </c>
      <c r="M5" s="12">
        <f>E5+E10+E15+E20+E25+E30+E35+E40+E45+E50+E55+E60+E65+E70+E75+E80+E85+E90+E95+E100+E105+E110+E115+E120+E125+E130+E135+E140+E145+E150+E155+E160+E165+E170+E175+E180+E185+E190+E195+E200+E205+E210+E215+E220+E225+E230+E235+E240+E245+E250</f>
        <v>3</v>
      </c>
      <c r="N5" s="12">
        <f>F5+F10+F15+F20+F25+F30+F35+F40+F45+F50+F55+F60+F65+F70+F75+F80+F85+F90+F95+F100+F105+F110+F115+F120+F125+F130+F135+F140+F145+F150+F155+F160+F165+F170+F175+F180+F185+F190+F195+F200+F205+F210+F215+F220+F225+F230+F235+F240+F245+F250</f>
        <v>3</v>
      </c>
      <c r="AB5" s="20">
        <f t="shared" si="2"/>
        <v>3</v>
      </c>
      <c r="AC5" s="20" t="s">
        <v>60</v>
      </c>
      <c r="AD5" s="20" t="str">
        <f>V13&amp;","</f>
        <v>2,</v>
      </c>
      <c r="AE5" s="20" t="str">
        <f>W13&amp;","</f>
        <v>2,</v>
      </c>
      <c r="AF5" s="20" t="str">
        <f>X13&amp;","</f>
        <v>2,</v>
      </c>
      <c r="AG5" s="20" t="str">
        <f>Y13&amp;","</f>
        <v>2,</v>
      </c>
      <c r="AH5" s="20">
        <f>Z13</f>
        <v>2</v>
      </c>
      <c r="AI5" s="12" t="str">
        <f t="shared" si="1"/>
        <v>},</v>
      </c>
      <c r="AJ5" s="12" t="s">
        <v>68</v>
      </c>
    </row>
    <row r="6" spans="1:36">
      <c r="AB6" s="20">
        <f t="shared" si="2"/>
        <v>4</v>
      </c>
      <c r="AC6" s="20" t="s">
        <v>60</v>
      </c>
      <c r="AD6" s="20" t="str">
        <f>V18&amp;","</f>
        <v>0,</v>
      </c>
      <c r="AE6" s="20" t="str">
        <f>W18&amp;","</f>
        <v>1,</v>
      </c>
      <c r="AF6" s="20" t="str">
        <f>X18&amp;","</f>
        <v>2,</v>
      </c>
      <c r="AG6" s="20" t="str">
        <f>Y18&amp;","</f>
        <v>1,</v>
      </c>
      <c r="AH6" s="20">
        <f>Z18</f>
        <v>0</v>
      </c>
      <c r="AI6" s="12" t="str">
        <f t="shared" si="1"/>
        <v>},</v>
      </c>
      <c r="AJ6" s="12" t="s">
        <v>67</v>
      </c>
    </row>
    <row r="7" spans="1:36" ht="16.5" thickBot="1">
      <c r="AB7" s="20">
        <f t="shared" si="2"/>
        <v>5</v>
      </c>
      <c r="AC7" s="20" t="s">
        <v>60</v>
      </c>
      <c r="AD7" s="20" t="str">
        <f>V23&amp;","</f>
        <v>2,</v>
      </c>
      <c r="AE7" s="20" t="str">
        <f>W23&amp;","</f>
        <v>1,</v>
      </c>
      <c r="AF7" s="20" t="str">
        <f>X23&amp;","</f>
        <v>0,</v>
      </c>
      <c r="AG7" s="20" t="str">
        <f>Y23&amp;","</f>
        <v>1,</v>
      </c>
      <c r="AH7" s="20">
        <f>Z23</f>
        <v>2</v>
      </c>
      <c r="AI7" s="12" t="str">
        <f t="shared" si="1"/>
        <v>},</v>
      </c>
      <c r="AJ7" s="12" t="s">
        <v>66</v>
      </c>
    </row>
    <row r="8" spans="1:36">
      <c r="A8" s="12">
        <v>2</v>
      </c>
      <c r="B8" s="59">
        <v>1</v>
      </c>
      <c r="C8" s="60">
        <v>1</v>
      </c>
      <c r="D8" s="60">
        <v>1</v>
      </c>
      <c r="E8" s="60">
        <v>1</v>
      </c>
      <c r="F8" s="75">
        <v>1</v>
      </c>
      <c r="V8" s="20">
        <f>IF(B8=1,0,IF(B9=1,1,IF(B10=1,2,IF(B11=1,3,""))))</f>
        <v>0</v>
      </c>
      <c r="W8" s="20">
        <f>IF(C8=1,0,IF(C9=1,1,IF(C10=1,2,IF(C11=1,3,""))))</f>
        <v>0</v>
      </c>
      <c r="X8" s="20">
        <f>IF(D8=1,0,IF(D9=1,1,IF(D10=1,2,IF(D11=1,3,""))))</f>
        <v>0</v>
      </c>
      <c r="Y8" s="20">
        <f>IF(E8=1,0,IF(E9=1,1,IF(E10=1,2,IF(E11=1,3,""))))</f>
        <v>0</v>
      </c>
      <c r="Z8" s="20">
        <f>IF(F8=1,0,IF(F9=1,1,IF(F10=1,2,IF(F11=1,3,""))))</f>
        <v>0</v>
      </c>
      <c r="AB8" s="20">
        <f t="shared" si="2"/>
        <v>6</v>
      </c>
      <c r="AC8" s="20" t="s">
        <v>60</v>
      </c>
      <c r="AD8" s="20" t="str">
        <f>V28&amp;","</f>
        <v>1,</v>
      </c>
      <c r="AE8" s="20" t="str">
        <f>W28&amp;","</f>
        <v>0,</v>
      </c>
      <c r="AF8" s="20" t="str">
        <f>X28&amp;","</f>
        <v>0,</v>
      </c>
      <c r="AG8" s="20" t="str">
        <f>Y28&amp;","</f>
        <v>0,</v>
      </c>
      <c r="AH8" s="20">
        <f>Z28</f>
        <v>1</v>
      </c>
      <c r="AI8" s="12" t="str">
        <f t="shared" si="1"/>
        <v>},</v>
      </c>
      <c r="AJ8" s="12" t="s">
        <v>65</v>
      </c>
    </row>
    <row r="9" spans="1:36">
      <c r="B9" s="56"/>
      <c r="F9" s="11"/>
      <c r="AB9" s="20">
        <f t="shared" si="2"/>
        <v>7</v>
      </c>
      <c r="AC9" s="20" t="s">
        <v>60</v>
      </c>
      <c r="AD9" s="20" t="str">
        <f>V33&amp;","</f>
        <v>1,</v>
      </c>
      <c r="AE9" s="20" t="str">
        <f>W33&amp;","</f>
        <v>2,</v>
      </c>
      <c r="AF9" s="20" t="str">
        <f>X33&amp;","</f>
        <v>2,</v>
      </c>
      <c r="AG9" s="20" t="str">
        <f>Y33&amp;","</f>
        <v>2,</v>
      </c>
      <c r="AH9" s="20">
        <f>Z33</f>
        <v>1</v>
      </c>
      <c r="AI9" s="12" t="str">
        <f t="shared" si="1"/>
        <v>},</v>
      </c>
      <c r="AJ9" s="12" t="s">
        <v>64</v>
      </c>
    </row>
    <row r="10" spans="1:36" ht="16.5" thickBot="1">
      <c r="B10" s="53"/>
      <c r="C10" s="8"/>
      <c r="D10" s="8"/>
      <c r="E10" s="8"/>
      <c r="F10" s="6"/>
      <c r="AB10" s="20">
        <f t="shared" si="2"/>
        <v>8</v>
      </c>
      <c r="AC10" s="20" t="s">
        <v>60</v>
      </c>
      <c r="AD10" s="20" t="str">
        <f>V38&amp;","</f>
        <v>0,</v>
      </c>
      <c r="AE10" s="20" t="str">
        <f>W38&amp;","</f>
        <v>0,</v>
      </c>
      <c r="AF10" s="20" t="str">
        <f>X38&amp;","</f>
        <v>1,</v>
      </c>
      <c r="AG10" s="20" t="str">
        <f>Y38&amp;","</f>
        <v>2,</v>
      </c>
      <c r="AH10" s="20">
        <f>Z38</f>
        <v>2</v>
      </c>
      <c r="AI10" s="12" t="str">
        <f t="shared" si="1"/>
        <v>},</v>
      </c>
      <c r="AJ10" s="12" t="s">
        <v>63</v>
      </c>
    </row>
    <row r="11" spans="1:36">
      <c r="AB11" s="20">
        <f t="shared" si="2"/>
        <v>9</v>
      </c>
      <c r="AC11" s="20" t="s">
        <v>60</v>
      </c>
      <c r="AD11" s="20" t="str">
        <f>V43&amp;","</f>
        <v>2,</v>
      </c>
      <c r="AE11" s="20" t="str">
        <f>W43&amp;","</f>
        <v>2,</v>
      </c>
      <c r="AF11" s="20" t="str">
        <f>X43&amp;","</f>
        <v>1,</v>
      </c>
      <c r="AG11" s="20" t="str">
        <f>Y43&amp;","</f>
        <v>0,</v>
      </c>
      <c r="AH11" s="20">
        <f>Z43</f>
        <v>0</v>
      </c>
      <c r="AI11" s="12" t="str">
        <f t="shared" si="1"/>
        <v>},</v>
      </c>
      <c r="AJ11" s="12" t="s">
        <v>62</v>
      </c>
    </row>
    <row r="12" spans="1:36" ht="16.5" thickBot="1">
      <c r="AB12" s="20">
        <f t="shared" si="2"/>
        <v>10</v>
      </c>
      <c r="AC12" s="20" t="s">
        <v>60</v>
      </c>
      <c r="AD12" s="20" t="str">
        <f>V48&amp;","</f>
        <v>1,</v>
      </c>
      <c r="AE12" s="20" t="str">
        <f>W48&amp;","</f>
        <v>2,</v>
      </c>
      <c r="AF12" s="20" t="str">
        <f>X48&amp;","</f>
        <v>1,</v>
      </c>
      <c r="AG12" s="20" t="str">
        <f>Y48&amp;","</f>
        <v>0,</v>
      </c>
      <c r="AH12" s="20">
        <f>Z48</f>
        <v>1</v>
      </c>
      <c r="AI12" s="12" t="str">
        <f t="shared" si="1"/>
        <v>},</v>
      </c>
      <c r="AJ12" s="12" t="s">
        <v>61</v>
      </c>
    </row>
    <row r="13" spans="1:36">
      <c r="A13" s="12">
        <v>3</v>
      </c>
      <c r="B13" s="59"/>
      <c r="C13" s="60"/>
      <c r="D13" s="60"/>
      <c r="E13" s="60"/>
      <c r="F13" s="75"/>
      <c r="V13" s="20">
        <f>IF(B13=1,0,IF(B14=1,1,IF(B15=1,2,IF(B16=1,3,""))))</f>
        <v>2</v>
      </c>
      <c r="W13" s="20">
        <f>IF(C13=1,0,IF(C14=1,1,IF(C15=1,2,IF(C16=1,3,""))))</f>
        <v>2</v>
      </c>
      <c r="X13" s="20">
        <f>IF(D13=1,0,IF(D14=1,1,IF(D15=1,2,IF(D16=1,3,""))))</f>
        <v>2</v>
      </c>
      <c r="Y13" s="20">
        <f>IF(E13=1,0,IF(E14=1,1,IF(E15=1,2,IF(E16=1,3,""))))</f>
        <v>2</v>
      </c>
      <c r="Z13" s="20">
        <f>IF(F13=1,0,IF(F14=1,1,IF(F15=1,2,IF(F16=1,3,""))))</f>
        <v>2</v>
      </c>
      <c r="AB13" s="20"/>
      <c r="AC13" s="20"/>
      <c r="AD13" s="20"/>
      <c r="AE13" s="20"/>
      <c r="AF13" s="20"/>
      <c r="AG13" s="20"/>
      <c r="AH13" s="20"/>
    </row>
    <row r="14" spans="1:36">
      <c r="B14" s="56"/>
      <c r="F14" s="11"/>
      <c r="AB14" s="20"/>
      <c r="AC14" s="20"/>
      <c r="AD14" s="20"/>
      <c r="AE14" s="20"/>
      <c r="AF14" s="20"/>
      <c r="AG14" s="20"/>
      <c r="AH14" s="20"/>
    </row>
    <row r="15" spans="1:36" ht="16.5" thickBot="1">
      <c r="B15" s="53">
        <v>1</v>
      </c>
      <c r="C15" s="8">
        <v>1</v>
      </c>
      <c r="D15" s="8">
        <v>1</v>
      </c>
      <c r="E15" s="8">
        <v>1</v>
      </c>
      <c r="F15" s="6">
        <v>1</v>
      </c>
      <c r="AB15" s="20"/>
      <c r="AC15" s="20"/>
      <c r="AD15" s="20"/>
      <c r="AE15" s="20"/>
      <c r="AF15" s="20"/>
      <c r="AG15" s="20"/>
      <c r="AH15" s="20"/>
    </row>
    <row r="16" spans="1:36">
      <c r="AB16" s="20"/>
      <c r="AC16" s="20"/>
      <c r="AD16" s="20"/>
      <c r="AE16" s="20"/>
      <c r="AF16" s="20"/>
      <c r="AG16" s="20"/>
      <c r="AH16" s="20"/>
    </row>
    <row r="17" spans="1:34" ht="16.5" thickBot="1">
      <c r="AB17" s="20"/>
      <c r="AC17" s="20"/>
      <c r="AD17" s="20"/>
      <c r="AE17" s="20"/>
      <c r="AF17" s="20"/>
      <c r="AG17" s="20"/>
      <c r="AH17" s="20"/>
    </row>
    <row r="18" spans="1:34">
      <c r="A18" s="12">
        <v>4</v>
      </c>
      <c r="B18" s="59">
        <v>1</v>
      </c>
      <c r="C18" s="60"/>
      <c r="D18" s="60"/>
      <c r="E18" s="60"/>
      <c r="F18" s="75">
        <v>1</v>
      </c>
      <c r="V18" s="20">
        <f>IF(B18=1,0,IF(B19=1,1,IF(B20=1,2,IF(B21=1,3,""))))</f>
        <v>0</v>
      </c>
      <c r="W18" s="20">
        <f>IF(C18=1,0,IF(C19=1,1,IF(C20=1,2,IF(C21=1,3,""))))</f>
        <v>1</v>
      </c>
      <c r="X18" s="20">
        <f>IF(D18=1,0,IF(D19=1,1,IF(D20=1,2,IF(D21=1,3,""))))</f>
        <v>2</v>
      </c>
      <c r="Y18" s="20">
        <f>IF(E18=1,0,IF(E19=1,1,IF(E20=1,2,IF(E21=1,3,""))))</f>
        <v>1</v>
      </c>
      <c r="Z18" s="20">
        <f>IF(F18=1,0,IF(F19=1,1,IF(F20=1,2,IF(F21=1,3,""))))</f>
        <v>0</v>
      </c>
      <c r="AB18" s="20"/>
      <c r="AC18" s="20"/>
      <c r="AD18" s="20"/>
      <c r="AE18" s="20"/>
      <c r="AF18" s="20"/>
      <c r="AG18" s="20"/>
      <c r="AH18" s="20"/>
    </row>
    <row r="19" spans="1:34">
      <c r="B19" s="56"/>
      <c r="C19" s="12">
        <v>1</v>
      </c>
      <c r="E19" s="12">
        <v>1</v>
      </c>
      <c r="F19" s="11"/>
      <c r="AB19" s="20"/>
      <c r="AC19" s="20"/>
      <c r="AD19" s="20"/>
      <c r="AE19" s="20"/>
      <c r="AF19" s="20"/>
      <c r="AG19" s="20"/>
      <c r="AH19" s="20"/>
    </row>
    <row r="20" spans="1:34" ht="16.5" thickBot="1">
      <c r="B20" s="53"/>
      <c r="C20" s="8"/>
      <c r="D20" s="8">
        <v>1</v>
      </c>
      <c r="E20" s="8"/>
      <c r="F20" s="6"/>
      <c r="AB20" s="20"/>
      <c r="AC20" s="20"/>
      <c r="AD20" s="20"/>
      <c r="AE20" s="20"/>
      <c r="AF20" s="20"/>
      <c r="AG20" s="20"/>
      <c r="AH20" s="20"/>
    </row>
    <row r="21" spans="1:34">
      <c r="AB21" s="20"/>
      <c r="AC21" s="20"/>
      <c r="AD21" s="20"/>
      <c r="AE21" s="20"/>
      <c r="AF21" s="20"/>
      <c r="AG21" s="20"/>
      <c r="AH21" s="20"/>
    </row>
    <row r="22" spans="1:34" ht="16.5" thickBot="1">
      <c r="AB22" s="20"/>
      <c r="AC22" s="20"/>
      <c r="AD22" s="20"/>
      <c r="AE22" s="20"/>
      <c r="AF22" s="20"/>
      <c r="AG22" s="20"/>
      <c r="AH22" s="20"/>
    </row>
    <row r="23" spans="1:34">
      <c r="A23" s="12">
        <v>5</v>
      </c>
      <c r="B23" s="59"/>
      <c r="C23" s="60"/>
      <c r="D23" s="60">
        <v>1</v>
      </c>
      <c r="E23" s="60"/>
      <c r="F23" s="75"/>
      <c r="V23" s="20">
        <f>IF(B23=1,0,IF(B24=1,1,IF(B25=1,2,IF(B26=1,3,""))))</f>
        <v>2</v>
      </c>
      <c r="W23" s="20">
        <f>IF(C23=1,0,IF(C24=1,1,IF(C25=1,2,IF(C26=1,3,""))))</f>
        <v>1</v>
      </c>
      <c r="X23" s="20">
        <f>IF(D23=1,0,IF(D24=1,1,IF(D25=1,2,IF(D26=1,3,""))))</f>
        <v>0</v>
      </c>
      <c r="Y23" s="20">
        <f>IF(E23=1,0,IF(E24=1,1,IF(E25=1,2,IF(E26=1,3,""))))</f>
        <v>1</v>
      </c>
      <c r="Z23" s="20">
        <f>IF(F23=1,0,IF(F24=1,1,IF(F25=1,2,IF(F26=1,3,""))))</f>
        <v>2</v>
      </c>
      <c r="AB23" s="20"/>
      <c r="AC23" s="20"/>
      <c r="AD23" s="20"/>
      <c r="AE23" s="20"/>
      <c r="AF23" s="20"/>
      <c r="AG23" s="20"/>
      <c r="AH23" s="20"/>
    </row>
    <row r="24" spans="1:34">
      <c r="B24" s="56"/>
      <c r="C24" s="12">
        <v>1</v>
      </c>
      <c r="E24" s="12">
        <v>1</v>
      </c>
      <c r="F24" s="11"/>
      <c r="AB24" s="20"/>
      <c r="AC24" s="20"/>
      <c r="AD24" s="20"/>
      <c r="AE24" s="20"/>
      <c r="AF24" s="20"/>
      <c r="AG24" s="20"/>
      <c r="AH24" s="20"/>
    </row>
    <row r="25" spans="1:34" ht="16.5" thickBot="1">
      <c r="B25" s="53">
        <v>1</v>
      </c>
      <c r="C25" s="8"/>
      <c r="D25" s="8"/>
      <c r="E25" s="8"/>
      <c r="F25" s="6">
        <v>1</v>
      </c>
      <c r="AB25" s="20"/>
      <c r="AC25" s="20"/>
      <c r="AD25" s="20"/>
      <c r="AE25" s="20"/>
      <c r="AF25" s="20"/>
      <c r="AG25" s="20"/>
      <c r="AH25" s="20"/>
    </row>
    <row r="26" spans="1:34">
      <c r="AB26" s="20"/>
      <c r="AC26" s="20"/>
      <c r="AD26" s="20"/>
      <c r="AE26" s="20"/>
      <c r="AF26" s="20"/>
      <c r="AG26" s="20"/>
      <c r="AH26" s="20"/>
    </row>
    <row r="27" spans="1:34" ht="16.5" thickBot="1">
      <c r="AB27" s="20"/>
      <c r="AC27" s="20"/>
      <c r="AD27" s="20"/>
      <c r="AE27" s="20"/>
      <c r="AF27" s="20"/>
      <c r="AG27" s="20"/>
      <c r="AH27" s="20"/>
    </row>
    <row r="28" spans="1:34">
      <c r="A28" s="12">
        <v>6</v>
      </c>
      <c r="B28" s="59"/>
      <c r="C28" s="60">
        <v>1</v>
      </c>
      <c r="D28" s="60">
        <v>1</v>
      </c>
      <c r="E28" s="60">
        <v>1</v>
      </c>
      <c r="F28" s="75"/>
      <c r="V28" s="20">
        <f>IF(B28=1,0,IF(B29=1,1,IF(B30=1,2,IF(B31=1,3,""))))</f>
        <v>1</v>
      </c>
      <c r="W28" s="20">
        <f>IF(C28=1,0,IF(C29=1,1,IF(C30=1,2,IF(C31=1,3,""))))</f>
        <v>0</v>
      </c>
      <c r="X28" s="20">
        <f>IF(D28=1,0,IF(D29=1,1,IF(D30=1,2,IF(D31=1,3,""))))</f>
        <v>0</v>
      </c>
      <c r="Y28" s="20">
        <f>IF(E28=1,0,IF(E29=1,1,IF(E30=1,2,IF(E31=1,3,""))))</f>
        <v>0</v>
      </c>
      <c r="Z28" s="20">
        <f>IF(F28=1,0,IF(F29=1,1,IF(F30=1,2,IF(F31=1,3,""))))</f>
        <v>1</v>
      </c>
      <c r="AB28" s="20"/>
      <c r="AC28" s="20"/>
      <c r="AD28" s="20"/>
      <c r="AE28" s="20"/>
      <c r="AF28" s="20"/>
      <c r="AG28" s="20"/>
      <c r="AH28" s="20"/>
    </row>
    <row r="29" spans="1:34" ht="16.5">
      <c r="B29" s="56">
        <v>1</v>
      </c>
      <c r="F29" s="11">
        <v>1</v>
      </c>
      <c r="J29" s="19"/>
      <c r="AB29" s="20"/>
      <c r="AC29" s="20"/>
      <c r="AD29" s="20"/>
      <c r="AE29" s="20"/>
      <c r="AF29" s="20"/>
      <c r="AG29" s="20"/>
      <c r="AH29" s="20"/>
    </row>
    <row r="30" spans="1:34" ht="16.5" thickBot="1">
      <c r="B30" s="53"/>
      <c r="C30" s="8"/>
      <c r="D30" s="8"/>
      <c r="E30" s="8"/>
      <c r="F30" s="6"/>
      <c r="V30" s="20"/>
      <c r="W30" s="20"/>
      <c r="X30" s="20"/>
      <c r="Y30" s="20"/>
      <c r="Z30" s="20"/>
      <c r="AB30" s="20"/>
      <c r="AC30" s="20"/>
      <c r="AD30" s="20"/>
      <c r="AE30" s="20"/>
      <c r="AF30" s="20"/>
      <c r="AG30" s="20"/>
      <c r="AH30" s="20"/>
    </row>
    <row r="31" spans="1:34">
      <c r="AB31" s="20"/>
      <c r="AC31" s="20"/>
      <c r="AD31" s="20"/>
      <c r="AE31" s="20"/>
      <c r="AF31" s="20"/>
      <c r="AG31" s="20"/>
      <c r="AH31" s="20"/>
    </row>
    <row r="32" spans="1:34" ht="16.5" thickBot="1">
      <c r="AB32" s="20"/>
      <c r="AC32" s="20"/>
      <c r="AD32" s="20"/>
      <c r="AE32" s="20"/>
      <c r="AF32" s="20"/>
      <c r="AG32" s="20"/>
      <c r="AH32" s="20"/>
    </row>
    <row r="33" spans="1:34">
      <c r="A33" s="12">
        <v>7</v>
      </c>
      <c r="B33" s="59"/>
      <c r="C33" s="60"/>
      <c r="D33" s="60"/>
      <c r="E33" s="60"/>
      <c r="F33" s="75"/>
      <c r="V33" s="20">
        <f>IF(B33=1,0,IF(B34=1,1,IF(B35=1,2,IF(B36=1,3,""))))</f>
        <v>1</v>
      </c>
      <c r="W33" s="20">
        <f>IF(C33=1,0,IF(C34=1,1,IF(C35=1,2,IF(C36=1,3,""))))</f>
        <v>2</v>
      </c>
      <c r="X33" s="20">
        <f>IF(D33=1,0,IF(D34=1,1,IF(D35=1,2,IF(D36=1,3,""))))</f>
        <v>2</v>
      </c>
      <c r="Y33" s="20">
        <f>IF(E33=1,0,IF(E34=1,1,IF(E35=1,2,IF(E36=1,3,""))))</f>
        <v>2</v>
      </c>
      <c r="Z33" s="20">
        <f>IF(F33=1,0,IF(F34=1,1,IF(F35=1,2,IF(F36=1,3,""))))</f>
        <v>1</v>
      </c>
      <c r="AB33" s="20"/>
      <c r="AC33" s="20"/>
      <c r="AD33" s="20"/>
      <c r="AE33" s="20"/>
      <c r="AF33" s="20"/>
      <c r="AG33" s="20"/>
      <c r="AH33" s="20"/>
    </row>
    <row r="34" spans="1:34">
      <c r="B34" s="56">
        <v>1</v>
      </c>
      <c r="F34" s="11">
        <v>1</v>
      </c>
      <c r="AB34" s="20"/>
      <c r="AC34" s="20"/>
      <c r="AD34" s="20"/>
      <c r="AE34" s="20"/>
      <c r="AF34" s="20"/>
      <c r="AG34" s="20"/>
      <c r="AH34" s="20"/>
    </row>
    <row r="35" spans="1:34" ht="16.5" thickBot="1">
      <c r="B35" s="53"/>
      <c r="C35" s="8">
        <v>1</v>
      </c>
      <c r="D35" s="8">
        <v>1</v>
      </c>
      <c r="E35" s="8">
        <v>1</v>
      </c>
      <c r="F35" s="6"/>
      <c r="AB35" s="20"/>
      <c r="AC35" s="20"/>
      <c r="AD35" s="20"/>
      <c r="AE35" s="20"/>
      <c r="AF35" s="20"/>
      <c r="AG35" s="20"/>
      <c r="AH35" s="20"/>
    </row>
    <row r="36" spans="1:34">
      <c r="AB36" s="20"/>
      <c r="AC36" s="20"/>
      <c r="AD36" s="20"/>
      <c r="AE36" s="20"/>
      <c r="AF36" s="20"/>
      <c r="AG36" s="20"/>
      <c r="AH36" s="20"/>
    </row>
    <row r="37" spans="1:34" ht="16.5" thickBot="1">
      <c r="AB37" s="20"/>
      <c r="AC37" s="20"/>
      <c r="AD37" s="20"/>
      <c r="AE37" s="20"/>
      <c r="AF37" s="20"/>
      <c r="AG37" s="20"/>
      <c r="AH37" s="20"/>
    </row>
    <row r="38" spans="1:34">
      <c r="A38" s="12">
        <v>8</v>
      </c>
      <c r="B38" s="59">
        <v>1</v>
      </c>
      <c r="C38" s="60">
        <v>1</v>
      </c>
      <c r="D38" s="60"/>
      <c r="E38" s="60"/>
      <c r="F38" s="75"/>
      <c r="V38" s="20">
        <f>IF(B38=1,0,IF(B39=1,1,IF(B40=1,2,IF(B41=1,3,""))))</f>
        <v>0</v>
      </c>
      <c r="W38" s="20">
        <f>IF(C38=1,0,IF(C39=1,1,IF(C40=1,2,IF(C41=1,3,""))))</f>
        <v>0</v>
      </c>
      <c r="X38" s="20">
        <f>IF(D38=1,0,IF(D39=1,1,IF(D40=1,2,IF(D41=1,3,""))))</f>
        <v>1</v>
      </c>
      <c r="Y38" s="20">
        <f>IF(E38=1,0,IF(E39=1,1,IF(E40=1,2,IF(E41=1,3,""))))</f>
        <v>2</v>
      </c>
      <c r="Z38" s="20">
        <f>IF(F38=1,0,IF(F39=1,1,IF(F40=1,2,IF(F41=1,3,""))))</f>
        <v>2</v>
      </c>
      <c r="AB38" s="20"/>
      <c r="AC38" s="20"/>
      <c r="AD38" s="20"/>
      <c r="AE38" s="20"/>
      <c r="AF38" s="20"/>
      <c r="AG38" s="20"/>
      <c r="AH38" s="20"/>
    </row>
    <row r="39" spans="1:34">
      <c r="B39" s="56"/>
      <c r="D39" s="12">
        <v>1</v>
      </c>
      <c r="F39" s="11"/>
      <c r="AB39" s="20"/>
      <c r="AC39" s="20"/>
      <c r="AD39" s="20"/>
      <c r="AE39" s="20"/>
      <c r="AF39" s="20"/>
      <c r="AG39" s="20"/>
      <c r="AH39" s="20"/>
    </row>
    <row r="40" spans="1:34" ht="16.5" thickBot="1">
      <c r="B40" s="53"/>
      <c r="C40" s="8"/>
      <c r="D40" s="8"/>
      <c r="E40" s="8">
        <v>1</v>
      </c>
      <c r="F40" s="6">
        <v>1</v>
      </c>
      <c r="AB40" s="20"/>
      <c r="AC40" s="20"/>
      <c r="AD40" s="20"/>
      <c r="AE40" s="20"/>
      <c r="AF40" s="20"/>
      <c r="AG40" s="20"/>
      <c r="AH40" s="20"/>
    </row>
    <row r="41" spans="1:34">
      <c r="AB41" s="20"/>
      <c r="AC41" s="20"/>
      <c r="AD41" s="20"/>
      <c r="AE41" s="20"/>
      <c r="AF41" s="20"/>
      <c r="AG41" s="20"/>
      <c r="AH41" s="20"/>
    </row>
    <row r="42" spans="1:34" ht="16.5" thickBot="1">
      <c r="AB42" s="20"/>
      <c r="AC42" s="20"/>
      <c r="AD42" s="20"/>
      <c r="AE42" s="20"/>
      <c r="AF42" s="20"/>
      <c r="AG42" s="20"/>
      <c r="AH42" s="20"/>
    </row>
    <row r="43" spans="1:34">
      <c r="A43" s="12">
        <v>9</v>
      </c>
      <c r="B43" s="59"/>
      <c r="C43" s="60"/>
      <c r="D43" s="60"/>
      <c r="E43" s="60">
        <v>1</v>
      </c>
      <c r="F43" s="75">
        <v>1</v>
      </c>
      <c r="V43" s="20">
        <f>IF(B43=1,0,IF(B44=1,1,IF(B45=1,2,IF(B46=1,3,""))))</f>
        <v>2</v>
      </c>
      <c r="W43" s="20">
        <f>IF(C43=1,0,IF(C44=1,1,IF(C45=1,2,IF(C46=1,3,""))))</f>
        <v>2</v>
      </c>
      <c r="X43" s="20">
        <f>IF(D43=1,0,IF(D44=1,1,IF(D45=1,2,IF(D46=1,3,""))))</f>
        <v>1</v>
      </c>
      <c r="Y43" s="20">
        <f>IF(E43=1,0,IF(E44=1,1,IF(E45=1,2,IF(E46=1,3,""))))</f>
        <v>0</v>
      </c>
      <c r="Z43" s="20">
        <f>IF(F43=1,0,IF(F44=1,1,IF(F45=1,2,IF(F46=1,3,""))))</f>
        <v>0</v>
      </c>
      <c r="AB43" s="20"/>
      <c r="AC43" s="20"/>
      <c r="AD43" s="20"/>
      <c r="AE43" s="20"/>
      <c r="AF43" s="20"/>
      <c r="AG43" s="20"/>
      <c r="AH43" s="20"/>
    </row>
    <row r="44" spans="1:34">
      <c r="B44" s="56"/>
      <c r="D44" s="12">
        <v>1</v>
      </c>
      <c r="F44" s="11"/>
      <c r="AB44" s="20"/>
      <c r="AC44" s="20"/>
      <c r="AD44" s="20"/>
      <c r="AE44" s="20"/>
      <c r="AF44" s="20"/>
      <c r="AG44" s="20"/>
      <c r="AH44" s="20"/>
    </row>
    <row r="45" spans="1:34" ht="16.5" thickBot="1">
      <c r="B45" s="53">
        <v>1</v>
      </c>
      <c r="C45" s="8">
        <v>1</v>
      </c>
      <c r="D45" s="8"/>
      <c r="E45" s="8"/>
      <c r="F45" s="6"/>
      <c r="AB45" s="20"/>
      <c r="AC45" s="20"/>
      <c r="AD45" s="20"/>
      <c r="AE45" s="20"/>
      <c r="AF45" s="20"/>
      <c r="AG45" s="20"/>
      <c r="AH45" s="20"/>
    </row>
    <row r="46" spans="1:34">
      <c r="AA46" s="20"/>
      <c r="AB46" s="20"/>
      <c r="AC46" s="20"/>
      <c r="AD46" s="20"/>
      <c r="AE46" s="20"/>
      <c r="AF46" s="20"/>
      <c r="AG46" s="20"/>
      <c r="AH46" s="20"/>
    </row>
    <row r="47" spans="1:34" ht="16.5" thickBot="1">
      <c r="AB47" s="20"/>
      <c r="AC47" s="20"/>
      <c r="AD47" s="20"/>
      <c r="AE47" s="20"/>
      <c r="AF47" s="20"/>
      <c r="AG47" s="20"/>
      <c r="AH47" s="20"/>
    </row>
    <row r="48" spans="1:34">
      <c r="A48" s="12">
        <v>10</v>
      </c>
      <c r="B48" s="59"/>
      <c r="C48" s="60"/>
      <c r="D48" s="60"/>
      <c r="E48" s="60">
        <v>1</v>
      </c>
      <c r="F48" s="75"/>
      <c r="V48" s="20">
        <f>IF(B48=1,0,IF(B49=1,1,IF(B50=1,2,IF(B51=1,3,""))))</f>
        <v>1</v>
      </c>
      <c r="W48" s="20">
        <f>IF(C48=1,0,IF(C49=1,1,IF(C50=1,2,IF(C51=1,3,""))))</f>
        <v>2</v>
      </c>
      <c r="X48" s="20">
        <f>IF(D48=1,0,IF(D49=1,1,IF(D50=1,2,IF(D51=1,3,""))))</f>
        <v>1</v>
      </c>
      <c r="Y48" s="20">
        <f>IF(E48=1,0,IF(E49=1,1,IF(E50=1,2,IF(E51=1,3,""))))</f>
        <v>0</v>
      </c>
      <c r="Z48" s="20">
        <f>IF(F48=1,0,IF(F49=1,1,IF(F50=1,2,IF(F51=1,3,""))))</f>
        <v>1</v>
      </c>
      <c r="AB48" s="20"/>
      <c r="AC48" s="20"/>
      <c r="AD48" s="20"/>
      <c r="AE48" s="20"/>
      <c r="AF48" s="20"/>
      <c r="AG48" s="20"/>
      <c r="AH48" s="20"/>
    </row>
    <row r="49" spans="2:34">
      <c r="B49" s="56">
        <v>1</v>
      </c>
      <c r="D49" s="12">
        <v>1</v>
      </c>
      <c r="F49" s="11">
        <v>1</v>
      </c>
      <c r="AB49" s="20"/>
      <c r="AC49" s="20"/>
      <c r="AD49" s="20"/>
      <c r="AE49" s="20"/>
      <c r="AF49" s="20"/>
      <c r="AG49" s="20"/>
      <c r="AH49" s="20"/>
    </row>
    <row r="50" spans="2:34" ht="16.5" thickBot="1">
      <c r="B50" s="53"/>
      <c r="C50" s="8">
        <v>1</v>
      </c>
      <c r="D50" s="8"/>
      <c r="E50" s="8"/>
      <c r="F50" s="6"/>
      <c r="AB50" s="20"/>
      <c r="AC50" s="20"/>
      <c r="AD50" s="20"/>
      <c r="AE50" s="20"/>
      <c r="AF50" s="20"/>
      <c r="AG50" s="20"/>
      <c r="AH50" s="20"/>
    </row>
    <row r="51" spans="2:34">
      <c r="AB51" s="20"/>
      <c r="AC51" s="20"/>
      <c r="AD51" s="20"/>
      <c r="AE51" s="20"/>
      <c r="AF51" s="20"/>
      <c r="AG51" s="20"/>
      <c r="AH51" s="20"/>
    </row>
    <row r="52" spans="2:34">
      <c r="AB52" s="20"/>
      <c r="AC52" s="20"/>
      <c r="AD52" s="20"/>
      <c r="AE52" s="20"/>
      <c r="AF52" s="20"/>
      <c r="AG52" s="20"/>
      <c r="AH52" s="20"/>
    </row>
    <row r="53" spans="2:34">
      <c r="V53" s="20" t="str">
        <f>IF(B53=1,0,IF(B54=1,1,IF(B55=1,2,IF(B56=1,3,""))))</f>
        <v/>
      </c>
      <c r="W53" s="20" t="str">
        <f>IF(C53=1,0,IF(C54=1,1,IF(C55=1,2,IF(C56=1,3,""))))</f>
        <v/>
      </c>
      <c r="X53" s="20" t="str">
        <f>IF(D53=1,0,IF(D54=1,1,IF(D55=1,2,IF(D56=1,3,""))))</f>
        <v/>
      </c>
      <c r="Y53" s="20" t="str">
        <f>IF(E53=1,0,IF(E54=1,1,IF(E55=1,2,IF(E56=1,3,""))))</f>
        <v/>
      </c>
      <c r="Z53" s="20" t="str">
        <f>IF(F53=1,0,IF(F54=1,1,IF(F55=1,2,IF(F56=1,3,""))))</f>
        <v/>
      </c>
      <c r="AB53" s="20"/>
    </row>
    <row r="54" spans="2:34">
      <c r="AB54" s="20"/>
    </row>
    <row r="55" spans="2:34">
      <c r="AB55" s="20"/>
      <c r="AC55" s="20"/>
      <c r="AD55" s="20"/>
      <c r="AE55" s="20"/>
      <c r="AF55" s="20"/>
      <c r="AG55" s="20"/>
      <c r="AH55" s="20"/>
    </row>
    <row r="56" spans="2:34">
      <c r="AB56" s="20"/>
      <c r="AC56" s="20"/>
      <c r="AD56" s="20"/>
      <c r="AE56" s="20"/>
      <c r="AF56" s="20"/>
      <c r="AG56" s="20"/>
      <c r="AH56" s="20"/>
    </row>
    <row r="57" spans="2:34">
      <c r="AB57" s="20"/>
      <c r="AC57" s="20"/>
      <c r="AD57" s="20"/>
      <c r="AE57" s="20"/>
      <c r="AF57" s="20"/>
      <c r="AG57" s="20"/>
      <c r="AH57" s="20"/>
    </row>
    <row r="58" spans="2:34">
      <c r="V58" s="20" t="str">
        <f>IF(B58=1,0,IF(B59=1,1,IF(B60=1,2,IF(B61=1,3,""))))</f>
        <v/>
      </c>
      <c r="W58" s="20" t="str">
        <f>IF(C58=1,0,IF(C59=1,1,IF(C60=1,2,IF(C61=1,3,""))))</f>
        <v/>
      </c>
      <c r="X58" s="20" t="str">
        <f>IF(D58=1,0,IF(D59=1,1,IF(D60=1,2,IF(D61=1,3,""))))</f>
        <v/>
      </c>
      <c r="Y58" s="20" t="str">
        <f>IF(E58=1,0,IF(E59=1,1,IF(E60=1,2,IF(E61=1,3,""))))</f>
        <v/>
      </c>
      <c r="Z58" s="20" t="str">
        <f>IF(F58=1,0,IF(F59=1,1,IF(F60=1,2,IF(F61=1,3,""))))</f>
        <v/>
      </c>
      <c r="AB58" s="20"/>
    </row>
    <row r="59" spans="2:34">
      <c r="AB59" s="20"/>
      <c r="AC59" s="20"/>
      <c r="AD59" s="20"/>
      <c r="AE59" s="20"/>
      <c r="AF59" s="20"/>
      <c r="AG59" s="20"/>
      <c r="AH59" s="20"/>
    </row>
    <row r="60" spans="2:34">
      <c r="V60" s="20"/>
      <c r="W60" s="20"/>
      <c r="X60" s="20"/>
      <c r="Y60" s="20"/>
      <c r="Z60" s="20"/>
      <c r="AB60" s="20"/>
      <c r="AC60" s="20"/>
      <c r="AD60" s="20"/>
      <c r="AE60" s="20"/>
      <c r="AF60" s="20"/>
      <c r="AG60" s="20"/>
      <c r="AH60" s="20"/>
    </row>
    <row r="61" spans="2:34">
      <c r="AB61" s="20"/>
      <c r="AC61" s="20"/>
      <c r="AD61" s="20"/>
      <c r="AE61" s="20"/>
      <c r="AF61" s="20"/>
      <c r="AG61" s="20"/>
      <c r="AH61" s="20"/>
    </row>
    <row r="62" spans="2:34">
      <c r="AB62" s="20"/>
      <c r="AC62" s="20"/>
      <c r="AD62" s="20"/>
      <c r="AE62" s="20"/>
      <c r="AF62" s="20"/>
      <c r="AG62" s="20"/>
      <c r="AH62" s="20"/>
    </row>
    <row r="63" spans="2:34">
      <c r="V63" s="20" t="str">
        <f>IF(B63=1,0,IF(B64=1,1,IF(B65=1,2,IF(B66=1,3,""))))</f>
        <v/>
      </c>
      <c r="W63" s="20" t="str">
        <f>IF(C63=1,0,IF(C64=1,1,IF(C65=1,2,IF(C66=1,3,""))))</f>
        <v/>
      </c>
      <c r="X63" s="20" t="str">
        <f>IF(D63=1,0,IF(D64=1,1,IF(D65=1,2,IF(D66=1,3,""))))</f>
        <v/>
      </c>
      <c r="Y63" s="20" t="str">
        <f>IF(E63=1,0,IF(E64=1,1,IF(E65=1,2,IF(E66=1,3,""))))</f>
        <v/>
      </c>
      <c r="Z63" s="20" t="str">
        <f>IF(F63=1,0,IF(F64=1,1,IF(F65=1,2,IF(F66=1,3,""))))</f>
        <v/>
      </c>
      <c r="AB63" s="20"/>
    </row>
    <row r="64" spans="2:34">
      <c r="AB64" s="20"/>
      <c r="AC64" s="20"/>
      <c r="AD64" s="20"/>
      <c r="AE64" s="20"/>
      <c r="AF64" s="20"/>
      <c r="AG64" s="20"/>
      <c r="AH64" s="20"/>
    </row>
    <row r="65" spans="22:34">
      <c r="AB65" s="20"/>
      <c r="AC65" s="20"/>
      <c r="AD65" s="20"/>
      <c r="AE65" s="20"/>
      <c r="AF65" s="20"/>
      <c r="AG65" s="20"/>
      <c r="AH65" s="20"/>
    </row>
    <row r="66" spans="22:34">
      <c r="AB66" s="20"/>
      <c r="AC66" s="20"/>
      <c r="AD66" s="20"/>
      <c r="AE66" s="20"/>
      <c r="AF66" s="20"/>
      <c r="AG66" s="20"/>
      <c r="AH66" s="20"/>
    </row>
    <row r="67" spans="22:34">
      <c r="AB67" s="20"/>
      <c r="AC67" s="20"/>
      <c r="AD67" s="20"/>
      <c r="AE67" s="20"/>
      <c r="AF67" s="20"/>
      <c r="AG67" s="20"/>
      <c r="AH67" s="20"/>
    </row>
    <row r="68" spans="22:34">
      <c r="V68" s="20" t="str">
        <f>IF(B68=1,0,IF(B69=1,1,IF(B70=1,2,IF(B71=1,3,""))))</f>
        <v/>
      </c>
      <c r="W68" s="20" t="str">
        <f>IF(C68=1,0,IF(C69=1,1,IF(C70=1,2,IF(C71=1,3,""))))</f>
        <v/>
      </c>
      <c r="X68" s="20" t="str">
        <f>IF(D68=1,0,IF(D69=1,1,IF(D70=1,2,IF(D71=1,3,""))))</f>
        <v/>
      </c>
      <c r="Y68" s="20" t="str">
        <f>IF(E68=1,0,IF(E69=1,1,IF(E70=1,2,IF(E71=1,3,""))))</f>
        <v/>
      </c>
      <c r="Z68" s="20" t="str">
        <f>IF(F68=1,0,IF(F69=1,1,IF(F70=1,2,IF(F71=1,3,""))))</f>
        <v/>
      </c>
      <c r="AB68" s="20"/>
    </row>
    <row r="69" spans="22:34">
      <c r="AB69" s="20"/>
      <c r="AC69" s="20"/>
      <c r="AD69" s="20"/>
      <c r="AE69" s="20"/>
      <c r="AF69" s="20"/>
      <c r="AG69" s="20"/>
      <c r="AH69" s="20"/>
    </row>
    <row r="70" spans="22:34">
      <c r="AB70" s="20"/>
      <c r="AC70" s="20"/>
      <c r="AD70" s="20"/>
      <c r="AE70" s="20"/>
      <c r="AF70" s="20"/>
      <c r="AG70" s="20"/>
      <c r="AH70" s="20"/>
    </row>
    <row r="71" spans="22:34">
      <c r="AB71" s="20"/>
      <c r="AC71" s="20"/>
      <c r="AD71" s="20"/>
      <c r="AE71" s="20"/>
      <c r="AF71" s="20"/>
      <c r="AG71" s="20"/>
      <c r="AH71" s="20"/>
    </row>
    <row r="72" spans="22:34">
      <c r="AB72" s="20"/>
      <c r="AC72" s="20"/>
      <c r="AD72" s="20"/>
      <c r="AE72" s="20"/>
      <c r="AF72" s="20"/>
      <c r="AG72" s="20"/>
      <c r="AH72" s="20"/>
    </row>
    <row r="73" spans="22:34">
      <c r="V73" s="20" t="str">
        <f>IF(B73=1,0,IF(B74=1,1,IF(B75=1,2,IF(B76=1,3,""))))</f>
        <v/>
      </c>
      <c r="W73" s="20" t="str">
        <f>IF(C73=1,0,IF(C74=1,1,IF(C75=1,2,IF(C76=1,3,""))))</f>
        <v/>
      </c>
      <c r="X73" s="20" t="str">
        <f>IF(D73=1,0,IF(D74=1,1,IF(D75=1,2,IF(D76=1,3,""))))</f>
        <v/>
      </c>
      <c r="Y73" s="20" t="str">
        <f>IF(E73=1,0,IF(E74=1,1,IF(E75=1,2,IF(E76=1,3,""))))</f>
        <v/>
      </c>
      <c r="Z73" s="20" t="str">
        <f>IF(F73=1,0,IF(F74=1,1,IF(F75=1,2,IF(F76=1,3,""))))</f>
        <v/>
      </c>
      <c r="AB73" s="20"/>
    </row>
    <row r="74" spans="22:34">
      <c r="AB74" s="20"/>
      <c r="AC74" s="20"/>
      <c r="AD74" s="20"/>
      <c r="AE74" s="20"/>
      <c r="AF74" s="20"/>
      <c r="AG74" s="20"/>
      <c r="AH74" s="20"/>
    </row>
    <row r="75" spans="22:34">
      <c r="AB75" s="20"/>
    </row>
    <row r="76" spans="22:34">
      <c r="AB76" s="20"/>
    </row>
    <row r="77" spans="22:34">
      <c r="AB77" s="20"/>
    </row>
    <row r="78" spans="22:34">
      <c r="V78" s="20" t="str">
        <f>IF(B78=1,0,IF(B79=1,1,IF(B80=1,2,IF(B81=1,3,""))))</f>
        <v/>
      </c>
      <c r="W78" s="20" t="str">
        <f>IF(C78=1,0,IF(C79=1,1,IF(C80=1,2,IF(C81=1,3,""))))</f>
        <v/>
      </c>
      <c r="X78" s="20" t="str">
        <f>IF(D78=1,0,IF(D79=1,1,IF(D80=1,2,IF(D81=1,3,""))))</f>
        <v/>
      </c>
      <c r="Y78" s="20" t="str">
        <f>IF(E78=1,0,IF(E79=1,1,IF(E80=1,2,IF(E81=1,3,""))))</f>
        <v/>
      </c>
      <c r="Z78" s="20" t="str">
        <f>IF(F78=1,0,IF(F79=1,1,IF(F80=1,2,IF(F81=1,3,""))))</f>
        <v/>
      </c>
      <c r="AB78" s="20"/>
    </row>
    <row r="79" spans="22:34">
      <c r="AB79" s="20"/>
    </row>
    <row r="80" spans="22:34">
      <c r="AB80" s="20"/>
      <c r="AC80" s="20"/>
      <c r="AD80" s="20"/>
      <c r="AE80" s="20"/>
      <c r="AF80" s="20"/>
      <c r="AG80" s="20"/>
      <c r="AH80" s="20"/>
    </row>
    <row r="81" spans="22:34">
      <c r="AB81" s="20"/>
      <c r="AC81" s="20"/>
      <c r="AD81" s="20"/>
      <c r="AE81" s="20"/>
      <c r="AF81" s="20"/>
      <c r="AG81" s="20"/>
      <c r="AH81" s="20"/>
    </row>
    <row r="82" spans="22:34">
      <c r="AB82" s="20"/>
      <c r="AC82" s="20"/>
      <c r="AD82" s="20"/>
      <c r="AE82" s="20"/>
      <c r="AF82" s="20"/>
      <c r="AG82" s="20"/>
      <c r="AH82" s="20"/>
    </row>
    <row r="83" spans="22:34">
      <c r="V83" s="20" t="str">
        <f>IF(B83=1,0,IF(B84=1,1,IF(B85=1,2,IF(B86=1,3,""))))</f>
        <v/>
      </c>
      <c r="W83" s="20" t="str">
        <f>IF(C83=1,0,IF(C84=1,1,IF(C85=1,2,IF(C86=1,3,""))))</f>
        <v/>
      </c>
      <c r="X83" s="20" t="str">
        <f>IF(D83=1,0,IF(D84=1,1,IF(D85=1,2,IF(D86=1,3,""))))</f>
        <v/>
      </c>
      <c r="Y83" s="20" t="str">
        <f>IF(E83=1,0,IF(E84=1,1,IF(E85=1,2,IF(E86=1,3,""))))</f>
        <v/>
      </c>
      <c r="Z83" s="20" t="str">
        <f>IF(F83=1,0,IF(F84=1,1,IF(F85=1,2,IF(F86=1,3,""))))</f>
        <v/>
      </c>
      <c r="AB83" s="20"/>
    </row>
    <row r="84" spans="22:34">
      <c r="AB84" s="20"/>
      <c r="AC84" s="20"/>
      <c r="AD84" s="20"/>
      <c r="AE84" s="20"/>
      <c r="AF84" s="20"/>
      <c r="AG84" s="20"/>
      <c r="AH84" s="20"/>
    </row>
    <row r="85" spans="22:34">
      <c r="AB85" s="20"/>
      <c r="AC85" s="20"/>
      <c r="AD85" s="20"/>
      <c r="AE85" s="20"/>
      <c r="AF85" s="20"/>
      <c r="AG85" s="20"/>
      <c r="AH85" s="20"/>
    </row>
    <row r="86" spans="22:34">
      <c r="AA86" s="20"/>
      <c r="AB86" s="20"/>
      <c r="AC86" s="20"/>
      <c r="AD86" s="20"/>
      <c r="AE86" s="20"/>
      <c r="AF86" s="20"/>
      <c r="AG86" s="20"/>
      <c r="AH86" s="20"/>
    </row>
    <row r="87" spans="22:34">
      <c r="AB87" s="20"/>
      <c r="AC87" s="20"/>
      <c r="AD87" s="20"/>
      <c r="AE87" s="20"/>
      <c r="AF87" s="20"/>
      <c r="AG87" s="20"/>
      <c r="AH87" s="20"/>
    </row>
    <row r="88" spans="22:34">
      <c r="V88" s="20" t="str">
        <f>IF(B88=1,0,IF(B89=1,1,IF(B90=1,2,IF(B91=1,3,""))))</f>
        <v/>
      </c>
      <c r="W88" s="20" t="str">
        <f>IF(C88=1,0,IF(C89=1,1,IF(C90=1,2,IF(C91=1,3,""))))</f>
        <v/>
      </c>
      <c r="X88" s="20" t="str">
        <f>IF(D88=1,0,IF(D89=1,1,IF(D90=1,2,IF(D91=1,3,""))))</f>
        <v/>
      </c>
      <c r="Y88" s="20" t="str">
        <f>IF(E88=1,0,IF(E89=1,1,IF(E90=1,2,IF(E91=1,3,""))))</f>
        <v/>
      </c>
      <c r="Z88" s="20" t="str">
        <f>IF(F88=1,0,IF(F89=1,1,IF(F90=1,2,IF(F91=1,3,""))))</f>
        <v/>
      </c>
      <c r="AB88" s="20"/>
    </row>
    <row r="89" spans="22:34">
      <c r="AB89" s="20"/>
      <c r="AC89" s="20"/>
      <c r="AD89" s="20"/>
      <c r="AE89" s="20"/>
      <c r="AF89" s="20"/>
      <c r="AG89" s="20"/>
      <c r="AH89" s="20"/>
    </row>
    <row r="90" spans="22:34">
      <c r="V90" s="20"/>
      <c r="W90" s="20"/>
      <c r="X90" s="20"/>
      <c r="Y90" s="20"/>
      <c r="Z90" s="20"/>
      <c r="AB90" s="20"/>
      <c r="AC90" s="20"/>
      <c r="AD90" s="20"/>
      <c r="AE90" s="20"/>
      <c r="AF90" s="20"/>
      <c r="AG90" s="20"/>
      <c r="AH90" s="20"/>
    </row>
    <row r="91" spans="22:34">
      <c r="AB91" s="20"/>
      <c r="AC91" s="20"/>
      <c r="AD91" s="20"/>
      <c r="AE91" s="20"/>
      <c r="AF91" s="20"/>
      <c r="AG91" s="20"/>
      <c r="AH91" s="20"/>
    </row>
    <row r="92" spans="22:34">
      <c r="AB92" s="20"/>
      <c r="AC92" s="20"/>
      <c r="AD92" s="20"/>
      <c r="AE92" s="20"/>
      <c r="AF92" s="20"/>
      <c r="AG92" s="20"/>
      <c r="AH92" s="20"/>
    </row>
    <row r="93" spans="22:34">
      <c r="V93" s="20" t="str">
        <f>IF(B93=1,0,IF(B94=1,1,IF(B95=1,2,IF(B96=1,3,""))))</f>
        <v/>
      </c>
      <c r="W93" s="20" t="str">
        <f>IF(C93=1,0,IF(C94=1,1,IF(C95=1,2,IF(C96=1,3,""))))</f>
        <v/>
      </c>
      <c r="X93" s="20" t="str">
        <f>IF(D93=1,0,IF(D94=1,1,IF(D95=1,2,IF(D96=1,3,""))))</f>
        <v/>
      </c>
      <c r="Y93" s="20" t="str">
        <f>IF(E93=1,0,IF(E94=1,1,IF(E95=1,2,IF(E96=1,3,""))))</f>
        <v/>
      </c>
      <c r="Z93" s="20" t="str">
        <f>IF(F93=1,0,IF(F94=1,1,IF(F95=1,2,IF(F96=1,3,""))))</f>
        <v/>
      </c>
      <c r="AB93" s="20"/>
    </row>
    <row r="94" spans="22:34">
      <c r="AB94" s="20"/>
      <c r="AC94" s="20"/>
      <c r="AD94" s="20"/>
      <c r="AE94" s="20"/>
      <c r="AF94" s="20"/>
      <c r="AG94" s="20"/>
      <c r="AH94" s="20"/>
    </row>
    <row r="95" spans="22:34">
      <c r="AB95" s="20"/>
      <c r="AC95" s="20"/>
      <c r="AD95" s="20"/>
      <c r="AE95" s="20"/>
      <c r="AF95" s="20"/>
      <c r="AG95" s="20"/>
      <c r="AH95" s="20"/>
    </row>
    <row r="96" spans="22:34">
      <c r="AB96" s="20"/>
      <c r="AC96" s="20"/>
      <c r="AD96" s="20"/>
      <c r="AE96" s="20"/>
      <c r="AF96" s="20"/>
      <c r="AG96" s="20"/>
      <c r="AH96" s="20"/>
    </row>
    <row r="97" spans="22:34">
      <c r="AB97" s="20"/>
      <c r="AC97" s="20"/>
      <c r="AD97" s="20"/>
      <c r="AE97" s="20"/>
      <c r="AF97" s="20"/>
      <c r="AG97" s="20"/>
      <c r="AH97" s="20"/>
    </row>
    <row r="98" spans="22:34">
      <c r="V98" s="20" t="str">
        <f>IF(B98=1,0,IF(B99=1,1,IF(B100=1,2,IF(B101=1,3,""))))</f>
        <v/>
      </c>
      <c r="W98" s="20" t="str">
        <f>IF(C98=1,0,IF(C99=1,1,IF(C100=1,2,IF(C101=1,3,""))))</f>
        <v/>
      </c>
      <c r="X98" s="20" t="str">
        <f>IF(D98=1,0,IF(D99=1,1,IF(D100=1,2,IF(D101=1,3,""))))</f>
        <v/>
      </c>
      <c r="Y98" s="20" t="str">
        <f>IF(E98=1,0,IF(E99=1,1,IF(E100=1,2,IF(E101=1,3,""))))</f>
        <v/>
      </c>
      <c r="Z98" s="20" t="str">
        <f>IF(F98=1,0,IF(F99=1,1,IF(F100=1,2,IF(F101=1,3,""))))</f>
        <v/>
      </c>
      <c r="AB98" s="20"/>
    </row>
    <row r="99" spans="22:34">
      <c r="AB99" s="20"/>
      <c r="AC99" s="20"/>
      <c r="AD99" s="20"/>
      <c r="AE99" s="20"/>
      <c r="AF99" s="20"/>
      <c r="AG99" s="20"/>
      <c r="AH99" s="20"/>
    </row>
    <row r="100" spans="22:34">
      <c r="AB100" s="20"/>
    </row>
    <row r="101" spans="22:34">
      <c r="AB101" s="20"/>
    </row>
    <row r="102" spans="22:34">
      <c r="AB102" s="20"/>
    </row>
    <row r="103" spans="22:34">
      <c r="V103" s="20" t="str">
        <f>IF(B103=1,0,IF(B104=1,1,IF(B105=1,2,IF(B106=1,3,""))))</f>
        <v/>
      </c>
      <c r="W103" s="20" t="str">
        <f>IF(C103=1,0,IF(C104=1,1,IF(C105=1,2,IF(C106=1,3,""))))</f>
        <v/>
      </c>
      <c r="X103" s="20" t="str">
        <f>IF(D103=1,0,IF(D104=1,1,IF(D105=1,2,IF(D106=1,3,""))))</f>
        <v/>
      </c>
      <c r="Y103" s="20" t="str">
        <f>IF(E103=1,0,IF(E104=1,1,IF(E105=1,2,IF(E106=1,3,""))))</f>
        <v/>
      </c>
      <c r="Z103" s="20" t="str">
        <f>IF(F103=1,0,IF(F104=1,1,IF(F105=1,2,IF(F106=1,3,""))))</f>
        <v/>
      </c>
      <c r="AB103" s="20"/>
    </row>
    <row r="104" spans="22:34">
      <c r="AB104" s="20"/>
    </row>
    <row r="105" spans="22:34">
      <c r="AB105" s="20"/>
      <c r="AC105" s="20"/>
      <c r="AD105" s="20"/>
      <c r="AE105" s="20"/>
      <c r="AF105" s="20"/>
      <c r="AG105" s="20"/>
      <c r="AH105" s="20"/>
    </row>
    <row r="106" spans="22:34">
      <c r="AB106" s="20"/>
      <c r="AC106" s="20"/>
      <c r="AD106" s="20"/>
      <c r="AE106" s="20"/>
      <c r="AF106" s="20"/>
      <c r="AG106" s="20"/>
      <c r="AH106" s="20"/>
    </row>
    <row r="107" spans="22:34">
      <c r="AB107" s="20"/>
      <c r="AC107" s="20"/>
      <c r="AD107" s="20"/>
      <c r="AE107" s="20"/>
      <c r="AF107" s="20"/>
      <c r="AG107" s="20"/>
      <c r="AH107" s="20"/>
    </row>
    <row r="108" spans="22:34">
      <c r="V108" s="20" t="str">
        <f>IF(B108=1,0,IF(B109=1,1,IF(B110=1,2,IF(B111=1,3,""))))</f>
        <v/>
      </c>
      <c r="W108" s="20" t="str">
        <f>IF(C108=1,0,IF(C109=1,1,IF(C110=1,2,IF(C111=1,3,""))))</f>
        <v/>
      </c>
      <c r="X108" s="20" t="str">
        <f>IF(D108=1,0,IF(D109=1,1,IF(D110=1,2,IF(D111=1,3,""))))</f>
        <v/>
      </c>
      <c r="Y108" s="20" t="str">
        <f>IF(E108=1,0,IF(E109=1,1,IF(E110=1,2,IF(E111=1,3,""))))</f>
        <v/>
      </c>
      <c r="Z108" s="20" t="str">
        <f>IF(F108=1,0,IF(F109=1,1,IF(F110=1,2,IF(F111=1,3,""))))</f>
        <v/>
      </c>
      <c r="AB108" s="20"/>
    </row>
    <row r="109" spans="22:34">
      <c r="AB109" s="20"/>
      <c r="AC109" s="20"/>
      <c r="AD109" s="20"/>
      <c r="AE109" s="20"/>
      <c r="AF109" s="20"/>
      <c r="AG109" s="20"/>
      <c r="AH109" s="20"/>
    </row>
    <row r="110" spans="22:34">
      <c r="AB110" s="20"/>
      <c r="AC110" s="20"/>
      <c r="AD110" s="20"/>
      <c r="AE110" s="20"/>
      <c r="AF110" s="20"/>
      <c r="AG110" s="20"/>
      <c r="AH110" s="20"/>
    </row>
    <row r="111" spans="22:34">
      <c r="AB111" s="20"/>
      <c r="AC111" s="20"/>
      <c r="AD111" s="20"/>
      <c r="AE111" s="20"/>
      <c r="AF111" s="20"/>
      <c r="AG111" s="20"/>
      <c r="AH111" s="20"/>
    </row>
    <row r="112" spans="22:34">
      <c r="AB112" s="20"/>
      <c r="AC112" s="20"/>
      <c r="AD112" s="20"/>
      <c r="AE112" s="20"/>
      <c r="AF112" s="20"/>
      <c r="AG112" s="20"/>
      <c r="AH112" s="20"/>
    </row>
    <row r="113" spans="22:34">
      <c r="V113" s="20" t="str">
        <f>IF(B113=1,0,IF(B114=1,1,IF(B115=1,2,IF(B116=1,3,""))))</f>
        <v/>
      </c>
      <c r="W113" s="20" t="str">
        <f>IF(C113=1,0,IF(C114=1,1,IF(C115=1,2,IF(C116=1,3,""))))</f>
        <v/>
      </c>
      <c r="X113" s="20" t="str">
        <f>IF(D113=1,0,IF(D114=1,1,IF(D115=1,2,IF(D116=1,3,""))))</f>
        <v/>
      </c>
      <c r="Y113" s="20" t="str">
        <f>IF(E113=1,0,IF(E114=1,1,IF(E115=1,2,IF(E116=1,3,""))))</f>
        <v/>
      </c>
      <c r="Z113" s="20" t="str">
        <f>IF(F113=1,0,IF(F114=1,1,IF(F115=1,2,IF(F116=1,3,""))))</f>
        <v/>
      </c>
      <c r="AB113" s="20"/>
    </row>
    <row r="114" spans="22:34">
      <c r="AB114" s="20"/>
      <c r="AC114" s="20"/>
      <c r="AD114" s="20"/>
      <c r="AE114" s="20"/>
      <c r="AF114" s="20"/>
      <c r="AG114" s="20"/>
      <c r="AH114" s="20"/>
    </row>
    <row r="115" spans="22:34">
      <c r="AB115" s="20"/>
      <c r="AC115" s="20"/>
      <c r="AD115" s="20"/>
      <c r="AE115" s="20"/>
      <c r="AF115" s="20"/>
      <c r="AG115" s="20"/>
      <c r="AH115" s="20"/>
    </row>
    <row r="116" spans="22:34">
      <c r="AB116" s="20"/>
      <c r="AC116" s="20"/>
      <c r="AD116" s="20"/>
      <c r="AE116" s="20"/>
      <c r="AF116" s="20"/>
      <c r="AG116" s="20"/>
      <c r="AH116" s="20"/>
    </row>
    <row r="117" spans="22:34">
      <c r="AC117" s="20"/>
      <c r="AD117" s="20"/>
      <c r="AE117" s="20"/>
      <c r="AF117" s="20"/>
      <c r="AG117" s="20"/>
      <c r="AH117" s="20"/>
    </row>
    <row r="118" spans="22:34">
      <c r="V118" s="20" t="str">
        <f>IF(B118=1,0,IF(B119=1,1,IF(B120=1,2,IF(B121=1,3,""))))</f>
        <v/>
      </c>
      <c r="W118" s="20" t="str">
        <f>IF(C118=1,0,IF(C119=1,1,IF(C120=1,2,IF(C121=1,3,""))))</f>
        <v/>
      </c>
      <c r="X118" s="20" t="str">
        <f>IF(D118=1,0,IF(D119=1,1,IF(D120=1,2,IF(D121=1,3,""))))</f>
        <v/>
      </c>
      <c r="Y118" s="20" t="str">
        <f>IF(E118=1,0,IF(E119=1,1,IF(E120=1,2,IF(E121=1,3,""))))</f>
        <v/>
      </c>
      <c r="Z118" s="20" t="str">
        <f>IF(F118=1,0,IF(F119=1,1,IF(F120=1,2,IF(F121=1,3,""))))</f>
        <v/>
      </c>
    </row>
    <row r="119" spans="22:34">
      <c r="AC119" s="20"/>
      <c r="AD119" s="20"/>
      <c r="AE119" s="20"/>
      <c r="AF119" s="20"/>
      <c r="AG119" s="20"/>
      <c r="AH119" s="20"/>
    </row>
    <row r="120" spans="22:34">
      <c r="V120" s="20"/>
      <c r="W120" s="20"/>
      <c r="X120" s="20"/>
      <c r="Y120" s="20"/>
      <c r="Z120" s="20"/>
      <c r="AC120" s="20"/>
      <c r="AD120" s="20"/>
      <c r="AE120" s="20"/>
      <c r="AF120" s="20"/>
      <c r="AG120" s="20"/>
      <c r="AH120" s="20"/>
    </row>
    <row r="123" spans="22:34">
      <c r="V123" s="20" t="str">
        <f>IF(B123=1,0,IF(B124=1,1,IF(B125=1,2,IF(B126=1,3,""))))</f>
        <v/>
      </c>
      <c r="W123" s="20" t="str">
        <f>IF(C123=1,0,IF(C124=1,1,IF(C125=1,2,IF(C126=1,3,""))))</f>
        <v/>
      </c>
      <c r="X123" s="20" t="str">
        <f>IF(D123=1,0,IF(D124=1,1,IF(D125=1,2,IF(D126=1,3,""))))</f>
        <v/>
      </c>
      <c r="Y123" s="20" t="str">
        <f>IF(E123=1,0,IF(E124=1,1,IF(E125=1,2,IF(E126=1,3,""))))</f>
        <v/>
      </c>
      <c r="Z123" s="20" t="str">
        <f>IF(F123=1,0,IF(F124=1,1,IF(F125=1,2,IF(F126=1,3,""))))</f>
        <v/>
      </c>
    </row>
    <row r="125" spans="22:34">
      <c r="AC125" s="20"/>
      <c r="AD125" s="20"/>
      <c r="AE125" s="20"/>
      <c r="AF125" s="20"/>
      <c r="AG125" s="20"/>
      <c r="AH125" s="20"/>
    </row>
    <row r="126" spans="22:34">
      <c r="AA126" s="20"/>
      <c r="AC126" s="20"/>
      <c r="AD126" s="20"/>
      <c r="AE126" s="20"/>
      <c r="AF126" s="20"/>
      <c r="AG126" s="20"/>
      <c r="AH126" s="20"/>
    </row>
    <row r="127" spans="22:34">
      <c r="AC127" s="20"/>
      <c r="AD127" s="20"/>
      <c r="AE127" s="20"/>
      <c r="AF127" s="20"/>
      <c r="AG127" s="20"/>
      <c r="AH127" s="20"/>
    </row>
    <row r="128" spans="22:34">
      <c r="V128" s="20" t="str">
        <f>IF(B128=1,0,IF(B129=1,1,IF(B130=1,2,IF(B131=1,3,""))))</f>
        <v/>
      </c>
      <c r="W128" s="20" t="str">
        <f>IF(C128=1,0,IF(C129=1,1,IF(C130=1,2,IF(C131=1,3,""))))</f>
        <v/>
      </c>
      <c r="X128" s="20" t="str">
        <f>IF(D128=1,0,IF(D129=1,1,IF(D130=1,2,IF(D131=1,3,""))))</f>
        <v/>
      </c>
      <c r="Y128" s="20" t="str">
        <f>IF(E128=1,0,IF(E129=1,1,IF(E130=1,2,IF(E131=1,3,""))))</f>
        <v/>
      </c>
      <c r="Z128" s="20" t="str">
        <f>IF(F128=1,0,IF(F129=1,1,IF(F130=1,2,IF(F131=1,3,""))))</f>
        <v/>
      </c>
    </row>
    <row r="129" spans="22:34">
      <c r="AC129" s="20"/>
      <c r="AD129" s="20"/>
      <c r="AE129" s="20"/>
      <c r="AF129" s="20"/>
      <c r="AG129" s="20"/>
      <c r="AH129" s="20"/>
    </row>
    <row r="130" spans="22:34">
      <c r="AC130" s="20"/>
      <c r="AD130" s="20"/>
      <c r="AE130" s="20"/>
      <c r="AF130" s="20"/>
      <c r="AG130" s="20"/>
      <c r="AH130" s="20"/>
    </row>
    <row r="131" spans="22:34">
      <c r="AC131" s="20"/>
      <c r="AD131" s="20"/>
      <c r="AE131" s="20"/>
      <c r="AF131" s="20"/>
      <c r="AG131" s="20"/>
      <c r="AH131" s="20"/>
    </row>
    <row r="132" spans="22:34">
      <c r="AC132" s="20"/>
      <c r="AD132" s="20"/>
      <c r="AE132" s="20"/>
      <c r="AF132" s="20"/>
      <c r="AG132" s="20"/>
      <c r="AH132" s="20"/>
    </row>
    <row r="133" spans="22:34">
      <c r="V133" s="20" t="str">
        <f>IF(B133=1,0,IF(B134=1,1,IF(B135=1,2,IF(B136=1,3,""))))</f>
        <v/>
      </c>
      <c r="W133" s="20" t="str">
        <f>IF(C133=1,0,IF(C134=1,1,IF(C135=1,2,IF(C136=1,3,""))))</f>
        <v/>
      </c>
      <c r="X133" s="20" t="str">
        <f>IF(D133=1,0,IF(D134=1,1,IF(D135=1,2,IF(D136=1,3,""))))</f>
        <v/>
      </c>
      <c r="Y133" s="20" t="str">
        <f>IF(E133=1,0,IF(E134=1,1,IF(E135=1,2,IF(E136=1,3,""))))</f>
        <v/>
      </c>
      <c r="Z133" s="20" t="str">
        <f>IF(F133=1,0,IF(F134=1,1,IF(F135=1,2,IF(F136=1,3,""))))</f>
        <v/>
      </c>
    </row>
    <row r="134" spans="22:34">
      <c r="AC134" s="20"/>
      <c r="AD134" s="20"/>
      <c r="AE134" s="20"/>
      <c r="AF134" s="20"/>
      <c r="AG134" s="20"/>
      <c r="AH134" s="20"/>
    </row>
    <row r="135" spans="22:34">
      <c r="AC135" s="20"/>
      <c r="AD135" s="20"/>
      <c r="AE135" s="20"/>
      <c r="AF135" s="20"/>
      <c r="AG135" s="20"/>
      <c r="AH135" s="20"/>
    </row>
    <row r="136" spans="22:34">
      <c r="AC136" s="20"/>
      <c r="AD136" s="20"/>
      <c r="AE136" s="20"/>
      <c r="AF136" s="20"/>
      <c r="AG136" s="20"/>
      <c r="AH136" s="20"/>
    </row>
    <row r="137" spans="22:34">
      <c r="AC137" s="20"/>
      <c r="AD137" s="20"/>
      <c r="AE137" s="20"/>
      <c r="AF137" s="20"/>
      <c r="AG137" s="20"/>
      <c r="AH137" s="20"/>
    </row>
    <row r="138" spans="22:34">
      <c r="V138" s="20" t="str">
        <f>IF(B138=1,0,IF(B139=1,1,IF(B140=1,2,IF(B141=1,3,""))))</f>
        <v/>
      </c>
      <c r="W138" s="20" t="str">
        <f>IF(C138=1,0,IF(C139=1,1,IF(C140=1,2,IF(C141=1,3,""))))</f>
        <v/>
      </c>
      <c r="X138" s="20" t="str">
        <f>IF(D138=1,0,IF(D139=1,1,IF(D140=1,2,IF(D141=1,3,""))))</f>
        <v/>
      </c>
      <c r="Y138" s="20" t="str">
        <f>IF(E138=1,0,IF(E139=1,1,IF(E140=1,2,IF(E141=1,3,""))))</f>
        <v/>
      </c>
      <c r="Z138" s="20" t="str">
        <f>IF(F138=1,0,IF(F139=1,1,IF(F140=1,2,IF(F141=1,3,""))))</f>
        <v/>
      </c>
    </row>
    <row r="139" spans="22:34">
      <c r="AC139" s="20"/>
      <c r="AD139" s="20"/>
      <c r="AE139" s="20"/>
      <c r="AF139" s="20"/>
      <c r="AG139" s="20"/>
      <c r="AH139" s="20"/>
    </row>
    <row r="140" spans="22:34">
      <c r="AC140" s="20"/>
      <c r="AD140" s="20"/>
      <c r="AE140" s="20"/>
      <c r="AF140" s="20"/>
      <c r="AG140" s="20"/>
      <c r="AH140" s="20"/>
    </row>
    <row r="143" spans="22:34">
      <c r="V143" s="20" t="str">
        <f>IF(B143=1,0,IF(B144=1,1,IF(B145=1,2,IF(B146=1,3,""))))</f>
        <v/>
      </c>
      <c r="W143" s="20" t="str">
        <f>IF(C143=1,0,IF(C144=1,1,IF(C145=1,2,IF(C146=1,3,""))))</f>
        <v/>
      </c>
      <c r="X143" s="20" t="str">
        <f>IF(D143=1,0,IF(D144=1,1,IF(D145=1,2,IF(D146=1,3,""))))</f>
        <v/>
      </c>
      <c r="Y143" s="20" t="str">
        <f>IF(E143=1,0,IF(E144=1,1,IF(E145=1,2,IF(E146=1,3,""))))</f>
        <v/>
      </c>
      <c r="Z143" s="20" t="str">
        <f>IF(F143=1,0,IF(F144=1,1,IF(F145=1,2,IF(F146=1,3,""))))</f>
        <v/>
      </c>
    </row>
    <row r="148" spans="22:34">
      <c r="V148" s="20" t="str">
        <f>IF(B148=1,0,IF(B149=1,1,IF(B150=1,2,IF(B151=1,3,""))))</f>
        <v/>
      </c>
      <c r="W148" s="20" t="str">
        <f>IF(C148=1,0,IF(C149=1,1,IF(C150=1,2,IF(C151=1,3,""))))</f>
        <v/>
      </c>
      <c r="X148" s="20" t="str">
        <f>IF(D148=1,0,IF(D149=1,1,IF(D150=1,2,IF(D151=1,3,""))))</f>
        <v/>
      </c>
      <c r="Y148" s="20" t="str">
        <f>IF(E148=1,0,IF(E149=1,1,IF(E150=1,2,IF(E151=1,3,""))))</f>
        <v/>
      </c>
      <c r="Z148" s="20" t="str">
        <f>IF(F148=1,0,IF(F149=1,1,IF(F150=1,2,IF(F151=1,3,""))))</f>
        <v/>
      </c>
    </row>
    <row r="149" spans="22:34">
      <c r="AC149" s="20"/>
      <c r="AD149" s="20"/>
      <c r="AE149" s="20"/>
      <c r="AF149" s="20"/>
      <c r="AG149" s="20"/>
      <c r="AH149" s="20"/>
    </row>
    <row r="150" spans="22:34">
      <c r="AC150" s="20"/>
      <c r="AD150" s="20"/>
      <c r="AE150" s="20"/>
      <c r="AF150" s="20"/>
      <c r="AG150" s="20"/>
      <c r="AH150" s="20"/>
    </row>
    <row r="151" spans="22:34">
      <c r="AC151" s="20"/>
      <c r="AD151" s="20"/>
      <c r="AE151" s="20"/>
      <c r="AF151" s="20"/>
      <c r="AG151" s="20"/>
      <c r="AH151" s="20"/>
    </row>
    <row r="152" spans="22:34">
      <c r="AC152" s="20"/>
      <c r="AD152" s="20"/>
      <c r="AE152" s="20"/>
      <c r="AF152" s="20"/>
      <c r="AG152" s="20"/>
      <c r="AH152" s="20"/>
    </row>
    <row r="153" spans="22:34">
      <c r="V153" s="20" t="str">
        <f>IF(B153=1,0,IF(B154=1,1,IF(B155=1,2,IF(B156=1,3,""))))</f>
        <v/>
      </c>
      <c r="W153" s="20" t="str">
        <f>IF(C153=1,0,IF(C154=1,1,IF(C155=1,2,IF(C156=1,3,""))))</f>
        <v/>
      </c>
      <c r="X153" s="20" t="str">
        <f>IF(D153=1,0,IF(D154=1,1,IF(D155=1,2,IF(D156=1,3,""))))</f>
        <v/>
      </c>
      <c r="Y153" s="20" t="str">
        <f>IF(E153=1,0,IF(E154=1,1,IF(E155=1,2,IF(E156=1,3,""))))</f>
        <v/>
      </c>
      <c r="Z153" s="20" t="str">
        <f>IF(F153=1,0,IF(F154=1,1,IF(F155=1,2,IF(F156=1,3,""))))</f>
        <v/>
      </c>
    </row>
    <row r="154" spans="22:34">
      <c r="AC154" s="20"/>
      <c r="AD154" s="20"/>
      <c r="AE154" s="20"/>
      <c r="AF154" s="20"/>
      <c r="AG154" s="20"/>
      <c r="AH154" s="20"/>
    </row>
    <row r="155" spans="22:34">
      <c r="V155" s="20"/>
      <c r="W155" s="20"/>
      <c r="X155" s="20"/>
      <c r="Y155" s="20"/>
      <c r="Z155" s="20"/>
      <c r="AC155" s="20"/>
      <c r="AD155" s="20"/>
      <c r="AE155" s="20"/>
      <c r="AF155" s="20"/>
      <c r="AG155" s="20"/>
      <c r="AH155" s="20"/>
    </row>
    <row r="156" spans="22:34">
      <c r="AC156" s="20"/>
      <c r="AD156" s="20"/>
      <c r="AE156" s="20"/>
      <c r="AF156" s="20"/>
      <c r="AG156" s="20"/>
      <c r="AH156" s="20"/>
    </row>
    <row r="157" spans="22:34">
      <c r="AC157" s="20"/>
      <c r="AD157" s="20"/>
      <c r="AE157" s="20"/>
      <c r="AF157" s="20"/>
      <c r="AG157" s="20"/>
      <c r="AH157" s="20"/>
    </row>
    <row r="158" spans="22:34">
      <c r="V158" s="20" t="str">
        <f>IF(B158=1,0,IF(B159=1,1,IF(B160=1,2,IF(B161=1,3,""))))</f>
        <v/>
      </c>
      <c r="W158" s="20" t="str">
        <f>IF(C158=1,0,IF(C159=1,1,IF(C160=1,2,IF(C161=1,3,""))))</f>
        <v/>
      </c>
      <c r="X158" s="20" t="str">
        <f>IF(D158=1,0,IF(D159=1,1,IF(D160=1,2,IF(D161=1,3,""))))</f>
        <v/>
      </c>
      <c r="Y158" s="20" t="str">
        <f>IF(E158=1,0,IF(E159=1,1,IF(E160=1,2,IF(E161=1,3,""))))</f>
        <v/>
      </c>
      <c r="Z158" s="20" t="str">
        <f>IF(F158=1,0,IF(F159=1,1,IF(F160=1,2,IF(F161=1,3,""))))</f>
        <v/>
      </c>
    </row>
    <row r="159" spans="22:34">
      <c r="AC159" s="20"/>
      <c r="AD159" s="20"/>
      <c r="AE159" s="20"/>
      <c r="AF159" s="20"/>
      <c r="AG159" s="20"/>
      <c r="AH159" s="20"/>
    </row>
    <row r="160" spans="22:34">
      <c r="AC160" s="20"/>
      <c r="AD160" s="20"/>
      <c r="AE160" s="20"/>
      <c r="AF160" s="20"/>
      <c r="AG160" s="20"/>
      <c r="AH160" s="20"/>
    </row>
    <row r="163" spans="22:34">
      <c r="V163" s="20" t="str">
        <f>IF(B163=1,0,IF(B164=1,1,IF(B165=1,2,IF(B166=1,3,""))))</f>
        <v/>
      </c>
      <c r="W163" s="20" t="str">
        <f>IF(C163=1,0,IF(C164=1,1,IF(C165=1,2,IF(C166=1,3,""))))</f>
        <v/>
      </c>
      <c r="X163" s="20" t="str">
        <f>IF(D163=1,0,IF(D164=1,1,IF(D165=1,2,IF(D166=1,3,""))))</f>
        <v/>
      </c>
      <c r="Y163" s="20" t="str">
        <f>IF(E163=1,0,IF(E164=1,1,IF(E165=1,2,IF(E166=1,3,""))))</f>
        <v/>
      </c>
      <c r="Z163" s="20" t="str">
        <f>IF(F163=1,0,IF(F164=1,1,IF(F165=1,2,IF(F166=1,3,""))))</f>
        <v/>
      </c>
    </row>
    <row r="165" spans="22:34">
      <c r="AC165" s="20"/>
      <c r="AD165" s="20"/>
      <c r="AE165" s="20"/>
      <c r="AF165" s="20"/>
      <c r="AG165" s="20"/>
      <c r="AH165" s="20"/>
    </row>
    <row r="166" spans="22:34">
      <c r="AC166" s="20"/>
      <c r="AD166" s="20"/>
      <c r="AE166" s="20"/>
      <c r="AF166" s="20"/>
      <c r="AG166" s="20"/>
      <c r="AH166" s="20"/>
    </row>
    <row r="167" spans="22:34">
      <c r="AC167" s="20"/>
      <c r="AD167" s="20"/>
      <c r="AE167" s="20"/>
      <c r="AF167" s="20"/>
      <c r="AG167" s="20"/>
      <c r="AH167" s="20"/>
    </row>
    <row r="168" spans="22:34">
      <c r="V168" s="20" t="str">
        <f>IF(B168=1,0,IF(B169=1,1,IF(B170=1,2,IF(B171=1,3,""))))</f>
        <v/>
      </c>
      <c r="W168" s="20" t="str">
        <f>IF(C168=1,0,IF(C169=1,1,IF(C170=1,2,IF(C171=1,3,""))))</f>
        <v/>
      </c>
      <c r="X168" s="20" t="str">
        <f>IF(D168=1,0,IF(D169=1,1,IF(D170=1,2,IF(D171=1,3,""))))</f>
        <v/>
      </c>
      <c r="Y168" s="20" t="str">
        <f>IF(E168=1,0,IF(E169=1,1,IF(E170=1,2,IF(E171=1,3,""))))</f>
        <v/>
      </c>
      <c r="Z168" s="20" t="str">
        <f>IF(F168=1,0,IF(F169=1,1,IF(F170=1,2,IF(F171=1,3,""))))</f>
        <v/>
      </c>
    </row>
    <row r="169" spans="22:34">
      <c r="AC169" s="20"/>
      <c r="AD169" s="20"/>
      <c r="AE169" s="20"/>
      <c r="AF169" s="20"/>
      <c r="AG169" s="20"/>
      <c r="AH169" s="20"/>
    </row>
    <row r="170" spans="22:34">
      <c r="AC170" s="20"/>
      <c r="AD170" s="20"/>
      <c r="AE170" s="20"/>
      <c r="AF170" s="20"/>
      <c r="AG170" s="20"/>
      <c r="AH170" s="20"/>
    </row>
    <row r="171" spans="22:34">
      <c r="AC171" s="20"/>
      <c r="AD171" s="20"/>
      <c r="AE171" s="20"/>
      <c r="AF171" s="20"/>
      <c r="AG171" s="20"/>
      <c r="AH171" s="20"/>
    </row>
    <row r="172" spans="22:34">
      <c r="AC172" s="20"/>
      <c r="AD172" s="20"/>
      <c r="AE172" s="20"/>
      <c r="AF172" s="20"/>
      <c r="AG172" s="20"/>
      <c r="AH172" s="20"/>
    </row>
    <row r="173" spans="22:34">
      <c r="V173" s="20" t="str">
        <f>IF(B173=1,0,IF(B174=1,1,IF(B175=1,2,IF(B176=1,3,""))))</f>
        <v/>
      </c>
      <c r="W173" s="20" t="str">
        <f>IF(C173=1,0,IF(C174=1,1,IF(C175=1,2,IF(C176=1,3,""))))</f>
        <v/>
      </c>
      <c r="X173" s="20" t="str">
        <f>IF(D173=1,0,IF(D174=1,1,IF(D175=1,2,IF(D176=1,3,""))))</f>
        <v/>
      </c>
      <c r="Y173" s="20" t="str">
        <f>IF(E173=1,0,IF(E174=1,1,IF(E175=1,2,IF(E176=1,3,""))))</f>
        <v/>
      </c>
      <c r="Z173" s="20" t="str">
        <f>IF(F173=1,0,IF(F174=1,1,IF(F175=1,2,IF(F176=1,3,""))))</f>
        <v/>
      </c>
    </row>
    <row r="178" spans="22:34">
      <c r="V178" s="20" t="str">
        <f>IF(B178=1,0,IF(B179=1,1,IF(B180=1,2,IF(B181=1,3,""))))</f>
        <v/>
      </c>
      <c r="W178" s="20" t="str">
        <f>IF(C178=1,0,IF(C179=1,1,IF(C180=1,2,IF(C181=1,3,""))))</f>
        <v/>
      </c>
      <c r="X178" s="20" t="str">
        <f>IF(D178=1,0,IF(D179=1,1,IF(D180=1,2,IF(D181=1,3,""))))</f>
        <v/>
      </c>
      <c r="Y178" s="20" t="str">
        <f>IF(E178=1,0,IF(E179=1,1,IF(E180=1,2,IF(E181=1,3,""))))</f>
        <v/>
      </c>
      <c r="Z178" s="20" t="str">
        <f>IF(F178=1,0,IF(F179=1,1,IF(F180=1,2,IF(F181=1,3,""))))</f>
        <v/>
      </c>
    </row>
    <row r="183" spans="22:34">
      <c r="V183" s="20" t="str">
        <f>IF(B183=1,0,IF(B184=1,1,IF(B185=1,2,IF(B186=1,3,""))))</f>
        <v/>
      </c>
      <c r="W183" s="20" t="str">
        <f>IF(C183=1,0,IF(C184=1,1,IF(C185=1,2,IF(C186=1,3,""))))</f>
        <v/>
      </c>
      <c r="X183" s="20" t="str">
        <f>IF(D183=1,0,IF(D184=1,1,IF(D185=1,2,IF(D186=1,3,""))))</f>
        <v/>
      </c>
      <c r="Y183" s="20" t="str">
        <f>IF(E183=1,0,IF(E184=1,1,IF(E185=1,2,IF(E186=1,3,""))))</f>
        <v/>
      </c>
      <c r="Z183" s="20" t="str">
        <f>IF(F183=1,0,IF(F184=1,1,IF(F185=1,2,IF(F186=1,3,""))))</f>
        <v/>
      </c>
    </row>
    <row r="185" spans="22:34">
      <c r="V185" s="20"/>
      <c r="W185" s="20"/>
      <c r="X185" s="20"/>
      <c r="Y185" s="20"/>
      <c r="Z185" s="20"/>
    </row>
    <row r="188" spans="22:34">
      <c r="V188" s="20" t="str">
        <f>IF(B188=1,0,IF(B189=1,1,IF(B190=1,2,IF(B191=1,3,""))))</f>
        <v/>
      </c>
      <c r="W188" s="20" t="str">
        <f>IF(C188=1,0,IF(C189=1,1,IF(C190=1,2,IF(C191=1,3,""))))</f>
        <v/>
      </c>
      <c r="X188" s="20" t="str">
        <f>IF(D188=1,0,IF(D189=1,1,IF(D190=1,2,IF(D191=1,3,""))))</f>
        <v/>
      </c>
      <c r="Y188" s="20" t="str">
        <f>IF(E188=1,0,IF(E189=1,1,IF(E190=1,2,IF(E191=1,3,""))))</f>
        <v/>
      </c>
      <c r="Z188" s="20" t="str">
        <f>IF(F188=1,0,IF(F189=1,1,IF(F190=1,2,IF(F191=1,3,""))))</f>
        <v/>
      </c>
    </row>
    <row r="189" spans="22:34">
      <c r="AC189" s="20"/>
      <c r="AD189" s="20"/>
      <c r="AE189" s="20"/>
      <c r="AF189" s="20"/>
      <c r="AG189" s="20"/>
      <c r="AH189" s="20"/>
    </row>
    <row r="190" spans="22:34">
      <c r="AC190" s="20"/>
      <c r="AD190" s="20"/>
      <c r="AE190" s="20"/>
      <c r="AF190" s="20"/>
      <c r="AG190" s="20"/>
      <c r="AH190" s="20"/>
    </row>
    <row r="191" spans="22:34">
      <c r="AC191" s="20"/>
      <c r="AD191" s="20"/>
      <c r="AE191" s="20"/>
      <c r="AF191" s="20"/>
      <c r="AG191" s="20"/>
      <c r="AH191" s="20"/>
    </row>
    <row r="192" spans="22:34">
      <c r="AC192" s="20"/>
      <c r="AD192" s="20"/>
      <c r="AE192" s="20"/>
      <c r="AF192" s="20"/>
      <c r="AG192" s="20"/>
      <c r="AH192" s="20"/>
    </row>
    <row r="193" spans="22:34">
      <c r="V193" s="20" t="str">
        <f>IF(B193=1,0,IF(B194=1,1,IF(B195=1,2,IF(B196=1,3,""))))</f>
        <v/>
      </c>
      <c r="W193" s="20" t="str">
        <f>IF(C193=1,0,IF(C194=1,1,IF(C195=1,2,IF(C196=1,3,""))))</f>
        <v/>
      </c>
      <c r="X193" s="20" t="str">
        <f>IF(D193=1,0,IF(D194=1,1,IF(D195=1,2,IF(D196=1,3,""))))</f>
        <v/>
      </c>
      <c r="Y193" s="20" t="str">
        <f>IF(E193=1,0,IF(E194=1,1,IF(E195=1,2,IF(E196=1,3,""))))</f>
        <v/>
      </c>
      <c r="Z193" s="20" t="str">
        <f>IF(F193=1,0,IF(F194=1,1,IF(F195=1,2,IF(F196=1,3,""))))</f>
        <v/>
      </c>
    </row>
    <row r="194" spans="22:34">
      <c r="AC194" s="20"/>
      <c r="AD194" s="20"/>
      <c r="AE194" s="20"/>
      <c r="AF194" s="20"/>
      <c r="AG194" s="20"/>
      <c r="AH194" s="20"/>
    </row>
    <row r="195" spans="22:34">
      <c r="AC195" s="20"/>
      <c r="AD195" s="20"/>
      <c r="AE195" s="20"/>
      <c r="AF195" s="20"/>
      <c r="AG195" s="20"/>
      <c r="AH195" s="20"/>
    </row>
    <row r="198" spans="22:34">
      <c r="V198" s="20" t="str">
        <f>IF(B198=1,0,IF(B199=1,1,IF(B200=1,2,IF(B201=1,3,""))))</f>
        <v/>
      </c>
      <c r="W198" s="20" t="str">
        <f>IF(C198=1,0,IF(C199=1,1,IF(C200=1,2,IF(C201=1,3,""))))</f>
        <v/>
      </c>
      <c r="X198" s="20" t="str">
        <f>IF(D198=1,0,IF(D199=1,1,IF(D200=1,2,IF(D201=1,3,""))))</f>
        <v/>
      </c>
      <c r="Y198" s="20" t="str">
        <f>IF(E198=1,0,IF(E199=1,1,IF(E200=1,2,IF(E201=1,3,""))))</f>
        <v/>
      </c>
      <c r="Z198" s="20" t="str">
        <f>IF(F198=1,0,IF(F199=1,1,IF(F200=1,2,IF(F201=1,3,""))))</f>
        <v/>
      </c>
    </row>
    <row r="199" spans="22:34">
      <c r="AC199" s="20"/>
      <c r="AD199" s="20"/>
      <c r="AE199" s="20"/>
      <c r="AF199" s="20"/>
      <c r="AG199" s="20"/>
      <c r="AH199" s="20"/>
    </row>
    <row r="200" spans="22:34">
      <c r="AC200" s="20"/>
      <c r="AD200" s="20"/>
      <c r="AE200" s="20"/>
      <c r="AF200" s="20"/>
      <c r="AG200" s="20"/>
      <c r="AH200" s="20"/>
    </row>
    <row r="201" spans="22:34">
      <c r="AC201" s="20"/>
      <c r="AD201" s="20"/>
      <c r="AE201" s="20"/>
      <c r="AF201" s="20"/>
      <c r="AG201" s="20"/>
      <c r="AH201" s="20"/>
    </row>
    <row r="202" spans="22:34">
      <c r="AC202" s="20"/>
      <c r="AD202" s="20"/>
      <c r="AE202" s="20"/>
      <c r="AF202" s="20"/>
      <c r="AG202" s="20"/>
      <c r="AH202" s="20"/>
    </row>
    <row r="203" spans="22:34">
      <c r="V203" s="20" t="str">
        <f>IF(B203=1,0,IF(B204=1,1,IF(B205=1,2,IF(B206=1,3,""))))</f>
        <v/>
      </c>
      <c r="W203" s="20" t="str">
        <f>IF(C203=1,0,IF(C204=1,1,IF(C205=1,2,IF(C206=1,3,""))))</f>
        <v/>
      </c>
      <c r="X203" s="20" t="str">
        <f>IF(D203=1,0,IF(D204=1,1,IF(D205=1,2,IF(D206=1,3,""))))</f>
        <v/>
      </c>
      <c r="Y203" s="20" t="str">
        <f>IF(E203=1,0,IF(E204=1,1,IF(E205=1,2,IF(E206=1,3,""))))</f>
        <v/>
      </c>
      <c r="Z203" s="20" t="str">
        <f>IF(F203=1,0,IF(F204=1,1,IF(F205=1,2,IF(F206=1,3,""))))</f>
        <v/>
      </c>
    </row>
    <row r="208" spans="22:34">
      <c r="V208" s="20" t="str">
        <f>IF(B208=1,0,IF(B209=1,1,IF(B210=1,2,IF(B211=1,3,""))))</f>
        <v/>
      </c>
      <c r="W208" s="20" t="str">
        <f>IF(C208=1,0,IF(C209=1,1,IF(C210=1,2,IF(C211=1,3,""))))</f>
        <v/>
      </c>
      <c r="X208" s="20" t="str">
        <f>IF(D208=1,0,IF(D209=1,1,IF(D210=1,2,IF(D211=1,3,""))))</f>
        <v/>
      </c>
      <c r="Y208" s="20" t="str">
        <f>IF(E208=1,0,IF(E209=1,1,IF(E210=1,2,IF(E211=1,3,""))))</f>
        <v/>
      </c>
      <c r="Z208" s="20" t="str">
        <f>IF(F208=1,0,IF(F209=1,1,IF(F210=1,2,IF(F211=1,3,""))))</f>
        <v/>
      </c>
    </row>
    <row r="213" spans="22:34">
      <c r="V213" s="20" t="str">
        <f>IF(B213=1,0,IF(B214=1,1,IF(B215=1,2,IF(B216=1,3,""))))</f>
        <v/>
      </c>
      <c r="W213" s="20" t="str">
        <f>IF(C213=1,0,IF(C214=1,1,IF(C215=1,2,IF(C216=1,3,""))))</f>
        <v/>
      </c>
      <c r="X213" s="20" t="str">
        <f>IF(D213=1,0,IF(D214=1,1,IF(D215=1,2,IF(D216=1,3,""))))</f>
        <v/>
      </c>
      <c r="Y213" s="20" t="str">
        <f>IF(E213=1,0,IF(E214=1,1,IF(E215=1,2,IF(E216=1,3,""))))</f>
        <v/>
      </c>
      <c r="Z213" s="20" t="str">
        <f>IF(F213=1,0,IF(F214=1,1,IF(F215=1,2,IF(F216=1,3,""))))</f>
        <v/>
      </c>
    </row>
    <row r="215" spans="22:34">
      <c r="V215" s="20"/>
      <c r="W215" s="20"/>
      <c r="X215" s="20"/>
      <c r="Y215" s="20"/>
      <c r="Z215" s="20"/>
    </row>
    <row r="217" spans="22:34">
      <c r="AC217" s="20"/>
      <c r="AD217" s="20"/>
      <c r="AE217" s="20"/>
      <c r="AF217" s="20"/>
      <c r="AG217" s="20"/>
      <c r="AH217" s="20"/>
    </row>
    <row r="218" spans="22:34">
      <c r="V218" s="20" t="str">
        <f>IF(B218=1,0,IF(B219=1,1,IF(B220=1,2,IF(B221=1,3,""))))</f>
        <v/>
      </c>
      <c r="W218" s="20" t="str">
        <f>IF(C218=1,0,IF(C219=1,1,IF(C220=1,2,IF(C221=1,3,""))))</f>
        <v/>
      </c>
      <c r="X218" s="20" t="str">
        <f>IF(D218=1,0,IF(D219=1,1,IF(D220=1,2,IF(D221=1,3,""))))</f>
        <v/>
      </c>
      <c r="Y218" s="20" t="str">
        <f>IF(E218=1,0,IF(E219=1,1,IF(E220=1,2,IF(E221=1,3,""))))</f>
        <v/>
      </c>
      <c r="Z218" s="20" t="str">
        <f>IF(F218=1,0,IF(F219=1,1,IF(F220=1,2,IF(F221=1,3,""))))</f>
        <v/>
      </c>
    </row>
    <row r="219" spans="22:34">
      <c r="AC219" s="20"/>
      <c r="AD219" s="20"/>
      <c r="AE219" s="20"/>
      <c r="AF219" s="20"/>
      <c r="AG219" s="20"/>
      <c r="AH219" s="20"/>
    </row>
    <row r="220" spans="22:34">
      <c r="AC220" s="20"/>
      <c r="AD220" s="20"/>
      <c r="AE220" s="20"/>
      <c r="AF220" s="20"/>
      <c r="AG220" s="20"/>
      <c r="AH220" s="20"/>
    </row>
    <row r="221" spans="22:34">
      <c r="AC221" s="20"/>
      <c r="AD221" s="20"/>
      <c r="AE221" s="20"/>
      <c r="AF221" s="20"/>
      <c r="AG221" s="20"/>
      <c r="AH221" s="20"/>
    </row>
    <row r="223" spans="22:34">
      <c r="V223" s="20" t="str">
        <f>IF(B223=1,0,IF(B224=1,1,IF(B225=1,2,IF(B226=1,3,""))))</f>
        <v/>
      </c>
      <c r="W223" s="20" t="str">
        <f>IF(C223=1,0,IF(C224=1,1,IF(C225=1,2,IF(C226=1,3,""))))</f>
        <v/>
      </c>
      <c r="X223" s="20" t="str">
        <f>IF(D223=1,0,IF(D224=1,1,IF(D225=1,2,IF(D226=1,3,""))))</f>
        <v/>
      </c>
      <c r="Y223" s="20" t="str">
        <f>IF(E223=1,0,IF(E224=1,1,IF(E225=1,2,IF(E226=1,3,""))))</f>
        <v/>
      </c>
      <c r="Z223" s="20" t="str">
        <f>IF(F223=1,0,IF(F224=1,1,IF(F225=1,2,IF(F226=1,3,""))))</f>
        <v/>
      </c>
    </row>
    <row r="228" spans="22:34">
      <c r="V228" s="20" t="str">
        <f>IF(B228=1,0,IF(B229=1,1,IF(B230=1,2,IF(B231=1,3,""))))</f>
        <v/>
      </c>
      <c r="W228" s="20" t="str">
        <f>IF(C228=1,0,IF(C229=1,1,IF(C230=1,2,IF(C231=1,3,""))))</f>
        <v/>
      </c>
      <c r="X228" s="20" t="str">
        <f>IF(D228=1,0,IF(D229=1,1,IF(D230=1,2,IF(D231=1,3,""))))</f>
        <v/>
      </c>
      <c r="Y228" s="20" t="str">
        <f>IF(E228=1,0,IF(E229=1,1,IF(E230=1,2,IF(E231=1,3,""))))</f>
        <v/>
      </c>
      <c r="Z228" s="20" t="str">
        <f>IF(F228=1,0,IF(F229=1,1,IF(F230=1,2,IF(F231=1,3,""))))</f>
        <v/>
      </c>
    </row>
    <row r="229" spans="22:34">
      <c r="AC229" s="20"/>
      <c r="AD229" s="20"/>
      <c r="AE229" s="20"/>
      <c r="AF229" s="20"/>
      <c r="AG229" s="20"/>
      <c r="AH229" s="20"/>
    </row>
    <row r="230" spans="22:34">
      <c r="AC230" s="20"/>
      <c r="AD230" s="20"/>
      <c r="AE230" s="20"/>
      <c r="AF230" s="20"/>
      <c r="AG230" s="20"/>
      <c r="AH230" s="20"/>
    </row>
    <row r="231" spans="22:34">
      <c r="AC231" s="20"/>
      <c r="AD231" s="20"/>
      <c r="AE231" s="20"/>
      <c r="AF231" s="20"/>
      <c r="AG231" s="20"/>
      <c r="AH231" s="20"/>
    </row>
    <row r="232" spans="22:34">
      <c r="AC232" s="20"/>
      <c r="AD232" s="20"/>
      <c r="AE232" s="20"/>
      <c r="AF232" s="20"/>
      <c r="AG232" s="20"/>
      <c r="AH232" s="20"/>
    </row>
    <row r="233" spans="22:34">
      <c r="V233" s="20" t="str">
        <f>IF(B233=1,0,IF(B234=1,1,IF(B235=1,2,IF(B236=1,3,""))))</f>
        <v/>
      </c>
      <c r="W233" s="20" t="str">
        <f>IF(C233=1,0,IF(C234=1,1,IF(C235=1,2,IF(C236=1,3,""))))</f>
        <v/>
      </c>
      <c r="X233" s="20" t="str">
        <f>IF(D233=1,0,IF(D234=1,1,IF(D235=1,2,IF(D236=1,3,""))))</f>
        <v/>
      </c>
      <c r="Y233" s="20" t="str">
        <f>IF(E233=1,0,IF(E234=1,1,IF(E235=1,2,IF(E236=1,3,""))))</f>
        <v/>
      </c>
      <c r="Z233" s="20" t="str">
        <f>IF(F233=1,0,IF(F234=1,1,IF(F235=1,2,IF(F236=1,3,""))))</f>
        <v/>
      </c>
    </row>
    <row r="237" spans="22:34">
      <c r="AC237" s="20"/>
      <c r="AD237" s="20"/>
      <c r="AE237" s="20"/>
      <c r="AF237" s="20"/>
      <c r="AG237" s="20"/>
      <c r="AH237" s="20"/>
    </row>
    <row r="238" spans="22:34">
      <c r="V238" s="20" t="str">
        <f>IF(B238=1,0,IF(B239=1,1,IF(B240=1,2,IF(B241=1,3,""))))</f>
        <v/>
      </c>
      <c r="W238" s="20" t="str">
        <f>IF(C238=1,0,IF(C239=1,1,IF(C240=1,2,IF(C241=1,3,""))))</f>
        <v/>
      </c>
      <c r="X238" s="20" t="str">
        <f>IF(D238=1,0,IF(D239=1,1,IF(D240=1,2,IF(D241=1,3,""))))</f>
        <v/>
      </c>
      <c r="Y238" s="20" t="str">
        <f>IF(E238=1,0,IF(E239=1,1,IF(E240=1,2,IF(E241=1,3,""))))</f>
        <v/>
      </c>
      <c r="Z238" s="20" t="str">
        <f>IF(F238=1,0,IF(F239=1,1,IF(F240=1,2,IF(F241=1,3,""))))</f>
        <v/>
      </c>
    </row>
    <row r="239" spans="22:34">
      <c r="AC239" s="20"/>
      <c r="AD239" s="20"/>
      <c r="AE239" s="20"/>
      <c r="AF239" s="20"/>
      <c r="AG239" s="20"/>
      <c r="AH239" s="20"/>
    </row>
    <row r="240" spans="22:34">
      <c r="AC240" s="20"/>
      <c r="AD240" s="20"/>
      <c r="AE240" s="20"/>
      <c r="AF240" s="20"/>
      <c r="AG240" s="20"/>
      <c r="AH240" s="20"/>
    </row>
    <row r="241" spans="22:34">
      <c r="AC241" s="20"/>
      <c r="AD241" s="20"/>
      <c r="AE241" s="20"/>
      <c r="AF241" s="20"/>
      <c r="AG241" s="20"/>
      <c r="AH241" s="20"/>
    </row>
    <row r="242" spans="22:34">
      <c r="AC242" s="20"/>
      <c r="AD242" s="20"/>
      <c r="AE242" s="20"/>
      <c r="AF242" s="20"/>
      <c r="AG242" s="20"/>
      <c r="AH242" s="20"/>
    </row>
    <row r="243" spans="22:34">
      <c r="V243" s="20" t="str">
        <f>IF(B243=1,0,IF(B244=1,1,IF(B245=1,2,IF(B246=1,3,""))))</f>
        <v/>
      </c>
      <c r="W243" s="20" t="str">
        <f>IF(C243=1,0,IF(C244=1,1,IF(C245=1,2,IF(C246=1,3,""))))</f>
        <v/>
      </c>
      <c r="X243" s="20" t="str">
        <f>IF(D243=1,0,IF(D244=1,1,IF(D245=1,2,IF(D246=1,3,""))))</f>
        <v/>
      </c>
      <c r="Y243" s="20" t="str">
        <f>IF(E243=1,0,IF(E244=1,1,IF(E245=1,2,IF(E246=1,3,""))))</f>
        <v/>
      </c>
      <c r="Z243" s="20" t="str">
        <f>IF(F243=1,0,IF(F244=1,1,IF(F245=1,2,IF(F246=1,3,""))))</f>
        <v/>
      </c>
    </row>
    <row r="245" spans="22:34">
      <c r="V245" s="20"/>
      <c r="W245" s="20"/>
      <c r="X245" s="20"/>
      <c r="Y245" s="20"/>
      <c r="Z245" s="20"/>
      <c r="AC245" s="20"/>
      <c r="AD245" s="20"/>
      <c r="AE245" s="20"/>
      <c r="AF245" s="20"/>
      <c r="AG245" s="20"/>
      <c r="AH245" s="20"/>
    </row>
    <row r="246" spans="22:34">
      <c r="AC246" s="20"/>
      <c r="AD246" s="20"/>
      <c r="AE246" s="20"/>
      <c r="AF246" s="20"/>
      <c r="AG246" s="20"/>
      <c r="AH246" s="20"/>
    </row>
    <row r="247" spans="22:34">
      <c r="AC247" s="20"/>
      <c r="AD247" s="20"/>
      <c r="AE247" s="20"/>
      <c r="AF247" s="20"/>
      <c r="AG247" s="20"/>
      <c r="AH247" s="20"/>
    </row>
    <row r="248" spans="22:34">
      <c r="V248" s="20" t="str">
        <f>IF(B248=1,0,IF(B249=1,1,IF(B250=1,2,IF(B251=1,3,""))))</f>
        <v/>
      </c>
      <c r="W248" s="20" t="str">
        <f>IF(C248=1,0,IF(C249=1,1,IF(C250=1,2,IF(C251=1,3,""))))</f>
        <v/>
      </c>
      <c r="X248" s="20" t="str">
        <f>IF(D248=1,0,IF(D249=1,1,IF(D250=1,2,IF(D251=1,3,""))))</f>
        <v/>
      </c>
      <c r="Y248" s="20" t="str">
        <f>IF(E248=1,0,IF(E249=1,1,IF(E250=1,2,IF(E251=1,3,""))))</f>
        <v/>
      </c>
      <c r="Z248" s="20" t="str">
        <f>IF(F248=1,0,IF(F249=1,1,IF(F250=1,2,IF(F251=1,3,""))))</f>
        <v/>
      </c>
    </row>
    <row r="249" spans="22:34">
      <c r="AC249" s="20"/>
      <c r="AD249" s="20"/>
      <c r="AE249" s="20"/>
      <c r="AF249" s="20"/>
      <c r="AG249" s="20"/>
      <c r="AH249" s="20"/>
    </row>
    <row r="250" spans="22:34">
      <c r="AC250" s="20"/>
      <c r="AD250" s="20"/>
      <c r="AE250" s="20"/>
      <c r="AF250" s="20"/>
      <c r="AG250" s="20"/>
      <c r="AH250" s="20"/>
    </row>
    <row r="251" spans="22:34">
      <c r="AC251" s="20"/>
      <c r="AD251" s="20"/>
      <c r="AE251" s="20"/>
      <c r="AF251" s="20"/>
      <c r="AG251" s="20"/>
      <c r="AH251" s="20"/>
    </row>
  </sheetData>
  <phoneticPr fontId="4" type="noConversion"/>
  <conditionalFormatting sqref="B3:F5">
    <cfRule type="cellIs" dxfId="419" priority="10" operator="equal">
      <formula>1</formula>
    </cfRule>
  </conditionalFormatting>
  <conditionalFormatting sqref="B8:F10">
    <cfRule type="cellIs" dxfId="418" priority="9" operator="equal">
      <formula>1</formula>
    </cfRule>
  </conditionalFormatting>
  <conditionalFormatting sqref="B13:F15">
    <cfRule type="cellIs" dxfId="417" priority="8" operator="equal">
      <formula>1</formula>
    </cfRule>
  </conditionalFormatting>
  <conditionalFormatting sqref="B18:F20">
    <cfRule type="cellIs" dxfId="416" priority="7" operator="equal">
      <formula>1</formula>
    </cfRule>
  </conditionalFormatting>
  <conditionalFormatting sqref="B23:F25">
    <cfRule type="cellIs" dxfId="415" priority="6" operator="equal">
      <formula>1</formula>
    </cfRule>
  </conditionalFormatting>
  <conditionalFormatting sqref="B28:F30">
    <cfRule type="cellIs" dxfId="414" priority="5" operator="equal">
      <formula>1</formula>
    </cfRule>
  </conditionalFormatting>
  <conditionalFormatting sqref="B33:F35">
    <cfRule type="cellIs" dxfId="413" priority="4" operator="equal">
      <formula>1</formula>
    </cfRule>
  </conditionalFormatting>
  <conditionalFormatting sqref="B38:F40">
    <cfRule type="cellIs" dxfId="412" priority="3" operator="equal">
      <formula>1</formula>
    </cfRule>
  </conditionalFormatting>
  <conditionalFormatting sqref="B43:F45">
    <cfRule type="cellIs" dxfId="411" priority="2" operator="equal">
      <formula>1</formula>
    </cfRule>
  </conditionalFormatting>
  <conditionalFormatting sqref="B48:F50">
    <cfRule type="cellIs" dxfId="410" priority="1" operator="equal">
      <formula>1</formula>
    </cfRule>
  </conditionalFormatting>
  <conditionalFormatting sqref="H102:I104 J105:K113">
    <cfRule type="cellIs" dxfId="409" priority="50" operator="equal">
      <formula>1</formula>
    </cfRule>
  </conditionalFormatting>
  <conditionalFormatting sqref="K133:O139">
    <cfRule type="cellIs" dxfId="408" priority="40" operator="equal">
      <formula>1</formula>
    </cfRule>
  </conditionalFormatting>
  <conditionalFormatting sqref="K141:O147">
    <cfRule type="cellIs" dxfId="407" priority="39" operator="equal">
      <formula>1</formula>
    </cfRule>
  </conditionalFormatting>
  <conditionalFormatting sqref="K162:O168">
    <cfRule type="cellIs" dxfId="406" priority="38" operator="equal">
      <formula>1</formula>
    </cfRule>
  </conditionalFormatting>
  <conditionalFormatting sqref="M97:O103">
    <cfRule type="cellIs" dxfId="405" priority="42" operator="equal">
      <formula>1</formula>
    </cfRule>
  </conditionalFormatting>
  <conditionalFormatting sqref="M81:Q87 R85:T85">
    <cfRule type="cellIs" dxfId="404" priority="41" operator="equal">
      <formula>1</formula>
    </cfRule>
  </conditionalFormatting>
  <conditionalFormatting sqref="Q49">
    <cfRule type="cellIs" dxfId="403" priority="46" operator="equal">
      <formula>1</formula>
    </cfRule>
  </conditionalFormatting>
  <conditionalFormatting sqref="Q73">
    <cfRule type="cellIs" dxfId="402" priority="45" operator="equal">
      <formula>1</formula>
    </cfRule>
  </conditionalFormatting>
  <conditionalFormatting sqref="Q89">
    <cfRule type="cellIs" dxfId="401" priority="44" operator="equal">
      <formula>1</formula>
    </cfRule>
  </conditionalFormatting>
  <conditionalFormatting sqref="Q105:Q113">
    <cfRule type="cellIs" dxfId="400" priority="43" operator="equal">
      <formula>1</formula>
    </cfRule>
  </conditionalFormatting>
  <conditionalFormatting sqref="S49:T49">
    <cfRule type="cellIs" dxfId="399" priority="49" operator="equal">
      <formula>1</formula>
    </cfRule>
  </conditionalFormatting>
  <conditionalFormatting sqref="S73:T73">
    <cfRule type="cellIs" dxfId="398" priority="48" operator="equal">
      <formula>1</formula>
    </cfRule>
  </conditionalFormatting>
  <conditionalFormatting sqref="S89:T89">
    <cfRule type="cellIs" dxfId="397" priority="47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352E-68EB-4247-859D-332D6E897AAF}">
  <sheetPr>
    <tabColor rgb="FFFFC000"/>
  </sheetPr>
  <dimension ref="A1:BD210"/>
  <sheetViews>
    <sheetView zoomScale="55" zoomScaleNormal="55" workbookViewId="0">
      <selection activeCell="A3" sqref="A3:G13"/>
    </sheetView>
  </sheetViews>
  <sheetFormatPr defaultColWidth="8.75" defaultRowHeight="16.5"/>
  <cols>
    <col min="1" max="1" width="8.625" style="1" customWidth="1"/>
    <col min="2" max="2" width="16.625" style="1" customWidth="1"/>
    <col min="3" max="7" width="8.625" style="1" customWidth="1"/>
    <col min="8" max="13" width="9" style="1" customWidth="1"/>
    <col min="14" max="16" width="20.625" style="1" customWidth="1"/>
    <col min="17" max="18" width="10.625" style="1" customWidth="1"/>
    <col min="19" max="19" width="9" style="1" customWidth="1"/>
    <col min="20" max="20" width="7.625" style="12" customWidth="1"/>
    <col min="21" max="25" width="5.625" style="43" customWidth="1"/>
    <col min="26" max="26" width="9" style="12" customWidth="1"/>
    <col min="27" max="27" width="7.625" style="12" customWidth="1"/>
    <col min="28" max="32" width="5.625" style="12" customWidth="1"/>
    <col min="33" max="40" width="6.875" style="12" customWidth="1"/>
    <col min="41" max="41" width="3.875" style="12" customWidth="1"/>
    <col min="42" max="42" width="6.875" style="12" customWidth="1"/>
    <col min="43" max="43" width="5.125" style="12" customWidth="1"/>
    <col min="44" max="44" width="6.875" style="12" customWidth="1"/>
    <col min="45" max="45" width="7" style="5" customWidth="1"/>
    <col min="46" max="49" width="6.875" style="12" customWidth="1"/>
    <col min="50" max="56" width="6" style="12" customWidth="1"/>
    <col min="57" max="58" width="5.75" style="1" customWidth="1"/>
    <col min="59" max="59" width="7.375" style="1" customWidth="1"/>
    <col min="60" max="60" width="7.75" style="1" customWidth="1"/>
    <col min="61" max="61" width="7.875" style="1" customWidth="1"/>
    <col min="62" max="62" width="7" style="1" customWidth="1"/>
    <col min="63" max="63" width="7.75" style="1" customWidth="1"/>
    <col min="64" max="64" width="6.25" style="1" customWidth="1"/>
    <col min="65" max="65" width="6.125" style="1" customWidth="1"/>
    <col min="66" max="16384" width="8.75" style="1"/>
  </cols>
  <sheetData>
    <row r="1" spans="1:56" ht="17.25" customHeight="1" thickBot="1">
      <c r="I1" s="180" t="s">
        <v>101</v>
      </c>
      <c r="J1" s="181"/>
      <c r="K1" s="181"/>
      <c r="L1" s="181"/>
      <c r="M1" s="182"/>
      <c r="N1" s="53">
        <f>PRODUCT(C18:G18)</f>
        <v>11592740743</v>
      </c>
      <c r="O1" s="82"/>
      <c r="P1" s="82"/>
      <c r="Q1" s="82"/>
      <c r="R1" s="82"/>
      <c r="S1" s="12"/>
      <c r="T1" s="12" t="s">
        <v>132</v>
      </c>
      <c r="U1" s="1"/>
      <c r="V1" s="1"/>
      <c r="W1" s="1"/>
      <c r="X1" s="1"/>
      <c r="Y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1:56" ht="17.25" customHeight="1" thickBot="1">
      <c r="A2" s="32" t="s">
        <v>18</v>
      </c>
      <c r="B2" s="18" t="s">
        <v>131</v>
      </c>
      <c r="C2" s="96" t="s">
        <v>115</v>
      </c>
      <c r="D2" s="93" t="s">
        <v>114</v>
      </c>
      <c r="E2" s="93" t="s">
        <v>113</v>
      </c>
      <c r="F2" s="93" t="s">
        <v>112</v>
      </c>
      <c r="G2" s="92" t="s">
        <v>111</v>
      </c>
      <c r="H2" s="43"/>
      <c r="I2" s="180" t="s">
        <v>100</v>
      </c>
      <c r="J2" s="181"/>
      <c r="K2" s="181"/>
      <c r="L2" s="181"/>
      <c r="M2" s="182"/>
      <c r="N2" s="81" t="s">
        <v>99</v>
      </c>
      <c r="O2" s="81" t="s">
        <v>98</v>
      </c>
      <c r="P2" s="81" t="s">
        <v>97</v>
      </c>
      <c r="Q2" s="81" t="s">
        <v>96</v>
      </c>
      <c r="R2" s="81" t="s">
        <v>95</v>
      </c>
      <c r="S2" s="12"/>
      <c r="Z2" s="109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 spans="1:56" ht="17.25" customHeight="1">
      <c r="A3" s="103" t="s">
        <v>273</v>
      </c>
      <c r="B3" s="63">
        <v>0</v>
      </c>
      <c r="C3" s="90">
        <f>COUNTIF(U:U,$A3)</f>
        <v>3</v>
      </c>
      <c r="D3" s="43">
        <f t="shared" ref="D3" si="0">COUNTIF(V:V,$A3)</f>
        <v>4</v>
      </c>
      <c r="E3" s="43">
        <f t="shared" ref="E3" si="1">COUNTIF(W:W,$A3)</f>
        <v>4</v>
      </c>
      <c r="F3" s="43">
        <f t="shared" ref="F3" si="2">COUNTIF(X:X,$A3)</f>
        <v>4</v>
      </c>
      <c r="G3" s="89">
        <f t="shared" ref="G3" si="3">COUNTIF(Y:Y,$A3)</f>
        <v>3</v>
      </c>
      <c r="H3" s="43"/>
      <c r="I3" s="59" t="s">
        <v>238</v>
      </c>
      <c r="J3" s="60" t="s">
        <v>87</v>
      </c>
      <c r="K3" s="60" t="s">
        <v>87</v>
      </c>
      <c r="L3" s="60" t="s">
        <v>239</v>
      </c>
      <c r="M3" s="75" t="s">
        <v>239</v>
      </c>
      <c r="N3" s="58">
        <f>Summary!E23</f>
        <v>5000</v>
      </c>
      <c r="O3" s="70">
        <f t="shared" ref="O3:O11" si="4">C20*D20*E20*F20*G20-$C$19*$D$19*$E$19*$F$19*$G$19</f>
        <v>199344</v>
      </c>
      <c r="P3" s="69">
        <f t="shared" ref="P3:P13" si="5">IF(N3 &lt;&gt; "--", N3*O3, "--")</f>
        <v>996720000</v>
      </c>
      <c r="Q3" s="57">
        <f>IF(N3&lt;&gt;"--",P3/$N$1/Summary!$A$9,"--")</f>
        <v>8.5977942757138395E-2</v>
      </c>
      <c r="R3" s="57">
        <f t="shared" ref="R3:R12" si="6">IF(N3&lt;&gt;"--",O3/$N$1,"--")</f>
        <v>1.7195588551427677E-5</v>
      </c>
      <c r="S3" s="12"/>
      <c r="T3" s="106" t="s">
        <v>130</v>
      </c>
      <c r="U3" s="104" t="s">
        <v>115</v>
      </c>
      <c r="V3" s="104" t="s">
        <v>114</v>
      </c>
      <c r="W3" s="104" t="s">
        <v>113</v>
      </c>
      <c r="X3" s="104" t="s">
        <v>112</v>
      </c>
      <c r="Y3" s="104" t="s">
        <v>111</v>
      </c>
      <c r="Z3" s="43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 spans="1:56" ht="17.25" customHeight="1">
      <c r="A4" s="103" t="s">
        <v>13</v>
      </c>
      <c r="B4" s="63">
        <v>1</v>
      </c>
      <c r="C4" s="90">
        <f t="shared" ref="C3:C12" si="7">COUNTIF(U:U,$A4)</f>
        <v>2</v>
      </c>
      <c r="D4" s="43">
        <f t="shared" ref="D4:D12" si="8">COUNTIF(V:V,$A4)</f>
        <v>10</v>
      </c>
      <c r="E4" s="43">
        <f t="shared" ref="E4:E12" si="9">COUNTIF(W:W,$A4)</f>
        <v>8</v>
      </c>
      <c r="F4" s="43">
        <f t="shared" ref="F4:F12" si="10">COUNTIF(X:X,$A4)</f>
        <v>10</v>
      </c>
      <c r="G4" s="89">
        <f t="shared" ref="G4:G12" si="11">COUNTIF(Y:Y,$A4)</f>
        <v>14</v>
      </c>
      <c r="I4" s="56" t="s">
        <v>85</v>
      </c>
      <c r="J4" s="12" t="s">
        <v>85</v>
      </c>
      <c r="K4" s="12" t="s">
        <v>85</v>
      </c>
      <c r="L4" s="12" t="s">
        <v>240</v>
      </c>
      <c r="M4" s="11" t="s">
        <v>240</v>
      </c>
      <c r="N4" s="55">
        <f>Summary!E24</f>
        <v>2000</v>
      </c>
      <c r="O4" s="63">
        <f t="shared" si="4"/>
        <v>77824</v>
      </c>
      <c r="P4" s="62">
        <f t="shared" si="5"/>
        <v>155648000</v>
      </c>
      <c r="Q4" s="54">
        <f>IF(N4&lt;&gt;"--",P4/$N$1/Summary!$A$9,"--")</f>
        <v>1.3426333207182636E-2</v>
      </c>
      <c r="R4" s="54">
        <f t="shared" si="6"/>
        <v>6.7131666035913175E-6</v>
      </c>
      <c r="S4" s="12"/>
      <c r="T4" s="84">
        <v>0</v>
      </c>
      <c r="U4" s="83" t="s">
        <v>7</v>
      </c>
      <c r="V4" s="83" t="s">
        <v>7</v>
      </c>
      <c r="W4" s="83" t="s">
        <v>7</v>
      </c>
      <c r="X4" s="83" t="s">
        <v>7</v>
      </c>
      <c r="Y4" s="83" t="s">
        <v>7</v>
      </c>
      <c r="Z4" s="43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 spans="1:56" ht="17.25" customHeight="1">
      <c r="A5" s="102" t="s">
        <v>12</v>
      </c>
      <c r="B5" s="63">
        <v>2</v>
      </c>
      <c r="C5" s="43">
        <f t="shared" si="7"/>
        <v>4</v>
      </c>
      <c r="D5" s="43">
        <f t="shared" si="8"/>
        <v>6</v>
      </c>
      <c r="E5" s="43">
        <f t="shared" si="9"/>
        <v>16</v>
      </c>
      <c r="F5" s="43">
        <f t="shared" si="10"/>
        <v>4</v>
      </c>
      <c r="G5" s="89">
        <f t="shared" si="11"/>
        <v>4</v>
      </c>
      <c r="H5" s="43"/>
      <c r="I5" s="56" t="s">
        <v>83</v>
      </c>
      <c r="J5" s="12" t="s">
        <v>83</v>
      </c>
      <c r="K5" s="12" t="s">
        <v>83</v>
      </c>
      <c r="L5" s="12" t="s">
        <v>241</v>
      </c>
      <c r="M5" s="11" t="s">
        <v>241</v>
      </c>
      <c r="N5" s="55">
        <f>Summary!E25</f>
        <v>750</v>
      </c>
      <c r="O5" s="63">
        <f t="shared" si="4"/>
        <v>529824</v>
      </c>
      <c r="P5" s="62">
        <f t="shared" si="5"/>
        <v>397368000</v>
      </c>
      <c r="Q5" s="54">
        <f>IF(N5&lt;&gt;"--",P5/$N$1/Summary!$A$9,"--")</f>
        <v>3.4277312743316649E-2</v>
      </c>
      <c r="R5" s="54">
        <f t="shared" si="6"/>
        <v>4.5703083657755527E-5</v>
      </c>
      <c r="S5" s="12"/>
      <c r="T5" s="84">
        <v>1</v>
      </c>
      <c r="U5" s="83" t="s">
        <v>7</v>
      </c>
      <c r="V5" s="83" t="s">
        <v>7</v>
      </c>
      <c r="W5" s="83" t="s">
        <v>7</v>
      </c>
      <c r="X5" s="83" t="s">
        <v>7</v>
      </c>
      <c r="Y5" s="83" t="s">
        <v>7</v>
      </c>
      <c r="Z5" s="43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 spans="1:56" ht="17.25" customHeight="1">
      <c r="A6" s="101" t="s">
        <v>11</v>
      </c>
      <c r="B6" s="63">
        <v>3</v>
      </c>
      <c r="C6" s="43">
        <f t="shared" si="7"/>
        <v>2</v>
      </c>
      <c r="D6" s="43">
        <f t="shared" si="8"/>
        <v>20</v>
      </c>
      <c r="E6" s="43">
        <f t="shared" si="9"/>
        <v>6</v>
      </c>
      <c r="F6" s="43">
        <f t="shared" si="10"/>
        <v>22</v>
      </c>
      <c r="G6" s="89">
        <f t="shared" si="11"/>
        <v>14</v>
      </c>
      <c r="H6" s="43"/>
      <c r="I6" s="56" t="s">
        <v>237</v>
      </c>
      <c r="J6" s="12" t="s">
        <v>237</v>
      </c>
      <c r="K6" s="12" t="s">
        <v>237</v>
      </c>
      <c r="L6" s="12" t="s">
        <v>242</v>
      </c>
      <c r="M6" s="11" t="s">
        <v>242</v>
      </c>
      <c r="N6" s="55">
        <f>Summary!E26</f>
        <v>750</v>
      </c>
      <c r="O6" s="63">
        <f t="shared" si="4"/>
        <v>275392</v>
      </c>
      <c r="P6" s="62">
        <f t="shared" si="5"/>
        <v>206544000</v>
      </c>
      <c r="Q6" s="54">
        <f>IF(N6&lt;&gt;"--",P6/$N$1/Summary!$A$9,"--")</f>
        <v>1.7816666876184276E-2</v>
      </c>
      <c r="R6" s="54">
        <f t="shared" si="6"/>
        <v>2.375555583491237E-5</v>
      </c>
      <c r="S6" s="12"/>
      <c r="T6" s="84">
        <v>2</v>
      </c>
      <c r="U6" s="83" t="s">
        <v>187</v>
      </c>
      <c r="V6" s="83" t="s">
        <v>10</v>
      </c>
      <c r="W6" s="83" t="s">
        <v>185</v>
      </c>
      <c r="X6" s="83" t="s">
        <v>10</v>
      </c>
      <c r="Y6" s="83" t="s">
        <v>187</v>
      </c>
      <c r="Z6" s="43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 spans="1:56" ht="17.25" customHeight="1">
      <c r="A7" s="100" t="s">
        <v>10</v>
      </c>
      <c r="B7" s="63">
        <v>4</v>
      </c>
      <c r="C7" s="43">
        <f t="shared" si="7"/>
        <v>4</v>
      </c>
      <c r="D7" s="43">
        <f t="shared" si="8"/>
        <v>12</v>
      </c>
      <c r="E7" s="43">
        <f t="shared" si="9"/>
        <v>18</v>
      </c>
      <c r="F7" s="43">
        <f t="shared" si="10"/>
        <v>12</v>
      </c>
      <c r="G7" s="89">
        <f t="shared" si="11"/>
        <v>4</v>
      </c>
      <c r="H7" s="43"/>
      <c r="I7" s="56" t="s">
        <v>80</v>
      </c>
      <c r="J7" s="12" t="s">
        <v>80</v>
      </c>
      <c r="K7" s="12" t="s">
        <v>80</v>
      </c>
      <c r="L7" s="12" t="s">
        <v>80</v>
      </c>
      <c r="M7" s="11" t="s">
        <v>243</v>
      </c>
      <c r="N7" s="55">
        <f>Summary!E27</f>
        <v>150</v>
      </c>
      <c r="O7" s="63">
        <f t="shared" si="4"/>
        <v>389184</v>
      </c>
      <c r="P7" s="62">
        <f t="shared" si="5"/>
        <v>58377600</v>
      </c>
      <c r="Q7" s="54">
        <f>IF(N7&lt;&gt;"--",P7/$N$1/Summary!$A$9,"--")</f>
        <v>5.035703057126497E-3</v>
      </c>
      <c r="R7" s="54">
        <f t="shared" si="6"/>
        <v>3.3571353714176649E-5</v>
      </c>
      <c r="S7" s="12"/>
      <c r="T7" s="84">
        <v>3</v>
      </c>
      <c r="U7" s="83" t="s">
        <v>187</v>
      </c>
      <c r="V7" s="83" t="s">
        <v>10</v>
      </c>
      <c r="W7" s="83" t="s">
        <v>185</v>
      </c>
      <c r="X7" s="83" t="s">
        <v>10</v>
      </c>
      <c r="Y7" s="83" t="s">
        <v>187</v>
      </c>
      <c r="Z7" s="43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 spans="1:56" ht="17.25" customHeight="1">
      <c r="A8" s="90" t="s">
        <v>9</v>
      </c>
      <c r="B8" s="63">
        <v>5</v>
      </c>
      <c r="C8" s="43">
        <f t="shared" si="7"/>
        <v>26</v>
      </c>
      <c r="D8" s="43">
        <f t="shared" si="8"/>
        <v>8</v>
      </c>
      <c r="E8" s="43">
        <f t="shared" si="9"/>
        <v>0</v>
      </c>
      <c r="F8" s="43">
        <f t="shared" si="10"/>
        <v>10</v>
      </c>
      <c r="G8" s="89">
        <f t="shared" si="11"/>
        <v>17</v>
      </c>
      <c r="H8" s="43"/>
      <c r="I8" s="56" t="s">
        <v>79</v>
      </c>
      <c r="J8" s="12" t="s">
        <v>79</v>
      </c>
      <c r="K8" s="12" t="s">
        <v>79</v>
      </c>
      <c r="L8" s="12" t="s">
        <v>79</v>
      </c>
      <c r="M8" s="11" t="s">
        <v>244</v>
      </c>
      <c r="N8" s="55">
        <f>Summary!E28</f>
        <v>150</v>
      </c>
      <c r="O8" s="63">
        <f t="shared" si="4"/>
        <v>1146304</v>
      </c>
      <c r="P8" s="62">
        <f t="shared" si="5"/>
        <v>171945600</v>
      </c>
      <c r="Q8" s="54">
        <f>IF(N8&lt;&gt;"--",P8/$N$1/Summary!$A$9,"--")</f>
        <v>1.483217849962057E-2</v>
      </c>
      <c r="R8" s="54">
        <f t="shared" si="6"/>
        <v>9.8881189997470465E-5</v>
      </c>
      <c r="S8" s="12"/>
      <c r="T8" s="84">
        <v>4</v>
      </c>
      <c r="U8" s="83" t="s">
        <v>188</v>
      </c>
      <c r="V8" s="83" t="s">
        <v>187</v>
      </c>
      <c r="W8" s="83" t="s">
        <v>186</v>
      </c>
      <c r="X8" s="83" t="s">
        <v>187</v>
      </c>
      <c r="Y8" s="83" t="s">
        <v>10</v>
      </c>
      <c r="Z8" s="43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</row>
    <row r="9" spans="1:56" ht="17.25" customHeight="1">
      <c r="A9" s="90" t="s">
        <v>8</v>
      </c>
      <c r="B9" s="63">
        <v>6</v>
      </c>
      <c r="C9" s="43">
        <f t="shared" si="7"/>
        <v>25</v>
      </c>
      <c r="D9" s="43">
        <f t="shared" si="8"/>
        <v>12</v>
      </c>
      <c r="E9" s="43">
        <f t="shared" si="9"/>
        <v>4</v>
      </c>
      <c r="F9" s="43">
        <f t="shared" si="10"/>
        <v>12</v>
      </c>
      <c r="G9" s="89">
        <f t="shared" si="11"/>
        <v>17</v>
      </c>
      <c r="H9" s="43"/>
      <c r="I9" s="56" t="s">
        <v>78</v>
      </c>
      <c r="J9" s="12" t="s">
        <v>78</v>
      </c>
      <c r="K9" s="12" t="s">
        <v>78</v>
      </c>
      <c r="L9" s="12" t="s">
        <v>78</v>
      </c>
      <c r="M9" s="11" t="s">
        <v>245</v>
      </c>
      <c r="N9" s="55">
        <f>Summary!E29</f>
        <v>100</v>
      </c>
      <c r="O9" s="63">
        <f t="shared" si="4"/>
        <v>413244</v>
      </c>
      <c r="P9" s="62">
        <f t="shared" si="5"/>
        <v>41324400</v>
      </c>
      <c r="Q9" s="54">
        <f>IF(N9&lt;&gt;"--",P9/$N$1/Summary!$A$9,"--")</f>
        <v>3.5646790449404948E-3</v>
      </c>
      <c r="R9" s="54">
        <f t="shared" si="6"/>
        <v>3.5646790449404943E-5</v>
      </c>
      <c r="S9" s="12"/>
      <c r="T9" s="84">
        <v>5</v>
      </c>
      <c r="U9" s="83" t="s">
        <v>188</v>
      </c>
      <c r="V9" s="83" t="s">
        <v>187</v>
      </c>
      <c r="W9" s="83" t="s">
        <v>186</v>
      </c>
      <c r="X9" s="83" t="s">
        <v>187</v>
      </c>
      <c r="Y9" s="83" t="s">
        <v>10</v>
      </c>
      <c r="Z9" s="43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</row>
    <row r="10" spans="1:56" ht="17.25" customHeight="1">
      <c r="A10" s="90" t="s">
        <v>7</v>
      </c>
      <c r="B10" s="63">
        <v>7</v>
      </c>
      <c r="C10" s="43">
        <f t="shared" si="7"/>
        <v>12</v>
      </c>
      <c r="D10" s="43">
        <f t="shared" si="8"/>
        <v>7</v>
      </c>
      <c r="E10" s="43">
        <f t="shared" si="9"/>
        <v>15</v>
      </c>
      <c r="F10" s="43">
        <f t="shared" si="10"/>
        <v>7</v>
      </c>
      <c r="G10" s="89">
        <f t="shared" si="11"/>
        <v>9</v>
      </c>
      <c r="H10" s="43"/>
      <c r="I10" s="56" t="s">
        <v>77</v>
      </c>
      <c r="J10" s="12" t="s">
        <v>77</v>
      </c>
      <c r="K10" s="12" t="s">
        <v>77</v>
      </c>
      <c r="L10" s="12" t="s">
        <v>77</v>
      </c>
      <c r="M10" s="11" t="s">
        <v>246</v>
      </c>
      <c r="N10" s="55">
        <f>Summary!E30</f>
        <v>100</v>
      </c>
      <c r="O10" s="63">
        <f t="shared" si="4"/>
        <v>721899</v>
      </c>
      <c r="P10" s="62">
        <f t="shared" si="5"/>
        <v>72189900</v>
      </c>
      <c r="Q10" s="54">
        <f>IF(N10&lt;&gt;"--",P10/$N$1/Summary!$A$9,"--")</f>
        <v>6.2271641883814358E-3</v>
      </c>
      <c r="R10" s="54">
        <f t="shared" si="6"/>
        <v>6.2271641883814358E-5</v>
      </c>
      <c r="S10" s="12"/>
      <c r="T10" s="84">
        <v>6</v>
      </c>
      <c r="U10" s="83" t="s">
        <v>181</v>
      </c>
      <c r="V10" s="83" t="s">
        <v>181</v>
      </c>
      <c r="W10" s="83" t="s">
        <v>181</v>
      </c>
      <c r="X10" s="83" t="s">
        <v>181</v>
      </c>
      <c r="Y10" s="83" t="s">
        <v>181</v>
      </c>
      <c r="Z10" s="43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 spans="1:56" ht="17.25" customHeight="1">
      <c r="A11" s="90" t="s">
        <v>6</v>
      </c>
      <c r="B11" s="63">
        <v>8</v>
      </c>
      <c r="C11" s="43">
        <f t="shared" si="7"/>
        <v>12</v>
      </c>
      <c r="D11" s="43">
        <f t="shared" si="8"/>
        <v>11</v>
      </c>
      <c r="E11" s="43">
        <f t="shared" si="9"/>
        <v>15</v>
      </c>
      <c r="F11" s="43">
        <f t="shared" si="10"/>
        <v>9</v>
      </c>
      <c r="G11" s="89">
        <f t="shared" si="11"/>
        <v>10</v>
      </c>
      <c r="H11" s="43"/>
      <c r="I11" s="56" t="s">
        <v>76</v>
      </c>
      <c r="J11" s="12" t="s">
        <v>76</v>
      </c>
      <c r="K11" s="12" t="s">
        <v>76</v>
      </c>
      <c r="L11" s="12" t="s">
        <v>76</v>
      </c>
      <c r="M11" s="11" t="s">
        <v>247</v>
      </c>
      <c r="N11" s="55">
        <f>Summary!E31</f>
        <v>100</v>
      </c>
      <c r="O11" s="63">
        <f t="shared" si="4"/>
        <v>344184</v>
      </c>
      <c r="P11" s="62">
        <f t="shared" si="5"/>
        <v>34418400</v>
      </c>
      <c r="Q11" s="54">
        <f>IF(N11&lt;&gt;"--",P11/$N$1/Summary!$A$9,"--")</f>
        <v>2.968961418444791E-3</v>
      </c>
      <c r="R11" s="54">
        <f t="shared" si="6"/>
        <v>2.9689614184447909E-5</v>
      </c>
      <c r="S11" s="12"/>
      <c r="T11" s="84">
        <v>7</v>
      </c>
      <c r="U11" s="83" t="s">
        <v>190</v>
      </c>
      <c r="V11" s="83" t="s">
        <v>190</v>
      </c>
      <c r="W11" s="83" t="s">
        <v>193</v>
      </c>
      <c r="X11" s="83" t="s">
        <v>190</v>
      </c>
      <c r="Y11" s="83" t="s">
        <v>190</v>
      </c>
      <c r="Z11" s="43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 spans="1:56" ht="17.25" customHeight="1" thickBot="1">
      <c r="A12" s="88" t="s">
        <v>5</v>
      </c>
      <c r="B12" s="35">
        <v>9</v>
      </c>
      <c r="C12" s="88">
        <f t="shared" si="7"/>
        <v>9</v>
      </c>
      <c r="D12" s="87">
        <f t="shared" si="8"/>
        <v>9</v>
      </c>
      <c r="E12" s="87">
        <f t="shared" si="9"/>
        <v>13</v>
      </c>
      <c r="F12" s="87">
        <f t="shared" si="10"/>
        <v>9</v>
      </c>
      <c r="G12" s="86">
        <f t="shared" si="11"/>
        <v>7</v>
      </c>
      <c r="H12" s="43"/>
      <c r="I12" s="53" t="s">
        <v>140</v>
      </c>
      <c r="J12" s="8" t="s">
        <v>140</v>
      </c>
      <c r="K12" s="53" t="s">
        <v>140</v>
      </c>
      <c r="L12" s="53" t="s">
        <v>140</v>
      </c>
      <c r="M12" s="8" t="s">
        <v>140</v>
      </c>
      <c r="N12" s="55">
        <f>Summary!E32</f>
        <v>200</v>
      </c>
      <c r="O12" s="35">
        <f>C19*D19*E19*F19*G19</f>
        <v>576</v>
      </c>
      <c r="P12" s="62">
        <f t="shared" si="5"/>
        <v>115200</v>
      </c>
      <c r="Q12" s="54">
        <f>IF(N12&lt;&gt;"--",P12/$N$1/Summary!$A$9,"--")</f>
        <v>9.9372531961055697E-6</v>
      </c>
      <c r="R12" s="54">
        <f t="shared" si="6"/>
        <v>4.9686265980527849E-8</v>
      </c>
      <c r="S12" s="12"/>
      <c r="T12" s="84">
        <v>8</v>
      </c>
      <c r="U12" s="83" t="s">
        <v>190</v>
      </c>
      <c r="V12" s="83" t="s">
        <v>190</v>
      </c>
      <c r="W12" s="83" t="s">
        <v>193</v>
      </c>
      <c r="X12" s="83" t="s">
        <v>190</v>
      </c>
      <c r="Y12" s="83" t="s">
        <v>190</v>
      </c>
      <c r="Z12" s="43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 spans="1:56" ht="17.25" customHeight="1" thickBot="1">
      <c r="A13" s="88" t="s">
        <v>4</v>
      </c>
      <c r="B13" s="35">
        <v>11</v>
      </c>
      <c r="C13" s="88">
        <f>COUNTIF(U:U,$A13)</f>
        <v>4</v>
      </c>
      <c r="D13" s="87">
        <f>COUNTIF(V:V,$A13)</f>
        <v>4</v>
      </c>
      <c r="E13" s="87">
        <f>COUNTIF(W:W,$A13)</f>
        <v>4</v>
      </c>
      <c r="F13" s="87">
        <f>COUNTIF(X:X,$A13)</f>
        <v>4</v>
      </c>
      <c r="G13" s="86">
        <f>COUNTIF(Y:Y,$A13)</f>
        <v>4</v>
      </c>
      <c r="H13" s="43"/>
      <c r="I13" s="59" t="s">
        <v>238</v>
      </c>
      <c r="J13" s="60" t="s">
        <v>87</v>
      </c>
      <c r="K13" s="60" t="s">
        <v>87</v>
      </c>
      <c r="L13" s="60" t="s">
        <v>239</v>
      </c>
      <c r="M13" s="75" t="s">
        <v>74</v>
      </c>
      <c r="N13" s="58">
        <f>Summary!D23</f>
        <v>1000</v>
      </c>
      <c r="O13" s="70">
        <f t="shared" ref="O13:O21" si="12">(C20*D20*E20*F20-$C$19*$D$19*$E$19*$F$19)*($G$18-G20)</f>
        <v>994848</v>
      </c>
      <c r="P13" s="80">
        <f t="shared" si="5"/>
        <v>994848000</v>
      </c>
      <c r="Q13" s="57">
        <f>IF(N13&lt;&gt;"--",P13/$N$1/Summary!$A$9,"--")</f>
        <v>8.5816462392701673E-2</v>
      </c>
      <c r="R13" s="79">
        <f t="shared" ref="R13:R42" si="13">IF(N13&lt;&gt;"--",O13/$N$1,"--")</f>
        <v>8.5816462392701676E-5</v>
      </c>
      <c r="S13" s="48"/>
      <c r="T13" s="84">
        <v>9</v>
      </c>
      <c r="U13" s="83" t="s">
        <v>189</v>
      </c>
      <c r="V13" s="83" t="s">
        <v>189</v>
      </c>
      <c r="W13" s="83" t="s">
        <v>7</v>
      </c>
      <c r="X13" s="83" t="s">
        <v>189</v>
      </c>
      <c r="Y13" s="83" t="s">
        <v>189</v>
      </c>
      <c r="Z13" s="43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 spans="1:56" ht="17.25" customHeight="1">
      <c r="B14" s="12" t="s">
        <v>128</v>
      </c>
      <c r="C14" s="12">
        <f>SUM(C3:C13)</f>
        <v>103</v>
      </c>
      <c r="D14" s="12">
        <f t="shared" ref="D14:G14" si="14">SUM(D3:D13)</f>
        <v>103</v>
      </c>
      <c r="E14" s="12">
        <f t="shared" si="14"/>
        <v>103</v>
      </c>
      <c r="F14" s="12">
        <f t="shared" si="14"/>
        <v>103</v>
      </c>
      <c r="G14" s="12">
        <f t="shared" si="14"/>
        <v>103</v>
      </c>
      <c r="H14" s="43"/>
      <c r="I14" s="56" t="s">
        <v>85</v>
      </c>
      <c r="J14" s="12" t="s">
        <v>85</v>
      </c>
      <c r="K14" s="12" t="s">
        <v>85</v>
      </c>
      <c r="L14" s="12" t="s">
        <v>240</v>
      </c>
      <c r="M14" s="11" t="s">
        <v>74</v>
      </c>
      <c r="N14" s="55">
        <f>Summary!D24</f>
        <v>400</v>
      </c>
      <c r="O14" s="63">
        <f t="shared" si="12"/>
        <v>1056768</v>
      </c>
      <c r="P14" s="73">
        <f t="shared" ref="P14:P32" si="15">IF(N14 &lt;&gt; "--", N14*O14, "--")</f>
        <v>422707200</v>
      </c>
      <c r="Q14" s="54">
        <f>IF(N14&lt;&gt;"--",P14/$N$1/Summary!$A$9,"--")</f>
        <v>3.6463094394243369E-2</v>
      </c>
      <c r="R14" s="72">
        <f t="shared" si="13"/>
        <v>9.1157735985608417E-5</v>
      </c>
      <c r="S14" s="12"/>
      <c r="T14" s="84">
        <v>10</v>
      </c>
      <c r="U14" s="83" t="s">
        <v>189</v>
      </c>
      <c r="V14" s="83" t="s">
        <v>189</v>
      </c>
      <c r="W14" s="83" t="s">
        <v>7</v>
      </c>
      <c r="X14" s="83" t="s">
        <v>189</v>
      </c>
      <c r="Y14" s="83" t="s">
        <v>189</v>
      </c>
      <c r="Z14" s="43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 spans="1:56" ht="17.25" customHeight="1">
      <c r="A15" s="12"/>
      <c r="I15" s="56" t="s">
        <v>83</v>
      </c>
      <c r="J15" s="12" t="s">
        <v>83</v>
      </c>
      <c r="K15" s="12" t="s">
        <v>83</v>
      </c>
      <c r="L15" s="12" t="s">
        <v>241</v>
      </c>
      <c r="M15" s="11" t="s">
        <v>74</v>
      </c>
      <c r="N15" s="55">
        <f>Summary!D25</f>
        <v>100</v>
      </c>
      <c r="O15" s="63">
        <f t="shared" si="12"/>
        <v>2666688</v>
      </c>
      <c r="P15" s="73">
        <f t="shared" si="15"/>
        <v>266668800</v>
      </c>
      <c r="Q15" s="54">
        <f>IF(N15&lt;&gt;"--",P15/$N$1/Summary!$A$9,"--")</f>
        <v>2.3003084940118376E-2</v>
      </c>
      <c r="R15" s="72">
        <f t="shared" si="13"/>
        <v>2.3003084940118374E-4</v>
      </c>
      <c r="S15" s="12"/>
      <c r="T15" s="84">
        <v>11</v>
      </c>
      <c r="U15" s="83" t="s">
        <v>185</v>
      </c>
      <c r="V15" s="83" t="s">
        <v>186</v>
      </c>
      <c r="W15" s="83" t="s">
        <v>188</v>
      </c>
      <c r="X15" s="83" t="s">
        <v>186</v>
      </c>
      <c r="Y15" s="83" t="s">
        <v>185</v>
      </c>
      <c r="Z15" s="43"/>
      <c r="AA15" s="1"/>
      <c r="AB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 spans="1:56" ht="17.25" customHeight="1" thickBot="1">
      <c r="I16" s="56" t="s">
        <v>237</v>
      </c>
      <c r="J16" s="12" t="s">
        <v>237</v>
      </c>
      <c r="K16" s="12" t="s">
        <v>237</v>
      </c>
      <c r="L16" s="12" t="s">
        <v>242</v>
      </c>
      <c r="M16" s="11" t="s">
        <v>74</v>
      </c>
      <c r="N16" s="55">
        <f>Summary!D26</f>
        <v>100</v>
      </c>
      <c r="O16" s="63">
        <f t="shared" si="12"/>
        <v>3766272</v>
      </c>
      <c r="P16" s="73">
        <f t="shared" si="15"/>
        <v>376627200</v>
      </c>
      <c r="Q16" s="54">
        <f>IF(N16&lt;&gt;"--",P16/$N$1/Summary!$A$9,"--")</f>
        <v>3.2488193115801138E-2</v>
      </c>
      <c r="R16" s="72">
        <f t="shared" si="13"/>
        <v>3.2488193115801138E-4</v>
      </c>
      <c r="S16" s="12"/>
      <c r="T16" s="84">
        <v>12</v>
      </c>
      <c r="U16" s="83" t="s">
        <v>185</v>
      </c>
      <c r="V16" s="83" t="s">
        <v>186</v>
      </c>
      <c r="W16" s="83" t="s">
        <v>188</v>
      </c>
      <c r="X16" s="83" t="s">
        <v>186</v>
      </c>
      <c r="Y16" s="83" t="s">
        <v>185</v>
      </c>
      <c r="Z16" s="43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</row>
    <row r="17" spans="1:56" ht="17.25" customHeight="1" thickBot="1">
      <c r="A17" s="32" t="s">
        <v>58</v>
      </c>
      <c r="B17" s="81" t="s">
        <v>116</v>
      </c>
      <c r="C17" s="93" t="s">
        <v>115</v>
      </c>
      <c r="D17" s="93" t="s">
        <v>114</v>
      </c>
      <c r="E17" s="93" t="s">
        <v>113</v>
      </c>
      <c r="F17" s="93" t="s">
        <v>112</v>
      </c>
      <c r="G17" s="92" t="s">
        <v>111</v>
      </c>
      <c r="H17" s="43"/>
      <c r="I17" s="56" t="s">
        <v>80</v>
      </c>
      <c r="J17" s="12" t="s">
        <v>80</v>
      </c>
      <c r="K17" s="12" t="s">
        <v>80</v>
      </c>
      <c r="L17" s="12" t="s">
        <v>80</v>
      </c>
      <c r="M17" s="11" t="s">
        <v>74</v>
      </c>
      <c r="N17" s="55">
        <f>Summary!D27</f>
        <v>40</v>
      </c>
      <c r="O17" s="63">
        <f t="shared" si="12"/>
        <v>1601568</v>
      </c>
      <c r="P17" s="73">
        <f t="shared" si="15"/>
        <v>64062720</v>
      </c>
      <c r="Q17" s="54">
        <f>IF(N17&lt;&gt;"--",P17/$N$1/Summary!$A$9,"--")</f>
        <v>5.5261065023543068E-3</v>
      </c>
      <c r="R17" s="72">
        <f t="shared" si="13"/>
        <v>1.3815266255885769E-4</v>
      </c>
      <c r="S17" s="12"/>
      <c r="T17" s="84">
        <v>13</v>
      </c>
      <c r="U17" s="83" t="s">
        <v>186</v>
      </c>
      <c r="V17" s="83" t="s">
        <v>188</v>
      </c>
      <c r="W17" s="83" t="s">
        <v>187</v>
      </c>
      <c r="X17" s="83" t="s">
        <v>188</v>
      </c>
      <c r="Y17" s="83" t="s">
        <v>186</v>
      </c>
      <c r="Z17" s="43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</row>
    <row r="18" spans="1:56" ht="17.25" customHeight="1">
      <c r="A18" s="78" t="s">
        <v>75</v>
      </c>
      <c r="B18" s="70" t="s">
        <v>127</v>
      </c>
      <c r="C18" s="99">
        <f>SUM(C3:C13)</f>
        <v>103</v>
      </c>
      <c r="D18" s="99">
        <f t="shared" ref="D18:G18" si="16">SUM(D3:D13)</f>
        <v>103</v>
      </c>
      <c r="E18" s="99">
        <f t="shared" si="16"/>
        <v>103</v>
      </c>
      <c r="F18" s="99">
        <f t="shared" si="16"/>
        <v>103</v>
      </c>
      <c r="G18" s="99">
        <f t="shared" si="16"/>
        <v>103</v>
      </c>
      <c r="H18" s="43"/>
      <c r="I18" s="56" t="s">
        <v>79</v>
      </c>
      <c r="J18" s="12" t="s">
        <v>79</v>
      </c>
      <c r="K18" s="12" t="s">
        <v>79</v>
      </c>
      <c r="L18" s="12" t="s">
        <v>79</v>
      </c>
      <c r="M18" s="11" t="s">
        <v>74</v>
      </c>
      <c r="N18" s="55">
        <f>Summary!D28</f>
        <v>40</v>
      </c>
      <c r="O18" s="63">
        <f t="shared" si="12"/>
        <v>4743616</v>
      </c>
      <c r="P18" s="73">
        <f t="shared" si="15"/>
        <v>189744640</v>
      </c>
      <c r="Q18" s="54">
        <f>IF(N18&lt;&gt;"--",P18/$N$1/Summary!$A$9,"--")</f>
        <v>1.636753932538108E-2</v>
      </c>
      <c r="R18" s="72">
        <f t="shared" si="13"/>
        <v>4.0918848313452707E-4</v>
      </c>
      <c r="S18" s="48"/>
      <c r="T18" s="84">
        <v>14</v>
      </c>
      <c r="U18" s="83" t="s">
        <v>186</v>
      </c>
      <c r="V18" s="83" t="s">
        <v>188</v>
      </c>
      <c r="W18" s="83" t="s">
        <v>187</v>
      </c>
      <c r="X18" s="83" t="s">
        <v>188</v>
      </c>
      <c r="Y18" s="83" t="s">
        <v>186</v>
      </c>
      <c r="Z18" s="43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 spans="1:56" ht="17.25" customHeight="1">
      <c r="A19" s="98" t="s">
        <v>273</v>
      </c>
      <c r="B19" s="63" t="s">
        <v>180</v>
      </c>
      <c r="C19" s="146">
        <f>C3</f>
        <v>3</v>
      </c>
      <c r="D19" s="146">
        <f t="shared" ref="D19:G19" si="17">D3</f>
        <v>4</v>
      </c>
      <c r="E19" s="146">
        <f t="shared" si="17"/>
        <v>4</v>
      </c>
      <c r="F19" s="146">
        <f t="shared" si="17"/>
        <v>4</v>
      </c>
      <c r="G19" s="146">
        <f t="shared" si="17"/>
        <v>3</v>
      </c>
      <c r="I19" s="56" t="s">
        <v>78</v>
      </c>
      <c r="J19" s="12" t="s">
        <v>78</v>
      </c>
      <c r="K19" s="12" t="s">
        <v>78</v>
      </c>
      <c r="L19" s="12" t="s">
        <v>78</v>
      </c>
      <c r="M19" s="11" t="s">
        <v>74</v>
      </c>
      <c r="N19" s="55">
        <f>Summary!D29</f>
        <v>25</v>
      </c>
      <c r="O19" s="63">
        <f t="shared" si="12"/>
        <v>3120663</v>
      </c>
      <c r="P19" s="73">
        <f t="shared" si="15"/>
        <v>78016575</v>
      </c>
      <c r="Q19" s="54">
        <f>IF(N19&lt;&gt;"--",P19/$N$1/Summary!$A$9,"--")</f>
        <v>6.7297782922565962E-3</v>
      </c>
      <c r="R19" s="72">
        <f t="shared" si="13"/>
        <v>2.6919113169026384E-4</v>
      </c>
      <c r="S19" s="12"/>
      <c r="T19" s="84">
        <v>15</v>
      </c>
      <c r="U19" s="83" t="s">
        <v>181</v>
      </c>
      <c r="V19" s="83" t="s">
        <v>181</v>
      </c>
      <c r="W19" s="83" t="s">
        <v>181</v>
      </c>
      <c r="X19" s="83" t="s">
        <v>181</v>
      </c>
      <c r="Y19" s="83" t="s">
        <v>181</v>
      </c>
      <c r="Z19" s="43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 spans="1:56" ht="17.25" customHeight="1">
      <c r="A20" s="98" t="s">
        <v>87</v>
      </c>
      <c r="B20" s="63" t="s">
        <v>126</v>
      </c>
      <c r="C20" s="12">
        <f>C$3+C4</f>
        <v>5</v>
      </c>
      <c r="D20" s="12">
        <f t="shared" ref="D20:G20" si="18">D$3+D4</f>
        <v>14</v>
      </c>
      <c r="E20" s="12">
        <f t="shared" si="18"/>
        <v>12</v>
      </c>
      <c r="F20" s="12">
        <f t="shared" si="18"/>
        <v>14</v>
      </c>
      <c r="G20" s="12">
        <f t="shared" si="18"/>
        <v>17</v>
      </c>
      <c r="I20" s="56" t="s">
        <v>77</v>
      </c>
      <c r="J20" s="12" t="s">
        <v>77</v>
      </c>
      <c r="K20" s="12" t="s">
        <v>77</v>
      </c>
      <c r="L20" s="12" t="s">
        <v>77</v>
      </c>
      <c r="M20" s="11" t="s">
        <v>74</v>
      </c>
      <c r="N20" s="55">
        <f>Summary!D30</f>
        <v>25</v>
      </c>
      <c r="O20" s="63">
        <f t="shared" si="12"/>
        <v>4984470</v>
      </c>
      <c r="P20" s="73">
        <f t="shared" si="15"/>
        <v>124611750</v>
      </c>
      <c r="Q20" s="54">
        <f>IF(N20&lt;&gt;"--",P20/$N$1/Summary!$A$9,"--")</f>
        <v>1.0749119018748334E-2</v>
      </c>
      <c r="R20" s="72">
        <f t="shared" si="13"/>
        <v>4.2996476074993339E-4</v>
      </c>
      <c r="S20" s="12"/>
      <c r="T20" s="84">
        <v>16</v>
      </c>
      <c r="U20" s="83" t="s">
        <v>192</v>
      </c>
      <c r="V20" s="83" t="s">
        <v>192</v>
      </c>
      <c r="W20" s="83" t="s">
        <v>192</v>
      </c>
      <c r="X20" s="83" t="s">
        <v>192</v>
      </c>
      <c r="Y20" s="83" t="s">
        <v>192</v>
      </c>
      <c r="Z20" s="43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1:56" ht="17.25" customHeight="1">
      <c r="A21" s="98" t="s">
        <v>85</v>
      </c>
      <c r="B21" s="63" t="s">
        <v>125</v>
      </c>
      <c r="C21" s="12">
        <f>C$3+C5</f>
        <v>7</v>
      </c>
      <c r="D21" s="12">
        <f t="shared" ref="D21:G21" si="19">D$3+D5</f>
        <v>10</v>
      </c>
      <c r="E21" s="12">
        <f t="shared" si="19"/>
        <v>20</v>
      </c>
      <c r="F21" s="12">
        <f t="shared" si="19"/>
        <v>8</v>
      </c>
      <c r="G21" s="12">
        <f t="shared" si="19"/>
        <v>7</v>
      </c>
      <c r="I21" s="56" t="s">
        <v>76</v>
      </c>
      <c r="J21" s="12" t="s">
        <v>76</v>
      </c>
      <c r="K21" s="12" t="s">
        <v>76</v>
      </c>
      <c r="L21" s="12" t="s">
        <v>76</v>
      </c>
      <c r="M21" s="11" t="s">
        <v>74</v>
      </c>
      <c r="N21" s="55">
        <f>Summary!D31</f>
        <v>25</v>
      </c>
      <c r="O21" s="63">
        <f t="shared" si="12"/>
        <v>3188412</v>
      </c>
      <c r="P21" s="73">
        <f t="shared" si="15"/>
        <v>79710300</v>
      </c>
      <c r="Q21" s="54">
        <f>IF(N21&lt;&gt;"--",P21/$N$1/Summary!$A$9,"--")</f>
        <v>6.8758804985897025E-3</v>
      </c>
      <c r="R21" s="72">
        <f t="shared" si="13"/>
        <v>2.7503521994358811E-4</v>
      </c>
      <c r="S21" s="12"/>
      <c r="T21" s="84">
        <v>17</v>
      </c>
      <c r="U21" s="83" t="s">
        <v>192</v>
      </c>
      <c r="V21" s="83" t="s">
        <v>192</v>
      </c>
      <c r="W21" s="83" t="s">
        <v>192</v>
      </c>
      <c r="X21" s="83" t="s">
        <v>192</v>
      </c>
      <c r="Y21" s="83" t="s">
        <v>192</v>
      </c>
      <c r="Z21" s="43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1:56" ht="17.25" customHeight="1" thickBot="1">
      <c r="A22" s="98" t="s">
        <v>83</v>
      </c>
      <c r="B22" s="63" t="s">
        <v>124</v>
      </c>
      <c r="C22" s="12">
        <f t="shared" ref="C22:G22" si="20">C$3+C6</f>
        <v>5</v>
      </c>
      <c r="D22" s="12">
        <f t="shared" si="20"/>
        <v>24</v>
      </c>
      <c r="E22" s="12">
        <f t="shared" si="20"/>
        <v>10</v>
      </c>
      <c r="F22" s="12">
        <f t="shared" si="20"/>
        <v>26</v>
      </c>
      <c r="G22" s="12">
        <f t="shared" si="20"/>
        <v>17</v>
      </c>
      <c r="I22" s="53" t="s">
        <v>140</v>
      </c>
      <c r="J22" s="8" t="s">
        <v>140</v>
      </c>
      <c r="K22" s="53" t="s">
        <v>140</v>
      </c>
      <c r="L22" s="8" t="s">
        <v>140</v>
      </c>
      <c r="M22" s="6" t="s">
        <v>74</v>
      </c>
      <c r="N22" s="55">
        <f>Summary!D32</f>
        <v>20</v>
      </c>
      <c r="O22" s="35">
        <f>C19*D19*E19*F19*(G18-G19)</f>
        <v>19200</v>
      </c>
      <c r="P22" s="73">
        <f t="shared" si="15"/>
        <v>384000</v>
      </c>
      <c r="Q22" s="54">
        <f>IF(N22&lt;&gt;"--",P22/$N$1/Summary!$A$9,"--")</f>
        <v>3.31241773203519E-5</v>
      </c>
      <c r="R22" s="72">
        <f t="shared" si="13"/>
        <v>1.6562088660175949E-6</v>
      </c>
      <c r="S22" s="12"/>
      <c r="T22" s="84">
        <v>18</v>
      </c>
      <c r="U22" s="83" t="s">
        <v>193</v>
      </c>
      <c r="V22" s="83" t="s">
        <v>193</v>
      </c>
      <c r="W22" s="83" t="s">
        <v>193</v>
      </c>
      <c r="X22" s="83" t="s">
        <v>193</v>
      </c>
      <c r="Y22" s="83" t="s">
        <v>193</v>
      </c>
      <c r="Z22" s="43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1:56" ht="17.25" customHeight="1">
      <c r="A23" s="98" t="s">
        <v>81</v>
      </c>
      <c r="B23" s="63" t="s">
        <v>123</v>
      </c>
      <c r="C23" s="12">
        <f t="shared" ref="C23:G23" si="21">C$3+C7</f>
        <v>7</v>
      </c>
      <c r="D23" s="12">
        <f t="shared" si="21"/>
        <v>16</v>
      </c>
      <c r="E23" s="12">
        <f t="shared" si="21"/>
        <v>22</v>
      </c>
      <c r="F23" s="12">
        <f t="shared" si="21"/>
        <v>16</v>
      </c>
      <c r="G23" s="12">
        <f t="shared" si="21"/>
        <v>7</v>
      </c>
      <c r="I23" s="59" t="s">
        <v>238</v>
      </c>
      <c r="J23" s="60" t="s">
        <v>87</v>
      </c>
      <c r="K23" s="60" t="s">
        <v>87</v>
      </c>
      <c r="L23" s="60" t="s">
        <v>74</v>
      </c>
      <c r="M23" s="75" t="s">
        <v>74</v>
      </c>
      <c r="N23" s="58">
        <f>Summary!C23</f>
        <v>100</v>
      </c>
      <c r="O23" s="63">
        <f t="shared" ref="O23:O31" si="22">(C20*D20*E20-$C$19*$D$19*$E$19)*($F$18-F20)*$G$18</f>
        <v>7260264</v>
      </c>
      <c r="P23" s="80">
        <f t="shared" si="15"/>
        <v>726026400</v>
      </c>
      <c r="Q23" s="57">
        <f>IF(N23&lt;&gt;"--",P23/$N$1/Summary!$A$9,"--")</f>
        <v>6.2627675033481073E-2</v>
      </c>
      <c r="R23" s="57">
        <f t="shared" si="13"/>
        <v>6.2627675033481082E-4</v>
      </c>
      <c r="S23" s="12"/>
      <c r="T23" s="84">
        <v>19</v>
      </c>
      <c r="U23" s="83" t="s">
        <v>193</v>
      </c>
      <c r="V23" s="83" t="s">
        <v>193</v>
      </c>
      <c r="W23" s="83" t="s">
        <v>193</v>
      </c>
      <c r="X23" s="83" t="s">
        <v>193</v>
      </c>
      <c r="Y23" s="83" t="s">
        <v>193</v>
      </c>
      <c r="Z23" s="43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1:56" ht="17.25" customHeight="1">
      <c r="A24" s="98" t="s">
        <v>80</v>
      </c>
      <c r="B24" s="63" t="s">
        <v>122</v>
      </c>
      <c r="C24" s="12">
        <f t="shared" ref="C24:G24" si="23">C$3+C8</f>
        <v>29</v>
      </c>
      <c r="D24" s="12">
        <f t="shared" si="23"/>
        <v>12</v>
      </c>
      <c r="E24" s="12">
        <f t="shared" si="23"/>
        <v>4</v>
      </c>
      <c r="F24" s="12">
        <f t="shared" si="23"/>
        <v>14</v>
      </c>
      <c r="G24" s="12">
        <f t="shared" si="23"/>
        <v>20</v>
      </c>
      <c r="I24" s="56" t="s">
        <v>85</v>
      </c>
      <c r="J24" s="12" t="s">
        <v>85</v>
      </c>
      <c r="K24" s="12" t="s">
        <v>85</v>
      </c>
      <c r="L24" s="12" t="s">
        <v>74</v>
      </c>
      <c r="M24" s="11" t="s">
        <v>74</v>
      </c>
      <c r="N24" s="55">
        <f>Summary!C24</f>
        <v>40</v>
      </c>
      <c r="O24" s="63">
        <f t="shared" si="22"/>
        <v>13229320</v>
      </c>
      <c r="P24" s="73">
        <f t="shared" si="15"/>
        <v>529172800</v>
      </c>
      <c r="Q24" s="54">
        <f>IF(N24&lt;&gt;"--",P24/$N$1/Summary!$A$9,"--")</f>
        <v>4.5646910573716434E-2</v>
      </c>
      <c r="R24" s="54">
        <f t="shared" si="13"/>
        <v>1.1411727643429108E-3</v>
      </c>
      <c r="S24" s="48"/>
      <c r="T24" s="84">
        <v>20</v>
      </c>
      <c r="U24" s="83" t="s">
        <v>186</v>
      </c>
      <c r="V24" s="83" t="s">
        <v>186</v>
      </c>
      <c r="W24" s="83" t="s">
        <v>187</v>
      </c>
      <c r="X24" s="83" t="s">
        <v>188</v>
      </c>
      <c r="Y24" s="83" t="s">
        <v>186</v>
      </c>
      <c r="Z24" s="43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 spans="1:56" ht="17.25" customHeight="1">
      <c r="A25" s="98" t="s">
        <v>79</v>
      </c>
      <c r="B25" s="63" t="s">
        <v>121</v>
      </c>
      <c r="C25" s="12">
        <f t="shared" ref="C25:G25" si="24">C$3+C9</f>
        <v>28</v>
      </c>
      <c r="D25" s="12">
        <f t="shared" si="24"/>
        <v>16</v>
      </c>
      <c r="E25" s="12">
        <f t="shared" si="24"/>
        <v>8</v>
      </c>
      <c r="F25" s="12">
        <f t="shared" si="24"/>
        <v>16</v>
      </c>
      <c r="G25" s="12">
        <f t="shared" si="24"/>
        <v>20</v>
      </c>
      <c r="I25" s="56" t="s">
        <v>83</v>
      </c>
      <c r="J25" s="12" t="s">
        <v>83</v>
      </c>
      <c r="K25" s="12" t="s">
        <v>83</v>
      </c>
      <c r="L25" s="12" t="s">
        <v>74</v>
      </c>
      <c r="M25" s="11" t="s">
        <v>74</v>
      </c>
      <c r="N25" s="55">
        <f>Summary!C25</f>
        <v>30</v>
      </c>
      <c r="O25" s="63">
        <f t="shared" si="22"/>
        <v>9136512</v>
      </c>
      <c r="P25" s="73">
        <f t="shared" si="15"/>
        <v>274095360</v>
      </c>
      <c r="Q25" s="54">
        <f>IF(N25&lt;&gt;"--",P25/$N$1/Summary!$A$9,"--")</f>
        <v>2.364370652949398E-2</v>
      </c>
      <c r="R25" s="54">
        <f t="shared" si="13"/>
        <v>7.8812355098313266E-4</v>
      </c>
      <c r="S25" s="12"/>
      <c r="T25" s="84">
        <v>21</v>
      </c>
      <c r="U25" s="83" t="s">
        <v>186</v>
      </c>
      <c r="V25" s="83" t="s">
        <v>186</v>
      </c>
      <c r="W25" s="83" t="s">
        <v>187</v>
      </c>
      <c r="X25" s="83" t="s">
        <v>188</v>
      </c>
      <c r="Y25" s="83" t="s">
        <v>186</v>
      </c>
      <c r="Z25" s="43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 spans="1:56" ht="17.25" customHeight="1">
      <c r="A26" s="98" t="s">
        <v>78</v>
      </c>
      <c r="B26" s="63" t="s">
        <v>120</v>
      </c>
      <c r="C26" s="12">
        <f t="shared" ref="C26:G26" si="25">C$3+C10</f>
        <v>15</v>
      </c>
      <c r="D26" s="12">
        <f t="shared" si="25"/>
        <v>11</v>
      </c>
      <c r="E26" s="12">
        <f t="shared" si="25"/>
        <v>19</v>
      </c>
      <c r="F26" s="12">
        <f t="shared" si="25"/>
        <v>11</v>
      </c>
      <c r="G26" s="12">
        <f t="shared" si="25"/>
        <v>12</v>
      </c>
      <c r="I26" s="56" t="s">
        <v>237</v>
      </c>
      <c r="J26" s="12" t="s">
        <v>237</v>
      </c>
      <c r="K26" s="12" t="s">
        <v>237</v>
      </c>
      <c r="L26" s="12" t="s">
        <v>74</v>
      </c>
      <c r="M26" s="11" t="s">
        <v>74</v>
      </c>
      <c r="N26" s="55">
        <f>Summary!C26</f>
        <v>30</v>
      </c>
      <c r="O26" s="63">
        <f t="shared" si="22"/>
        <v>21649776</v>
      </c>
      <c r="P26" s="73">
        <f t="shared" si="15"/>
        <v>649493280</v>
      </c>
      <c r="Q26" s="54">
        <f>IF(N26&lt;&gt;"--",P26/$N$1/Summary!$A$9,"--")</f>
        <v>5.6025860872648346E-2</v>
      </c>
      <c r="R26" s="54">
        <f t="shared" si="13"/>
        <v>1.8675286957549448E-3</v>
      </c>
      <c r="S26" s="12"/>
      <c r="T26" s="84">
        <v>22</v>
      </c>
      <c r="U26" s="83" t="s">
        <v>188</v>
      </c>
      <c r="V26" s="83" t="s">
        <v>10</v>
      </c>
      <c r="W26" s="83" t="s">
        <v>185</v>
      </c>
      <c r="X26" s="83" t="s">
        <v>11</v>
      </c>
      <c r="Y26" s="83" t="s">
        <v>185</v>
      </c>
      <c r="Z26" s="43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 spans="1:56" ht="17.25" customHeight="1">
      <c r="A27" s="98" t="s">
        <v>77</v>
      </c>
      <c r="B27" s="63" t="s">
        <v>119</v>
      </c>
      <c r="C27" s="12">
        <f t="shared" ref="C27:G27" si="26">C$3+C11</f>
        <v>15</v>
      </c>
      <c r="D27" s="12">
        <f t="shared" si="26"/>
        <v>15</v>
      </c>
      <c r="E27" s="12">
        <f t="shared" si="26"/>
        <v>19</v>
      </c>
      <c r="F27" s="12">
        <f t="shared" si="26"/>
        <v>13</v>
      </c>
      <c r="G27" s="12">
        <f t="shared" si="26"/>
        <v>13</v>
      </c>
      <c r="I27" s="56" t="s">
        <v>80</v>
      </c>
      <c r="J27" s="12" t="s">
        <v>80</v>
      </c>
      <c r="K27" s="12" t="s">
        <v>80</v>
      </c>
      <c r="L27" s="12" t="s">
        <v>179</v>
      </c>
      <c r="M27" s="11" t="s">
        <v>74</v>
      </c>
      <c r="N27" s="55">
        <f>Summary!C27</f>
        <v>5</v>
      </c>
      <c r="O27" s="63">
        <f t="shared" si="22"/>
        <v>12320448</v>
      </c>
      <c r="P27" s="73">
        <f t="shared" si="15"/>
        <v>61602240</v>
      </c>
      <c r="Q27" s="54">
        <f>IF(N27&lt;&gt;"--",P27/$N$1/Summary!$A$9,"--")</f>
        <v>5.3138633361741522E-3</v>
      </c>
      <c r="R27" s="54">
        <f t="shared" si="13"/>
        <v>1.0627726672348303E-3</v>
      </c>
      <c r="S27" s="12"/>
      <c r="T27" s="84">
        <v>23</v>
      </c>
      <c r="U27" s="83" t="s">
        <v>188</v>
      </c>
      <c r="V27" s="83" t="s">
        <v>10</v>
      </c>
      <c r="W27" s="83" t="s">
        <v>185</v>
      </c>
      <c r="X27" s="83" t="s">
        <v>11</v>
      </c>
      <c r="Y27" s="83" t="s">
        <v>185</v>
      </c>
      <c r="Z27" s="43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 spans="1:56" ht="17.25" customHeight="1" thickBot="1">
      <c r="A28" s="97" t="s">
        <v>76</v>
      </c>
      <c r="B28" s="35" t="s">
        <v>118</v>
      </c>
      <c r="C28" s="12">
        <f t="shared" ref="C28:G28" si="27">C$3+C12</f>
        <v>12</v>
      </c>
      <c r="D28" s="12">
        <f t="shared" si="27"/>
        <v>13</v>
      </c>
      <c r="E28" s="12">
        <f t="shared" si="27"/>
        <v>17</v>
      </c>
      <c r="F28" s="12">
        <f t="shared" si="27"/>
        <v>13</v>
      </c>
      <c r="G28" s="12">
        <f t="shared" si="27"/>
        <v>10</v>
      </c>
      <c r="H28" s="12"/>
      <c r="I28" s="56" t="s">
        <v>79</v>
      </c>
      <c r="J28" s="12" t="s">
        <v>79</v>
      </c>
      <c r="K28" s="12" t="s">
        <v>79</v>
      </c>
      <c r="L28" s="12" t="s">
        <v>179</v>
      </c>
      <c r="M28" s="11" t="s">
        <v>74</v>
      </c>
      <c r="N28" s="55">
        <f>Summary!C28</f>
        <v>5</v>
      </c>
      <c r="O28" s="63">
        <f t="shared" si="22"/>
        <v>31686096</v>
      </c>
      <c r="P28" s="73">
        <f t="shared" si="15"/>
        <v>158430480</v>
      </c>
      <c r="Q28" s="54">
        <f>IF(N28&lt;&gt;"--",P28/$N$1/Summary!$A$9,"--")</f>
        <v>1.3666352376219961E-2</v>
      </c>
      <c r="R28" s="54">
        <f t="shared" si="13"/>
        <v>2.733270475243992E-3</v>
      </c>
      <c r="S28" s="12"/>
      <c r="T28" s="84">
        <v>24</v>
      </c>
      <c r="U28" s="83" t="s">
        <v>181</v>
      </c>
      <c r="V28" s="83" t="s">
        <v>181</v>
      </c>
      <c r="W28" s="83" t="s">
        <v>181</v>
      </c>
      <c r="X28" s="83" t="s">
        <v>181</v>
      </c>
      <c r="Y28" s="83" t="s">
        <v>181</v>
      </c>
      <c r="Z28" s="43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 spans="1:56" ht="17.25" customHeight="1">
      <c r="A29" s="12"/>
      <c r="B29" s="12"/>
      <c r="C29" s="12"/>
      <c r="D29" s="12"/>
      <c r="E29" s="12"/>
      <c r="F29" s="12"/>
      <c r="G29" s="12"/>
      <c r="I29" s="56" t="s">
        <v>78</v>
      </c>
      <c r="J29" s="12" t="s">
        <v>78</v>
      </c>
      <c r="K29" s="12" t="s">
        <v>78</v>
      </c>
      <c r="L29" s="12" t="s">
        <v>179</v>
      </c>
      <c r="M29" s="11" t="s">
        <v>74</v>
      </c>
      <c r="N29" s="55">
        <f>Summary!C29</f>
        <v>5</v>
      </c>
      <c r="O29" s="63">
        <f t="shared" si="22"/>
        <v>29252412</v>
      </c>
      <c r="P29" s="73">
        <f t="shared" si="15"/>
        <v>146262060</v>
      </c>
      <c r="Q29" s="54">
        <f>IF(N29&lt;&gt;"--",P29/$N$1/Summary!$A$9,"--")</f>
        <v>1.2616693777812365E-2</v>
      </c>
      <c r="R29" s="54">
        <f t="shared" si="13"/>
        <v>2.5233387555624732E-3</v>
      </c>
      <c r="S29" s="12"/>
      <c r="T29" s="84">
        <v>25</v>
      </c>
      <c r="U29" s="83" t="s">
        <v>190</v>
      </c>
      <c r="V29" s="83" t="s">
        <v>190</v>
      </c>
      <c r="W29" s="83" t="s">
        <v>190</v>
      </c>
      <c r="X29" s="83" t="s">
        <v>190</v>
      </c>
      <c r="Y29" s="83" t="s">
        <v>190</v>
      </c>
      <c r="Z29" s="43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 spans="1:56" ht="17.25" customHeight="1" thickBot="1">
      <c r="A30" s="19" t="s">
        <v>117</v>
      </c>
      <c r="B30" s="12"/>
      <c r="C30" s="12"/>
      <c r="D30" s="12"/>
      <c r="E30" s="12"/>
      <c r="F30" s="12"/>
      <c r="G30" s="12"/>
      <c r="I30" s="56" t="s">
        <v>77</v>
      </c>
      <c r="J30" s="12" t="s">
        <v>77</v>
      </c>
      <c r="K30" s="12" t="s">
        <v>77</v>
      </c>
      <c r="L30" s="12" t="s">
        <v>179</v>
      </c>
      <c r="M30" s="11" t="s">
        <v>74</v>
      </c>
      <c r="N30" s="55">
        <f>Summary!C30</f>
        <v>5</v>
      </c>
      <c r="O30" s="63">
        <f t="shared" si="22"/>
        <v>39184290</v>
      </c>
      <c r="P30" s="73">
        <f t="shared" si="15"/>
        <v>195921450</v>
      </c>
      <c r="Q30" s="54">
        <f>IF(N30&lt;&gt;"--",P30/$N$1/Summary!$A$9,"--")</f>
        <v>1.6900356381928276E-2</v>
      </c>
      <c r="R30" s="54">
        <f t="shared" si="13"/>
        <v>3.3800712763856554E-3</v>
      </c>
      <c r="S30" s="12"/>
      <c r="T30" s="84">
        <v>26</v>
      </c>
      <c r="U30" s="83" t="s">
        <v>190</v>
      </c>
      <c r="V30" s="83" t="s">
        <v>190</v>
      </c>
      <c r="W30" s="83" t="s">
        <v>190</v>
      </c>
      <c r="X30" s="83" t="s">
        <v>190</v>
      </c>
      <c r="Y30" s="83" t="s">
        <v>190</v>
      </c>
      <c r="Z30" s="43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 spans="1:56" ht="17.25" customHeight="1" thickBot="1">
      <c r="A31" s="32" t="s">
        <v>58</v>
      </c>
      <c r="B31" s="81" t="s">
        <v>116</v>
      </c>
      <c r="C31" s="93" t="s">
        <v>115</v>
      </c>
      <c r="D31" s="93" t="s">
        <v>114</v>
      </c>
      <c r="E31" s="93" t="s">
        <v>113</v>
      </c>
      <c r="F31" s="93" t="s">
        <v>112</v>
      </c>
      <c r="G31" s="92" t="s">
        <v>111</v>
      </c>
      <c r="I31" s="56" t="s">
        <v>76</v>
      </c>
      <c r="J31" s="12" t="s">
        <v>76</v>
      </c>
      <c r="K31" s="12" t="s">
        <v>76</v>
      </c>
      <c r="L31" s="12" t="s">
        <v>179</v>
      </c>
      <c r="M31" s="11" t="s">
        <v>74</v>
      </c>
      <c r="N31" s="55">
        <f>Summary!C31</f>
        <v>5</v>
      </c>
      <c r="O31" s="63">
        <f t="shared" si="22"/>
        <v>24139080</v>
      </c>
      <c r="P31" s="73">
        <f t="shared" si="15"/>
        <v>120695400</v>
      </c>
      <c r="Q31" s="54">
        <f>IF(N31&lt;&gt;"--",P31/$N$1/Summary!$A$9,"--")</f>
        <v>1.0411291227476043E-2</v>
      </c>
      <c r="R31" s="54">
        <f t="shared" si="13"/>
        <v>2.0822582454952084E-3</v>
      </c>
      <c r="S31" s="12"/>
      <c r="T31" s="84">
        <v>27</v>
      </c>
      <c r="U31" s="83" t="s">
        <v>193</v>
      </c>
      <c r="V31" s="83" t="s">
        <v>193</v>
      </c>
      <c r="W31" s="83" t="s">
        <v>193</v>
      </c>
      <c r="X31" s="83" t="s">
        <v>193</v>
      </c>
      <c r="Y31" s="83" t="s">
        <v>193</v>
      </c>
      <c r="Z31" s="43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 spans="1:56" ht="17.25" customHeight="1" thickBot="1">
      <c r="A32" s="96" t="s">
        <v>110</v>
      </c>
      <c r="B32" s="40" t="s">
        <v>109</v>
      </c>
      <c r="C32" s="8">
        <f>C13*3</f>
        <v>12</v>
      </c>
      <c r="D32" s="8">
        <f>D13*3</f>
        <v>12</v>
      </c>
      <c r="E32" s="8">
        <f>E13*3</f>
        <v>12</v>
      </c>
      <c r="F32" s="8">
        <f>F13*3</f>
        <v>12</v>
      </c>
      <c r="G32" s="6">
        <f>G13*3</f>
        <v>12</v>
      </c>
      <c r="I32" s="53" t="s">
        <v>140</v>
      </c>
      <c r="J32" s="53" t="s">
        <v>140</v>
      </c>
      <c r="K32" s="8" t="s">
        <v>140</v>
      </c>
      <c r="L32" s="8" t="s">
        <v>179</v>
      </c>
      <c r="M32" s="6" t="s">
        <v>74</v>
      </c>
      <c r="N32" s="55">
        <f>Summary!C32</f>
        <v>2</v>
      </c>
      <c r="O32" s="63">
        <f>C19*D19*E19*(F18-F19)*G18</f>
        <v>489456</v>
      </c>
      <c r="P32" s="73">
        <f t="shared" si="15"/>
        <v>978912</v>
      </c>
      <c r="Q32" s="54">
        <f>IF(N32&lt;&gt;"--",P32/$N$1/Summary!$A$9,"--")</f>
        <v>8.4441809033907074E-5</v>
      </c>
      <c r="R32" s="54">
        <f t="shared" si="13"/>
        <v>4.2220904516953537E-5</v>
      </c>
      <c r="S32" s="12"/>
      <c r="T32" s="84">
        <v>28</v>
      </c>
      <c r="U32" s="83" t="s">
        <v>193</v>
      </c>
      <c r="V32" s="83" t="s">
        <v>193</v>
      </c>
      <c r="W32" s="83" t="s">
        <v>193</v>
      </c>
      <c r="X32" s="83" t="s">
        <v>193</v>
      </c>
      <c r="Y32" s="83" t="s">
        <v>193</v>
      </c>
      <c r="Z32" s="43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 spans="1:56" ht="17.25" customHeight="1">
      <c r="I33" s="59" t="s">
        <v>87</v>
      </c>
      <c r="J33" s="60" t="s">
        <v>87</v>
      </c>
      <c r="K33" s="60" t="s">
        <v>75</v>
      </c>
      <c r="L33" s="60" t="s">
        <v>74</v>
      </c>
      <c r="M33" s="75" t="s">
        <v>74</v>
      </c>
      <c r="N33" s="58">
        <f>Summary!B23</f>
        <v>10</v>
      </c>
      <c r="O33" s="70">
        <f t="shared" ref="O33:O41" si="28">(C20*D20-$C$19*$D$19)*(E$18-E20)*$F$18*$G$18</f>
        <v>55994302</v>
      </c>
      <c r="P33" s="80">
        <f t="shared" ref="P33:P42" si="29">IF(N33 &lt;&gt; "--", N33*O33, "--")</f>
        <v>559943020</v>
      </c>
      <c r="Q33" s="57">
        <f>IF(N33&lt;&gt;"--",P33/$N$1/Summary!$A$9,"--")</f>
        <v>4.830117678065976E-2</v>
      </c>
      <c r="R33" s="57">
        <f t="shared" si="13"/>
        <v>4.8301176780659759E-3</v>
      </c>
      <c r="S33" s="12"/>
      <c r="T33" s="84">
        <v>29</v>
      </c>
      <c r="U33" s="83" t="s">
        <v>7</v>
      </c>
      <c r="V33" s="83" t="s">
        <v>7</v>
      </c>
      <c r="W33" s="83" t="s">
        <v>7</v>
      </c>
      <c r="X33" s="83" t="s">
        <v>7</v>
      </c>
      <c r="Y33" s="83" t="s">
        <v>7</v>
      </c>
      <c r="Z33" s="43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 spans="1:56" ht="17.25" customHeight="1">
      <c r="A34" s="12"/>
      <c r="B34" s="12"/>
      <c r="C34" s="12"/>
      <c r="D34" s="12"/>
      <c r="E34" s="12"/>
      <c r="F34" s="12"/>
      <c r="G34" s="12"/>
      <c r="I34" s="56" t="s">
        <v>85</v>
      </c>
      <c r="J34" s="12" t="s">
        <v>85</v>
      </c>
      <c r="K34" s="12" t="s">
        <v>75</v>
      </c>
      <c r="L34" s="12" t="s">
        <v>74</v>
      </c>
      <c r="M34" s="11" t="s">
        <v>74</v>
      </c>
      <c r="N34" s="55">
        <f>Summary!B24</f>
        <v>5</v>
      </c>
      <c r="O34" s="63">
        <f t="shared" si="28"/>
        <v>51071726</v>
      </c>
      <c r="P34" s="73">
        <f t="shared" si="29"/>
        <v>255358630</v>
      </c>
      <c r="Q34" s="54">
        <f>IF(N34&lt;&gt;"--",P34/$N$1/Summary!$A$9,"--")</f>
        <v>2.2027459740630549E-2</v>
      </c>
      <c r="R34" s="54">
        <f t="shared" si="13"/>
        <v>4.4054919481261098E-3</v>
      </c>
      <c r="S34" s="12"/>
      <c r="T34" s="84">
        <v>30</v>
      </c>
      <c r="U34" s="83" t="s">
        <v>7</v>
      </c>
      <c r="V34" s="83" t="s">
        <v>7</v>
      </c>
      <c r="W34" s="83" t="s">
        <v>7</v>
      </c>
      <c r="X34" s="83" t="s">
        <v>7</v>
      </c>
      <c r="Y34" s="83" t="s">
        <v>7</v>
      </c>
      <c r="Z34" s="43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 spans="1:56" ht="17.25" customHeight="1">
      <c r="A35" s="12"/>
      <c r="B35" s="12"/>
      <c r="C35" s="12"/>
      <c r="D35" s="12"/>
      <c r="E35" s="12"/>
      <c r="F35" s="12"/>
      <c r="G35" s="12"/>
      <c r="I35" s="56" t="s">
        <v>83</v>
      </c>
      <c r="J35" s="12" t="s">
        <v>83</v>
      </c>
      <c r="K35" s="12" t="s">
        <v>75</v>
      </c>
      <c r="L35" s="12" t="s">
        <v>74</v>
      </c>
      <c r="M35" s="11" t="s">
        <v>74</v>
      </c>
      <c r="N35" s="55">
        <f>Summary!B25</f>
        <v>5</v>
      </c>
      <c r="O35" s="63">
        <f t="shared" si="28"/>
        <v>106556796</v>
      </c>
      <c r="P35" s="73">
        <f t="shared" si="29"/>
        <v>532783980</v>
      </c>
      <c r="Q35" s="54">
        <f>IF(N35&lt;&gt;"--",P35/$N$1/Summary!$A$9,"--")</f>
        <v>4.5958414132715675E-2</v>
      </c>
      <c r="R35" s="54">
        <f t="shared" si="13"/>
        <v>9.1916828265431339E-3</v>
      </c>
      <c r="S35" s="48"/>
      <c r="T35" s="84">
        <v>31</v>
      </c>
      <c r="U35" s="83" t="s">
        <v>189</v>
      </c>
      <c r="V35" s="83" t="s">
        <v>188</v>
      </c>
      <c r="W35" s="83" t="s">
        <v>186</v>
      </c>
      <c r="X35" s="83" t="s">
        <v>188</v>
      </c>
      <c r="Y35" s="83" t="s">
        <v>189</v>
      </c>
      <c r="Z35" s="43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 spans="1:56" ht="17.25" customHeight="1">
      <c r="A36" s="12"/>
      <c r="B36" s="12"/>
      <c r="C36" s="12"/>
      <c r="D36" s="12"/>
      <c r="E36" s="12"/>
      <c r="F36" s="12"/>
      <c r="G36" s="12"/>
      <c r="I36" s="56" t="s">
        <v>81</v>
      </c>
      <c r="J36" s="12" t="s">
        <v>81</v>
      </c>
      <c r="K36" s="12" t="s">
        <v>75</v>
      </c>
      <c r="L36" s="12" t="s">
        <v>74</v>
      </c>
      <c r="M36" s="11" t="s">
        <v>74</v>
      </c>
      <c r="N36" s="55">
        <f>Summary!B26</f>
        <v>5</v>
      </c>
      <c r="O36" s="63">
        <f t="shared" si="28"/>
        <v>85932900</v>
      </c>
      <c r="P36" s="73">
        <f t="shared" si="29"/>
        <v>429664500</v>
      </c>
      <c r="Q36" s="54">
        <f>IF(N36&lt;&gt;"--",P36/$N$1/Summary!$A$9,"--")</f>
        <v>3.7063237203802959E-2</v>
      </c>
      <c r="R36" s="54">
        <f t="shared" si="13"/>
        <v>7.4126474407605926E-3</v>
      </c>
      <c r="S36" s="50"/>
      <c r="T36" s="84">
        <v>32</v>
      </c>
      <c r="U36" s="83" t="s">
        <v>189</v>
      </c>
      <c r="V36" s="83" t="s">
        <v>188</v>
      </c>
      <c r="W36" s="83" t="s">
        <v>186</v>
      </c>
      <c r="X36" s="83" t="s">
        <v>188</v>
      </c>
      <c r="Y36" s="83" t="s">
        <v>189</v>
      </c>
      <c r="Z36" s="43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 spans="1:56" ht="17.25" customHeight="1">
      <c r="A37" s="12"/>
      <c r="B37" s="12"/>
      <c r="C37" s="12"/>
      <c r="D37" s="12"/>
      <c r="E37" s="12"/>
      <c r="F37" s="12"/>
      <c r="G37" s="12"/>
      <c r="I37" s="56" t="s">
        <v>80</v>
      </c>
      <c r="J37" s="12" t="s">
        <v>80</v>
      </c>
      <c r="K37" s="12" t="s">
        <v>179</v>
      </c>
      <c r="L37" s="12" t="s">
        <v>179</v>
      </c>
      <c r="M37" s="11" t="s">
        <v>74</v>
      </c>
      <c r="N37" s="55">
        <f>Summary!B27</f>
        <v>0</v>
      </c>
      <c r="O37" s="63">
        <f t="shared" si="28"/>
        <v>352897776</v>
      </c>
      <c r="P37" s="73">
        <f>IF(N37 &lt;&gt; "--", N37*O37, "--")</f>
        <v>0</v>
      </c>
      <c r="Q37" s="54">
        <f>IF(N37&lt;&gt;"--",P37/$N$1/Summary!$A$9,"--")</f>
        <v>0</v>
      </c>
      <c r="R37" s="54">
        <f t="shared" si="13"/>
        <v>3.0441272156723501E-2</v>
      </c>
      <c r="S37" s="50"/>
      <c r="T37" s="84">
        <v>33</v>
      </c>
      <c r="U37" s="83" t="s">
        <v>189</v>
      </c>
      <c r="V37" s="83" t="s">
        <v>187</v>
      </c>
      <c r="W37" s="83" t="s">
        <v>185</v>
      </c>
      <c r="X37" s="83" t="s">
        <v>187</v>
      </c>
      <c r="Y37" s="83" t="s">
        <v>189</v>
      </c>
      <c r="Z37" s="43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 spans="1:56" ht="17.25" customHeight="1">
      <c r="A38" s="12"/>
      <c r="B38" s="12"/>
      <c r="C38" s="12"/>
      <c r="D38" s="12"/>
      <c r="E38" s="12"/>
      <c r="F38" s="12"/>
      <c r="G38" s="12"/>
      <c r="I38" s="56" t="s">
        <v>79</v>
      </c>
      <c r="J38" s="12" t="s">
        <v>79</v>
      </c>
      <c r="K38" s="12" t="s">
        <v>179</v>
      </c>
      <c r="L38" s="12" t="s">
        <v>179</v>
      </c>
      <c r="M38" s="11" t="s">
        <v>74</v>
      </c>
      <c r="N38" s="55">
        <f>Summary!B28</f>
        <v>0</v>
      </c>
      <c r="O38" s="63">
        <f t="shared" si="28"/>
        <v>439424780</v>
      </c>
      <c r="P38" s="73">
        <f t="shared" si="29"/>
        <v>0</v>
      </c>
      <c r="Q38" s="54">
        <f>IF(N38&lt;&gt;"--",P38/$N$1/Summary!$A$9,"--")</f>
        <v>0</v>
      </c>
      <c r="R38" s="54">
        <f t="shared" si="13"/>
        <v>3.7905167530407867E-2</v>
      </c>
      <c r="S38" s="50"/>
      <c r="T38" s="84">
        <v>34</v>
      </c>
      <c r="U38" s="83" t="s">
        <v>189</v>
      </c>
      <c r="V38" s="83" t="s">
        <v>187</v>
      </c>
      <c r="W38" s="83" t="s">
        <v>185</v>
      </c>
      <c r="X38" s="83" t="s">
        <v>187</v>
      </c>
      <c r="Y38" s="83" t="s">
        <v>189</v>
      </c>
      <c r="Z38" s="43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 spans="1:56" ht="17.25" customHeight="1">
      <c r="A39" s="12"/>
      <c r="B39" s="12"/>
      <c r="C39" s="12"/>
      <c r="D39" s="12"/>
      <c r="E39" s="12"/>
      <c r="F39" s="12"/>
      <c r="G39" s="12"/>
      <c r="I39" s="56" t="s">
        <v>78</v>
      </c>
      <c r="J39" s="12" t="s">
        <v>78</v>
      </c>
      <c r="K39" s="12" t="s">
        <v>179</v>
      </c>
      <c r="L39" s="12" t="s">
        <v>179</v>
      </c>
      <c r="M39" s="11" t="s">
        <v>74</v>
      </c>
      <c r="N39" s="55">
        <f>Summary!B29</f>
        <v>0</v>
      </c>
      <c r="O39" s="63">
        <f t="shared" si="28"/>
        <v>136346868</v>
      </c>
      <c r="P39" s="73">
        <f t="shared" si="29"/>
        <v>0</v>
      </c>
      <c r="Q39" s="54">
        <f>IF(N39&lt;&gt;"--",P39/$N$1/Summary!$A$9,"--")</f>
        <v>0</v>
      </c>
      <c r="R39" s="54">
        <f t="shared" si="13"/>
        <v>1.1761400606006807E-2</v>
      </c>
      <c r="S39" s="47"/>
      <c r="T39" s="84">
        <v>35</v>
      </c>
      <c r="U39" s="83" t="s">
        <v>273</v>
      </c>
      <c r="V39" s="83" t="s">
        <v>273</v>
      </c>
      <c r="W39" s="83" t="s">
        <v>273</v>
      </c>
      <c r="X39" s="83" t="s">
        <v>273</v>
      </c>
      <c r="Y39" s="83" t="s">
        <v>273</v>
      </c>
      <c r="Z39" s="43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 spans="1:56" ht="17.25" customHeight="1">
      <c r="A40" s="12"/>
      <c r="B40" s="12"/>
      <c r="C40" s="12"/>
      <c r="D40" s="12"/>
      <c r="E40" s="12"/>
      <c r="F40" s="12"/>
      <c r="G40" s="12"/>
      <c r="I40" s="56" t="s">
        <v>77</v>
      </c>
      <c r="J40" s="12" t="s">
        <v>77</v>
      </c>
      <c r="K40" s="12" t="s">
        <v>179</v>
      </c>
      <c r="L40" s="12" t="s">
        <v>179</v>
      </c>
      <c r="M40" s="11" t="s">
        <v>74</v>
      </c>
      <c r="N40" s="55">
        <f>Summary!B30</f>
        <v>0</v>
      </c>
      <c r="O40" s="63">
        <f t="shared" si="28"/>
        <v>189816228</v>
      </c>
      <c r="P40" s="73">
        <f t="shared" si="29"/>
        <v>0</v>
      </c>
      <c r="Q40" s="54">
        <f>IF(N40&lt;&gt;"--",P40/$N$1/Summary!$A$9,"--")</f>
        <v>0</v>
      </c>
      <c r="R40" s="54">
        <f t="shared" si="13"/>
        <v>1.6373714569146731E-2</v>
      </c>
      <c r="S40" s="12"/>
      <c r="T40" s="84">
        <v>36</v>
      </c>
      <c r="U40" s="83" t="s">
        <v>190</v>
      </c>
      <c r="V40" s="83" t="s">
        <v>192</v>
      </c>
      <c r="W40" s="83" t="s">
        <v>191</v>
      </c>
      <c r="X40" s="83" t="s">
        <v>192</v>
      </c>
      <c r="Y40" s="83" t="s">
        <v>190</v>
      </c>
      <c r="Z40" s="43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 spans="1:56" ht="17.25" customHeight="1">
      <c r="A41" s="12"/>
      <c r="B41" s="12"/>
      <c r="C41" s="12"/>
      <c r="D41" s="12"/>
      <c r="E41" s="12"/>
      <c r="F41" s="12"/>
      <c r="G41" s="12"/>
      <c r="I41" s="56" t="s">
        <v>76</v>
      </c>
      <c r="J41" s="12" t="s">
        <v>76</v>
      </c>
      <c r="K41" s="12" t="s">
        <v>179</v>
      </c>
      <c r="L41" s="12" t="s">
        <v>179</v>
      </c>
      <c r="M41" s="11" t="s">
        <v>74</v>
      </c>
      <c r="N41" s="55">
        <f>Summary!B31</f>
        <v>0</v>
      </c>
      <c r="O41" s="63">
        <f t="shared" si="28"/>
        <v>131381856</v>
      </c>
      <c r="P41" s="73">
        <f t="shared" si="29"/>
        <v>0</v>
      </c>
      <c r="Q41" s="54">
        <f>IF(N41&lt;&gt;"--",P41/$N$1/Summary!$A$9,"--")</f>
        <v>0</v>
      </c>
      <c r="R41" s="54">
        <f t="shared" si="13"/>
        <v>1.1333114309429529E-2</v>
      </c>
      <c r="S41" s="48"/>
      <c r="T41" s="84">
        <v>37</v>
      </c>
      <c r="U41" s="83" t="s">
        <v>7</v>
      </c>
      <c r="V41" s="83" t="s">
        <v>193</v>
      </c>
      <c r="W41" s="83" t="s">
        <v>192</v>
      </c>
      <c r="X41" s="83" t="s">
        <v>193</v>
      </c>
      <c r="Y41" s="83" t="s">
        <v>7</v>
      </c>
      <c r="Z41" s="43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7.25" customHeight="1" thickBot="1">
      <c r="A42" s="12"/>
      <c r="B42" s="12"/>
      <c r="C42" s="12"/>
      <c r="D42" s="12"/>
      <c r="E42" s="12"/>
      <c r="F42" s="12"/>
      <c r="G42" s="12"/>
      <c r="I42" s="53" t="s">
        <v>140</v>
      </c>
      <c r="J42" s="8" t="s">
        <v>140</v>
      </c>
      <c r="K42" s="8" t="s">
        <v>179</v>
      </c>
      <c r="L42" s="8" t="s">
        <v>179</v>
      </c>
      <c r="M42" s="6" t="s">
        <v>74</v>
      </c>
      <c r="N42" s="55">
        <f>Summary!B32</f>
        <v>0</v>
      </c>
      <c r="O42" s="35">
        <f>$C$19*$D$19*(E$18-E19)*$F$18*$G$18</f>
        <v>12603492</v>
      </c>
      <c r="P42" s="73">
        <f t="shared" si="29"/>
        <v>0</v>
      </c>
      <c r="Q42" s="54">
        <f>IF(N42&lt;&gt;"--",P42/$N$1/Summary!$A$9,"--")</f>
        <v>0</v>
      </c>
      <c r="R42" s="54">
        <f t="shared" si="13"/>
        <v>1.0871882913115537E-3</v>
      </c>
      <c r="T42" s="84">
        <v>38</v>
      </c>
      <c r="U42" s="83" t="s">
        <v>7</v>
      </c>
      <c r="V42" s="83" t="s">
        <v>193</v>
      </c>
      <c r="W42" s="83" t="s">
        <v>192</v>
      </c>
      <c r="X42" s="83" t="s">
        <v>193</v>
      </c>
      <c r="Y42" s="83" t="s">
        <v>7</v>
      </c>
      <c r="Z42" s="43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7.25" customHeight="1">
      <c r="A43" s="12"/>
      <c r="B43" s="12"/>
      <c r="C43" s="12"/>
      <c r="D43" s="12"/>
      <c r="E43" s="12"/>
      <c r="F43" s="12"/>
      <c r="G43" s="12"/>
      <c r="I43" s="183" t="s">
        <v>208</v>
      </c>
      <c r="J43" s="184"/>
      <c r="K43" s="184"/>
      <c r="L43" s="184"/>
      <c r="M43" s="185"/>
      <c r="N43" s="59">
        <f>Summary!E32</f>
        <v>200</v>
      </c>
      <c r="O43" s="59">
        <f>C32*D32*E32*F32*G32</f>
        <v>248832</v>
      </c>
      <c r="P43" s="58">
        <f>IF(N43 &lt;&gt; "--", N43*O43, "--")</f>
        <v>49766400</v>
      </c>
      <c r="Q43" s="57">
        <f>IF(N43&lt;&gt;"--",P43/$N$1/Summary!$B$9,"--")</f>
        <v>4.292893380717606E-4</v>
      </c>
      <c r="R43" s="57">
        <f>IF(N43&lt;&gt;"--",O43/$N$1,"--")</f>
        <v>2.1464466903588031E-5</v>
      </c>
      <c r="S43" s="12"/>
      <c r="T43" s="84">
        <v>39</v>
      </c>
      <c r="U43" s="83" t="s">
        <v>189</v>
      </c>
      <c r="V43" s="83" t="s">
        <v>192</v>
      </c>
      <c r="W43" s="83" t="s">
        <v>192</v>
      </c>
      <c r="X43" s="83" t="s">
        <v>189</v>
      </c>
      <c r="Y43" s="83" t="s">
        <v>191</v>
      </c>
      <c r="Z43" s="43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7.25" customHeight="1">
      <c r="A44" s="12"/>
      <c r="B44" s="12"/>
      <c r="C44" s="12"/>
      <c r="D44" s="12"/>
      <c r="E44" s="12"/>
      <c r="F44" s="12"/>
      <c r="G44" s="12"/>
      <c r="I44" s="186" t="s">
        <v>72</v>
      </c>
      <c r="J44" s="187"/>
      <c r="K44" s="187"/>
      <c r="L44" s="187"/>
      <c r="M44" s="188"/>
      <c r="N44" s="56">
        <f>Summary!D32</f>
        <v>20</v>
      </c>
      <c r="O44" s="56">
        <f>(C18-C32)*D32*E32*F32*G32
+C32*(D18-D32)*E32*F32*G32
+C32*D32*(E18-E32)*F32*G32
+C32*D32*E32*(F18-F32)*G32
+C32*D32*E32*F32*(G18-G32)</f>
        <v>9434880</v>
      </c>
      <c r="P44" s="55">
        <f>IF(N44 &lt;&gt; "--", N44*O44, "--")</f>
        <v>188697600</v>
      </c>
      <c r="Q44" s="54">
        <f>IF(N44&lt;&gt;"--",P44/$N$1/Summary!$B$9,"--")</f>
        <v>1.6277220735220921E-3</v>
      </c>
      <c r="R44" s="54">
        <f>IF(N44&lt;&gt;"--",O44/$N$1,"--")</f>
        <v>8.1386103676104606E-4</v>
      </c>
      <c r="T44" s="84">
        <v>40</v>
      </c>
      <c r="U44" s="83" t="s">
        <v>189</v>
      </c>
      <c r="V44" s="83" t="s">
        <v>192</v>
      </c>
      <c r="W44" s="83" t="s">
        <v>192</v>
      </c>
      <c r="X44" s="83" t="s">
        <v>189</v>
      </c>
      <c r="Y44" s="83" t="s">
        <v>189</v>
      </c>
      <c r="Z44" s="43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7.25" customHeight="1" thickBot="1">
      <c r="A45" s="12"/>
      <c r="B45" s="12"/>
      <c r="C45" s="12"/>
      <c r="D45" s="12"/>
      <c r="E45" s="12"/>
      <c r="F45" s="12"/>
      <c r="G45" s="12"/>
      <c r="I45" s="189" t="s">
        <v>71</v>
      </c>
      <c r="J45" s="179"/>
      <c r="K45" s="179"/>
      <c r="L45" s="179"/>
      <c r="M45" s="190"/>
      <c r="N45" s="53">
        <f>Summary!C32</f>
        <v>2</v>
      </c>
      <c r="O45" s="53">
        <f>(C18-C32)*(D18-D32)*E32*F32*G32
+(C18-C32)*D32*(E18-E32)*F32*G32
+(C18-C32)*D32*E32*(F18-F32)*G32
+(C18-C32)*D32*E32*F32*(G18-G32)
+C32*(D18-D32)*(E18-E32)*F32*G32
+C32*(D18-D32)*E32*(F18-F32)*G32
+C32*(D18-D32)*E32*F32*(G18-G32)
+C32*D32*(E18-E32)*(F18-F32)*G32
+C32*D32*(E18-E32)*F32*(G18-G32)
+C32*D32*E32*(F18-F32)*(G18-G32)</f>
        <v>143095680</v>
      </c>
      <c r="P45" s="52">
        <f>IF(N45 &lt;&gt; "--", N45*O45, "--")</f>
        <v>286191360</v>
      </c>
      <c r="Q45" s="51">
        <f>IF(N45&lt;&gt;"--",P45/$N$1/Summary!$B$9,"--")</f>
        <v>2.4687118115085064E-3</v>
      </c>
      <c r="R45" s="51">
        <f>IF(N45&lt;&gt;"--",O45/$N$1,"--")</f>
        <v>1.2343559057542532E-2</v>
      </c>
      <c r="S45" s="43"/>
      <c r="T45" s="84">
        <v>41</v>
      </c>
      <c r="U45" s="83" t="s">
        <v>190</v>
      </c>
      <c r="V45" s="83" t="s">
        <v>188</v>
      </c>
      <c r="W45" s="83" t="s">
        <v>185</v>
      </c>
      <c r="X45" s="83" t="s">
        <v>188</v>
      </c>
      <c r="Y45" s="83" t="s">
        <v>190</v>
      </c>
      <c r="Z45" s="43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7.25" customHeight="1">
      <c r="A46" s="12"/>
      <c r="B46" s="12"/>
      <c r="C46" s="12"/>
      <c r="D46" s="12"/>
      <c r="E46" s="12"/>
      <c r="F46" s="12"/>
      <c r="G46" s="12"/>
      <c r="N46" s="12"/>
      <c r="O46" s="12"/>
      <c r="P46" s="12"/>
      <c r="Q46" s="49"/>
      <c r="R46" s="48"/>
      <c r="S46" s="95"/>
      <c r="T46" s="84">
        <v>42</v>
      </c>
      <c r="U46" s="83" t="s">
        <v>190</v>
      </c>
      <c r="V46" s="83" t="s">
        <v>188</v>
      </c>
      <c r="W46" s="83" t="s">
        <v>185</v>
      </c>
      <c r="X46" s="83" t="s">
        <v>188</v>
      </c>
      <c r="Y46" s="83" t="s">
        <v>190</v>
      </c>
      <c r="Z46" s="43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7.25" customHeight="1">
      <c r="A47" s="12"/>
      <c r="B47" s="12"/>
      <c r="C47" s="12"/>
      <c r="D47" s="12"/>
      <c r="E47" s="12"/>
      <c r="F47" s="12"/>
      <c r="G47" s="12"/>
      <c r="N47" s="12"/>
      <c r="O47" s="12"/>
      <c r="P47" s="66" t="s">
        <v>108</v>
      </c>
      <c r="Q47" s="47">
        <f>SUM(Q3:Q45)</f>
        <v>0.81300242470194284</v>
      </c>
      <c r="R47" s="12"/>
      <c r="T47" s="84">
        <v>43</v>
      </c>
      <c r="U47" s="83" t="s">
        <v>190</v>
      </c>
      <c r="V47" s="83" t="s">
        <v>187</v>
      </c>
      <c r="W47" s="83" t="s">
        <v>188</v>
      </c>
      <c r="X47" s="83" t="s">
        <v>187</v>
      </c>
      <c r="Y47" s="83" t="s">
        <v>190</v>
      </c>
      <c r="Z47" s="43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7.25" customHeight="1">
      <c r="A48" s="12"/>
      <c r="B48" s="12"/>
      <c r="C48" s="12"/>
      <c r="D48" s="12"/>
      <c r="E48" s="12"/>
      <c r="F48" s="12"/>
      <c r="G48" s="12"/>
      <c r="N48" s="12"/>
      <c r="O48" s="48"/>
      <c r="P48" s="66" t="s">
        <v>93</v>
      </c>
      <c r="Q48" s="147">
        <f>SUM(R3:R42)</f>
        <v>0.15359738455940036</v>
      </c>
      <c r="R48" s="12"/>
      <c r="T48" s="84">
        <v>44</v>
      </c>
      <c r="U48" s="83" t="s">
        <v>190</v>
      </c>
      <c r="V48" s="83" t="s">
        <v>187</v>
      </c>
      <c r="W48" s="83" t="s">
        <v>188</v>
      </c>
      <c r="X48" s="83" t="s">
        <v>187</v>
      </c>
      <c r="Y48" s="83" t="s">
        <v>190</v>
      </c>
      <c r="Z48" s="43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7.25" customHeight="1">
      <c r="A49" s="12"/>
      <c r="B49" s="12"/>
      <c r="C49" s="12"/>
      <c r="D49" s="12"/>
      <c r="E49" s="12"/>
      <c r="F49" s="12"/>
      <c r="G49" s="12"/>
      <c r="I49" s="12"/>
      <c r="J49" s="12"/>
      <c r="K49" s="12"/>
      <c r="L49" s="12"/>
      <c r="M49" s="12"/>
      <c r="N49" s="12"/>
      <c r="O49" s="48"/>
      <c r="P49" s="66" t="s">
        <v>91</v>
      </c>
      <c r="Q49" s="12">
        <f>1/SUM(R43:R45)</f>
        <v>75.878955867293939</v>
      </c>
      <c r="R49" s="12"/>
      <c r="T49" s="84">
        <v>45</v>
      </c>
      <c r="U49" s="83" t="s">
        <v>273</v>
      </c>
      <c r="V49" s="83" t="s">
        <v>273</v>
      </c>
      <c r="W49" s="83" t="s">
        <v>273</v>
      </c>
      <c r="X49" s="83" t="s">
        <v>273</v>
      </c>
      <c r="Y49" s="83" t="s">
        <v>273</v>
      </c>
      <c r="Z49" s="43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7.25" customHeight="1">
      <c r="A50" s="12"/>
      <c r="B50" s="12"/>
      <c r="C50" s="12"/>
      <c r="D50" s="12"/>
      <c r="E50" s="12"/>
      <c r="F50" s="12"/>
      <c r="G50" s="12"/>
      <c r="I50" s="12"/>
      <c r="J50" s="12"/>
      <c r="K50" s="12"/>
      <c r="L50" s="12"/>
      <c r="M50" s="12"/>
      <c r="T50" s="84">
        <v>46</v>
      </c>
      <c r="U50" s="83" t="s">
        <v>193</v>
      </c>
      <c r="V50" s="83" t="s">
        <v>193</v>
      </c>
      <c r="W50" s="83" t="s">
        <v>191</v>
      </c>
      <c r="X50" s="83" t="s">
        <v>193</v>
      </c>
      <c r="Y50" s="83" t="s">
        <v>193</v>
      </c>
      <c r="Z50" s="43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7.25" customHeight="1">
      <c r="A51" s="12"/>
      <c r="B51" s="12"/>
      <c r="C51" s="12"/>
      <c r="D51" s="12"/>
      <c r="E51" s="12"/>
      <c r="F51" s="12"/>
      <c r="G51" s="12"/>
      <c r="K51" s="12"/>
      <c r="L51" s="12"/>
      <c r="M51" s="12"/>
      <c r="P51" s="66"/>
      <c r="Q51" s="156"/>
      <c r="T51" s="84">
        <v>47</v>
      </c>
      <c r="U51" s="83" t="s">
        <v>190</v>
      </c>
      <c r="V51" s="83" t="s">
        <v>190</v>
      </c>
      <c r="W51" s="83" t="s">
        <v>192</v>
      </c>
      <c r="X51" s="83" t="s">
        <v>190</v>
      </c>
      <c r="Y51" s="83" t="s">
        <v>190</v>
      </c>
      <c r="Z51" s="43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7.25" customHeight="1">
      <c r="A52" s="12"/>
      <c r="B52" s="12"/>
      <c r="C52" s="12"/>
      <c r="D52" s="12"/>
      <c r="E52" s="12"/>
      <c r="F52" s="12"/>
      <c r="G52" s="12"/>
      <c r="K52" s="12"/>
      <c r="L52" s="12"/>
      <c r="M52" s="12"/>
      <c r="T52" s="84">
        <v>48</v>
      </c>
      <c r="U52" s="83" t="s">
        <v>190</v>
      </c>
      <c r="V52" s="83" t="s">
        <v>190</v>
      </c>
      <c r="W52" s="83" t="s">
        <v>192</v>
      </c>
      <c r="X52" s="83" t="s">
        <v>190</v>
      </c>
      <c r="Y52" s="83" t="s">
        <v>190</v>
      </c>
      <c r="Z52" s="43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7.25" customHeight="1">
      <c r="A53" s="12"/>
      <c r="B53" s="12"/>
      <c r="C53" s="12"/>
      <c r="D53" s="12"/>
      <c r="E53" s="12"/>
      <c r="F53" s="12"/>
      <c r="G53" s="12"/>
      <c r="T53" s="84">
        <v>49</v>
      </c>
      <c r="U53" s="83" t="s">
        <v>192</v>
      </c>
      <c r="V53" s="83" t="s">
        <v>192</v>
      </c>
      <c r="W53" s="83" t="s">
        <v>193</v>
      </c>
      <c r="X53" s="83" t="s">
        <v>192</v>
      </c>
      <c r="Y53" s="83" t="s">
        <v>192</v>
      </c>
      <c r="Z53" s="43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7.25" customHeight="1">
      <c r="A54" s="12"/>
      <c r="B54" s="12"/>
      <c r="C54" s="12"/>
      <c r="D54" s="12"/>
      <c r="E54" s="12"/>
      <c r="F54" s="12"/>
      <c r="G54" s="12"/>
      <c r="T54" s="84">
        <v>50</v>
      </c>
      <c r="U54" s="83" t="s">
        <v>192</v>
      </c>
      <c r="V54" s="83" t="s">
        <v>192</v>
      </c>
      <c r="W54" s="83" t="s">
        <v>193</v>
      </c>
      <c r="X54" s="83" t="s">
        <v>192</v>
      </c>
      <c r="Y54" s="83" t="s">
        <v>192</v>
      </c>
      <c r="Z54" s="43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7.25" customHeight="1">
      <c r="A55" s="12"/>
      <c r="B55" s="12"/>
      <c r="C55" s="12"/>
      <c r="D55" s="12"/>
      <c r="E55" s="12"/>
      <c r="F55" s="12"/>
      <c r="G55" s="12"/>
      <c r="T55" s="84">
        <v>51</v>
      </c>
      <c r="U55" s="83" t="s">
        <v>189</v>
      </c>
      <c r="V55" s="83" t="s">
        <v>187</v>
      </c>
      <c r="W55" s="83" t="s">
        <v>188</v>
      </c>
      <c r="X55" s="83" t="s">
        <v>187</v>
      </c>
      <c r="Y55" s="83" t="s">
        <v>189</v>
      </c>
      <c r="Z55" s="43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7.25" customHeight="1">
      <c r="A56" s="12"/>
      <c r="B56" s="12"/>
      <c r="C56" s="12"/>
      <c r="D56" s="12"/>
      <c r="E56" s="12"/>
      <c r="F56" s="12"/>
      <c r="G56" s="12"/>
      <c r="T56" s="84">
        <v>52</v>
      </c>
      <c r="U56" s="83" t="s">
        <v>189</v>
      </c>
      <c r="V56" s="83" t="s">
        <v>187</v>
      </c>
      <c r="W56" s="83" t="s">
        <v>188</v>
      </c>
      <c r="X56" s="83" t="s">
        <v>187</v>
      </c>
      <c r="Y56" s="83" t="s">
        <v>189</v>
      </c>
      <c r="Z56" s="43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7.25" customHeight="1">
      <c r="A57" s="12"/>
      <c r="B57" s="12"/>
      <c r="C57" s="12"/>
      <c r="D57" s="12"/>
      <c r="E57" s="12"/>
      <c r="F57" s="12"/>
      <c r="G57" s="12"/>
      <c r="T57" s="84">
        <v>53</v>
      </c>
      <c r="U57" s="83" t="s">
        <v>189</v>
      </c>
      <c r="V57" s="83" t="s">
        <v>186</v>
      </c>
      <c r="W57" s="83" t="s">
        <v>187</v>
      </c>
      <c r="X57" s="83" t="s">
        <v>186</v>
      </c>
      <c r="Y57" s="83" t="s">
        <v>189</v>
      </c>
      <c r="Z57" s="43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7.25" customHeight="1">
      <c r="A58" s="12"/>
      <c r="B58" s="12"/>
      <c r="C58" s="12"/>
      <c r="D58" s="12"/>
      <c r="E58" s="12"/>
      <c r="F58" s="12"/>
      <c r="G58" s="12"/>
      <c r="T58" s="84">
        <v>54</v>
      </c>
      <c r="U58" s="83" t="s">
        <v>189</v>
      </c>
      <c r="V58" s="83" t="s">
        <v>186</v>
      </c>
      <c r="W58" s="83" t="s">
        <v>187</v>
      </c>
      <c r="X58" s="83" t="s">
        <v>186</v>
      </c>
      <c r="Y58" s="83" t="s">
        <v>189</v>
      </c>
      <c r="Z58" s="43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7.25" customHeight="1">
      <c r="A59" s="12"/>
      <c r="B59" s="12"/>
      <c r="C59" s="12"/>
      <c r="D59" s="12"/>
      <c r="E59" s="12"/>
      <c r="F59" s="12"/>
      <c r="G59" s="12"/>
      <c r="T59" s="84">
        <v>55</v>
      </c>
      <c r="U59" s="83" t="s">
        <v>273</v>
      </c>
      <c r="V59" s="83" t="s">
        <v>273</v>
      </c>
      <c r="W59" s="83" t="s">
        <v>273</v>
      </c>
      <c r="X59" s="83" t="s">
        <v>273</v>
      </c>
      <c r="Y59" s="83" t="s">
        <v>273</v>
      </c>
      <c r="Z59" s="43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7.25" customHeight="1">
      <c r="A60" s="12"/>
      <c r="B60" s="12"/>
      <c r="C60" s="12"/>
      <c r="D60" s="12"/>
      <c r="E60" s="12"/>
      <c r="F60" s="12"/>
      <c r="G60" s="12"/>
      <c r="T60" s="84">
        <v>56</v>
      </c>
      <c r="U60" s="83" t="s">
        <v>193</v>
      </c>
      <c r="V60" s="83" t="s">
        <v>193</v>
      </c>
      <c r="W60" s="83" t="s">
        <v>191</v>
      </c>
      <c r="X60" s="83" t="s">
        <v>193</v>
      </c>
      <c r="Y60" s="83" t="s">
        <v>193</v>
      </c>
      <c r="Z60" s="43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7.25" customHeight="1">
      <c r="A61" s="12"/>
      <c r="B61" s="12"/>
      <c r="C61" s="12"/>
      <c r="D61" s="12"/>
      <c r="E61" s="12"/>
      <c r="F61" s="12"/>
      <c r="G61" s="12"/>
      <c r="T61" s="84">
        <v>57</v>
      </c>
      <c r="U61" s="83" t="s">
        <v>189</v>
      </c>
      <c r="V61" s="83" t="s">
        <v>189</v>
      </c>
      <c r="W61" s="83" t="s">
        <v>192</v>
      </c>
      <c r="X61" s="83" t="s">
        <v>189</v>
      </c>
      <c r="Y61" s="83" t="s">
        <v>189</v>
      </c>
      <c r="Z61" s="43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7.25" customHeight="1">
      <c r="A62" s="12"/>
      <c r="B62" s="12"/>
      <c r="C62" s="12"/>
      <c r="D62" s="12"/>
      <c r="E62" s="12"/>
      <c r="F62" s="12"/>
      <c r="G62" s="12"/>
      <c r="T62" s="84">
        <v>58</v>
      </c>
      <c r="U62" s="83" t="s">
        <v>189</v>
      </c>
      <c r="V62" s="83" t="s">
        <v>189</v>
      </c>
      <c r="W62" s="83" t="s">
        <v>192</v>
      </c>
      <c r="X62" s="83" t="s">
        <v>189</v>
      </c>
      <c r="Y62" s="83" t="s">
        <v>189</v>
      </c>
      <c r="Z62" s="43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7.25" customHeight="1">
      <c r="A63" s="12"/>
      <c r="B63" s="12"/>
      <c r="C63" s="12"/>
      <c r="D63" s="12"/>
      <c r="E63" s="12"/>
      <c r="F63" s="12"/>
      <c r="G63" s="12"/>
      <c r="T63" s="84">
        <v>59</v>
      </c>
      <c r="U63" s="83" t="s">
        <v>192</v>
      </c>
      <c r="V63" s="83" t="s">
        <v>192</v>
      </c>
      <c r="W63" s="83" t="s">
        <v>193</v>
      </c>
      <c r="X63" s="83" t="s">
        <v>192</v>
      </c>
      <c r="Y63" s="83" t="s">
        <v>192</v>
      </c>
      <c r="Z63" s="43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7.25" customHeight="1">
      <c r="C64" s="85"/>
      <c r="D64" s="85"/>
      <c r="E64" s="85"/>
      <c r="F64" s="85"/>
      <c r="G64" s="85"/>
      <c r="T64" s="84">
        <v>60</v>
      </c>
      <c r="U64" s="83" t="s">
        <v>192</v>
      </c>
      <c r="V64" s="83" t="s">
        <v>192</v>
      </c>
      <c r="W64" s="83" t="s">
        <v>193</v>
      </c>
      <c r="X64" s="83" t="s">
        <v>192</v>
      </c>
      <c r="Y64" s="83" t="s">
        <v>192</v>
      </c>
      <c r="Z64" s="43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3:56" ht="17.25" customHeight="1">
      <c r="C65" s="85"/>
      <c r="T65" s="84">
        <v>61</v>
      </c>
      <c r="U65" s="83" t="s">
        <v>190</v>
      </c>
      <c r="V65" s="83" t="s">
        <v>188</v>
      </c>
      <c r="W65" s="83" t="s">
        <v>186</v>
      </c>
      <c r="X65" s="83" t="s">
        <v>188</v>
      </c>
      <c r="Y65" s="83" t="s">
        <v>188</v>
      </c>
      <c r="Z65" s="43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3:56" ht="17.25" customHeight="1">
      <c r="T66" s="84">
        <v>62</v>
      </c>
      <c r="U66" s="83" t="s">
        <v>190</v>
      </c>
      <c r="V66" s="83" t="s">
        <v>188</v>
      </c>
      <c r="W66" s="83" t="s">
        <v>186</v>
      </c>
      <c r="X66" s="83" t="s">
        <v>188</v>
      </c>
      <c r="Y66" s="83" t="s">
        <v>188</v>
      </c>
      <c r="Z66" s="43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3:56" ht="17.25" customHeight="1">
      <c r="T67" s="84">
        <v>63</v>
      </c>
      <c r="U67" s="83" t="s">
        <v>190</v>
      </c>
      <c r="V67" s="83" t="s">
        <v>187</v>
      </c>
      <c r="W67" s="83" t="s">
        <v>188</v>
      </c>
      <c r="X67" s="83" t="s">
        <v>187</v>
      </c>
      <c r="Y67" s="83" t="s">
        <v>187</v>
      </c>
      <c r="Z67" s="43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3:56" ht="17.25" customHeight="1">
      <c r="T68" s="84">
        <v>64</v>
      </c>
      <c r="U68" s="83" t="s">
        <v>190</v>
      </c>
      <c r="V68" s="83" t="s">
        <v>187</v>
      </c>
      <c r="W68" s="83" t="s">
        <v>188</v>
      </c>
      <c r="X68" s="83" t="s">
        <v>187</v>
      </c>
      <c r="Y68" s="83" t="s">
        <v>187</v>
      </c>
      <c r="Z68" s="43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3:56" ht="17.25" customHeight="1">
      <c r="T69" s="84">
        <v>65</v>
      </c>
      <c r="U69" s="83" t="s">
        <v>181</v>
      </c>
      <c r="V69" s="83" t="s">
        <v>181</v>
      </c>
      <c r="W69" s="83" t="s">
        <v>181</v>
      </c>
      <c r="X69" s="83" t="s">
        <v>181</v>
      </c>
      <c r="Y69" s="83" t="s">
        <v>181</v>
      </c>
      <c r="Z69" s="43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3:56" ht="17.25" customHeight="1">
      <c r="T70" s="84">
        <v>66</v>
      </c>
      <c r="U70" s="83" t="s">
        <v>193</v>
      </c>
      <c r="V70" s="83" t="s">
        <v>193</v>
      </c>
      <c r="W70" s="83" t="s">
        <v>191</v>
      </c>
      <c r="X70" s="83" t="s">
        <v>193</v>
      </c>
      <c r="Y70" s="83" t="s">
        <v>193</v>
      </c>
      <c r="Z70" s="43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3:56" ht="17.25" customHeight="1">
      <c r="T71" s="84">
        <v>67</v>
      </c>
      <c r="U71" s="83" t="s">
        <v>190</v>
      </c>
      <c r="V71" s="83" t="s">
        <v>190</v>
      </c>
      <c r="W71" s="83" t="s">
        <v>192</v>
      </c>
      <c r="X71" s="83" t="s">
        <v>190</v>
      </c>
      <c r="Y71" s="83" t="s">
        <v>190</v>
      </c>
      <c r="Z71" s="43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3:56" ht="17.25" customHeight="1">
      <c r="T72" s="84">
        <v>68</v>
      </c>
      <c r="U72" s="83" t="s">
        <v>190</v>
      </c>
      <c r="V72" s="83" t="s">
        <v>190</v>
      </c>
      <c r="W72" s="83" t="s">
        <v>192</v>
      </c>
      <c r="X72" s="83" t="s">
        <v>190</v>
      </c>
      <c r="Y72" s="83" t="s">
        <v>190</v>
      </c>
      <c r="Z72" s="43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3:56" ht="17.25" customHeight="1">
      <c r="T73" s="84">
        <v>69</v>
      </c>
      <c r="U73" s="83" t="s">
        <v>192</v>
      </c>
      <c r="V73" s="83" t="s">
        <v>192</v>
      </c>
      <c r="W73" s="83" t="s">
        <v>193</v>
      </c>
      <c r="X73" s="83" t="s">
        <v>192</v>
      </c>
      <c r="Y73" s="83" t="s">
        <v>192</v>
      </c>
      <c r="Z73" s="43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3:56" ht="17.25" customHeight="1">
      <c r="T74" s="84">
        <v>70</v>
      </c>
      <c r="U74" s="83" t="s">
        <v>192</v>
      </c>
      <c r="V74" s="83" t="s">
        <v>192</v>
      </c>
      <c r="W74" s="83" t="s">
        <v>193</v>
      </c>
      <c r="X74" s="83" t="s">
        <v>192</v>
      </c>
      <c r="Y74" s="83" t="s">
        <v>192</v>
      </c>
      <c r="Z74" s="43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3:56" ht="17.25" customHeight="1">
      <c r="T75" s="84">
        <v>71</v>
      </c>
      <c r="U75" s="83" t="s">
        <v>189</v>
      </c>
      <c r="V75" s="83" t="s">
        <v>187</v>
      </c>
      <c r="W75" s="83" t="s">
        <v>188</v>
      </c>
      <c r="X75" s="83" t="s">
        <v>187</v>
      </c>
      <c r="Y75" s="83" t="s">
        <v>187</v>
      </c>
      <c r="Z75" s="43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3:56" ht="17.25" customHeight="1">
      <c r="T76" s="84">
        <v>72</v>
      </c>
      <c r="U76" s="83" t="s">
        <v>189</v>
      </c>
      <c r="V76" s="83" t="s">
        <v>187</v>
      </c>
      <c r="W76" s="83" t="s">
        <v>188</v>
      </c>
      <c r="X76" s="83" t="s">
        <v>187</v>
      </c>
      <c r="Y76" s="83" t="s">
        <v>187</v>
      </c>
      <c r="Z76" s="43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3:56" ht="17.25" customHeight="1">
      <c r="T77" s="84">
        <v>73</v>
      </c>
      <c r="U77" s="83" t="s">
        <v>189</v>
      </c>
      <c r="V77" s="83" t="s">
        <v>13</v>
      </c>
      <c r="W77" s="83" t="s">
        <v>186</v>
      </c>
      <c r="X77" s="83" t="s">
        <v>13</v>
      </c>
      <c r="Y77" s="83" t="s">
        <v>13</v>
      </c>
      <c r="Z77" s="43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3:56" ht="17.25" customHeight="1">
      <c r="T78" s="84">
        <v>74</v>
      </c>
      <c r="U78" s="83" t="s">
        <v>189</v>
      </c>
      <c r="V78" s="83" t="s">
        <v>13</v>
      </c>
      <c r="W78" s="83" t="s">
        <v>186</v>
      </c>
      <c r="X78" s="83" t="s">
        <v>13</v>
      </c>
      <c r="Y78" s="83" t="s">
        <v>13</v>
      </c>
      <c r="Z78" s="43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3:56" ht="17.25" customHeight="1">
      <c r="T79" s="84">
        <v>75</v>
      </c>
      <c r="U79" s="83" t="s">
        <v>191</v>
      </c>
      <c r="V79" s="83" t="s">
        <v>273</v>
      </c>
      <c r="W79" s="83" t="s">
        <v>273</v>
      </c>
      <c r="X79" s="83" t="s">
        <v>273</v>
      </c>
      <c r="Y79" s="83" t="s">
        <v>191</v>
      </c>
      <c r="Z79" s="43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3:56" ht="17.25" customHeight="1">
      <c r="T80" s="84">
        <v>76</v>
      </c>
      <c r="U80" s="83" t="s">
        <v>191</v>
      </c>
      <c r="V80" s="83" t="s">
        <v>191</v>
      </c>
      <c r="W80" s="83" t="s">
        <v>192</v>
      </c>
      <c r="X80" s="83" t="s">
        <v>191</v>
      </c>
      <c r="Y80" s="83" t="s">
        <v>191</v>
      </c>
      <c r="Z80" s="43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8:56" ht="17.25" customHeight="1">
      <c r="T81" s="84">
        <v>77</v>
      </c>
      <c r="U81" s="83" t="s">
        <v>193</v>
      </c>
      <c r="V81" s="83" t="s">
        <v>187</v>
      </c>
      <c r="W81" s="83" t="s">
        <v>188</v>
      </c>
      <c r="X81" s="83" t="s">
        <v>187</v>
      </c>
      <c r="Y81" s="83" t="s">
        <v>187</v>
      </c>
      <c r="Z81" s="43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8:56" ht="17.25" customHeight="1">
      <c r="T82" s="84">
        <v>78</v>
      </c>
      <c r="U82" s="83" t="s">
        <v>193</v>
      </c>
      <c r="V82" s="83" t="s">
        <v>187</v>
      </c>
      <c r="W82" s="83" t="s">
        <v>188</v>
      </c>
      <c r="X82" s="83" t="s">
        <v>187</v>
      </c>
      <c r="Y82" s="83" t="s">
        <v>187</v>
      </c>
      <c r="Z82" s="43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8:56" ht="17.25" customHeight="1">
      <c r="T83" s="84">
        <v>79</v>
      </c>
      <c r="U83" s="83" t="s">
        <v>192</v>
      </c>
      <c r="V83" s="83" t="s">
        <v>13</v>
      </c>
      <c r="W83" s="83" t="s">
        <v>186</v>
      </c>
      <c r="X83" s="83" t="s">
        <v>13</v>
      </c>
      <c r="Y83" s="83" t="s">
        <v>13</v>
      </c>
      <c r="Z83" s="43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8:56" ht="17.25" customHeight="1">
      <c r="T84" s="84">
        <v>80</v>
      </c>
      <c r="U84" s="83" t="s">
        <v>192</v>
      </c>
      <c r="V84" s="83" t="s">
        <v>13</v>
      </c>
      <c r="W84" s="83" t="s">
        <v>186</v>
      </c>
      <c r="X84" s="83" t="s">
        <v>13</v>
      </c>
      <c r="Y84" s="83" t="s">
        <v>13</v>
      </c>
      <c r="Z84" s="43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8:56" ht="17.25" customHeight="1">
      <c r="T85" s="84">
        <v>81</v>
      </c>
      <c r="U85" s="83" t="s">
        <v>190</v>
      </c>
      <c r="V85" s="83" t="s">
        <v>190</v>
      </c>
      <c r="W85" s="83" t="s">
        <v>191</v>
      </c>
      <c r="X85" s="83" t="s">
        <v>190</v>
      </c>
      <c r="Y85" s="83" t="s">
        <v>190</v>
      </c>
      <c r="Z85" s="43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8:56" ht="17.25" customHeight="1">
      <c r="T86" s="84">
        <v>82</v>
      </c>
      <c r="U86" s="83" t="s">
        <v>190</v>
      </c>
      <c r="V86" s="83" t="s">
        <v>190</v>
      </c>
      <c r="W86" s="83" t="s">
        <v>191</v>
      </c>
      <c r="X86" s="83" t="s">
        <v>190</v>
      </c>
      <c r="Y86" s="83" t="s">
        <v>190</v>
      </c>
      <c r="Z86" s="43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8:56" ht="17.25" customHeight="1">
      <c r="T87" s="84">
        <v>83</v>
      </c>
      <c r="U87" s="83" t="s">
        <v>189</v>
      </c>
      <c r="V87" s="83" t="s">
        <v>189</v>
      </c>
      <c r="W87" s="83" t="s">
        <v>190</v>
      </c>
      <c r="X87" s="83" t="s">
        <v>189</v>
      </c>
      <c r="Y87" s="83" t="s">
        <v>189</v>
      </c>
      <c r="Z87" s="43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8:56" ht="17.25" customHeight="1">
      <c r="T88" s="84">
        <v>84</v>
      </c>
      <c r="U88" s="83" t="s">
        <v>189</v>
      </c>
      <c r="V88" s="83" t="s">
        <v>189</v>
      </c>
      <c r="W88" s="83" t="s">
        <v>190</v>
      </c>
      <c r="X88" s="83" t="s">
        <v>189</v>
      </c>
      <c r="Y88" s="83" t="s">
        <v>189</v>
      </c>
      <c r="Z88" s="43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8:56" ht="17.25" customHeight="1">
      <c r="T89" s="84">
        <v>85</v>
      </c>
      <c r="U89" s="83" t="s">
        <v>191</v>
      </c>
      <c r="V89" s="83" t="s">
        <v>187</v>
      </c>
      <c r="W89" s="83" t="s">
        <v>188</v>
      </c>
      <c r="X89" s="83" t="s">
        <v>187</v>
      </c>
      <c r="Y89" s="83" t="s">
        <v>187</v>
      </c>
      <c r="Z89" s="43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8:56" ht="17.25" customHeight="1">
      <c r="T90" s="83" t="s">
        <v>189</v>
      </c>
      <c r="U90" s="83" t="s">
        <v>191</v>
      </c>
      <c r="V90" s="83" t="s">
        <v>187</v>
      </c>
      <c r="W90" s="83" t="s">
        <v>188</v>
      </c>
      <c r="X90" s="83" t="s">
        <v>187</v>
      </c>
      <c r="Y90" s="83" t="s">
        <v>187</v>
      </c>
      <c r="Z90" s="43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8:56" ht="17.25" customHeight="1">
      <c r="T91" s="83" t="s">
        <v>189</v>
      </c>
      <c r="U91" s="83" t="s">
        <v>190</v>
      </c>
      <c r="V91" s="83" t="s">
        <v>13</v>
      </c>
      <c r="W91" s="83" t="s">
        <v>186</v>
      </c>
      <c r="X91" s="83" t="s">
        <v>13</v>
      </c>
      <c r="Y91" s="83" t="s">
        <v>13</v>
      </c>
      <c r="Z91" s="43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8:56" ht="17.25" customHeight="1">
      <c r="T92" s="83" t="s">
        <v>192</v>
      </c>
      <c r="U92" s="83" t="s">
        <v>190</v>
      </c>
      <c r="V92" s="83" t="s">
        <v>13</v>
      </c>
      <c r="W92" s="83" t="s">
        <v>186</v>
      </c>
      <c r="X92" s="83" t="s">
        <v>13</v>
      </c>
      <c r="Y92" s="83" t="s">
        <v>13</v>
      </c>
      <c r="Z92" s="43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8:56" ht="17.25" customHeight="1">
      <c r="R93" s="156"/>
      <c r="T93" s="83" t="s">
        <v>192</v>
      </c>
      <c r="U93" s="83" t="s">
        <v>192</v>
      </c>
      <c r="V93" s="83" t="s">
        <v>191</v>
      </c>
      <c r="W93" s="83" t="s">
        <v>5</v>
      </c>
      <c r="X93" s="83" t="s">
        <v>191</v>
      </c>
      <c r="Y93" s="83" t="s">
        <v>192</v>
      </c>
      <c r="Z93" s="43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8:56" ht="17.25" customHeight="1">
      <c r="T94" s="84">
        <v>90</v>
      </c>
      <c r="U94" s="83" t="s">
        <v>192</v>
      </c>
      <c r="V94" s="83" t="s">
        <v>191</v>
      </c>
      <c r="W94" s="83" t="s">
        <v>191</v>
      </c>
      <c r="X94" s="83" t="s">
        <v>191</v>
      </c>
      <c r="Y94" s="83" t="s">
        <v>192</v>
      </c>
      <c r="Z94" s="43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8:56" ht="17.25" customHeight="1">
      <c r="T95" s="84">
        <v>91</v>
      </c>
      <c r="U95" s="83" t="s">
        <v>190</v>
      </c>
      <c r="V95" s="83" t="s">
        <v>190</v>
      </c>
      <c r="W95" s="83" t="s">
        <v>191</v>
      </c>
      <c r="X95" s="83" t="s">
        <v>190</v>
      </c>
      <c r="Y95" s="83" t="s">
        <v>190</v>
      </c>
      <c r="Z95" s="43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8:56" ht="17.25" customHeight="1">
      <c r="T96" s="84">
        <v>92</v>
      </c>
      <c r="U96" s="83" t="s">
        <v>190</v>
      </c>
      <c r="V96" s="83" t="s">
        <v>190</v>
      </c>
      <c r="W96" s="83" t="s">
        <v>191</v>
      </c>
      <c r="X96" s="83" t="s">
        <v>190</v>
      </c>
      <c r="Y96" s="83" t="s">
        <v>190</v>
      </c>
      <c r="Z96" s="43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20:56" ht="17.25" customHeight="1">
      <c r="T97" s="84">
        <v>93</v>
      </c>
      <c r="U97" s="83" t="s">
        <v>189</v>
      </c>
      <c r="V97" s="83" t="s">
        <v>187</v>
      </c>
      <c r="W97" s="83" t="s">
        <v>188</v>
      </c>
      <c r="X97" s="83" t="s">
        <v>187</v>
      </c>
      <c r="Y97" s="83" t="s">
        <v>187</v>
      </c>
      <c r="Z97" s="43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20:56" ht="17.25" customHeight="1">
      <c r="T98" s="84">
        <v>94</v>
      </c>
      <c r="U98" s="83" t="s">
        <v>189</v>
      </c>
      <c r="V98" s="83" t="s">
        <v>187</v>
      </c>
      <c r="W98" s="83" t="s">
        <v>188</v>
      </c>
      <c r="X98" s="83" t="s">
        <v>187</v>
      </c>
      <c r="Y98" s="83" t="s">
        <v>187</v>
      </c>
      <c r="Z98" s="43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20:56" ht="17.25" customHeight="1">
      <c r="T99" s="84">
        <v>95</v>
      </c>
      <c r="U99" s="83" t="s">
        <v>191</v>
      </c>
      <c r="V99" s="83" t="s">
        <v>13</v>
      </c>
      <c r="W99" s="83" t="s">
        <v>186</v>
      </c>
      <c r="X99" s="83" t="s">
        <v>13</v>
      </c>
      <c r="Y99" s="83" t="s">
        <v>13</v>
      </c>
      <c r="Z99" s="43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20:56" ht="17.25" customHeight="1">
      <c r="T100" s="84">
        <v>96</v>
      </c>
      <c r="U100" s="83" t="s">
        <v>191</v>
      </c>
      <c r="V100" s="83" t="s">
        <v>13</v>
      </c>
      <c r="W100" s="83" t="s">
        <v>186</v>
      </c>
      <c r="X100" s="83" t="s">
        <v>13</v>
      </c>
      <c r="Y100" s="83" t="s">
        <v>13</v>
      </c>
      <c r="Z100" s="43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20:56" ht="17.25" customHeight="1">
      <c r="T101" s="84">
        <v>97</v>
      </c>
      <c r="U101" s="83" t="s">
        <v>189</v>
      </c>
      <c r="V101" s="83" t="s">
        <v>189</v>
      </c>
      <c r="W101" s="83" t="s">
        <v>192</v>
      </c>
      <c r="X101" s="83" t="s">
        <v>189</v>
      </c>
      <c r="Y101" s="83" t="s">
        <v>189</v>
      </c>
      <c r="Z101" s="43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20:56" ht="17.25" customHeight="1">
      <c r="T102" s="84">
        <v>98</v>
      </c>
      <c r="U102" s="83" t="s">
        <v>189</v>
      </c>
      <c r="V102" s="83" t="s">
        <v>189</v>
      </c>
      <c r="W102" s="83" t="s">
        <v>192</v>
      </c>
      <c r="X102" s="83" t="s">
        <v>189</v>
      </c>
      <c r="Y102" s="83" t="s">
        <v>189</v>
      </c>
      <c r="Z102" s="43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20:56" ht="17.25" customHeight="1">
      <c r="T103" s="84">
        <v>99</v>
      </c>
      <c r="U103" s="83" t="s">
        <v>190</v>
      </c>
      <c r="V103" s="83" t="s">
        <v>187</v>
      </c>
      <c r="W103" s="83" t="s">
        <v>188</v>
      </c>
      <c r="X103" s="83" t="s">
        <v>187</v>
      </c>
      <c r="Y103" s="83" t="s">
        <v>187</v>
      </c>
      <c r="Z103" s="43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20:56" ht="17.25" customHeight="1">
      <c r="T104" s="84">
        <v>100</v>
      </c>
      <c r="U104" s="83" t="s">
        <v>190</v>
      </c>
      <c r="V104" s="83" t="s">
        <v>187</v>
      </c>
      <c r="W104" s="83" t="s">
        <v>188</v>
      </c>
      <c r="X104" s="83" t="s">
        <v>187</v>
      </c>
      <c r="Y104" s="83" t="s">
        <v>187</v>
      </c>
      <c r="Z104" s="43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20:56" ht="17.25" customHeight="1">
      <c r="T105" s="84">
        <v>101</v>
      </c>
      <c r="U105" s="83" t="s">
        <v>189</v>
      </c>
      <c r="V105" s="83" t="s">
        <v>13</v>
      </c>
      <c r="W105" s="83" t="s">
        <v>186</v>
      </c>
      <c r="X105" s="83" t="s">
        <v>13</v>
      </c>
      <c r="Y105" s="83" t="s">
        <v>13</v>
      </c>
      <c r="Z105" s="43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20:56" ht="17.25" customHeight="1">
      <c r="T106" s="84">
        <v>102</v>
      </c>
      <c r="U106" s="83" t="s">
        <v>189</v>
      </c>
      <c r="V106" s="83" t="s">
        <v>13</v>
      </c>
      <c r="W106" s="83" t="s">
        <v>186</v>
      </c>
      <c r="X106" s="83" t="s">
        <v>13</v>
      </c>
      <c r="Y106" s="83" t="s">
        <v>13</v>
      </c>
      <c r="Z106" s="43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20:56" ht="17.25" customHeight="1">
      <c r="T107" s="84">
        <v>103</v>
      </c>
      <c r="U107" s="83"/>
      <c r="V107" s="83"/>
      <c r="W107" s="83"/>
      <c r="X107" s="83"/>
      <c r="Y107" s="83"/>
      <c r="Z107" s="43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20:56" ht="17.25" customHeight="1">
      <c r="T108" s="84">
        <v>104</v>
      </c>
      <c r="U108" s="83"/>
      <c r="V108" s="83"/>
      <c r="W108" s="83"/>
      <c r="X108" s="83"/>
      <c r="Y108" s="83"/>
      <c r="Z108" s="43"/>
      <c r="AA108" s="1"/>
      <c r="AB108" s="1"/>
      <c r="AC108" s="1"/>
      <c r="AD108" s="1"/>
      <c r="AE108" s="1"/>
      <c r="AF108" s="1"/>
      <c r="AG108" s="1"/>
      <c r="AH108" s="1"/>
      <c r="AI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20:56" ht="17.25" customHeight="1">
      <c r="T109" s="84">
        <v>105</v>
      </c>
      <c r="U109" s="83"/>
      <c r="V109" s="83"/>
      <c r="W109" s="83"/>
      <c r="X109" s="83"/>
      <c r="Y109" s="83"/>
      <c r="Z109" s="43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20:56" ht="17.25" customHeight="1">
      <c r="T110" s="84">
        <v>106</v>
      </c>
      <c r="U110" s="83"/>
      <c r="V110" s="83"/>
      <c r="W110" s="83"/>
      <c r="X110" s="83"/>
      <c r="Y110" s="83"/>
      <c r="Z110" s="43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20:56" ht="17.25" customHeight="1">
      <c r="T111" s="84">
        <v>107</v>
      </c>
      <c r="U111" s="83"/>
      <c r="V111" s="83"/>
      <c r="W111" s="83"/>
      <c r="X111" s="83"/>
      <c r="Y111" s="83"/>
      <c r="Z111" s="43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20:56" ht="17.25" customHeight="1">
      <c r="T112" s="84">
        <v>108</v>
      </c>
      <c r="U112" s="83"/>
      <c r="V112" s="83"/>
      <c r="W112" s="83"/>
      <c r="X112" s="83"/>
      <c r="Y112" s="83"/>
      <c r="Z112" s="43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20:56" ht="17.25" customHeight="1">
      <c r="T113" s="84">
        <v>109</v>
      </c>
      <c r="U113" s="83"/>
      <c r="V113" s="83"/>
      <c r="W113" s="83"/>
      <c r="X113" s="83"/>
      <c r="Y113" s="83"/>
      <c r="Z113" s="43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20:56" ht="17.25" customHeight="1">
      <c r="T114" s="84">
        <v>110</v>
      </c>
      <c r="U114" s="83"/>
      <c r="V114" s="83"/>
      <c r="W114" s="83"/>
      <c r="X114" s="83"/>
      <c r="Y114" s="83"/>
      <c r="Z114" s="43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20:56" ht="17.25" customHeight="1">
      <c r="T115" s="84">
        <v>111</v>
      </c>
      <c r="U115" s="83"/>
      <c r="V115" s="83"/>
      <c r="W115" s="83"/>
      <c r="X115" s="83"/>
      <c r="Y115" s="83"/>
      <c r="Z115" s="43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20:56" ht="17.25" customHeight="1">
      <c r="T116" s="84">
        <v>112</v>
      </c>
      <c r="U116" s="83"/>
      <c r="V116" s="83"/>
      <c r="W116" s="83"/>
      <c r="X116" s="83"/>
      <c r="Y116" s="83"/>
      <c r="Z116" s="43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20:56" ht="17.25" customHeight="1">
      <c r="T117" s="84">
        <v>113</v>
      </c>
      <c r="U117" s="83"/>
      <c r="V117" s="83"/>
      <c r="W117" s="83"/>
      <c r="X117" s="83"/>
      <c r="Y117" s="83"/>
      <c r="Z117" s="43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20:56" ht="17.25" customHeight="1">
      <c r="T118" s="84">
        <v>114</v>
      </c>
      <c r="U118" s="83"/>
      <c r="V118" s="83"/>
      <c r="W118" s="83"/>
      <c r="X118" s="83"/>
      <c r="Y118" s="83"/>
      <c r="Z118" s="43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20:56" ht="17.25" customHeight="1">
      <c r="T119" s="84">
        <v>115</v>
      </c>
      <c r="U119" s="83"/>
      <c r="V119" s="83"/>
      <c r="W119" s="83"/>
      <c r="X119" s="83"/>
      <c r="Y119" s="83"/>
      <c r="Z119" s="43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20:56" ht="17.25" customHeight="1">
      <c r="T120" s="84">
        <v>116</v>
      </c>
      <c r="U120" s="83"/>
      <c r="V120" s="83"/>
      <c r="W120" s="83"/>
      <c r="X120" s="83"/>
      <c r="Y120" s="83"/>
      <c r="Z120" s="43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20:56" ht="17.25" customHeight="1">
      <c r="T121" s="84">
        <v>117</v>
      </c>
      <c r="U121" s="83"/>
      <c r="V121" s="83"/>
      <c r="W121" s="83"/>
      <c r="X121" s="83"/>
      <c r="Y121" s="83"/>
      <c r="Z121" s="43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20:56" ht="17.25" customHeight="1">
      <c r="T122" s="84">
        <v>118</v>
      </c>
      <c r="U122" s="83"/>
      <c r="V122" s="83"/>
      <c r="W122" s="83"/>
      <c r="X122" s="83"/>
      <c r="Y122" s="83"/>
      <c r="Z122" s="43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20:56" ht="17.25" customHeight="1">
      <c r="T123" s="84">
        <v>119</v>
      </c>
      <c r="U123" s="83"/>
      <c r="V123" s="83"/>
      <c r="W123" s="83"/>
      <c r="X123" s="83"/>
      <c r="Y123" s="83"/>
      <c r="Z123" s="43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20:56" ht="17.25" customHeight="1">
      <c r="T124" s="84">
        <v>120</v>
      </c>
      <c r="U124" s="83"/>
      <c r="V124" s="83"/>
      <c r="W124" s="83"/>
      <c r="X124" s="83"/>
      <c r="Y124" s="83"/>
      <c r="Z124" s="43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20:56" ht="17.25" customHeight="1">
      <c r="T125" s="84">
        <v>121</v>
      </c>
      <c r="U125" s="83"/>
      <c r="V125" s="83"/>
      <c r="W125" s="83"/>
      <c r="X125" s="83"/>
      <c r="Y125" s="83"/>
      <c r="Z125" s="43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20:56" ht="17.25" customHeight="1">
      <c r="T126" s="84">
        <v>122</v>
      </c>
      <c r="U126" s="83"/>
      <c r="V126" s="83"/>
      <c r="W126" s="83"/>
      <c r="X126" s="83"/>
      <c r="Y126" s="83"/>
      <c r="Z126" s="43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20:56" ht="17.25" customHeight="1">
      <c r="T127" s="84">
        <v>123</v>
      </c>
      <c r="U127" s="83"/>
      <c r="V127" s="83"/>
      <c r="W127" s="83"/>
      <c r="X127" s="83"/>
      <c r="Y127" s="83"/>
      <c r="Z127" s="43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20:56" ht="17.25" customHeight="1">
      <c r="T128" s="84">
        <v>124</v>
      </c>
      <c r="U128" s="83"/>
      <c r="V128" s="83"/>
      <c r="W128" s="83"/>
      <c r="X128" s="83"/>
      <c r="Y128" s="83"/>
      <c r="Z128" s="43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20:56" ht="17.25" customHeight="1">
      <c r="T129" s="84">
        <v>125</v>
      </c>
      <c r="U129" s="83"/>
      <c r="V129" s="83"/>
      <c r="W129" s="83"/>
      <c r="X129" s="83"/>
      <c r="Y129" s="83"/>
      <c r="Z129" s="43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20:56" ht="17.25" customHeight="1">
      <c r="T130" s="84">
        <v>126</v>
      </c>
      <c r="U130" s="83"/>
      <c r="V130" s="83"/>
      <c r="W130" s="83"/>
      <c r="X130" s="83"/>
      <c r="Y130" s="83"/>
      <c r="Z130" s="43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20:56" ht="17.25" customHeight="1">
      <c r="T131" s="84">
        <v>127</v>
      </c>
      <c r="U131" s="83"/>
      <c r="V131" s="83"/>
      <c r="W131" s="83"/>
      <c r="X131" s="83"/>
      <c r="Y131" s="83"/>
      <c r="Z131" s="43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20:56" ht="17.25" customHeight="1">
      <c r="T132" s="84">
        <v>128</v>
      </c>
      <c r="U132" s="83"/>
      <c r="V132" s="83"/>
      <c r="W132" s="83"/>
      <c r="X132" s="83"/>
      <c r="Y132" s="83"/>
      <c r="Z132" s="43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20:56" ht="17.25" customHeight="1">
      <c r="T133" s="84">
        <v>129</v>
      </c>
      <c r="U133" s="83"/>
      <c r="V133" s="83"/>
      <c r="W133" s="83"/>
      <c r="X133" s="83"/>
      <c r="Y133" s="83"/>
      <c r="Z133" s="43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20:56" ht="17.25" customHeight="1">
      <c r="T134" s="84">
        <v>130</v>
      </c>
      <c r="U134" s="83"/>
      <c r="V134" s="83"/>
      <c r="W134" s="83"/>
      <c r="X134" s="83"/>
      <c r="Y134" s="83"/>
      <c r="Z134" s="43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20:56" ht="17.25" customHeight="1">
      <c r="T135" s="84">
        <v>131</v>
      </c>
      <c r="U135" s="83"/>
      <c r="V135" s="83"/>
      <c r="W135" s="83"/>
      <c r="X135" s="83"/>
      <c r="Y135" s="83"/>
      <c r="Z135" s="43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20:56" ht="17.25" customHeight="1">
      <c r="T136" s="84">
        <v>132</v>
      </c>
      <c r="U136" s="83"/>
      <c r="V136" s="83"/>
      <c r="W136" s="83"/>
      <c r="X136" s="83"/>
      <c r="Y136" s="83"/>
      <c r="Z136" s="43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20:56" ht="17.25" customHeight="1">
      <c r="T137" s="84">
        <v>133</v>
      </c>
      <c r="U137" s="83"/>
      <c r="V137" s="83"/>
      <c r="W137" s="83"/>
      <c r="X137" s="83"/>
      <c r="Y137" s="83"/>
      <c r="Z137" s="43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20:56" ht="17.25" customHeight="1">
      <c r="T138" s="84">
        <v>134</v>
      </c>
      <c r="U138" s="83"/>
      <c r="V138" s="83"/>
      <c r="W138" s="83"/>
      <c r="X138" s="83"/>
      <c r="Y138" s="83"/>
      <c r="Z138" s="43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20:56" ht="17.25" customHeight="1">
      <c r="T139" s="84">
        <v>135</v>
      </c>
      <c r="U139" s="83"/>
      <c r="V139" s="83"/>
      <c r="W139" s="83"/>
      <c r="X139" s="83"/>
      <c r="Y139" s="83"/>
      <c r="Z139" s="43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20:56" ht="17.25" customHeight="1">
      <c r="T140" s="84">
        <v>136</v>
      </c>
      <c r="U140" s="83"/>
      <c r="V140" s="83"/>
      <c r="W140" s="83"/>
      <c r="X140" s="83"/>
      <c r="Y140" s="83"/>
      <c r="Z140" s="43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20:56" ht="17.25" customHeight="1">
      <c r="T141" s="84">
        <v>137</v>
      </c>
      <c r="U141" s="83"/>
      <c r="V141" s="83"/>
      <c r="W141" s="83"/>
      <c r="X141" s="83"/>
      <c r="Y141" s="83"/>
      <c r="Z141" s="43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20:56" ht="17.25" customHeight="1">
      <c r="T142" s="84">
        <v>138</v>
      </c>
      <c r="U142" s="83"/>
      <c r="V142" s="83"/>
      <c r="W142" s="83"/>
      <c r="X142" s="83"/>
      <c r="Y142" s="83"/>
      <c r="Z142" s="43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20:56" ht="17.25" customHeight="1">
      <c r="T143" s="84">
        <v>139</v>
      </c>
      <c r="U143" s="83"/>
      <c r="V143" s="83"/>
      <c r="W143" s="83"/>
      <c r="X143" s="83"/>
      <c r="Y143" s="83"/>
      <c r="Z143" s="43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20:56" ht="17.25" customHeight="1">
      <c r="T144" s="84">
        <v>140</v>
      </c>
      <c r="U144" s="83"/>
      <c r="V144" s="83"/>
      <c r="W144" s="83"/>
      <c r="X144" s="83"/>
      <c r="Y144" s="83"/>
      <c r="Z144" s="43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20:56" ht="17.25" customHeight="1">
      <c r="T145" s="84">
        <v>141</v>
      </c>
      <c r="U145" s="83"/>
      <c r="V145" s="83"/>
      <c r="W145" s="83"/>
      <c r="X145" s="83"/>
      <c r="Y145" s="83"/>
      <c r="Z145" s="43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20:56" ht="17.25" customHeight="1">
      <c r="T146" s="84">
        <v>142</v>
      </c>
      <c r="U146" s="83"/>
      <c r="V146" s="83"/>
      <c r="W146" s="83"/>
      <c r="X146" s="83"/>
      <c r="Y146" s="83"/>
      <c r="Z146" s="43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20:56" ht="17.25" customHeight="1">
      <c r="T147" s="84">
        <v>143</v>
      </c>
      <c r="U147" s="83"/>
      <c r="V147" s="83"/>
      <c r="W147" s="83"/>
      <c r="X147" s="83"/>
      <c r="Y147" s="83"/>
      <c r="Z147" s="43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20:56" ht="17.25" customHeight="1">
      <c r="T148" s="84">
        <v>144</v>
      </c>
      <c r="U148" s="83"/>
      <c r="V148" s="83"/>
      <c r="W148" s="83"/>
      <c r="X148" s="83"/>
      <c r="Y148" s="83"/>
      <c r="Z148" s="43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20:56" ht="17.25" customHeight="1">
      <c r="T149" s="84">
        <v>145</v>
      </c>
      <c r="U149" s="83"/>
      <c r="V149" s="83"/>
      <c r="W149" s="83"/>
      <c r="X149" s="83"/>
      <c r="Y149" s="83"/>
      <c r="Z149" s="43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20:56" ht="17.25" customHeight="1">
      <c r="T150" s="84">
        <v>146</v>
      </c>
      <c r="U150" s="83"/>
      <c r="V150" s="83"/>
      <c r="W150" s="83"/>
      <c r="X150" s="83"/>
      <c r="Y150" s="83"/>
      <c r="Z150" s="43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20:56" ht="17.25" customHeight="1">
      <c r="T151" s="84">
        <v>147</v>
      </c>
      <c r="U151" s="83"/>
      <c r="V151" s="83"/>
      <c r="W151" s="83"/>
      <c r="X151" s="83"/>
      <c r="Y151" s="83"/>
      <c r="Z151" s="43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20:56" ht="17.25" customHeight="1">
      <c r="T152" s="84">
        <v>148</v>
      </c>
      <c r="U152" s="83"/>
      <c r="V152" s="83"/>
      <c r="W152" s="83"/>
      <c r="X152" s="83"/>
      <c r="Y152" s="83"/>
      <c r="Z152" s="43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20:56" ht="17.25" customHeight="1">
      <c r="T153" s="84">
        <v>149</v>
      </c>
      <c r="U153" s="83"/>
      <c r="V153" s="83"/>
      <c r="W153" s="83"/>
      <c r="X153" s="83"/>
      <c r="Y153" s="83"/>
      <c r="Z153" s="43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20:56" ht="17.25" customHeight="1">
      <c r="T154" s="84">
        <v>150</v>
      </c>
      <c r="U154" s="83"/>
      <c r="V154" s="83"/>
      <c r="W154" s="83"/>
      <c r="X154" s="83"/>
      <c r="Y154" s="83"/>
      <c r="Z154" s="43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20:56" ht="17.25" customHeight="1">
      <c r="T155" s="84">
        <v>151</v>
      </c>
      <c r="U155" s="83"/>
      <c r="V155" s="83"/>
      <c r="W155" s="83"/>
      <c r="X155" s="83"/>
      <c r="Y155" s="83"/>
      <c r="Z155" s="43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20:56" ht="17.25" customHeight="1">
      <c r="T156" s="84">
        <v>152</v>
      </c>
      <c r="U156" s="83"/>
      <c r="V156" s="83"/>
      <c r="W156" s="83"/>
      <c r="X156" s="83"/>
      <c r="Y156" s="83"/>
      <c r="Z156" s="43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20:56" ht="17.25" customHeight="1">
      <c r="T157" s="84">
        <v>153</v>
      </c>
      <c r="U157" s="83"/>
      <c r="V157" s="83"/>
      <c r="W157" s="83"/>
      <c r="X157" s="83"/>
      <c r="Y157" s="83"/>
      <c r="Z157" s="43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20:56" ht="17.25" customHeight="1">
      <c r="T158" s="84">
        <v>154</v>
      </c>
      <c r="U158" s="83"/>
      <c r="V158" s="83"/>
      <c r="W158" s="83"/>
      <c r="X158" s="83"/>
      <c r="Y158" s="83"/>
      <c r="Z158" s="43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20:56" ht="17.25" customHeight="1">
      <c r="T159" s="84">
        <v>155</v>
      </c>
      <c r="U159" s="83"/>
      <c r="V159" s="83"/>
      <c r="W159" s="83"/>
      <c r="X159" s="83"/>
      <c r="Y159" s="83"/>
      <c r="Z159" s="43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20:56" ht="17.25" customHeight="1">
      <c r="T160" s="84">
        <v>156</v>
      </c>
      <c r="U160" s="83"/>
      <c r="V160" s="83"/>
      <c r="W160" s="83"/>
      <c r="X160" s="83"/>
      <c r="Y160" s="83"/>
      <c r="Z160" s="43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20:56" ht="17.25" customHeight="1">
      <c r="T161" s="84">
        <v>157</v>
      </c>
      <c r="U161" s="83"/>
      <c r="V161" s="83"/>
      <c r="W161" s="83"/>
      <c r="X161" s="83"/>
      <c r="Y161" s="83"/>
      <c r="Z161" s="43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20:56" ht="17.25" customHeight="1">
      <c r="T162" s="84">
        <v>158</v>
      </c>
      <c r="U162" s="83"/>
      <c r="V162" s="83"/>
      <c r="W162" s="83"/>
      <c r="X162" s="83"/>
      <c r="Y162" s="83"/>
      <c r="Z162" s="43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20:56" ht="17.25" customHeight="1">
      <c r="T163" s="84">
        <v>159</v>
      </c>
      <c r="U163" s="83"/>
      <c r="V163" s="83"/>
      <c r="W163" s="83"/>
      <c r="X163" s="83"/>
      <c r="Y163" s="83"/>
      <c r="Z163" s="43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20:56" ht="17.25" customHeight="1">
      <c r="T164" s="84">
        <v>160</v>
      </c>
      <c r="U164" s="83"/>
      <c r="V164" s="83"/>
      <c r="W164" s="83"/>
      <c r="X164" s="83"/>
      <c r="Y164" s="83"/>
      <c r="Z164" s="43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20:56" ht="17.25" customHeight="1">
      <c r="T165" s="84">
        <v>161</v>
      </c>
      <c r="U165" s="83"/>
      <c r="V165" s="83"/>
      <c r="W165" s="83"/>
      <c r="X165" s="83"/>
      <c r="Y165" s="83"/>
      <c r="Z165" s="43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20:56" ht="17.25" customHeight="1">
      <c r="T166" s="84">
        <v>162</v>
      </c>
      <c r="U166" s="83"/>
      <c r="V166" s="83"/>
      <c r="W166" s="83"/>
      <c r="X166" s="83"/>
      <c r="Y166" s="83"/>
      <c r="Z166" s="43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20:56" ht="17.25" customHeight="1">
      <c r="T167" s="84">
        <v>163</v>
      </c>
      <c r="U167" s="83"/>
      <c r="V167" s="83"/>
      <c r="W167" s="83"/>
      <c r="X167" s="83"/>
      <c r="Y167" s="83"/>
      <c r="Z167" s="43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20:56" ht="17.25" customHeight="1">
      <c r="T168" s="84">
        <v>164</v>
      </c>
      <c r="U168" s="83"/>
      <c r="V168" s="83"/>
      <c r="W168" s="83"/>
      <c r="X168" s="83"/>
      <c r="Y168" s="83"/>
      <c r="Z168" s="43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20:56" ht="17.25" customHeight="1">
      <c r="T169" s="84">
        <v>165</v>
      </c>
      <c r="U169" s="83"/>
      <c r="V169" s="83"/>
      <c r="W169" s="83"/>
      <c r="X169" s="83"/>
      <c r="Y169" s="83"/>
      <c r="Z169" s="43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20:56" ht="17.25" customHeight="1">
      <c r="T170" s="84">
        <v>166</v>
      </c>
      <c r="U170" s="83"/>
      <c r="V170" s="83"/>
      <c r="W170" s="83"/>
      <c r="X170" s="83"/>
      <c r="Y170" s="83"/>
      <c r="Z170" s="43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20:56" ht="17.25" customHeight="1">
      <c r="T171" s="84">
        <v>167</v>
      </c>
      <c r="U171" s="83"/>
      <c r="V171" s="83"/>
      <c r="W171" s="83"/>
      <c r="X171" s="83"/>
      <c r="Y171" s="83"/>
      <c r="Z171" s="43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20:56" ht="17.25" customHeight="1">
      <c r="T172" s="84">
        <v>168</v>
      </c>
      <c r="U172" s="83"/>
      <c r="V172" s="83"/>
      <c r="W172" s="83"/>
      <c r="X172" s="83"/>
      <c r="Y172" s="83"/>
      <c r="Z172" s="43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20:56" ht="17.25" customHeight="1">
      <c r="T173" s="84">
        <v>169</v>
      </c>
      <c r="U173" s="83"/>
      <c r="V173" s="83"/>
      <c r="W173" s="83"/>
      <c r="X173" s="83"/>
      <c r="Y173" s="83"/>
      <c r="Z173" s="43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20:56" ht="17.25" customHeight="1">
      <c r="T174" s="84">
        <v>170</v>
      </c>
      <c r="U174" s="83"/>
      <c r="V174" s="83"/>
      <c r="W174" s="83"/>
      <c r="X174" s="83"/>
      <c r="Y174" s="83"/>
      <c r="Z174" s="43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20:56" ht="17.25" customHeight="1">
      <c r="T175" s="84">
        <v>171</v>
      </c>
      <c r="U175" s="83"/>
      <c r="V175" s="83"/>
      <c r="W175" s="83"/>
      <c r="X175" s="83"/>
      <c r="Y175" s="83"/>
      <c r="Z175" s="43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20:56" ht="17.25" customHeight="1">
      <c r="T176" s="84">
        <v>172</v>
      </c>
      <c r="U176" s="83"/>
      <c r="V176" s="83"/>
      <c r="W176" s="83"/>
      <c r="X176" s="83"/>
      <c r="Y176" s="83"/>
      <c r="Z176" s="43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20:56" ht="17.25" customHeight="1">
      <c r="T177" s="84">
        <v>173</v>
      </c>
      <c r="U177" s="83"/>
      <c r="V177" s="83"/>
      <c r="W177" s="83"/>
      <c r="X177" s="83"/>
      <c r="Y177" s="83"/>
      <c r="Z177" s="43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20:56" ht="17.25" customHeight="1">
      <c r="T178" s="84">
        <v>174</v>
      </c>
      <c r="U178" s="83"/>
      <c r="V178" s="83"/>
      <c r="W178" s="83"/>
      <c r="X178" s="83"/>
      <c r="Y178" s="83"/>
      <c r="Z178" s="43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20:56" ht="17.25" customHeight="1">
      <c r="T179" s="84">
        <v>175</v>
      </c>
      <c r="U179" s="83"/>
      <c r="V179" s="83"/>
      <c r="W179" s="83"/>
      <c r="X179" s="83"/>
      <c r="Y179" s="83"/>
      <c r="Z179" s="43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20:56" ht="17.25" customHeight="1">
      <c r="T180" s="84">
        <v>176</v>
      </c>
      <c r="U180" s="83"/>
      <c r="V180" s="83"/>
      <c r="W180" s="83"/>
      <c r="X180" s="83"/>
      <c r="Y180" s="83"/>
      <c r="Z180" s="43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20:56" ht="17.25" customHeight="1">
      <c r="T181" s="84">
        <v>177</v>
      </c>
      <c r="U181" s="83"/>
      <c r="V181" s="83"/>
      <c r="W181" s="83"/>
      <c r="X181" s="83"/>
      <c r="Y181" s="83"/>
      <c r="Z181" s="43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20:56" ht="17.25" customHeight="1">
      <c r="T182" s="84">
        <v>178</v>
      </c>
      <c r="U182" s="83"/>
      <c r="V182" s="83"/>
      <c r="W182" s="83"/>
      <c r="X182" s="83"/>
      <c r="Y182" s="83"/>
      <c r="Z182" s="43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20:56" ht="17.25" customHeight="1">
      <c r="T183" s="84">
        <v>179</v>
      </c>
      <c r="U183" s="83"/>
      <c r="V183" s="83"/>
      <c r="W183" s="83"/>
      <c r="X183" s="83"/>
      <c r="Y183" s="83"/>
      <c r="Z183" s="43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20:56" ht="17.25" customHeight="1">
      <c r="T184" s="84">
        <v>180</v>
      </c>
      <c r="U184" s="83"/>
      <c r="V184" s="83"/>
      <c r="W184" s="83"/>
      <c r="X184" s="83"/>
      <c r="Y184" s="83"/>
      <c r="Z184" s="43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20:56" ht="17.25" customHeight="1">
      <c r="T185" s="84">
        <v>181</v>
      </c>
      <c r="U185" s="83"/>
      <c r="V185" s="83"/>
      <c r="W185" s="83"/>
      <c r="X185" s="83"/>
      <c r="Y185" s="83"/>
      <c r="Z185" s="43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20:56" ht="17.25" customHeight="1">
      <c r="T186" s="84">
        <v>182</v>
      </c>
      <c r="U186" s="83"/>
      <c r="V186" s="83"/>
      <c r="W186" s="83"/>
      <c r="X186" s="83"/>
      <c r="Y186" s="83"/>
      <c r="Z186" s="43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20:56" ht="17.25" customHeight="1">
      <c r="T187" s="84">
        <v>183</v>
      </c>
      <c r="U187" s="83"/>
      <c r="V187" s="83"/>
      <c r="W187" s="83"/>
      <c r="X187" s="83"/>
      <c r="Y187" s="83"/>
      <c r="Z187" s="43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20:56" ht="17.25" customHeight="1">
      <c r="T188" s="84">
        <v>184</v>
      </c>
      <c r="U188" s="83"/>
      <c r="V188" s="83"/>
      <c r="W188" s="83"/>
      <c r="X188" s="83"/>
      <c r="Y188" s="83"/>
      <c r="Z188" s="43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20:56" ht="17.25" customHeight="1">
      <c r="T189" s="84">
        <v>185</v>
      </c>
      <c r="U189" s="83"/>
      <c r="V189" s="83"/>
      <c r="W189" s="83"/>
      <c r="X189" s="83"/>
      <c r="Y189" s="83"/>
      <c r="Z189" s="43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20:56" ht="17.25" customHeight="1">
      <c r="T190" s="84">
        <v>186</v>
      </c>
      <c r="U190" s="83"/>
      <c r="V190" s="83"/>
      <c r="W190" s="83"/>
      <c r="X190" s="83"/>
      <c r="Y190" s="83"/>
      <c r="Z190" s="43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20:56" ht="17.25" customHeight="1">
      <c r="T191" s="84">
        <v>187</v>
      </c>
      <c r="U191" s="83"/>
      <c r="V191" s="83"/>
      <c r="W191" s="83"/>
      <c r="X191" s="83"/>
      <c r="Y191" s="83"/>
      <c r="Z191" s="43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20:56" ht="17.25" customHeight="1">
      <c r="T192" s="84">
        <v>188</v>
      </c>
      <c r="U192" s="83"/>
      <c r="V192" s="83"/>
      <c r="W192" s="83"/>
      <c r="X192" s="83"/>
      <c r="Y192" s="83"/>
      <c r="Z192" s="43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20:56" ht="17.25" customHeight="1">
      <c r="T193" s="84">
        <v>189</v>
      </c>
      <c r="U193" s="83"/>
      <c r="V193" s="83"/>
      <c r="W193" s="83"/>
      <c r="X193" s="83"/>
      <c r="Y193" s="83"/>
      <c r="Z193" s="43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20:56" ht="17.25" customHeight="1">
      <c r="T194" s="84">
        <v>190</v>
      </c>
      <c r="U194" s="83"/>
      <c r="V194" s="83"/>
      <c r="W194" s="83"/>
      <c r="X194" s="83"/>
      <c r="Y194" s="83"/>
      <c r="Z194" s="43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20:56" ht="17.25" customHeight="1">
      <c r="T195" s="84">
        <v>191</v>
      </c>
      <c r="U195" s="83"/>
      <c r="V195" s="83"/>
      <c r="W195" s="83"/>
      <c r="X195" s="83"/>
      <c r="Y195" s="83"/>
      <c r="Z195" s="43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20:56" ht="17.25" customHeight="1">
      <c r="T196" s="84">
        <v>192</v>
      </c>
      <c r="U196" s="83"/>
      <c r="V196" s="83"/>
      <c r="W196" s="83"/>
      <c r="X196" s="83"/>
      <c r="Y196" s="83"/>
      <c r="Z196" s="43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20:56" ht="17.25" customHeight="1">
      <c r="T197" s="84">
        <v>193</v>
      </c>
      <c r="U197" s="83"/>
      <c r="V197" s="83"/>
      <c r="W197" s="83"/>
      <c r="X197" s="83"/>
      <c r="Y197" s="83"/>
      <c r="Z197" s="43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20:56" ht="17.25" customHeight="1">
      <c r="T198" s="84">
        <v>194</v>
      </c>
      <c r="U198" s="83"/>
      <c r="V198" s="83"/>
      <c r="W198" s="83"/>
      <c r="X198" s="83"/>
      <c r="Y198" s="83"/>
      <c r="Z198" s="43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20:56" ht="17.25" customHeight="1">
      <c r="T199" s="84">
        <v>195</v>
      </c>
      <c r="U199" s="83"/>
      <c r="V199" s="83"/>
      <c r="W199" s="83"/>
      <c r="X199" s="83"/>
      <c r="Y199" s="83"/>
      <c r="Z199" s="43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20:56" ht="17.25" customHeight="1">
      <c r="T200" s="84">
        <v>196</v>
      </c>
      <c r="U200" s="83"/>
      <c r="V200" s="83"/>
      <c r="W200" s="83"/>
      <c r="X200" s="83"/>
      <c r="Y200" s="83"/>
      <c r="Z200" s="43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20:56" ht="17.25" customHeight="1">
      <c r="T201" s="84">
        <v>197</v>
      </c>
      <c r="U201" s="83"/>
      <c r="V201" s="83"/>
      <c r="W201" s="83"/>
      <c r="X201" s="83"/>
      <c r="Y201" s="83"/>
      <c r="Z201" s="43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20:56" ht="17.25" customHeight="1">
      <c r="T202" s="84">
        <v>198</v>
      </c>
      <c r="U202" s="83"/>
      <c r="V202" s="83"/>
      <c r="W202" s="83"/>
      <c r="X202" s="83"/>
      <c r="Y202" s="83"/>
      <c r="Z202" s="43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20:56" ht="17.25" customHeight="1">
      <c r="T203" s="84">
        <v>199</v>
      </c>
      <c r="U203" s="83"/>
      <c r="V203" s="83"/>
      <c r="W203" s="83"/>
      <c r="X203" s="83"/>
      <c r="Y203" s="83"/>
      <c r="Z203" s="43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20:56" ht="15.75">
      <c r="T204" s="84">
        <v>200</v>
      </c>
      <c r="U204" s="83"/>
      <c r="V204" s="83"/>
      <c r="W204" s="83"/>
      <c r="X204" s="83"/>
      <c r="Y204" s="83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20:56" ht="15.75"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20:56" ht="15.75"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20:56" ht="15.75"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S207" s="12"/>
      <c r="AY207" s="1"/>
      <c r="AZ207" s="1"/>
      <c r="BA207" s="1"/>
      <c r="BB207" s="1"/>
      <c r="BC207" s="1"/>
      <c r="BD207" s="1"/>
    </row>
    <row r="208" spans="20:56" ht="15.75"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S208" s="12"/>
      <c r="AY208" s="1"/>
      <c r="AZ208" s="1"/>
      <c r="BA208" s="1"/>
      <c r="BB208" s="1"/>
      <c r="BC208" s="1"/>
      <c r="BD208" s="1"/>
    </row>
    <row r="209" spans="27:56" ht="15.75">
      <c r="AA209" s="1"/>
      <c r="AB209" s="1"/>
      <c r="AC209" s="1"/>
      <c r="AD209" s="1"/>
      <c r="AE209" s="1"/>
      <c r="AF209" s="1"/>
      <c r="AG209" s="1"/>
      <c r="AH209" s="1"/>
      <c r="AI209" s="1"/>
      <c r="AS209" s="12"/>
      <c r="AY209" s="1"/>
      <c r="AZ209" s="1"/>
      <c r="BA209" s="1"/>
      <c r="BB209" s="1"/>
      <c r="BC209" s="1"/>
      <c r="BD209" s="1"/>
    </row>
    <row r="210" spans="27:56" ht="15.75">
      <c r="AA210" s="1"/>
      <c r="AB210" s="1"/>
      <c r="AC210" s="1"/>
      <c r="AD210" s="1"/>
      <c r="AE210" s="1"/>
      <c r="AF210" s="1"/>
      <c r="AG210" s="1"/>
      <c r="AH210" s="1"/>
      <c r="AI210" s="1"/>
      <c r="AS210" s="12"/>
      <c r="AY210" s="1"/>
      <c r="AZ210" s="1"/>
      <c r="BA210" s="1"/>
      <c r="BB210" s="1"/>
      <c r="BC210" s="1"/>
      <c r="BD210" s="1"/>
    </row>
  </sheetData>
  <mergeCells count="5">
    <mergeCell ref="I1:M1"/>
    <mergeCell ref="I2:M2"/>
    <mergeCell ref="I43:M43"/>
    <mergeCell ref="I44:M44"/>
    <mergeCell ref="I45:M45"/>
  </mergeCells>
  <phoneticPr fontId="4" type="noConversion"/>
  <conditionalFormatting sqref="L52 A64:G65 U205:Y1048576">
    <cfRule type="cellIs" dxfId="396" priority="170" operator="equal">
      <formula>"WW"</formula>
    </cfRule>
    <cfRule type="cellIs" dxfId="395" priority="169" operator="equal">
      <formula>"S1"</formula>
    </cfRule>
    <cfRule type="cellIs" dxfId="394" priority="168" operator="equal">
      <formula>"S2"</formula>
    </cfRule>
    <cfRule type="cellIs" dxfId="393" priority="167" operator="equal">
      <formula>"S3"</formula>
    </cfRule>
    <cfRule type="cellIs" dxfId="392" priority="166" operator="between">
      <formula>"F1"</formula>
      <formula>"""F5"""</formula>
    </cfRule>
    <cfRule type="cellIs" dxfId="391" priority="165" operator="between">
      <formula>"B1"</formula>
      <formula>"B5"</formula>
    </cfRule>
    <cfRule type="cellIs" dxfId="390" priority="164" operator="equal">
      <formula>"S4"</formula>
    </cfRule>
  </conditionalFormatting>
  <conditionalFormatting sqref="Q3:Q42">
    <cfRule type="dataBar" priority="5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{15FA745A-BF6C-457A-9944-B10AA23AF38B}</x14:id>
        </ext>
      </extLst>
    </cfRule>
    <cfRule type="dataBar" priority="50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{CF084335-1C66-41E5-A9F0-55D644AE1186}</x14:id>
        </ext>
      </extLst>
    </cfRule>
  </conditionalFormatting>
  <conditionalFormatting sqref="Q43:Q45">
    <cfRule type="dataBar" priority="1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{72048A43-A4DB-45AB-913E-56CD948ECD0F}</x14:id>
        </ext>
      </extLst>
    </cfRule>
  </conditionalFormatting>
  <conditionalFormatting sqref="R3:R42">
    <cfRule type="dataBar" priority="5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{F83C4E8B-15B5-495B-A039-E355D534F13E}</x14:id>
        </ext>
      </extLst>
    </cfRule>
  </conditionalFormatting>
  <conditionalFormatting sqref="R3:R45">
    <cfRule type="dataBar" priority="5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{91DE3823-EC7E-459B-B115-E2EC70848F77}</x14:id>
        </ext>
      </extLst>
    </cfRule>
  </conditionalFormatting>
  <conditionalFormatting sqref="T29:T89 T94:T204">
    <cfRule type="cellIs" dxfId="389" priority="152" operator="equal">
      <formula>"L"</formula>
    </cfRule>
    <cfRule type="containsText" dxfId="388" priority="151" operator="containsText" text="L">
      <formula>NOT(ISERROR(SEARCH("L",T29)))</formula>
    </cfRule>
    <cfRule type="containsText" dxfId="387" priority="150" operator="containsText" text="H">
      <formula>NOT(ISERROR(SEARCH("H",T29)))</formula>
    </cfRule>
    <cfRule type="containsText" dxfId="386" priority="149" operator="containsText" text="H">
      <formula>NOT(ISERROR(SEARCH("H",T29)))</formula>
    </cfRule>
  </conditionalFormatting>
  <conditionalFormatting sqref="T90:T93">
    <cfRule type="cellIs" dxfId="385" priority="66" operator="equal">
      <formula>"SC"</formula>
    </cfRule>
    <cfRule type="cellIs" dxfId="384" priority="67" operator="equal">
      <formula>"H2"</formula>
    </cfRule>
    <cfRule type="cellIs" dxfId="383" priority="68" operator="equal">
      <formula>"H4"</formula>
    </cfRule>
    <cfRule type="cellIs" dxfId="382" priority="69" operator="equal">
      <formula>"H3"</formula>
    </cfRule>
    <cfRule type="cellIs" dxfId="381" priority="70" operator="equal">
      <formula>"H2"</formula>
    </cfRule>
    <cfRule type="cellIs" dxfId="380" priority="71" operator="equal">
      <formula>"H1"</formula>
    </cfRule>
    <cfRule type="cellIs" dxfId="379" priority="72" operator="equal">
      <formula>"W"</formula>
    </cfRule>
  </conditionalFormatting>
  <conditionalFormatting sqref="T3:Y3 T4:T28">
    <cfRule type="containsText" dxfId="378" priority="137" operator="containsText" text="L">
      <formula>NOT(ISERROR(SEARCH("L",T3)))</formula>
    </cfRule>
    <cfRule type="containsText" dxfId="377" priority="139" operator="containsText" text="H">
      <formula>NOT(ISERROR(SEARCH("H",T3)))</formula>
    </cfRule>
    <cfRule type="cellIs" dxfId="376" priority="141" operator="equal">
      <formula>"L"</formula>
    </cfRule>
    <cfRule type="containsText" dxfId="375" priority="138" operator="containsText" text="H">
      <formula>NOT(ISERROR(SEARCH("H",T3)))</formula>
    </cfRule>
  </conditionalFormatting>
  <conditionalFormatting sqref="T3:Y3 T4:T89 T94:T204">
    <cfRule type="containsText" dxfId="374" priority="140" operator="containsText" text="L">
      <formula>NOT(ISERROR(SEARCH("L",T3)))</formula>
    </cfRule>
  </conditionalFormatting>
  <conditionalFormatting sqref="U1:Y1 AB3:AF3 A3:A13">
    <cfRule type="cellIs" dxfId="373" priority="171" operator="equal">
      <formula>"S4"</formula>
    </cfRule>
  </conditionalFormatting>
  <conditionalFormatting sqref="U1:Y1 AB3:AF12 A3:A13 AC13:AC14 AB13:AB15 AD13:AF15 AB16:AF20 AA21:AI28 AB29:AF204">
    <cfRule type="cellIs" dxfId="372" priority="176" operator="equal">
      <formula>"S1"</formula>
    </cfRule>
    <cfRule type="cellIs" dxfId="371" priority="173" operator="between">
      <formula>"F1"</formula>
      <formula>"""F5"""</formula>
    </cfRule>
    <cfRule type="cellIs" dxfId="370" priority="172" operator="between">
      <formula>"B1"</formula>
      <formula>"B5"</formula>
    </cfRule>
    <cfRule type="cellIs" dxfId="369" priority="175" operator="equal">
      <formula>"S2"</formula>
    </cfRule>
    <cfRule type="cellIs" dxfId="368" priority="174" operator="equal">
      <formula>"S3"</formula>
    </cfRule>
    <cfRule type="cellIs" dxfId="367" priority="177" operator="equal">
      <formula>"WW"</formula>
    </cfRule>
  </conditionalFormatting>
  <conditionalFormatting sqref="U3:Y3">
    <cfRule type="cellIs" dxfId="366" priority="145" operator="equal">
      <formula>"S3"</formula>
    </cfRule>
    <cfRule type="cellIs" dxfId="365" priority="148" operator="equal">
      <formula>"WW"</formula>
    </cfRule>
    <cfRule type="cellIs" dxfId="364" priority="147" operator="equal">
      <formula>"S1"</formula>
    </cfRule>
    <cfRule type="cellIs" dxfId="363" priority="146" operator="equal">
      <formula>"S2"</formula>
    </cfRule>
    <cfRule type="cellIs" dxfId="362" priority="144" operator="between">
      <formula>"F1"</formula>
      <formula>"""F5"""</formula>
    </cfRule>
    <cfRule type="cellIs" dxfId="361" priority="143" operator="between">
      <formula>"B1"</formula>
      <formula>"B5"</formula>
    </cfRule>
    <cfRule type="cellIs" dxfId="360" priority="142" operator="equal">
      <formula>"S4"</formula>
    </cfRule>
  </conditionalFormatting>
  <conditionalFormatting sqref="U4:Y5">
    <cfRule type="cellIs" dxfId="359" priority="4" operator="equal">
      <formula>"H2"</formula>
    </cfRule>
    <cfRule type="cellIs" dxfId="358" priority="7" operator="equal">
      <formula>"H2"</formula>
    </cfRule>
  </conditionalFormatting>
  <conditionalFormatting sqref="U4:Y187">
    <cfRule type="cellIs" dxfId="357" priority="3" operator="equal">
      <formula>"SC"</formula>
    </cfRule>
  </conditionalFormatting>
  <conditionalFormatting sqref="U4:Y204">
    <cfRule type="cellIs" dxfId="356" priority="6" operator="equal">
      <formula>"H3"</formula>
    </cfRule>
    <cfRule type="cellIs" dxfId="355" priority="5" operator="equal">
      <formula>"H4"</formula>
    </cfRule>
    <cfRule type="cellIs" dxfId="354" priority="8" operator="equal">
      <formula>"H1"</formula>
    </cfRule>
    <cfRule type="cellIs" dxfId="353" priority="9" operator="equal">
      <formula>"W"</formula>
    </cfRule>
  </conditionalFormatting>
  <conditionalFormatting sqref="U6:Y204">
    <cfRule type="cellIs" dxfId="352" priority="134" operator="equal">
      <formula>"H2"</formula>
    </cfRule>
    <cfRule type="cellIs" dxfId="351" priority="131" operator="equal">
      <formula>"H2"</formula>
    </cfRule>
  </conditionalFormatting>
  <conditionalFormatting sqref="U15:Y15">
    <cfRule type="cellIs" dxfId="350" priority="42" operator="equal">
      <formula>"H2"</formula>
    </cfRule>
    <cfRule type="cellIs" dxfId="349" priority="39" operator="equal">
      <formula>"H2"</formula>
    </cfRule>
  </conditionalFormatting>
  <conditionalFormatting sqref="U15:Y16">
    <cfRule type="cellIs" dxfId="348" priority="102" operator="equal">
      <formula>"H2"</formula>
    </cfRule>
    <cfRule type="cellIs" dxfId="347" priority="105" operator="equal">
      <formula>"H2"</formula>
    </cfRule>
  </conditionalFormatting>
  <conditionalFormatting sqref="U19:Y19">
    <cfRule type="cellIs" dxfId="346" priority="60" operator="equal">
      <formula>"H2"</formula>
    </cfRule>
    <cfRule type="cellIs" dxfId="345" priority="63" operator="equal">
      <formula>"H2"</formula>
    </cfRule>
  </conditionalFormatting>
  <conditionalFormatting sqref="U23:Y25">
    <cfRule type="cellIs" dxfId="344" priority="81" operator="equal">
      <formula>"H2"</formula>
    </cfRule>
    <cfRule type="cellIs" dxfId="343" priority="84" operator="equal">
      <formula>"H2"</formula>
    </cfRule>
  </conditionalFormatting>
  <conditionalFormatting sqref="U24:Y24">
    <cfRule type="cellIs" dxfId="342" priority="77" operator="equal">
      <formula>"H2"</formula>
    </cfRule>
    <cfRule type="cellIs" dxfId="341" priority="49" operator="equal">
      <formula>"H2"</formula>
    </cfRule>
    <cfRule type="cellIs" dxfId="340" priority="46" operator="equal">
      <formula>"H2"</formula>
    </cfRule>
    <cfRule type="cellIs" dxfId="339" priority="74" operator="equal">
      <formula>"H2"</formula>
    </cfRule>
  </conditionalFormatting>
  <conditionalFormatting sqref="U28:Y28">
    <cfRule type="cellIs" dxfId="338" priority="56" operator="equal">
      <formula>"H2"</formula>
    </cfRule>
    <cfRule type="cellIs" dxfId="337" priority="53" operator="equal">
      <formula>"H2"</formula>
    </cfRule>
  </conditionalFormatting>
  <conditionalFormatting sqref="U69:Y69">
    <cfRule type="cellIs" dxfId="336" priority="1" operator="equal">
      <formula>"H2"</formula>
    </cfRule>
    <cfRule type="cellIs" dxfId="335" priority="2" operator="equal">
      <formula>"H2"</formula>
    </cfRule>
  </conditionalFormatting>
  <conditionalFormatting sqref="Y14">
    <cfRule type="cellIs" dxfId="334" priority="28" operator="equal">
      <formula>"H2"</formula>
    </cfRule>
    <cfRule type="cellIs" dxfId="333" priority="24" operator="equal">
      <formula>"SC"</formula>
    </cfRule>
    <cfRule type="cellIs" dxfId="332" priority="26" operator="equal">
      <formula>"H4"</formula>
    </cfRule>
    <cfRule type="cellIs" dxfId="331" priority="25" operator="equal">
      <formula>"H2"</formula>
    </cfRule>
    <cfRule type="cellIs" dxfId="330" priority="27" operator="equal">
      <formula>"H3"</formula>
    </cfRule>
    <cfRule type="cellIs" dxfId="329" priority="30" operator="equal">
      <formula>"W"</formula>
    </cfRule>
    <cfRule type="cellIs" dxfId="328" priority="29" operator="equal">
      <formula>"H1"</formula>
    </cfRule>
  </conditionalFormatting>
  <conditionalFormatting sqref="Y21">
    <cfRule type="cellIs" dxfId="327" priority="34" operator="equal">
      <formula>"H3"</formula>
    </cfRule>
    <cfRule type="cellIs" dxfId="326" priority="33" operator="equal">
      <formula>"H4"</formula>
    </cfRule>
    <cfRule type="cellIs" dxfId="325" priority="32" operator="equal">
      <formula>"H2"</formula>
    </cfRule>
    <cfRule type="cellIs" dxfId="324" priority="37" operator="equal">
      <formula>"W"</formula>
    </cfRule>
    <cfRule type="cellIs" dxfId="323" priority="31" operator="equal">
      <formula>"SC"</formula>
    </cfRule>
    <cfRule type="cellIs" dxfId="322" priority="36" operator="equal">
      <formula>"H1"</formula>
    </cfRule>
    <cfRule type="cellIs" dxfId="321" priority="35" operator="equal">
      <formula>"H2"</formula>
    </cfRule>
  </conditionalFormatting>
  <conditionalFormatting sqref="Y38">
    <cfRule type="cellIs" dxfId="320" priority="16" operator="equal">
      <formula>"W"</formula>
    </cfRule>
    <cfRule type="cellIs" dxfId="319" priority="15" operator="equal">
      <formula>"H1"</formula>
    </cfRule>
    <cfRule type="cellIs" dxfId="318" priority="14" operator="equal">
      <formula>"H2"</formula>
    </cfRule>
    <cfRule type="cellIs" dxfId="317" priority="12" operator="equal">
      <formula>"H4"</formula>
    </cfRule>
    <cfRule type="cellIs" dxfId="316" priority="11" operator="equal">
      <formula>"H2"</formula>
    </cfRule>
    <cfRule type="cellIs" dxfId="315" priority="10" operator="equal">
      <formula>"SC"</formula>
    </cfRule>
    <cfRule type="cellIs" dxfId="314" priority="13" operator="equal">
      <formula>"H3"</formula>
    </cfRule>
  </conditionalFormatting>
  <conditionalFormatting sqref="Y43">
    <cfRule type="cellIs" dxfId="313" priority="21" operator="equal">
      <formula>"H2"</formula>
    </cfRule>
    <cfRule type="cellIs" dxfId="312" priority="20" operator="equal">
      <formula>"H3"</formula>
    </cfRule>
    <cfRule type="cellIs" dxfId="311" priority="19" operator="equal">
      <formula>"H4"</formula>
    </cfRule>
    <cfRule type="cellIs" dxfId="310" priority="18" operator="equal">
      <formula>"H2"</formula>
    </cfRule>
    <cfRule type="cellIs" dxfId="309" priority="17" operator="equal">
      <formula>"SC"</formula>
    </cfRule>
    <cfRule type="cellIs" dxfId="308" priority="23" operator="equal">
      <formula>"W"</formula>
    </cfRule>
    <cfRule type="cellIs" dxfId="307" priority="22" operator="equal">
      <formula>"H1"</formula>
    </cfRule>
  </conditionalFormatting>
  <conditionalFormatting sqref="Z3:Z203">
    <cfRule type="cellIs" dxfId="306" priority="179" operator="between">
      <formula>"F1"</formula>
      <formula>"""F5"""</formula>
    </cfRule>
    <cfRule type="cellIs" dxfId="305" priority="180" operator="equal">
      <formula>"S3"</formula>
    </cfRule>
    <cfRule type="cellIs" dxfId="304" priority="181" operator="equal">
      <formula>"S2"</formula>
    </cfRule>
    <cfRule type="cellIs" dxfId="303" priority="182" operator="equal">
      <formula>"S1"</formula>
    </cfRule>
    <cfRule type="cellIs" dxfId="302" priority="183" operator="equal">
      <formula>"WW"</formula>
    </cfRule>
    <cfRule type="cellIs" dxfId="301" priority="178" operator="between">
      <formula>"B1"</formula>
      <formula>"B5"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5FA745A-BF6C-457A-9944-B10AA23AF3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CF084335-1C66-41E5-A9F0-55D644AE11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Q3:Q42</xm:sqref>
        </x14:conditionalFormatting>
        <x14:conditionalFormatting xmlns:xm="http://schemas.microsoft.com/office/excel/2006/main">
          <x14:cfRule type="dataBar" id="{72048A43-A4DB-45AB-913E-56CD948ECD0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Q43:Q45</xm:sqref>
        </x14:conditionalFormatting>
        <x14:conditionalFormatting xmlns:xm="http://schemas.microsoft.com/office/excel/2006/main">
          <x14:cfRule type="dataBar" id="{F83C4E8B-15B5-495B-A039-E355D534F13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R3:R42</xm:sqref>
        </x14:conditionalFormatting>
        <x14:conditionalFormatting xmlns:xm="http://schemas.microsoft.com/office/excel/2006/main">
          <x14:cfRule type="dataBar" id="{91DE3823-EC7E-459B-B115-E2EC70848F7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R3:R45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145B-DFA3-46D1-942F-B215A4627ABC}">
  <sheetPr>
    <tabColor rgb="FFFFC000"/>
  </sheetPr>
  <dimension ref="A1:X51"/>
  <sheetViews>
    <sheetView topLeftCell="A15" zoomScale="70" zoomScaleNormal="70" workbookViewId="0">
      <selection activeCell="C39" sqref="C39"/>
    </sheetView>
  </sheetViews>
  <sheetFormatPr defaultColWidth="8.875" defaultRowHeight="15.75"/>
  <cols>
    <col min="1" max="1" width="10.625" style="12" customWidth="1"/>
    <col min="2" max="2" width="22.75" style="12" bestFit="1" customWidth="1"/>
    <col min="3" max="3" width="14" style="12" bestFit="1" customWidth="1"/>
    <col min="4" max="4" width="10.625" style="12" customWidth="1"/>
    <col min="5" max="6" width="12.5" style="12" bestFit="1" customWidth="1"/>
    <col min="7" max="7" width="8" style="12" customWidth="1"/>
    <col min="8" max="12" width="9" style="12" customWidth="1"/>
    <col min="13" max="15" width="18.625" style="12" customWidth="1"/>
    <col min="16" max="17" width="10.625" style="1" customWidth="1"/>
    <col min="18" max="18" width="9" style="12" customWidth="1"/>
    <col min="19" max="19" width="31.5" style="12" bestFit="1" customWidth="1"/>
    <col min="20" max="22" width="12.625" style="12" customWidth="1"/>
    <col min="23" max="23" width="7.625" style="12" customWidth="1"/>
    <col min="24" max="16384" width="8.875" style="12"/>
  </cols>
  <sheetData>
    <row r="1" spans="1:24" ht="17.25" thickBot="1">
      <c r="A1" s="48"/>
      <c r="B1" s="66"/>
      <c r="D1" s="48"/>
      <c r="E1" s="48"/>
      <c r="H1" s="180" t="s">
        <v>101</v>
      </c>
      <c r="I1" s="181"/>
      <c r="J1" s="181"/>
      <c r="K1" s="181"/>
      <c r="L1" s="182"/>
      <c r="M1" s="53">
        <f>BG_Reel!N1</f>
        <v>11592740743</v>
      </c>
      <c r="N1" s="82"/>
      <c r="O1" s="82"/>
      <c r="P1" s="82"/>
      <c r="Q1" s="82"/>
      <c r="S1" s="61"/>
      <c r="T1" s="61"/>
      <c r="U1" s="61"/>
      <c r="V1" s="61"/>
      <c r="W1" s="61"/>
      <c r="X1" s="61"/>
    </row>
    <row r="2" spans="1:24" ht="17.25" thickBot="1">
      <c r="A2" s="48"/>
      <c r="B2" s="66"/>
      <c r="D2" s="48"/>
      <c r="E2" s="48"/>
      <c r="H2" s="180" t="s">
        <v>100</v>
      </c>
      <c r="I2" s="181"/>
      <c r="J2" s="181"/>
      <c r="K2" s="181"/>
      <c r="L2" s="182"/>
      <c r="M2" s="81" t="s">
        <v>99</v>
      </c>
      <c r="N2" s="81" t="s">
        <v>98</v>
      </c>
      <c r="O2" s="81" t="s">
        <v>97</v>
      </c>
      <c r="P2" s="81" t="s">
        <v>96</v>
      </c>
      <c r="Q2" s="81" t="s">
        <v>95</v>
      </c>
      <c r="S2" s="61"/>
      <c r="T2" s="61"/>
      <c r="U2" s="61"/>
      <c r="V2" s="61"/>
      <c r="W2" s="61"/>
      <c r="X2" s="61"/>
    </row>
    <row r="3" spans="1:24" ht="16.5">
      <c r="A3" s="48"/>
      <c r="B3" s="66"/>
      <c r="D3" s="48"/>
      <c r="E3" s="48"/>
      <c r="H3" s="59" t="s">
        <v>140</v>
      </c>
      <c r="I3" s="60" t="s">
        <v>88</v>
      </c>
      <c r="J3" s="60" t="s">
        <v>88</v>
      </c>
      <c r="K3" s="60" t="s">
        <v>88</v>
      </c>
      <c r="L3" s="75" t="s">
        <v>88</v>
      </c>
      <c r="M3" s="58">
        <f>Summary!E23</f>
        <v>5000</v>
      </c>
      <c r="N3" s="70">
        <f>BG_Reel!O3</f>
        <v>199344</v>
      </c>
      <c r="O3" s="69">
        <f>BG_Reel!P3</f>
        <v>996720000</v>
      </c>
      <c r="P3" s="57">
        <f>BG_Reel!Q3</f>
        <v>8.5977942757138395E-2</v>
      </c>
      <c r="Q3" s="57">
        <f>BG_Reel!R3</f>
        <v>1.7195588551427677E-5</v>
      </c>
      <c r="S3" s="61"/>
      <c r="T3" s="61"/>
      <c r="U3" s="61"/>
      <c r="V3" s="61"/>
      <c r="W3" s="61"/>
      <c r="X3" s="61"/>
    </row>
    <row r="4" spans="1:24" ht="16.5">
      <c r="A4" s="48"/>
      <c r="B4" s="66" t="s">
        <v>86</v>
      </c>
      <c r="C4" s="48">
        <f>SUM(P3:P45)</f>
        <v>0.81300242470194284</v>
      </c>
      <c r="D4" s="66"/>
      <c r="E4" s="66"/>
      <c r="F4" s="66"/>
      <c r="H4" s="56" t="s">
        <v>87</v>
      </c>
      <c r="I4" s="12" t="s">
        <v>87</v>
      </c>
      <c r="J4" s="12" t="s">
        <v>87</v>
      </c>
      <c r="K4" s="12" t="s">
        <v>239</v>
      </c>
      <c r="L4" s="11" t="s">
        <v>239</v>
      </c>
      <c r="M4" s="55">
        <f>Summary!E24</f>
        <v>2000</v>
      </c>
      <c r="N4" s="63">
        <f>BG_Reel!O4</f>
        <v>77824</v>
      </c>
      <c r="O4" s="62">
        <f>BG_Reel!P4</f>
        <v>155648000</v>
      </c>
      <c r="P4" s="54">
        <f>BG_Reel!Q4</f>
        <v>1.3426333207182636E-2</v>
      </c>
      <c r="Q4" s="54">
        <f>BG_Reel!R4</f>
        <v>6.7131666035913175E-6</v>
      </c>
      <c r="S4" s="61"/>
      <c r="T4" s="61"/>
      <c r="U4" s="61"/>
      <c r="V4" s="61"/>
      <c r="W4" s="61"/>
      <c r="X4" s="61"/>
    </row>
    <row r="5" spans="1:24" ht="16.5">
      <c r="A5" s="48"/>
      <c r="B5" s="66" t="s">
        <v>93</v>
      </c>
      <c r="C5" s="48">
        <f>SUM(Q3:Q42)</f>
        <v>0.15359738455940036</v>
      </c>
      <c r="D5" s="66"/>
      <c r="E5" s="66"/>
      <c r="F5" s="66"/>
      <c r="H5" s="56" t="s">
        <v>85</v>
      </c>
      <c r="I5" s="12" t="s">
        <v>85</v>
      </c>
      <c r="J5" s="12" t="s">
        <v>85</v>
      </c>
      <c r="K5" s="12" t="s">
        <v>240</v>
      </c>
      <c r="L5" s="11" t="s">
        <v>240</v>
      </c>
      <c r="M5" s="55">
        <f>Summary!E25</f>
        <v>750</v>
      </c>
      <c r="N5" s="63">
        <f>BG_Reel!O5</f>
        <v>529824</v>
      </c>
      <c r="O5" s="62">
        <f>BG_Reel!P5</f>
        <v>397368000</v>
      </c>
      <c r="P5" s="54">
        <f>BG_Reel!Q5</f>
        <v>3.4277312743316649E-2</v>
      </c>
      <c r="Q5" s="54">
        <f>BG_Reel!R5</f>
        <v>4.5703083657755527E-5</v>
      </c>
      <c r="S5" s="61"/>
      <c r="T5" s="61"/>
      <c r="U5" s="61"/>
      <c r="V5" s="61"/>
      <c r="W5" s="61"/>
      <c r="X5" s="61"/>
    </row>
    <row r="6" spans="1:24" ht="16.5">
      <c r="A6" s="48"/>
      <c r="B6" s="5"/>
      <c r="D6" s="66"/>
      <c r="E6" s="66"/>
      <c r="F6" s="66"/>
      <c r="H6" s="56" t="s">
        <v>248</v>
      </c>
      <c r="I6" s="12" t="s">
        <v>248</v>
      </c>
      <c r="J6" s="12" t="s">
        <v>248</v>
      </c>
      <c r="K6" s="12" t="s">
        <v>241</v>
      </c>
      <c r="L6" s="11" t="s">
        <v>241</v>
      </c>
      <c r="M6" s="55">
        <f>Summary!E26</f>
        <v>750</v>
      </c>
      <c r="N6" s="63">
        <f>BG_Reel!O6</f>
        <v>275392</v>
      </c>
      <c r="O6" s="62">
        <f>BG_Reel!P6</f>
        <v>206544000</v>
      </c>
      <c r="P6" s="54">
        <f>BG_Reel!Q6</f>
        <v>1.7816666876184276E-2</v>
      </c>
      <c r="Q6" s="54">
        <f>BG_Reel!R6</f>
        <v>2.375555583491237E-5</v>
      </c>
      <c r="S6" s="61"/>
      <c r="T6" s="61"/>
      <c r="U6" s="61"/>
      <c r="V6" s="61"/>
      <c r="W6" s="61"/>
      <c r="X6" s="61"/>
    </row>
    <row r="7" spans="1:24" ht="16.5">
      <c r="A7" s="48"/>
      <c r="B7" s="66" t="s">
        <v>84</v>
      </c>
      <c r="C7" s="65">
        <f>FG_Rule!AH12</f>
        <v>0.15986711177729523</v>
      </c>
      <c r="D7" s="66"/>
      <c r="E7" s="66"/>
      <c r="F7" s="66"/>
      <c r="H7" s="56" t="s">
        <v>237</v>
      </c>
      <c r="I7" s="12" t="s">
        <v>237</v>
      </c>
      <c r="J7" s="12" t="s">
        <v>237</v>
      </c>
      <c r="K7" s="12" t="s">
        <v>237</v>
      </c>
      <c r="L7" s="11" t="s">
        <v>242</v>
      </c>
      <c r="M7" s="55">
        <f>Summary!E27</f>
        <v>150</v>
      </c>
      <c r="N7" s="63">
        <f>BG_Reel!O7</f>
        <v>389184</v>
      </c>
      <c r="O7" s="62">
        <f>BG_Reel!P7</f>
        <v>58377600</v>
      </c>
      <c r="P7" s="54">
        <f>BG_Reel!Q7</f>
        <v>5.035703057126497E-3</v>
      </c>
      <c r="Q7" s="54">
        <f>BG_Reel!R7</f>
        <v>3.3571353714176649E-5</v>
      </c>
      <c r="S7" s="61"/>
      <c r="T7" s="61"/>
      <c r="U7" s="61"/>
      <c r="V7" s="61"/>
      <c r="W7" s="61"/>
      <c r="X7" s="61"/>
    </row>
    <row r="8" spans="1:24" ht="16.5">
      <c r="A8" s="48"/>
      <c r="B8" s="66" t="s">
        <v>92</v>
      </c>
      <c r="C8" s="48">
        <f>FG_Rule!Z48</f>
        <v>0.14243752118884775</v>
      </c>
      <c r="D8" s="66"/>
      <c r="E8" s="66"/>
      <c r="F8" s="66"/>
      <c r="H8" s="56" t="s">
        <v>80</v>
      </c>
      <c r="I8" s="12" t="s">
        <v>80</v>
      </c>
      <c r="J8" s="12" t="s">
        <v>80</v>
      </c>
      <c r="K8" s="12" t="s">
        <v>80</v>
      </c>
      <c r="L8" s="11" t="s">
        <v>243</v>
      </c>
      <c r="M8" s="55">
        <f>Summary!E28</f>
        <v>150</v>
      </c>
      <c r="N8" s="63">
        <f>BG_Reel!O8</f>
        <v>1146304</v>
      </c>
      <c r="O8" s="62">
        <f>BG_Reel!P8</f>
        <v>171945600</v>
      </c>
      <c r="P8" s="54">
        <f>BG_Reel!Q8</f>
        <v>1.483217849962057E-2</v>
      </c>
      <c r="Q8" s="54">
        <f>BG_Reel!R8</f>
        <v>9.8881189997470465E-5</v>
      </c>
      <c r="S8" s="61"/>
      <c r="T8" s="61"/>
      <c r="U8" s="61"/>
      <c r="V8" s="61"/>
      <c r="W8" s="61"/>
      <c r="X8" s="61"/>
    </row>
    <row r="9" spans="1:24" ht="16.5">
      <c r="A9" s="48"/>
      <c r="B9" s="66" t="s">
        <v>91</v>
      </c>
      <c r="C9" s="12">
        <f>1/SUM(Q43:Q45)</f>
        <v>75.878955867293939</v>
      </c>
      <c r="D9" s="66"/>
      <c r="E9" s="66"/>
      <c r="F9" s="66"/>
      <c r="H9" s="56" t="s">
        <v>79</v>
      </c>
      <c r="I9" s="12" t="s">
        <v>79</v>
      </c>
      <c r="J9" s="12" t="s">
        <v>79</v>
      </c>
      <c r="K9" s="12" t="s">
        <v>79</v>
      </c>
      <c r="L9" s="11" t="s">
        <v>244</v>
      </c>
      <c r="M9" s="55">
        <f>Summary!E29</f>
        <v>100</v>
      </c>
      <c r="N9" s="63">
        <f>BG_Reel!O9</f>
        <v>413244</v>
      </c>
      <c r="O9" s="62">
        <f>BG_Reel!P9</f>
        <v>41324400</v>
      </c>
      <c r="P9" s="54">
        <f>BG_Reel!Q9</f>
        <v>3.5646790449404948E-3</v>
      </c>
      <c r="Q9" s="54">
        <f>BG_Reel!R9</f>
        <v>3.5646790449404943E-5</v>
      </c>
      <c r="S9" s="61"/>
      <c r="T9" s="61"/>
      <c r="U9" s="61"/>
      <c r="V9" s="61"/>
      <c r="W9" s="61"/>
      <c r="X9" s="61"/>
    </row>
    <row r="10" spans="1:24" ht="16.5">
      <c r="A10" s="48"/>
      <c r="D10" s="66"/>
      <c r="E10" s="66"/>
      <c r="F10" s="66"/>
      <c r="H10" s="56" t="s">
        <v>78</v>
      </c>
      <c r="I10" s="12" t="s">
        <v>78</v>
      </c>
      <c r="J10" s="12" t="s">
        <v>78</v>
      </c>
      <c r="K10" s="12" t="s">
        <v>78</v>
      </c>
      <c r="L10" s="11" t="s">
        <v>245</v>
      </c>
      <c r="M10" s="55">
        <f>Summary!E30</f>
        <v>100</v>
      </c>
      <c r="N10" s="63">
        <f>BG_Reel!O10</f>
        <v>721899</v>
      </c>
      <c r="O10" s="62">
        <f>BG_Reel!P10</f>
        <v>72189900</v>
      </c>
      <c r="P10" s="54">
        <f>BG_Reel!Q10</f>
        <v>6.2271641883814358E-3</v>
      </c>
      <c r="Q10" s="54">
        <f>BG_Reel!R10</f>
        <v>6.2271641883814358E-5</v>
      </c>
      <c r="S10" s="61"/>
      <c r="T10" s="61"/>
      <c r="U10" s="61"/>
      <c r="V10" s="61"/>
      <c r="W10" s="61"/>
      <c r="X10" s="61"/>
    </row>
    <row r="11" spans="1:24" ht="16.5">
      <c r="A11" s="48"/>
      <c r="B11" s="173" t="s">
        <v>82</v>
      </c>
      <c r="C11" s="64">
        <f>SUM(C4,C7)</f>
        <v>0.97286953647923813</v>
      </c>
      <c r="D11" s="66"/>
      <c r="E11" s="66"/>
      <c r="F11" s="66"/>
      <c r="H11" s="56" t="s">
        <v>77</v>
      </c>
      <c r="I11" s="12" t="s">
        <v>77</v>
      </c>
      <c r="J11" s="12" t="s">
        <v>77</v>
      </c>
      <c r="K11" s="12" t="s">
        <v>77</v>
      </c>
      <c r="L11" s="11" t="s">
        <v>246</v>
      </c>
      <c r="M11" s="55">
        <f>Summary!E31</f>
        <v>100</v>
      </c>
      <c r="N11" s="63">
        <f>BG_Reel!O11</f>
        <v>344184</v>
      </c>
      <c r="O11" s="62">
        <f>BG_Reel!P11</f>
        <v>34418400</v>
      </c>
      <c r="P11" s="54">
        <f>BG_Reel!Q11</f>
        <v>2.968961418444791E-3</v>
      </c>
      <c r="Q11" s="54">
        <f>BG_Reel!R11</f>
        <v>2.9689614184447909E-5</v>
      </c>
      <c r="S11" s="61"/>
      <c r="T11" s="61"/>
      <c r="U11" s="61"/>
      <c r="V11" s="61"/>
      <c r="W11" s="61"/>
      <c r="X11" s="61"/>
    </row>
    <row r="12" spans="1:24" ht="17.25" thickBot="1">
      <c r="A12" s="48"/>
      <c r="D12" s="66"/>
      <c r="E12" s="66"/>
      <c r="F12" s="66"/>
      <c r="H12" s="53" t="s">
        <v>76</v>
      </c>
      <c r="I12" s="8" t="s">
        <v>76</v>
      </c>
      <c r="J12" s="8" t="s">
        <v>76</v>
      </c>
      <c r="K12" s="8" t="s">
        <v>76</v>
      </c>
      <c r="L12" s="6" t="s">
        <v>247</v>
      </c>
      <c r="M12" s="55">
        <f>Summary!E32</f>
        <v>200</v>
      </c>
      <c r="N12" s="35">
        <f>BG_Reel!O12</f>
        <v>576</v>
      </c>
      <c r="O12" s="62">
        <f>BG_Reel!P12</f>
        <v>115200</v>
      </c>
      <c r="P12" s="54">
        <f>BG_Reel!Q12</f>
        <v>9.9372531961055697E-6</v>
      </c>
      <c r="Q12" s="54">
        <f>BG_Reel!R12</f>
        <v>4.9686265980527849E-8</v>
      </c>
      <c r="S12" s="61"/>
      <c r="T12" s="61"/>
      <c r="U12" s="61"/>
      <c r="V12" s="61"/>
      <c r="W12" s="61"/>
      <c r="X12" s="61"/>
    </row>
    <row r="13" spans="1:24" ht="16.5">
      <c r="A13" s="48"/>
      <c r="D13" s="66"/>
      <c r="E13" s="66"/>
      <c r="F13" s="66"/>
      <c r="H13" s="59" t="s">
        <v>140</v>
      </c>
      <c r="I13" s="60" t="s">
        <v>88</v>
      </c>
      <c r="J13" s="60" t="s">
        <v>88</v>
      </c>
      <c r="K13" s="60" t="s">
        <v>88</v>
      </c>
      <c r="L13" s="75" t="s">
        <v>74</v>
      </c>
      <c r="M13" s="58">
        <f>Summary!D23</f>
        <v>1000</v>
      </c>
      <c r="N13" s="70">
        <f>BG_Reel!O13</f>
        <v>994848</v>
      </c>
      <c r="O13" s="80">
        <f>BG_Reel!P13</f>
        <v>994848000</v>
      </c>
      <c r="P13" s="57">
        <f>BG_Reel!Q13</f>
        <v>8.5816462392701673E-2</v>
      </c>
      <c r="Q13" s="79">
        <f>BG_Reel!R13</f>
        <v>8.5816462392701676E-5</v>
      </c>
      <c r="R13" s="48"/>
      <c r="S13" s="61"/>
      <c r="T13" s="61"/>
      <c r="U13" s="61"/>
      <c r="V13" s="61"/>
      <c r="W13" s="61"/>
      <c r="X13" s="61"/>
    </row>
    <row r="14" spans="1:24" ht="16.5">
      <c r="A14" s="48"/>
      <c r="E14" s="5"/>
      <c r="H14" s="56" t="s">
        <v>87</v>
      </c>
      <c r="I14" s="12" t="s">
        <v>87</v>
      </c>
      <c r="J14" s="12" t="s">
        <v>87</v>
      </c>
      <c r="K14" s="12" t="s">
        <v>239</v>
      </c>
      <c r="L14" s="11" t="s">
        <v>74</v>
      </c>
      <c r="M14" s="55">
        <f>Summary!D24</f>
        <v>400</v>
      </c>
      <c r="N14" s="63">
        <f>BG_Reel!O14</f>
        <v>1056768</v>
      </c>
      <c r="O14" s="73">
        <f>BG_Reel!P14</f>
        <v>422707200</v>
      </c>
      <c r="P14" s="54">
        <f>BG_Reel!Q14</f>
        <v>3.6463094394243369E-2</v>
      </c>
      <c r="Q14" s="72">
        <f>BG_Reel!R14</f>
        <v>9.1157735985608417E-5</v>
      </c>
      <c r="S14" s="61"/>
      <c r="T14" s="61"/>
      <c r="U14" s="61"/>
      <c r="V14" s="61"/>
      <c r="W14" s="61"/>
      <c r="X14" s="61"/>
    </row>
    <row r="15" spans="1:24" ht="16.5">
      <c r="A15" s="48"/>
      <c r="H15" s="56" t="s">
        <v>85</v>
      </c>
      <c r="I15" s="12" t="s">
        <v>85</v>
      </c>
      <c r="J15" s="12" t="s">
        <v>85</v>
      </c>
      <c r="K15" s="12" t="s">
        <v>240</v>
      </c>
      <c r="L15" s="11" t="s">
        <v>74</v>
      </c>
      <c r="M15" s="55">
        <f>Summary!D25</f>
        <v>100</v>
      </c>
      <c r="N15" s="63">
        <f>BG_Reel!O15</f>
        <v>2666688</v>
      </c>
      <c r="O15" s="73">
        <f>BG_Reel!P15</f>
        <v>266668800</v>
      </c>
      <c r="P15" s="54">
        <f>BG_Reel!Q15</f>
        <v>2.3003084940118376E-2</v>
      </c>
      <c r="Q15" s="72">
        <f>BG_Reel!R15</f>
        <v>2.3003084940118374E-4</v>
      </c>
      <c r="S15" s="61"/>
      <c r="T15" s="61"/>
      <c r="U15" s="61"/>
      <c r="V15" s="61"/>
      <c r="W15" s="61"/>
      <c r="X15" s="61"/>
    </row>
    <row r="16" spans="1:24" ht="16.5">
      <c r="A16" s="48"/>
      <c r="H16" s="56" t="s">
        <v>248</v>
      </c>
      <c r="I16" s="12" t="s">
        <v>248</v>
      </c>
      <c r="J16" s="12" t="s">
        <v>248</v>
      </c>
      <c r="K16" s="12" t="s">
        <v>241</v>
      </c>
      <c r="L16" s="11" t="s">
        <v>74</v>
      </c>
      <c r="M16" s="55">
        <f>Summary!D26</f>
        <v>100</v>
      </c>
      <c r="N16" s="63">
        <f>BG_Reel!O16</f>
        <v>3766272</v>
      </c>
      <c r="O16" s="73">
        <f>BG_Reel!P16</f>
        <v>376627200</v>
      </c>
      <c r="P16" s="54">
        <f>BG_Reel!Q16</f>
        <v>3.2488193115801138E-2</v>
      </c>
      <c r="Q16" s="72">
        <f>BG_Reel!R16</f>
        <v>3.2488193115801138E-4</v>
      </c>
      <c r="S16" s="61"/>
      <c r="T16" s="61"/>
      <c r="U16" s="61"/>
      <c r="V16" s="61"/>
      <c r="W16" s="61"/>
      <c r="X16" s="61"/>
    </row>
    <row r="17" spans="1:24" ht="16.5">
      <c r="A17" s="48"/>
      <c r="H17" s="56" t="s">
        <v>237</v>
      </c>
      <c r="I17" s="12" t="s">
        <v>237</v>
      </c>
      <c r="J17" s="12" t="s">
        <v>237</v>
      </c>
      <c r="K17" s="12" t="s">
        <v>237</v>
      </c>
      <c r="L17" s="11" t="s">
        <v>74</v>
      </c>
      <c r="M17" s="55">
        <f>Summary!D27</f>
        <v>40</v>
      </c>
      <c r="N17" s="63">
        <f>BG_Reel!O17</f>
        <v>1601568</v>
      </c>
      <c r="O17" s="73">
        <f>BG_Reel!P17</f>
        <v>64062720</v>
      </c>
      <c r="P17" s="54">
        <f>BG_Reel!Q17</f>
        <v>5.5261065023543068E-3</v>
      </c>
      <c r="Q17" s="72">
        <f>BG_Reel!R17</f>
        <v>1.3815266255885769E-4</v>
      </c>
      <c r="S17" s="61"/>
      <c r="T17" s="61"/>
      <c r="U17" s="61"/>
      <c r="V17" s="61"/>
      <c r="W17" s="61"/>
      <c r="X17" s="61"/>
    </row>
    <row r="18" spans="1:24" ht="16.5">
      <c r="A18" s="48"/>
      <c r="H18" s="56" t="s">
        <v>80</v>
      </c>
      <c r="I18" s="12" t="s">
        <v>80</v>
      </c>
      <c r="J18" s="12" t="s">
        <v>80</v>
      </c>
      <c r="K18" s="12" t="s">
        <v>80</v>
      </c>
      <c r="L18" s="11" t="s">
        <v>74</v>
      </c>
      <c r="M18" s="55">
        <f>Summary!D28</f>
        <v>40</v>
      </c>
      <c r="N18" s="63">
        <f>BG_Reel!O18</f>
        <v>4743616</v>
      </c>
      <c r="O18" s="73">
        <f>BG_Reel!P18</f>
        <v>189744640</v>
      </c>
      <c r="P18" s="54">
        <f>BG_Reel!Q18</f>
        <v>1.636753932538108E-2</v>
      </c>
      <c r="Q18" s="72">
        <f>BG_Reel!R18</f>
        <v>4.0918848313452707E-4</v>
      </c>
      <c r="R18" s="48"/>
      <c r="S18" s="61"/>
      <c r="T18" s="61"/>
      <c r="U18" s="61"/>
      <c r="V18" s="61"/>
      <c r="W18" s="61"/>
      <c r="X18" s="61"/>
    </row>
    <row r="19" spans="1:24" ht="16.5">
      <c r="A19" s="48"/>
      <c r="H19" s="56" t="s">
        <v>79</v>
      </c>
      <c r="I19" s="12" t="s">
        <v>79</v>
      </c>
      <c r="J19" s="12" t="s">
        <v>79</v>
      </c>
      <c r="K19" s="12" t="s">
        <v>79</v>
      </c>
      <c r="L19" s="11" t="s">
        <v>74</v>
      </c>
      <c r="M19" s="55">
        <f>Summary!D29</f>
        <v>25</v>
      </c>
      <c r="N19" s="63">
        <f>BG_Reel!O19</f>
        <v>3120663</v>
      </c>
      <c r="O19" s="73">
        <f>BG_Reel!P19</f>
        <v>78016575</v>
      </c>
      <c r="P19" s="54">
        <f>BG_Reel!Q19</f>
        <v>6.7297782922565962E-3</v>
      </c>
      <c r="Q19" s="72">
        <f>BG_Reel!R19</f>
        <v>2.6919113169026384E-4</v>
      </c>
      <c r="S19" s="61"/>
      <c r="T19" s="61"/>
      <c r="U19" s="61"/>
      <c r="V19" s="61"/>
      <c r="W19" s="61"/>
      <c r="X19" s="61"/>
    </row>
    <row r="20" spans="1:24" ht="16.5">
      <c r="A20" s="48"/>
      <c r="E20" s="48"/>
      <c r="H20" s="56" t="s">
        <v>78</v>
      </c>
      <c r="I20" s="12" t="s">
        <v>78</v>
      </c>
      <c r="J20" s="12" t="s">
        <v>78</v>
      </c>
      <c r="K20" s="12" t="s">
        <v>78</v>
      </c>
      <c r="L20" s="11" t="s">
        <v>74</v>
      </c>
      <c r="M20" s="55">
        <f>Summary!D30</f>
        <v>25</v>
      </c>
      <c r="N20" s="63">
        <f>BG_Reel!O20</f>
        <v>4984470</v>
      </c>
      <c r="O20" s="73">
        <f>BG_Reel!P20</f>
        <v>124611750</v>
      </c>
      <c r="P20" s="54">
        <f>BG_Reel!Q20</f>
        <v>1.0749119018748334E-2</v>
      </c>
      <c r="Q20" s="72">
        <f>BG_Reel!R20</f>
        <v>4.2996476074993339E-4</v>
      </c>
      <c r="S20" s="61"/>
      <c r="T20" s="61"/>
      <c r="U20" s="61"/>
      <c r="V20" s="61"/>
      <c r="W20" s="61"/>
      <c r="X20" s="61"/>
    </row>
    <row r="21" spans="1:24" ht="16.5">
      <c r="A21" s="48"/>
      <c r="D21" s="48"/>
      <c r="E21" s="48"/>
      <c r="H21" s="56" t="s">
        <v>77</v>
      </c>
      <c r="I21" s="12" t="s">
        <v>77</v>
      </c>
      <c r="J21" s="12" t="s">
        <v>77</v>
      </c>
      <c r="K21" s="12" t="s">
        <v>77</v>
      </c>
      <c r="L21" s="11" t="s">
        <v>74</v>
      </c>
      <c r="M21" s="55">
        <f>Summary!D31</f>
        <v>25</v>
      </c>
      <c r="N21" s="63">
        <f>BG_Reel!O21</f>
        <v>3188412</v>
      </c>
      <c r="O21" s="73">
        <f>BG_Reel!P21</f>
        <v>79710300</v>
      </c>
      <c r="P21" s="54">
        <f>BG_Reel!Q21</f>
        <v>6.8758804985897025E-3</v>
      </c>
      <c r="Q21" s="72">
        <f>BG_Reel!R21</f>
        <v>2.7503521994358811E-4</v>
      </c>
      <c r="S21" s="61"/>
      <c r="T21" s="61"/>
      <c r="U21" s="61"/>
      <c r="V21" s="61"/>
      <c r="W21" s="61"/>
      <c r="X21" s="61"/>
    </row>
    <row r="22" spans="1:24" ht="17.25" thickBot="1">
      <c r="A22" s="48"/>
      <c r="D22" s="48"/>
      <c r="E22" s="48"/>
      <c r="H22" s="53" t="s">
        <v>76</v>
      </c>
      <c r="I22" s="8" t="s">
        <v>76</v>
      </c>
      <c r="J22" s="8" t="s">
        <v>76</v>
      </c>
      <c r="K22" s="8" t="s">
        <v>76</v>
      </c>
      <c r="L22" s="6" t="s">
        <v>74</v>
      </c>
      <c r="M22" s="55">
        <f>Summary!D32</f>
        <v>20</v>
      </c>
      <c r="N22" s="35">
        <f>BG_Reel!O22</f>
        <v>19200</v>
      </c>
      <c r="O22" s="73">
        <f>BG_Reel!P22</f>
        <v>384000</v>
      </c>
      <c r="P22" s="54">
        <f>BG_Reel!Q22</f>
        <v>3.31241773203519E-5</v>
      </c>
      <c r="Q22" s="72">
        <f>BG_Reel!R22</f>
        <v>1.6562088660175949E-6</v>
      </c>
      <c r="S22" s="61"/>
      <c r="T22" s="61"/>
      <c r="U22" s="61"/>
      <c r="V22" s="61"/>
      <c r="W22" s="61"/>
      <c r="X22" s="61"/>
    </row>
    <row r="23" spans="1:24" ht="16.5">
      <c r="A23" s="48"/>
      <c r="D23" s="48"/>
      <c r="E23" s="48"/>
      <c r="H23" s="59" t="s">
        <v>140</v>
      </c>
      <c r="I23" s="60" t="s">
        <v>88</v>
      </c>
      <c r="J23" s="60" t="s">
        <v>88</v>
      </c>
      <c r="K23" s="60" t="s">
        <v>74</v>
      </c>
      <c r="L23" s="75" t="s">
        <v>74</v>
      </c>
      <c r="M23" s="58">
        <f>Summary!C23</f>
        <v>100</v>
      </c>
      <c r="N23" s="63">
        <f>BG_Reel!O23</f>
        <v>7260264</v>
      </c>
      <c r="O23" s="80">
        <f>BG_Reel!P23</f>
        <v>726026400</v>
      </c>
      <c r="P23" s="57">
        <f>BG_Reel!Q23</f>
        <v>6.2627675033481073E-2</v>
      </c>
      <c r="Q23" s="57">
        <f>BG_Reel!R23</f>
        <v>6.2627675033481082E-4</v>
      </c>
      <c r="S23" s="61"/>
      <c r="T23" s="61"/>
      <c r="U23" s="61"/>
      <c r="V23" s="61"/>
      <c r="W23" s="61"/>
      <c r="X23" s="61"/>
    </row>
    <row r="24" spans="1:24" ht="16.5">
      <c r="A24" s="48"/>
      <c r="E24" s="48"/>
      <c r="H24" s="56" t="s">
        <v>87</v>
      </c>
      <c r="I24" s="12" t="s">
        <v>87</v>
      </c>
      <c r="J24" s="12" t="s">
        <v>87</v>
      </c>
      <c r="K24" s="12" t="s">
        <v>74</v>
      </c>
      <c r="L24" s="11" t="s">
        <v>74</v>
      </c>
      <c r="M24" s="55">
        <f>Summary!C24</f>
        <v>40</v>
      </c>
      <c r="N24" s="63">
        <f>BG_Reel!O24</f>
        <v>13229320</v>
      </c>
      <c r="O24" s="73">
        <f>BG_Reel!P24</f>
        <v>529172800</v>
      </c>
      <c r="P24" s="54">
        <f>BG_Reel!Q24</f>
        <v>4.5646910573716434E-2</v>
      </c>
      <c r="Q24" s="54">
        <f>BG_Reel!R24</f>
        <v>1.1411727643429108E-3</v>
      </c>
      <c r="R24" s="48"/>
      <c r="S24" s="61"/>
      <c r="T24" s="61"/>
      <c r="U24" s="61"/>
      <c r="V24" s="61"/>
      <c r="W24" s="61"/>
      <c r="X24" s="61"/>
    </row>
    <row r="25" spans="1:24" ht="16.5">
      <c r="A25" s="48"/>
      <c r="E25" s="48"/>
      <c r="H25" s="56" t="s">
        <v>85</v>
      </c>
      <c r="I25" s="12" t="s">
        <v>85</v>
      </c>
      <c r="J25" s="12" t="s">
        <v>85</v>
      </c>
      <c r="K25" s="12" t="s">
        <v>74</v>
      </c>
      <c r="L25" s="11" t="s">
        <v>74</v>
      </c>
      <c r="M25" s="55">
        <f>Summary!C25</f>
        <v>30</v>
      </c>
      <c r="N25" s="63">
        <f>BG_Reel!O25</f>
        <v>9136512</v>
      </c>
      <c r="O25" s="73">
        <f>BG_Reel!P25</f>
        <v>274095360</v>
      </c>
      <c r="P25" s="54">
        <f>BG_Reel!Q25</f>
        <v>2.364370652949398E-2</v>
      </c>
      <c r="Q25" s="54">
        <f>BG_Reel!R25</f>
        <v>7.8812355098313266E-4</v>
      </c>
      <c r="S25" s="61"/>
      <c r="T25" s="61"/>
      <c r="U25" s="61"/>
      <c r="V25" s="61"/>
      <c r="W25" s="61"/>
      <c r="X25" s="61"/>
    </row>
    <row r="26" spans="1:24" ht="16.5">
      <c r="A26" s="48"/>
      <c r="E26" s="48"/>
      <c r="H26" s="56" t="s">
        <v>248</v>
      </c>
      <c r="I26" s="12" t="s">
        <v>248</v>
      </c>
      <c r="J26" s="12" t="s">
        <v>248</v>
      </c>
      <c r="K26" s="12" t="s">
        <v>74</v>
      </c>
      <c r="L26" s="11" t="s">
        <v>74</v>
      </c>
      <c r="M26" s="55">
        <f>Summary!C26</f>
        <v>30</v>
      </c>
      <c r="N26" s="63">
        <f>BG_Reel!O26</f>
        <v>21649776</v>
      </c>
      <c r="O26" s="73">
        <f>BG_Reel!P26</f>
        <v>649493280</v>
      </c>
      <c r="P26" s="54">
        <f>BG_Reel!Q26</f>
        <v>5.6025860872648346E-2</v>
      </c>
      <c r="Q26" s="54">
        <f>BG_Reel!R26</f>
        <v>1.8675286957549448E-3</v>
      </c>
      <c r="S26" s="61"/>
      <c r="T26" s="61"/>
      <c r="U26" s="61"/>
      <c r="V26" s="61"/>
      <c r="W26" s="61"/>
      <c r="X26" s="61"/>
    </row>
    <row r="27" spans="1:24" ht="16.5">
      <c r="A27" s="48"/>
      <c r="D27" s="48"/>
      <c r="E27" s="48"/>
      <c r="H27" s="56" t="s">
        <v>237</v>
      </c>
      <c r="I27" s="12" t="s">
        <v>237</v>
      </c>
      <c r="J27" s="12" t="s">
        <v>237</v>
      </c>
      <c r="K27" s="12" t="s">
        <v>179</v>
      </c>
      <c r="L27" s="11" t="s">
        <v>74</v>
      </c>
      <c r="M27" s="55">
        <f>Summary!C27</f>
        <v>5</v>
      </c>
      <c r="N27" s="63">
        <f>BG_Reel!O27</f>
        <v>12320448</v>
      </c>
      <c r="O27" s="73">
        <f>BG_Reel!P27</f>
        <v>61602240</v>
      </c>
      <c r="P27" s="54">
        <f>BG_Reel!Q27</f>
        <v>5.3138633361741522E-3</v>
      </c>
      <c r="Q27" s="54">
        <f>BG_Reel!R27</f>
        <v>1.0627726672348303E-3</v>
      </c>
      <c r="S27" s="61"/>
      <c r="T27" s="61"/>
      <c r="U27" s="61"/>
      <c r="V27" s="61"/>
      <c r="W27" s="61"/>
      <c r="X27" s="61"/>
    </row>
    <row r="28" spans="1:24" ht="16.5">
      <c r="A28" s="48"/>
      <c r="D28" s="48"/>
      <c r="E28" s="48"/>
      <c r="H28" s="56" t="s">
        <v>80</v>
      </c>
      <c r="I28" s="12" t="s">
        <v>80</v>
      </c>
      <c r="J28" s="12" t="s">
        <v>80</v>
      </c>
      <c r="K28" s="12" t="s">
        <v>179</v>
      </c>
      <c r="L28" s="11" t="s">
        <v>74</v>
      </c>
      <c r="M28" s="55">
        <f>Summary!C28</f>
        <v>5</v>
      </c>
      <c r="N28" s="63">
        <f>BG_Reel!O28</f>
        <v>31686096</v>
      </c>
      <c r="O28" s="73">
        <f>BG_Reel!P28</f>
        <v>158430480</v>
      </c>
      <c r="P28" s="54">
        <f>BG_Reel!Q28</f>
        <v>1.3666352376219961E-2</v>
      </c>
      <c r="Q28" s="54">
        <f>BG_Reel!R28</f>
        <v>2.733270475243992E-3</v>
      </c>
      <c r="S28" s="61"/>
      <c r="T28" s="61"/>
      <c r="U28" s="61"/>
      <c r="V28" s="61"/>
      <c r="W28" s="61"/>
      <c r="X28" s="61"/>
    </row>
    <row r="29" spans="1:24" ht="16.5">
      <c r="A29" s="48"/>
      <c r="D29" s="48"/>
      <c r="E29" s="48"/>
      <c r="H29" s="56" t="s">
        <v>79</v>
      </c>
      <c r="I29" s="12" t="s">
        <v>79</v>
      </c>
      <c r="J29" s="12" t="s">
        <v>79</v>
      </c>
      <c r="K29" s="12" t="s">
        <v>179</v>
      </c>
      <c r="L29" s="11" t="s">
        <v>74</v>
      </c>
      <c r="M29" s="55">
        <f>Summary!C29</f>
        <v>5</v>
      </c>
      <c r="N29" s="63">
        <f>BG_Reel!O29</f>
        <v>29252412</v>
      </c>
      <c r="O29" s="73">
        <f>BG_Reel!P29</f>
        <v>146262060</v>
      </c>
      <c r="P29" s="54">
        <f>BG_Reel!Q29</f>
        <v>1.2616693777812365E-2</v>
      </c>
      <c r="Q29" s="54">
        <f>BG_Reel!R29</f>
        <v>2.5233387555624732E-3</v>
      </c>
      <c r="S29" s="61"/>
      <c r="T29" s="61"/>
      <c r="U29" s="61"/>
      <c r="V29" s="61"/>
      <c r="W29" s="61"/>
      <c r="X29" s="61"/>
    </row>
    <row r="30" spans="1:24" ht="16.5">
      <c r="A30" s="48"/>
      <c r="D30" s="48"/>
      <c r="E30" s="48"/>
      <c r="H30" s="56" t="s">
        <v>78</v>
      </c>
      <c r="I30" s="12" t="s">
        <v>78</v>
      </c>
      <c r="J30" s="12" t="s">
        <v>78</v>
      </c>
      <c r="K30" s="12" t="s">
        <v>179</v>
      </c>
      <c r="L30" s="11" t="s">
        <v>74</v>
      </c>
      <c r="M30" s="55">
        <f>Summary!C30</f>
        <v>5</v>
      </c>
      <c r="N30" s="63">
        <f>BG_Reel!O30</f>
        <v>39184290</v>
      </c>
      <c r="O30" s="73">
        <f>BG_Reel!P30</f>
        <v>195921450</v>
      </c>
      <c r="P30" s="54">
        <f>BG_Reel!Q30</f>
        <v>1.6900356381928276E-2</v>
      </c>
      <c r="Q30" s="54">
        <f>BG_Reel!R30</f>
        <v>3.3800712763856554E-3</v>
      </c>
      <c r="S30" s="61"/>
      <c r="T30" s="61"/>
      <c r="U30" s="61"/>
      <c r="V30" s="61"/>
      <c r="W30" s="61"/>
      <c r="X30" s="61"/>
    </row>
    <row r="31" spans="1:24" ht="16.5">
      <c r="A31" s="48"/>
      <c r="B31" s="48"/>
      <c r="C31" s="48"/>
      <c r="D31" s="48"/>
      <c r="E31" s="48"/>
      <c r="H31" s="56" t="s">
        <v>77</v>
      </c>
      <c r="I31" s="12" t="s">
        <v>77</v>
      </c>
      <c r="J31" s="12" t="s">
        <v>77</v>
      </c>
      <c r="K31" s="12" t="s">
        <v>179</v>
      </c>
      <c r="L31" s="11" t="s">
        <v>74</v>
      </c>
      <c r="M31" s="55">
        <f>Summary!C31</f>
        <v>5</v>
      </c>
      <c r="N31" s="63">
        <f>BG_Reel!O31</f>
        <v>24139080</v>
      </c>
      <c r="O31" s="73">
        <f>BG_Reel!P31</f>
        <v>120695400</v>
      </c>
      <c r="P31" s="54">
        <f>BG_Reel!Q31</f>
        <v>1.0411291227476043E-2</v>
      </c>
      <c r="Q31" s="54">
        <f>BG_Reel!R31</f>
        <v>2.0822582454952084E-3</v>
      </c>
      <c r="S31" s="61"/>
      <c r="T31" s="61"/>
      <c r="U31" s="61"/>
      <c r="V31" s="61"/>
      <c r="W31" s="61"/>
      <c r="X31" s="61"/>
    </row>
    <row r="32" spans="1:24" ht="17.25" thickBot="1">
      <c r="A32" s="48"/>
      <c r="B32" s="48"/>
      <c r="C32" s="48"/>
      <c r="D32" s="48"/>
      <c r="E32" s="48"/>
      <c r="H32" s="53" t="s">
        <v>76</v>
      </c>
      <c r="I32" s="8" t="s">
        <v>76</v>
      </c>
      <c r="J32" s="8" t="s">
        <v>76</v>
      </c>
      <c r="K32" s="8" t="s">
        <v>179</v>
      </c>
      <c r="L32" s="6" t="s">
        <v>74</v>
      </c>
      <c r="M32" s="55">
        <f>Summary!C32</f>
        <v>2</v>
      </c>
      <c r="N32" s="63">
        <f>BG_Reel!O32</f>
        <v>489456</v>
      </c>
      <c r="O32" s="73">
        <f>BG_Reel!P32</f>
        <v>978912</v>
      </c>
      <c r="P32" s="54">
        <f>BG_Reel!Q32</f>
        <v>8.4441809033907074E-5</v>
      </c>
      <c r="Q32" s="54">
        <f>BG_Reel!R32</f>
        <v>4.2220904516953537E-5</v>
      </c>
      <c r="S32" s="61"/>
      <c r="U32" s="48"/>
      <c r="V32" s="48"/>
    </row>
    <row r="33" spans="1:22" ht="16.5">
      <c r="A33" s="48"/>
      <c r="B33" s="48"/>
      <c r="C33" s="48"/>
      <c r="D33" s="48"/>
      <c r="E33" s="48"/>
      <c r="H33" s="59" t="s">
        <v>88</v>
      </c>
      <c r="I33" s="60" t="s">
        <v>88</v>
      </c>
      <c r="J33" s="60" t="s">
        <v>75</v>
      </c>
      <c r="K33" s="60" t="s">
        <v>74</v>
      </c>
      <c r="L33" s="75" t="s">
        <v>74</v>
      </c>
      <c r="M33" s="58">
        <f>Summary!B23</f>
        <v>10</v>
      </c>
      <c r="N33" s="70">
        <f>BG_Reel!O33</f>
        <v>55994302</v>
      </c>
      <c r="O33" s="80">
        <f>BG_Reel!P33</f>
        <v>559943020</v>
      </c>
      <c r="P33" s="57">
        <f>BG_Reel!Q33</f>
        <v>4.830117678065976E-2</v>
      </c>
      <c r="Q33" s="57">
        <f>BG_Reel!R33</f>
        <v>4.8301176780659759E-3</v>
      </c>
      <c r="S33" s="61"/>
      <c r="U33" s="48"/>
      <c r="V33" s="48"/>
    </row>
    <row r="34" spans="1:22" ht="16.5">
      <c r="A34" s="48"/>
      <c r="B34" s="48"/>
      <c r="C34" s="48"/>
      <c r="D34" s="48"/>
      <c r="E34" s="48"/>
      <c r="H34" s="56" t="s">
        <v>87</v>
      </c>
      <c r="I34" s="12" t="s">
        <v>87</v>
      </c>
      <c r="J34" s="12" t="s">
        <v>75</v>
      </c>
      <c r="K34" s="12" t="s">
        <v>74</v>
      </c>
      <c r="L34" s="11" t="s">
        <v>74</v>
      </c>
      <c r="M34" s="55">
        <f>Summary!B24</f>
        <v>5</v>
      </c>
      <c r="N34" s="63">
        <f>BG_Reel!O34</f>
        <v>51071726</v>
      </c>
      <c r="O34" s="73">
        <f>BG_Reel!P34</f>
        <v>255358630</v>
      </c>
      <c r="P34" s="54">
        <f>BG_Reel!Q34</f>
        <v>2.2027459740630549E-2</v>
      </c>
      <c r="Q34" s="54">
        <f>BG_Reel!R34</f>
        <v>4.4054919481261098E-3</v>
      </c>
      <c r="S34" s="61"/>
      <c r="U34" s="48"/>
      <c r="V34" s="48"/>
    </row>
    <row r="35" spans="1:22" ht="16.5">
      <c r="B35" s="48"/>
      <c r="C35" s="48"/>
      <c r="D35" s="48"/>
      <c r="E35" s="48"/>
      <c r="H35" s="56" t="s">
        <v>85</v>
      </c>
      <c r="I35" s="12" t="s">
        <v>85</v>
      </c>
      <c r="J35" s="12" t="s">
        <v>75</v>
      </c>
      <c r="K35" s="12" t="s">
        <v>74</v>
      </c>
      <c r="L35" s="11" t="s">
        <v>74</v>
      </c>
      <c r="M35" s="55">
        <f>Summary!B25</f>
        <v>5</v>
      </c>
      <c r="N35" s="63">
        <f>BG_Reel!O35</f>
        <v>106556796</v>
      </c>
      <c r="O35" s="73">
        <f>BG_Reel!P35</f>
        <v>532783980</v>
      </c>
      <c r="P35" s="54">
        <f>BG_Reel!Q35</f>
        <v>4.5958414132715675E-2</v>
      </c>
      <c r="Q35" s="54">
        <f>BG_Reel!R35</f>
        <v>9.1916828265431339E-3</v>
      </c>
      <c r="R35" s="48"/>
      <c r="S35" s="61"/>
      <c r="U35" s="48"/>
      <c r="V35" s="48"/>
    </row>
    <row r="36" spans="1:22" ht="17.45" customHeight="1">
      <c r="B36" s="48"/>
      <c r="C36" s="48"/>
      <c r="D36" s="48"/>
      <c r="E36" s="48"/>
      <c r="H36" s="56" t="s">
        <v>83</v>
      </c>
      <c r="I36" s="12" t="s">
        <v>83</v>
      </c>
      <c r="J36" s="12" t="s">
        <v>75</v>
      </c>
      <c r="K36" s="12" t="s">
        <v>74</v>
      </c>
      <c r="L36" s="11" t="s">
        <v>74</v>
      </c>
      <c r="M36" s="55">
        <f>Summary!B26</f>
        <v>5</v>
      </c>
      <c r="N36" s="63">
        <f>BG_Reel!O36</f>
        <v>85932900</v>
      </c>
      <c r="O36" s="73">
        <f>BG_Reel!P36</f>
        <v>429664500</v>
      </c>
      <c r="P36" s="54">
        <f>BG_Reel!Q36</f>
        <v>3.7063237203802959E-2</v>
      </c>
      <c r="Q36" s="54">
        <f>BG_Reel!R36</f>
        <v>7.4126474407605926E-3</v>
      </c>
      <c r="R36" s="50"/>
    </row>
    <row r="37" spans="1:22">
      <c r="B37" s="48"/>
      <c r="C37" s="48"/>
      <c r="D37" s="48"/>
      <c r="E37" s="48"/>
      <c r="H37" s="56" t="s">
        <v>237</v>
      </c>
      <c r="I37" s="12" t="s">
        <v>237</v>
      </c>
      <c r="J37" s="12" t="s">
        <v>179</v>
      </c>
      <c r="K37" s="12" t="s">
        <v>179</v>
      </c>
      <c r="L37" s="11" t="s">
        <v>74</v>
      </c>
      <c r="M37" s="55">
        <f>Summary!B27</f>
        <v>0</v>
      </c>
      <c r="N37" s="63">
        <f>BG_Reel!O37</f>
        <v>352897776</v>
      </c>
      <c r="O37" s="73">
        <f>BG_Reel!P37</f>
        <v>0</v>
      </c>
      <c r="P37" s="54">
        <f>BG_Reel!Q37</f>
        <v>0</v>
      </c>
      <c r="Q37" s="54">
        <f>BG_Reel!R37</f>
        <v>3.0441272156723501E-2</v>
      </c>
      <c r="R37" s="50"/>
    </row>
    <row r="38" spans="1:22">
      <c r="B38" s="48"/>
      <c r="C38" s="48"/>
      <c r="D38" s="48"/>
      <c r="E38" s="48"/>
      <c r="H38" s="56" t="s">
        <v>80</v>
      </c>
      <c r="I38" s="12" t="s">
        <v>80</v>
      </c>
      <c r="J38" s="12" t="s">
        <v>179</v>
      </c>
      <c r="K38" s="12" t="s">
        <v>179</v>
      </c>
      <c r="L38" s="11" t="s">
        <v>74</v>
      </c>
      <c r="M38" s="55">
        <f>Summary!B28</f>
        <v>0</v>
      </c>
      <c r="N38" s="63">
        <f>BG_Reel!O38</f>
        <v>439424780</v>
      </c>
      <c r="O38" s="73">
        <f>BG_Reel!P38</f>
        <v>0</v>
      </c>
      <c r="P38" s="54">
        <f>BG_Reel!Q38</f>
        <v>0</v>
      </c>
      <c r="Q38" s="54">
        <f>BG_Reel!R38</f>
        <v>3.7905167530407867E-2</v>
      </c>
      <c r="R38" s="50"/>
      <c r="S38" s="48"/>
    </row>
    <row r="39" spans="1:22">
      <c r="B39" s="48"/>
      <c r="C39" s="48"/>
      <c r="D39" s="48"/>
      <c r="E39" s="48"/>
      <c r="H39" s="56" t="s">
        <v>79</v>
      </c>
      <c r="I39" s="12" t="s">
        <v>79</v>
      </c>
      <c r="J39" s="12" t="s">
        <v>179</v>
      </c>
      <c r="K39" s="12" t="s">
        <v>179</v>
      </c>
      <c r="L39" s="11" t="s">
        <v>74</v>
      </c>
      <c r="M39" s="55">
        <f>Summary!B29</f>
        <v>0</v>
      </c>
      <c r="N39" s="63">
        <f>BG_Reel!O39</f>
        <v>136346868</v>
      </c>
      <c r="O39" s="73">
        <f>BG_Reel!P39</f>
        <v>0</v>
      </c>
      <c r="P39" s="54">
        <f>BG_Reel!Q39</f>
        <v>0</v>
      </c>
      <c r="Q39" s="54">
        <f>BG_Reel!R39</f>
        <v>1.1761400606006807E-2</v>
      </c>
      <c r="R39" s="47"/>
    </row>
    <row r="40" spans="1:22">
      <c r="B40" s="48"/>
      <c r="C40" s="48"/>
      <c r="D40" s="48"/>
      <c r="E40" s="48"/>
      <c r="H40" s="56" t="s">
        <v>78</v>
      </c>
      <c r="I40" s="12" t="s">
        <v>78</v>
      </c>
      <c r="J40" s="12" t="s">
        <v>179</v>
      </c>
      <c r="K40" s="12" t="s">
        <v>179</v>
      </c>
      <c r="L40" s="11" t="s">
        <v>74</v>
      </c>
      <c r="M40" s="55">
        <f>Summary!B30</f>
        <v>0</v>
      </c>
      <c r="N40" s="63">
        <f>BG_Reel!O40</f>
        <v>189816228</v>
      </c>
      <c r="O40" s="73">
        <f>BG_Reel!P40</f>
        <v>0</v>
      </c>
      <c r="P40" s="54">
        <f>BG_Reel!Q40</f>
        <v>0</v>
      </c>
      <c r="Q40" s="54">
        <f>BG_Reel!R40</f>
        <v>1.6373714569146731E-2</v>
      </c>
    </row>
    <row r="41" spans="1:22">
      <c r="B41" s="48"/>
      <c r="C41" s="48"/>
      <c r="D41" s="48"/>
      <c r="E41" s="48"/>
      <c r="H41" s="56" t="s">
        <v>77</v>
      </c>
      <c r="I41" s="12" t="s">
        <v>77</v>
      </c>
      <c r="J41" s="12" t="s">
        <v>179</v>
      </c>
      <c r="K41" s="12" t="s">
        <v>179</v>
      </c>
      <c r="L41" s="11" t="s">
        <v>74</v>
      </c>
      <c r="M41" s="55">
        <f>Summary!B31</f>
        <v>0</v>
      </c>
      <c r="N41" s="63">
        <f>BG_Reel!O41</f>
        <v>131381856</v>
      </c>
      <c r="O41" s="73">
        <f>BG_Reel!P41</f>
        <v>0</v>
      </c>
      <c r="P41" s="54">
        <f>BG_Reel!Q41</f>
        <v>0</v>
      </c>
      <c r="Q41" s="54">
        <f>BG_Reel!R41</f>
        <v>1.1333114309429529E-2</v>
      </c>
    </row>
    <row r="42" spans="1:22" ht="16.5" thickBot="1">
      <c r="B42" s="48"/>
      <c r="C42" s="48"/>
      <c r="D42" s="48"/>
      <c r="E42" s="48"/>
      <c r="H42" s="53" t="s">
        <v>76</v>
      </c>
      <c r="I42" s="8" t="s">
        <v>76</v>
      </c>
      <c r="J42" s="8" t="s">
        <v>179</v>
      </c>
      <c r="K42" s="8" t="s">
        <v>179</v>
      </c>
      <c r="L42" s="6" t="s">
        <v>74</v>
      </c>
      <c r="M42" s="55">
        <f>Summary!B32</f>
        <v>0</v>
      </c>
      <c r="N42" s="35">
        <f>BG_Reel!O42</f>
        <v>12603492</v>
      </c>
      <c r="O42" s="73">
        <f>BG_Reel!P42</f>
        <v>0</v>
      </c>
      <c r="P42" s="54">
        <f>BG_Reel!Q42</f>
        <v>0</v>
      </c>
      <c r="Q42" s="54">
        <f>BG_Reel!R42</f>
        <v>1.0871882913115537E-3</v>
      </c>
    </row>
    <row r="43" spans="1:22">
      <c r="B43" s="48"/>
      <c r="C43" s="48"/>
      <c r="D43" s="48"/>
      <c r="E43" s="48"/>
      <c r="H43" s="183" t="s">
        <v>208</v>
      </c>
      <c r="I43" s="184"/>
      <c r="J43" s="184"/>
      <c r="K43" s="184"/>
      <c r="L43" s="185"/>
      <c r="M43" s="59">
        <f>Summary!E32</f>
        <v>200</v>
      </c>
      <c r="N43" s="59">
        <f>BG_Reel!O43</f>
        <v>248832</v>
      </c>
      <c r="O43" s="58">
        <f>BG_Reel!P43</f>
        <v>49766400</v>
      </c>
      <c r="P43" s="57">
        <f>BG_Reel!Q43</f>
        <v>4.292893380717606E-4</v>
      </c>
      <c r="Q43" s="57">
        <f>BG_Reel!R43</f>
        <v>2.1464466903588031E-5</v>
      </c>
    </row>
    <row r="44" spans="1:22">
      <c r="D44" s="48"/>
      <c r="E44" s="48"/>
      <c r="H44" s="186" t="s">
        <v>72</v>
      </c>
      <c r="I44" s="187"/>
      <c r="J44" s="187"/>
      <c r="K44" s="187"/>
      <c r="L44" s="188"/>
      <c r="M44" s="56">
        <f>Summary!D32</f>
        <v>20</v>
      </c>
      <c r="N44" s="56">
        <f>BG_Reel!O44</f>
        <v>9434880</v>
      </c>
      <c r="O44" s="55">
        <f>BG_Reel!P44</f>
        <v>188697600</v>
      </c>
      <c r="P44" s="54">
        <f>BG_Reel!Q44</f>
        <v>1.6277220735220921E-3</v>
      </c>
      <c r="Q44" s="54">
        <f>BG_Reel!R44</f>
        <v>8.1386103676104606E-4</v>
      </c>
    </row>
    <row r="45" spans="1:22" ht="16.5" thickBot="1">
      <c r="D45" s="48"/>
      <c r="E45" s="48"/>
      <c r="H45" s="189" t="s">
        <v>71</v>
      </c>
      <c r="I45" s="179"/>
      <c r="J45" s="179"/>
      <c r="K45" s="179"/>
      <c r="L45" s="190"/>
      <c r="M45" s="53">
        <f>Summary!C32</f>
        <v>2</v>
      </c>
      <c r="N45" s="53">
        <f>BG_Reel!O45</f>
        <v>143095680</v>
      </c>
      <c r="O45" s="52">
        <f>BG_Reel!P45</f>
        <v>286191360</v>
      </c>
      <c r="P45" s="51">
        <f>BG_Reel!Q45</f>
        <v>2.4687118115085064E-3</v>
      </c>
      <c r="Q45" s="51">
        <f>BG_Reel!R45</f>
        <v>1.2343559057542532E-2</v>
      </c>
    </row>
    <row r="46" spans="1:22">
      <c r="P46" s="49"/>
      <c r="Q46" s="48"/>
    </row>
    <row r="47" spans="1:22">
      <c r="O47" s="12" t="str">
        <f>BG_Reel!P47</f>
        <v>Base Game RTP</v>
      </c>
      <c r="P47" s="48">
        <f>BG_Reel!Q47</f>
        <v>0.81300242470194284</v>
      </c>
      <c r="Q47" s="12"/>
    </row>
    <row r="48" spans="1:22">
      <c r="O48" s="12" t="str">
        <f>BG_Reel!P48</f>
        <v>Base Game Hits%</v>
      </c>
      <c r="P48" s="48">
        <f>BG_Reel!Q48</f>
        <v>0.15359738455940036</v>
      </c>
      <c r="Q48" s="12"/>
    </row>
    <row r="49" spans="15:17">
      <c r="O49" s="12" t="str">
        <f>BG_Reel!P49</f>
        <v>Free Game Freq.</v>
      </c>
      <c r="P49" s="12">
        <f>BG_Reel!Q49</f>
        <v>75.878955867293939</v>
      </c>
      <c r="Q49" s="12"/>
    </row>
    <row r="51" spans="15:17">
      <c r="P51" s="156"/>
    </row>
  </sheetData>
  <mergeCells count="5">
    <mergeCell ref="H1:L1"/>
    <mergeCell ref="H2:L2"/>
    <mergeCell ref="H43:L43"/>
    <mergeCell ref="H44:L44"/>
    <mergeCell ref="H45:L45"/>
  </mergeCells>
  <phoneticPr fontId="4" type="noConversion"/>
  <conditionalFormatting sqref="P3:P42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{0168AECD-523C-467B-AA50-0529D56DFF75}</x14:id>
        </ext>
      </extLst>
    </cfRule>
  </conditionalFormatting>
  <conditionalFormatting sqref="P3:P45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{6A283DAE-3C08-4FC7-97D9-609D9A5BF4D6}</x14:id>
        </ext>
      </extLst>
    </cfRule>
  </conditionalFormatting>
  <conditionalFormatting sqref="Q3:Q42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{8EFC61A6-B91E-4E5F-AC0F-2B3EB2220A23}</x14:id>
        </ext>
      </extLst>
    </cfRule>
  </conditionalFormatting>
  <conditionalFormatting sqref="Q3:Q45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{3CA44B64-FA2A-4FB9-B7AE-C7CE114316B0}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168AECD-523C-467B-AA50-0529D56DFF7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P3:P42</xm:sqref>
        </x14:conditionalFormatting>
        <x14:conditionalFormatting xmlns:xm="http://schemas.microsoft.com/office/excel/2006/main">
          <x14:cfRule type="dataBar" id="{6A283DAE-3C08-4FC7-97D9-609D9A5BF4D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P3:P45</xm:sqref>
        </x14:conditionalFormatting>
        <x14:conditionalFormatting xmlns:xm="http://schemas.microsoft.com/office/excel/2006/main">
          <x14:cfRule type="dataBar" id="{8EFC61A6-B91E-4E5F-AC0F-2B3EB2220A2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Q3:Q42</xm:sqref>
        </x14:conditionalFormatting>
        <x14:conditionalFormatting xmlns:xm="http://schemas.microsoft.com/office/excel/2006/main">
          <x14:cfRule type="dataBar" id="{3CA44B64-FA2A-4FB9-B7AE-C7CE114316B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Q3:Q45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BD23F-609C-486C-8138-C4F173F0CF1A}">
  <sheetPr>
    <tabColor rgb="FF00FF00"/>
  </sheetPr>
  <dimension ref="A1:BQ354"/>
  <sheetViews>
    <sheetView topLeftCell="A33" zoomScale="85" zoomScaleNormal="85" workbookViewId="0">
      <selection activeCell="J43" sqref="J43:N43"/>
    </sheetView>
  </sheetViews>
  <sheetFormatPr defaultColWidth="8.75" defaultRowHeight="15.75"/>
  <cols>
    <col min="1" max="1" width="10.5" style="1" customWidth="1"/>
    <col min="2" max="2" width="8.25" style="1" bestFit="1" customWidth="1"/>
    <col min="3" max="3" width="8" style="1" bestFit="1" customWidth="1"/>
    <col min="4" max="7" width="7.5" style="1" customWidth="1"/>
    <col min="8" max="8" width="6.75" style="1" customWidth="1"/>
    <col min="9" max="9" width="6" style="12" customWidth="1"/>
    <col min="10" max="14" width="6" style="43" customWidth="1"/>
    <col min="15" max="15" width="8.75" style="1"/>
    <col min="16" max="20" width="6" style="43" customWidth="1"/>
    <col min="21" max="21" width="6" style="12" customWidth="1"/>
    <col min="22" max="26" width="6" style="43" customWidth="1"/>
    <col min="27" max="27" width="6" style="12" customWidth="1"/>
    <col min="28" max="32" width="6" style="43" customWidth="1"/>
    <col min="33" max="33" width="6" style="12" customWidth="1"/>
    <col min="34" max="38" width="6" style="43" customWidth="1"/>
    <col min="39" max="39" width="6" style="12" customWidth="1"/>
    <col min="40" max="44" width="6" style="43" customWidth="1"/>
    <col min="45" max="45" width="6" style="12" customWidth="1"/>
    <col min="46" max="50" width="6" style="43" customWidth="1"/>
    <col min="51" max="51" width="6" style="12" customWidth="1"/>
    <col min="52" max="56" width="6" style="43" customWidth="1"/>
    <col min="57" max="57" width="6" style="12" customWidth="1"/>
    <col min="58" max="62" width="6" style="43" customWidth="1"/>
    <col min="63" max="63" width="6" style="12" customWidth="1"/>
    <col min="64" max="68" width="6" style="43" customWidth="1"/>
    <col min="69" max="69" width="6" style="12" customWidth="1"/>
    <col min="70" max="16384" width="8.75" style="1"/>
  </cols>
  <sheetData>
    <row r="1" spans="1:69" ht="17.25" thickBot="1">
      <c r="I1" s="12" t="s">
        <v>136</v>
      </c>
      <c r="P1" s="12" t="s">
        <v>135</v>
      </c>
      <c r="Q1" s="163" t="s">
        <v>55</v>
      </c>
      <c r="V1" s="12" t="s">
        <v>135</v>
      </c>
      <c r="W1" s="163" t="s">
        <v>53</v>
      </c>
      <c r="AB1" s="12" t="s">
        <v>135</v>
      </c>
      <c r="AC1" s="163" t="s">
        <v>51</v>
      </c>
      <c r="AH1" s="12" t="s">
        <v>135</v>
      </c>
      <c r="AI1" s="163" t="s">
        <v>49</v>
      </c>
      <c r="AN1" s="12" t="s">
        <v>135</v>
      </c>
      <c r="AO1" s="163" t="s">
        <v>47</v>
      </c>
      <c r="AT1" s="12" t="s">
        <v>135</v>
      </c>
      <c r="AU1" s="163" t="s">
        <v>45</v>
      </c>
      <c r="AZ1" s="12" t="s">
        <v>135</v>
      </c>
      <c r="BA1" s="163" t="s">
        <v>43</v>
      </c>
      <c r="BF1" s="12" t="s">
        <v>135</v>
      </c>
      <c r="BG1" s="163" t="s">
        <v>41</v>
      </c>
      <c r="BL1" s="12" t="s">
        <v>135</v>
      </c>
      <c r="BM1" s="163" t="s">
        <v>39</v>
      </c>
    </row>
    <row r="2" spans="1:69" ht="17.25" thickBot="1">
      <c r="A2" s="32" t="s">
        <v>18</v>
      </c>
      <c r="B2" s="18" t="s">
        <v>57</v>
      </c>
      <c r="C2" s="96" t="s">
        <v>106</v>
      </c>
      <c r="D2" s="93" t="s">
        <v>105</v>
      </c>
      <c r="E2" s="93" t="s">
        <v>104</v>
      </c>
      <c r="F2" s="93" t="s">
        <v>103</v>
      </c>
      <c r="G2" s="92" t="s">
        <v>102</v>
      </c>
      <c r="Q2" s="109"/>
      <c r="R2" s="109"/>
      <c r="S2" s="109"/>
      <c r="T2" s="109"/>
      <c r="U2" s="109"/>
      <c r="W2" s="109"/>
      <c r="X2" s="109"/>
      <c r="Y2" s="109"/>
      <c r="Z2" s="109"/>
      <c r="AA2" s="109"/>
      <c r="AC2" s="109"/>
      <c r="AD2" s="109"/>
      <c r="AE2" s="109"/>
      <c r="AF2" s="109"/>
      <c r="AG2" s="109"/>
      <c r="AI2" s="109"/>
      <c r="AJ2" s="109"/>
      <c r="AK2" s="109"/>
      <c r="AL2" s="109"/>
      <c r="AM2" s="109"/>
      <c r="AO2" s="109"/>
      <c r="AP2" s="109"/>
      <c r="AQ2" s="109"/>
      <c r="AR2" s="109"/>
      <c r="AS2" s="109"/>
      <c r="AU2" s="109"/>
      <c r="AV2" s="109"/>
      <c r="AW2" s="109"/>
      <c r="AX2" s="109"/>
      <c r="AY2" s="109"/>
      <c r="BA2" s="109"/>
      <c r="BB2" s="109"/>
      <c r="BC2" s="109"/>
      <c r="BD2" s="109"/>
      <c r="BE2" s="109"/>
      <c r="BG2" s="109"/>
      <c r="BH2" s="109"/>
      <c r="BI2" s="109"/>
      <c r="BJ2" s="109"/>
      <c r="BK2" s="109"/>
      <c r="BM2" s="109"/>
      <c r="BN2" s="109"/>
      <c r="BO2" s="109"/>
      <c r="BP2" s="109"/>
      <c r="BQ2" s="109"/>
    </row>
    <row r="3" spans="1:69" ht="16.5">
      <c r="A3" s="1" t="s">
        <v>273</v>
      </c>
      <c r="B3" s="1">
        <v>0</v>
      </c>
      <c r="C3" s="90">
        <f>COUNTIF(J:J,$A3)</f>
        <v>2</v>
      </c>
      <c r="D3" s="90">
        <f t="shared" ref="D3:G3" si="0">COUNTIF(K:K,$A3)</f>
        <v>2</v>
      </c>
      <c r="E3" s="90">
        <f t="shared" si="0"/>
        <v>2</v>
      </c>
      <c r="F3" s="90">
        <f t="shared" si="0"/>
        <v>2</v>
      </c>
      <c r="G3" s="90">
        <f t="shared" si="0"/>
        <v>2</v>
      </c>
      <c r="I3" s="106" t="s">
        <v>130</v>
      </c>
      <c r="J3" s="104" t="s">
        <v>115</v>
      </c>
      <c r="K3" s="104" t="s">
        <v>114</v>
      </c>
      <c r="L3" s="104" t="s">
        <v>113</v>
      </c>
      <c r="M3" s="104" t="s">
        <v>112</v>
      </c>
      <c r="N3" s="104" t="s">
        <v>111</v>
      </c>
      <c r="P3" s="105" t="s">
        <v>129</v>
      </c>
      <c r="Q3" s="104" t="s">
        <v>115</v>
      </c>
      <c r="R3" s="104" t="s">
        <v>114</v>
      </c>
      <c r="S3" s="104" t="s">
        <v>113</v>
      </c>
      <c r="T3" s="104" t="s">
        <v>112</v>
      </c>
      <c r="U3" s="104" t="s">
        <v>111</v>
      </c>
      <c r="V3" s="105" t="s">
        <v>129</v>
      </c>
      <c r="W3" s="104" t="s">
        <v>115</v>
      </c>
      <c r="X3" s="104" t="s">
        <v>114</v>
      </c>
      <c r="Y3" s="104" t="s">
        <v>113</v>
      </c>
      <c r="Z3" s="104" t="s">
        <v>112</v>
      </c>
      <c r="AA3" s="104" t="s">
        <v>111</v>
      </c>
      <c r="AB3" s="105" t="s">
        <v>129</v>
      </c>
      <c r="AC3" s="104" t="s">
        <v>115</v>
      </c>
      <c r="AD3" s="104" t="s">
        <v>114</v>
      </c>
      <c r="AE3" s="104" t="s">
        <v>113</v>
      </c>
      <c r="AF3" s="104" t="s">
        <v>112</v>
      </c>
      <c r="AG3" s="104" t="s">
        <v>111</v>
      </c>
      <c r="AH3" s="105" t="s">
        <v>129</v>
      </c>
      <c r="AI3" s="104" t="s">
        <v>115</v>
      </c>
      <c r="AJ3" s="104" t="s">
        <v>114</v>
      </c>
      <c r="AK3" s="104" t="s">
        <v>113</v>
      </c>
      <c r="AL3" s="104" t="s">
        <v>112</v>
      </c>
      <c r="AM3" s="104" t="s">
        <v>111</v>
      </c>
      <c r="AN3" s="105" t="s">
        <v>129</v>
      </c>
      <c r="AO3" s="104" t="s">
        <v>115</v>
      </c>
      <c r="AP3" s="104" t="s">
        <v>114</v>
      </c>
      <c r="AQ3" s="104" t="s">
        <v>113</v>
      </c>
      <c r="AR3" s="104" t="s">
        <v>112</v>
      </c>
      <c r="AS3" s="104" t="s">
        <v>111</v>
      </c>
      <c r="AT3" s="105" t="s">
        <v>129</v>
      </c>
      <c r="AU3" s="104" t="s">
        <v>115</v>
      </c>
      <c r="AV3" s="104" t="s">
        <v>114</v>
      </c>
      <c r="AW3" s="104" t="s">
        <v>113</v>
      </c>
      <c r="AX3" s="104" t="s">
        <v>112</v>
      </c>
      <c r="AY3" s="104" t="s">
        <v>111</v>
      </c>
      <c r="AZ3" s="105" t="s">
        <v>129</v>
      </c>
      <c r="BA3" s="104" t="s">
        <v>115</v>
      </c>
      <c r="BB3" s="104" t="s">
        <v>114</v>
      </c>
      <c r="BC3" s="104" t="s">
        <v>113</v>
      </c>
      <c r="BD3" s="104" t="s">
        <v>112</v>
      </c>
      <c r="BE3" s="104" t="s">
        <v>111</v>
      </c>
      <c r="BF3" s="105" t="s">
        <v>129</v>
      </c>
      <c r="BG3" s="104" t="s">
        <v>115</v>
      </c>
      <c r="BH3" s="104" t="s">
        <v>114</v>
      </c>
      <c r="BI3" s="104" t="s">
        <v>113</v>
      </c>
      <c r="BJ3" s="104" t="s">
        <v>112</v>
      </c>
      <c r="BK3" s="104" t="s">
        <v>111</v>
      </c>
      <c r="BL3" s="105" t="s">
        <v>129</v>
      </c>
      <c r="BM3" s="104" t="s">
        <v>115</v>
      </c>
      <c r="BN3" s="104" t="s">
        <v>114</v>
      </c>
      <c r="BO3" s="104" t="s">
        <v>113</v>
      </c>
      <c r="BP3" s="104" t="s">
        <v>112</v>
      </c>
      <c r="BQ3" s="104" t="s">
        <v>111</v>
      </c>
    </row>
    <row r="4" spans="1:69">
      <c r="A4" s="103" t="s">
        <v>13</v>
      </c>
      <c r="B4" s="63">
        <v>1</v>
      </c>
      <c r="C4" s="90">
        <f>COUNTIF(J:J,$A4)</f>
        <v>9</v>
      </c>
      <c r="D4" s="43">
        <f t="shared" ref="D4:D12" si="1">COUNTIF(K:K,$A4)</f>
        <v>9</v>
      </c>
      <c r="E4" s="43">
        <f t="shared" ref="E4:E12" si="2">COUNTIF(L:L,$A4)</f>
        <v>9</v>
      </c>
      <c r="F4" s="43">
        <f t="shared" ref="F4:F12" si="3">COUNTIF(M:M,$A4)</f>
        <v>9</v>
      </c>
      <c r="G4" s="89">
        <f t="shared" ref="G4:G12" si="4">COUNTIF(N:N,$A4)</f>
        <v>9</v>
      </c>
      <c r="I4" s="84">
        <v>0</v>
      </c>
      <c r="J4" s="83" t="s">
        <v>185</v>
      </c>
      <c r="K4" s="83" t="s">
        <v>185</v>
      </c>
      <c r="L4" s="83" t="s">
        <v>185</v>
      </c>
      <c r="M4" s="83" t="s">
        <v>185</v>
      </c>
      <c r="N4" s="83" t="s">
        <v>185</v>
      </c>
      <c r="P4" s="46">
        <v>0</v>
      </c>
      <c r="Q4" s="43" cm="1">
        <f t="array" aca="1" ref="Q4" ca="1">_xlfn.IFS(
    $I4=0,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$I4=1, MIN(Payline!J$5/10, COUNTIF(INDIRECT(ADDRESS(C$14+3, COLUMN(J$1))), $Q$1) + COUNTIF(J$4, $Q$1) + COUNTIF(J$5, $Q$1)) +
          MIN(Payline!J$4/10, COUNTIF(J$4, $Q$1) + COUNTIF(J$5, $Q$1) + COUNTIF(J$6, $Q$1)) +
          MIN(Payline!J$3/10, COUNTIF(J$5:J$7, $Q$1)),
    $I4=(C$14-2),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$I4&lt;C$14, MIN(Payline!J$5/10, COUNTIF(J2:J4, $Q$1)) +
              MIN(Payline!J$4/10, COUNTIF(J3:J5, $Q$1)) +
              MIN(Payline!J$3/10, COUNTIF(J4:J6, $Q$1)),
    TRUE, ""
)</f>
        <v>1</v>
      </c>
      <c r="R4" s="43" cm="1">
        <f t="array" aca="1" ref="R4" ca="1">_xlfn.IFS(
    $I4=0,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$I4=1, MIN(Payline!K$5/10, COUNTIF(INDIRECT(ADDRESS(D$14+3, COLUMN(K$1))), $Q$1) + COUNTIF(K$4, $Q$1) + COUNTIF(K$5, $Q$1)) +
          MIN(Payline!K$4/10, COUNTIF(K$4, $Q$1) + COUNTIF(K$5, $Q$1) + COUNTIF(K$6, $Q$1)) +
          MIN(Payline!K$3/10, COUNTIF(K$5:K$7, $Q$1)),
    $I4=(D$14-2),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$I4&lt;D$14, MIN(Payline!K$5/10, COUNTIF(K2:K4, $Q$1)) +
              MIN(Payline!K$4/10, COUNTIF(K3:K5, $Q$1)) +
              MIN(Payline!K$3/10, COUNTIF(K4:K6, $Q$1)),
    TRUE, ""
)</f>
        <v>1</v>
      </c>
      <c r="S4" s="43" cm="1">
        <f t="array" aca="1" ref="S4" ca="1">_xlfn.IFS(
    $I4=0,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$I4=1, MIN(Payline!L$5/10, COUNTIF(INDIRECT(ADDRESS(E$14+3, COLUMN(L$1))), $Q$1) + COUNTIF(L$4, $Q$1) + COUNTIF(L$5, $Q$1)) +
          MIN(Payline!L$4/10, COUNTIF(L$4, $Q$1) + COUNTIF(L$5, $Q$1) + COUNTIF(L$6, $Q$1)) +
          MIN(Payline!L$3/10, COUNTIF(L$5:L$7, $Q$1)),
    $I4=(E$14-2),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$I4&lt;E$14, MIN(Payline!L$5/10, COUNTIF(L2:L4, $Q$1)) +
              MIN(Payline!L$4/10, COUNTIF(L3:L5, $Q$1)) +
              MIN(Payline!L$3/10, COUNTIF(L4:L6, $Q$1)),
    TRUE, ""
)</f>
        <v>1</v>
      </c>
      <c r="T4" s="43" cm="1">
        <f t="array" aca="1" ref="T4" ca="1">_xlfn.IFS(
    $I4=0,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$I4=1, MIN(Payline!M$5/10, COUNTIF(INDIRECT(ADDRESS(F$14+3, COLUMN(M$1))), $Q$1) + COUNTIF(M$4, $Q$1) + COUNTIF(M$5, $Q$1)) +
          MIN(Payline!M$4/10, COUNTIF(M$4, $Q$1) + COUNTIF(M$5, $Q$1) + COUNTIF(M$6, $Q$1)) +
          MIN(Payline!M$3/10, COUNTIF(M$5:M$7, $Q$1)),
    $I4=(F$14-2),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$I4&lt;F$14, MIN(Payline!M$5/10, COUNTIF(M2:M4, $Q$1)) +
              MIN(Payline!M$4/10, COUNTIF(M3:M5, $Q$1)) +
              MIN(Payline!M$3/10, COUNTIF(M4:M6, $Q$1)),
    TRUE, ""
)</f>
        <v>1</v>
      </c>
      <c r="U4" s="43" cm="1">
        <f t="array" aca="1" ref="U4" ca="1">_xlfn.IFS(
    $I4=0,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$I4=1, MIN(Payline!N$5/10, COUNTIF(INDIRECT(ADDRESS(G$14+3, COLUMN(N$1))), $Q$1) + COUNTIF(N$4, $Q$1) + COUNTIF(N$5, $Q$1)) +
          MIN(Payline!N$4/10, COUNTIF(N$4, $Q$1) + COUNTIF(N$5, $Q$1) + COUNTIF(N$6, $Q$1)) +
          MIN(Payline!N$3/10, COUNTIF(N$5:N$7, $Q$1)),
    $I4=(G$14-2),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$I4&lt;G$14, MIN(Payline!N$5/10, COUNTIF(N2:N4, $Q$1)) +
              MIN(Payline!N$4/10, COUNTIF(N3:N5, $Q$1)) +
              MIN(Payline!N$3/10, COUNTIF(N4:N6, $Q$1)),
    TRUE, ""
)</f>
        <v>1</v>
      </c>
      <c r="V4" s="46">
        <v>0</v>
      </c>
      <c r="W4" s="43" cm="1">
        <f t="array" aca="1" ref="W4" ca="1">_xlfn.IFS(
    $I4=0,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$I4=1, MIN(Payline!J$5/10, COUNTIF(INDIRECT(ADDRESS(C$14+3, COLUMN(J$1))), $W$1) + COUNTIF(J$4, $W$1) + COUNTIF(J$5, $W$1)) +
          MIN(Payline!J$4/10, COUNTIF(J$4, $W$1) + COUNTIF(J$5, $W$1) + COUNTIF(J$6, $W$1)) +
          MIN(Payline!J$3/10, COUNTIF(J$5:J$7, $W$1)),
    $I4=(C$14-2),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$I4&lt;C$14, MIN(Payline!J$5/10, COUNTIF(J2:J4, $W$1)) +
              MIN(Payline!J$4/10, COUNTIF(J3:J5, $W$1)) +
              MIN(Payline!J$3/10, COUNTIF(J4:J6, $W$1)),
    TRUE, ""
)</f>
        <v>0.7</v>
      </c>
      <c r="X4" s="43" cm="1">
        <f t="array" aca="1" ref="X4" ca="1">_xlfn.IFS(
    $I4=0,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$I4=1, MIN(Payline!K$5/10, COUNTIF(INDIRECT(ADDRESS(D$14+3, COLUMN(K$1))), $W$1) + COUNTIF(K$4, $W$1) + COUNTIF(K$5, $W$1)) +
          MIN(Payline!K$4/10, COUNTIF(K$4, $W$1) + COUNTIF(K$5, $W$1) + COUNTIF(K$6, $W$1)) +
          MIN(Payline!K$3/10, COUNTIF(K$5:K$7, $W$1)),
    $I4=(D$14-2),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$I4&lt;D$14, MIN(Payline!K$5/10, COUNTIF(K2:K4, $W$1)) +
              MIN(Payline!K$4/10, COUNTIF(K3:K5, $W$1)) +
              MIN(Payline!K$3/10, COUNTIF(K4:K6, $W$1)),
    TRUE, ""
)</f>
        <v>0.6</v>
      </c>
      <c r="Y4" s="43" cm="1">
        <f t="array" aca="1" ref="Y4" ca="1">_xlfn.IFS(
    $I4=0,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$I4=1, MIN(Payline!L$5/10, COUNTIF(INDIRECT(ADDRESS(E$14+3, COLUMN(L$1))), $W$1) + COUNTIF(L$4, $W$1) + COUNTIF(L$5, $W$1)) +
          MIN(Payline!L$4/10, COUNTIF(L$4, $W$1) + COUNTIF(L$5, $W$1) + COUNTIF(L$6, $W$1)) +
          MIN(Payline!L$3/10, COUNTIF(L$5:L$7, $W$1)),
    $I4=(E$14-2),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$I4&lt;E$14, MIN(Payline!L$5/10, COUNTIF(L2:L4, $W$1)) +
              MIN(Payline!L$4/10, COUNTIF(L3:L5, $W$1)) +
              MIN(Payline!L$3/10, COUNTIF(L4:L6, $W$1)),
    TRUE, ""
)</f>
        <v>0.7</v>
      </c>
      <c r="Z4" s="43" cm="1">
        <f t="array" aca="1" ref="Z4" ca="1">_xlfn.IFS(
    $I4=0,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$I4=1, MIN(Payline!M$5/10, COUNTIF(INDIRECT(ADDRESS(F$14+3, COLUMN(M$1))), $W$1) + COUNTIF(M$4, $W$1) + COUNTIF(M$5, $W$1)) +
          MIN(Payline!M$4/10, COUNTIF(M$4, $W$1) + COUNTIF(M$5, $W$1) + COUNTIF(M$6, $W$1)) +
          MIN(Payline!M$3/10, COUNTIF(M$5:M$7, $W$1)),
    $I4=(F$14-2),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$I4&lt;F$14, MIN(Payline!M$5/10, COUNTIF(M2:M4, $W$1)) +
              MIN(Payline!M$4/10, COUNTIF(M3:M5, $W$1)) +
              MIN(Payline!M$3/10, COUNTIF(M4:M6, $W$1)),
    TRUE, ""
)</f>
        <v>0.7</v>
      </c>
      <c r="AA4" s="43" cm="1">
        <f t="array" aca="1" ref="AA4" ca="1">_xlfn.IFS(
    $I4=0,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$I4=1, MIN(Payline!N$5/10, COUNTIF(INDIRECT(ADDRESS(G$14+3, COLUMN(N$1))), $W$1) + COUNTIF(N$4, $W$1) + COUNTIF(N$5, $W$1)) +
          MIN(Payline!N$4/10, COUNTIF(N$4, $W$1) + COUNTIF(N$5, $W$1) + COUNTIF(N$6, $W$1)) +
          MIN(Payline!N$3/10, COUNTIF(N$5:N$7, $W$1)),
    $I4=(G$14-2),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$I4&lt;G$14, MIN(Payline!N$5/10, COUNTIF(N2:N4, $W$1)) +
              MIN(Payline!N$4/10, COUNTIF(N3:N5, $W$1)) +
              MIN(Payline!N$3/10, COUNTIF(N4:N6, $W$1)),
    TRUE, ""
)</f>
        <v>0.7</v>
      </c>
      <c r="AB4" s="46">
        <v>0</v>
      </c>
      <c r="AC4" s="43" cm="1">
        <f t="array" aca="1" ref="AC4" ca="1">_xlfn.IFS(
    $I4=0,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$I4&lt;C$14, MIN(Payline!J$5/10, COUNTIF(J2:J4, $AC$1)) +
              MIN(Payline!J$4/10, COUNTIF(J3:J5, $AC$1)) +
              MIN(Payline!J$3/10, COUNTIF(J4:J6, $AC$1)),
    TRUE, ""
)</f>
        <v>0.3</v>
      </c>
      <c r="AD4" s="43" cm="1">
        <f t="array" aca="1" ref="AD4" ca="1">_xlfn.IFS(
    $I4=0,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$I4&lt;D$14, MIN(Payline!K$5/10, COUNTIF(K2:K4, $AC$1)) +
              MIN(Payline!K$4/10, COUNTIF(K3:K5, $AC$1)) +
              MIN(Payline!K$3/10, COUNTIF(K4:K6, $AC$1)),
    TRUE, ""
)</f>
        <v>0.3</v>
      </c>
      <c r="AE4" s="43" cm="1">
        <f t="array" aca="1" ref="AE4" ca="1">_xlfn.IFS(
    $I4=0,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$I4&lt;E$14, MIN(Payline!L$5/10, COUNTIF(L2:L4, $AC$1)) +
              MIN(Payline!L$4/10, COUNTIF(L3:L5, $AC$1)) +
              MIN(Payline!L$3/10, COUNTIF(L4:L6, $AC$1)),
    TRUE, ""
)</f>
        <v>0.3</v>
      </c>
      <c r="AF4" s="43" cm="1">
        <f t="array" aca="1" ref="AF4" ca="1">_xlfn.IFS(
    $I4=0,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$I4&lt;F$14, MIN(Payline!M$5/10, COUNTIF(M2:M4, $AC$1)) +
              MIN(Payline!M$4/10, COUNTIF(M3:M5, $AC$1)) +
              MIN(Payline!M$3/10, COUNTIF(M4:M6, $AC$1)),
    TRUE, ""
)</f>
        <v>0.4</v>
      </c>
      <c r="AG4" s="43" cm="1">
        <f t="array" aca="1" ref="AG4" ca="1">_xlfn.IFS(
    $I4=0,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$I4&lt;G$14, MIN(Payline!N$5/10, COUNTIF(N2:N4, $AC$1)) +
              MIN(Payline!N$4/10, COUNTIF(N3:N5, $AC$1)) +
              MIN(Payline!N$3/10, COUNTIF(N4:N6, $AC$1)),
    TRUE, ""
)</f>
        <v>0.3</v>
      </c>
      <c r="AH4" s="46">
        <v>0</v>
      </c>
      <c r="AI4" s="43" cm="1">
        <f t="array" aca="1" ref="AI4" ca="1">_xlfn.IFS(
    $I4=0,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$I4&lt;C$14, MIN(Payline!J$5/10, COUNTIF(J2:J4, $AI$1)) +
              MIN(Payline!J$4/10, COUNTIF(J3:J5, $AI$1)) +
              MIN(Payline!J$3/10, COUNTIF(J4:J6, $AI$1)),
    TRUE, ""
)</f>
        <v>0</v>
      </c>
      <c r="AJ4" s="43" cm="1">
        <f t="array" aca="1" ref="AJ4" ca="1">_xlfn.IFS(
    $I4=0,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$I4&lt;D$14, MIN(Payline!K$5/10, COUNTIF(K2:K4, $AI$1)) +
              MIN(Payline!K$4/10, COUNTIF(K3:K5, $AI$1)) +
              MIN(Payline!K$3/10, COUNTIF(K4:K6, $AI$1)),
    TRUE, ""
)</f>
        <v>0</v>
      </c>
      <c r="AK4" s="43" cm="1">
        <f t="array" aca="1" ref="AK4" ca="1">_xlfn.IFS(
    $I4=0,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$I4&lt;E$14, MIN(Payline!L$5/10, COUNTIF(L2:L4, $AI$1)) +
              MIN(Payline!L$4/10, COUNTIF(L3:L5, $AI$1)) +
              MIN(Payline!L$3/10, COUNTIF(L4:L6, $AI$1)),
    TRUE, ""
)</f>
        <v>0</v>
      </c>
      <c r="AL4" s="43" cm="1">
        <f t="array" aca="1" ref="AL4" ca="1">_xlfn.IFS(
    $I4=0,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$I4&lt;F$14, MIN(Payline!M$5/10, COUNTIF(M2:M4, $AI$1)) +
              MIN(Payline!M$4/10, COUNTIF(M3:M5, $AI$1)) +
              MIN(Payline!M$3/10, COUNTIF(M4:M6, $AI$1)),
    TRUE, ""
)</f>
        <v>0</v>
      </c>
      <c r="AM4" s="43" cm="1">
        <f t="array" aca="1" ref="AM4" ca="1">_xlfn.IFS(
    $I4=0,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$I4&lt;G$14, MIN(Payline!N$5/10, COUNTIF(N2:N4, $AI$1)) +
              MIN(Payline!N$4/10, COUNTIF(N3:N5, $AI$1)) +
              MIN(Payline!N$3/10, COUNTIF(N4:N6, $AI$1)),
    TRUE, ""
)</f>
        <v>0</v>
      </c>
      <c r="AN4" s="46">
        <v>0</v>
      </c>
      <c r="AO4" s="43" cm="1">
        <f t="array" aca="1" ref="AO4" ca="1">_xlfn.IFS(
    $I4=0,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$I4&lt;C$14, MIN(Payline!J$5/10, COUNTIF(J2:J4, $AO$1)) +
              MIN(Payline!J$4/10, COUNTIF(J3:J5, $AO$1)) +
              MIN(Payline!J$3/10, COUNTIF(J4:J6, $AO$1)),
    TRUE, ""
)</f>
        <v>0</v>
      </c>
      <c r="AP4" s="43" cm="1">
        <f t="array" aca="1" ref="AP4" ca="1">_xlfn.IFS(
    $I4=0,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$I4&lt;D$14, MIN(Payline!K$5/10, COUNTIF(K2:K4, $AO$1)) +
              MIN(Payline!K$4/10, COUNTIF(K3:K5, $AO$1)) +
              MIN(Payline!K$3/10, COUNTIF(K4:K6, $AO$1)),
    TRUE, ""
)</f>
        <v>0</v>
      </c>
      <c r="AQ4" s="43" cm="1">
        <f t="array" aca="1" ref="AQ4" ca="1">_xlfn.IFS(
    $I4=0,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$I4&lt;E$14, MIN(Payline!L$5/10, COUNTIF(L2:L4, $AO$1)) +
              MIN(Payline!L$4/10, COUNTIF(L3:L5, $AO$1)) +
              MIN(Payline!L$3/10, COUNTIF(L4:L6, $AO$1)),
    TRUE, ""
)</f>
        <v>0</v>
      </c>
      <c r="AR4" s="43" cm="1">
        <f t="array" aca="1" ref="AR4" ca="1">_xlfn.IFS(
    $I4=0,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$I4&lt;F$14, MIN(Payline!M$5/10, COUNTIF(M2:M4, $AO$1)) +
              MIN(Payline!M$4/10, COUNTIF(M3:M5, $AO$1)) +
              MIN(Payline!M$3/10, COUNTIF(M4:M6, $AO$1)),
    TRUE, ""
)</f>
        <v>0</v>
      </c>
      <c r="AS4" s="43" cm="1">
        <f t="array" aca="1" ref="AS4" ca="1">_xlfn.IFS(
    $I4=0,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$I4&lt;G$14, MIN(Payline!N$5/10, COUNTIF(N2:N4, $AO$1)) +
              MIN(Payline!N$4/10, COUNTIF(N3:N5, $AO$1)) +
              MIN(Payline!N$3/10, COUNTIF(N4:N6, $AO$1)),
    TRUE, ""
)</f>
        <v>0</v>
      </c>
      <c r="AT4" s="46">
        <v>0</v>
      </c>
      <c r="AU4" s="43" cm="1">
        <f t="array" aca="1" ref="AU4" ca="1">_xlfn.IFS(
    $I4=0,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$I4&lt;C$14, MIN(Payline!J$5/10, COUNTIF(J2:J4, $AU$1)) +
              MIN(Payline!J$4/10, COUNTIF(J3:J5, $AU$1)) +
              MIN(Payline!J$3/10, COUNTIF(J4:J6, $AU$1)),
    TRUE, ""
)</f>
        <v>0.7</v>
      </c>
      <c r="AV4" s="43" cm="1">
        <f t="array" aca="1" ref="AV4" ca="1">_xlfn.IFS(
    $I4=0,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$I4&lt;D$14, MIN(Payline!K$5/10, COUNTIF(K2:K4, $AU$1)) +
              MIN(Payline!K$4/10, COUNTIF(K3:K5, $AU$1)) +
              MIN(Payline!K$3/10, COUNTIF(K4:K6, $AU$1)),
    TRUE, ""
)</f>
        <v>0.7</v>
      </c>
      <c r="AW4" s="43" cm="1">
        <f t="array" aca="1" ref="AW4" ca="1">_xlfn.IFS(
    $I4=0,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$I4&lt;E$14, MIN(Payline!L$5/10, COUNTIF(L2:L4, $AU$1)) +
              MIN(Payline!L$4/10, COUNTIF(L3:L5, $AU$1)) +
              MIN(Payline!L$3/10, COUNTIF(L4:L6, $AU$1)),
    TRUE, ""
)</f>
        <v>0.7</v>
      </c>
      <c r="AX4" s="43" cm="1">
        <f t="array" aca="1" ref="AX4" ca="1">_xlfn.IFS(
    $I4=0,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$I4&lt;F$14, MIN(Payline!M$5/10, COUNTIF(M2:M4, $AU$1)) +
              MIN(Payline!M$4/10, COUNTIF(M3:M5, $AU$1)) +
              MIN(Payline!M$3/10, COUNTIF(M4:M6, $AU$1)),
    TRUE, ""
)</f>
        <v>0.6</v>
      </c>
      <c r="AY4" s="43" cm="1">
        <f t="array" aca="1" ref="AY4" ca="1">_xlfn.IFS(
    $I4=0,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$I4&lt;G$14, MIN(Payline!N$5/10, COUNTIF(N2:N4, $AU$1)) +
              MIN(Payline!N$4/10, COUNTIF(N3:N5, $AU$1)) +
              MIN(Payline!N$3/10, COUNTIF(N4:N6, $AU$1)),
    TRUE, ""
)</f>
        <v>0.7</v>
      </c>
      <c r="AZ4" s="46">
        <v>0</v>
      </c>
      <c r="BA4" s="43" cm="1">
        <f t="array" aca="1" ref="BA4" ca="1">_xlfn.IFS(
    $I4=0,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$I4&lt;C$14, MIN(Payline!J$5/10, COUNTIF(J2:J4, $BA$1)) +
              MIN(Payline!J$4/10, COUNTIF(J3:J5, $BA$1)) +
              MIN(Payline!J$3/10, COUNTIF(J4:J6, $BA$1)),
    TRUE, ""
)</f>
        <v>0.3</v>
      </c>
      <c r="BB4" s="43" cm="1">
        <f t="array" aca="1" ref="BB4" ca="1">_xlfn.IFS(
    $I4=0,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$I4&lt;D$14, MIN(Payline!K$5/10, COUNTIF(K2:K4, $BA$1)) +
              MIN(Payline!K$4/10, COUNTIF(K3:K5, $BA$1)) +
              MIN(Payline!K$3/10, COUNTIF(K4:K6, $BA$1)),
    TRUE, ""
)</f>
        <v>0.4</v>
      </c>
      <c r="BC4" s="43" cm="1">
        <f t="array" aca="1" ref="BC4" ca="1">_xlfn.IFS(
    $I4=0,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$I4&lt;E$14, MIN(Payline!L$5/10, COUNTIF(L2:L4, $BA$1)) +
              MIN(Payline!L$4/10, COUNTIF(L3:L5, $BA$1)) +
              MIN(Payline!L$3/10, COUNTIF(L4:L6, $BA$1)),
    TRUE, ""
)</f>
        <v>0.3</v>
      </c>
      <c r="BD4" s="43" cm="1">
        <f t="array" aca="1" ref="BD4" ca="1">_xlfn.IFS(
    $I4=0,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$I4&lt;F$14, MIN(Payline!M$5/10, COUNTIF(M2:M4, $BA$1)) +
              MIN(Payline!M$4/10, COUNTIF(M3:M5, $BA$1)) +
              MIN(Payline!M$3/10, COUNTIF(M4:M6, $BA$1)),
    TRUE, ""
)</f>
        <v>0.3</v>
      </c>
      <c r="BE4" s="43" cm="1">
        <f t="array" aca="1" ref="BE4" ca="1">_xlfn.IFS(
    $I4=0,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$I4&lt;G$14, MIN(Payline!N$5/10, COUNTIF(N2:N4, $BA$1)) +
              MIN(Payline!N$4/10, COUNTIF(N3:N5, $BA$1)) +
              MIN(Payline!N$3/10, COUNTIF(N4:N6, $BA$1)),
    TRUE, ""
)</f>
        <v>0.3</v>
      </c>
      <c r="BF4" s="46">
        <v>0</v>
      </c>
      <c r="BG4" s="43" cm="1">
        <f t="array" aca="1" ref="BG4" ca="1">_xlfn.IFS(
    $I4=0,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$I4&lt;C$14, MIN(Payline!J$5/10, COUNTIF(J2:J4, $BG$1)) +
              MIN(Payline!J$4/10, COUNTIF(J3:J5, $BG$1)) +
              MIN(Payline!J$3/10, COUNTIF(J4:J6, $BG$1)),
    TRUE, ""
)</f>
        <v>0</v>
      </c>
      <c r="BH4" s="43" cm="1">
        <f t="array" aca="1" ref="BH4" ca="1">_xlfn.IFS(
    $I4=0,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$I4&lt;D$14, MIN(Payline!K$5/10, COUNTIF(K2:K4, $BG$1)) +
              MIN(Payline!K$4/10, COUNTIF(K3:K5, $BG$1)) +
              MIN(Payline!K$3/10, COUNTIF(K4:K6, $BG$1)),
    TRUE, ""
)</f>
        <v>0</v>
      </c>
      <c r="BI4" s="43" cm="1">
        <f t="array" aca="1" ref="BI4" ca="1">_xlfn.IFS(
    $I4=0,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$I4&lt;E$14, MIN(Payline!L$5/10, COUNTIF(L2:L4, $BG$1)) +
              MIN(Payline!L$4/10, COUNTIF(L3:L5, $BG$1)) +
              MIN(Payline!L$3/10, COUNTIF(L4:L6, $BG$1)),
    TRUE, ""
)</f>
        <v>0</v>
      </c>
      <c r="BJ4" s="43" cm="1">
        <f t="array" aca="1" ref="BJ4" ca="1">_xlfn.IFS(
    $I4=0,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$I4&lt;F$14, MIN(Payline!M$5/10, COUNTIF(M2:M4, $BG$1)) +
              MIN(Payline!M$4/10, COUNTIF(M3:M5, $BG$1)) +
              MIN(Payline!M$3/10, COUNTIF(M4:M6, $BG$1)),
    TRUE, ""
)</f>
        <v>0</v>
      </c>
      <c r="BK4" s="43" cm="1">
        <f t="array" aca="1" ref="BK4" ca="1">_xlfn.IFS(
    $I4=0,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$I4&lt;G$14, MIN(Payline!N$5/10, COUNTIF(N2:N4, $BG$1)) +
              MIN(Payline!N$4/10, COUNTIF(N3:N5, $BG$1)) +
              MIN(Payline!N$3/10, COUNTIF(N4:N6, $BG$1)),
    TRUE, ""
)</f>
        <v>0</v>
      </c>
      <c r="BL4" s="46">
        <v>0</v>
      </c>
      <c r="BM4" s="43" cm="1">
        <f t="array" aca="1" ref="BM4" ca="1">_xlfn.IFS(
    $I4=0,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$I4&lt;C$14, MIN(Payline!J$5/10, COUNTIF(J2:J4, $BM$1)) +
              MIN(Payline!J$4/10, COUNTIF(J3:J5, $BM$1)) +
              MIN(Payline!J$3/10, COUNTIF(J4:J6, $BM$1)),
    TRUE, ""
)</f>
        <v>0</v>
      </c>
      <c r="BN4" s="43" cm="1">
        <f t="array" aca="1" ref="BN4" ca="1">_xlfn.IFS(
    $I4=0,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$I4&lt;D$14, MIN(Payline!K$5/10, COUNTIF(K2:K4, $BM$1)) +
              MIN(Payline!K$4/10, COUNTIF(K3:K5, $BM$1)) +
              MIN(Payline!K$3/10, COUNTIF(K4:K6, $BM$1)),
    TRUE, ""
)</f>
        <v>0</v>
      </c>
      <c r="BO4" s="43" cm="1">
        <f t="array" aca="1" ref="BO4" ca="1">_xlfn.IFS(
    $I4=0,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$I4&lt;E$14, MIN(Payline!L$5/10, COUNTIF(L2:L4, $BM$1)) +
              MIN(Payline!L$4/10, COUNTIF(L3:L5, $BM$1)) +
              MIN(Payline!L$3/10, COUNTIF(L4:L6, $BM$1)),
    TRUE, ""
)</f>
        <v>0</v>
      </c>
      <c r="BP4" s="43" cm="1">
        <f t="array" aca="1" ref="BP4" ca="1">_xlfn.IFS(
    $I4=0,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$I4&lt;F$14, MIN(Payline!M$5/10, COUNTIF(M2:M4, $BM$1)) +
              MIN(Payline!M$4/10, COUNTIF(M3:M5, $BM$1)) +
              MIN(Payline!M$3/10, COUNTIF(M4:M6, $BM$1)),
    TRUE, ""
)</f>
        <v>0</v>
      </c>
      <c r="BQ4" s="160" cm="1">
        <f t="array" aca="1" ref="BQ4" ca="1">_xlfn.IFS(
    $I4=0,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$I4&lt;G$14, MIN(Payline!N$5/10, COUNTIF(N2:N4, $BM$1)) +
              MIN(Payline!N$4/10, COUNTIF(N3:N5, $BM$1)) +
              MIN(Payline!N$3/10, COUNTIF(N4:N6, $BM$1)),
    TRUE, ""
)</f>
        <v>0</v>
      </c>
    </row>
    <row r="5" spans="1:69">
      <c r="A5" s="102" t="s">
        <v>12</v>
      </c>
      <c r="B5" s="63">
        <v>2</v>
      </c>
      <c r="C5" s="90">
        <f t="shared" ref="C5:C12" si="5">COUNTIF(J:J,$A5)</f>
        <v>12</v>
      </c>
      <c r="D5" s="43">
        <f t="shared" si="1"/>
        <v>12</v>
      </c>
      <c r="E5" s="43">
        <f t="shared" si="2"/>
        <v>12</v>
      </c>
      <c r="F5" s="43">
        <f t="shared" si="3"/>
        <v>12</v>
      </c>
      <c r="G5" s="89">
        <f t="shared" si="4"/>
        <v>12</v>
      </c>
      <c r="I5" s="84">
        <v>1</v>
      </c>
      <c r="J5" s="83" t="s">
        <v>186</v>
      </c>
      <c r="K5" s="83" t="s">
        <v>186</v>
      </c>
      <c r="L5" s="83" t="s">
        <v>186</v>
      </c>
      <c r="M5" s="83" t="s">
        <v>186</v>
      </c>
      <c r="N5" s="83" t="s">
        <v>186</v>
      </c>
      <c r="P5" s="46">
        <v>1</v>
      </c>
      <c r="Q5" s="43" cm="1">
        <f t="array" aca="1" ref="Q5" ca="1">_xlfn.IFS(
    $I5=0,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$I5=1, MIN(Payline!J$5/10, COUNTIF(INDIRECT(ADDRESS(C$14+3, COLUMN(J$1))), $Q$1) + COUNTIF(J$4, $Q$1) + COUNTIF(J$5, $Q$1)) +
          MIN(Payline!J$4/10, COUNTIF(J$4, $Q$1) + COUNTIF(J$5, $Q$1) + COUNTIF(J$6, $Q$1)) +
          MIN(Payline!J$3/10, COUNTIF(J$5:J$7, $Q$1)),
    $I5=(C$14-2),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$I5&lt;C$14, MIN(Payline!J$5/10, COUNTIF(J3:J5, $Q$1)) +
              MIN(Payline!J$4/10, COUNTIF(J4:J6, $Q$1)) +
              MIN(Payline!J$3/10, COUNTIF(J5:J7, $Q$1)),
    TRUE, ""
)</f>
        <v>0.7</v>
      </c>
      <c r="R5" s="43" cm="1">
        <f t="array" aca="1" ref="R5" ca="1">_xlfn.IFS(
    $I5=0,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$I5=1, MIN(Payline!K$5/10, COUNTIF(INDIRECT(ADDRESS(D$14+3, COLUMN(K$1))), $Q$1) + COUNTIF(K$4, $Q$1) + COUNTIF(K$5, $Q$1)) +
          MIN(Payline!K$4/10, COUNTIF(K$4, $Q$1) + COUNTIF(K$5, $Q$1) + COUNTIF(K$6, $Q$1)) +
          MIN(Payline!K$3/10, COUNTIF(K$5:K$7, $Q$1)),
    $I5=(D$14-2),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$I5&lt;D$14, MIN(Payline!K$5/10, COUNTIF(K3:K5, $Q$1)) +
              MIN(Payline!K$4/10, COUNTIF(K4:K6, $Q$1)) +
              MIN(Payline!K$3/10, COUNTIF(K5:K7, $Q$1)),
    TRUE, ""
)</f>
        <v>0.7</v>
      </c>
      <c r="S5" s="43" cm="1">
        <f t="array" aca="1" ref="S5" ca="1">_xlfn.IFS(
    $I5=0,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$I5=1, MIN(Payline!L$5/10, COUNTIF(INDIRECT(ADDRESS(E$14+3, COLUMN(L$1))), $Q$1) + COUNTIF(L$4, $Q$1) + COUNTIF(L$5, $Q$1)) +
          MIN(Payline!L$4/10, COUNTIF(L$4, $Q$1) + COUNTIF(L$5, $Q$1) + COUNTIF(L$6, $Q$1)) +
          MIN(Payline!L$3/10, COUNTIF(L$5:L$7, $Q$1)),
    $I5=(E$14-2),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$I5&lt;E$14, MIN(Payline!L$5/10, COUNTIF(L3:L5, $Q$1)) +
              MIN(Payline!L$4/10, COUNTIF(L4:L6, $Q$1)) +
              MIN(Payline!L$3/10, COUNTIF(L5:L7, $Q$1)),
    TRUE, ""
)</f>
        <v>0.7</v>
      </c>
      <c r="T5" s="43" cm="1">
        <f t="array" aca="1" ref="T5" ca="1">_xlfn.IFS(
    $I5=0,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$I5=1, MIN(Payline!M$5/10, COUNTIF(INDIRECT(ADDRESS(F$14+3, COLUMN(M$1))), $Q$1) + COUNTIF(M$4, $Q$1) + COUNTIF(M$5, $Q$1)) +
          MIN(Payline!M$4/10, COUNTIF(M$4, $Q$1) + COUNTIF(M$5, $Q$1) + COUNTIF(M$6, $Q$1)) +
          MIN(Payline!M$3/10, COUNTIF(M$5:M$7, $Q$1)),
    $I5=(F$14-2),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$I5&lt;F$14, MIN(Payline!M$5/10, COUNTIF(M3:M5, $Q$1)) +
              MIN(Payline!M$4/10, COUNTIF(M4:M6, $Q$1)) +
              MIN(Payline!M$3/10, COUNTIF(M5:M7, $Q$1)),
    TRUE, ""
)</f>
        <v>0.6</v>
      </c>
      <c r="U5" s="43" cm="1">
        <f t="array" aca="1" ref="U5" ca="1">_xlfn.IFS(
    $I5=0,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$I5=1, MIN(Payline!N$5/10, COUNTIF(INDIRECT(ADDRESS(G$14+3, COLUMN(N$1))), $Q$1) + COUNTIF(N$4, $Q$1) + COUNTIF(N$5, $Q$1)) +
          MIN(Payline!N$4/10, COUNTIF(N$4, $Q$1) + COUNTIF(N$5, $Q$1) + COUNTIF(N$6, $Q$1)) +
          MIN(Payline!N$3/10, COUNTIF(N$5:N$7, $Q$1)),
    $I5=(G$14-2),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$I5&lt;G$14, MIN(Payline!N$5/10, COUNTIF(N3:N5, $Q$1)) +
              MIN(Payline!N$4/10, COUNTIF(N4:N6, $Q$1)) +
              MIN(Payline!N$3/10, COUNTIF(N5:N7, $Q$1)),
    TRUE, ""
)</f>
        <v>0.7</v>
      </c>
      <c r="V5" s="46">
        <v>1</v>
      </c>
      <c r="W5" s="43" cm="1">
        <f t="array" aca="1" ref="W5" ca="1">_xlfn.IFS(
    $I5=0,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$I5=1, MIN(Payline!J$5/10, COUNTIF(INDIRECT(ADDRESS(C$14+3, COLUMN(J$1))), $W$1) + COUNTIF(J$4, $W$1) + COUNTIF(J$5, $W$1)) +
          MIN(Payline!J$4/10, COUNTIF(J$4, $W$1) + COUNTIF(J$5, $W$1) + COUNTIF(J$6, $W$1)) +
          MIN(Payline!J$3/10, COUNTIF(J$5:J$7, $W$1)),
    $I5=(C$14-2),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$I5&lt;C$14, MIN(Payline!J$5/10, COUNTIF(J3:J5, $W$1)) +
              MIN(Payline!J$4/10, COUNTIF(J4:J6, $W$1)) +
              MIN(Payline!J$3/10, COUNTIF(J5:J7, $W$1)),
    TRUE, ""
)</f>
        <v>1</v>
      </c>
      <c r="X5" s="43" cm="1">
        <f t="array" aca="1" ref="X5" ca="1">_xlfn.IFS(
    $I5=0,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$I5=1, MIN(Payline!K$5/10, COUNTIF(INDIRECT(ADDRESS(D$14+3, COLUMN(K$1))), $W$1) + COUNTIF(K$4, $W$1) + COUNTIF(K$5, $W$1)) +
          MIN(Payline!K$4/10, COUNTIF(K$4, $W$1) + COUNTIF(K$5, $W$1) + COUNTIF(K$6, $W$1)) +
          MIN(Payline!K$3/10, COUNTIF(K$5:K$7, $W$1)),
    $I5=(D$14-2),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$I5&lt;D$14, MIN(Payline!K$5/10, COUNTIF(K3:K5, $W$1)) +
              MIN(Payline!K$4/10, COUNTIF(K4:K6, $W$1)) +
              MIN(Payline!K$3/10, COUNTIF(K5:K7, $W$1)),
    TRUE, ""
)</f>
        <v>1</v>
      </c>
      <c r="Y5" s="43" cm="1">
        <f t="array" aca="1" ref="Y5" ca="1">_xlfn.IFS(
    $I5=0,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$I5=1, MIN(Payline!L$5/10, COUNTIF(INDIRECT(ADDRESS(E$14+3, COLUMN(L$1))), $W$1) + COUNTIF(L$4, $W$1) + COUNTIF(L$5, $W$1)) +
          MIN(Payline!L$4/10, COUNTIF(L$4, $W$1) + COUNTIF(L$5, $W$1) + COUNTIF(L$6, $W$1)) +
          MIN(Payline!L$3/10, COUNTIF(L$5:L$7, $W$1)),
    $I5=(E$14-2),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$I5&lt;E$14, MIN(Payline!L$5/10, COUNTIF(L3:L5, $W$1)) +
              MIN(Payline!L$4/10, COUNTIF(L4:L6, $W$1)) +
              MIN(Payline!L$3/10, COUNTIF(L5:L7, $W$1)),
    TRUE, ""
)</f>
        <v>1</v>
      </c>
      <c r="Z5" s="43" cm="1">
        <f t="array" aca="1" ref="Z5" ca="1">_xlfn.IFS(
    $I5=0,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$I5=1, MIN(Payline!M$5/10, COUNTIF(INDIRECT(ADDRESS(F$14+3, COLUMN(M$1))), $W$1) + COUNTIF(M$4, $W$1) + COUNTIF(M$5, $W$1)) +
          MIN(Payline!M$4/10, COUNTIF(M$4, $W$1) + COUNTIF(M$5, $W$1) + COUNTIF(M$6, $W$1)) +
          MIN(Payline!M$3/10, COUNTIF(M$5:M$7, $W$1)),
    $I5=(F$14-2),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$I5&lt;F$14, MIN(Payline!M$5/10, COUNTIF(M3:M5, $W$1)) +
              MIN(Payline!M$4/10, COUNTIF(M4:M6, $W$1)) +
              MIN(Payline!M$3/10, COUNTIF(M5:M7, $W$1)),
    TRUE, ""
)</f>
        <v>1</v>
      </c>
      <c r="AA5" s="43" cm="1">
        <f t="array" aca="1" ref="AA5" ca="1">_xlfn.IFS(
    $I5=0,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$I5=1, MIN(Payline!N$5/10, COUNTIF(INDIRECT(ADDRESS(G$14+3, COLUMN(N$1))), $W$1) + COUNTIF(N$4, $W$1) + COUNTIF(N$5, $W$1)) +
          MIN(Payline!N$4/10, COUNTIF(N$4, $W$1) + COUNTIF(N$5, $W$1) + COUNTIF(N$6, $W$1)) +
          MIN(Payline!N$3/10, COUNTIF(N$5:N$7, $W$1)),
    $I5=(G$14-2),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$I5&lt;G$14, MIN(Payline!N$5/10, COUNTIF(N3:N5, $W$1)) +
              MIN(Payline!N$4/10, COUNTIF(N4:N6, $W$1)) +
              MIN(Payline!N$3/10, COUNTIF(N5:N7, $W$1)),
    TRUE, ""
)</f>
        <v>1</v>
      </c>
      <c r="AB5" s="46">
        <v>1</v>
      </c>
      <c r="AC5" s="43" cm="1">
        <f t="array" aca="1" ref="AC5" ca="1">_xlfn.IFS(
    $I5=0,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$I5&lt;C$14, MIN(Payline!J$5/10, COUNTIF(J3:J5, $AC$1)) +
              MIN(Payline!J$4/10, COUNTIF(J4:J6, $AC$1)) +
              MIN(Payline!J$3/10, COUNTIF(J5:J7, $AC$1)),
    TRUE, ""
)</f>
        <v>0.7</v>
      </c>
      <c r="AD5" s="43" cm="1">
        <f t="array" aca="1" ref="AD5" ca="1">_xlfn.IFS(
    $I5=0,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$I5&lt;D$14, MIN(Payline!K$5/10, COUNTIF(K3:K5, $AC$1)) +
              MIN(Payline!K$4/10, COUNTIF(K4:K6, $AC$1)) +
              MIN(Payline!K$3/10, COUNTIF(K5:K7, $AC$1)),
    TRUE, ""
)</f>
        <v>0.6</v>
      </c>
      <c r="AE5" s="43" cm="1">
        <f t="array" aca="1" ref="AE5" ca="1">_xlfn.IFS(
    $I5=0,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$I5&lt;E$14, MIN(Payline!L$5/10, COUNTIF(L3:L5, $AC$1)) +
              MIN(Payline!L$4/10, COUNTIF(L4:L6, $AC$1)) +
              MIN(Payline!L$3/10, COUNTIF(L5:L7, $AC$1)),
    TRUE, ""
)</f>
        <v>0.7</v>
      </c>
      <c r="AF5" s="43" cm="1">
        <f t="array" aca="1" ref="AF5" ca="1">_xlfn.IFS(
    $I5=0,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$I5&lt;F$14, MIN(Payline!M$5/10, COUNTIF(M3:M5, $AC$1)) +
              MIN(Payline!M$4/10, COUNTIF(M4:M6, $AC$1)) +
              MIN(Payline!M$3/10, COUNTIF(M5:M7, $AC$1)),
    TRUE, ""
)</f>
        <v>0.7</v>
      </c>
      <c r="AG5" s="43" cm="1">
        <f t="array" aca="1" ref="AG5" ca="1">_xlfn.IFS(
    $I5=0,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$I5&lt;G$14, MIN(Payline!N$5/10, COUNTIF(N3:N5, $AC$1)) +
              MIN(Payline!N$4/10, COUNTIF(N4:N6, $AC$1)) +
              MIN(Payline!N$3/10, COUNTIF(N5:N7, $AC$1)),
    TRUE, ""
)</f>
        <v>0.7</v>
      </c>
      <c r="AH5" s="46">
        <v>1</v>
      </c>
      <c r="AI5" s="43" cm="1">
        <f t="array" aca="1" ref="AI5" ca="1">_xlfn.IFS(
    $I5=0,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$I5&lt;C$14, MIN(Payline!J$5/10, COUNTIF(J3:J5, $AI$1)) +
              MIN(Payline!J$4/10, COUNTIF(J4:J6, $AI$1)) +
              MIN(Payline!J$3/10, COUNTIF(J5:J7, $AI$1)),
    TRUE, ""
)</f>
        <v>0.3</v>
      </c>
      <c r="AJ5" s="43" cm="1">
        <f t="array" aca="1" ref="AJ5" ca="1">_xlfn.IFS(
    $I5=0,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$I5&lt;D$14, MIN(Payline!K$5/10, COUNTIF(K3:K5, $AI$1)) +
              MIN(Payline!K$4/10, COUNTIF(K4:K6, $AI$1)) +
              MIN(Payline!K$3/10, COUNTIF(K5:K7, $AI$1)),
    TRUE, ""
)</f>
        <v>0.3</v>
      </c>
      <c r="AK5" s="43" cm="1">
        <f t="array" aca="1" ref="AK5" ca="1">_xlfn.IFS(
    $I5=0,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$I5&lt;E$14, MIN(Payline!L$5/10, COUNTIF(L3:L5, $AI$1)) +
              MIN(Payline!L$4/10, COUNTIF(L4:L6, $AI$1)) +
              MIN(Payline!L$3/10, COUNTIF(L5:L7, $AI$1)),
    TRUE, ""
)</f>
        <v>0.3</v>
      </c>
      <c r="AL5" s="43" cm="1">
        <f t="array" aca="1" ref="AL5" ca="1">_xlfn.IFS(
    $I5=0,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$I5&lt;F$14, MIN(Payline!M$5/10, COUNTIF(M3:M5, $AI$1)) +
              MIN(Payline!M$4/10, COUNTIF(M4:M6, $AI$1)) +
              MIN(Payline!M$3/10, COUNTIF(M5:M7, $AI$1)),
    TRUE, ""
)</f>
        <v>0.4</v>
      </c>
      <c r="AM5" s="43" cm="1">
        <f t="array" aca="1" ref="AM5" ca="1">_xlfn.IFS(
    $I5=0,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$I5&lt;G$14, MIN(Payline!N$5/10, COUNTIF(N3:N5, $AI$1)) +
              MIN(Payline!N$4/10, COUNTIF(N4:N6, $AI$1)) +
              MIN(Payline!N$3/10, COUNTIF(N5:N7, $AI$1)),
    TRUE, ""
)</f>
        <v>0.3</v>
      </c>
      <c r="AN5" s="46">
        <v>1</v>
      </c>
      <c r="AO5" s="43" cm="1">
        <f t="array" aca="1" ref="AO5" ca="1">_xlfn.IFS(
    $I5=0,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$I5&lt;C$14, MIN(Payline!J$5/10, COUNTIF(J3:J5, $AO$1)) +
              MIN(Payline!J$4/10, COUNTIF(J4:J6, $AO$1)) +
              MIN(Payline!J$3/10, COUNTIF(J5:J7, $AO$1)),
    TRUE, ""
)</f>
        <v>0</v>
      </c>
      <c r="AP5" s="43" cm="1">
        <f t="array" aca="1" ref="AP5" ca="1">_xlfn.IFS(
    $I5=0,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$I5&lt;D$14, MIN(Payline!K$5/10, COUNTIF(K3:K5, $AO$1)) +
              MIN(Payline!K$4/10, COUNTIF(K4:K6, $AO$1)) +
              MIN(Payline!K$3/10, COUNTIF(K5:K7, $AO$1)),
    TRUE, ""
)</f>
        <v>0</v>
      </c>
      <c r="AQ5" s="43" cm="1">
        <f t="array" aca="1" ref="AQ5" ca="1">_xlfn.IFS(
    $I5=0,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$I5&lt;E$14, MIN(Payline!L$5/10, COUNTIF(L3:L5, $AO$1)) +
              MIN(Payline!L$4/10, COUNTIF(L4:L6, $AO$1)) +
              MIN(Payline!L$3/10, COUNTIF(L5:L7, $AO$1)),
    TRUE, ""
)</f>
        <v>0</v>
      </c>
      <c r="AR5" s="43" cm="1">
        <f t="array" aca="1" ref="AR5" ca="1">_xlfn.IFS(
    $I5=0,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$I5&lt;F$14, MIN(Payline!M$5/10, COUNTIF(M3:M5, $AO$1)) +
              MIN(Payline!M$4/10, COUNTIF(M4:M6, $AO$1)) +
              MIN(Payline!M$3/10, COUNTIF(M5:M7, $AO$1)),
    TRUE, ""
)</f>
        <v>0</v>
      </c>
      <c r="AS5" s="43" cm="1">
        <f t="array" aca="1" ref="AS5" ca="1">_xlfn.IFS(
    $I5=0,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$I5&lt;G$14, MIN(Payline!N$5/10, COUNTIF(N3:N5, $AO$1)) +
              MIN(Payline!N$4/10, COUNTIF(N4:N6, $AO$1)) +
              MIN(Payline!N$3/10, COUNTIF(N5:N7, $AO$1)),
    TRUE, ""
)</f>
        <v>0</v>
      </c>
      <c r="AT5" s="46">
        <v>1</v>
      </c>
      <c r="AU5" s="43" cm="1">
        <f t="array" aca="1" ref="AU5" ca="1">_xlfn.IFS(
    $I5=0,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$I5&lt;C$14, MIN(Payline!J$5/10, COUNTIF(J3:J5, $AU$1)) +
              MIN(Payline!J$4/10, COUNTIF(J4:J6, $AU$1)) +
              MIN(Payline!J$3/10, COUNTIF(J5:J7, $AU$1)),
    TRUE, ""
)</f>
        <v>0.3</v>
      </c>
      <c r="AV5" s="43" cm="1">
        <f t="array" aca="1" ref="AV5" ca="1">_xlfn.IFS(
    $I5=0,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$I5&lt;D$14, MIN(Payline!K$5/10, COUNTIF(K3:K5, $AU$1)) +
              MIN(Payline!K$4/10, COUNTIF(K4:K6, $AU$1)) +
              MIN(Payline!K$3/10, COUNTIF(K5:K7, $AU$1)),
    TRUE, ""
)</f>
        <v>0.4</v>
      </c>
      <c r="AW5" s="43" cm="1">
        <f t="array" aca="1" ref="AW5" ca="1">_xlfn.IFS(
    $I5=0,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$I5&lt;E$14, MIN(Payline!L$5/10, COUNTIF(L3:L5, $AU$1)) +
              MIN(Payline!L$4/10, COUNTIF(L4:L6, $AU$1)) +
              MIN(Payline!L$3/10, COUNTIF(L5:L7, $AU$1)),
    TRUE, ""
)</f>
        <v>0.3</v>
      </c>
      <c r="AX5" s="43" cm="1">
        <f t="array" aca="1" ref="AX5" ca="1">_xlfn.IFS(
    $I5=0,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$I5&lt;F$14, MIN(Payline!M$5/10, COUNTIF(M3:M5, $AU$1)) +
              MIN(Payline!M$4/10, COUNTIF(M4:M6, $AU$1)) +
              MIN(Payline!M$3/10, COUNTIF(M5:M7, $AU$1)),
    TRUE, ""
)</f>
        <v>0.3</v>
      </c>
      <c r="AY5" s="43" cm="1">
        <f t="array" aca="1" ref="AY5" ca="1">_xlfn.IFS(
    $I5=0,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$I5&lt;G$14, MIN(Payline!N$5/10, COUNTIF(N3:N5, $AU$1)) +
              MIN(Payline!N$4/10, COUNTIF(N4:N6, $AU$1)) +
              MIN(Payline!N$3/10, COUNTIF(N5:N7, $AU$1)),
    TRUE, ""
)</f>
        <v>0.3</v>
      </c>
      <c r="AZ5" s="46">
        <v>1</v>
      </c>
      <c r="BA5" s="43" cm="1">
        <f t="array" aca="1" ref="BA5" ca="1">_xlfn.IFS(
    $I5=0,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$I5&lt;C$14, MIN(Payline!J$5/10, COUNTIF(J3:J5, $BA$1)) +
              MIN(Payline!J$4/10, COUNTIF(J4:J6, $BA$1)) +
              MIN(Payline!J$3/10, COUNTIF(J5:J7, $BA$1)),
    TRUE, ""
)</f>
        <v>0</v>
      </c>
      <c r="BB5" s="43" cm="1">
        <f t="array" aca="1" ref="BB5" ca="1">_xlfn.IFS(
    $I5=0,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$I5&lt;D$14, MIN(Payline!K$5/10, COUNTIF(K3:K5, $BA$1)) +
              MIN(Payline!K$4/10, COUNTIF(K4:K6, $BA$1)) +
              MIN(Payline!K$3/10, COUNTIF(K5:K7, $BA$1)),
    TRUE, ""
)</f>
        <v>0</v>
      </c>
      <c r="BC5" s="43" cm="1">
        <f t="array" aca="1" ref="BC5" ca="1">_xlfn.IFS(
    $I5=0,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$I5&lt;E$14, MIN(Payline!L$5/10, COUNTIF(L3:L5, $BA$1)) +
              MIN(Payline!L$4/10, COUNTIF(L4:L6, $BA$1)) +
              MIN(Payline!L$3/10, COUNTIF(L5:L7, $BA$1)),
    TRUE, ""
)</f>
        <v>0</v>
      </c>
      <c r="BD5" s="43" cm="1">
        <f t="array" aca="1" ref="BD5" ca="1">_xlfn.IFS(
    $I5=0,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$I5&lt;F$14, MIN(Payline!M$5/10, COUNTIF(M3:M5, $BA$1)) +
              MIN(Payline!M$4/10, COUNTIF(M4:M6, $BA$1)) +
              MIN(Payline!M$3/10, COUNTIF(M5:M7, $BA$1)),
    TRUE, ""
)</f>
        <v>0</v>
      </c>
      <c r="BE5" s="43" cm="1">
        <f t="array" aca="1" ref="BE5" ca="1">_xlfn.IFS(
    $I5=0,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$I5&lt;G$14, MIN(Payline!N$5/10, COUNTIF(N3:N5, $BA$1)) +
              MIN(Payline!N$4/10, COUNTIF(N4:N6, $BA$1)) +
              MIN(Payline!N$3/10, COUNTIF(N5:N7, $BA$1)),
    TRUE, ""
)</f>
        <v>0</v>
      </c>
      <c r="BF5" s="46">
        <v>1</v>
      </c>
      <c r="BG5" s="43" cm="1">
        <f t="array" aca="1" ref="BG5" ca="1">_xlfn.IFS(
    $I5=0,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$I5&lt;C$14, MIN(Payline!J$5/10, COUNTIF(J3:J5, $BG$1)) +
              MIN(Payline!J$4/10, COUNTIF(J4:J6, $BG$1)) +
              MIN(Payline!J$3/10, COUNTIF(J5:J7, $BG$1)),
    TRUE, ""
)</f>
        <v>0</v>
      </c>
      <c r="BH5" s="43" cm="1">
        <f t="array" aca="1" ref="BH5" ca="1">_xlfn.IFS(
    $I5=0,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$I5&lt;D$14, MIN(Payline!K$5/10, COUNTIF(K3:K5, $BG$1)) +
              MIN(Payline!K$4/10, COUNTIF(K4:K6, $BG$1)) +
              MIN(Payline!K$3/10, COUNTIF(K5:K7, $BG$1)),
    TRUE, ""
)</f>
        <v>0</v>
      </c>
      <c r="BI5" s="43" cm="1">
        <f t="array" aca="1" ref="BI5" ca="1">_xlfn.IFS(
    $I5=0,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$I5&lt;E$14, MIN(Payline!L$5/10, COUNTIF(L3:L5, $BG$1)) +
              MIN(Payline!L$4/10, COUNTIF(L4:L6, $BG$1)) +
              MIN(Payline!L$3/10, COUNTIF(L5:L7, $BG$1)),
    TRUE, ""
)</f>
        <v>0</v>
      </c>
      <c r="BJ5" s="43" cm="1">
        <f t="array" aca="1" ref="BJ5" ca="1">_xlfn.IFS(
    $I5=0,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$I5&lt;F$14, MIN(Payline!M$5/10, COUNTIF(M3:M5, $BG$1)) +
              MIN(Payline!M$4/10, COUNTIF(M4:M6, $BG$1)) +
              MIN(Payline!M$3/10, COUNTIF(M5:M7, $BG$1)),
    TRUE, ""
)</f>
        <v>0</v>
      </c>
      <c r="BK5" s="43" cm="1">
        <f t="array" aca="1" ref="BK5" ca="1">_xlfn.IFS(
    $I5=0,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$I5&lt;G$14, MIN(Payline!N$5/10, COUNTIF(N3:N5, $BG$1)) +
              MIN(Payline!N$4/10, COUNTIF(N4:N6, $BG$1)) +
              MIN(Payline!N$3/10, COUNTIF(N5:N7, $BG$1)),
    TRUE, ""
)</f>
        <v>0</v>
      </c>
      <c r="BL5" s="46">
        <v>1</v>
      </c>
      <c r="BM5" s="43" cm="1">
        <f t="array" aca="1" ref="BM5" ca="1">_xlfn.IFS(
    $I5=0,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$I5&lt;C$14, MIN(Payline!J$5/10, COUNTIF(J3:J5, $BM$1)) +
              MIN(Payline!J$4/10, COUNTIF(J4:J6, $BM$1)) +
              MIN(Payline!J$3/10, COUNTIF(J5:J7, $BM$1)),
    TRUE, ""
)</f>
        <v>0</v>
      </c>
      <c r="BN5" s="43" cm="1">
        <f t="array" aca="1" ref="BN5" ca="1">_xlfn.IFS(
    $I5=0,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$I5&lt;D$14, MIN(Payline!K$5/10, COUNTIF(K3:K5, $BM$1)) +
              MIN(Payline!K$4/10, COUNTIF(K4:K6, $BM$1)) +
              MIN(Payline!K$3/10, COUNTIF(K5:K7, $BM$1)),
    TRUE, ""
)</f>
        <v>0</v>
      </c>
      <c r="BO5" s="43" cm="1">
        <f t="array" aca="1" ref="BO5" ca="1">_xlfn.IFS(
    $I5=0,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$I5&lt;E$14, MIN(Payline!L$5/10, COUNTIF(L3:L5, $BM$1)) +
              MIN(Payline!L$4/10, COUNTIF(L4:L6, $BM$1)) +
              MIN(Payline!L$3/10, COUNTIF(L5:L7, $BM$1)),
    TRUE, ""
)</f>
        <v>0</v>
      </c>
      <c r="BP5" s="43" cm="1">
        <f t="array" aca="1" ref="BP5" ca="1">_xlfn.IFS(
    $I5=0,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$I5&lt;F$14, MIN(Payline!M$5/10, COUNTIF(M3:M5, $BM$1)) +
              MIN(Payline!M$4/10, COUNTIF(M4:M6, $BM$1)) +
              MIN(Payline!M$3/10, COUNTIF(M5:M7, $BM$1)),
    TRUE, ""
)</f>
        <v>0</v>
      </c>
      <c r="BQ5" s="161" cm="1">
        <f t="array" aca="1" ref="BQ5" ca="1">_xlfn.IFS(
    $I5=0,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$I5&lt;G$14, MIN(Payline!N$5/10, COUNTIF(N3:N5, $BM$1)) +
              MIN(Payline!N$4/10, COUNTIF(N4:N6, $BM$1)) +
              MIN(Payline!N$3/10, COUNTIF(N5:N7, $BM$1)),
    TRUE, ""
)</f>
        <v>0</v>
      </c>
    </row>
    <row r="6" spans="1:69">
      <c r="A6" s="101" t="s">
        <v>11</v>
      </c>
      <c r="B6" s="63">
        <v>3</v>
      </c>
      <c r="C6" s="90">
        <f t="shared" si="5"/>
        <v>11</v>
      </c>
      <c r="D6" s="43">
        <f t="shared" si="1"/>
        <v>11</v>
      </c>
      <c r="E6" s="43">
        <f t="shared" si="2"/>
        <v>11</v>
      </c>
      <c r="F6" s="43">
        <f t="shared" si="3"/>
        <v>11</v>
      </c>
      <c r="G6" s="89">
        <f t="shared" si="4"/>
        <v>11</v>
      </c>
      <c r="I6" s="84">
        <v>2</v>
      </c>
      <c r="J6" s="83" t="s">
        <v>187</v>
      </c>
      <c r="K6" s="83" t="s">
        <v>187</v>
      </c>
      <c r="L6" s="83" t="s">
        <v>187</v>
      </c>
      <c r="M6" s="83" t="s">
        <v>187</v>
      </c>
      <c r="N6" s="83" t="s">
        <v>187</v>
      </c>
      <c r="P6" s="46">
        <v>2</v>
      </c>
      <c r="Q6" s="43" cm="1">
        <f t="array" aca="1" ref="Q6" ca="1">_xlfn.IFS(
    $I6=0,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$I6=1, MIN(Payline!J$5/10, COUNTIF(INDIRECT(ADDRESS(C$14+3, COLUMN(J$1))), $Q$1) + COUNTIF(J$4, $Q$1) + COUNTIF(J$5, $Q$1)) +
          MIN(Payline!J$4/10, COUNTIF(J$4, $Q$1) + COUNTIF(J$5, $Q$1) + COUNTIF(J$6, $Q$1)) +
          MIN(Payline!J$3/10, COUNTIF(J$5:J$7, $Q$1)),
    $I6=(C$14-2),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$I6&lt;C$14, MIN(Payline!J$5/10, COUNTIF(J4:J6, $Q$1)) +
              MIN(Payline!J$4/10, COUNTIF(J5:J7, $Q$1)) +
              MIN(Payline!J$3/10, COUNTIF(J6:J8, $Q$1)),
    TRUE, ""
)</f>
        <v>0.3</v>
      </c>
      <c r="R6" s="43" cm="1">
        <f t="array" aca="1" ref="R6" ca="1">_xlfn.IFS(
    $I6=0,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$I6=1, MIN(Payline!K$5/10, COUNTIF(INDIRECT(ADDRESS(D$14+3, COLUMN(K$1))), $Q$1) + COUNTIF(K$4, $Q$1) + COUNTIF(K$5, $Q$1)) +
          MIN(Payline!K$4/10, COUNTIF(K$4, $Q$1) + COUNTIF(K$5, $Q$1) + COUNTIF(K$6, $Q$1)) +
          MIN(Payline!K$3/10, COUNTIF(K$5:K$7, $Q$1)),
    $I6=(D$14-2),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$I6&lt;D$14, MIN(Payline!K$5/10, COUNTIF(K4:K6, $Q$1)) +
              MIN(Payline!K$4/10, COUNTIF(K5:K7, $Q$1)) +
              MIN(Payline!K$3/10, COUNTIF(K6:K8, $Q$1)),
    TRUE, ""
)</f>
        <v>0.4</v>
      </c>
      <c r="S6" s="43" cm="1">
        <f t="array" aca="1" ref="S6" ca="1">_xlfn.IFS(
    $I6=0,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$I6=1, MIN(Payline!L$5/10, COUNTIF(INDIRECT(ADDRESS(E$14+3, COLUMN(L$1))), $Q$1) + COUNTIF(L$4, $Q$1) + COUNTIF(L$5, $Q$1)) +
          MIN(Payline!L$4/10, COUNTIF(L$4, $Q$1) + COUNTIF(L$5, $Q$1) + COUNTIF(L$6, $Q$1)) +
          MIN(Payline!L$3/10, COUNTIF(L$5:L$7, $Q$1)),
    $I6=(E$14-2),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$I6&lt;E$14, MIN(Payline!L$5/10, COUNTIF(L4:L6, $Q$1)) +
              MIN(Payline!L$4/10, COUNTIF(L5:L7, $Q$1)) +
              MIN(Payline!L$3/10, COUNTIF(L6:L8, $Q$1)),
    TRUE, ""
)</f>
        <v>0.3</v>
      </c>
      <c r="T6" s="43" cm="1">
        <f t="array" aca="1" ref="T6" ca="1">_xlfn.IFS(
    $I6=0,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$I6=1, MIN(Payline!M$5/10, COUNTIF(INDIRECT(ADDRESS(F$14+3, COLUMN(M$1))), $Q$1) + COUNTIF(M$4, $Q$1) + COUNTIF(M$5, $Q$1)) +
          MIN(Payline!M$4/10, COUNTIF(M$4, $Q$1) + COUNTIF(M$5, $Q$1) + COUNTIF(M$6, $Q$1)) +
          MIN(Payline!M$3/10, COUNTIF(M$5:M$7, $Q$1)),
    $I6=(F$14-2),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$I6&lt;F$14, MIN(Payline!M$5/10, COUNTIF(M4:M6, $Q$1)) +
              MIN(Payline!M$4/10, COUNTIF(M5:M7, $Q$1)) +
              MIN(Payline!M$3/10, COUNTIF(M6:M8, $Q$1)),
    TRUE, ""
)</f>
        <v>0.3</v>
      </c>
      <c r="U6" s="43" cm="1">
        <f t="array" aca="1" ref="U6" ca="1">_xlfn.IFS(
    $I6=0,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$I6=1, MIN(Payline!N$5/10, COUNTIF(INDIRECT(ADDRESS(G$14+3, COLUMN(N$1))), $Q$1) + COUNTIF(N$4, $Q$1) + COUNTIF(N$5, $Q$1)) +
          MIN(Payline!N$4/10, COUNTIF(N$4, $Q$1) + COUNTIF(N$5, $Q$1) + COUNTIF(N$6, $Q$1)) +
          MIN(Payline!N$3/10, COUNTIF(N$5:N$7, $Q$1)),
    $I6=(G$14-2),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$I6&lt;G$14, MIN(Payline!N$5/10, COUNTIF(N4:N6, $Q$1)) +
              MIN(Payline!N$4/10, COUNTIF(N5:N7, $Q$1)) +
              MIN(Payline!N$3/10, COUNTIF(N6:N8, $Q$1)),
    TRUE, ""
)</f>
        <v>0.3</v>
      </c>
      <c r="V6" s="46">
        <v>2</v>
      </c>
      <c r="W6" s="43" cm="1">
        <f t="array" aca="1" ref="W6" ca="1">_xlfn.IFS(
    $I6=0,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$I6=1, MIN(Payline!J$5/10, COUNTIF(INDIRECT(ADDRESS(C$14+3, COLUMN(J$1))), $W$1) + COUNTIF(J$4, $W$1) + COUNTIF(J$5, $W$1)) +
          MIN(Payline!J$4/10, COUNTIF(J$4, $W$1) + COUNTIF(J$5, $W$1) + COUNTIF(J$6, $W$1)) +
          MIN(Payline!J$3/10, COUNTIF(J$5:J$7, $W$1)),
    $I6=(C$14-2),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$I6&lt;C$14, MIN(Payline!J$5/10, COUNTIF(J4:J6, $W$1)) +
              MIN(Payline!J$4/10, COUNTIF(J5:J7, $W$1)) +
              MIN(Payline!J$3/10, COUNTIF(J6:J8, $W$1)),
    TRUE, ""
)</f>
        <v>0.7</v>
      </c>
      <c r="X6" s="43" cm="1">
        <f t="array" aca="1" ref="X6" ca="1">_xlfn.IFS(
    $I6=0,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$I6=1, MIN(Payline!K$5/10, COUNTIF(INDIRECT(ADDRESS(D$14+3, COLUMN(K$1))), $W$1) + COUNTIF(K$4, $W$1) + COUNTIF(K$5, $W$1)) +
          MIN(Payline!K$4/10, COUNTIF(K$4, $W$1) + COUNTIF(K$5, $W$1) + COUNTIF(K$6, $W$1)) +
          MIN(Payline!K$3/10, COUNTIF(K$5:K$7, $W$1)),
    $I6=(D$14-2),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$I6&lt;D$14, MIN(Payline!K$5/10, COUNTIF(K4:K6, $W$1)) +
              MIN(Payline!K$4/10, COUNTIF(K5:K7, $W$1)) +
              MIN(Payline!K$3/10, COUNTIF(K6:K8, $W$1)),
    TRUE, ""
)</f>
        <v>0.7</v>
      </c>
      <c r="Y6" s="43" cm="1">
        <f t="array" aca="1" ref="Y6" ca="1">_xlfn.IFS(
    $I6=0,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$I6=1, MIN(Payline!L$5/10, COUNTIF(INDIRECT(ADDRESS(E$14+3, COLUMN(L$1))), $W$1) + COUNTIF(L$4, $W$1) + COUNTIF(L$5, $W$1)) +
          MIN(Payline!L$4/10, COUNTIF(L$4, $W$1) + COUNTIF(L$5, $W$1) + COUNTIF(L$6, $W$1)) +
          MIN(Payline!L$3/10, COUNTIF(L$5:L$7, $W$1)),
    $I6=(E$14-2),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$I6&lt;E$14, MIN(Payline!L$5/10, COUNTIF(L4:L6, $W$1)) +
              MIN(Payline!L$4/10, COUNTIF(L5:L7, $W$1)) +
              MIN(Payline!L$3/10, COUNTIF(L6:L8, $W$1)),
    TRUE, ""
)</f>
        <v>0.7</v>
      </c>
      <c r="Z6" s="43" cm="1">
        <f t="array" aca="1" ref="Z6" ca="1">_xlfn.IFS(
    $I6=0,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$I6=1, MIN(Payline!M$5/10, COUNTIF(INDIRECT(ADDRESS(F$14+3, COLUMN(M$1))), $W$1) + COUNTIF(M$4, $W$1) + COUNTIF(M$5, $W$1)) +
          MIN(Payline!M$4/10, COUNTIF(M$4, $W$1) + COUNTIF(M$5, $W$1) + COUNTIF(M$6, $W$1)) +
          MIN(Payline!M$3/10, COUNTIF(M$5:M$7, $W$1)),
    $I6=(F$14-2),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$I6&lt;F$14, MIN(Payline!M$5/10, COUNTIF(M4:M6, $W$1)) +
              MIN(Payline!M$4/10, COUNTIF(M5:M7, $W$1)) +
              MIN(Payline!M$3/10, COUNTIF(M6:M8, $W$1)),
    TRUE, ""
)</f>
        <v>0.6</v>
      </c>
      <c r="AA6" s="43" cm="1">
        <f t="array" aca="1" ref="AA6" ca="1">_xlfn.IFS(
    $I6=0,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$I6=1, MIN(Payline!N$5/10, COUNTIF(INDIRECT(ADDRESS(G$14+3, COLUMN(N$1))), $W$1) + COUNTIF(N$4, $W$1) + COUNTIF(N$5, $W$1)) +
          MIN(Payline!N$4/10, COUNTIF(N$4, $W$1) + COUNTIF(N$5, $W$1) + COUNTIF(N$6, $W$1)) +
          MIN(Payline!N$3/10, COUNTIF(N$5:N$7, $W$1)),
    $I6=(G$14-2),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$I6&lt;G$14, MIN(Payline!N$5/10, COUNTIF(N4:N6, $W$1)) +
              MIN(Payline!N$4/10, COUNTIF(N5:N7, $W$1)) +
              MIN(Payline!N$3/10, COUNTIF(N6:N8, $W$1)),
    TRUE, ""
)</f>
        <v>0.7</v>
      </c>
      <c r="AB6" s="46">
        <v>2</v>
      </c>
      <c r="AC6" s="43" cm="1">
        <f t="array" aca="1" ref="AC6" ca="1">_xlfn.IFS(
    $I6=0,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$I6&lt;C$14, MIN(Payline!J$5/10, COUNTIF(J4:J6, $AC$1)) +
              MIN(Payline!J$4/10, COUNTIF(J5:J7, $AC$1)) +
              MIN(Payline!J$3/10, COUNTIF(J6:J8, $AC$1)),
    TRUE, ""
)</f>
        <v>1</v>
      </c>
      <c r="AD6" s="43" cm="1">
        <f t="array" aca="1" ref="AD6" ca="1">_xlfn.IFS(
    $I6=0,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$I6&lt;D$14, MIN(Payline!K$5/10, COUNTIF(K4:K6, $AC$1)) +
              MIN(Payline!K$4/10, COUNTIF(K5:K7, $AC$1)) +
              MIN(Payline!K$3/10, COUNTIF(K6:K8, $AC$1)),
    TRUE, ""
)</f>
        <v>1</v>
      </c>
      <c r="AE6" s="43" cm="1">
        <f t="array" aca="1" ref="AE6" ca="1">_xlfn.IFS(
    $I6=0,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$I6&lt;E$14, MIN(Payline!L$5/10, COUNTIF(L4:L6, $AC$1)) +
              MIN(Payline!L$4/10, COUNTIF(L5:L7, $AC$1)) +
              MIN(Payline!L$3/10, COUNTIF(L6:L8, $AC$1)),
    TRUE, ""
)</f>
        <v>1</v>
      </c>
      <c r="AF6" s="43" cm="1">
        <f t="array" aca="1" ref="AF6" ca="1">_xlfn.IFS(
    $I6=0,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$I6&lt;F$14, MIN(Payline!M$5/10, COUNTIF(M4:M6, $AC$1)) +
              MIN(Payline!M$4/10, COUNTIF(M5:M7, $AC$1)) +
              MIN(Payline!M$3/10, COUNTIF(M6:M8, $AC$1)),
    TRUE, ""
)</f>
        <v>1</v>
      </c>
      <c r="AG6" s="43" cm="1">
        <f t="array" aca="1" ref="AG6" ca="1">_xlfn.IFS(
    $I6=0,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$I6&lt;G$14, MIN(Payline!N$5/10, COUNTIF(N4:N6, $AC$1)) +
              MIN(Payline!N$4/10, COUNTIF(N5:N7, $AC$1)) +
              MIN(Payline!N$3/10, COUNTIF(N6:N8, $AC$1)),
    TRUE, ""
)</f>
        <v>1</v>
      </c>
      <c r="AH6" s="46">
        <v>2</v>
      </c>
      <c r="AI6" s="43" cm="1">
        <f t="array" aca="1" ref="AI6" ca="1">_xlfn.IFS(
    $I6=0,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$I6&lt;C$14, MIN(Payline!J$5/10, COUNTIF(J4:J6, $AI$1)) +
              MIN(Payline!J$4/10, COUNTIF(J5:J7, $AI$1)) +
              MIN(Payline!J$3/10, COUNTIF(J6:J8, $AI$1)),
    TRUE, ""
)</f>
        <v>0.7</v>
      </c>
      <c r="AJ6" s="43" cm="1">
        <f t="array" aca="1" ref="AJ6" ca="1">_xlfn.IFS(
    $I6=0,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$I6&lt;D$14, MIN(Payline!K$5/10, COUNTIF(K4:K6, $AI$1)) +
              MIN(Payline!K$4/10, COUNTIF(K5:K7, $AI$1)) +
              MIN(Payline!K$3/10, COUNTIF(K6:K8, $AI$1)),
    TRUE, ""
)</f>
        <v>0.6</v>
      </c>
      <c r="AK6" s="43" cm="1">
        <f t="array" aca="1" ref="AK6" ca="1">_xlfn.IFS(
    $I6=0,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$I6&lt;E$14, MIN(Payline!L$5/10, COUNTIF(L4:L6, $AI$1)) +
              MIN(Payline!L$4/10, COUNTIF(L5:L7, $AI$1)) +
              MIN(Payline!L$3/10, COUNTIF(L6:L8, $AI$1)),
    TRUE, ""
)</f>
        <v>0.7</v>
      </c>
      <c r="AL6" s="43" cm="1">
        <f t="array" aca="1" ref="AL6" ca="1">_xlfn.IFS(
    $I6=0,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$I6&lt;F$14, MIN(Payline!M$5/10, COUNTIF(M4:M6, $AI$1)) +
              MIN(Payline!M$4/10, COUNTIF(M5:M7, $AI$1)) +
              MIN(Payline!M$3/10, COUNTIF(M6:M8, $AI$1)),
    TRUE, ""
)</f>
        <v>0.7</v>
      </c>
      <c r="AM6" s="43" cm="1">
        <f t="array" aca="1" ref="AM6" ca="1">_xlfn.IFS(
    $I6=0,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$I6&lt;G$14, MIN(Payline!N$5/10, COUNTIF(N4:N6, $AI$1)) +
              MIN(Payline!N$4/10, COUNTIF(N5:N7, $AI$1)) +
              MIN(Payline!N$3/10, COUNTIF(N6:N8, $AI$1)),
    TRUE, ""
)</f>
        <v>0.7</v>
      </c>
      <c r="AN6" s="46">
        <v>2</v>
      </c>
      <c r="AO6" s="43" cm="1">
        <f t="array" aca="1" ref="AO6" ca="1">_xlfn.IFS(
    $I6=0,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$I6&lt;C$14, MIN(Payline!J$5/10, COUNTIF(J4:J6, $AO$1)) +
              MIN(Payline!J$4/10, COUNTIF(J5:J7, $AO$1)) +
              MIN(Payline!J$3/10, COUNTIF(J6:J8, $AO$1)),
    TRUE, ""
)</f>
        <v>0</v>
      </c>
      <c r="AP6" s="43" cm="1">
        <f t="array" aca="1" ref="AP6" ca="1">_xlfn.IFS(
    $I6=0,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$I6&lt;D$14, MIN(Payline!K$5/10, COUNTIF(K4:K6, $AO$1)) +
              MIN(Payline!K$4/10, COUNTIF(K5:K7, $AO$1)) +
              MIN(Payline!K$3/10, COUNTIF(K6:K8, $AO$1)),
    TRUE, ""
)</f>
        <v>0</v>
      </c>
      <c r="AQ6" s="43" cm="1">
        <f t="array" aca="1" ref="AQ6" ca="1">_xlfn.IFS(
    $I6=0,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$I6&lt;E$14, MIN(Payline!L$5/10, COUNTIF(L4:L6, $AO$1)) +
              MIN(Payline!L$4/10, COUNTIF(L5:L7, $AO$1)) +
              MIN(Payline!L$3/10, COUNTIF(L6:L8, $AO$1)),
    TRUE, ""
)</f>
        <v>0</v>
      </c>
      <c r="AR6" s="43" cm="1">
        <f t="array" aca="1" ref="AR6" ca="1">_xlfn.IFS(
    $I6=0,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$I6&lt;F$14, MIN(Payline!M$5/10, COUNTIF(M4:M6, $AO$1)) +
              MIN(Payline!M$4/10, COUNTIF(M5:M7, $AO$1)) +
              MIN(Payline!M$3/10, COUNTIF(M6:M8, $AO$1)),
    TRUE, ""
)</f>
        <v>0</v>
      </c>
      <c r="AS6" s="43" cm="1">
        <f t="array" aca="1" ref="AS6" ca="1">_xlfn.IFS(
    $I6=0,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$I6&lt;G$14, MIN(Payline!N$5/10, COUNTIF(N4:N6, $AO$1)) +
              MIN(Payline!N$4/10, COUNTIF(N5:N7, $AO$1)) +
              MIN(Payline!N$3/10, COUNTIF(N6:N8, $AO$1)),
    TRUE, ""
)</f>
        <v>0</v>
      </c>
      <c r="AT6" s="46">
        <v>2</v>
      </c>
      <c r="AU6" s="43" cm="1">
        <f t="array" aca="1" ref="AU6" ca="1">_xlfn.IFS(
    $I6=0,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$I6&lt;C$14, MIN(Payline!J$5/10, COUNTIF(J4:J6, $AU$1)) +
              MIN(Payline!J$4/10, COUNTIF(J5:J7, $AU$1)) +
              MIN(Payline!J$3/10, COUNTIF(J6:J8, $AU$1)),
    TRUE, ""
)</f>
        <v>0</v>
      </c>
      <c r="AV6" s="43" cm="1">
        <f t="array" aca="1" ref="AV6" ca="1">_xlfn.IFS(
    $I6=0,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$I6&lt;D$14, MIN(Payline!K$5/10, COUNTIF(K4:K6, $AU$1)) +
              MIN(Payline!K$4/10, COUNTIF(K5:K7, $AU$1)) +
              MIN(Payline!K$3/10, COUNTIF(K6:K8, $AU$1)),
    TRUE, ""
)</f>
        <v>0</v>
      </c>
      <c r="AW6" s="43" cm="1">
        <f t="array" aca="1" ref="AW6" ca="1">_xlfn.IFS(
    $I6=0,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$I6&lt;E$14, MIN(Payline!L$5/10, COUNTIF(L4:L6, $AU$1)) +
              MIN(Payline!L$4/10, COUNTIF(L5:L7, $AU$1)) +
              MIN(Payline!L$3/10, COUNTIF(L6:L8, $AU$1)),
    TRUE, ""
)</f>
        <v>0</v>
      </c>
      <c r="AX6" s="43" cm="1">
        <f t="array" aca="1" ref="AX6" ca="1">_xlfn.IFS(
    $I6=0,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$I6&lt;F$14, MIN(Payline!M$5/10, COUNTIF(M4:M6, $AU$1)) +
              MIN(Payline!M$4/10, COUNTIF(M5:M7, $AU$1)) +
              MIN(Payline!M$3/10, COUNTIF(M6:M8, $AU$1)),
    TRUE, ""
)</f>
        <v>0</v>
      </c>
      <c r="AY6" s="43" cm="1">
        <f t="array" aca="1" ref="AY6" ca="1">_xlfn.IFS(
    $I6=0,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$I6&lt;G$14, MIN(Payline!N$5/10, COUNTIF(N4:N6, $AU$1)) +
              MIN(Payline!N$4/10, COUNTIF(N5:N7, $AU$1)) +
              MIN(Payline!N$3/10, COUNTIF(N6:N8, $AU$1)),
    TRUE, ""
)</f>
        <v>0</v>
      </c>
      <c r="AZ6" s="46">
        <v>2</v>
      </c>
      <c r="BA6" s="43" cm="1">
        <f t="array" aca="1" ref="BA6" ca="1">_xlfn.IFS(
    $I6=0,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$I6&lt;C$14, MIN(Payline!J$5/10, COUNTIF(J4:J6, $BA$1)) +
              MIN(Payline!J$4/10, COUNTIF(J5:J7, $BA$1)) +
              MIN(Payline!J$3/10, COUNTIF(J6:J8, $BA$1)),
    TRUE, ""
)</f>
        <v>0</v>
      </c>
      <c r="BB6" s="43" cm="1">
        <f t="array" aca="1" ref="BB6" ca="1">_xlfn.IFS(
    $I6=0,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$I6&lt;D$14, MIN(Payline!K$5/10, COUNTIF(K4:K6, $BA$1)) +
              MIN(Payline!K$4/10, COUNTIF(K5:K7, $BA$1)) +
              MIN(Payline!K$3/10, COUNTIF(K6:K8, $BA$1)),
    TRUE, ""
)</f>
        <v>0</v>
      </c>
      <c r="BC6" s="43" cm="1">
        <f t="array" aca="1" ref="BC6" ca="1">_xlfn.IFS(
    $I6=0,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$I6&lt;E$14, MIN(Payline!L$5/10, COUNTIF(L4:L6, $BA$1)) +
              MIN(Payline!L$4/10, COUNTIF(L5:L7, $BA$1)) +
              MIN(Payline!L$3/10, COUNTIF(L6:L8, $BA$1)),
    TRUE, ""
)</f>
        <v>0</v>
      </c>
      <c r="BD6" s="43" cm="1">
        <f t="array" aca="1" ref="BD6" ca="1">_xlfn.IFS(
    $I6=0,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$I6&lt;F$14, MIN(Payline!M$5/10, COUNTIF(M4:M6, $BA$1)) +
              MIN(Payline!M$4/10, COUNTIF(M5:M7, $BA$1)) +
              MIN(Payline!M$3/10, COUNTIF(M6:M8, $BA$1)),
    TRUE, ""
)</f>
        <v>0</v>
      </c>
      <c r="BE6" s="43" cm="1">
        <f t="array" aca="1" ref="BE6" ca="1">_xlfn.IFS(
    $I6=0,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$I6&lt;G$14, MIN(Payline!N$5/10, COUNTIF(N4:N6, $BA$1)) +
              MIN(Payline!N$4/10, COUNTIF(N5:N7, $BA$1)) +
              MIN(Payline!N$3/10, COUNTIF(N6:N8, $BA$1)),
    TRUE, ""
)</f>
        <v>0</v>
      </c>
      <c r="BF6" s="46">
        <v>2</v>
      </c>
      <c r="BG6" s="43" cm="1">
        <f t="array" aca="1" ref="BG6" ca="1">_xlfn.IFS(
    $I6=0,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$I6&lt;C$14, MIN(Payline!J$5/10, COUNTIF(J4:J6, $BG$1)) +
              MIN(Payline!J$4/10, COUNTIF(J5:J7, $BG$1)) +
              MIN(Payline!J$3/10, COUNTIF(J6:J8, $BG$1)),
    TRUE, ""
)</f>
        <v>0</v>
      </c>
      <c r="BH6" s="43" cm="1">
        <f t="array" aca="1" ref="BH6" ca="1">_xlfn.IFS(
    $I6=0,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$I6&lt;D$14, MIN(Payline!K$5/10, COUNTIF(K4:K6, $BG$1)) +
              MIN(Payline!K$4/10, COUNTIF(K5:K7, $BG$1)) +
              MIN(Payline!K$3/10, COUNTIF(K6:K8, $BG$1)),
    TRUE, ""
)</f>
        <v>0</v>
      </c>
      <c r="BI6" s="43" cm="1">
        <f t="array" aca="1" ref="BI6" ca="1">_xlfn.IFS(
    $I6=0,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$I6&lt;E$14, MIN(Payline!L$5/10, COUNTIF(L4:L6, $BG$1)) +
              MIN(Payline!L$4/10, COUNTIF(L5:L7, $BG$1)) +
              MIN(Payline!L$3/10, COUNTIF(L6:L8, $BG$1)),
    TRUE, ""
)</f>
        <v>0</v>
      </c>
      <c r="BJ6" s="43" cm="1">
        <f t="array" aca="1" ref="BJ6" ca="1">_xlfn.IFS(
    $I6=0,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$I6&lt;F$14, MIN(Payline!M$5/10, COUNTIF(M4:M6, $BG$1)) +
              MIN(Payline!M$4/10, COUNTIF(M5:M7, $BG$1)) +
              MIN(Payline!M$3/10, COUNTIF(M6:M8, $BG$1)),
    TRUE, ""
)</f>
        <v>0</v>
      </c>
      <c r="BK6" s="43" cm="1">
        <f t="array" aca="1" ref="BK6" ca="1">_xlfn.IFS(
    $I6=0,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$I6&lt;G$14, MIN(Payline!N$5/10, COUNTIF(N4:N6, $BG$1)) +
              MIN(Payline!N$4/10, COUNTIF(N5:N7, $BG$1)) +
              MIN(Payline!N$3/10, COUNTIF(N6:N8, $BG$1)),
    TRUE, ""
)</f>
        <v>0</v>
      </c>
      <c r="BL6" s="46">
        <v>2</v>
      </c>
      <c r="BM6" s="43" cm="1">
        <f t="array" aca="1" ref="BM6" ca="1">_xlfn.IFS(
    $I6=0,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$I6&lt;C$14, MIN(Payline!J$5/10, COUNTIF(J4:J6, $BM$1)) +
              MIN(Payline!J$4/10, COUNTIF(J5:J7, $BM$1)) +
              MIN(Payline!J$3/10, COUNTIF(J6:J8, $BM$1)),
    TRUE, ""
)</f>
        <v>0</v>
      </c>
      <c r="BN6" s="43" cm="1">
        <f t="array" aca="1" ref="BN6" ca="1">_xlfn.IFS(
    $I6=0,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$I6&lt;D$14, MIN(Payline!K$5/10, COUNTIF(K4:K6, $BM$1)) +
              MIN(Payline!K$4/10, COUNTIF(K5:K7, $BM$1)) +
              MIN(Payline!K$3/10, COUNTIF(K6:K8, $BM$1)),
    TRUE, ""
)</f>
        <v>0</v>
      </c>
      <c r="BO6" s="43" cm="1">
        <f t="array" aca="1" ref="BO6" ca="1">_xlfn.IFS(
    $I6=0,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$I6&lt;E$14, MIN(Payline!L$5/10, COUNTIF(L4:L6, $BM$1)) +
              MIN(Payline!L$4/10, COUNTIF(L5:L7, $BM$1)) +
              MIN(Payline!L$3/10, COUNTIF(L6:L8, $BM$1)),
    TRUE, ""
)</f>
        <v>0</v>
      </c>
      <c r="BP6" s="43" cm="1">
        <f t="array" aca="1" ref="BP6" ca="1">_xlfn.IFS(
    $I6=0,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$I6&lt;F$14, MIN(Payline!M$5/10, COUNTIF(M4:M6, $BM$1)) +
              MIN(Payline!M$4/10, COUNTIF(M5:M7, $BM$1)) +
              MIN(Payline!M$3/10, COUNTIF(M6:M8, $BM$1)),
    TRUE, ""
)</f>
        <v>0</v>
      </c>
      <c r="BQ6" s="161" cm="1">
        <f t="array" aca="1" ref="BQ6" ca="1">_xlfn.IFS(
    $I6=0,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$I6&lt;G$14, MIN(Payline!N$5/10, COUNTIF(N4:N6, $BM$1)) +
              MIN(Payline!N$4/10, COUNTIF(N5:N7, $BM$1)) +
              MIN(Payline!N$3/10, COUNTIF(N6:N8, $BM$1)),
    TRUE, ""
)</f>
        <v>0</v>
      </c>
    </row>
    <row r="7" spans="1:69">
      <c r="A7" s="100" t="s">
        <v>10</v>
      </c>
      <c r="B7" s="63">
        <v>4</v>
      </c>
      <c r="C7" s="90">
        <f t="shared" si="5"/>
        <v>9</v>
      </c>
      <c r="D7" s="43">
        <f t="shared" si="1"/>
        <v>9</v>
      </c>
      <c r="E7" s="43">
        <f t="shared" si="2"/>
        <v>9</v>
      </c>
      <c r="F7" s="43">
        <f t="shared" si="3"/>
        <v>9</v>
      </c>
      <c r="G7" s="89">
        <f t="shared" si="4"/>
        <v>9</v>
      </c>
      <c r="I7" s="84">
        <v>3</v>
      </c>
      <c r="J7" s="83" t="s">
        <v>188</v>
      </c>
      <c r="K7" s="83" t="s">
        <v>188</v>
      </c>
      <c r="L7" s="83" t="s">
        <v>188</v>
      </c>
      <c r="M7" s="83" t="s">
        <v>188</v>
      </c>
      <c r="N7" s="83" t="s">
        <v>188</v>
      </c>
      <c r="P7" s="46">
        <v>3</v>
      </c>
      <c r="Q7" s="43" cm="1">
        <f t="array" aca="1" ref="Q7" ca="1">_xlfn.IFS(
    $I7=0,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$I7=1, MIN(Payline!J$5/10, COUNTIF(INDIRECT(ADDRESS(C$14+3, COLUMN(J$1))), $Q$1) + COUNTIF(J$4, $Q$1) + COUNTIF(J$5, $Q$1)) +
          MIN(Payline!J$4/10, COUNTIF(J$4, $Q$1) + COUNTIF(J$5, $Q$1) + COUNTIF(J$6, $Q$1)) +
          MIN(Payline!J$3/10, COUNTIF(J$5:J$7, $Q$1)),
    $I7=(C$14-2),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$I7&lt;C$14, MIN(Payline!J$5/10, COUNTIF(J5:J7, $Q$1)) +
              MIN(Payline!J$4/10, COUNTIF(J6:J8, $Q$1)) +
              MIN(Payline!J$3/10, COUNTIF(J7:J9, $Q$1)),
    TRUE, ""
)</f>
        <v>0</v>
      </c>
      <c r="R7" s="43" cm="1">
        <f t="array" aca="1" ref="R7" ca="1">_xlfn.IFS(
    $I7=0,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$I7=1, MIN(Payline!K$5/10, COUNTIF(INDIRECT(ADDRESS(D$14+3, COLUMN(K$1))), $Q$1) + COUNTIF(K$4, $Q$1) + COUNTIF(K$5, $Q$1)) +
          MIN(Payline!K$4/10, COUNTIF(K$4, $Q$1) + COUNTIF(K$5, $Q$1) + COUNTIF(K$6, $Q$1)) +
          MIN(Payline!K$3/10, COUNTIF(K$5:K$7, $Q$1)),
    $I7=(D$14-2),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$I7&lt;D$14, MIN(Payline!K$5/10, COUNTIF(K5:K7, $Q$1)) +
              MIN(Payline!K$4/10, COUNTIF(K6:K8, $Q$1)) +
              MIN(Payline!K$3/10, COUNTIF(K7:K9, $Q$1)),
    TRUE, ""
)</f>
        <v>0</v>
      </c>
      <c r="S7" s="43" cm="1">
        <f t="array" aca="1" ref="S7" ca="1">_xlfn.IFS(
    $I7=0,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$I7=1, MIN(Payline!L$5/10, COUNTIF(INDIRECT(ADDRESS(E$14+3, COLUMN(L$1))), $Q$1) + COUNTIF(L$4, $Q$1) + COUNTIF(L$5, $Q$1)) +
          MIN(Payline!L$4/10, COUNTIF(L$4, $Q$1) + COUNTIF(L$5, $Q$1) + COUNTIF(L$6, $Q$1)) +
          MIN(Payline!L$3/10, COUNTIF(L$5:L$7, $Q$1)),
    $I7=(E$14-2),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$I7&lt;E$14, MIN(Payline!L$5/10, COUNTIF(L5:L7, $Q$1)) +
              MIN(Payline!L$4/10, COUNTIF(L6:L8, $Q$1)) +
              MIN(Payline!L$3/10, COUNTIF(L7:L9, $Q$1)),
    TRUE, ""
)</f>
        <v>0</v>
      </c>
      <c r="T7" s="43" cm="1">
        <f t="array" aca="1" ref="T7" ca="1">_xlfn.IFS(
    $I7=0,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$I7=1, MIN(Payline!M$5/10, COUNTIF(INDIRECT(ADDRESS(F$14+3, COLUMN(M$1))), $Q$1) + COUNTIF(M$4, $Q$1) + COUNTIF(M$5, $Q$1)) +
          MIN(Payline!M$4/10, COUNTIF(M$4, $Q$1) + COUNTIF(M$5, $Q$1) + COUNTIF(M$6, $Q$1)) +
          MIN(Payline!M$3/10, COUNTIF(M$5:M$7, $Q$1)),
    $I7=(F$14-2),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$I7&lt;F$14, MIN(Payline!M$5/10, COUNTIF(M5:M7, $Q$1)) +
              MIN(Payline!M$4/10, COUNTIF(M6:M8, $Q$1)) +
              MIN(Payline!M$3/10, COUNTIF(M7:M9, $Q$1)),
    TRUE, ""
)</f>
        <v>0</v>
      </c>
      <c r="U7" s="43" cm="1">
        <f t="array" aca="1" ref="U7" ca="1">_xlfn.IFS(
    $I7=0,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$I7=1, MIN(Payline!N$5/10, COUNTIF(INDIRECT(ADDRESS(G$14+3, COLUMN(N$1))), $Q$1) + COUNTIF(N$4, $Q$1) + COUNTIF(N$5, $Q$1)) +
          MIN(Payline!N$4/10, COUNTIF(N$4, $Q$1) + COUNTIF(N$5, $Q$1) + COUNTIF(N$6, $Q$1)) +
          MIN(Payline!N$3/10, COUNTIF(N$5:N$7, $Q$1)),
    $I7=(G$14-2),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$I7&lt;G$14, MIN(Payline!N$5/10, COUNTIF(N5:N7, $Q$1)) +
              MIN(Payline!N$4/10, COUNTIF(N6:N8, $Q$1)) +
              MIN(Payline!N$3/10, COUNTIF(N7:N9, $Q$1)),
    TRUE, ""
)</f>
        <v>0</v>
      </c>
      <c r="V7" s="46">
        <v>3</v>
      </c>
      <c r="W7" s="43" cm="1">
        <f t="array" aca="1" ref="W7" ca="1">_xlfn.IFS(
    $I7=0,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$I7=1, MIN(Payline!J$5/10, COUNTIF(INDIRECT(ADDRESS(C$14+3, COLUMN(J$1))), $W$1) + COUNTIF(J$4, $W$1) + COUNTIF(J$5, $W$1)) +
          MIN(Payline!J$4/10, COUNTIF(J$4, $W$1) + COUNTIF(J$5, $W$1) + COUNTIF(J$6, $W$1)) +
          MIN(Payline!J$3/10, COUNTIF(J$5:J$7, $W$1)),
    $I7=(C$14-2),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$I7&lt;C$14, MIN(Payline!J$5/10, COUNTIF(J5:J7, $W$1)) +
              MIN(Payline!J$4/10, COUNTIF(J6:J8, $W$1)) +
              MIN(Payline!J$3/10, COUNTIF(J7:J9, $W$1)),
    TRUE, ""
)</f>
        <v>0.3</v>
      </c>
      <c r="X7" s="43" cm="1">
        <f t="array" aca="1" ref="X7" ca="1">_xlfn.IFS(
    $I7=0,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$I7=1, MIN(Payline!K$5/10, COUNTIF(INDIRECT(ADDRESS(D$14+3, COLUMN(K$1))), $W$1) + COUNTIF(K$4, $W$1) + COUNTIF(K$5, $W$1)) +
          MIN(Payline!K$4/10, COUNTIF(K$4, $W$1) + COUNTIF(K$5, $W$1) + COUNTIF(K$6, $W$1)) +
          MIN(Payline!K$3/10, COUNTIF(K$5:K$7, $W$1)),
    $I7=(D$14-2),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$I7&lt;D$14, MIN(Payline!K$5/10, COUNTIF(K5:K7, $W$1)) +
              MIN(Payline!K$4/10, COUNTIF(K6:K8, $W$1)) +
              MIN(Payline!K$3/10, COUNTIF(K7:K9, $W$1)),
    TRUE, ""
)</f>
        <v>0.4</v>
      </c>
      <c r="Y7" s="43" cm="1">
        <f t="array" aca="1" ref="Y7" ca="1">_xlfn.IFS(
    $I7=0,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$I7=1, MIN(Payline!L$5/10, COUNTIF(INDIRECT(ADDRESS(E$14+3, COLUMN(L$1))), $W$1) + COUNTIF(L$4, $W$1) + COUNTIF(L$5, $W$1)) +
          MIN(Payline!L$4/10, COUNTIF(L$4, $W$1) + COUNTIF(L$5, $W$1) + COUNTIF(L$6, $W$1)) +
          MIN(Payline!L$3/10, COUNTIF(L$5:L$7, $W$1)),
    $I7=(E$14-2),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$I7&lt;E$14, MIN(Payline!L$5/10, COUNTIF(L5:L7, $W$1)) +
              MIN(Payline!L$4/10, COUNTIF(L6:L8, $W$1)) +
              MIN(Payline!L$3/10, COUNTIF(L7:L9, $W$1)),
    TRUE, ""
)</f>
        <v>0.3</v>
      </c>
      <c r="Z7" s="43" cm="1">
        <f t="array" aca="1" ref="Z7" ca="1">_xlfn.IFS(
    $I7=0,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$I7=1, MIN(Payline!M$5/10, COUNTIF(INDIRECT(ADDRESS(F$14+3, COLUMN(M$1))), $W$1) + COUNTIF(M$4, $W$1) + COUNTIF(M$5, $W$1)) +
          MIN(Payline!M$4/10, COUNTIF(M$4, $W$1) + COUNTIF(M$5, $W$1) + COUNTIF(M$6, $W$1)) +
          MIN(Payline!M$3/10, COUNTIF(M$5:M$7, $W$1)),
    $I7=(F$14-2),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$I7&lt;F$14, MIN(Payline!M$5/10, COUNTIF(M5:M7, $W$1)) +
              MIN(Payline!M$4/10, COUNTIF(M6:M8, $W$1)) +
              MIN(Payline!M$3/10, COUNTIF(M7:M9, $W$1)),
    TRUE, ""
)</f>
        <v>0.3</v>
      </c>
      <c r="AA7" s="43" cm="1">
        <f t="array" aca="1" ref="AA7" ca="1">_xlfn.IFS(
    $I7=0,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$I7=1, MIN(Payline!N$5/10, COUNTIF(INDIRECT(ADDRESS(G$14+3, COLUMN(N$1))), $W$1) + COUNTIF(N$4, $W$1) + COUNTIF(N$5, $W$1)) +
          MIN(Payline!N$4/10, COUNTIF(N$4, $W$1) + COUNTIF(N$5, $W$1) + COUNTIF(N$6, $W$1)) +
          MIN(Payline!N$3/10, COUNTIF(N$5:N$7, $W$1)),
    $I7=(G$14-2),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$I7&lt;G$14, MIN(Payline!N$5/10, COUNTIF(N5:N7, $W$1)) +
              MIN(Payline!N$4/10, COUNTIF(N6:N8, $W$1)) +
              MIN(Payline!N$3/10, COUNTIF(N7:N9, $W$1)),
    TRUE, ""
)</f>
        <v>0.3</v>
      </c>
      <c r="AB7" s="46">
        <v>3</v>
      </c>
      <c r="AC7" s="43" cm="1">
        <f t="array" aca="1" ref="AC7" ca="1">_xlfn.IFS(
    $I7=0,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$I7&lt;C$14, MIN(Payline!J$5/10, COUNTIF(J5:J7, $AC$1)) +
              MIN(Payline!J$4/10, COUNTIF(J6:J8, $AC$1)) +
              MIN(Payline!J$3/10, COUNTIF(J7:J9, $AC$1)),
    TRUE, ""
)</f>
        <v>0.7</v>
      </c>
      <c r="AD7" s="43" cm="1">
        <f t="array" aca="1" ref="AD7" ca="1">_xlfn.IFS(
    $I7=0,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$I7&lt;D$14, MIN(Payline!K$5/10, COUNTIF(K5:K7, $AC$1)) +
              MIN(Payline!K$4/10, COUNTIF(K6:K8, $AC$1)) +
              MIN(Payline!K$3/10, COUNTIF(K7:K9, $AC$1)),
    TRUE, ""
)</f>
        <v>0.7</v>
      </c>
      <c r="AE7" s="43" cm="1">
        <f t="array" aca="1" ref="AE7" ca="1">_xlfn.IFS(
    $I7=0,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$I7&lt;E$14, MIN(Payline!L$5/10, COUNTIF(L5:L7, $AC$1)) +
              MIN(Payline!L$4/10, COUNTIF(L6:L8, $AC$1)) +
              MIN(Payline!L$3/10, COUNTIF(L7:L9, $AC$1)),
    TRUE, ""
)</f>
        <v>0.7</v>
      </c>
      <c r="AF7" s="43" cm="1">
        <f t="array" aca="1" ref="AF7" ca="1">_xlfn.IFS(
    $I7=0,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$I7&lt;F$14, MIN(Payline!M$5/10, COUNTIF(M5:M7, $AC$1)) +
              MIN(Payline!M$4/10, COUNTIF(M6:M8, $AC$1)) +
              MIN(Payline!M$3/10, COUNTIF(M7:M9, $AC$1)),
    TRUE, ""
)</f>
        <v>0.6</v>
      </c>
      <c r="AG7" s="43" cm="1">
        <f t="array" aca="1" ref="AG7" ca="1">_xlfn.IFS(
    $I7=0,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$I7&lt;G$14, MIN(Payline!N$5/10, COUNTIF(N5:N7, $AC$1)) +
              MIN(Payline!N$4/10, COUNTIF(N6:N8, $AC$1)) +
              MIN(Payline!N$3/10, COUNTIF(N7:N9, $AC$1)),
    TRUE, ""
)</f>
        <v>0.7</v>
      </c>
      <c r="AH7" s="46">
        <v>3</v>
      </c>
      <c r="AI7" s="43" cm="1">
        <f t="array" aca="1" ref="AI7" ca="1">_xlfn.IFS(
    $I7=0,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$I7&lt;C$14, MIN(Payline!J$5/10, COUNTIF(J5:J7, $AI$1)) +
              MIN(Payline!J$4/10, COUNTIF(J6:J8, $AI$1)) +
              MIN(Payline!J$3/10, COUNTIF(J7:J9, $AI$1)),
    TRUE, ""
)</f>
        <v>1</v>
      </c>
      <c r="AJ7" s="43" cm="1">
        <f t="array" aca="1" ref="AJ7" ca="1">_xlfn.IFS(
    $I7=0,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$I7&lt;D$14, MIN(Payline!K$5/10, COUNTIF(K5:K7, $AI$1)) +
              MIN(Payline!K$4/10, COUNTIF(K6:K8, $AI$1)) +
              MIN(Payline!K$3/10, COUNTIF(K7:K9, $AI$1)),
    TRUE, ""
)</f>
        <v>1</v>
      </c>
      <c r="AK7" s="43" cm="1">
        <f t="array" aca="1" ref="AK7" ca="1">_xlfn.IFS(
    $I7=0,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$I7&lt;E$14, MIN(Payline!L$5/10, COUNTIF(L5:L7, $AI$1)) +
              MIN(Payline!L$4/10, COUNTIF(L6:L8, $AI$1)) +
              MIN(Payline!L$3/10, COUNTIF(L7:L9, $AI$1)),
    TRUE, ""
)</f>
        <v>1</v>
      </c>
      <c r="AL7" s="43" cm="1">
        <f t="array" aca="1" ref="AL7" ca="1">_xlfn.IFS(
    $I7=0,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$I7&lt;F$14, MIN(Payline!M$5/10, COUNTIF(M5:M7, $AI$1)) +
              MIN(Payline!M$4/10, COUNTIF(M6:M8, $AI$1)) +
              MIN(Payline!M$3/10, COUNTIF(M7:M9, $AI$1)),
    TRUE, ""
)</f>
        <v>1</v>
      </c>
      <c r="AM7" s="43" cm="1">
        <f t="array" aca="1" ref="AM7" ca="1">_xlfn.IFS(
    $I7=0,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$I7&lt;G$14, MIN(Payline!N$5/10, COUNTIF(N5:N7, $AI$1)) +
              MIN(Payline!N$4/10, COUNTIF(N6:N8, $AI$1)) +
              MIN(Payline!N$3/10, COUNTIF(N7:N9, $AI$1)),
    TRUE, ""
)</f>
        <v>1</v>
      </c>
      <c r="AN7" s="46">
        <v>3</v>
      </c>
      <c r="AO7" s="43" cm="1">
        <f t="array" aca="1" ref="AO7" ca="1">_xlfn.IFS(
    $I7=0,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$I7&lt;C$14, MIN(Payline!J$5/10, COUNTIF(J5:J7, $AO$1)) +
              MIN(Payline!J$4/10, COUNTIF(J6:J8, $AO$1)) +
              MIN(Payline!J$3/10, COUNTIF(J7:J9, $AO$1)),
    TRUE, ""
)</f>
        <v>0.3</v>
      </c>
      <c r="AP7" s="43" cm="1">
        <f t="array" aca="1" ref="AP7" ca="1">_xlfn.IFS(
    $I7=0,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$I7&lt;D$14, MIN(Payline!K$5/10, COUNTIF(K5:K7, $AO$1)) +
              MIN(Payline!K$4/10, COUNTIF(K6:K8, $AO$1)) +
              MIN(Payline!K$3/10, COUNTIF(K7:K9, $AO$1)),
    TRUE, ""
)</f>
        <v>0.3</v>
      </c>
      <c r="AQ7" s="43" cm="1">
        <f t="array" aca="1" ref="AQ7" ca="1">_xlfn.IFS(
    $I7=0,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$I7&lt;E$14, MIN(Payline!L$5/10, COUNTIF(L5:L7, $AO$1)) +
              MIN(Payline!L$4/10, COUNTIF(L6:L8, $AO$1)) +
              MIN(Payline!L$3/10, COUNTIF(L7:L9, $AO$1)),
    TRUE, ""
)</f>
        <v>0.3</v>
      </c>
      <c r="AR7" s="43" cm="1">
        <f t="array" aca="1" ref="AR7" ca="1">_xlfn.IFS(
    $I7=0,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$I7&lt;F$14, MIN(Payline!M$5/10, COUNTIF(M5:M7, $AO$1)) +
              MIN(Payline!M$4/10, COUNTIF(M6:M8, $AO$1)) +
              MIN(Payline!M$3/10, COUNTIF(M7:M9, $AO$1)),
    TRUE, ""
)</f>
        <v>0.4</v>
      </c>
      <c r="AS7" s="43" cm="1">
        <f t="array" aca="1" ref="AS7" ca="1">_xlfn.IFS(
    $I7=0,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$I7&lt;G$14, MIN(Payline!N$5/10, COUNTIF(N5:N7, $AO$1)) +
              MIN(Payline!N$4/10, COUNTIF(N6:N8, $AO$1)) +
              MIN(Payline!N$3/10, COUNTIF(N7:N9, $AO$1)),
    TRUE, ""
)</f>
        <v>0.3</v>
      </c>
      <c r="AT7" s="46">
        <v>3</v>
      </c>
      <c r="AU7" s="43" cm="1">
        <f t="array" aca="1" ref="AU7" ca="1">_xlfn.IFS(
    $I7=0,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$I7&lt;C$14, MIN(Payline!J$5/10, COUNTIF(J5:J7, $AU$1)) +
              MIN(Payline!J$4/10, COUNTIF(J6:J8, $AU$1)) +
              MIN(Payline!J$3/10, COUNTIF(J7:J9, $AU$1)),
    TRUE, ""
)</f>
        <v>0</v>
      </c>
      <c r="AV7" s="43" cm="1">
        <f t="array" aca="1" ref="AV7" ca="1">_xlfn.IFS(
    $I7=0,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$I7&lt;D$14, MIN(Payline!K$5/10, COUNTIF(K5:K7, $AU$1)) +
              MIN(Payline!K$4/10, COUNTIF(K6:K8, $AU$1)) +
              MIN(Payline!K$3/10, COUNTIF(K7:K9, $AU$1)),
    TRUE, ""
)</f>
        <v>0</v>
      </c>
      <c r="AW7" s="43" cm="1">
        <f t="array" aca="1" ref="AW7" ca="1">_xlfn.IFS(
    $I7=0,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$I7&lt;E$14, MIN(Payline!L$5/10, COUNTIF(L5:L7, $AU$1)) +
              MIN(Payline!L$4/10, COUNTIF(L6:L8, $AU$1)) +
              MIN(Payline!L$3/10, COUNTIF(L7:L9, $AU$1)),
    TRUE, ""
)</f>
        <v>0</v>
      </c>
      <c r="AX7" s="43" cm="1">
        <f t="array" aca="1" ref="AX7" ca="1">_xlfn.IFS(
    $I7=0,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$I7&lt;F$14, MIN(Payline!M$5/10, COUNTIF(M5:M7, $AU$1)) +
              MIN(Payline!M$4/10, COUNTIF(M6:M8, $AU$1)) +
              MIN(Payline!M$3/10, COUNTIF(M7:M9, $AU$1)),
    TRUE, ""
)</f>
        <v>0</v>
      </c>
      <c r="AY7" s="43" cm="1">
        <f t="array" aca="1" ref="AY7" ca="1">_xlfn.IFS(
    $I7=0,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$I7&lt;G$14, MIN(Payline!N$5/10, COUNTIF(N5:N7, $AU$1)) +
              MIN(Payline!N$4/10, COUNTIF(N6:N8, $AU$1)) +
              MIN(Payline!N$3/10, COUNTIF(N7:N9, $AU$1)),
    TRUE, ""
)</f>
        <v>0</v>
      </c>
      <c r="AZ7" s="46">
        <v>3</v>
      </c>
      <c r="BA7" s="43" cm="1">
        <f t="array" aca="1" ref="BA7" ca="1">_xlfn.IFS(
    $I7=0,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$I7&lt;C$14, MIN(Payline!J$5/10, COUNTIF(J5:J7, $BA$1)) +
              MIN(Payline!J$4/10, COUNTIF(J6:J8, $BA$1)) +
              MIN(Payline!J$3/10, COUNTIF(J7:J9, $BA$1)),
    TRUE, ""
)</f>
        <v>0</v>
      </c>
      <c r="BB7" s="43" cm="1">
        <f t="array" aca="1" ref="BB7" ca="1">_xlfn.IFS(
    $I7=0,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$I7&lt;D$14, MIN(Payline!K$5/10, COUNTIF(K5:K7, $BA$1)) +
              MIN(Payline!K$4/10, COUNTIF(K6:K8, $BA$1)) +
              MIN(Payline!K$3/10, COUNTIF(K7:K9, $BA$1)),
    TRUE, ""
)</f>
        <v>0</v>
      </c>
      <c r="BC7" s="43" cm="1">
        <f t="array" aca="1" ref="BC7" ca="1">_xlfn.IFS(
    $I7=0,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$I7&lt;E$14, MIN(Payline!L$5/10, COUNTIF(L5:L7, $BA$1)) +
              MIN(Payline!L$4/10, COUNTIF(L6:L8, $BA$1)) +
              MIN(Payline!L$3/10, COUNTIF(L7:L9, $BA$1)),
    TRUE, ""
)</f>
        <v>0</v>
      </c>
      <c r="BD7" s="43" cm="1">
        <f t="array" aca="1" ref="BD7" ca="1">_xlfn.IFS(
    $I7=0,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$I7&lt;F$14, MIN(Payline!M$5/10, COUNTIF(M5:M7, $BA$1)) +
              MIN(Payline!M$4/10, COUNTIF(M6:M8, $BA$1)) +
              MIN(Payline!M$3/10, COUNTIF(M7:M9, $BA$1)),
    TRUE, ""
)</f>
        <v>0</v>
      </c>
      <c r="BE7" s="43" cm="1">
        <f t="array" aca="1" ref="BE7" ca="1">_xlfn.IFS(
    $I7=0,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$I7&lt;G$14, MIN(Payline!N$5/10, COUNTIF(N5:N7, $BA$1)) +
              MIN(Payline!N$4/10, COUNTIF(N6:N8, $BA$1)) +
              MIN(Payline!N$3/10, COUNTIF(N7:N9, $BA$1)),
    TRUE, ""
)</f>
        <v>0</v>
      </c>
      <c r="BF7" s="46">
        <v>3</v>
      </c>
      <c r="BG7" s="43" cm="1">
        <f t="array" aca="1" ref="BG7" ca="1">_xlfn.IFS(
    $I7=0,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$I7&lt;C$14, MIN(Payline!J$5/10, COUNTIF(J5:J7, $BG$1)) +
              MIN(Payline!J$4/10, COUNTIF(J6:J8, $BG$1)) +
              MIN(Payline!J$3/10, COUNTIF(J7:J9, $BG$1)),
    TRUE, ""
)</f>
        <v>0</v>
      </c>
      <c r="BH7" s="43" cm="1">
        <f t="array" aca="1" ref="BH7" ca="1">_xlfn.IFS(
    $I7=0,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$I7&lt;D$14, MIN(Payline!K$5/10, COUNTIF(K5:K7, $BG$1)) +
              MIN(Payline!K$4/10, COUNTIF(K6:K8, $BG$1)) +
              MIN(Payline!K$3/10, COUNTIF(K7:K9, $BG$1)),
    TRUE, ""
)</f>
        <v>0</v>
      </c>
      <c r="BI7" s="43" cm="1">
        <f t="array" aca="1" ref="BI7" ca="1">_xlfn.IFS(
    $I7=0,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$I7&lt;E$14, MIN(Payline!L$5/10, COUNTIF(L5:L7, $BG$1)) +
              MIN(Payline!L$4/10, COUNTIF(L6:L8, $BG$1)) +
              MIN(Payline!L$3/10, COUNTIF(L7:L9, $BG$1)),
    TRUE, ""
)</f>
        <v>0</v>
      </c>
      <c r="BJ7" s="43" cm="1">
        <f t="array" aca="1" ref="BJ7" ca="1">_xlfn.IFS(
    $I7=0,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$I7&lt;F$14, MIN(Payline!M$5/10, COUNTIF(M5:M7, $BG$1)) +
              MIN(Payline!M$4/10, COUNTIF(M6:M8, $BG$1)) +
              MIN(Payline!M$3/10, COUNTIF(M7:M9, $BG$1)),
    TRUE, ""
)</f>
        <v>0</v>
      </c>
      <c r="BK7" s="43" cm="1">
        <f t="array" aca="1" ref="BK7" ca="1">_xlfn.IFS(
    $I7=0,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$I7&lt;G$14, MIN(Payline!N$5/10, COUNTIF(N5:N7, $BG$1)) +
              MIN(Payline!N$4/10, COUNTIF(N6:N8, $BG$1)) +
              MIN(Payline!N$3/10, COUNTIF(N7:N9, $BG$1)),
    TRUE, ""
)</f>
        <v>0</v>
      </c>
      <c r="BL7" s="46">
        <v>3</v>
      </c>
      <c r="BM7" s="43" cm="1">
        <f t="array" aca="1" ref="BM7" ca="1">_xlfn.IFS(
    $I7=0,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$I7&lt;C$14, MIN(Payline!J$5/10, COUNTIF(J5:J7, $BM$1)) +
              MIN(Payline!J$4/10, COUNTIF(J6:J8, $BM$1)) +
              MIN(Payline!J$3/10, COUNTIF(J7:J9, $BM$1)),
    TRUE, ""
)</f>
        <v>0</v>
      </c>
      <c r="BN7" s="43" cm="1">
        <f t="array" aca="1" ref="BN7" ca="1">_xlfn.IFS(
    $I7=0,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$I7&lt;D$14, MIN(Payline!K$5/10, COUNTIF(K5:K7, $BM$1)) +
              MIN(Payline!K$4/10, COUNTIF(K6:K8, $BM$1)) +
              MIN(Payline!K$3/10, COUNTIF(K7:K9, $BM$1)),
    TRUE, ""
)</f>
        <v>0</v>
      </c>
      <c r="BO7" s="43" cm="1">
        <f t="array" aca="1" ref="BO7" ca="1">_xlfn.IFS(
    $I7=0,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$I7&lt;E$14, MIN(Payline!L$5/10, COUNTIF(L5:L7, $BM$1)) +
              MIN(Payline!L$4/10, COUNTIF(L6:L8, $BM$1)) +
              MIN(Payline!L$3/10, COUNTIF(L7:L9, $BM$1)),
    TRUE, ""
)</f>
        <v>0</v>
      </c>
      <c r="BP7" s="43" cm="1">
        <f t="array" aca="1" ref="BP7" ca="1">_xlfn.IFS(
    $I7=0,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$I7&lt;F$14, MIN(Payline!M$5/10, COUNTIF(M5:M7, $BM$1)) +
              MIN(Payline!M$4/10, COUNTIF(M6:M8, $BM$1)) +
              MIN(Payline!M$3/10, COUNTIF(M7:M9, $BM$1)),
    TRUE, ""
)</f>
        <v>0</v>
      </c>
      <c r="BQ7" s="161" cm="1">
        <f t="array" aca="1" ref="BQ7" ca="1">_xlfn.IFS(
    $I7=0,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$I7&lt;G$14, MIN(Payline!N$5/10, COUNTIF(N5:N7, $BM$1)) +
              MIN(Payline!N$4/10, COUNTIF(N6:N8, $BM$1)) +
              MIN(Payline!N$3/10, COUNTIF(N7:N9, $BM$1)),
    TRUE, ""
)</f>
        <v>0</v>
      </c>
    </row>
    <row r="8" spans="1:69">
      <c r="A8" s="90" t="s">
        <v>9</v>
      </c>
      <c r="B8" s="63">
        <v>5</v>
      </c>
      <c r="C8" s="90">
        <f t="shared" si="5"/>
        <v>11</v>
      </c>
      <c r="D8" s="43">
        <f t="shared" si="1"/>
        <v>11</v>
      </c>
      <c r="E8" s="43">
        <f t="shared" si="2"/>
        <v>11</v>
      </c>
      <c r="F8" s="43">
        <f t="shared" si="3"/>
        <v>11</v>
      </c>
      <c r="G8" s="89">
        <f t="shared" si="4"/>
        <v>11</v>
      </c>
      <c r="I8" s="84">
        <v>4</v>
      </c>
      <c r="J8" s="83" t="s">
        <v>181</v>
      </c>
      <c r="K8" s="83" t="s">
        <v>181</v>
      </c>
      <c r="L8" s="83" t="s">
        <v>181</v>
      </c>
      <c r="M8" s="83" t="s">
        <v>181</v>
      </c>
      <c r="N8" s="83" t="s">
        <v>181</v>
      </c>
      <c r="P8" s="46">
        <v>4</v>
      </c>
      <c r="Q8" s="43" cm="1">
        <f t="array" aca="1" ref="Q8" ca="1">_xlfn.IFS(
    $I8=0,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$I8=1, MIN(Payline!J$5/10, COUNTIF(INDIRECT(ADDRESS(C$14+3, COLUMN(J$1))), $Q$1) + COUNTIF(J$4, $Q$1) + COUNTIF(J$5, $Q$1)) +
          MIN(Payline!J$4/10, COUNTIF(J$4, $Q$1) + COUNTIF(J$5, $Q$1) + COUNTIF(J$6, $Q$1)) +
          MIN(Payline!J$3/10, COUNTIF(J$5:J$7, $Q$1)),
    $I8=(C$14-2),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$I8&lt;C$14, MIN(Payline!J$5/10, COUNTIF(J6:J8, $Q$1)) +
              MIN(Payline!J$4/10, COUNTIF(J7:J9, $Q$1)) +
              MIN(Payline!J$3/10, COUNTIF(J8:J10, $Q$1)),
    TRUE, ""
)</f>
        <v>0</v>
      </c>
      <c r="R8" s="43" cm="1">
        <f t="array" aca="1" ref="R8" ca="1">_xlfn.IFS(
    $I8=0,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$I8=1, MIN(Payline!K$5/10, COUNTIF(INDIRECT(ADDRESS(D$14+3, COLUMN(K$1))), $Q$1) + COUNTIF(K$4, $Q$1) + COUNTIF(K$5, $Q$1)) +
          MIN(Payline!K$4/10, COUNTIF(K$4, $Q$1) + COUNTIF(K$5, $Q$1) + COUNTIF(K$6, $Q$1)) +
          MIN(Payline!K$3/10, COUNTIF(K$5:K$7, $Q$1)),
    $I8=(D$14-2),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$I8&lt;D$14, MIN(Payline!K$5/10, COUNTIF(K6:K8, $Q$1)) +
              MIN(Payline!K$4/10, COUNTIF(K7:K9, $Q$1)) +
              MIN(Payline!K$3/10, COUNTIF(K8:K10, $Q$1)),
    TRUE, ""
)</f>
        <v>0</v>
      </c>
      <c r="S8" s="43" cm="1">
        <f t="array" aca="1" ref="S8" ca="1">_xlfn.IFS(
    $I8=0,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$I8=1, MIN(Payline!L$5/10, COUNTIF(INDIRECT(ADDRESS(E$14+3, COLUMN(L$1))), $Q$1) + COUNTIF(L$4, $Q$1) + COUNTIF(L$5, $Q$1)) +
          MIN(Payline!L$4/10, COUNTIF(L$4, $Q$1) + COUNTIF(L$5, $Q$1) + COUNTIF(L$6, $Q$1)) +
          MIN(Payline!L$3/10, COUNTIF(L$5:L$7, $Q$1)),
    $I8=(E$14-2),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$I8&lt;E$14, MIN(Payline!L$5/10, COUNTIF(L6:L8, $Q$1)) +
              MIN(Payline!L$4/10, COUNTIF(L7:L9, $Q$1)) +
              MIN(Payline!L$3/10, COUNTIF(L8:L10, $Q$1)),
    TRUE, ""
)</f>
        <v>0</v>
      </c>
      <c r="T8" s="43" cm="1">
        <f t="array" aca="1" ref="T8" ca="1">_xlfn.IFS(
    $I8=0,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$I8=1, MIN(Payline!M$5/10, COUNTIF(INDIRECT(ADDRESS(F$14+3, COLUMN(M$1))), $Q$1) + COUNTIF(M$4, $Q$1) + COUNTIF(M$5, $Q$1)) +
          MIN(Payline!M$4/10, COUNTIF(M$4, $Q$1) + COUNTIF(M$5, $Q$1) + COUNTIF(M$6, $Q$1)) +
          MIN(Payline!M$3/10, COUNTIF(M$5:M$7, $Q$1)),
    $I8=(F$14-2),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$I8&lt;F$14, MIN(Payline!M$5/10, COUNTIF(M6:M8, $Q$1)) +
              MIN(Payline!M$4/10, COUNTIF(M7:M9, $Q$1)) +
              MIN(Payline!M$3/10, COUNTIF(M8:M10, $Q$1)),
    TRUE, ""
)</f>
        <v>0</v>
      </c>
      <c r="U8" s="43" cm="1">
        <f t="array" aca="1" ref="U8" ca="1">_xlfn.IFS(
    $I8=0,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$I8=1, MIN(Payline!N$5/10, COUNTIF(INDIRECT(ADDRESS(G$14+3, COLUMN(N$1))), $Q$1) + COUNTIF(N$4, $Q$1) + COUNTIF(N$5, $Q$1)) +
          MIN(Payline!N$4/10, COUNTIF(N$4, $Q$1) + COUNTIF(N$5, $Q$1) + COUNTIF(N$6, $Q$1)) +
          MIN(Payline!N$3/10, COUNTIF(N$5:N$7, $Q$1)),
    $I8=(G$14-2),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$I8&lt;G$14, MIN(Payline!N$5/10, COUNTIF(N6:N8, $Q$1)) +
              MIN(Payline!N$4/10, COUNTIF(N7:N9, $Q$1)) +
              MIN(Payline!N$3/10, COUNTIF(N8:N10, $Q$1)),
    TRUE, ""
)</f>
        <v>0</v>
      </c>
      <c r="V8" s="46">
        <v>4</v>
      </c>
      <c r="W8" s="43" cm="1">
        <f t="array" aca="1" ref="W8" ca="1">_xlfn.IFS(
    $I8=0,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$I8=1, MIN(Payline!J$5/10, COUNTIF(INDIRECT(ADDRESS(C$14+3, COLUMN(J$1))), $W$1) + COUNTIF(J$4, $W$1) + COUNTIF(J$5, $W$1)) +
          MIN(Payline!J$4/10, COUNTIF(J$4, $W$1) + COUNTIF(J$5, $W$1) + COUNTIF(J$6, $W$1)) +
          MIN(Payline!J$3/10, COUNTIF(J$5:J$7, $W$1)),
    $I8=(C$14-2),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$I8&lt;C$14, MIN(Payline!J$5/10, COUNTIF(J6:J8, $W$1)) +
              MIN(Payline!J$4/10, COUNTIF(J7:J9, $W$1)) +
              MIN(Payline!J$3/10, COUNTIF(J8:J10, $W$1)),
    TRUE, ""
)</f>
        <v>0</v>
      </c>
      <c r="X8" s="43" cm="1">
        <f t="array" aca="1" ref="X8" ca="1">_xlfn.IFS(
    $I8=0,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$I8=1, MIN(Payline!K$5/10, COUNTIF(INDIRECT(ADDRESS(D$14+3, COLUMN(K$1))), $W$1) + COUNTIF(K$4, $W$1) + COUNTIF(K$5, $W$1)) +
          MIN(Payline!K$4/10, COUNTIF(K$4, $W$1) + COUNTIF(K$5, $W$1) + COUNTIF(K$6, $W$1)) +
          MIN(Payline!K$3/10, COUNTIF(K$5:K$7, $W$1)),
    $I8=(D$14-2),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$I8&lt;D$14, MIN(Payline!K$5/10, COUNTIF(K6:K8, $W$1)) +
              MIN(Payline!K$4/10, COUNTIF(K7:K9, $W$1)) +
              MIN(Payline!K$3/10, COUNTIF(K8:K10, $W$1)),
    TRUE, ""
)</f>
        <v>0</v>
      </c>
      <c r="Y8" s="43" cm="1">
        <f t="array" aca="1" ref="Y8" ca="1">_xlfn.IFS(
    $I8=0,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$I8=1, MIN(Payline!L$5/10, COUNTIF(INDIRECT(ADDRESS(E$14+3, COLUMN(L$1))), $W$1) + COUNTIF(L$4, $W$1) + COUNTIF(L$5, $W$1)) +
          MIN(Payline!L$4/10, COUNTIF(L$4, $W$1) + COUNTIF(L$5, $W$1) + COUNTIF(L$6, $W$1)) +
          MIN(Payline!L$3/10, COUNTIF(L$5:L$7, $W$1)),
    $I8=(E$14-2),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$I8&lt;E$14, MIN(Payline!L$5/10, COUNTIF(L6:L8, $W$1)) +
              MIN(Payline!L$4/10, COUNTIF(L7:L9, $W$1)) +
              MIN(Payline!L$3/10, COUNTIF(L8:L10, $W$1)),
    TRUE, ""
)</f>
        <v>0</v>
      </c>
      <c r="Z8" s="43" cm="1">
        <f t="array" aca="1" ref="Z8" ca="1">_xlfn.IFS(
    $I8=0,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$I8=1, MIN(Payline!M$5/10, COUNTIF(INDIRECT(ADDRESS(F$14+3, COLUMN(M$1))), $W$1) + COUNTIF(M$4, $W$1) + COUNTIF(M$5, $W$1)) +
          MIN(Payline!M$4/10, COUNTIF(M$4, $W$1) + COUNTIF(M$5, $W$1) + COUNTIF(M$6, $W$1)) +
          MIN(Payline!M$3/10, COUNTIF(M$5:M$7, $W$1)),
    $I8=(F$14-2),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$I8&lt;F$14, MIN(Payline!M$5/10, COUNTIF(M6:M8, $W$1)) +
              MIN(Payline!M$4/10, COUNTIF(M7:M9, $W$1)) +
              MIN(Payline!M$3/10, COUNTIF(M8:M10, $W$1)),
    TRUE, ""
)</f>
        <v>0</v>
      </c>
      <c r="AA8" s="43" cm="1">
        <f t="array" aca="1" ref="AA8" ca="1">_xlfn.IFS(
    $I8=0,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$I8=1, MIN(Payline!N$5/10, COUNTIF(INDIRECT(ADDRESS(G$14+3, COLUMN(N$1))), $W$1) + COUNTIF(N$4, $W$1) + COUNTIF(N$5, $W$1)) +
          MIN(Payline!N$4/10, COUNTIF(N$4, $W$1) + COUNTIF(N$5, $W$1) + COUNTIF(N$6, $W$1)) +
          MIN(Payline!N$3/10, COUNTIF(N$5:N$7, $W$1)),
    $I8=(G$14-2),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$I8&lt;G$14, MIN(Payline!N$5/10, COUNTIF(N6:N8, $W$1)) +
              MIN(Payline!N$4/10, COUNTIF(N7:N9, $W$1)) +
              MIN(Payline!N$3/10, COUNTIF(N8:N10, $W$1)),
    TRUE, ""
)</f>
        <v>0</v>
      </c>
      <c r="AB8" s="46">
        <v>4</v>
      </c>
      <c r="AC8" s="43" cm="1">
        <f t="array" aca="1" ref="AC8" ca="1">_xlfn.IFS(
    $I8=0,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$I8&lt;C$14, MIN(Payline!J$5/10, COUNTIF(J6:J8, $AC$1)) +
              MIN(Payline!J$4/10, COUNTIF(J7:J9, $AC$1)) +
              MIN(Payline!J$3/10, COUNTIF(J8:J10, $AC$1)),
    TRUE, ""
)</f>
        <v>0.3</v>
      </c>
      <c r="AD8" s="43" cm="1">
        <f t="array" aca="1" ref="AD8" ca="1">_xlfn.IFS(
    $I8=0,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$I8&lt;D$14, MIN(Payline!K$5/10, COUNTIF(K6:K8, $AC$1)) +
              MIN(Payline!K$4/10, COUNTIF(K7:K9, $AC$1)) +
              MIN(Payline!K$3/10, COUNTIF(K8:K10, $AC$1)),
    TRUE, ""
)</f>
        <v>0.4</v>
      </c>
      <c r="AE8" s="43" cm="1">
        <f t="array" aca="1" ref="AE8" ca="1">_xlfn.IFS(
    $I8=0,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$I8&lt;E$14, MIN(Payline!L$5/10, COUNTIF(L6:L8, $AC$1)) +
              MIN(Payline!L$4/10, COUNTIF(L7:L9, $AC$1)) +
              MIN(Payline!L$3/10, COUNTIF(L8:L10, $AC$1)),
    TRUE, ""
)</f>
        <v>0.3</v>
      </c>
      <c r="AF8" s="43" cm="1">
        <f t="array" aca="1" ref="AF8" ca="1">_xlfn.IFS(
    $I8=0,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$I8&lt;F$14, MIN(Payline!M$5/10, COUNTIF(M6:M8, $AC$1)) +
              MIN(Payline!M$4/10, COUNTIF(M7:M9, $AC$1)) +
              MIN(Payline!M$3/10, COUNTIF(M8:M10, $AC$1)),
    TRUE, ""
)</f>
        <v>0.3</v>
      </c>
      <c r="AG8" s="43" cm="1">
        <f t="array" aca="1" ref="AG8" ca="1">_xlfn.IFS(
    $I8=0,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$I8&lt;G$14, MIN(Payline!N$5/10, COUNTIF(N6:N8, $AC$1)) +
              MIN(Payline!N$4/10, COUNTIF(N7:N9, $AC$1)) +
              MIN(Payline!N$3/10, COUNTIF(N8:N10, $AC$1)),
    TRUE, ""
)</f>
        <v>0.3</v>
      </c>
      <c r="AH8" s="46">
        <v>4</v>
      </c>
      <c r="AI8" s="43" cm="1">
        <f t="array" aca="1" ref="AI8" ca="1">_xlfn.IFS(
    $I8=0,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$I8&lt;C$14, MIN(Payline!J$5/10, COUNTIF(J6:J8, $AI$1)) +
              MIN(Payline!J$4/10, COUNTIF(J7:J9, $AI$1)) +
              MIN(Payline!J$3/10, COUNTIF(J8:J10, $AI$1)),
    TRUE, ""
)</f>
        <v>0.7</v>
      </c>
      <c r="AJ8" s="43" cm="1">
        <f t="array" aca="1" ref="AJ8" ca="1">_xlfn.IFS(
    $I8=0,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$I8&lt;D$14, MIN(Payline!K$5/10, COUNTIF(K6:K8, $AI$1)) +
              MIN(Payline!K$4/10, COUNTIF(K7:K9, $AI$1)) +
              MIN(Payline!K$3/10, COUNTIF(K8:K10, $AI$1)),
    TRUE, ""
)</f>
        <v>0.7</v>
      </c>
      <c r="AK8" s="43" cm="1">
        <f t="array" aca="1" ref="AK8" ca="1">_xlfn.IFS(
    $I8=0,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$I8&lt;E$14, MIN(Payline!L$5/10, COUNTIF(L6:L8, $AI$1)) +
              MIN(Payline!L$4/10, COUNTIF(L7:L9, $AI$1)) +
              MIN(Payline!L$3/10, COUNTIF(L8:L10, $AI$1)),
    TRUE, ""
)</f>
        <v>0.7</v>
      </c>
      <c r="AL8" s="43" cm="1">
        <f t="array" aca="1" ref="AL8" ca="1">_xlfn.IFS(
    $I8=0,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$I8&lt;F$14, MIN(Payline!M$5/10, COUNTIF(M6:M8, $AI$1)) +
              MIN(Payline!M$4/10, COUNTIF(M7:M9, $AI$1)) +
              MIN(Payline!M$3/10, COUNTIF(M8:M10, $AI$1)),
    TRUE, ""
)</f>
        <v>0.6</v>
      </c>
      <c r="AM8" s="43" cm="1">
        <f t="array" aca="1" ref="AM8" ca="1">_xlfn.IFS(
    $I8=0,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$I8&lt;G$14, MIN(Payline!N$5/10, COUNTIF(N6:N8, $AI$1)) +
              MIN(Payline!N$4/10, COUNTIF(N7:N9, $AI$1)) +
              MIN(Payline!N$3/10, COUNTIF(N8:N10, $AI$1)),
    TRUE, ""
)</f>
        <v>0.7</v>
      </c>
      <c r="AN8" s="46">
        <v>4</v>
      </c>
      <c r="AO8" s="43" cm="1">
        <f t="array" aca="1" ref="AO8" ca="1">_xlfn.IFS(
    $I8=0,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$I8&lt;C$14, MIN(Payline!J$5/10, COUNTIF(J6:J8, $AO$1)) +
              MIN(Payline!J$4/10, COUNTIF(J7:J9, $AO$1)) +
              MIN(Payline!J$3/10, COUNTIF(J8:J10, $AO$1)),
    TRUE, ""
)</f>
        <v>0.7</v>
      </c>
      <c r="AP8" s="43" cm="1">
        <f t="array" aca="1" ref="AP8" ca="1">_xlfn.IFS(
    $I8=0,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$I8&lt;D$14, MIN(Payline!K$5/10, COUNTIF(K6:K8, $AO$1)) +
              MIN(Payline!K$4/10, COUNTIF(K7:K9, $AO$1)) +
              MIN(Payline!K$3/10, COUNTIF(K8:K10, $AO$1)),
    TRUE, ""
)</f>
        <v>0.6</v>
      </c>
      <c r="AQ8" s="43" cm="1">
        <f t="array" aca="1" ref="AQ8" ca="1">_xlfn.IFS(
    $I8=0,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$I8&lt;E$14, MIN(Payline!L$5/10, COUNTIF(L6:L8, $AO$1)) +
              MIN(Payline!L$4/10, COUNTIF(L7:L9, $AO$1)) +
              MIN(Payline!L$3/10, COUNTIF(L8:L10, $AO$1)),
    TRUE, ""
)</f>
        <v>0.7</v>
      </c>
      <c r="AR8" s="43" cm="1">
        <f t="array" aca="1" ref="AR8" ca="1">_xlfn.IFS(
    $I8=0,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$I8&lt;F$14, MIN(Payline!M$5/10, COUNTIF(M6:M8, $AO$1)) +
              MIN(Payline!M$4/10, COUNTIF(M7:M9, $AO$1)) +
              MIN(Payline!M$3/10, COUNTIF(M8:M10, $AO$1)),
    TRUE, ""
)</f>
        <v>0.7</v>
      </c>
      <c r="AS8" s="43" cm="1">
        <f t="array" aca="1" ref="AS8" ca="1">_xlfn.IFS(
    $I8=0,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$I8&lt;G$14, MIN(Payline!N$5/10, COUNTIF(N6:N8, $AO$1)) +
              MIN(Payline!N$4/10, COUNTIF(N7:N9, $AO$1)) +
              MIN(Payline!N$3/10, COUNTIF(N8:N10, $AO$1)),
    TRUE, ""
)</f>
        <v>0.7</v>
      </c>
      <c r="AT8" s="46">
        <v>4</v>
      </c>
      <c r="AU8" s="43" cm="1">
        <f t="array" aca="1" ref="AU8" ca="1">_xlfn.IFS(
    $I8=0,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$I8&lt;C$14, MIN(Payline!J$5/10, COUNTIF(J6:J8, $AU$1)) +
              MIN(Payline!J$4/10, COUNTIF(J7:J9, $AU$1)) +
              MIN(Payline!J$3/10, COUNTIF(J8:J10, $AU$1)),
    TRUE, ""
)</f>
        <v>0.3</v>
      </c>
      <c r="AV8" s="43" cm="1">
        <f t="array" aca="1" ref="AV8" ca="1">_xlfn.IFS(
    $I8=0,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$I8&lt;D$14, MIN(Payline!K$5/10, COUNTIF(K6:K8, $AU$1)) +
              MIN(Payline!K$4/10, COUNTIF(K7:K9, $AU$1)) +
              MIN(Payline!K$3/10, COUNTIF(K8:K10, $AU$1)),
    TRUE, ""
)</f>
        <v>0.3</v>
      </c>
      <c r="AW8" s="43" cm="1">
        <f t="array" aca="1" ref="AW8" ca="1">_xlfn.IFS(
    $I8=0,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$I8&lt;E$14, MIN(Payline!L$5/10, COUNTIF(L6:L8, $AU$1)) +
              MIN(Payline!L$4/10, COUNTIF(L7:L9, $AU$1)) +
              MIN(Payline!L$3/10, COUNTIF(L8:L10, $AU$1)),
    TRUE, ""
)</f>
        <v>0.3</v>
      </c>
      <c r="AX8" s="43" cm="1">
        <f t="array" aca="1" ref="AX8" ca="1">_xlfn.IFS(
    $I8=0,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$I8&lt;F$14, MIN(Payline!M$5/10, COUNTIF(M6:M8, $AU$1)) +
              MIN(Payline!M$4/10, COUNTIF(M7:M9, $AU$1)) +
              MIN(Payline!M$3/10, COUNTIF(M8:M10, $AU$1)),
    TRUE, ""
)</f>
        <v>0.4</v>
      </c>
      <c r="AY8" s="43" cm="1">
        <f t="array" aca="1" ref="AY8" ca="1">_xlfn.IFS(
    $I8=0,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$I8&lt;G$14, MIN(Payline!N$5/10, COUNTIF(N6:N8, $AU$1)) +
              MIN(Payline!N$4/10, COUNTIF(N7:N9, $AU$1)) +
              MIN(Payline!N$3/10, COUNTIF(N8:N10, $AU$1)),
    TRUE, ""
)</f>
        <v>0.3</v>
      </c>
      <c r="AZ8" s="46">
        <v>4</v>
      </c>
      <c r="BA8" s="43" cm="1">
        <f t="array" aca="1" ref="BA8" ca="1">_xlfn.IFS(
    $I8=0,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$I8&lt;C$14, MIN(Payline!J$5/10, COUNTIF(J6:J8, $BA$1)) +
              MIN(Payline!J$4/10, COUNTIF(J7:J9, $BA$1)) +
              MIN(Payline!J$3/10, COUNTIF(J8:J10, $BA$1)),
    TRUE, ""
)</f>
        <v>0</v>
      </c>
      <c r="BB8" s="43" cm="1">
        <f t="array" aca="1" ref="BB8" ca="1">_xlfn.IFS(
    $I8=0,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$I8&lt;D$14, MIN(Payline!K$5/10, COUNTIF(K6:K8, $BA$1)) +
              MIN(Payline!K$4/10, COUNTIF(K7:K9, $BA$1)) +
              MIN(Payline!K$3/10, COUNTIF(K8:K10, $BA$1)),
    TRUE, ""
)</f>
        <v>0</v>
      </c>
      <c r="BC8" s="43" cm="1">
        <f t="array" aca="1" ref="BC8" ca="1">_xlfn.IFS(
    $I8=0,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$I8&lt;E$14, MIN(Payline!L$5/10, COUNTIF(L6:L8, $BA$1)) +
              MIN(Payline!L$4/10, COUNTIF(L7:L9, $BA$1)) +
              MIN(Payline!L$3/10, COUNTIF(L8:L10, $BA$1)),
    TRUE, ""
)</f>
        <v>0</v>
      </c>
      <c r="BD8" s="43" cm="1">
        <f t="array" aca="1" ref="BD8" ca="1">_xlfn.IFS(
    $I8=0,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$I8&lt;F$14, MIN(Payline!M$5/10, COUNTIF(M6:M8, $BA$1)) +
              MIN(Payline!M$4/10, COUNTIF(M7:M9, $BA$1)) +
              MIN(Payline!M$3/10, COUNTIF(M8:M10, $BA$1)),
    TRUE, ""
)</f>
        <v>0</v>
      </c>
      <c r="BE8" s="43" cm="1">
        <f t="array" aca="1" ref="BE8" ca="1">_xlfn.IFS(
    $I8=0,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$I8&lt;G$14, MIN(Payline!N$5/10, COUNTIF(N6:N8, $BA$1)) +
              MIN(Payline!N$4/10, COUNTIF(N7:N9, $BA$1)) +
              MIN(Payline!N$3/10, COUNTIF(N8:N10, $BA$1)),
    TRUE, ""
)</f>
        <v>0</v>
      </c>
      <c r="BF8" s="46">
        <v>4</v>
      </c>
      <c r="BG8" s="43" cm="1">
        <f t="array" aca="1" ref="BG8" ca="1">_xlfn.IFS(
    $I8=0,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$I8&lt;C$14, MIN(Payline!J$5/10, COUNTIF(J6:J8, $BG$1)) +
              MIN(Payline!J$4/10, COUNTIF(J7:J9, $BG$1)) +
              MIN(Payline!J$3/10, COUNTIF(J8:J10, $BG$1)),
    TRUE, ""
)</f>
        <v>0</v>
      </c>
      <c r="BH8" s="43" cm="1">
        <f t="array" aca="1" ref="BH8" ca="1">_xlfn.IFS(
    $I8=0,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$I8&lt;D$14, MIN(Payline!K$5/10, COUNTIF(K6:K8, $BG$1)) +
              MIN(Payline!K$4/10, COUNTIF(K7:K9, $BG$1)) +
              MIN(Payline!K$3/10, COUNTIF(K8:K10, $BG$1)),
    TRUE, ""
)</f>
        <v>0</v>
      </c>
      <c r="BI8" s="43" cm="1">
        <f t="array" aca="1" ref="BI8" ca="1">_xlfn.IFS(
    $I8=0,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$I8&lt;E$14, MIN(Payline!L$5/10, COUNTIF(L6:L8, $BG$1)) +
              MIN(Payline!L$4/10, COUNTIF(L7:L9, $BG$1)) +
              MIN(Payline!L$3/10, COUNTIF(L8:L10, $BG$1)),
    TRUE, ""
)</f>
        <v>0</v>
      </c>
      <c r="BJ8" s="43" cm="1">
        <f t="array" aca="1" ref="BJ8" ca="1">_xlfn.IFS(
    $I8=0,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$I8&lt;F$14, MIN(Payline!M$5/10, COUNTIF(M6:M8, $BG$1)) +
              MIN(Payline!M$4/10, COUNTIF(M7:M9, $BG$1)) +
              MIN(Payline!M$3/10, COUNTIF(M8:M10, $BG$1)),
    TRUE, ""
)</f>
        <v>0</v>
      </c>
      <c r="BK8" s="43" cm="1">
        <f t="array" aca="1" ref="BK8" ca="1">_xlfn.IFS(
    $I8=0,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$I8&lt;G$14, MIN(Payline!N$5/10, COUNTIF(N6:N8, $BG$1)) +
              MIN(Payline!N$4/10, COUNTIF(N7:N9, $BG$1)) +
              MIN(Payline!N$3/10, COUNTIF(N8:N10, $BG$1)),
    TRUE, ""
)</f>
        <v>0</v>
      </c>
      <c r="BL8" s="46">
        <v>4</v>
      </c>
      <c r="BM8" s="43" cm="1">
        <f t="array" aca="1" ref="BM8" ca="1">_xlfn.IFS(
    $I8=0,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$I8&lt;C$14, MIN(Payline!J$5/10, COUNTIF(J6:J8, $BM$1)) +
              MIN(Payline!J$4/10, COUNTIF(J7:J9, $BM$1)) +
              MIN(Payline!J$3/10, COUNTIF(J8:J10, $BM$1)),
    TRUE, ""
)</f>
        <v>0</v>
      </c>
      <c r="BN8" s="43" cm="1">
        <f t="array" aca="1" ref="BN8" ca="1">_xlfn.IFS(
    $I8=0,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$I8&lt;D$14, MIN(Payline!K$5/10, COUNTIF(K6:K8, $BM$1)) +
              MIN(Payline!K$4/10, COUNTIF(K7:K9, $BM$1)) +
              MIN(Payline!K$3/10, COUNTIF(K8:K10, $BM$1)),
    TRUE, ""
)</f>
        <v>0</v>
      </c>
      <c r="BO8" s="43" cm="1">
        <f t="array" aca="1" ref="BO8" ca="1">_xlfn.IFS(
    $I8=0,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$I8&lt;E$14, MIN(Payline!L$5/10, COUNTIF(L6:L8, $BM$1)) +
              MIN(Payline!L$4/10, COUNTIF(L7:L9, $BM$1)) +
              MIN(Payline!L$3/10, COUNTIF(L8:L10, $BM$1)),
    TRUE, ""
)</f>
        <v>0</v>
      </c>
      <c r="BP8" s="43" cm="1">
        <f t="array" aca="1" ref="BP8" ca="1">_xlfn.IFS(
    $I8=0,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$I8&lt;F$14, MIN(Payline!M$5/10, COUNTIF(M6:M8, $BM$1)) +
              MIN(Payline!M$4/10, COUNTIF(M7:M9, $BM$1)) +
              MIN(Payline!M$3/10, COUNTIF(M8:M10, $BM$1)),
    TRUE, ""
)</f>
        <v>0</v>
      </c>
      <c r="BQ8" s="161" cm="1">
        <f t="array" aca="1" ref="BQ8" ca="1">_xlfn.IFS(
    $I8=0,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$I8&lt;G$14, MIN(Payline!N$5/10, COUNTIF(N6:N8, $BM$1)) +
              MIN(Payline!N$4/10, COUNTIF(N7:N9, $BM$1)) +
              MIN(Payline!N$3/10, COUNTIF(N8:N10, $BM$1)),
    TRUE, ""
)</f>
        <v>0</v>
      </c>
    </row>
    <row r="9" spans="1:69">
      <c r="A9" s="90" t="s">
        <v>8</v>
      </c>
      <c r="B9" s="63">
        <v>6</v>
      </c>
      <c r="C9" s="90">
        <f t="shared" si="5"/>
        <v>11</v>
      </c>
      <c r="D9" s="43">
        <f t="shared" si="1"/>
        <v>11</v>
      </c>
      <c r="E9" s="43">
        <f t="shared" si="2"/>
        <v>11</v>
      </c>
      <c r="F9" s="43">
        <f t="shared" si="3"/>
        <v>10</v>
      </c>
      <c r="G9" s="89">
        <f t="shared" si="4"/>
        <v>10</v>
      </c>
      <c r="I9" s="84">
        <v>5</v>
      </c>
      <c r="J9" s="83" t="s">
        <v>189</v>
      </c>
      <c r="K9" s="83" t="s">
        <v>189</v>
      </c>
      <c r="L9" s="83" t="s">
        <v>189</v>
      </c>
      <c r="M9" s="83" t="s">
        <v>189</v>
      </c>
      <c r="N9" s="83" t="s">
        <v>189</v>
      </c>
      <c r="P9" s="46">
        <v>5</v>
      </c>
      <c r="Q9" s="43" cm="1">
        <f t="array" aca="1" ref="Q9" ca="1">_xlfn.IFS(
    $I9=0,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$I9=1, MIN(Payline!J$5/10, COUNTIF(INDIRECT(ADDRESS(C$14+3, COLUMN(J$1))), $Q$1) + COUNTIF(J$4, $Q$1) + COUNTIF(J$5, $Q$1)) +
          MIN(Payline!J$4/10, COUNTIF(J$4, $Q$1) + COUNTIF(J$5, $Q$1) + COUNTIF(J$6, $Q$1)) +
          MIN(Payline!J$3/10, COUNTIF(J$5:J$7, $Q$1)),
    $I9=(C$14-2),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$I9&lt;C$14, MIN(Payline!J$5/10, COUNTIF(J7:J9, $Q$1)) +
              MIN(Payline!J$4/10, COUNTIF(J8:J10, $Q$1)) +
              MIN(Payline!J$3/10, COUNTIF(J9:J11, $Q$1)),
    TRUE, ""
)</f>
        <v>0</v>
      </c>
      <c r="R9" s="43" cm="1">
        <f t="array" aca="1" ref="R9" ca="1">_xlfn.IFS(
    $I9=0,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$I9=1, MIN(Payline!K$5/10, COUNTIF(INDIRECT(ADDRESS(D$14+3, COLUMN(K$1))), $Q$1) + COUNTIF(K$4, $Q$1) + COUNTIF(K$5, $Q$1)) +
          MIN(Payline!K$4/10, COUNTIF(K$4, $Q$1) + COUNTIF(K$5, $Q$1) + COUNTIF(K$6, $Q$1)) +
          MIN(Payline!K$3/10, COUNTIF(K$5:K$7, $Q$1)),
    $I9=(D$14-2),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$I9&lt;D$14, MIN(Payline!K$5/10, COUNTIF(K7:K9, $Q$1)) +
              MIN(Payline!K$4/10, COUNTIF(K8:K10, $Q$1)) +
              MIN(Payline!K$3/10, COUNTIF(K9:K11, $Q$1)),
    TRUE, ""
)</f>
        <v>0</v>
      </c>
      <c r="S9" s="43" cm="1">
        <f t="array" aca="1" ref="S9" ca="1">_xlfn.IFS(
    $I9=0,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$I9=1, MIN(Payline!L$5/10, COUNTIF(INDIRECT(ADDRESS(E$14+3, COLUMN(L$1))), $Q$1) + COUNTIF(L$4, $Q$1) + COUNTIF(L$5, $Q$1)) +
          MIN(Payline!L$4/10, COUNTIF(L$4, $Q$1) + COUNTIF(L$5, $Q$1) + COUNTIF(L$6, $Q$1)) +
          MIN(Payline!L$3/10, COUNTIF(L$5:L$7, $Q$1)),
    $I9=(E$14-2),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$I9&lt;E$14, MIN(Payline!L$5/10, COUNTIF(L7:L9, $Q$1)) +
              MIN(Payline!L$4/10, COUNTIF(L8:L10, $Q$1)) +
              MIN(Payline!L$3/10, COUNTIF(L9:L11, $Q$1)),
    TRUE, ""
)</f>
        <v>0</v>
      </c>
      <c r="T9" s="43" cm="1">
        <f t="array" aca="1" ref="T9" ca="1">_xlfn.IFS(
    $I9=0,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$I9=1, MIN(Payline!M$5/10, COUNTIF(INDIRECT(ADDRESS(F$14+3, COLUMN(M$1))), $Q$1) + COUNTIF(M$4, $Q$1) + COUNTIF(M$5, $Q$1)) +
          MIN(Payline!M$4/10, COUNTIF(M$4, $Q$1) + COUNTIF(M$5, $Q$1) + COUNTIF(M$6, $Q$1)) +
          MIN(Payline!M$3/10, COUNTIF(M$5:M$7, $Q$1)),
    $I9=(F$14-2),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$I9&lt;F$14, MIN(Payline!M$5/10, COUNTIF(M7:M9, $Q$1)) +
              MIN(Payline!M$4/10, COUNTIF(M8:M10, $Q$1)) +
              MIN(Payline!M$3/10, COUNTIF(M9:M11, $Q$1)),
    TRUE, ""
)</f>
        <v>0</v>
      </c>
      <c r="U9" s="43" cm="1">
        <f t="array" aca="1" ref="U9" ca="1">_xlfn.IFS(
    $I9=0,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$I9=1, MIN(Payline!N$5/10, COUNTIF(INDIRECT(ADDRESS(G$14+3, COLUMN(N$1))), $Q$1) + COUNTIF(N$4, $Q$1) + COUNTIF(N$5, $Q$1)) +
          MIN(Payline!N$4/10, COUNTIF(N$4, $Q$1) + COUNTIF(N$5, $Q$1) + COUNTIF(N$6, $Q$1)) +
          MIN(Payline!N$3/10, COUNTIF(N$5:N$7, $Q$1)),
    $I9=(G$14-2),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$I9&lt;G$14, MIN(Payline!N$5/10, COUNTIF(N7:N9, $Q$1)) +
              MIN(Payline!N$4/10, COUNTIF(N8:N10, $Q$1)) +
              MIN(Payline!N$3/10, COUNTIF(N9:N11, $Q$1)),
    TRUE, ""
)</f>
        <v>0</v>
      </c>
      <c r="V9" s="46">
        <v>5</v>
      </c>
      <c r="W9" s="43" cm="1">
        <f t="array" aca="1" ref="W9" ca="1">_xlfn.IFS(
    $I9=0,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$I9=1, MIN(Payline!J$5/10, COUNTIF(INDIRECT(ADDRESS(C$14+3, COLUMN(J$1))), $W$1) + COUNTIF(J$4, $W$1) + COUNTIF(J$5, $W$1)) +
          MIN(Payline!J$4/10, COUNTIF(J$4, $W$1) + COUNTIF(J$5, $W$1) + COUNTIF(J$6, $W$1)) +
          MIN(Payline!J$3/10, COUNTIF(J$5:J$7, $W$1)),
    $I9=(C$14-2),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$I9&lt;C$14, MIN(Payline!J$5/10, COUNTIF(J7:J9, $W$1)) +
              MIN(Payline!J$4/10, COUNTIF(J8:J10, $W$1)) +
              MIN(Payline!J$3/10, COUNTIF(J9:J11, $W$1)),
    TRUE, ""
)</f>
        <v>0</v>
      </c>
      <c r="X9" s="43" cm="1">
        <f t="array" aca="1" ref="X9" ca="1">_xlfn.IFS(
    $I9=0,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$I9=1, MIN(Payline!K$5/10, COUNTIF(INDIRECT(ADDRESS(D$14+3, COLUMN(K$1))), $W$1) + COUNTIF(K$4, $W$1) + COUNTIF(K$5, $W$1)) +
          MIN(Payline!K$4/10, COUNTIF(K$4, $W$1) + COUNTIF(K$5, $W$1) + COUNTIF(K$6, $W$1)) +
          MIN(Payline!K$3/10, COUNTIF(K$5:K$7, $W$1)),
    $I9=(D$14-2),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$I9&lt;D$14, MIN(Payline!K$5/10, COUNTIF(K7:K9, $W$1)) +
              MIN(Payline!K$4/10, COUNTIF(K8:K10, $W$1)) +
              MIN(Payline!K$3/10, COUNTIF(K9:K11, $W$1)),
    TRUE, ""
)</f>
        <v>0</v>
      </c>
      <c r="Y9" s="43" cm="1">
        <f t="array" aca="1" ref="Y9" ca="1">_xlfn.IFS(
    $I9=0,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$I9=1, MIN(Payline!L$5/10, COUNTIF(INDIRECT(ADDRESS(E$14+3, COLUMN(L$1))), $W$1) + COUNTIF(L$4, $W$1) + COUNTIF(L$5, $W$1)) +
          MIN(Payline!L$4/10, COUNTIF(L$4, $W$1) + COUNTIF(L$5, $W$1) + COUNTIF(L$6, $W$1)) +
          MIN(Payline!L$3/10, COUNTIF(L$5:L$7, $W$1)),
    $I9=(E$14-2),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$I9&lt;E$14, MIN(Payline!L$5/10, COUNTIF(L7:L9, $W$1)) +
              MIN(Payline!L$4/10, COUNTIF(L8:L10, $W$1)) +
              MIN(Payline!L$3/10, COUNTIF(L9:L11, $W$1)),
    TRUE, ""
)</f>
        <v>0</v>
      </c>
      <c r="Z9" s="43" cm="1">
        <f t="array" aca="1" ref="Z9" ca="1">_xlfn.IFS(
    $I9=0,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$I9=1, MIN(Payline!M$5/10, COUNTIF(INDIRECT(ADDRESS(F$14+3, COLUMN(M$1))), $W$1) + COUNTIF(M$4, $W$1) + COUNTIF(M$5, $W$1)) +
          MIN(Payline!M$4/10, COUNTIF(M$4, $W$1) + COUNTIF(M$5, $W$1) + COUNTIF(M$6, $W$1)) +
          MIN(Payline!M$3/10, COUNTIF(M$5:M$7, $W$1)),
    $I9=(F$14-2),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$I9&lt;F$14, MIN(Payline!M$5/10, COUNTIF(M7:M9, $W$1)) +
              MIN(Payline!M$4/10, COUNTIF(M8:M10, $W$1)) +
              MIN(Payline!M$3/10, COUNTIF(M9:M11, $W$1)),
    TRUE, ""
)</f>
        <v>0</v>
      </c>
      <c r="AA9" s="43" cm="1">
        <f t="array" aca="1" ref="AA9" ca="1">_xlfn.IFS(
    $I9=0,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$I9=1, MIN(Payline!N$5/10, COUNTIF(INDIRECT(ADDRESS(G$14+3, COLUMN(N$1))), $W$1) + COUNTIF(N$4, $W$1) + COUNTIF(N$5, $W$1)) +
          MIN(Payline!N$4/10, COUNTIF(N$4, $W$1) + COUNTIF(N$5, $W$1) + COUNTIF(N$6, $W$1)) +
          MIN(Payline!N$3/10, COUNTIF(N$5:N$7, $W$1)),
    $I9=(G$14-2),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$I9&lt;G$14, MIN(Payline!N$5/10, COUNTIF(N7:N9, $W$1)) +
              MIN(Payline!N$4/10, COUNTIF(N8:N10, $W$1)) +
              MIN(Payline!N$3/10, COUNTIF(N9:N11, $W$1)),
    TRUE, ""
)</f>
        <v>0</v>
      </c>
      <c r="AB9" s="46">
        <v>5</v>
      </c>
      <c r="AC9" s="43" cm="1">
        <f t="array" aca="1" ref="AC9" ca="1">_xlfn.IFS(
    $I9=0,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$I9&lt;C$14, MIN(Payline!J$5/10, COUNTIF(J7:J9, $AC$1)) +
              MIN(Payline!J$4/10, COUNTIF(J8:J10, $AC$1)) +
              MIN(Payline!J$3/10, COUNTIF(J9:J11, $AC$1)),
    TRUE, ""
)</f>
        <v>0</v>
      </c>
      <c r="AD9" s="43" cm="1">
        <f t="array" aca="1" ref="AD9" ca="1">_xlfn.IFS(
    $I9=0,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$I9&lt;D$14, MIN(Payline!K$5/10, COUNTIF(K7:K9, $AC$1)) +
              MIN(Payline!K$4/10, COUNTIF(K8:K10, $AC$1)) +
              MIN(Payline!K$3/10, COUNTIF(K9:K11, $AC$1)),
    TRUE, ""
)</f>
        <v>0</v>
      </c>
      <c r="AE9" s="43" cm="1">
        <f t="array" aca="1" ref="AE9" ca="1">_xlfn.IFS(
    $I9=0,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$I9&lt;E$14, MIN(Payline!L$5/10, COUNTIF(L7:L9, $AC$1)) +
              MIN(Payline!L$4/10, COUNTIF(L8:L10, $AC$1)) +
              MIN(Payline!L$3/10, COUNTIF(L9:L11, $AC$1)),
    TRUE, ""
)</f>
        <v>0</v>
      </c>
      <c r="AF9" s="43" cm="1">
        <f t="array" aca="1" ref="AF9" ca="1">_xlfn.IFS(
    $I9=0,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$I9&lt;F$14, MIN(Payline!M$5/10, COUNTIF(M7:M9, $AC$1)) +
              MIN(Payline!M$4/10, COUNTIF(M8:M10, $AC$1)) +
              MIN(Payline!M$3/10, COUNTIF(M9:M11, $AC$1)),
    TRUE, ""
)</f>
        <v>0</v>
      </c>
      <c r="AG9" s="43" cm="1">
        <f t="array" aca="1" ref="AG9" ca="1">_xlfn.IFS(
    $I9=0,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$I9&lt;G$14, MIN(Payline!N$5/10, COUNTIF(N7:N9, $AC$1)) +
              MIN(Payline!N$4/10, COUNTIF(N8:N10, $AC$1)) +
              MIN(Payline!N$3/10, COUNTIF(N9:N11, $AC$1)),
    TRUE, ""
)</f>
        <v>0</v>
      </c>
      <c r="AH9" s="46">
        <v>5</v>
      </c>
      <c r="AI9" s="43" cm="1">
        <f t="array" aca="1" ref="AI9" ca="1">_xlfn.IFS(
    $I9=0,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$I9&lt;C$14, MIN(Payline!J$5/10, COUNTIF(J7:J9, $AI$1)) +
              MIN(Payline!J$4/10, COUNTIF(J8:J10, $AI$1)) +
              MIN(Payline!J$3/10, COUNTIF(J9:J11, $AI$1)),
    TRUE, ""
)</f>
        <v>0.3</v>
      </c>
      <c r="AJ9" s="43" cm="1">
        <f t="array" aca="1" ref="AJ9" ca="1">_xlfn.IFS(
    $I9=0,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$I9&lt;D$14, MIN(Payline!K$5/10, COUNTIF(K7:K9, $AI$1)) +
              MIN(Payline!K$4/10, COUNTIF(K8:K10, $AI$1)) +
              MIN(Payline!K$3/10, COUNTIF(K9:K11, $AI$1)),
    TRUE, ""
)</f>
        <v>0.4</v>
      </c>
      <c r="AK9" s="43" cm="1">
        <f t="array" aca="1" ref="AK9" ca="1">_xlfn.IFS(
    $I9=0,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$I9&lt;E$14, MIN(Payline!L$5/10, COUNTIF(L7:L9, $AI$1)) +
              MIN(Payline!L$4/10, COUNTIF(L8:L10, $AI$1)) +
              MIN(Payline!L$3/10, COUNTIF(L9:L11, $AI$1)),
    TRUE, ""
)</f>
        <v>0.3</v>
      </c>
      <c r="AL9" s="43" cm="1">
        <f t="array" aca="1" ref="AL9" ca="1">_xlfn.IFS(
    $I9=0,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$I9&lt;F$14, MIN(Payline!M$5/10, COUNTIF(M7:M9, $AI$1)) +
              MIN(Payline!M$4/10, COUNTIF(M8:M10, $AI$1)) +
              MIN(Payline!M$3/10, COUNTIF(M9:M11, $AI$1)),
    TRUE, ""
)</f>
        <v>0.3</v>
      </c>
      <c r="AM9" s="43" cm="1">
        <f t="array" aca="1" ref="AM9" ca="1">_xlfn.IFS(
    $I9=0,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$I9&lt;G$14, MIN(Payline!N$5/10, COUNTIF(N7:N9, $AI$1)) +
              MIN(Payline!N$4/10, COUNTIF(N8:N10, $AI$1)) +
              MIN(Payline!N$3/10, COUNTIF(N9:N11, $AI$1)),
    TRUE, ""
)</f>
        <v>0.3</v>
      </c>
      <c r="AN9" s="46">
        <v>5</v>
      </c>
      <c r="AO9" s="43" cm="1">
        <f t="array" aca="1" ref="AO9" ca="1">_xlfn.IFS(
    $I9=0,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$I9&lt;C$14, MIN(Payline!J$5/10, COUNTIF(J7:J9, $AO$1)) +
              MIN(Payline!J$4/10, COUNTIF(J8:J10, $AO$1)) +
              MIN(Payline!J$3/10, COUNTIF(J9:J11, $AO$1)),
    TRUE, ""
)</f>
        <v>1</v>
      </c>
      <c r="AP9" s="43" cm="1">
        <f t="array" aca="1" ref="AP9" ca="1">_xlfn.IFS(
    $I9=0,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$I9&lt;D$14, MIN(Payline!K$5/10, COUNTIF(K7:K9, $AO$1)) +
              MIN(Payline!K$4/10, COUNTIF(K8:K10, $AO$1)) +
              MIN(Payline!K$3/10, COUNTIF(K9:K11, $AO$1)),
    TRUE, ""
)</f>
        <v>1</v>
      </c>
      <c r="AQ9" s="43" cm="1">
        <f t="array" aca="1" ref="AQ9" ca="1">_xlfn.IFS(
    $I9=0,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$I9&lt;E$14, MIN(Payline!L$5/10, COUNTIF(L7:L9, $AO$1)) +
              MIN(Payline!L$4/10, COUNTIF(L8:L10, $AO$1)) +
              MIN(Payline!L$3/10, COUNTIF(L9:L11, $AO$1)),
    TRUE, ""
)</f>
        <v>1</v>
      </c>
      <c r="AR9" s="43" cm="1">
        <f t="array" aca="1" ref="AR9" ca="1">_xlfn.IFS(
    $I9=0,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$I9&lt;F$14, MIN(Payline!M$5/10, COUNTIF(M7:M9, $AO$1)) +
              MIN(Payline!M$4/10, COUNTIF(M8:M10, $AO$1)) +
              MIN(Payline!M$3/10, COUNTIF(M9:M11, $AO$1)),
    TRUE, ""
)</f>
        <v>1</v>
      </c>
      <c r="AS9" s="43" cm="1">
        <f t="array" aca="1" ref="AS9" ca="1">_xlfn.IFS(
    $I9=0,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$I9&lt;G$14, MIN(Payline!N$5/10, COUNTIF(N7:N9, $AO$1)) +
              MIN(Payline!N$4/10, COUNTIF(N8:N10, $AO$1)) +
              MIN(Payline!N$3/10, COUNTIF(N9:N11, $AO$1)),
    TRUE, ""
)</f>
        <v>1</v>
      </c>
      <c r="AT9" s="46">
        <v>5</v>
      </c>
      <c r="AU9" s="43" cm="1">
        <f t="array" aca="1" ref="AU9" ca="1">_xlfn.IFS(
    $I9=0,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$I9&lt;C$14, MIN(Payline!J$5/10, COUNTIF(J7:J9, $AU$1)) +
              MIN(Payline!J$4/10, COUNTIF(J8:J10, $AU$1)) +
              MIN(Payline!J$3/10, COUNTIF(J9:J11, $AU$1)),
    TRUE, ""
)</f>
        <v>0.7</v>
      </c>
      <c r="AV9" s="43" cm="1">
        <f t="array" aca="1" ref="AV9" ca="1">_xlfn.IFS(
    $I9=0,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$I9&lt;D$14, MIN(Payline!K$5/10, COUNTIF(K7:K9, $AU$1)) +
              MIN(Payline!K$4/10, COUNTIF(K8:K10, $AU$1)) +
              MIN(Payline!K$3/10, COUNTIF(K9:K11, $AU$1)),
    TRUE, ""
)</f>
        <v>0.6</v>
      </c>
      <c r="AW9" s="43" cm="1">
        <f t="array" aca="1" ref="AW9" ca="1">_xlfn.IFS(
    $I9=0,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$I9&lt;E$14, MIN(Payline!L$5/10, COUNTIF(L7:L9, $AU$1)) +
              MIN(Payline!L$4/10, COUNTIF(L8:L10, $AU$1)) +
              MIN(Payline!L$3/10, COUNTIF(L9:L11, $AU$1)),
    TRUE, ""
)</f>
        <v>0.7</v>
      </c>
      <c r="AX9" s="43" cm="1">
        <f t="array" aca="1" ref="AX9" ca="1">_xlfn.IFS(
    $I9=0,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$I9&lt;F$14, MIN(Payline!M$5/10, COUNTIF(M7:M9, $AU$1)) +
              MIN(Payline!M$4/10, COUNTIF(M8:M10, $AU$1)) +
              MIN(Payline!M$3/10, COUNTIF(M9:M11, $AU$1)),
    TRUE, ""
)</f>
        <v>0.7</v>
      </c>
      <c r="AY9" s="43" cm="1">
        <f t="array" aca="1" ref="AY9" ca="1">_xlfn.IFS(
    $I9=0,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$I9&lt;G$14, MIN(Payline!N$5/10, COUNTIF(N7:N9, $AU$1)) +
              MIN(Payline!N$4/10, COUNTIF(N8:N10, $AU$1)) +
              MIN(Payline!N$3/10, COUNTIF(N9:N11, $AU$1)),
    TRUE, ""
)</f>
        <v>0.7</v>
      </c>
      <c r="AZ9" s="46">
        <v>5</v>
      </c>
      <c r="BA9" s="43" cm="1">
        <f t="array" aca="1" ref="BA9" ca="1">_xlfn.IFS(
    $I9=0,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$I9&lt;C$14, MIN(Payline!J$5/10, COUNTIF(J7:J9, $BA$1)) +
              MIN(Payline!J$4/10, COUNTIF(J8:J10, $BA$1)) +
              MIN(Payline!J$3/10, COUNTIF(J9:J11, $BA$1)),
    TRUE, ""
)</f>
        <v>0.3</v>
      </c>
      <c r="BB9" s="43" cm="1">
        <f t="array" aca="1" ref="BB9" ca="1">_xlfn.IFS(
    $I9=0,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$I9&lt;D$14, MIN(Payline!K$5/10, COUNTIF(K7:K9, $BA$1)) +
              MIN(Payline!K$4/10, COUNTIF(K8:K10, $BA$1)) +
              MIN(Payline!K$3/10, COUNTIF(K9:K11, $BA$1)),
    TRUE, ""
)</f>
        <v>0.3</v>
      </c>
      <c r="BC9" s="43" cm="1">
        <f t="array" aca="1" ref="BC9" ca="1">_xlfn.IFS(
    $I9=0,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$I9&lt;E$14, MIN(Payline!L$5/10, COUNTIF(L7:L9, $BA$1)) +
              MIN(Payline!L$4/10, COUNTIF(L8:L10, $BA$1)) +
              MIN(Payline!L$3/10, COUNTIF(L9:L11, $BA$1)),
    TRUE, ""
)</f>
        <v>0.3</v>
      </c>
      <c r="BD9" s="43" cm="1">
        <f t="array" aca="1" ref="BD9" ca="1">_xlfn.IFS(
    $I9=0,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$I9&lt;F$14, MIN(Payline!M$5/10, COUNTIF(M7:M9, $BA$1)) +
              MIN(Payline!M$4/10, COUNTIF(M8:M10, $BA$1)) +
              MIN(Payline!M$3/10, COUNTIF(M9:M11, $BA$1)),
    TRUE, ""
)</f>
        <v>0.4</v>
      </c>
      <c r="BE9" s="43" cm="1">
        <f t="array" aca="1" ref="BE9" ca="1">_xlfn.IFS(
    $I9=0,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$I9&lt;G$14, MIN(Payline!N$5/10, COUNTIF(N7:N9, $BA$1)) +
              MIN(Payline!N$4/10, COUNTIF(N8:N10, $BA$1)) +
              MIN(Payline!N$3/10, COUNTIF(N9:N11, $BA$1)),
    TRUE, ""
)</f>
        <v>0.3</v>
      </c>
      <c r="BF9" s="46">
        <v>5</v>
      </c>
      <c r="BG9" s="43" cm="1">
        <f t="array" aca="1" ref="BG9" ca="1">_xlfn.IFS(
    $I9=0,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$I9&lt;C$14, MIN(Payline!J$5/10, COUNTIF(J7:J9, $BG$1)) +
              MIN(Payline!J$4/10, COUNTIF(J8:J10, $BG$1)) +
              MIN(Payline!J$3/10, COUNTIF(J9:J11, $BG$1)),
    TRUE, ""
)</f>
        <v>0</v>
      </c>
      <c r="BH9" s="43" cm="1">
        <f t="array" aca="1" ref="BH9" ca="1">_xlfn.IFS(
    $I9=0,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$I9&lt;D$14, MIN(Payline!K$5/10, COUNTIF(K7:K9, $BG$1)) +
              MIN(Payline!K$4/10, COUNTIF(K8:K10, $BG$1)) +
              MIN(Payline!K$3/10, COUNTIF(K9:K11, $BG$1)),
    TRUE, ""
)</f>
        <v>0</v>
      </c>
      <c r="BI9" s="43" cm="1">
        <f t="array" aca="1" ref="BI9" ca="1">_xlfn.IFS(
    $I9=0,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$I9&lt;E$14, MIN(Payline!L$5/10, COUNTIF(L7:L9, $BG$1)) +
              MIN(Payline!L$4/10, COUNTIF(L8:L10, $BG$1)) +
              MIN(Payline!L$3/10, COUNTIF(L9:L11, $BG$1)),
    TRUE, ""
)</f>
        <v>0</v>
      </c>
      <c r="BJ9" s="43" cm="1">
        <f t="array" aca="1" ref="BJ9" ca="1">_xlfn.IFS(
    $I9=0,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$I9&lt;F$14, MIN(Payline!M$5/10, COUNTIF(M7:M9, $BG$1)) +
              MIN(Payline!M$4/10, COUNTIF(M8:M10, $BG$1)) +
              MIN(Payline!M$3/10, COUNTIF(M9:M11, $BG$1)),
    TRUE, ""
)</f>
        <v>0</v>
      </c>
      <c r="BK9" s="43" cm="1">
        <f t="array" aca="1" ref="BK9" ca="1">_xlfn.IFS(
    $I9=0,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$I9&lt;G$14, MIN(Payline!N$5/10, COUNTIF(N7:N9, $BG$1)) +
              MIN(Payline!N$4/10, COUNTIF(N8:N10, $BG$1)) +
              MIN(Payline!N$3/10, COUNTIF(N9:N11, $BG$1)),
    TRUE, ""
)</f>
        <v>0</v>
      </c>
      <c r="BL9" s="46">
        <v>5</v>
      </c>
      <c r="BM9" s="43" cm="1">
        <f t="array" aca="1" ref="BM9" ca="1">_xlfn.IFS(
    $I9=0,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$I9&lt;C$14, MIN(Payline!J$5/10, COUNTIF(J7:J9, $BM$1)) +
              MIN(Payline!J$4/10, COUNTIF(J8:J10, $BM$1)) +
              MIN(Payline!J$3/10, COUNTIF(J9:J11, $BM$1)),
    TRUE, ""
)</f>
        <v>0</v>
      </c>
      <c r="BN9" s="43" cm="1">
        <f t="array" aca="1" ref="BN9" ca="1">_xlfn.IFS(
    $I9=0,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$I9&lt;D$14, MIN(Payline!K$5/10, COUNTIF(K7:K9, $BM$1)) +
              MIN(Payline!K$4/10, COUNTIF(K8:K10, $BM$1)) +
              MIN(Payline!K$3/10, COUNTIF(K9:K11, $BM$1)),
    TRUE, ""
)</f>
        <v>0</v>
      </c>
      <c r="BO9" s="43" cm="1">
        <f t="array" aca="1" ref="BO9" ca="1">_xlfn.IFS(
    $I9=0,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$I9&lt;E$14, MIN(Payline!L$5/10, COUNTIF(L7:L9, $BM$1)) +
              MIN(Payline!L$4/10, COUNTIF(L8:L10, $BM$1)) +
              MIN(Payline!L$3/10, COUNTIF(L9:L11, $BM$1)),
    TRUE, ""
)</f>
        <v>0</v>
      </c>
      <c r="BP9" s="43" cm="1">
        <f t="array" aca="1" ref="BP9" ca="1">_xlfn.IFS(
    $I9=0,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$I9&lt;F$14, MIN(Payline!M$5/10, COUNTIF(M7:M9, $BM$1)) +
              MIN(Payline!M$4/10, COUNTIF(M8:M10, $BM$1)) +
              MIN(Payline!M$3/10, COUNTIF(M9:M11, $BM$1)),
    TRUE, ""
)</f>
        <v>0</v>
      </c>
      <c r="BQ9" s="161" cm="1">
        <f t="array" aca="1" ref="BQ9" ca="1">_xlfn.IFS(
    $I9=0,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$I9&lt;G$14, MIN(Payline!N$5/10, COUNTIF(N7:N9, $BM$1)) +
              MIN(Payline!N$4/10, COUNTIF(N8:N10, $BM$1)) +
              MIN(Payline!N$3/10, COUNTIF(N9:N11, $BM$1)),
    TRUE, ""
)</f>
        <v>0</v>
      </c>
    </row>
    <row r="10" spans="1:69">
      <c r="A10" s="90" t="s">
        <v>7</v>
      </c>
      <c r="B10" s="63">
        <v>7</v>
      </c>
      <c r="C10" s="90">
        <f t="shared" si="5"/>
        <v>10</v>
      </c>
      <c r="D10" s="43">
        <f t="shared" si="1"/>
        <v>10</v>
      </c>
      <c r="E10" s="43">
        <f t="shared" si="2"/>
        <v>10</v>
      </c>
      <c r="F10" s="43">
        <f t="shared" si="3"/>
        <v>10</v>
      </c>
      <c r="G10" s="89">
        <f t="shared" si="4"/>
        <v>10</v>
      </c>
      <c r="I10" s="84">
        <v>6</v>
      </c>
      <c r="J10" s="83" t="s">
        <v>190</v>
      </c>
      <c r="K10" s="83" t="s">
        <v>190</v>
      </c>
      <c r="L10" s="83" t="s">
        <v>190</v>
      </c>
      <c r="M10" s="83" t="s">
        <v>190</v>
      </c>
      <c r="N10" s="83" t="s">
        <v>190</v>
      </c>
      <c r="P10" s="46">
        <v>6</v>
      </c>
      <c r="Q10" s="43" cm="1">
        <f t="array" aca="1" ref="Q10" ca="1">_xlfn.IFS(
    $I10=0,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$I10&lt;C$14, MIN(Payline!J$5/10, COUNTIF(J8:J10, $Q$1)) +
              MIN(Payline!J$4/10, COUNTIF(J9:J11, $Q$1)) +
              MIN(Payline!J$3/10, COUNTIF(J10:J12, $Q$1)),
    TRUE, ""
)</f>
        <v>0</v>
      </c>
      <c r="R10" s="43" cm="1">
        <f t="array" aca="1" ref="R10" ca="1">_xlfn.IFS(
    $I10=0,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$I10&lt;D$14, MIN(Payline!K$5/10, COUNTIF(K8:K10, $Q$1)) +
              MIN(Payline!K$4/10, COUNTIF(K9:K11, $Q$1)) +
              MIN(Payline!K$3/10, COUNTIF(K10:K12, $Q$1)),
    TRUE, ""
)</f>
        <v>0</v>
      </c>
      <c r="S10" s="43" cm="1">
        <f t="array" aca="1" ref="S10" ca="1">_xlfn.IFS(
    $I10=0,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$I10&lt;E$14, MIN(Payline!L$5/10, COUNTIF(L8:L10, $Q$1)) +
              MIN(Payline!L$4/10, COUNTIF(L9:L11, $Q$1)) +
              MIN(Payline!L$3/10, COUNTIF(L10:L12, $Q$1)),
    TRUE, ""
)</f>
        <v>0</v>
      </c>
      <c r="T10" s="43" cm="1">
        <f t="array" aca="1" ref="T10" ca="1">_xlfn.IFS(
    $I10=0,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$I10&lt;F$14, MIN(Payline!M$5/10, COUNTIF(M8:M10, $Q$1)) +
              MIN(Payline!M$4/10, COUNTIF(M9:M11, $Q$1)) +
              MIN(Payline!M$3/10, COUNTIF(M10:M12, $Q$1)),
    TRUE, ""
)</f>
        <v>0</v>
      </c>
      <c r="U10" s="43" cm="1">
        <f t="array" aca="1" ref="U10" ca="1">_xlfn.IFS(
    $I10=0,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$I10&lt;G$14, MIN(Payline!N$5/10, COUNTIF(N8:N10, $Q$1)) +
              MIN(Payline!N$4/10, COUNTIF(N9:N11, $Q$1)) +
              MIN(Payline!N$3/10, COUNTIF(N10:N12, $Q$1)),
    TRUE, ""
)</f>
        <v>0</v>
      </c>
      <c r="V10" s="46">
        <v>6</v>
      </c>
      <c r="W10" s="43" cm="1">
        <f t="array" aca="1" ref="W10" ca="1">_xlfn.IFS(
    $I10=0,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$I10&lt;C$14, MIN(Payline!J$5/10, COUNTIF(J8:J10, $W$1)) +
              MIN(Payline!J$4/10, COUNTIF(J9:J11, $W$1)) +
              MIN(Payline!J$3/10, COUNTIF(J10:J12, $W$1)),
    TRUE, ""
)</f>
        <v>0</v>
      </c>
      <c r="X10" s="43" cm="1">
        <f t="array" aca="1" ref="X10" ca="1">_xlfn.IFS(
    $I10=0,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$I10&lt;D$14, MIN(Payline!K$5/10, COUNTIF(K8:K10, $W$1)) +
              MIN(Payline!K$4/10, COUNTIF(K9:K11, $W$1)) +
              MIN(Payline!K$3/10, COUNTIF(K10:K12, $W$1)),
    TRUE, ""
)</f>
        <v>0</v>
      </c>
      <c r="Y10" s="43" cm="1">
        <f t="array" aca="1" ref="Y10" ca="1">_xlfn.IFS(
    $I10=0,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$I10&lt;E$14, MIN(Payline!L$5/10, COUNTIF(L8:L10, $W$1)) +
              MIN(Payline!L$4/10, COUNTIF(L9:L11, $W$1)) +
              MIN(Payline!L$3/10, COUNTIF(L10:L12, $W$1)),
    TRUE, ""
)</f>
        <v>0</v>
      </c>
      <c r="Z10" s="43" cm="1">
        <f t="array" aca="1" ref="Z10" ca="1">_xlfn.IFS(
    $I10=0,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$I10&lt;F$14, MIN(Payline!M$5/10, COUNTIF(M8:M10, $W$1)) +
              MIN(Payline!M$4/10, COUNTIF(M9:M11, $W$1)) +
              MIN(Payline!M$3/10, COUNTIF(M10:M12, $W$1)),
    TRUE, ""
)</f>
        <v>0</v>
      </c>
      <c r="AA10" s="43" cm="1">
        <f t="array" aca="1" ref="AA10" ca="1">_xlfn.IFS(
    $I10=0,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$I10&lt;G$14, MIN(Payline!N$5/10, COUNTIF(N8:N10, $W$1)) +
              MIN(Payline!N$4/10, COUNTIF(N9:N11, $W$1)) +
              MIN(Payline!N$3/10, COUNTIF(N10:N12, $W$1)),
    TRUE, ""
)</f>
        <v>0</v>
      </c>
      <c r="AB10" s="46">
        <v>6</v>
      </c>
      <c r="AC10" s="43" cm="1">
        <f t="array" aca="1" ref="AC10" ca="1">_xlfn.IFS(
    $I10=0,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$I10&lt;C$14, MIN(Payline!J$5/10, COUNTIF(J8:J10, $AC$1)) +
              MIN(Payline!J$4/10, COUNTIF(J9:J11, $AC$1)) +
              MIN(Payline!J$3/10, COUNTIF(J10:J12, $AC$1)),
    TRUE, ""
)</f>
        <v>0</v>
      </c>
      <c r="AD10" s="43" cm="1">
        <f t="array" aca="1" ref="AD10" ca="1">_xlfn.IFS(
    $I10=0,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$I10&lt;D$14, MIN(Payline!K$5/10, COUNTIF(K8:K10, $AC$1)) +
              MIN(Payline!K$4/10, COUNTIF(K9:K11, $AC$1)) +
              MIN(Payline!K$3/10, COUNTIF(K10:K12, $AC$1)),
    TRUE, ""
)</f>
        <v>0</v>
      </c>
      <c r="AE10" s="43" cm="1">
        <f t="array" aca="1" ref="AE10" ca="1">_xlfn.IFS(
    $I10=0,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$I10&lt;E$14, MIN(Payline!L$5/10, COUNTIF(L8:L10, $AC$1)) +
              MIN(Payline!L$4/10, COUNTIF(L9:L11, $AC$1)) +
              MIN(Payline!L$3/10, COUNTIF(L10:L12, $AC$1)),
    TRUE, ""
)</f>
        <v>0</v>
      </c>
      <c r="AF10" s="43" cm="1">
        <f t="array" aca="1" ref="AF10" ca="1">_xlfn.IFS(
    $I10=0,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$I10&lt;F$14, MIN(Payline!M$5/10, COUNTIF(M8:M10, $AC$1)) +
              MIN(Payline!M$4/10, COUNTIF(M9:M11, $AC$1)) +
              MIN(Payline!M$3/10, COUNTIF(M10:M12, $AC$1)),
    TRUE, ""
)</f>
        <v>0</v>
      </c>
      <c r="AG10" s="43" cm="1">
        <f t="array" aca="1" ref="AG10" ca="1">_xlfn.IFS(
    $I10=0,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$I10&lt;G$14, MIN(Payline!N$5/10, COUNTIF(N8:N10, $AC$1)) +
              MIN(Payline!N$4/10, COUNTIF(N9:N11, $AC$1)) +
              MIN(Payline!N$3/10, COUNTIF(N10:N12, $AC$1)),
    TRUE, ""
)</f>
        <v>0</v>
      </c>
      <c r="AH10" s="46">
        <v>6</v>
      </c>
      <c r="AI10" s="43" cm="1">
        <f t="array" aca="1" ref="AI10" ca="1">_xlfn.IFS(
    $I10=0,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$I10&lt;C$14, MIN(Payline!J$5/10, COUNTIF(J8:J10, $AI$1)) +
              MIN(Payline!J$4/10, COUNTIF(J9:J11, $AI$1)) +
              MIN(Payline!J$3/10, COUNTIF(J10:J12, $AI$1)),
    TRUE, ""
)</f>
        <v>0</v>
      </c>
      <c r="AJ10" s="43" cm="1">
        <f t="array" aca="1" ref="AJ10" ca="1">_xlfn.IFS(
    $I10=0,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$I10&lt;D$14, MIN(Payline!K$5/10, COUNTIF(K8:K10, $AI$1)) +
              MIN(Payline!K$4/10, COUNTIF(K9:K11, $AI$1)) +
              MIN(Payline!K$3/10, COUNTIF(K10:K12, $AI$1)),
    TRUE, ""
)</f>
        <v>0</v>
      </c>
      <c r="AK10" s="43" cm="1">
        <f t="array" aca="1" ref="AK10" ca="1">_xlfn.IFS(
    $I10=0,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$I10&lt;E$14, MIN(Payline!L$5/10, COUNTIF(L8:L10, $AI$1)) +
              MIN(Payline!L$4/10, COUNTIF(L9:L11, $AI$1)) +
              MIN(Payline!L$3/10, COUNTIF(L10:L12, $AI$1)),
    TRUE, ""
)</f>
        <v>0</v>
      </c>
      <c r="AL10" s="43" cm="1">
        <f t="array" aca="1" ref="AL10" ca="1">_xlfn.IFS(
    $I10=0,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$I10&lt;F$14, MIN(Payline!M$5/10, COUNTIF(M8:M10, $AI$1)) +
              MIN(Payline!M$4/10, COUNTIF(M9:M11, $AI$1)) +
              MIN(Payline!M$3/10, COUNTIF(M10:M12, $AI$1)),
    TRUE, ""
)</f>
        <v>0</v>
      </c>
      <c r="AM10" s="43" cm="1">
        <f t="array" aca="1" ref="AM10" ca="1">_xlfn.IFS(
    $I10=0,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$I10&lt;G$14, MIN(Payline!N$5/10, COUNTIF(N8:N10, $AI$1)) +
              MIN(Payline!N$4/10, COUNTIF(N9:N11, $AI$1)) +
              MIN(Payline!N$3/10, COUNTIF(N10:N12, $AI$1)),
    TRUE, ""
)</f>
        <v>0</v>
      </c>
      <c r="AN10" s="46">
        <v>6</v>
      </c>
      <c r="AO10" s="43" cm="1">
        <f t="array" aca="1" ref="AO10" ca="1">_xlfn.IFS(
    $I10=0,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$I10&lt;C$14, MIN(Payline!J$5/10, COUNTIF(J8:J10, $AO$1)) +
              MIN(Payline!J$4/10, COUNTIF(J9:J11, $AO$1)) +
              MIN(Payline!J$3/10, COUNTIF(J10:J12, $AO$1)),
    TRUE, ""
)</f>
        <v>0.7</v>
      </c>
      <c r="AP10" s="43" cm="1">
        <f t="array" aca="1" ref="AP10" ca="1">_xlfn.IFS(
    $I10=0,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$I10&lt;D$14, MIN(Payline!K$5/10, COUNTIF(K8:K10, $AO$1)) +
              MIN(Payline!K$4/10, COUNTIF(K9:K11, $AO$1)) +
              MIN(Payline!K$3/10, COUNTIF(K10:K12, $AO$1)),
    TRUE, ""
)</f>
        <v>0.7</v>
      </c>
      <c r="AQ10" s="43" cm="1">
        <f t="array" aca="1" ref="AQ10" ca="1">_xlfn.IFS(
    $I10=0,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$I10&lt;E$14, MIN(Payline!L$5/10, COUNTIF(L8:L10, $AO$1)) +
              MIN(Payline!L$4/10, COUNTIF(L9:L11, $AO$1)) +
              MIN(Payline!L$3/10, COUNTIF(L10:L12, $AO$1)),
    TRUE, ""
)</f>
        <v>0.7</v>
      </c>
      <c r="AR10" s="43" cm="1">
        <f t="array" aca="1" ref="AR10" ca="1">_xlfn.IFS(
    $I10=0,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$I10&lt;F$14, MIN(Payline!M$5/10, COUNTIF(M8:M10, $AO$1)) +
              MIN(Payline!M$4/10, COUNTIF(M9:M11, $AO$1)) +
              MIN(Payline!M$3/10, COUNTIF(M10:M12, $AO$1)),
    TRUE, ""
)</f>
        <v>0.6</v>
      </c>
      <c r="AS10" s="43" cm="1">
        <f t="array" aca="1" ref="AS10" ca="1">_xlfn.IFS(
    $I10=0,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$I10&lt;G$14, MIN(Payline!N$5/10, COUNTIF(N8:N10, $AO$1)) +
              MIN(Payline!N$4/10, COUNTIF(N9:N11, $AO$1)) +
              MIN(Payline!N$3/10, COUNTIF(N10:N12, $AO$1)),
    TRUE, ""
)</f>
        <v>0.7</v>
      </c>
      <c r="AT10" s="46">
        <v>6</v>
      </c>
      <c r="AU10" s="43" cm="1">
        <f t="array" aca="1" ref="AU10" ca="1">_xlfn.IFS(
    $I10=0,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$I10&lt;C$14, MIN(Payline!J$5/10, COUNTIF(J8:J10, $AU$1)) +
              MIN(Payline!J$4/10, COUNTIF(J9:J11, $AU$1)) +
              MIN(Payline!J$3/10, COUNTIF(J10:J12, $AU$1)),
    TRUE, ""
)</f>
        <v>1</v>
      </c>
      <c r="AV10" s="43" cm="1">
        <f t="array" aca="1" ref="AV10" ca="1">_xlfn.IFS(
    $I10=0,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$I10&lt;D$14, MIN(Payline!K$5/10, COUNTIF(K8:K10, $AU$1)) +
              MIN(Payline!K$4/10, COUNTIF(K9:K11, $AU$1)) +
              MIN(Payline!K$3/10, COUNTIF(K10:K12, $AU$1)),
    TRUE, ""
)</f>
        <v>1</v>
      </c>
      <c r="AW10" s="43" cm="1">
        <f t="array" aca="1" ref="AW10" ca="1">_xlfn.IFS(
    $I10=0,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$I10&lt;E$14, MIN(Payline!L$5/10, COUNTIF(L8:L10, $AU$1)) +
              MIN(Payline!L$4/10, COUNTIF(L9:L11, $AU$1)) +
              MIN(Payline!L$3/10, COUNTIF(L10:L12, $AU$1)),
    TRUE, ""
)</f>
        <v>1</v>
      </c>
      <c r="AX10" s="43" cm="1">
        <f t="array" aca="1" ref="AX10" ca="1">_xlfn.IFS(
    $I10=0,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$I10&lt;F$14, MIN(Payline!M$5/10, COUNTIF(M8:M10, $AU$1)) +
              MIN(Payline!M$4/10, COUNTIF(M9:M11, $AU$1)) +
              MIN(Payline!M$3/10, COUNTIF(M10:M12, $AU$1)),
    TRUE, ""
)</f>
        <v>1</v>
      </c>
      <c r="AY10" s="43" cm="1">
        <f t="array" aca="1" ref="AY10" ca="1">_xlfn.IFS(
    $I10=0,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$I10&lt;G$14, MIN(Payline!N$5/10, COUNTIF(N8:N10, $AU$1)) +
              MIN(Payline!N$4/10, COUNTIF(N9:N11, $AU$1)) +
              MIN(Payline!N$3/10, COUNTIF(N10:N12, $AU$1)),
    TRUE, ""
)</f>
        <v>1</v>
      </c>
      <c r="AZ10" s="46">
        <v>6</v>
      </c>
      <c r="BA10" s="43" cm="1">
        <f t="array" aca="1" ref="BA10" ca="1">_xlfn.IFS(
    $I10=0,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$I10&lt;C$14, MIN(Payline!J$5/10, COUNTIF(J8:J10, $BA$1)) +
              MIN(Payline!J$4/10, COUNTIF(J9:J11, $BA$1)) +
              MIN(Payline!J$3/10, COUNTIF(J10:J12, $BA$1)),
    TRUE, ""
)</f>
        <v>0.7</v>
      </c>
      <c r="BB10" s="43" cm="1">
        <f t="array" aca="1" ref="BB10" ca="1">_xlfn.IFS(
    $I10=0,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$I10&lt;D$14, MIN(Payline!K$5/10, COUNTIF(K8:K10, $BA$1)) +
              MIN(Payline!K$4/10, COUNTIF(K9:K11, $BA$1)) +
              MIN(Payline!K$3/10, COUNTIF(K10:K12, $BA$1)),
    TRUE, ""
)</f>
        <v>0.6</v>
      </c>
      <c r="BC10" s="43" cm="1">
        <f t="array" aca="1" ref="BC10" ca="1">_xlfn.IFS(
    $I10=0,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$I10&lt;E$14, MIN(Payline!L$5/10, COUNTIF(L8:L10, $BA$1)) +
              MIN(Payline!L$4/10, COUNTIF(L9:L11, $BA$1)) +
              MIN(Payline!L$3/10, COUNTIF(L10:L12, $BA$1)),
    TRUE, ""
)</f>
        <v>0.7</v>
      </c>
      <c r="BD10" s="43" cm="1">
        <f t="array" aca="1" ref="BD10" ca="1">_xlfn.IFS(
    $I10=0,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$I10&lt;F$14, MIN(Payline!M$5/10, COUNTIF(M8:M10, $BA$1)) +
              MIN(Payline!M$4/10, COUNTIF(M9:M11, $BA$1)) +
              MIN(Payline!M$3/10, COUNTIF(M10:M12, $BA$1)),
    TRUE, ""
)</f>
        <v>0.7</v>
      </c>
      <c r="BE10" s="43" cm="1">
        <f t="array" aca="1" ref="BE10" ca="1">_xlfn.IFS(
    $I10=0,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$I10&lt;G$14, MIN(Payline!N$5/10, COUNTIF(N8:N10, $BA$1)) +
              MIN(Payline!N$4/10, COUNTIF(N9:N11, $BA$1)) +
              MIN(Payline!N$3/10, COUNTIF(N10:N12, $BA$1)),
    TRUE, ""
)</f>
        <v>0.7</v>
      </c>
      <c r="BF10" s="46">
        <v>6</v>
      </c>
      <c r="BG10" s="43" cm="1">
        <f t="array" aca="1" ref="BG10" ca="1">_xlfn.IFS(
    $I10=0,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$I10&lt;C$14, MIN(Payline!J$5/10, COUNTIF(J8:J10, $BG$1)) +
              MIN(Payline!J$4/10, COUNTIF(J9:J11, $BG$1)) +
              MIN(Payline!J$3/10, COUNTIF(J10:J12, $BG$1)),
    TRUE, ""
)</f>
        <v>0.3</v>
      </c>
      <c r="BH10" s="43" cm="1">
        <f t="array" aca="1" ref="BH10" ca="1">_xlfn.IFS(
    $I10=0,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$I10&lt;D$14, MIN(Payline!K$5/10, COUNTIF(K8:K10, $BG$1)) +
              MIN(Payline!K$4/10, COUNTIF(K9:K11, $BG$1)) +
              MIN(Payline!K$3/10, COUNTIF(K10:K12, $BG$1)),
    TRUE, ""
)</f>
        <v>0.3</v>
      </c>
      <c r="BI10" s="43" cm="1">
        <f t="array" aca="1" ref="BI10" ca="1">_xlfn.IFS(
    $I10=0,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$I10&lt;E$14, MIN(Payline!L$5/10, COUNTIF(L8:L10, $BG$1)) +
              MIN(Payline!L$4/10, COUNTIF(L9:L11, $BG$1)) +
              MIN(Payline!L$3/10, COUNTIF(L10:L12, $BG$1)),
    TRUE, ""
)</f>
        <v>0.3</v>
      </c>
      <c r="BJ10" s="43" cm="1">
        <f t="array" aca="1" ref="BJ10" ca="1">_xlfn.IFS(
    $I10=0,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$I10&lt;F$14, MIN(Payline!M$5/10, COUNTIF(M8:M10, $BG$1)) +
              MIN(Payline!M$4/10, COUNTIF(M9:M11, $BG$1)) +
              MIN(Payline!M$3/10, COUNTIF(M10:M12, $BG$1)),
    TRUE, ""
)</f>
        <v>0.4</v>
      </c>
      <c r="BK10" s="43" cm="1">
        <f t="array" aca="1" ref="BK10" ca="1">_xlfn.IFS(
    $I10=0,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$I10&lt;G$14, MIN(Payline!N$5/10, COUNTIF(N8:N10, $BG$1)) +
              MIN(Payline!N$4/10, COUNTIF(N9:N11, $BG$1)) +
              MIN(Payline!N$3/10, COUNTIF(N10:N12, $BG$1)),
    TRUE, ""
)</f>
        <v>0.3</v>
      </c>
      <c r="BL10" s="46">
        <v>6</v>
      </c>
      <c r="BM10" s="43" cm="1">
        <f t="array" aca="1" ref="BM10" ca="1">_xlfn.IFS(
    $I10=0,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$I10&lt;C$14, MIN(Payline!J$5/10, COUNTIF(J8:J10, $BM$1)) +
              MIN(Payline!J$4/10, COUNTIF(J9:J11, $BM$1)) +
              MIN(Payline!J$3/10, COUNTIF(J10:J12, $BM$1)),
    TRUE, ""
)</f>
        <v>0</v>
      </c>
      <c r="BN10" s="43" cm="1">
        <f t="array" aca="1" ref="BN10" ca="1">_xlfn.IFS(
    $I10=0,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$I10&lt;D$14, MIN(Payline!K$5/10, COUNTIF(K8:K10, $BM$1)) +
              MIN(Payline!K$4/10, COUNTIF(K9:K11, $BM$1)) +
              MIN(Payline!K$3/10, COUNTIF(K10:K12, $BM$1)),
    TRUE, ""
)</f>
        <v>0</v>
      </c>
      <c r="BO10" s="43" cm="1">
        <f t="array" aca="1" ref="BO10" ca="1">_xlfn.IFS(
    $I10=0,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$I10&lt;E$14, MIN(Payline!L$5/10, COUNTIF(L8:L10, $BM$1)) +
              MIN(Payline!L$4/10, COUNTIF(L9:L11, $BM$1)) +
              MIN(Payline!L$3/10, COUNTIF(L10:L12, $BM$1)),
    TRUE, ""
)</f>
        <v>0</v>
      </c>
      <c r="BP10" s="43" cm="1">
        <f t="array" aca="1" ref="BP10" ca="1">_xlfn.IFS(
    $I10=0,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$I10&lt;F$14, MIN(Payline!M$5/10, COUNTIF(M8:M10, $BM$1)) +
              MIN(Payline!M$4/10, COUNTIF(M9:M11, $BM$1)) +
              MIN(Payline!M$3/10, COUNTIF(M10:M12, $BM$1)),
    TRUE, ""
)</f>
        <v>0</v>
      </c>
      <c r="BQ10" s="161" cm="1">
        <f t="array" aca="1" ref="BQ10" ca="1">_xlfn.IFS(
    $I10=0,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$I10&lt;G$14, MIN(Payline!N$5/10, COUNTIF(N8:N10, $BM$1)) +
              MIN(Payline!N$4/10, COUNTIF(N9:N11, $BM$1)) +
              MIN(Payline!N$3/10, COUNTIF(N10:N12, $BM$1)),
    TRUE, ""
)</f>
        <v>0</v>
      </c>
    </row>
    <row r="11" spans="1:69">
      <c r="A11" s="90" t="s">
        <v>6</v>
      </c>
      <c r="B11" s="63">
        <v>8</v>
      </c>
      <c r="C11" s="90">
        <f t="shared" si="5"/>
        <v>12</v>
      </c>
      <c r="D11" s="43">
        <f t="shared" si="1"/>
        <v>12</v>
      </c>
      <c r="E11" s="43">
        <f t="shared" si="2"/>
        <v>12</v>
      </c>
      <c r="F11" s="43">
        <f t="shared" si="3"/>
        <v>12</v>
      </c>
      <c r="G11" s="89">
        <f t="shared" si="4"/>
        <v>12</v>
      </c>
      <c r="I11" s="84">
        <v>7</v>
      </c>
      <c r="J11" s="83" t="s">
        <v>191</v>
      </c>
      <c r="K11" s="83" t="s">
        <v>191</v>
      </c>
      <c r="L11" s="83" t="s">
        <v>191</v>
      </c>
      <c r="M11" s="83" t="s">
        <v>191</v>
      </c>
      <c r="N11" s="83" t="s">
        <v>191</v>
      </c>
      <c r="P11" s="46">
        <v>7</v>
      </c>
      <c r="Q11" s="43" cm="1">
        <f t="array" aca="1" ref="Q11" ca="1">_xlfn.IFS(
    $I11=0,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$I11&lt;C$14, MIN(Payline!J$5/10, COUNTIF(J9:J11, $Q$1)) +
              MIN(Payline!J$4/10, COUNTIF(J10:J12, $Q$1)) +
              MIN(Payline!J$3/10, COUNTIF(J11:J13, $Q$1)),
    TRUE, ""
)</f>
        <v>0</v>
      </c>
      <c r="R11" s="43" cm="1">
        <f t="array" aca="1" ref="R11" ca="1">_xlfn.IFS(
    $I11=0,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$I11&lt;D$14, MIN(Payline!K$5/10, COUNTIF(K9:K11, $Q$1)) +
              MIN(Payline!K$4/10, COUNTIF(K10:K12, $Q$1)) +
              MIN(Payline!K$3/10, COUNTIF(K11:K13, $Q$1)),
    TRUE, ""
)</f>
        <v>0</v>
      </c>
      <c r="S11" s="43" cm="1">
        <f t="array" aca="1" ref="S11" ca="1">_xlfn.IFS(
    $I11=0,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$I11&lt;E$14, MIN(Payline!L$5/10, COUNTIF(L9:L11, $Q$1)) +
              MIN(Payline!L$4/10, COUNTIF(L10:L12, $Q$1)) +
              MIN(Payline!L$3/10, COUNTIF(L11:L13, $Q$1)),
    TRUE, ""
)</f>
        <v>0</v>
      </c>
      <c r="T11" s="43" cm="1">
        <f t="array" aca="1" ref="T11" ca="1">_xlfn.IFS(
    $I11=0,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$I11&lt;F$14, MIN(Payline!M$5/10, COUNTIF(M9:M11, $Q$1)) +
              MIN(Payline!M$4/10, COUNTIF(M10:M12, $Q$1)) +
              MIN(Payline!M$3/10, COUNTIF(M11:M13, $Q$1)),
    TRUE, ""
)</f>
        <v>0</v>
      </c>
      <c r="U11" s="43" cm="1">
        <f t="array" aca="1" ref="U11" ca="1">_xlfn.IFS(
    $I11=0,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$I11&lt;G$14, MIN(Payline!N$5/10, COUNTIF(N9:N11, $Q$1)) +
              MIN(Payline!N$4/10, COUNTIF(N10:N12, $Q$1)) +
              MIN(Payline!N$3/10, COUNTIF(N11:N13, $Q$1)),
    TRUE, ""
)</f>
        <v>0</v>
      </c>
      <c r="V11" s="46">
        <v>7</v>
      </c>
      <c r="W11" s="43" cm="1">
        <f t="array" aca="1" ref="W11" ca="1">_xlfn.IFS(
    $I11=0,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$I11=1, MIN(Payline!J$5/10, COUNTIF(INDIRECT(ADDRESS(C$14+3, COLUMN(J$1))), $W$1) + COUNTIF(J$4, $W$1) + COUNTIF(J$5, $W$1)) +
          MIN(Payline!J$4/10, COUNTIF(J$4, $W$1) + COUNTIF(J$5, $W$1) + COUNTIF(J$6, $W$1)) +
          MIN(Payline!J$3/10, COUNTIF(J$5:J$7, $W$1)),
    $I11=(C$14-2),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$I11&lt;C$14, MIN(Payline!J$5/10, COUNTIF(J9:J11, $W$1)) +
              MIN(Payline!J$4/10, COUNTIF(J10:J12, $W$1)) +
              MIN(Payline!J$3/10, COUNTIF(J11:J13, $W$1)),
    TRUE, ""
)</f>
        <v>0</v>
      </c>
      <c r="X11" s="43" cm="1">
        <f t="array" aca="1" ref="X11" ca="1">_xlfn.IFS(
    $I11=0,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$I11=1, MIN(Payline!K$5/10, COUNTIF(INDIRECT(ADDRESS(D$14+3, COLUMN(K$1))), $W$1) + COUNTIF(K$4, $W$1) + COUNTIF(K$5, $W$1)) +
          MIN(Payline!K$4/10, COUNTIF(K$4, $W$1) + COUNTIF(K$5, $W$1) + COUNTIF(K$6, $W$1)) +
          MIN(Payline!K$3/10, COUNTIF(K$5:K$7, $W$1)),
    $I11=(D$14-2),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$I11&lt;D$14, MIN(Payline!K$5/10, COUNTIF(K9:K11, $W$1)) +
              MIN(Payline!K$4/10, COUNTIF(K10:K12, $W$1)) +
              MIN(Payline!K$3/10, COUNTIF(K11:K13, $W$1)),
    TRUE, ""
)</f>
        <v>0</v>
      </c>
      <c r="Y11" s="43" cm="1">
        <f t="array" aca="1" ref="Y11" ca="1">_xlfn.IFS(
    $I11=0,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$I11=1, MIN(Payline!L$5/10, COUNTIF(INDIRECT(ADDRESS(E$14+3, COLUMN(L$1))), $W$1) + COUNTIF(L$4, $W$1) + COUNTIF(L$5, $W$1)) +
          MIN(Payline!L$4/10, COUNTIF(L$4, $W$1) + COUNTIF(L$5, $W$1) + COUNTIF(L$6, $W$1)) +
          MIN(Payline!L$3/10, COUNTIF(L$5:L$7, $W$1)),
    $I11=(E$14-2),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$I11&lt;E$14, MIN(Payline!L$5/10, COUNTIF(L9:L11, $W$1)) +
              MIN(Payline!L$4/10, COUNTIF(L10:L12, $W$1)) +
              MIN(Payline!L$3/10, COUNTIF(L11:L13, $W$1)),
    TRUE, ""
)</f>
        <v>0</v>
      </c>
      <c r="Z11" s="43" cm="1">
        <f t="array" aca="1" ref="Z11" ca="1">_xlfn.IFS(
    $I11=0,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$I11=1, MIN(Payline!M$5/10, COUNTIF(INDIRECT(ADDRESS(F$14+3, COLUMN(M$1))), $W$1) + COUNTIF(M$4, $W$1) + COUNTIF(M$5, $W$1)) +
          MIN(Payline!M$4/10, COUNTIF(M$4, $W$1) + COUNTIF(M$5, $W$1) + COUNTIF(M$6, $W$1)) +
          MIN(Payline!M$3/10, COUNTIF(M$5:M$7, $W$1)),
    $I11=(F$14-2),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$I11&lt;F$14, MIN(Payline!M$5/10, COUNTIF(M9:M11, $W$1)) +
              MIN(Payline!M$4/10, COUNTIF(M10:M12, $W$1)) +
              MIN(Payline!M$3/10, COUNTIF(M11:M13, $W$1)),
    TRUE, ""
)</f>
        <v>0</v>
      </c>
      <c r="AA11" s="43" cm="1">
        <f t="array" aca="1" ref="AA11" ca="1">_xlfn.IFS(
    $I11=0,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$I11=1, MIN(Payline!N$5/10, COUNTIF(INDIRECT(ADDRESS(G$14+3, COLUMN(N$1))), $W$1) + COUNTIF(N$4, $W$1) + COUNTIF(N$5, $W$1)) +
          MIN(Payline!N$4/10, COUNTIF(N$4, $W$1) + COUNTIF(N$5, $W$1) + COUNTIF(N$6, $W$1)) +
          MIN(Payline!N$3/10, COUNTIF(N$5:N$7, $W$1)),
    $I11=(G$14-2),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$I11&lt;G$14, MIN(Payline!N$5/10, COUNTIF(N9:N11, $W$1)) +
              MIN(Payline!N$4/10, COUNTIF(N10:N12, $W$1)) +
              MIN(Payline!N$3/10, COUNTIF(N11:N13, $W$1)),
    TRUE, ""
)</f>
        <v>0</v>
      </c>
      <c r="AB11" s="46">
        <v>7</v>
      </c>
      <c r="AC11" s="43" cm="1">
        <f t="array" aca="1" ref="AC11" ca="1">_xlfn.IFS(
    $I11=0,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$I11&lt;C$14, MIN(Payline!J$5/10, COUNTIF(J9:J11, $AC$1)) +
              MIN(Payline!J$4/10, COUNTIF(J10:J12, $AC$1)) +
              MIN(Payline!J$3/10, COUNTIF(J11:J13, $AC$1)),
    TRUE, ""
)</f>
        <v>0</v>
      </c>
      <c r="AD11" s="43" cm="1">
        <f t="array" aca="1" ref="AD11" ca="1">_xlfn.IFS(
    $I11=0,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$I11&lt;D$14, MIN(Payline!K$5/10, COUNTIF(K9:K11, $AC$1)) +
              MIN(Payline!K$4/10, COUNTIF(K10:K12, $AC$1)) +
              MIN(Payline!K$3/10, COUNTIF(K11:K13, $AC$1)),
    TRUE, ""
)</f>
        <v>0</v>
      </c>
      <c r="AE11" s="43" cm="1">
        <f t="array" aca="1" ref="AE11" ca="1">_xlfn.IFS(
    $I11=0,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$I11&lt;E$14, MIN(Payline!L$5/10, COUNTIF(L9:L11, $AC$1)) +
              MIN(Payline!L$4/10, COUNTIF(L10:L12, $AC$1)) +
              MIN(Payline!L$3/10, COUNTIF(L11:L13, $AC$1)),
    TRUE, ""
)</f>
        <v>0</v>
      </c>
      <c r="AF11" s="43" cm="1">
        <f t="array" aca="1" ref="AF11" ca="1">_xlfn.IFS(
    $I11=0,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$I11&lt;F$14, MIN(Payline!M$5/10, COUNTIF(M9:M11, $AC$1)) +
              MIN(Payline!M$4/10, COUNTIF(M10:M12, $AC$1)) +
              MIN(Payline!M$3/10, COUNTIF(M11:M13, $AC$1)),
    TRUE, ""
)</f>
        <v>0</v>
      </c>
      <c r="AG11" s="43" cm="1">
        <f t="array" aca="1" ref="AG11" ca="1">_xlfn.IFS(
    $I11=0,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$I11&lt;G$14, MIN(Payline!N$5/10, COUNTIF(N9:N11, $AC$1)) +
              MIN(Payline!N$4/10, COUNTIF(N10:N12, $AC$1)) +
              MIN(Payline!N$3/10, COUNTIF(N11:N13, $AC$1)),
    TRUE, ""
)</f>
        <v>0</v>
      </c>
      <c r="AH11" s="46">
        <v>7</v>
      </c>
      <c r="AI11" s="43" cm="1">
        <f t="array" aca="1" ref="AI11" ca="1">_xlfn.IFS(
    $I11=0,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$I11&lt;C$14, MIN(Payline!J$5/10, COUNTIF(J9:J11, $AI$1)) +
              MIN(Payline!J$4/10, COUNTIF(J10:J12, $AI$1)) +
              MIN(Payline!J$3/10, COUNTIF(J11:J13, $AI$1)),
    TRUE, ""
)</f>
        <v>0</v>
      </c>
      <c r="AJ11" s="43" cm="1">
        <f t="array" aca="1" ref="AJ11" ca="1">_xlfn.IFS(
    $I11=0,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$I11&lt;D$14, MIN(Payline!K$5/10, COUNTIF(K9:K11, $AI$1)) +
              MIN(Payline!K$4/10, COUNTIF(K10:K12, $AI$1)) +
              MIN(Payline!K$3/10, COUNTIF(K11:K13, $AI$1)),
    TRUE, ""
)</f>
        <v>0</v>
      </c>
      <c r="AK11" s="43" cm="1">
        <f t="array" aca="1" ref="AK11" ca="1">_xlfn.IFS(
    $I11=0,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$I11&lt;E$14, MIN(Payline!L$5/10, COUNTIF(L9:L11, $AI$1)) +
              MIN(Payline!L$4/10, COUNTIF(L10:L12, $AI$1)) +
              MIN(Payline!L$3/10, COUNTIF(L11:L13, $AI$1)),
    TRUE, ""
)</f>
        <v>0</v>
      </c>
      <c r="AL11" s="43" cm="1">
        <f t="array" aca="1" ref="AL11" ca="1">_xlfn.IFS(
    $I11=0,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$I11&lt;F$14, MIN(Payline!M$5/10, COUNTIF(M9:M11, $AI$1)) +
              MIN(Payline!M$4/10, COUNTIF(M10:M12, $AI$1)) +
              MIN(Payline!M$3/10, COUNTIF(M11:M13, $AI$1)),
    TRUE, ""
)</f>
        <v>0</v>
      </c>
      <c r="AM11" s="43" cm="1">
        <f t="array" aca="1" ref="AM11" ca="1">_xlfn.IFS(
    $I11=0,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$I11&lt;G$14, MIN(Payline!N$5/10, COUNTIF(N9:N11, $AI$1)) +
              MIN(Payline!N$4/10, COUNTIF(N10:N12, $AI$1)) +
              MIN(Payline!N$3/10, COUNTIF(N11:N13, $AI$1)),
    TRUE, ""
)</f>
        <v>0</v>
      </c>
      <c r="AN11" s="46">
        <v>7</v>
      </c>
      <c r="AO11" s="43" cm="1">
        <f t="array" aca="1" ref="AO11" ca="1">_xlfn.IFS(
    $I11=0,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$I11&lt;C$14, MIN(Payline!J$5/10, COUNTIF(J9:J11, $AO$1)) +
              MIN(Payline!J$4/10, COUNTIF(J10:J12, $AO$1)) +
              MIN(Payline!J$3/10, COUNTIF(J11:J13, $AO$1)),
    TRUE, ""
)</f>
        <v>0.3</v>
      </c>
      <c r="AP11" s="43" cm="1">
        <f t="array" aca="1" ref="AP11" ca="1">_xlfn.IFS(
    $I11=0,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$I11&lt;D$14, MIN(Payline!K$5/10, COUNTIF(K9:K11, $AO$1)) +
              MIN(Payline!K$4/10, COUNTIF(K10:K12, $AO$1)) +
              MIN(Payline!K$3/10, COUNTIF(K11:K13, $AO$1)),
    TRUE, ""
)</f>
        <v>0.4</v>
      </c>
      <c r="AQ11" s="43" cm="1">
        <f t="array" aca="1" ref="AQ11" ca="1">_xlfn.IFS(
    $I11=0,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$I11&lt;E$14, MIN(Payline!L$5/10, COUNTIF(L9:L11, $AO$1)) +
              MIN(Payline!L$4/10, COUNTIF(L10:L12, $AO$1)) +
              MIN(Payline!L$3/10, COUNTIF(L11:L13, $AO$1)),
    TRUE, ""
)</f>
        <v>0.3</v>
      </c>
      <c r="AR11" s="43" cm="1">
        <f t="array" aca="1" ref="AR11" ca="1">_xlfn.IFS(
    $I11=0,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$I11&lt;F$14, MIN(Payline!M$5/10, COUNTIF(M9:M11, $AO$1)) +
              MIN(Payline!M$4/10, COUNTIF(M10:M12, $AO$1)) +
              MIN(Payline!M$3/10, COUNTIF(M11:M13, $AO$1)),
    TRUE, ""
)</f>
        <v>0.3</v>
      </c>
      <c r="AS11" s="43" cm="1">
        <f t="array" aca="1" ref="AS11" ca="1">_xlfn.IFS(
    $I11=0,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$I11&lt;G$14, MIN(Payline!N$5/10, COUNTIF(N9:N11, $AO$1)) +
              MIN(Payline!N$4/10, COUNTIF(N10:N12, $AO$1)) +
              MIN(Payline!N$3/10, COUNTIF(N11:N13, $AO$1)),
    TRUE, ""
)</f>
        <v>0.3</v>
      </c>
      <c r="AT11" s="46">
        <v>7</v>
      </c>
      <c r="AU11" s="43" cm="1">
        <f t="array" aca="1" ref="AU11" ca="1">_xlfn.IFS(
    $I11=0,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$I11&lt;C$14, MIN(Payline!J$5/10, COUNTIF(J9:J11, $AU$1)) +
              MIN(Payline!J$4/10, COUNTIF(J10:J12, $AU$1)) +
              MIN(Payline!J$3/10, COUNTIF(J11:J13, $AU$1)),
    TRUE, ""
)</f>
        <v>0.7</v>
      </c>
      <c r="AV11" s="43" cm="1">
        <f t="array" aca="1" ref="AV11" ca="1">_xlfn.IFS(
    $I11=0,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$I11&lt;D$14, MIN(Payline!K$5/10, COUNTIF(K9:K11, $AU$1)) +
              MIN(Payline!K$4/10, COUNTIF(K10:K12, $AU$1)) +
              MIN(Payline!K$3/10, COUNTIF(K11:K13, $AU$1)),
    TRUE, ""
)</f>
        <v>0.7</v>
      </c>
      <c r="AW11" s="43" cm="1">
        <f t="array" aca="1" ref="AW11" ca="1">_xlfn.IFS(
    $I11=0,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$I11&lt;E$14, MIN(Payline!L$5/10, COUNTIF(L9:L11, $AU$1)) +
              MIN(Payline!L$4/10, COUNTIF(L10:L12, $AU$1)) +
              MIN(Payline!L$3/10, COUNTIF(L11:L13, $AU$1)),
    TRUE, ""
)</f>
        <v>0.7</v>
      </c>
      <c r="AX11" s="43" cm="1">
        <f t="array" aca="1" ref="AX11" ca="1">_xlfn.IFS(
    $I11=0,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$I11&lt;F$14, MIN(Payline!M$5/10, COUNTIF(M9:M11, $AU$1)) +
              MIN(Payline!M$4/10, COUNTIF(M10:M12, $AU$1)) +
              MIN(Payline!M$3/10, COUNTIF(M11:M13, $AU$1)),
    TRUE, ""
)</f>
        <v>0.6</v>
      </c>
      <c r="AY11" s="43" cm="1">
        <f t="array" aca="1" ref="AY11" ca="1">_xlfn.IFS(
    $I11=0,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$I11&lt;G$14, MIN(Payline!N$5/10, COUNTIF(N9:N11, $AU$1)) +
              MIN(Payline!N$4/10, COUNTIF(N10:N12, $AU$1)) +
              MIN(Payline!N$3/10, COUNTIF(N11:N13, $AU$1)),
    TRUE, ""
)</f>
        <v>0.7</v>
      </c>
      <c r="AZ11" s="46">
        <v>7</v>
      </c>
      <c r="BA11" s="43" cm="1">
        <f t="array" aca="1" ref="BA11" ca="1">_xlfn.IFS(
    $I11=0,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$I11&lt;C$14, MIN(Payline!J$5/10, COUNTIF(J9:J11, $BA$1)) +
              MIN(Payline!J$4/10, COUNTIF(J10:J12, $BA$1)) +
              MIN(Payline!J$3/10, COUNTIF(J11:J13, $BA$1)),
    TRUE, ""
)</f>
        <v>1</v>
      </c>
      <c r="BB11" s="43" cm="1">
        <f t="array" aca="1" ref="BB11" ca="1">_xlfn.IFS(
    $I11=0,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$I11&lt;D$14, MIN(Payline!K$5/10, COUNTIF(K9:K11, $BA$1)) +
              MIN(Payline!K$4/10, COUNTIF(K10:K12, $BA$1)) +
              MIN(Payline!K$3/10, COUNTIF(K11:K13, $BA$1)),
    TRUE, ""
)</f>
        <v>1</v>
      </c>
      <c r="BC11" s="43" cm="1">
        <f t="array" aca="1" ref="BC11" ca="1">_xlfn.IFS(
    $I11=0,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$I11&lt;E$14, MIN(Payline!L$5/10, COUNTIF(L9:L11, $BA$1)) +
              MIN(Payline!L$4/10, COUNTIF(L10:L12, $BA$1)) +
              MIN(Payline!L$3/10, COUNTIF(L11:L13, $BA$1)),
    TRUE, ""
)</f>
        <v>1</v>
      </c>
      <c r="BD11" s="43" cm="1">
        <f t="array" aca="1" ref="BD11" ca="1">_xlfn.IFS(
    $I11=0,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$I11&lt;F$14, MIN(Payline!M$5/10, COUNTIF(M9:M11, $BA$1)) +
              MIN(Payline!M$4/10, COUNTIF(M10:M12, $BA$1)) +
              MIN(Payline!M$3/10, COUNTIF(M11:M13, $BA$1)),
    TRUE, ""
)</f>
        <v>1</v>
      </c>
      <c r="BE11" s="43" cm="1">
        <f t="array" aca="1" ref="BE11" ca="1">_xlfn.IFS(
    $I11=0,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$I11&lt;G$14, MIN(Payline!N$5/10, COUNTIF(N9:N11, $BA$1)) +
              MIN(Payline!N$4/10, COUNTIF(N10:N12, $BA$1)) +
              MIN(Payline!N$3/10, COUNTIF(N11:N13, $BA$1)),
    TRUE, ""
)</f>
        <v>1</v>
      </c>
      <c r="BF11" s="46">
        <v>7</v>
      </c>
      <c r="BG11" s="43" cm="1">
        <f t="array" aca="1" ref="BG11" ca="1">_xlfn.IFS(
    $I11=0,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$I11&lt;C$14, MIN(Payline!J$5/10, COUNTIF(J9:J11, $BG$1)) +
              MIN(Payline!J$4/10, COUNTIF(J10:J12, $BG$1)) +
              MIN(Payline!J$3/10, COUNTIF(J11:J13, $BG$1)),
    TRUE, ""
)</f>
        <v>0.7</v>
      </c>
      <c r="BH11" s="43" cm="1">
        <f t="array" aca="1" ref="BH11" ca="1">_xlfn.IFS(
    $I11=0,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$I11&lt;D$14, MIN(Payline!K$5/10, COUNTIF(K9:K11, $BG$1)) +
              MIN(Payline!K$4/10, COUNTIF(K10:K12, $BG$1)) +
              MIN(Payline!K$3/10, COUNTIF(K11:K13, $BG$1)),
    TRUE, ""
)</f>
        <v>0.6</v>
      </c>
      <c r="BI11" s="43" cm="1">
        <f t="array" aca="1" ref="BI11" ca="1">_xlfn.IFS(
    $I11=0,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$I11&lt;E$14, MIN(Payline!L$5/10, COUNTIF(L9:L11, $BG$1)) +
              MIN(Payline!L$4/10, COUNTIF(L10:L12, $BG$1)) +
              MIN(Payline!L$3/10, COUNTIF(L11:L13, $BG$1)),
    TRUE, ""
)</f>
        <v>0.7</v>
      </c>
      <c r="BJ11" s="43" cm="1">
        <f t="array" aca="1" ref="BJ11" ca="1">_xlfn.IFS(
    $I11=0,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$I11&lt;F$14, MIN(Payline!M$5/10, COUNTIF(M9:M11, $BG$1)) +
              MIN(Payline!M$4/10, COUNTIF(M10:M12, $BG$1)) +
              MIN(Payline!M$3/10, COUNTIF(M11:M13, $BG$1)),
    TRUE, ""
)</f>
        <v>0.7</v>
      </c>
      <c r="BK11" s="43" cm="1">
        <f t="array" aca="1" ref="BK11" ca="1">_xlfn.IFS(
    $I11=0,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$I11&lt;G$14, MIN(Payline!N$5/10, COUNTIF(N9:N11, $BG$1)) +
              MIN(Payline!N$4/10, COUNTIF(N10:N12, $BG$1)) +
              MIN(Payline!N$3/10, COUNTIF(N11:N13, $BG$1)),
    TRUE, ""
)</f>
        <v>0.7</v>
      </c>
      <c r="BL11" s="46">
        <v>7</v>
      </c>
      <c r="BM11" s="43" cm="1">
        <f t="array" aca="1" ref="BM11" ca="1">_xlfn.IFS(
    $I11=0,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$I11&lt;C$14, MIN(Payline!J$5/10, COUNTIF(J9:J11, $BM$1)) +
              MIN(Payline!J$4/10, COUNTIF(J10:J12, $BM$1)) +
              MIN(Payline!J$3/10, COUNTIF(J11:J13, $BM$1)),
    TRUE, ""
)</f>
        <v>0.3</v>
      </c>
      <c r="BN11" s="43" cm="1">
        <f t="array" aca="1" ref="BN11" ca="1">_xlfn.IFS(
    $I11=0,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$I11&lt;D$14, MIN(Payline!K$5/10, COUNTIF(K9:K11, $BM$1)) +
              MIN(Payline!K$4/10, COUNTIF(K10:K12, $BM$1)) +
              MIN(Payline!K$3/10, COUNTIF(K11:K13, $BM$1)),
    TRUE, ""
)</f>
        <v>0.3</v>
      </c>
      <c r="BO11" s="43" cm="1">
        <f t="array" aca="1" ref="BO11" ca="1">_xlfn.IFS(
    $I11=0,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$I11&lt;E$14, MIN(Payline!L$5/10, COUNTIF(L9:L11, $BM$1)) +
              MIN(Payline!L$4/10, COUNTIF(L10:L12, $BM$1)) +
              MIN(Payline!L$3/10, COUNTIF(L11:L13, $BM$1)),
    TRUE, ""
)</f>
        <v>0.3</v>
      </c>
      <c r="BP11" s="43" cm="1">
        <f t="array" aca="1" ref="BP11" ca="1">_xlfn.IFS(
    $I11=0,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$I11&lt;F$14, MIN(Payline!M$5/10, COUNTIF(M9:M11, $BM$1)) +
              MIN(Payline!M$4/10, COUNTIF(M10:M12, $BM$1)) +
              MIN(Payline!M$3/10, COUNTIF(M11:M13, $BM$1)),
    TRUE, ""
)</f>
        <v>0.4</v>
      </c>
      <c r="BQ11" s="161" cm="1">
        <f t="array" aca="1" ref="BQ11" ca="1">_xlfn.IFS(
    $I11=0,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$I11&lt;G$14, MIN(Payline!N$5/10, COUNTIF(N9:N11, $BM$1)) +
              MIN(Payline!N$4/10, COUNTIF(N10:N12, $BM$1)) +
              MIN(Payline!N$3/10, COUNTIF(N11:N13, $BM$1)),
    TRUE, ""
)</f>
        <v>0.3</v>
      </c>
    </row>
    <row r="12" spans="1:69" ht="16.5" thickBot="1">
      <c r="A12" s="88" t="s">
        <v>5</v>
      </c>
      <c r="B12" s="35">
        <v>9</v>
      </c>
      <c r="C12" s="88">
        <f t="shared" si="5"/>
        <v>13</v>
      </c>
      <c r="D12" s="87">
        <f t="shared" si="1"/>
        <v>13</v>
      </c>
      <c r="E12" s="87">
        <f t="shared" si="2"/>
        <v>13</v>
      </c>
      <c r="F12" s="87">
        <f t="shared" si="3"/>
        <v>14</v>
      </c>
      <c r="G12" s="86">
        <f t="shared" si="4"/>
        <v>14</v>
      </c>
      <c r="I12" s="84">
        <v>8</v>
      </c>
      <c r="J12" s="83" t="s">
        <v>192</v>
      </c>
      <c r="K12" s="83" t="s">
        <v>192</v>
      </c>
      <c r="L12" s="83" t="s">
        <v>192</v>
      </c>
      <c r="M12" s="83" t="s">
        <v>192</v>
      </c>
      <c r="N12" s="83" t="s">
        <v>192</v>
      </c>
      <c r="P12" s="46">
        <v>8</v>
      </c>
      <c r="Q12" s="43" cm="1">
        <f t="array" aca="1" ref="Q12" ca="1">_xlfn.IFS(
    $I12=0,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$I12=1, MIN(Payline!J$5/10, COUNTIF(INDIRECT(ADDRESS(C$14+3, COLUMN(J$1))), $Q$1) + COUNTIF(J$4, $Q$1) + COUNTIF(J$5, $Q$1)) +
          MIN(Payline!J$4/10, COUNTIF(J$4, $Q$1) + COUNTIF(J$5, $Q$1) + COUNTIF(J$6, $Q$1)) +
          MIN(Payline!J$3/10, COUNTIF(J$5:J$7, $Q$1)),
    $I12=(C$14-2),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$I12&lt;C$14, MIN(Payline!J$5/10, COUNTIF(J10:J12, $Q$1)) +
              MIN(Payline!J$4/10, COUNTIF(J11:J13, $Q$1)) +
              MIN(Payline!J$3/10, COUNTIF(J12:J14, $Q$1)),
    TRUE, ""
)</f>
        <v>0</v>
      </c>
      <c r="R12" s="43" cm="1">
        <f t="array" aca="1" ref="R12" ca="1">_xlfn.IFS(
    $I12=0,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$I12=1, MIN(Payline!K$5/10, COUNTIF(INDIRECT(ADDRESS(D$14+3, COLUMN(K$1))), $Q$1) + COUNTIF(K$4, $Q$1) + COUNTIF(K$5, $Q$1)) +
          MIN(Payline!K$4/10, COUNTIF(K$4, $Q$1) + COUNTIF(K$5, $Q$1) + COUNTIF(K$6, $Q$1)) +
          MIN(Payline!K$3/10, COUNTIF(K$5:K$7, $Q$1)),
    $I12=(D$14-2),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$I12&lt;D$14, MIN(Payline!K$5/10, COUNTIF(K10:K12, $Q$1)) +
              MIN(Payline!K$4/10, COUNTIF(K11:K13, $Q$1)) +
              MIN(Payline!K$3/10, COUNTIF(K12:K14, $Q$1)),
    TRUE, ""
)</f>
        <v>0</v>
      </c>
      <c r="S12" s="43" cm="1">
        <f t="array" aca="1" ref="S12" ca="1">_xlfn.IFS(
    $I12=0,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$I12=1, MIN(Payline!L$5/10, COUNTIF(INDIRECT(ADDRESS(E$14+3, COLUMN(L$1))), $Q$1) + COUNTIF(L$4, $Q$1) + COUNTIF(L$5, $Q$1)) +
          MIN(Payline!L$4/10, COUNTIF(L$4, $Q$1) + COUNTIF(L$5, $Q$1) + COUNTIF(L$6, $Q$1)) +
          MIN(Payline!L$3/10, COUNTIF(L$5:L$7, $Q$1)),
    $I12=(E$14-2),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$I12&lt;E$14, MIN(Payline!L$5/10, COUNTIF(L10:L12, $Q$1)) +
              MIN(Payline!L$4/10, COUNTIF(L11:L13, $Q$1)) +
              MIN(Payline!L$3/10, COUNTIF(L12:L14, $Q$1)),
    TRUE, ""
)</f>
        <v>0</v>
      </c>
      <c r="T12" s="43" cm="1">
        <f t="array" aca="1" ref="T12" ca="1">_xlfn.IFS(
    $I12=0,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$I12=1, MIN(Payline!M$5/10, COUNTIF(INDIRECT(ADDRESS(F$14+3, COLUMN(M$1))), $Q$1) + COUNTIF(M$4, $Q$1) + COUNTIF(M$5, $Q$1)) +
          MIN(Payline!M$4/10, COUNTIF(M$4, $Q$1) + COUNTIF(M$5, $Q$1) + COUNTIF(M$6, $Q$1)) +
          MIN(Payline!M$3/10, COUNTIF(M$5:M$7, $Q$1)),
    $I12=(F$14-2),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$I12&lt;F$14, MIN(Payline!M$5/10, COUNTIF(M10:M12, $Q$1)) +
              MIN(Payline!M$4/10, COUNTIF(M11:M13, $Q$1)) +
              MIN(Payline!M$3/10, COUNTIF(M12:M14, $Q$1)),
    TRUE, ""
)</f>
        <v>0</v>
      </c>
      <c r="U12" s="43" cm="1">
        <f t="array" aca="1" ref="U12" ca="1">_xlfn.IFS(
    $I12=0,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$I12=1, MIN(Payline!N$5/10, COUNTIF(INDIRECT(ADDRESS(G$14+3, COLUMN(N$1))), $Q$1) + COUNTIF(N$4, $Q$1) + COUNTIF(N$5, $Q$1)) +
          MIN(Payline!N$4/10, COUNTIF(N$4, $Q$1) + COUNTIF(N$5, $Q$1) + COUNTIF(N$6, $Q$1)) +
          MIN(Payline!N$3/10, COUNTIF(N$5:N$7, $Q$1)),
    $I12=(G$14-2),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$I12&lt;G$14, MIN(Payline!N$5/10, COUNTIF(N10:N12, $Q$1)) +
              MIN(Payline!N$4/10, COUNTIF(N11:N13, $Q$1)) +
              MIN(Payline!N$3/10, COUNTIF(N12:N14, $Q$1)),
    TRUE, ""
)</f>
        <v>0</v>
      </c>
      <c r="V12" s="46">
        <v>8</v>
      </c>
      <c r="W12" s="43" cm="1">
        <f t="array" aca="1" ref="W12" ca="1">_xlfn.IFS(
    $I12=0,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$I12=1, MIN(Payline!J$5/10, COUNTIF(INDIRECT(ADDRESS(C$14+3, COLUMN(J$1))), $W$1) + COUNTIF(J$4, $W$1) + COUNTIF(J$5, $W$1)) +
          MIN(Payline!J$4/10, COUNTIF(J$4, $W$1) + COUNTIF(J$5, $W$1) + COUNTIF(J$6, $W$1)) +
          MIN(Payline!J$3/10, COUNTIF(J$5:J$7, $W$1)),
    $I12=(C$14-2),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$I12&lt;C$14, MIN(Payline!J$5/10, COUNTIF(J10:J12, $W$1)) +
              MIN(Payline!J$4/10, COUNTIF(J11:J13, $W$1)) +
              MIN(Payline!J$3/10, COUNTIF(J12:J14, $W$1)),
    TRUE, ""
)</f>
        <v>0</v>
      </c>
      <c r="X12" s="43" cm="1">
        <f t="array" aca="1" ref="X12" ca="1">_xlfn.IFS(
    $I12=0,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$I12=1, MIN(Payline!K$5/10, COUNTIF(INDIRECT(ADDRESS(D$14+3, COLUMN(K$1))), $W$1) + COUNTIF(K$4, $W$1) + COUNTIF(K$5, $W$1)) +
          MIN(Payline!K$4/10, COUNTIF(K$4, $W$1) + COUNTIF(K$5, $W$1) + COUNTIF(K$6, $W$1)) +
          MIN(Payline!K$3/10, COUNTIF(K$5:K$7, $W$1)),
    $I12=(D$14-2),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$I12&lt;D$14, MIN(Payline!K$5/10, COUNTIF(K10:K12, $W$1)) +
              MIN(Payline!K$4/10, COUNTIF(K11:K13, $W$1)) +
              MIN(Payline!K$3/10, COUNTIF(K12:K14, $W$1)),
    TRUE, ""
)</f>
        <v>0</v>
      </c>
      <c r="Y12" s="43" cm="1">
        <f t="array" aca="1" ref="Y12" ca="1">_xlfn.IFS(
    $I12=0,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$I12=1, MIN(Payline!L$5/10, COUNTIF(INDIRECT(ADDRESS(E$14+3, COLUMN(L$1))), $W$1) + COUNTIF(L$4, $W$1) + COUNTIF(L$5, $W$1)) +
          MIN(Payline!L$4/10, COUNTIF(L$4, $W$1) + COUNTIF(L$5, $W$1) + COUNTIF(L$6, $W$1)) +
          MIN(Payline!L$3/10, COUNTIF(L$5:L$7, $W$1)),
    $I12=(E$14-2),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$I12&lt;E$14, MIN(Payline!L$5/10, COUNTIF(L10:L12, $W$1)) +
              MIN(Payline!L$4/10, COUNTIF(L11:L13, $W$1)) +
              MIN(Payline!L$3/10, COUNTIF(L12:L14, $W$1)),
    TRUE, ""
)</f>
        <v>0</v>
      </c>
      <c r="Z12" s="43" cm="1">
        <f t="array" aca="1" ref="Z12" ca="1">_xlfn.IFS(
    $I12=0,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$I12=1, MIN(Payline!M$5/10, COUNTIF(INDIRECT(ADDRESS(F$14+3, COLUMN(M$1))), $W$1) + COUNTIF(M$4, $W$1) + COUNTIF(M$5, $W$1)) +
          MIN(Payline!M$4/10, COUNTIF(M$4, $W$1) + COUNTIF(M$5, $W$1) + COUNTIF(M$6, $W$1)) +
          MIN(Payline!M$3/10, COUNTIF(M$5:M$7, $W$1)),
    $I12=(F$14-2),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$I12&lt;F$14, MIN(Payline!M$5/10, COUNTIF(M10:M12, $W$1)) +
              MIN(Payline!M$4/10, COUNTIF(M11:M13, $W$1)) +
              MIN(Payline!M$3/10, COUNTIF(M12:M14, $W$1)),
    TRUE, ""
)</f>
        <v>0</v>
      </c>
      <c r="AA12" s="43" cm="1">
        <f t="array" aca="1" ref="AA12" ca="1">_xlfn.IFS(
    $I12=0,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$I12=1, MIN(Payline!N$5/10, COUNTIF(INDIRECT(ADDRESS(G$14+3, COLUMN(N$1))), $W$1) + COUNTIF(N$4, $W$1) + COUNTIF(N$5, $W$1)) +
          MIN(Payline!N$4/10, COUNTIF(N$4, $W$1) + COUNTIF(N$5, $W$1) + COUNTIF(N$6, $W$1)) +
          MIN(Payline!N$3/10, COUNTIF(N$5:N$7, $W$1)),
    $I12=(G$14-2),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$I12&lt;G$14, MIN(Payline!N$5/10, COUNTIF(N10:N12, $W$1)) +
              MIN(Payline!N$4/10, COUNTIF(N11:N13, $W$1)) +
              MIN(Payline!N$3/10, COUNTIF(N12:N14, $W$1)),
    TRUE, ""
)</f>
        <v>0</v>
      </c>
      <c r="AB12" s="46">
        <v>8</v>
      </c>
      <c r="AC12" s="43" cm="1">
        <f t="array" aca="1" ref="AC12" ca="1">_xlfn.IFS(
    $I12=0,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$I12&lt;C$14, MIN(Payline!J$5/10, COUNTIF(J10:J12, $AC$1)) +
              MIN(Payline!J$4/10, COUNTIF(J11:J13, $AC$1)) +
              MIN(Payline!J$3/10, COUNTIF(J12:J14, $AC$1)),
    TRUE, ""
)</f>
        <v>0</v>
      </c>
      <c r="AD12" s="43" cm="1">
        <f t="array" aca="1" ref="AD12" ca="1">_xlfn.IFS(
    $I12=0,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$I12&lt;D$14, MIN(Payline!K$5/10, COUNTIF(K10:K12, $AC$1)) +
              MIN(Payline!K$4/10, COUNTIF(K11:K13, $AC$1)) +
              MIN(Payline!K$3/10, COUNTIF(K12:K14, $AC$1)),
    TRUE, ""
)</f>
        <v>0</v>
      </c>
      <c r="AE12" s="43" cm="1">
        <f t="array" aca="1" ref="AE12" ca="1">_xlfn.IFS(
    $I12=0,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$I12&lt;E$14, MIN(Payline!L$5/10, COUNTIF(L10:L12, $AC$1)) +
              MIN(Payline!L$4/10, COUNTIF(L11:L13, $AC$1)) +
              MIN(Payline!L$3/10, COUNTIF(L12:L14, $AC$1)),
    TRUE, ""
)</f>
        <v>0</v>
      </c>
      <c r="AF12" s="43" cm="1">
        <f t="array" aca="1" ref="AF12" ca="1">_xlfn.IFS(
    $I12=0,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$I12&lt;F$14, MIN(Payline!M$5/10, COUNTIF(M10:M12, $AC$1)) +
              MIN(Payline!M$4/10, COUNTIF(M11:M13, $AC$1)) +
              MIN(Payline!M$3/10, COUNTIF(M12:M14, $AC$1)),
    TRUE, ""
)</f>
        <v>0</v>
      </c>
      <c r="AG12" s="43" cm="1">
        <f t="array" aca="1" ref="AG12" ca="1">_xlfn.IFS(
    $I12=0,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$I12&lt;G$14, MIN(Payline!N$5/10, COUNTIF(N10:N12, $AC$1)) +
              MIN(Payline!N$4/10, COUNTIF(N11:N13, $AC$1)) +
              MIN(Payline!N$3/10, COUNTIF(N12:N14, $AC$1)),
    TRUE, ""
)</f>
        <v>0</v>
      </c>
      <c r="AH12" s="46">
        <v>8</v>
      </c>
      <c r="AI12" s="43" cm="1">
        <f t="array" aca="1" ref="AI12" ca="1">_xlfn.IFS(
    $I12=0,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$I12&lt;C$14, MIN(Payline!J$5/10, COUNTIF(J10:J12, $AI$1)) +
              MIN(Payline!J$4/10, COUNTIF(J11:J13, $AI$1)) +
              MIN(Payline!J$3/10, COUNTIF(J12:J14, $AI$1)),
    TRUE, ""
)</f>
        <v>0</v>
      </c>
      <c r="AJ12" s="43" cm="1">
        <f t="array" aca="1" ref="AJ12" ca="1">_xlfn.IFS(
    $I12=0,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$I12&lt;D$14, MIN(Payline!K$5/10, COUNTIF(K10:K12, $AI$1)) +
              MIN(Payline!K$4/10, COUNTIF(K11:K13, $AI$1)) +
              MIN(Payline!K$3/10, COUNTIF(K12:K14, $AI$1)),
    TRUE, ""
)</f>
        <v>0</v>
      </c>
      <c r="AK12" s="43" cm="1">
        <f t="array" aca="1" ref="AK12" ca="1">_xlfn.IFS(
    $I12=0,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$I12&lt;E$14, MIN(Payline!L$5/10, COUNTIF(L10:L12, $AI$1)) +
              MIN(Payline!L$4/10, COUNTIF(L11:L13, $AI$1)) +
              MIN(Payline!L$3/10, COUNTIF(L12:L14, $AI$1)),
    TRUE, ""
)</f>
        <v>0</v>
      </c>
      <c r="AL12" s="43" cm="1">
        <f t="array" aca="1" ref="AL12" ca="1">_xlfn.IFS(
    $I12=0,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$I12&lt;F$14, MIN(Payline!M$5/10, COUNTIF(M10:M12, $AI$1)) +
              MIN(Payline!M$4/10, COUNTIF(M11:M13, $AI$1)) +
              MIN(Payline!M$3/10, COUNTIF(M12:M14, $AI$1)),
    TRUE, ""
)</f>
        <v>0</v>
      </c>
      <c r="AM12" s="43" cm="1">
        <f t="array" aca="1" ref="AM12" ca="1">_xlfn.IFS(
    $I12=0,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$I12&lt;G$14, MIN(Payline!N$5/10, COUNTIF(N10:N12, $AI$1)) +
              MIN(Payline!N$4/10, COUNTIF(N11:N13, $AI$1)) +
              MIN(Payline!N$3/10, COUNTIF(N12:N14, $AI$1)),
    TRUE, ""
)</f>
        <v>0</v>
      </c>
      <c r="AN12" s="46">
        <v>8</v>
      </c>
      <c r="AO12" s="43" cm="1">
        <f t="array" aca="1" ref="AO12" ca="1">_xlfn.IFS(
    $I12=0,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$I12&lt;C$14, MIN(Payline!J$5/10, COUNTIF(J10:J12, $AO$1)) +
              MIN(Payline!J$4/10, COUNTIF(J11:J13, $AO$1)) +
              MIN(Payline!J$3/10, COUNTIF(J12:J14, $AO$1)),
    TRUE, ""
)</f>
        <v>0.3</v>
      </c>
      <c r="AP12" s="43" cm="1">
        <f t="array" aca="1" ref="AP12" ca="1">_xlfn.IFS(
    $I12=0,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$I12&lt;D$14, MIN(Payline!K$5/10, COUNTIF(K10:K12, $AO$1)) +
              MIN(Payline!K$4/10, COUNTIF(K11:K13, $AO$1)) +
              MIN(Payline!K$3/10, COUNTIF(K12:K14, $AO$1)),
    TRUE, ""
)</f>
        <v>0.3</v>
      </c>
      <c r="AQ12" s="43" cm="1">
        <f t="array" aca="1" ref="AQ12" ca="1">_xlfn.IFS(
    $I12=0,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$I12&lt;E$14, MIN(Payline!L$5/10, COUNTIF(L10:L12, $AO$1)) +
              MIN(Payline!L$4/10, COUNTIF(L11:L13, $AO$1)) +
              MIN(Payline!L$3/10, COUNTIF(L12:L14, $AO$1)),
    TRUE, ""
)</f>
        <v>0.3</v>
      </c>
      <c r="AR12" s="43" cm="1">
        <f t="array" aca="1" ref="AR12" ca="1">_xlfn.IFS(
    $I12=0,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$I12&lt;F$14, MIN(Payline!M$5/10, COUNTIF(M10:M12, $AO$1)) +
              MIN(Payline!M$4/10, COUNTIF(M11:M13, $AO$1)) +
              MIN(Payline!M$3/10, COUNTIF(M12:M14, $AO$1)),
    TRUE, ""
)</f>
        <v>0.4</v>
      </c>
      <c r="AS12" s="43" cm="1">
        <f t="array" aca="1" ref="AS12" ca="1">_xlfn.IFS(
    $I12=0,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$I12&lt;G$14, MIN(Payline!N$5/10, COUNTIF(N10:N12, $AO$1)) +
              MIN(Payline!N$4/10, COUNTIF(N11:N13, $AO$1)) +
              MIN(Payline!N$3/10, COUNTIF(N12:N14, $AO$1)),
    TRUE, ""
)</f>
        <v>0.3</v>
      </c>
      <c r="AT12" s="46">
        <v>8</v>
      </c>
      <c r="AU12" s="43" cm="1">
        <f t="array" aca="1" ref="AU12" ca="1">_xlfn.IFS(
    $I12=0,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$I12&lt;C$14, MIN(Payline!J$5/10, COUNTIF(J10:J12, $AU$1)) +
              MIN(Payline!J$4/10, COUNTIF(J11:J13, $AU$1)) +
              MIN(Payline!J$3/10, COUNTIF(J12:J14, $AU$1)),
    TRUE, ""
)</f>
        <v>0.3</v>
      </c>
      <c r="AV12" s="43" cm="1">
        <f t="array" aca="1" ref="AV12" ca="1">_xlfn.IFS(
    $I12=0,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$I12&lt;D$14, MIN(Payline!K$5/10, COUNTIF(K10:K12, $AU$1)) +
              MIN(Payline!K$4/10, COUNTIF(K11:K13, $AU$1)) +
              MIN(Payline!K$3/10, COUNTIF(K12:K14, $AU$1)),
    TRUE, ""
)</f>
        <v>0.4</v>
      </c>
      <c r="AW12" s="43" cm="1">
        <f t="array" aca="1" ref="AW12" ca="1">_xlfn.IFS(
    $I12=0,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$I12&lt;E$14, MIN(Payline!L$5/10, COUNTIF(L10:L12, $AU$1)) +
              MIN(Payline!L$4/10, COUNTIF(L11:L13, $AU$1)) +
              MIN(Payline!L$3/10, COUNTIF(L12:L14, $AU$1)),
    TRUE, ""
)</f>
        <v>0.3</v>
      </c>
      <c r="AX12" s="43" cm="1">
        <f t="array" aca="1" ref="AX12" ca="1">_xlfn.IFS(
    $I12=0,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$I12&lt;F$14, MIN(Payline!M$5/10, COUNTIF(M10:M12, $AU$1)) +
              MIN(Payline!M$4/10, COUNTIF(M11:M13, $AU$1)) +
              MIN(Payline!M$3/10, COUNTIF(M12:M14, $AU$1)),
    TRUE, ""
)</f>
        <v>0.3</v>
      </c>
      <c r="AY12" s="43" cm="1">
        <f t="array" aca="1" ref="AY12" ca="1">_xlfn.IFS(
    $I12=0,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$I12&lt;G$14, MIN(Payline!N$5/10, COUNTIF(N10:N12, $AU$1)) +
              MIN(Payline!N$4/10, COUNTIF(N11:N13, $AU$1)) +
              MIN(Payline!N$3/10, COUNTIF(N12:N14, $AU$1)),
    TRUE, ""
)</f>
        <v>0.3</v>
      </c>
      <c r="AZ12" s="46">
        <v>8</v>
      </c>
      <c r="BA12" s="43" cm="1">
        <f t="array" aca="1" ref="BA12" ca="1">_xlfn.IFS(
    $I12=0,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$I12&lt;C$14, MIN(Payline!J$5/10, COUNTIF(J10:J12, $BA$1)) +
              MIN(Payline!J$4/10, COUNTIF(J11:J13, $BA$1)) +
              MIN(Payline!J$3/10, COUNTIF(J12:J14, $BA$1)),
    TRUE, ""
)</f>
        <v>0.7</v>
      </c>
      <c r="BB12" s="43" cm="1">
        <f t="array" aca="1" ref="BB12" ca="1">_xlfn.IFS(
    $I12=0,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$I12&lt;D$14, MIN(Payline!K$5/10, COUNTIF(K10:K12, $BA$1)) +
              MIN(Payline!K$4/10, COUNTIF(K11:K13, $BA$1)) +
              MIN(Payline!K$3/10, COUNTIF(K12:K14, $BA$1)),
    TRUE, ""
)</f>
        <v>0.7</v>
      </c>
      <c r="BC12" s="43" cm="1">
        <f t="array" aca="1" ref="BC12" ca="1">_xlfn.IFS(
    $I12=0,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$I12&lt;E$14, MIN(Payline!L$5/10, COUNTIF(L10:L12, $BA$1)) +
              MIN(Payline!L$4/10, COUNTIF(L11:L13, $BA$1)) +
              MIN(Payline!L$3/10, COUNTIF(L12:L14, $BA$1)),
    TRUE, ""
)</f>
        <v>0.7</v>
      </c>
      <c r="BD12" s="43" cm="1">
        <f t="array" aca="1" ref="BD12" ca="1">_xlfn.IFS(
    $I12=0,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$I12&lt;F$14, MIN(Payline!M$5/10, COUNTIF(M10:M12, $BA$1)) +
              MIN(Payline!M$4/10, COUNTIF(M11:M13, $BA$1)) +
              MIN(Payline!M$3/10, COUNTIF(M12:M14, $BA$1)),
    TRUE, ""
)</f>
        <v>0.6</v>
      </c>
      <c r="BE12" s="43" cm="1">
        <f t="array" aca="1" ref="BE12" ca="1">_xlfn.IFS(
    $I12=0,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$I12&lt;G$14, MIN(Payline!N$5/10, COUNTIF(N10:N12, $BA$1)) +
              MIN(Payline!N$4/10, COUNTIF(N11:N13, $BA$1)) +
              MIN(Payline!N$3/10, COUNTIF(N12:N14, $BA$1)),
    TRUE, ""
)</f>
        <v>0.7</v>
      </c>
      <c r="BF12" s="46">
        <v>8</v>
      </c>
      <c r="BG12" s="43" cm="1">
        <f t="array" aca="1" ref="BG12" ca="1">_xlfn.IFS(
    $I12=0,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$I12&lt;C$14, MIN(Payline!J$5/10, COUNTIF(J10:J12, $BG$1)) +
              MIN(Payline!J$4/10, COUNTIF(J11:J13, $BG$1)) +
              MIN(Payline!J$3/10, COUNTIF(J12:J14, $BG$1)),
    TRUE, ""
)</f>
        <v>1</v>
      </c>
      <c r="BH12" s="43" cm="1">
        <f t="array" aca="1" ref="BH12" ca="1">_xlfn.IFS(
    $I12=0,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$I12&lt;D$14, MIN(Payline!K$5/10, COUNTIF(K10:K12, $BG$1)) +
              MIN(Payline!K$4/10, COUNTIF(K11:K13, $BG$1)) +
              MIN(Payline!K$3/10, COUNTIF(K12:K14, $BG$1)),
    TRUE, ""
)</f>
        <v>1</v>
      </c>
      <c r="BI12" s="43" cm="1">
        <f t="array" aca="1" ref="BI12" ca="1">_xlfn.IFS(
    $I12=0,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$I12&lt;E$14, MIN(Payline!L$5/10, COUNTIF(L10:L12, $BG$1)) +
              MIN(Payline!L$4/10, COUNTIF(L11:L13, $BG$1)) +
              MIN(Payline!L$3/10, COUNTIF(L12:L14, $BG$1)),
    TRUE, ""
)</f>
        <v>1</v>
      </c>
      <c r="BJ12" s="43" cm="1">
        <f t="array" aca="1" ref="BJ12" ca="1">_xlfn.IFS(
    $I12=0,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$I12&lt;F$14, MIN(Payline!M$5/10, COUNTIF(M10:M12, $BG$1)) +
              MIN(Payline!M$4/10, COUNTIF(M11:M13, $BG$1)) +
              MIN(Payline!M$3/10, COUNTIF(M12:M14, $BG$1)),
    TRUE, ""
)</f>
        <v>1</v>
      </c>
      <c r="BK12" s="43" cm="1">
        <f t="array" aca="1" ref="BK12" ca="1">_xlfn.IFS(
    $I12=0,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$I12&lt;G$14, MIN(Payline!N$5/10, COUNTIF(N10:N12, $BG$1)) +
              MIN(Payline!N$4/10, COUNTIF(N11:N13, $BG$1)) +
              MIN(Payline!N$3/10, COUNTIF(N12:N14, $BG$1)),
    TRUE, ""
)</f>
        <v>1</v>
      </c>
      <c r="BL12" s="46">
        <v>8</v>
      </c>
      <c r="BM12" s="43" cm="1">
        <f t="array" aca="1" ref="BM12" ca="1">_xlfn.IFS(
    $I12=0,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$I12&lt;C$14, MIN(Payline!J$5/10, COUNTIF(J10:J12, $BM$1)) +
              MIN(Payline!J$4/10, COUNTIF(J11:J13, $BM$1)) +
              MIN(Payline!J$3/10, COUNTIF(J12:J14, $BM$1)),
    TRUE, ""
)</f>
        <v>0.7</v>
      </c>
      <c r="BN12" s="43" cm="1">
        <f t="array" aca="1" ref="BN12" ca="1">_xlfn.IFS(
    $I12=0,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$I12&lt;D$14, MIN(Payline!K$5/10, COUNTIF(K10:K12, $BM$1)) +
              MIN(Payline!K$4/10, COUNTIF(K11:K13, $BM$1)) +
              MIN(Payline!K$3/10, COUNTIF(K12:K14, $BM$1)),
    TRUE, ""
)</f>
        <v>0.6</v>
      </c>
      <c r="BO12" s="43" cm="1">
        <f t="array" aca="1" ref="BO12" ca="1">_xlfn.IFS(
    $I12=0,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$I12&lt;E$14, MIN(Payline!L$5/10, COUNTIF(L10:L12, $BM$1)) +
              MIN(Payline!L$4/10, COUNTIF(L11:L13, $BM$1)) +
              MIN(Payline!L$3/10, COUNTIF(L12:L14, $BM$1)),
    TRUE, ""
)</f>
        <v>0.7</v>
      </c>
      <c r="BP12" s="43" cm="1">
        <f t="array" aca="1" ref="BP12" ca="1">_xlfn.IFS(
    $I12=0,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$I12&lt;F$14, MIN(Payline!M$5/10, COUNTIF(M10:M12, $BM$1)) +
              MIN(Payline!M$4/10, COUNTIF(M11:M13, $BM$1)) +
              MIN(Payline!M$3/10, COUNTIF(M12:M14, $BM$1)),
    TRUE, ""
)</f>
        <v>0.7</v>
      </c>
      <c r="BQ12" s="161" cm="1">
        <f t="array" aca="1" ref="BQ12" ca="1">_xlfn.IFS(
    $I12=0,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$I12&lt;G$14, MIN(Payline!N$5/10, COUNTIF(N10:N12, $BM$1)) +
              MIN(Payline!N$4/10, COUNTIF(N11:N13, $BM$1)) +
              MIN(Payline!N$3/10, COUNTIF(N12:N14, $BM$1)),
    TRUE, ""
)</f>
        <v>0.7</v>
      </c>
    </row>
    <row r="13" spans="1:69">
      <c r="A13" s="145" t="s">
        <v>4</v>
      </c>
      <c r="B13" s="70">
        <v>11</v>
      </c>
      <c r="C13" s="108">
        <f>COUNTIF(J:J,$A13)</f>
        <v>2</v>
      </c>
      <c r="D13" s="107">
        <f>COUNTIF(K:K,$A13)</f>
        <v>2</v>
      </c>
      <c r="E13" s="107">
        <f>COUNTIF(L:L,$A13)</f>
        <v>2</v>
      </c>
      <c r="F13" s="107">
        <f>COUNTIF(M:M,$A13)</f>
        <v>2</v>
      </c>
      <c r="G13" s="91">
        <f>COUNTIF(N:N,$A13)</f>
        <v>2</v>
      </c>
      <c r="I13" s="84">
        <v>9</v>
      </c>
      <c r="J13" s="83" t="s">
        <v>193</v>
      </c>
      <c r="K13" s="83" t="s">
        <v>193</v>
      </c>
      <c r="L13" s="83" t="s">
        <v>193</v>
      </c>
      <c r="M13" s="83" t="s">
        <v>193</v>
      </c>
      <c r="N13" s="83" t="s">
        <v>193</v>
      </c>
      <c r="P13" s="46">
        <v>9</v>
      </c>
      <c r="Q13" s="43" cm="1">
        <f t="array" aca="1" ref="Q13" ca="1">_xlfn.IFS(
    $I13=0,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$I13=1, MIN(Payline!J$5/10, COUNTIF(INDIRECT(ADDRESS(C$14+3, COLUMN(J$1))), $Q$1) + COUNTIF(J$4, $Q$1) + COUNTIF(J$5, $Q$1)) +
          MIN(Payline!J$4/10, COUNTIF(J$4, $Q$1) + COUNTIF(J$5, $Q$1) + COUNTIF(J$6, $Q$1)) +
          MIN(Payline!J$3/10, COUNTIF(J$5:J$7, $Q$1)),
    $I13=(C$14-2),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$I13&lt;C$14, MIN(Payline!J$5/10, COUNTIF(J11:J13, $Q$1)) +
              MIN(Payline!J$4/10, COUNTIF(J12:J14, $Q$1)) +
              MIN(Payline!J$3/10, COUNTIF(J13:J15, $Q$1)),
    TRUE, ""
)</f>
        <v>0</v>
      </c>
      <c r="R13" s="43" cm="1">
        <f t="array" aca="1" ref="R13" ca="1">_xlfn.IFS(
    $I13=0,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$I13=1, MIN(Payline!K$5/10, COUNTIF(INDIRECT(ADDRESS(D$14+3, COLUMN(K$1))), $Q$1) + COUNTIF(K$4, $Q$1) + COUNTIF(K$5, $Q$1)) +
          MIN(Payline!K$4/10, COUNTIF(K$4, $Q$1) + COUNTIF(K$5, $Q$1) + COUNTIF(K$6, $Q$1)) +
          MIN(Payline!K$3/10, COUNTIF(K$5:K$7, $Q$1)),
    $I13=(D$14-2),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$I13&lt;D$14, MIN(Payline!K$5/10, COUNTIF(K11:K13, $Q$1)) +
              MIN(Payline!K$4/10, COUNTIF(K12:K14, $Q$1)) +
              MIN(Payline!K$3/10, COUNTIF(K13:K15, $Q$1)),
    TRUE, ""
)</f>
        <v>0</v>
      </c>
      <c r="S13" s="43" cm="1">
        <f t="array" aca="1" ref="S13" ca="1">_xlfn.IFS(
    $I13=0,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$I13=1, MIN(Payline!L$5/10, COUNTIF(INDIRECT(ADDRESS(E$14+3, COLUMN(L$1))), $Q$1) + COUNTIF(L$4, $Q$1) + COUNTIF(L$5, $Q$1)) +
          MIN(Payline!L$4/10, COUNTIF(L$4, $Q$1) + COUNTIF(L$5, $Q$1) + COUNTIF(L$6, $Q$1)) +
          MIN(Payline!L$3/10, COUNTIF(L$5:L$7, $Q$1)),
    $I13=(E$14-2),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$I13&lt;E$14, MIN(Payline!L$5/10, COUNTIF(L11:L13, $Q$1)) +
              MIN(Payline!L$4/10, COUNTIF(L12:L14, $Q$1)) +
              MIN(Payline!L$3/10, COUNTIF(L13:L15, $Q$1)),
    TRUE, ""
)</f>
        <v>0</v>
      </c>
      <c r="T13" s="43" cm="1">
        <f t="array" aca="1" ref="T13" ca="1">_xlfn.IFS(
    $I13=0,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$I13=1, MIN(Payline!M$5/10, COUNTIF(INDIRECT(ADDRESS(F$14+3, COLUMN(M$1))), $Q$1) + COUNTIF(M$4, $Q$1) + COUNTIF(M$5, $Q$1)) +
          MIN(Payline!M$4/10, COUNTIF(M$4, $Q$1) + COUNTIF(M$5, $Q$1) + COUNTIF(M$6, $Q$1)) +
          MIN(Payline!M$3/10, COUNTIF(M$5:M$7, $Q$1)),
    $I13=(F$14-2),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$I13&lt;F$14, MIN(Payline!M$5/10, COUNTIF(M11:M13, $Q$1)) +
              MIN(Payline!M$4/10, COUNTIF(M12:M14, $Q$1)) +
              MIN(Payline!M$3/10, COUNTIF(M13:M15, $Q$1)),
    TRUE, ""
)</f>
        <v>0</v>
      </c>
      <c r="U13" s="43" cm="1">
        <f t="array" aca="1" ref="U13" ca="1">_xlfn.IFS(
    $I13=0,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$I13=1, MIN(Payline!N$5/10, COUNTIF(INDIRECT(ADDRESS(G$14+3, COLUMN(N$1))), $Q$1) + COUNTIF(N$4, $Q$1) + COUNTIF(N$5, $Q$1)) +
          MIN(Payline!N$4/10, COUNTIF(N$4, $Q$1) + COUNTIF(N$5, $Q$1) + COUNTIF(N$6, $Q$1)) +
          MIN(Payline!N$3/10, COUNTIF(N$5:N$7, $Q$1)),
    $I13=(G$14-2),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$I13&lt;G$14, MIN(Payline!N$5/10, COUNTIF(N11:N13, $Q$1)) +
              MIN(Payline!N$4/10, COUNTIF(N12:N14, $Q$1)) +
              MIN(Payline!N$3/10, COUNTIF(N13:N15, $Q$1)),
    TRUE, ""
)</f>
        <v>0</v>
      </c>
      <c r="V13" s="46">
        <v>9</v>
      </c>
      <c r="W13" s="43" cm="1">
        <f t="array" aca="1" ref="W13" ca="1">_xlfn.IFS(
    $I13=0,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$I13=1, MIN(Payline!J$5/10, COUNTIF(INDIRECT(ADDRESS(C$14+3, COLUMN(J$1))), $W$1) + COUNTIF(J$4, $W$1) + COUNTIF(J$5, $W$1)) +
          MIN(Payline!J$4/10, COUNTIF(J$4, $W$1) + COUNTIF(J$5, $W$1) + COUNTIF(J$6, $W$1)) +
          MIN(Payline!J$3/10, COUNTIF(J$5:J$7, $W$1)),
    $I13=(C$14-2),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$I13&lt;C$14, MIN(Payline!J$5/10, COUNTIF(J11:J13, $W$1)) +
              MIN(Payline!J$4/10, COUNTIF(J12:J14, $W$1)) +
              MIN(Payline!J$3/10, COUNTIF(J13:J15, $W$1)),
    TRUE, ""
)</f>
        <v>0.3</v>
      </c>
      <c r="X13" s="43" cm="1">
        <f t="array" aca="1" ref="X13" ca="1">_xlfn.IFS(
    $I13=0,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$I13=1, MIN(Payline!K$5/10, COUNTIF(INDIRECT(ADDRESS(D$14+3, COLUMN(K$1))), $W$1) + COUNTIF(K$4, $W$1) + COUNTIF(K$5, $W$1)) +
          MIN(Payline!K$4/10, COUNTIF(K$4, $W$1) + COUNTIF(K$5, $W$1) + COUNTIF(K$6, $W$1)) +
          MIN(Payline!K$3/10, COUNTIF(K$5:K$7, $W$1)),
    $I13=(D$14-2),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$I13&lt;D$14, MIN(Payline!K$5/10, COUNTIF(K11:K13, $W$1)) +
              MIN(Payline!K$4/10, COUNTIF(K12:K14, $W$1)) +
              MIN(Payline!K$3/10, COUNTIF(K13:K15, $W$1)),
    TRUE, ""
)</f>
        <v>0.3</v>
      </c>
      <c r="Y13" s="43" cm="1">
        <f t="array" aca="1" ref="Y13" ca="1">_xlfn.IFS(
    $I13=0,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$I13=1, MIN(Payline!L$5/10, COUNTIF(INDIRECT(ADDRESS(E$14+3, COLUMN(L$1))), $W$1) + COUNTIF(L$4, $W$1) + COUNTIF(L$5, $W$1)) +
          MIN(Payline!L$4/10, COUNTIF(L$4, $W$1) + COUNTIF(L$5, $W$1) + COUNTIF(L$6, $W$1)) +
          MIN(Payline!L$3/10, COUNTIF(L$5:L$7, $W$1)),
    $I13=(E$14-2),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$I13&lt;E$14, MIN(Payline!L$5/10, COUNTIF(L11:L13, $W$1)) +
              MIN(Payline!L$4/10, COUNTIF(L12:L14, $W$1)) +
              MIN(Payline!L$3/10, COUNTIF(L13:L15, $W$1)),
    TRUE, ""
)</f>
        <v>0.3</v>
      </c>
      <c r="Z13" s="43" cm="1">
        <f t="array" aca="1" ref="Z13" ca="1">_xlfn.IFS(
    $I13=0,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$I13=1, MIN(Payline!M$5/10, COUNTIF(INDIRECT(ADDRESS(F$14+3, COLUMN(M$1))), $W$1) + COUNTIF(M$4, $W$1) + COUNTIF(M$5, $W$1)) +
          MIN(Payline!M$4/10, COUNTIF(M$4, $W$1) + COUNTIF(M$5, $W$1) + COUNTIF(M$6, $W$1)) +
          MIN(Payline!M$3/10, COUNTIF(M$5:M$7, $W$1)),
    $I13=(F$14-2),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$I13&lt;F$14, MIN(Payline!M$5/10, COUNTIF(M11:M13, $W$1)) +
              MIN(Payline!M$4/10, COUNTIF(M12:M14, $W$1)) +
              MIN(Payline!M$3/10, COUNTIF(M13:M15, $W$1)),
    TRUE, ""
)</f>
        <v>0.4</v>
      </c>
      <c r="AA13" s="43" cm="1">
        <f t="array" aca="1" ref="AA13" ca="1">_xlfn.IFS(
    $I13=0,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$I13=1, MIN(Payline!N$5/10, COUNTIF(INDIRECT(ADDRESS(G$14+3, COLUMN(N$1))), $W$1) + COUNTIF(N$4, $W$1) + COUNTIF(N$5, $W$1)) +
          MIN(Payline!N$4/10, COUNTIF(N$4, $W$1) + COUNTIF(N$5, $W$1) + COUNTIF(N$6, $W$1)) +
          MIN(Payline!N$3/10, COUNTIF(N$5:N$7, $W$1)),
    $I13=(G$14-2),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$I13&lt;G$14, MIN(Payline!N$5/10, COUNTIF(N11:N13, $W$1)) +
              MIN(Payline!N$4/10, COUNTIF(N12:N14, $W$1)) +
              MIN(Payline!N$3/10, COUNTIF(N13:N15, $W$1)),
    TRUE, ""
)</f>
        <v>0.3</v>
      </c>
      <c r="AB13" s="46">
        <v>9</v>
      </c>
      <c r="AC13" s="43" cm="1">
        <f t="array" aca="1" ref="AC13" ca="1">_xlfn.IFS(
    $I13=0,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$I13&lt;C$14, MIN(Payline!J$5/10, COUNTIF(J11:J13, $AC$1)) +
              MIN(Payline!J$4/10, COUNTIF(J12:J14, $AC$1)) +
              MIN(Payline!J$3/10, COUNTIF(J13:J15, $AC$1)),
    TRUE, ""
)</f>
        <v>0</v>
      </c>
      <c r="AD13" s="43" cm="1">
        <f t="array" aca="1" ref="AD13" ca="1">_xlfn.IFS(
    $I13=0,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$I13&lt;D$14, MIN(Payline!K$5/10, COUNTIF(K11:K13, $AC$1)) +
              MIN(Payline!K$4/10, COUNTIF(K12:K14, $AC$1)) +
              MIN(Payline!K$3/10, COUNTIF(K13:K15, $AC$1)),
    TRUE, ""
)</f>
        <v>0</v>
      </c>
      <c r="AE13" s="43" cm="1">
        <f t="array" aca="1" ref="AE13" ca="1">_xlfn.IFS(
    $I13=0,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$I13&lt;E$14, MIN(Payline!L$5/10, COUNTIF(L11:L13, $AC$1)) +
              MIN(Payline!L$4/10, COUNTIF(L12:L14, $AC$1)) +
              MIN(Payline!L$3/10, COUNTIF(L13:L15, $AC$1)),
    TRUE, ""
)</f>
        <v>0</v>
      </c>
      <c r="AF13" s="43" cm="1">
        <f t="array" aca="1" ref="AF13" ca="1">_xlfn.IFS(
    $I13=0,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$I13&lt;F$14, MIN(Payline!M$5/10, COUNTIF(M11:M13, $AC$1)) +
              MIN(Payline!M$4/10, COUNTIF(M12:M14, $AC$1)) +
              MIN(Payline!M$3/10, COUNTIF(M13:M15, $AC$1)),
    TRUE, ""
)</f>
        <v>0</v>
      </c>
      <c r="AG13" s="43" cm="1">
        <f t="array" aca="1" ref="AG13" ca="1">_xlfn.IFS(
    $I13=0,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$I13&lt;G$14, MIN(Payline!N$5/10, COUNTIF(N11:N13, $AC$1)) +
              MIN(Payline!N$4/10, COUNTIF(N12:N14, $AC$1)) +
              MIN(Payline!N$3/10, COUNTIF(N13:N15, $AC$1)),
    TRUE, ""
)</f>
        <v>0</v>
      </c>
      <c r="AH13" s="46">
        <v>9</v>
      </c>
      <c r="AI13" s="43" cm="1">
        <f t="array" aca="1" ref="AI13" ca="1">_xlfn.IFS(
    $I13=0,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$I13&lt;C$14, MIN(Payline!J$5/10, COUNTIF(J11:J13, $AI$1)) +
              MIN(Payline!J$4/10, COUNTIF(J12:J14, $AI$1)) +
              MIN(Payline!J$3/10, COUNTIF(J13:J15, $AI$1)),
    TRUE, ""
)</f>
        <v>0</v>
      </c>
      <c r="AJ13" s="43" cm="1">
        <f t="array" aca="1" ref="AJ13" ca="1">_xlfn.IFS(
    $I13=0,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$I13&lt;D$14, MIN(Payline!K$5/10, COUNTIF(K11:K13, $AI$1)) +
              MIN(Payline!K$4/10, COUNTIF(K12:K14, $AI$1)) +
              MIN(Payline!K$3/10, COUNTIF(K13:K15, $AI$1)),
    TRUE, ""
)</f>
        <v>0</v>
      </c>
      <c r="AK13" s="43" cm="1">
        <f t="array" aca="1" ref="AK13" ca="1">_xlfn.IFS(
    $I13=0,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$I13&lt;E$14, MIN(Payline!L$5/10, COUNTIF(L11:L13, $AI$1)) +
              MIN(Payline!L$4/10, COUNTIF(L12:L14, $AI$1)) +
              MIN(Payline!L$3/10, COUNTIF(L13:L15, $AI$1)),
    TRUE, ""
)</f>
        <v>0</v>
      </c>
      <c r="AL13" s="43" cm="1">
        <f t="array" aca="1" ref="AL13" ca="1">_xlfn.IFS(
    $I13=0,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$I13&lt;F$14, MIN(Payline!M$5/10, COUNTIF(M11:M13, $AI$1)) +
              MIN(Payline!M$4/10, COUNTIF(M12:M14, $AI$1)) +
              MIN(Payline!M$3/10, COUNTIF(M13:M15, $AI$1)),
    TRUE, ""
)</f>
        <v>0</v>
      </c>
      <c r="AM13" s="43" cm="1">
        <f t="array" aca="1" ref="AM13" ca="1">_xlfn.IFS(
    $I13=0,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$I13&lt;G$14, MIN(Payline!N$5/10, COUNTIF(N11:N13, $AI$1)) +
              MIN(Payline!N$4/10, COUNTIF(N12:N14, $AI$1)) +
              MIN(Payline!N$3/10, COUNTIF(N13:N15, $AI$1)),
    TRUE, ""
)</f>
        <v>0</v>
      </c>
      <c r="AN13" s="46">
        <v>9</v>
      </c>
      <c r="AO13" s="43" cm="1">
        <f t="array" aca="1" ref="AO13" ca="1">_xlfn.IFS(
    $I13=0,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$I13&lt;C$14, MIN(Payline!J$5/10, COUNTIF(J11:J13, $AO$1)) +
              MIN(Payline!J$4/10, COUNTIF(J12:J14, $AO$1)) +
              MIN(Payline!J$3/10, COUNTIF(J13:J15, $AO$1)),
    TRUE, ""
)</f>
        <v>0.7</v>
      </c>
      <c r="AP13" s="43" cm="1">
        <f t="array" aca="1" ref="AP13" ca="1">_xlfn.IFS(
    $I13=0,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$I13&lt;D$14, MIN(Payline!K$5/10, COUNTIF(K11:K13, $AO$1)) +
              MIN(Payline!K$4/10, COUNTIF(K12:K14, $AO$1)) +
              MIN(Payline!K$3/10, COUNTIF(K13:K15, $AO$1)),
    TRUE, ""
)</f>
        <v>0.6</v>
      </c>
      <c r="AQ13" s="43" cm="1">
        <f t="array" aca="1" ref="AQ13" ca="1">_xlfn.IFS(
    $I13=0,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$I13&lt;E$14, MIN(Payline!L$5/10, COUNTIF(L11:L13, $AO$1)) +
              MIN(Payline!L$4/10, COUNTIF(L12:L14, $AO$1)) +
              MIN(Payline!L$3/10, COUNTIF(L13:L15, $AO$1)),
    TRUE, ""
)</f>
        <v>0.7</v>
      </c>
      <c r="AR13" s="43" cm="1">
        <f t="array" aca="1" ref="AR13" ca="1">_xlfn.IFS(
    $I13=0,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$I13&lt;F$14, MIN(Payline!M$5/10, COUNTIF(M11:M13, $AO$1)) +
              MIN(Payline!M$4/10, COUNTIF(M12:M14, $AO$1)) +
              MIN(Payline!M$3/10, COUNTIF(M13:M15, $AO$1)),
    TRUE, ""
)</f>
        <v>0.7</v>
      </c>
      <c r="AS13" s="43" cm="1">
        <f t="array" aca="1" ref="AS13" ca="1">_xlfn.IFS(
    $I13=0,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$I13&lt;G$14, MIN(Payline!N$5/10, COUNTIF(N11:N13, $AO$1)) +
              MIN(Payline!N$4/10, COUNTIF(N12:N14, $AO$1)) +
              MIN(Payline!N$3/10, COUNTIF(N13:N15, $AO$1)),
    TRUE, ""
)</f>
        <v>0.7</v>
      </c>
      <c r="AT13" s="46">
        <v>9</v>
      </c>
      <c r="AU13" s="43" cm="1">
        <f t="array" aca="1" ref="AU13" ca="1">_xlfn.IFS(
    $I13=0,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$I13&lt;C$14, MIN(Payline!J$5/10, COUNTIF(J11:J13, $AU$1)) +
              MIN(Payline!J$4/10, COUNTIF(J12:J14, $AU$1)) +
              MIN(Payline!J$3/10, COUNTIF(J13:J15, $AU$1)),
    TRUE, ""
)</f>
        <v>0</v>
      </c>
      <c r="AV13" s="43" cm="1">
        <f t="array" aca="1" ref="AV13" ca="1">_xlfn.IFS(
    $I13=0,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$I13&lt;D$14, MIN(Payline!K$5/10, COUNTIF(K11:K13, $AU$1)) +
              MIN(Payline!K$4/10, COUNTIF(K12:K14, $AU$1)) +
              MIN(Payline!K$3/10, COUNTIF(K13:K15, $AU$1)),
    TRUE, ""
)</f>
        <v>0</v>
      </c>
      <c r="AW13" s="43" cm="1">
        <f t="array" aca="1" ref="AW13" ca="1">_xlfn.IFS(
    $I13=0,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$I13&lt;E$14, MIN(Payline!L$5/10, COUNTIF(L11:L13, $AU$1)) +
              MIN(Payline!L$4/10, COUNTIF(L12:L14, $AU$1)) +
              MIN(Payline!L$3/10, COUNTIF(L13:L15, $AU$1)),
    TRUE, ""
)</f>
        <v>0</v>
      </c>
      <c r="AX13" s="43" cm="1">
        <f t="array" aca="1" ref="AX13" ca="1">_xlfn.IFS(
    $I13=0,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$I13&lt;F$14, MIN(Payline!M$5/10, COUNTIF(M11:M13, $AU$1)) +
              MIN(Payline!M$4/10, COUNTIF(M12:M14, $AU$1)) +
              MIN(Payline!M$3/10, COUNTIF(M13:M15, $AU$1)),
    TRUE, ""
)</f>
        <v>0</v>
      </c>
      <c r="AY13" s="43" cm="1">
        <f t="array" aca="1" ref="AY13" ca="1">_xlfn.IFS(
    $I13=0,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$I13&lt;G$14, MIN(Payline!N$5/10, COUNTIF(N11:N13, $AU$1)) +
              MIN(Payline!N$4/10, COUNTIF(N12:N14, $AU$1)) +
              MIN(Payline!N$3/10, COUNTIF(N13:N15, $AU$1)),
    TRUE, ""
)</f>
        <v>0</v>
      </c>
      <c r="AZ13" s="46">
        <v>9</v>
      </c>
      <c r="BA13" s="43" cm="1">
        <f t="array" aca="1" ref="BA13" ca="1">_xlfn.IFS(
    $I13=0,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$I13&lt;C$14, MIN(Payline!J$5/10, COUNTIF(J11:J13, $BA$1)) +
              MIN(Payline!J$4/10, COUNTIF(J12:J14, $BA$1)) +
              MIN(Payline!J$3/10, COUNTIF(J13:J15, $BA$1)),
    TRUE, ""
)</f>
        <v>0.3</v>
      </c>
      <c r="BB13" s="43" cm="1">
        <f t="array" aca="1" ref="BB13" ca="1">_xlfn.IFS(
    $I13=0,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$I13&lt;D$14, MIN(Payline!K$5/10, COUNTIF(K11:K13, $BA$1)) +
              MIN(Payline!K$4/10, COUNTIF(K12:K14, $BA$1)) +
              MIN(Payline!K$3/10, COUNTIF(K13:K15, $BA$1)),
    TRUE, ""
)</f>
        <v>0.4</v>
      </c>
      <c r="BC13" s="43" cm="1">
        <f t="array" aca="1" ref="BC13" ca="1">_xlfn.IFS(
    $I13=0,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$I13&lt;E$14, MIN(Payline!L$5/10, COUNTIF(L11:L13, $BA$1)) +
              MIN(Payline!L$4/10, COUNTIF(L12:L14, $BA$1)) +
              MIN(Payline!L$3/10, COUNTIF(L13:L15, $BA$1)),
    TRUE, ""
)</f>
        <v>0.3</v>
      </c>
      <c r="BD13" s="43" cm="1">
        <f t="array" aca="1" ref="BD13" ca="1">_xlfn.IFS(
    $I13=0,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$I13&lt;F$14, MIN(Payline!M$5/10, COUNTIF(M11:M13, $BA$1)) +
              MIN(Payline!M$4/10, COUNTIF(M12:M14, $BA$1)) +
              MIN(Payline!M$3/10, COUNTIF(M13:M15, $BA$1)),
    TRUE, ""
)</f>
        <v>0.3</v>
      </c>
      <c r="BE13" s="43" cm="1">
        <f t="array" aca="1" ref="BE13" ca="1">_xlfn.IFS(
    $I13=0,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$I13&lt;G$14, MIN(Payline!N$5/10, COUNTIF(N11:N13, $BA$1)) +
              MIN(Payline!N$4/10, COUNTIF(N12:N14, $BA$1)) +
              MIN(Payline!N$3/10, COUNTIF(N13:N15, $BA$1)),
    TRUE, ""
)</f>
        <v>0.3</v>
      </c>
      <c r="BF13" s="46">
        <v>9</v>
      </c>
      <c r="BG13" s="43" cm="1">
        <f t="array" aca="1" ref="BG13" ca="1">_xlfn.IFS(
    $I13=0,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$I13&lt;C$14, MIN(Payline!J$5/10, COUNTIF(J11:J13, $BG$1)) +
              MIN(Payline!J$4/10, COUNTIF(J12:J14, $BG$1)) +
              MIN(Payline!J$3/10, COUNTIF(J13:J15, $BG$1)),
    TRUE, ""
)</f>
        <v>0.7</v>
      </c>
      <c r="BH13" s="43" cm="1">
        <f t="array" aca="1" ref="BH13" ca="1">_xlfn.IFS(
    $I13=0,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$I13&lt;D$14, MIN(Payline!K$5/10, COUNTIF(K11:K13, $BG$1)) +
              MIN(Payline!K$4/10, COUNTIF(K12:K14, $BG$1)) +
              MIN(Payline!K$3/10, COUNTIF(K13:K15, $BG$1)),
    TRUE, ""
)</f>
        <v>0.7</v>
      </c>
      <c r="BI13" s="43" cm="1">
        <f t="array" aca="1" ref="BI13" ca="1">_xlfn.IFS(
    $I13=0,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$I13&lt;E$14, MIN(Payline!L$5/10, COUNTIF(L11:L13, $BG$1)) +
              MIN(Payline!L$4/10, COUNTIF(L12:L14, $BG$1)) +
              MIN(Payline!L$3/10, COUNTIF(L13:L15, $BG$1)),
    TRUE, ""
)</f>
        <v>0.7</v>
      </c>
      <c r="BJ13" s="43" cm="1">
        <f t="array" aca="1" ref="BJ13" ca="1">_xlfn.IFS(
    $I13=0,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$I13&lt;F$14, MIN(Payline!M$5/10, COUNTIF(M11:M13, $BG$1)) +
              MIN(Payline!M$4/10, COUNTIF(M12:M14, $BG$1)) +
              MIN(Payline!M$3/10, COUNTIF(M13:M15, $BG$1)),
    TRUE, ""
)</f>
        <v>0.6</v>
      </c>
      <c r="BK13" s="43" cm="1">
        <f t="array" aca="1" ref="BK13" ca="1">_xlfn.IFS(
    $I13=0,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$I13&lt;G$14, MIN(Payline!N$5/10, COUNTIF(N11:N13, $BG$1)) +
              MIN(Payline!N$4/10, COUNTIF(N12:N14, $BG$1)) +
              MIN(Payline!N$3/10, COUNTIF(N13:N15, $BG$1)),
    TRUE, ""
)</f>
        <v>0.7</v>
      </c>
      <c r="BL13" s="46">
        <v>9</v>
      </c>
      <c r="BM13" s="43" cm="1">
        <f t="array" aca="1" ref="BM13" ca="1">_xlfn.IFS(
    $I13=0,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$I13&lt;C$14, MIN(Payline!J$5/10, COUNTIF(J11:J13, $BM$1)) +
              MIN(Payline!J$4/10, COUNTIF(J12:J14, $BM$1)) +
              MIN(Payline!J$3/10, COUNTIF(J13:J15, $BM$1)),
    TRUE, ""
)</f>
        <v>1</v>
      </c>
      <c r="BN13" s="43" cm="1">
        <f t="array" aca="1" ref="BN13" ca="1">_xlfn.IFS(
    $I13=0,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$I13&lt;D$14, MIN(Payline!K$5/10, COUNTIF(K11:K13, $BM$1)) +
              MIN(Payline!K$4/10, COUNTIF(K12:K14, $BM$1)) +
              MIN(Payline!K$3/10, COUNTIF(K13:K15, $BM$1)),
    TRUE, ""
)</f>
        <v>1</v>
      </c>
      <c r="BO13" s="43" cm="1">
        <f t="array" aca="1" ref="BO13" ca="1">_xlfn.IFS(
    $I13=0,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$I13&lt;E$14, MIN(Payline!L$5/10, COUNTIF(L11:L13, $BM$1)) +
              MIN(Payline!L$4/10, COUNTIF(L12:L14, $BM$1)) +
              MIN(Payline!L$3/10, COUNTIF(L13:L15, $BM$1)),
    TRUE, ""
)</f>
        <v>1</v>
      </c>
      <c r="BP13" s="43" cm="1">
        <f t="array" aca="1" ref="BP13" ca="1">_xlfn.IFS(
    $I13=0,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$I13&lt;F$14, MIN(Payline!M$5/10, COUNTIF(M11:M13, $BM$1)) +
              MIN(Payline!M$4/10, COUNTIF(M12:M14, $BM$1)) +
              MIN(Payline!M$3/10, COUNTIF(M13:M15, $BM$1)),
    TRUE, ""
)</f>
        <v>1</v>
      </c>
      <c r="BQ13" s="161" cm="1">
        <f t="array" aca="1" ref="BQ13" ca="1">_xlfn.IFS(
    $I13=0,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$I13&lt;G$14, MIN(Payline!N$5/10, COUNTIF(N11:N13, $BM$1)) +
              MIN(Payline!N$4/10, COUNTIF(N12:N14, $BM$1)) +
              MIN(Payline!N$3/10, COUNTIF(N13:N15, $BM$1)),
    TRUE, ""
)</f>
        <v>1</v>
      </c>
    </row>
    <row r="14" spans="1:69">
      <c r="B14" s="12" t="s">
        <v>134</v>
      </c>
      <c r="C14" s="12">
        <f>SUM(C3:C13)</f>
        <v>102</v>
      </c>
      <c r="D14" s="12">
        <f t="shared" ref="D14:G14" si="6">SUM(D3:D13)</f>
        <v>102</v>
      </c>
      <c r="E14" s="12">
        <f t="shared" si="6"/>
        <v>102</v>
      </c>
      <c r="F14" s="12">
        <f t="shared" si="6"/>
        <v>102</v>
      </c>
      <c r="G14" s="12">
        <f t="shared" si="6"/>
        <v>102</v>
      </c>
      <c r="I14" s="84">
        <v>10</v>
      </c>
      <c r="J14" s="83" t="s">
        <v>189</v>
      </c>
      <c r="K14" s="83" t="s">
        <v>189</v>
      </c>
      <c r="L14" s="83" t="s">
        <v>189</v>
      </c>
      <c r="M14" s="83" t="s">
        <v>189</v>
      </c>
      <c r="N14" s="83" t="s">
        <v>189</v>
      </c>
      <c r="P14" s="46">
        <v>10</v>
      </c>
      <c r="Q14" s="43" cm="1">
        <f t="array" aca="1" ref="Q14" ca="1">_xlfn.IFS(
    $I14=0,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$I14=1, MIN(Payline!J$5/10, COUNTIF(INDIRECT(ADDRESS(C$14+3, COLUMN(J$1))), $Q$1) + COUNTIF(J$4, $Q$1) + COUNTIF(J$5, $Q$1)) +
          MIN(Payline!J$4/10, COUNTIF(J$4, $Q$1) + COUNTIF(J$5, $Q$1) + COUNTIF(J$6, $Q$1)) +
          MIN(Payline!J$3/10, COUNTIF(J$5:J$7, $Q$1)),
    $I14=(C$14-2),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$I14&lt;C$14, MIN(Payline!J$5/10, COUNTIF(J12:J14, $Q$1)) +
              MIN(Payline!J$4/10, COUNTIF(J13:J15, $Q$1)) +
              MIN(Payline!J$3/10, COUNTIF(J14:J16, $Q$1)),
    TRUE, ""
)</f>
        <v>0</v>
      </c>
      <c r="R14" s="43" cm="1">
        <f t="array" aca="1" ref="R14" ca="1">_xlfn.IFS(
    $I14=0,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$I14=1, MIN(Payline!K$5/10, COUNTIF(INDIRECT(ADDRESS(D$14+3, COLUMN(K$1))), $Q$1) + COUNTIF(K$4, $Q$1) + COUNTIF(K$5, $Q$1)) +
          MIN(Payline!K$4/10, COUNTIF(K$4, $Q$1) + COUNTIF(K$5, $Q$1) + COUNTIF(K$6, $Q$1)) +
          MIN(Payline!K$3/10, COUNTIF(K$5:K$7, $Q$1)),
    $I14=(D$14-2),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$I14&lt;D$14, MIN(Payline!K$5/10, COUNTIF(K12:K14, $Q$1)) +
              MIN(Payline!K$4/10, COUNTIF(K13:K15, $Q$1)) +
              MIN(Payline!K$3/10, COUNTIF(K14:K16, $Q$1)),
    TRUE, ""
)</f>
        <v>0</v>
      </c>
      <c r="S14" s="43" cm="1">
        <f t="array" aca="1" ref="S14" ca="1">_xlfn.IFS(
    $I14=0,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$I14=1, MIN(Payline!L$5/10, COUNTIF(INDIRECT(ADDRESS(E$14+3, COLUMN(L$1))), $Q$1) + COUNTIF(L$4, $Q$1) + COUNTIF(L$5, $Q$1)) +
          MIN(Payline!L$4/10, COUNTIF(L$4, $Q$1) + COUNTIF(L$5, $Q$1) + COUNTIF(L$6, $Q$1)) +
          MIN(Payline!L$3/10, COUNTIF(L$5:L$7, $Q$1)),
    $I14=(E$14-2),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$I14&lt;E$14, MIN(Payline!L$5/10, COUNTIF(L12:L14, $Q$1)) +
              MIN(Payline!L$4/10, COUNTIF(L13:L15, $Q$1)) +
              MIN(Payline!L$3/10, COUNTIF(L14:L16, $Q$1)),
    TRUE, ""
)</f>
        <v>0</v>
      </c>
      <c r="T14" s="43" cm="1">
        <f t="array" aca="1" ref="T14" ca="1">_xlfn.IFS(
    $I14=0,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$I14=1, MIN(Payline!M$5/10, COUNTIF(INDIRECT(ADDRESS(F$14+3, COLUMN(M$1))), $Q$1) + COUNTIF(M$4, $Q$1) + COUNTIF(M$5, $Q$1)) +
          MIN(Payline!M$4/10, COUNTIF(M$4, $Q$1) + COUNTIF(M$5, $Q$1) + COUNTIF(M$6, $Q$1)) +
          MIN(Payline!M$3/10, COUNTIF(M$5:M$7, $Q$1)),
    $I14=(F$14-2),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$I14&lt;F$14, MIN(Payline!M$5/10, COUNTIF(M12:M14, $Q$1)) +
              MIN(Payline!M$4/10, COUNTIF(M13:M15, $Q$1)) +
              MIN(Payline!M$3/10, COUNTIF(M14:M16, $Q$1)),
    TRUE, ""
)</f>
        <v>0</v>
      </c>
      <c r="U14" s="43" cm="1">
        <f t="array" aca="1" ref="U14" ca="1">_xlfn.IFS(
    $I14=0,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$I14=1, MIN(Payline!N$5/10, COUNTIF(INDIRECT(ADDRESS(G$14+3, COLUMN(N$1))), $Q$1) + COUNTIF(N$4, $Q$1) + COUNTIF(N$5, $Q$1)) +
          MIN(Payline!N$4/10, COUNTIF(N$4, $Q$1) + COUNTIF(N$5, $Q$1) + COUNTIF(N$6, $Q$1)) +
          MIN(Payline!N$3/10, COUNTIF(N$5:N$7, $Q$1)),
    $I14=(G$14-2),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$I14&lt;G$14, MIN(Payline!N$5/10, COUNTIF(N12:N14, $Q$1)) +
              MIN(Payline!N$4/10, COUNTIF(N13:N15, $Q$1)) +
              MIN(Payline!N$3/10, COUNTIF(N14:N16, $Q$1)),
    TRUE, ""
)</f>
        <v>0</v>
      </c>
      <c r="V14" s="46">
        <v>10</v>
      </c>
      <c r="W14" s="43" cm="1">
        <f t="array" aca="1" ref="W14" ca="1">_xlfn.IFS(
    $I14=0,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$I14=1, MIN(Payline!J$5/10, COUNTIF(INDIRECT(ADDRESS(C$14+3, COLUMN(J$1))), $W$1) + COUNTIF(J$4, $W$1) + COUNTIF(J$5, $W$1)) +
          MIN(Payline!J$4/10, COUNTIF(J$4, $W$1) + COUNTIF(J$5, $W$1) + COUNTIF(J$6, $W$1)) +
          MIN(Payline!J$3/10, COUNTIF(J$5:J$7, $W$1)),
    $I14=(C$14-2),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$I14&lt;C$14, MIN(Payline!J$5/10, COUNTIF(J12:J14, $W$1)) +
              MIN(Payline!J$4/10, COUNTIF(J13:J15, $W$1)) +
              MIN(Payline!J$3/10, COUNTIF(J14:J16, $W$1)),
    TRUE, ""
)</f>
        <v>0.7</v>
      </c>
      <c r="X14" s="43" cm="1">
        <f t="array" aca="1" ref="X14" ca="1">_xlfn.IFS(
    $I14=0,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$I14=1, MIN(Payline!K$5/10, COUNTIF(INDIRECT(ADDRESS(D$14+3, COLUMN(K$1))), $W$1) + COUNTIF(K$4, $W$1) + COUNTIF(K$5, $W$1)) +
          MIN(Payline!K$4/10, COUNTIF(K$4, $W$1) + COUNTIF(K$5, $W$1) + COUNTIF(K$6, $W$1)) +
          MIN(Payline!K$3/10, COUNTIF(K$5:K$7, $W$1)),
    $I14=(D$14-2),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$I14&lt;D$14, MIN(Payline!K$5/10, COUNTIF(K12:K14, $W$1)) +
              MIN(Payline!K$4/10, COUNTIF(K13:K15, $W$1)) +
              MIN(Payline!K$3/10, COUNTIF(K14:K16, $W$1)),
    TRUE, ""
)</f>
        <v>0.6</v>
      </c>
      <c r="Y14" s="43" cm="1">
        <f t="array" aca="1" ref="Y14" ca="1">_xlfn.IFS(
    $I14=0,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$I14=1, MIN(Payline!L$5/10, COUNTIF(INDIRECT(ADDRESS(E$14+3, COLUMN(L$1))), $W$1) + COUNTIF(L$4, $W$1) + COUNTIF(L$5, $W$1)) +
          MIN(Payline!L$4/10, COUNTIF(L$4, $W$1) + COUNTIF(L$5, $W$1) + COUNTIF(L$6, $W$1)) +
          MIN(Payline!L$3/10, COUNTIF(L$5:L$7, $W$1)),
    $I14=(E$14-2),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$I14&lt;E$14, MIN(Payline!L$5/10, COUNTIF(L12:L14, $W$1)) +
              MIN(Payline!L$4/10, COUNTIF(L13:L15, $W$1)) +
              MIN(Payline!L$3/10, COUNTIF(L14:L16, $W$1)),
    TRUE, ""
)</f>
        <v>0.7</v>
      </c>
      <c r="Z14" s="43" cm="1">
        <f t="array" aca="1" ref="Z14" ca="1">_xlfn.IFS(
    $I14=0,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$I14=1, MIN(Payline!M$5/10, COUNTIF(INDIRECT(ADDRESS(F$14+3, COLUMN(M$1))), $W$1) + COUNTIF(M$4, $W$1) + COUNTIF(M$5, $W$1)) +
          MIN(Payline!M$4/10, COUNTIF(M$4, $W$1) + COUNTIF(M$5, $W$1) + COUNTIF(M$6, $W$1)) +
          MIN(Payline!M$3/10, COUNTIF(M$5:M$7, $W$1)),
    $I14=(F$14-2),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$I14&lt;F$14, MIN(Payline!M$5/10, COUNTIF(M12:M14, $W$1)) +
              MIN(Payline!M$4/10, COUNTIF(M13:M15, $W$1)) +
              MIN(Payline!M$3/10, COUNTIF(M14:M16, $W$1)),
    TRUE, ""
)</f>
        <v>0.7</v>
      </c>
      <c r="AA14" s="43" cm="1">
        <f t="array" aca="1" ref="AA14" ca="1">_xlfn.IFS(
    $I14=0,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$I14=1, MIN(Payline!N$5/10, COUNTIF(INDIRECT(ADDRESS(G$14+3, COLUMN(N$1))), $W$1) + COUNTIF(N$4, $W$1) + COUNTIF(N$5, $W$1)) +
          MIN(Payline!N$4/10, COUNTIF(N$4, $W$1) + COUNTIF(N$5, $W$1) + COUNTIF(N$6, $W$1)) +
          MIN(Payline!N$3/10, COUNTIF(N$5:N$7, $W$1)),
    $I14=(G$14-2),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$I14&lt;G$14, MIN(Payline!N$5/10, COUNTIF(N12:N14, $W$1)) +
              MIN(Payline!N$4/10, COUNTIF(N13:N15, $W$1)) +
              MIN(Payline!N$3/10, COUNTIF(N14:N16, $W$1)),
    TRUE, ""
)</f>
        <v>0.7</v>
      </c>
      <c r="AB14" s="46">
        <v>10</v>
      </c>
      <c r="AC14" s="43" cm="1">
        <f t="array" aca="1" ref="AC14" ca="1">_xlfn.IFS(
    $I14=0,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$I14&lt;C$14, MIN(Payline!J$5/10, COUNTIF(J12:J14, $AC$1)) +
              MIN(Payline!J$4/10, COUNTIF(J13:J15, $AC$1)) +
              MIN(Payline!J$3/10, COUNTIF(J14:J16, $AC$1)),
    TRUE, ""
)</f>
        <v>0.3</v>
      </c>
      <c r="AD14" s="43" cm="1">
        <f t="array" aca="1" ref="AD14" ca="1">_xlfn.IFS(
    $I14=0,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$I14&lt;D$14, MIN(Payline!K$5/10, COUNTIF(K12:K14, $AC$1)) +
              MIN(Payline!K$4/10, COUNTIF(K13:K15, $AC$1)) +
              MIN(Payline!K$3/10, COUNTIF(K14:K16, $AC$1)),
    TRUE, ""
)</f>
        <v>0.3</v>
      </c>
      <c r="AE14" s="43" cm="1">
        <f t="array" aca="1" ref="AE14" ca="1">_xlfn.IFS(
    $I14=0,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$I14&lt;E$14, MIN(Payline!L$5/10, COUNTIF(L12:L14, $AC$1)) +
              MIN(Payline!L$4/10, COUNTIF(L13:L15, $AC$1)) +
              MIN(Payline!L$3/10, COUNTIF(L14:L16, $AC$1)),
    TRUE, ""
)</f>
        <v>0.3</v>
      </c>
      <c r="AF14" s="43" cm="1">
        <f t="array" aca="1" ref="AF14" ca="1">_xlfn.IFS(
    $I14=0,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$I14&lt;F$14, MIN(Payline!M$5/10, COUNTIF(M12:M14, $AC$1)) +
              MIN(Payline!M$4/10, COUNTIF(M13:M15, $AC$1)) +
              MIN(Payline!M$3/10, COUNTIF(M14:M16, $AC$1)),
    TRUE, ""
)</f>
        <v>0.4</v>
      </c>
      <c r="AG14" s="43" cm="1">
        <f t="array" aca="1" ref="AG14" ca="1">_xlfn.IFS(
    $I14=0,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$I14&lt;G$14, MIN(Payline!N$5/10, COUNTIF(N12:N14, $AC$1)) +
              MIN(Payline!N$4/10, COUNTIF(N13:N15, $AC$1)) +
              MIN(Payline!N$3/10, COUNTIF(N14:N16, $AC$1)),
    TRUE, ""
)</f>
        <v>0.3</v>
      </c>
      <c r="AH14" s="46">
        <v>10</v>
      </c>
      <c r="AI14" s="43" cm="1">
        <f t="array" aca="1" ref="AI14" ca="1">_xlfn.IFS(
    $I14=0,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$I14&lt;C$14, MIN(Payline!J$5/10, COUNTIF(J12:J14, $AI$1)) +
              MIN(Payline!J$4/10, COUNTIF(J13:J15, $AI$1)) +
              MIN(Payline!J$3/10, COUNTIF(J14:J16, $AI$1)),
    TRUE, ""
)</f>
        <v>0</v>
      </c>
      <c r="AJ14" s="43" cm="1">
        <f t="array" aca="1" ref="AJ14" ca="1">_xlfn.IFS(
    $I14=0,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$I14&lt;D$14, MIN(Payline!K$5/10, COUNTIF(K12:K14, $AI$1)) +
              MIN(Payline!K$4/10, COUNTIF(K13:K15, $AI$1)) +
              MIN(Payline!K$3/10, COUNTIF(K14:K16, $AI$1)),
    TRUE, ""
)</f>
        <v>0</v>
      </c>
      <c r="AK14" s="43" cm="1">
        <f t="array" aca="1" ref="AK14" ca="1">_xlfn.IFS(
    $I14=0,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$I14&lt;E$14, MIN(Payline!L$5/10, COUNTIF(L12:L14, $AI$1)) +
              MIN(Payline!L$4/10, COUNTIF(L13:L15, $AI$1)) +
              MIN(Payline!L$3/10, COUNTIF(L14:L16, $AI$1)),
    TRUE, ""
)</f>
        <v>0</v>
      </c>
      <c r="AL14" s="43" cm="1">
        <f t="array" aca="1" ref="AL14" ca="1">_xlfn.IFS(
    $I14=0,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$I14&lt;F$14, MIN(Payline!M$5/10, COUNTIF(M12:M14, $AI$1)) +
              MIN(Payline!M$4/10, COUNTIF(M13:M15, $AI$1)) +
              MIN(Payline!M$3/10, COUNTIF(M14:M16, $AI$1)),
    TRUE, ""
)</f>
        <v>0</v>
      </c>
      <c r="AM14" s="43" cm="1">
        <f t="array" aca="1" ref="AM14" ca="1">_xlfn.IFS(
    $I14=0,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$I14&lt;G$14, MIN(Payline!N$5/10, COUNTIF(N12:N14, $AI$1)) +
              MIN(Payline!N$4/10, COUNTIF(N13:N15, $AI$1)) +
              MIN(Payline!N$3/10, COUNTIF(N14:N16, $AI$1)),
    TRUE, ""
)</f>
        <v>0</v>
      </c>
      <c r="AN14" s="46">
        <v>10</v>
      </c>
      <c r="AO14" s="43" cm="1">
        <f t="array" aca="1" ref="AO14" ca="1">_xlfn.IFS(
    $I14=0,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$I14&lt;C$14, MIN(Payline!J$5/10, COUNTIF(J12:J14, $AO$1)) +
              MIN(Payline!J$4/10, COUNTIF(J13:J15, $AO$1)) +
              MIN(Payline!J$3/10, COUNTIF(J14:J16, $AO$1)),
    TRUE, ""
)</f>
        <v>1</v>
      </c>
      <c r="AP14" s="43" cm="1">
        <f t="array" aca="1" ref="AP14" ca="1">_xlfn.IFS(
    $I14=0,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$I14&lt;D$14, MIN(Payline!K$5/10, COUNTIF(K12:K14, $AO$1)) +
              MIN(Payline!K$4/10, COUNTIF(K13:K15, $AO$1)) +
              MIN(Payline!K$3/10, COUNTIF(K14:K16, $AO$1)),
    TRUE, ""
)</f>
        <v>1</v>
      </c>
      <c r="AQ14" s="43" cm="1">
        <f t="array" aca="1" ref="AQ14" ca="1">_xlfn.IFS(
    $I14=0,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$I14&lt;E$14, MIN(Payline!L$5/10, COUNTIF(L12:L14, $AO$1)) +
              MIN(Payline!L$4/10, COUNTIF(L13:L15, $AO$1)) +
              MIN(Payline!L$3/10, COUNTIF(L14:L16, $AO$1)),
    TRUE, ""
)</f>
        <v>1</v>
      </c>
      <c r="AR14" s="43" cm="1">
        <f t="array" aca="1" ref="AR14" ca="1">_xlfn.IFS(
    $I14=0,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$I14&lt;F$14, MIN(Payline!M$5/10, COUNTIF(M12:M14, $AO$1)) +
              MIN(Payline!M$4/10, COUNTIF(M13:M15, $AO$1)) +
              MIN(Payline!M$3/10, COUNTIF(M14:M16, $AO$1)),
    TRUE, ""
)</f>
        <v>1</v>
      </c>
      <c r="AS14" s="43" cm="1">
        <f t="array" aca="1" ref="AS14" ca="1">_xlfn.IFS(
    $I14=0,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$I14&lt;G$14, MIN(Payline!N$5/10, COUNTIF(N12:N14, $AO$1)) +
              MIN(Payline!N$4/10, COUNTIF(N13:N15, $AO$1)) +
              MIN(Payline!N$3/10, COUNTIF(N14:N16, $AO$1)),
    TRUE, ""
)</f>
        <v>1</v>
      </c>
      <c r="AT14" s="46">
        <v>10</v>
      </c>
      <c r="AU14" s="43" cm="1">
        <f t="array" aca="1" ref="AU14" ca="1">_xlfn.IFS(
    $I14=0,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$I14&lt;C$14, MIN(Payline!J$5/10, COUNTIF(J12:J14, $AU$1)) +
              MIN(Payline!J$4/10, COUNTIF(J13:J15, $AU$1)) +
              MIN(Payline!J$3/10, COUNTIF(J14:J16, $AU$1)),
    TRUE, ""
)</f>
        <v>0</v>
      </c>
      <c r="AV14" s="43" cm="1">
        <f t="array" aca="1" ref="AV14" ca="1">_xlfn.IFS(
    $I14=0,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$I14&lt;D$14, MIN(Payline!K$5/10, COUNTIF(K12:K14, $AU$1)) +
              MIN(Payline!K$4/10, COUNTIF(K13:K15, $AU$1)) +
              MIN(Payline!K$3/10, COUNTIF(K14:K16, $AU$1)),
    TRUE, ""
)</f>
        <v>0</v>
      </c>
      <c r="AW14" s="43" cm="1">
        <f t="array" aca="1" ref="AW14" ca="1">_xlfn.IFS(
    $I14=0,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$I14&lt;E$14, MIN(Payline!L$5/10, COUNTIF(L12:L14, $AU$1)) +
              MIN(Payline!L$4/10, COUNTIF(L13:L15, $AU$1)) +
              MIN(Payline!L$3/10, COUNTIF(L14:L16, $AU$1)),
    TRUE, ""
)</f>
        <v>0</v>
      </c>
      <c r="AX14" s="43" cm="1">
        <f t="array" aca="1" ref="AX14" ca="1">_xlfn.IFS(
    $I14=0,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$I14&lt;F$14, MIN(Payline!M$5/10, COUNTIF(M12:M14, $AU$1)) +
              MIN(Payline!M$4/10, COUNTIF(M13:M15, $AU$1)) +
              MIN(Payline!M$3/10, COUNTIF(M14:M16, $AU$1)),
    TRUE, ""
)</f>
        <v>0</v>
      </c>
      <c r="AY14" s="43" cm="1">
        <f t="array" aca="1" ref="AY14" ca="1">_xlfn.IFS(
    $I14=0,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$I14&lt;G$14, MIN(Payline!N$5/10, COUNTIF(N12:N14, $AU$1)) +
              MIN(Payline!N$4/10, COUNTIF(N13:N15, $AU$1)) +
              MIN(Payline!N$3/10, COUNTIF(N14:N16, $AU$1)),
    TRUE, ""
)</f>
        <v>0</v>
      </c>
      <c r="AZ14" s="46">
        <v>10</v>
      </c>
      <c r="BA14" s="43" cm="1">
        <f t="array" aca="1" ref="BA14" ca="1">_xlfn.IFS(
    $I14=0,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$I14&lt;C$14, MIN(Payline!J$5/10, COUNTIF(J12:J14, $BA$1)) +
              MIN(Payline!J$4/10, COUNTIF(J13:J15, $BA$1)) +
              MIN(Payline!J$3/10, COUNTIF(J14:J16, $BA$1)),
    TRUE, ""
)</f>
        <v>0</v>
      </c>
      <c r="BB14" s="43" cm="1">
        <f t="array" aca="1" ref="BB14" ca="1">_xlfn.IFS(
    $I14=0,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$I14&lt;D$14, MIN(Payline!K$5/10, COUNTIF(K12:K14, $BA$1)) +
              MIN(Payline!K$4/10, COUNTIF(K13:K15, $BA$1)) +
              MIN(Payline!K$3/10, COUNTIF(K14:K16, $BA$1)),
    TRUE, ""
)</f>
        <v>0</v>
      </c>
      <c r="BC14" s="43" cm="1">
        <f t="array" aca="1" ref="BC14" ca="1">_xlfn.IFS(
    $I14=0,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$I14&lt;E$14, MIN(Payline!L$5/10, COUNTIF(L12:L14, $BA$1)) +
              MIN(Payline!L$4/10, COUNTIF(L13:L15, $BA$1)) +
              MIN(Payline!L$3/10, COUNTIF(L14:L16, $BA$1)),
    TRUE, ""
)</f>
        <v>0</v>
      </c>
      <c r="BD14" s="43" cm="1">
        <f t="array" aca="1" ref="BD14" ca="1">_xlfn.IFS(
    $I14=0,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$I14&lt;F$14, MIN(Payline!M$5/10, COUNTIF(M12:M14, $BA$1)) +
              MIN(Payline!M$4/10, COUNTIF(M13:M15, $BA$1)) +
              MIN(Payline!M$3/10, COUNTIF(M14:M16, $BA$1)),
    TRUE, ""
)</f>
        <v>0</v>
      </c>
      <c r="BE14" s="43" cm="1">
        <f t="array" aca="1" ref="BE14" ca="1">_xlfn.IFS(
    $I14=0,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$I14&lt;G$14, MIN(Payline!N$5/10, COUNTIF(N12:N14, $BA$1)) +
              MIN(Payline!N$4/10, COUNTIF(N13:N15, $BA$1)) +
              MIN(Payline!N$3/10, COUNTIF(N14:N16, $BA$1)),
    TRUE, ""
)</f>
        <v>0</v>
      </c>
      <c r="BF14" s="46">
        <v>10</v>
      </c>
      <c r="BG14" s="43" cm="1">
        <f t="array" aca="1" ref="BG14" ca="1">_xlfn.IFS(
    $I14=0,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$I14&lt;C$14, MIN(Payline!J$5/10, COUNTIF(J12:J14, $BG$1)) +
              MIN(Payline!J$4/10, COUNTIF(J13:J15, $BG$1)) +
              MIN(Payline!J$3/10, COUNTIF(J14:J16, $BG$1)),
    TRUE, ""
)</f>
        <v>0.3</v>
      </c>
      <c r="BH14" s="43" cm="1">
        <f t="array" aca="1" ref="BH14" ca="1">_xlfn.IFS(
    $I14=0,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$I14&lt;D$14, MIN(Payline!K$5/10, COUNTIF(K12:K14, $BG$1)) +
              MIN(Payline!K$4/10, COUNTIF(K13:K15, $BG$1)) +
              MIN(Payline!K$3/10, COUNTIF(K14:K16, $BG$1)),
    TRUE, ""
)</f>
        <v>0.4</v>
      </c>
      <c r="BI14" s="43" cm="1">
        <f t="array" aca="1" ref="BI14" ca="1">_xlfn.IFS(
    $I14=0,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$I14&lt;E$14, MIN(Payline!L$5/10, COUNTIF(L12:L14, $BG$1)) +
              MIN(Payline!L$4/10, COUNTIF(L13:L15, $BG$1)) +
              MIN(Payline!L$3/10, COUNTIF(L14:L16, $BG$1)),
    TRUE, ""
)</f>
        <v>0.3</v>
      </c>
      <c r="BJ14" s="43" cm="1">
        <f t="array" aca="1" ref="BJ14" ca="1">_xlfn.IFS(
    $I14=0,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$I14&lt;F$14, MIN(Payline!M$5/10, COUNTIF(M12:M14, $BG$1)) +
              MIN(Payline!M$4/10, COUNTIF(M13:M15, $BG$1)) +
              MIN(Payline!M$3/10, COUNTIF(M14:M16, $BG$1)),
    TRUE, ""
)</f>
        <v>0.3</v>
      </c>
      <c r="BK14" s="43" cm="1">
        <f t="array" aca="1" ref="BK14" ca="1">_xlfn.IFS(
    $I14=0,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$I14&lt;G$14, MIN(Payline!N$5/10, COUNTIF(N12:N14, $BG$1)) +
              MIN(Payline!N$4/10, COUNTIF(N13:N15, $BG$1)) +
              MIN(Payline!N$3/10, COUNTIF(N14:N16, $BG$1)),
    TRUE, ""
)</f>
        <v>0.3</v>
      </c>
      <c r="BL14" s="46">
        <v>10</v>
      </c>
      <c r="BM14" s="43" cm="1">
        <f t="array" aca="1" ref="BM14" ca="1">_xlfn.IFS(
    $I14=0,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$I14&lt;C$14, MIN(Payline!J$5/10, COUNTIF(J12:J14, $BM$1)) +
              MIN(Payline!J$4/10, COUNTIF(J13:J15, $BM$1)) +
              MIN(Payline!J$3/10, COUNTIF(J14:J16, $BM$1)),
    TRUE, ""
)</f>
        <v>0.7</v>
      </c>
      <c r="BN14" s="43" cm="1">
        <f t="array" aca="1" ref="BN14" ca="1">_xlfn.IFS(
    $I14=0,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$I14&lt;D$14, MIN(Payline!K$5/10, COUNTIF(K12:K14, $BM$1)) +
              MIN(Payline!K$4/10, COUNTIF(K13:K15, $BM$1)) +
              MIN(Payline!K$3/10, COUNTIF(K14:K16, $BM$1)),
    TRUE, ""
)</f>
        <v>0.7</v>
      </c>
      <c r="BO14" s="43" cm="1">
        <f t="array" aca="1" ref="BO14" ca="1">_xlfn.IFS(
    $I14=0,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$I14&lt;E$14, MIN(Payline!L$5/10, COUNTIF(L12:L14, $BM$1)) +
              MIN(Payline!L$4/10, COUNTIF(L13:L15, $BM$1)) +
              MIN(Payline!L$3/10, COUNTIF(L14:L16, $BM$1)),
    TRUE, ""
)</f>
        <v>0.7</v>
      </c>
      <c r="BP14" s="43" cm="1">
        <f t="array" aca="1" ref="BP14" ca="1">_xlfn.IFS(
    $I14=0,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$I14&lt;F$14, MIN(Payline!M$5/10, COUNTIF(M12:M14, $BM$1)) +
              MIN(Payline!M$4/10, COUNTIF(M13:M15, $BM$1)) +
              MIN(Payline!M$3/10, COUNTIF(M14:M16, $BM$1)),
    TRUE, ""
)</f>
        <v>0.6</v>
      </c>
      <c r="BQ14" s="161" cm="1">
        <f t="array" aca="1" ref="BQ14" ca="1">_xlfn.IFS(
    $I14=0,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$I14&lt;G$14, MIN(Payline!N$5/10, COUNTIF(N12:N14, $BM$1)) +
              MIN(Payline!N$4/10, COUNTIF(N13:N15, $BM$1)) +
              MIN(Payline!N$3/10, COUNTIF(N14:N16, $BM$1)),
    TRUE, ""
)</f>
        <v>0.7</v>
      </c>
    </row>
    <row r="15" spans="1:69">
      <c r="I15" s="84">
        <v>11</v>
      </c>
      <c r="J15" s="83" t="s">
        <v>186</v>
      </c>
      <c r="K15" s="83" t="s">
        <v>186</v>
      </c>
      <c r="L15" s="83" t="s">
        <v>186</v>
      </c>
      <c r="M15" s="83" t="s">
        <v>186</v>
      </c>
      <c r="N15" s="83" t="s">
        <v>186</v>
      </c>
      <c r="P15" s="46">
        <v>11</v>
      </c>
      <c r="Q15" s="43" cm="1">
        <f t="array" aca="1" ref="Q15" ca="1">_xlfn.IFS(
    $I15=0,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$I15=1, MIN(Payline!J$5/10, COUNTIF(INDIRECT(ADDRESS(C$14+3, COLUMN(J$1))), $Q$1) + COUNTIF(J$4, $Q$1) + COUNTIF(J$5, $Q$1)) +
          MIN(Payline!J$4/10, COUNTIF(J$4, $Q$1) + COUNTIF(J$5, $Q$1) + COUNTIF(J$6, $Q$1)) +
          MIN(Payline!J$3/10, COUNTIF(J$5:J$7, $Q$1)),
    $I15=(C$14-2),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$I15&lt;C$14, MIN(Payline!J$5/10, COUNTIF(J13:J15, $Q$1)) +
              MIN(Payline!J$4/10, COUNTIF(J14:J16, $Q$1)) +
              MIN(Payline!J$3/10, COUNTIF(J15:J17, $Q$1)),
    TRUE, ""
)</f>
        <v>0</v>
      </c>
      <c r="R15" s="43" cm="1">
        <f t="array" aca="1" ref="R15" ca="1">_xlfn.IFS(
    $I15=0,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$I15=1, MIN(Payline!K$5/10, COUNTIF(INDIRECT(ADDRESS(D$14+3, COLUMN(K$1))), $Q$1) + COUNTIF(K$4, $Q$1) + COUNTIF(K$5, $Q$1)) +
          MIN(Payline!K$4/10, COUNTIF(K$4, $Q$1) + COUNTIF(K$5, $Q$1) + COUNTIF(K$6, $Q$1)) +
          MIN(Payline!K$3/10, COUNTIF(K$5:K$7, $Q$1)),
    $I15=(D$14-2),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$I15&lt;D$14, MIN(Payline!K$5/10, COUNTIF(K13:K15, $Q$1)) +
              MIN(Payline!K$4/10, COUNTIF(K14:K16, $Q$1)) +
              MIN(Payline!K$3/10, COUNTIF(K15:K17, $Q$1)),
    TRUE, ""
)</f>
        <v>0</v>
      </c>
      <c r="S15" s="43" cm="1">
        <f t="array" aca="1" ref="S15" ca="1">_xlfn.IFS(
    $I15=0,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$I15=1, MIN(Payline!L$5/10, COUNTIF(INDIRECT(ADDRESS(E$14+3, COLUMN(L$1))), $Q$1) + COUNTIF(L$4, $Q$1) + COUNTIF(L$5, $Q$1)) +
          MIN(Payline!L$4/10, COUNTIF(L$4, $Q$1) + COUNTIF(L$5, $Q$1) + COUNTIF(L$6, $Q$1)) +
          MIN(Payline!L$3/10, COUNTIF(L$5:L$7, $Q$1)),
    $I15=(E$14-2),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$I15&lt;E$14, MIN(Payline!L$5/10, COUNTIF(L13:L15, $Q$1)) +
              MIN(Payline!L$4/10, COUNTIF(L14:L16, $Q$1)) +
              MIN(Payline!L$3/10, COUNTIF(L15:L17, $Q$1)),
    TRUE, ""
)</f>
        <v>0</v>
      </c>
      <c r="T15" s="43" cm="1">
        <f t="array" aca="1" ref="T15" ca="1">_xlfn.IFS(
    $I15=0,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$I15=1, MIN(Payline!M$5/10, COUNTIF(INDIRECT(ADDRESS(F$14+3, COLUMN(M$1))), $Q$1) + COUNTIF(M$4, $Q$1) + COUNTIF(M$5, $Q$1)) +
          MIN(Payline!M$4/10, COUNTIF(M$4, $Q$1) + COUNTIF(M$5, $Q$1) + COUNTIF(M$6, $Q$1)) +
          MIN(Payline!M$3/10, COUNTIF(M$5:M$7, $Q$1)),
    $I15=(F$14-2),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$I15&lt;F$14, MIN(Payline!M$5/10, COUNTIF(M13:M15, $Q$1)) +
              MIN(Payline!M$4/10, COUNTIF(M14:M16, $Q$1)) +
              MIN(Payline!M$3/10, COUNTIF(M15:M17, $Q$1)),
    TRUE, ""
)</f>
        <v>0</v>
      </c>
      <c r="U15" s="43" cm="1">
        <f t="array" aca="1" ref="U15" ca="1">_xlfn.IFS(
    $I15=0,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$I15=1, MIN(Payline!N$5/10, COUNTIF(INDIRECT(ADDRESS(G$14+3, COLUMN(N$1))), $Q$1) + COUNTIF(N$4, $Q$1) + COUNTIF(N$5, $Q$1)) +
          MIN(Payline!N$4/10, COUNTIF(N$4, $Q$1) + COUNTIF(N$5, $Q$1) + COUNTIF(N$6, $Q$1)) +
          MIN(Payline!N$3/10, COUNTIF(N$5:N$7, $Q$1)),
    $I15=(G$14-2),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$I15&lt;G$14, MIN(Payline!N$5/10, COUNTIF(N13:N15, $Q$1)) +
              MIN(Payline!N$4/10, COUNTIF(N14:N16, $Q$1)) +
              MIN(Payline!N$3/10, COUNTIF(N15:N17, $Q$1)),
    TRUE, ""
)</f>
        <v>0</v>
      </c>
      <c r="V15" s="46">
        <v>11</v>
      </c>
      <c r="W15" s="43" cm="1">
        <f t="array" aca="1" ref="W15" ca="1">_xlfn.IFS(
    $I15=0,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$I15=1, MIN(Payline!J$5/10, COUNTIF(INDIRECT(ADDRESS(C$14+3, COLUMN(J$1))), $W$1) + COUNTIF(J$4, $W$1) + COUNTIF(J$5, $W$1)) +
          MIN(Payline!J$4/10, COUNTIF(J$4, $W$1) + COUNTIF(J$5, $W$1) + COUNTIF(J$6, $W$1)) +
          MIN(Payline!J$3/10, COUNTIF(J$5:J$7, $W$1)),
    $I15=(C$14-2),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$I15&lt;C$14, MIN(Payline!J$5/10, COUNTIF(J13:J15, $W$1)) +
              MIN(Payline!J$4/10, COUNTIF(J14:J16, $W$1)) +
              MIN(Payline!J$3/10, COUNTIF(J15:J17, $W$1)),
    TRUE, ""
)</f>
        <v>1</v>
      </c>
      <c r="X15" s="43" cm="1">
        <f t="array" aca="1" ref="X15" ca="1">_xlfn.IFS(
    $I15=0,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$I15=1, MIN(Payline!K$5/10, COUNTIF(INDIRECT(ADDRESS(D$14+3, COLUMN(K$1))), $W$1) + COUNTIF(K$4, $W$1) + COUNTIF(K$5, $W$1)) +
          MIN(Payline!K$4/10, COUNTIF(K$4, $W$1) + COUNTIF(K$5, $W$1) + COUNTIF(K$6, $W$1)) +
          MIN(Payline!K$3/10, COUNTIF(K$5:K$7, $W$1)),
    $I15=(D$14-2),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$I15&lt;D$14, MIN(Payline!K$5/10, COUNTIF(K13:K15, $W$1)) +
              MIN(Payline!K$4/10, COUNTIF(K14:K16, $W$1)) +
              MIN(Payline!K$3/10, COUNTIF(K15:K17, $W$1)),
    TRUE, ""
)</f>
        <v>1</v>
      </c>
      <c r="Y15" s="43" cm="1">
        <f t="array" aca="1" ref="Y15" ca="1">_xlfn.IFS(
    $I15=0,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$I15=1, MIN(Payline!L$5/10, COUNTIF(INDIRECT(ADDRESS(E$14+3, COLUMN(L$1))), $W$1) + COUNTIF(L$4, $W$1) + COUNTIF(L$5, $W$1)) +
          MIN(Payline!L$4/10, COUNTIF(L$4, $W$1) + COUNTIF(L$5, $W$1) + COUNTIF(L$6, $W$1)) +
          MIN(Payline!L$3/10, COUNTIF(L$5:L$7, $W$1)),
    $I15=(E$14-2),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$I15&lt;E$14, MIN(Payline!L$5/10, COUNTIF(L13:L15, $W$1)) +
              MIN(Payline!L$4/10, COUNTIF(L14:L16, $W$1)) +
              MIN(Payline!L$3/10, COUNTIF(L15:L17, $W$1)),
    TRUE, ""
)</f>
        <v>1</v>
      </c>
      <c r="Z15" s="43" cm="1">
        <f t="array" aca="1" ref="Z15" ca="1">_xlfn.IFS(
    $I15=0,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$I15=1, MIN(Payline!M$5/10, COUNTIF(INDIRECT(ADDRESS(F$14+3, COLUMN(M$1))), $W$1) + COUNTIF(M$4, $W$1) + COUNTIF(M$5, $W$1)) +
          MIN(Payline!M$4/10, COUNTIF(M$4, $W$1) + COUNTIF(M$5, $W$1) + COUNTIF(M$6, $W$1)) +
          MIN(Payline!M$3/10, COUNTIF(M$5:M$7, $W$1)),
    $I15=(F$14-2),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$I15&lt;F$14, MIN(Payline!M$5/10, COUNTIF(M13:M15, $W$1)) +
              MIN(Payline!M$4/10, COUNTIF(M14:M16, $W$1)) +
              MIN(Payline!M$3/10, COUNTIF(M15:M17, $W$1)),
    TRUE, ""
)</f>
        <v>1</v>
      </c>
      <c r="AA15" s="43" cm="1">
        <f t="array" aca="1" ref="AA15" ca="1">_xlfn.IFS(
    $I15=0,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$I15=1, MIN(Payline!N$5/10, COUNTIF(INDIRECT(ADDRESS(G$14+3, COLUMN(N$1))), $W$1) + COUNTIF(N$4, $W$1) + COUNTIF(N$5, $W$1)) +
          MIN(Payline!N$4/10, COUNTIF(N$4, $W$1) + COUNTIF(N$5, $W$1) + COUNTIF(N$6, $W$1)) +
          MIN(Payline!N$3/10, COUNTIF(N$5:N$7, $W$1)),
    $I15=(G$14-2),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$I15&lt;G$14, MIN(Payline!N$5/10, COUNTIF(N13:N15, $W$1)) +
              MIN(Payline!N$4/10, COUNTIF(N14:N16, $W$1)) +
              MIN(Payline!N$3/10, COUNTIF(N15:N17, $W$1)),
    TRUE, ""
)</f>
        <v>1</v>
      </c>
      <c r="AB15" s="46">
        <v>11</v>
      </c>
      <c r="AC15" s="43" cm="1">
        <f t="array" aca="1" ref="AC15" ca="1">_xlfn.IFS(
    $I15=0,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$I15&lt;C$14, MIN(Payline!J$5/10, COUNTIF(J13:J15, $AC$1)) +
              MIN(Payline!J$4/10, COUNTIF(J14:J16, $AC$1)) +
              MIN(Payline!J$3/10, COUNTIF(J15:J17, $AC$1)),
    TRUE, ""
)</f>
        <v>0.7</v>
      </c>
      <c r="AD15" s="43" cm="1">
        <f t="array" aca="1" ref="AD15" ca="1">_xlfn.IFS(
    $I15=0,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$I15&lt;D$14, MIN(Payline!K$5/10, COUNTIF(K13:K15, $AC$1)) +
              MIN(Payline!K$4/10, COUNTIF(K14:K16, $AC$1)) +
              MIN(Payline!K$3/10, COUNTIF(K15:K17, $AC$1)),
    TRUE, ""
)</f>
        <v>0.6</v>
      </c>
      <c r="AE15" s="43" cm="1">
        <f t="array" aca="1" ref="AE15" ca="1">_xlfn.IFS(
    $I15=0,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$I15&lt;E$14, MIN(Payline!L$5/10, COUNTIF(L13:L15, $AC$1)) +
              MIN(Payline!L$4/10, COUNTIF(L14:L16, $AC$1)) +
              MIN(Payline!L$3/10, COUNTIF(L15:L17, $AC$1)),
    TRUE, ""
)</f>
        <v>0.7</v>
      </c>
      <c r="AF15" s="43" cm="1">
        <f t="array" aca="1" ref="AF15" ca="1">_xlfn.IFS(
    $I15=0,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$I15&lt;F$14, MIN(Payline!M$5/10, COUNTIF(M13:M15, $AC$1)) +
              MIN(Payline!M$4/10, COUNTIF(M14:M16, $AC$1)) +
              MIN(Payline!M$3/10, COUNTIF(M15:M17, $AC$1)),
    TRUE, ""
)</f>
        <v>0.7</v>
      </c>
      <c r="AG15" s="43" cm="1">
        <f t="array" aca="1" ref="AG15" ca="1">_xlfn.IFS(
    $I15=0,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$I15&lt;G$14, MIN(Payline!N$5/10, COUNTIF(N13:N15, $AC$1)) +
              MIN(Payline!N$4/10, COUNTIF(N14:N16, $AC$1)) +
              MIN(Payline!N$3/10, COUNTIF(N15:N17, $AC$1)),
    TRUE, ""
)</f>
        <v>0.7</v>
      </c>
      <c r="AH15" s="46">
        <v>11</v>
      </c>
      <c r="AI15" s="43" cm="1">
        <f t="array" aca="1" ref="AI15" ca="1">_xlfn.IFS(
    $I15=0,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$I15&lt;C$14, MIN(Payline!J$5/10, COUNTIF(J13:J15, $AI$1)) +
              MIN(Payline!J$4/10, COUNTIF(J14:J16, $AI$1)) +
              MIN(Payline!J$3/10, COUNTIF(J15:J17, $AI$1)),
    TRUE, ""
)</f>
        <v>0</v>
      </c>
      <c r="AJ15" s="43" cm="1">
        <f t="array" aca="1" ref="AJ15" ca="1">_xlfn.IFS(
    $I15=0,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$I15&lt;D$14, MIN(Payline!K$5/10, COUNTIF(K13:K15, $AI$1)) +
              MIN(Payline!K$4/10, COUNTIF(K14:K16, $AI$1)) +
              MIN(Payline!K$3/10, COUNTIF(K15:K17, $AI$1)),
    TRUE, ""
)</f>
        <v>0</v>
      </c>
      <c r="AK15" s="43" cm="1">
        <f t="array" aca="1" ref="AK15" ca="1">_xlfn.IFS(
    $I15=0,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$I15&lt;E$14, MIN(Payline!L$5/10, COUNTIF(L13:L15, $AI$1)) +
              MIN(Payline!L$4/10, COUNTIF(L14:L16, $AI$1)) +
              MIN(Payline!L$3/10, COUNTIF(L15:L17, $AI$1)),
    TRUE, ""
)</f>
        <v>0</v>
      </c>
      <c r="AL15" s="43" cm="1">
        <f t="array" aca="1" ref="AL15" ca="1">_xlfn.IFS(
    $I15=0,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$I15&lt;F$14, MIN(Payline!M$5/10, COUNTIF(M13:M15, $AI$1)) +
              MIN(Payline!M$4/10, COUNTIF(M14:M16, $AI$1)) +
              MIN(Payline!M$3/10, COUNTIF(M15:M17, $AI$1)),
    TRUE, ""
)</f>
        <v>0</v>
      </c>
      <c r="AM15" s="43" cm="1">
        <f t="array" aca="1" ref="AM15" ca="1">_xlfn.IFS(
    $I15=0,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$I15&lt;G$14, MIN(Payline!N$5/10, COUNTIF(N13:N15, $AI$1)) +
              MIN(Payline!N$4/10, COUNTIF(N14:N16, $AI$1)) +
              MIN(Payline!N$3/10, COUNTIF(N15:N17, $AI$1)),
    TRUE, ""
)</f>
        <v>0</v>
      </c>
      <c r="AN15" s="46">
        <v>11</v>
      </c>
      <c r="AO15" s="43" cm="1">
        <f t="array" aca="1" ref="AO15" ca="1">_xlfn.IFS(
    $I15=0,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$I15&lt;C$14, MIN(Payline!J$5/10, COUNTIF(J13:J15, $AO$1)) +
              MIN(Payline!J$4/10, COUNTIF(J14:J16, $AO$1)) +
              MIN(Payline!J$3/10, COUNTIF(J15:J17, $AO$1)),
    TRUE, ""
)</f>
        <v>0.7</v>
      </c>
      <c r="AP15" s="43" cm="1">
        <f t="array" aca="1" ref="AP15" ca="1">_xlfn.IFS(
    $I15=0,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$I15&lt;D$14, MIN(Payline!K$5/10, COUNTIF(K13:K15, $AO$1)) +
              MIN(Payline!K$4/10, COUNTIF(K14:K16, $AO$1)) +
              MIN(Payline!K$3/10, COUNTIF(K15:K17, $AO$1)),
    TRUE, ""
)</f>
        <v>0.7</v>
      </c>
      <c r="AQ15" s="43" cm="1">
        <f t="array" aca="1" ref="AQ15" ca="1">_xlfn.IFS(
    $I15=0,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$I15&lt;E$14, MIN(Payline!L$5/10, COUNTIF(L13:L15, $AO$1)) +
              MIN(Payline!L$4/10, COUNTIF(L14:L16, $AO$1)) +
              MIN(Payline!L$3/10, COUNTIF(L15:L17, $AO$1)),
    TRUE, ""
)</f>
        <v>0.7</v>
      </c>
      <c r="AR15" s="43" cm="1">
        <f t="array" aca="1" ref="AR15" ca="1">_xlfn.IFS(
    $I15=0,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$I15&lt;F$14, MIN(Payline!M$5/10, COUNTIF(M13:M15, $AO$1)) +
              MIN(Payline!M$4/10, COUNTIF(M14:M16, $AO$1)) +
              MIN(Payline!M$3/10, COUNTIF(M15:M17, $AO$1)),
    TRUE, ""
)</f>
        <v>0.6</v>
      </c>
      <c r="AS15" s="43" cm="1">
        <f t="array" aca="1" ref="AS15" ca="1">_xlfn.IFS(
    $I15=0,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$I15&lt;G$14, MIN(Payline!N$5/10, COUNTIF(N13:N15, $AO$1)) +
              MIN(Payline!N$4/10, COUNTIF(N14:N16, $AO$1)) +
              MIN(Payline!N$3/10, COUNTIF(N15:N17, $AO$1)),
    TRUE, ""
)</f>
        <v>0.7</v>
      </c>
      <c r="AT15" s="46">
        <v>11</v>
      </c>
      <c r="AU15" s="43" cm="1">
        <f t="array" aca="1" ref="AU15" ca="1">_xlfn.IFS(
    $I15=0,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$I15&lt;C$14, MIN(Payline!J$5/10, COUNTIF(J13:J15, $AU$1)) +
              MIN(Payline!J$4/10, COUNTIF(J14:J16, $AU$1)) +
              MIN(Payline!J$3/10, COUNTIF(J15:J17, $AU$1)),
    TRUE, ""
)</f>
        <v>0</v>
      </c>
      <c r="AV15" s="43" cm="1">
        <f t="array" aca="1" ref="AV15" ca="1">_xlfn.IFS(
    $I15=0,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$I15&lt;D$14, MIN(Payline!K$5/10, COUNTIF(K13:K15, $AU$1)) +
              MIN(Payline!K$4/10, COUNTIF(K14:K16, $AU$1)) +
              MIN(Payline!K$3/10, COUNTIF(K15:K17, $AU$1)),
    TRUE, ""
)</f>
        <v>0</v>
      </c>
      <c r="AW15" s="43" cm="1">
        <f t="array" aca="1" ref="AW15" ca="1">_xlfn.IFS(
    $I15=0,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$I15&lt;E$14, MIN(Payline!L$5/10, COUNTIF(L13:L15, $AU$1)) +
              MIN(Payline!L$4/10, COUNTIF(L14:L16, $AU$1)) +
              MIN(Payline!L$3/10, COUNTIF(L15:L17, $AU$1)),
    TRUE, ""
)</f>
        <v>0</v>
      </c>
      <c r="AX15" s="43" cm="1">
        <f t="array" aca="1" ref="AX15" ca="1">_xlfn.IFS(
    $I15=0,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$I15&lt;F$14, MIN(Payline!M$5/10, COUNTIF(M13:M15, $AU$1)) +
              MIN(Payline!M$4/10, COUNTIF(M14:M16, $AU$1)) +
              MIN(Payline!M$3/10, COUNTIF(M15:M17, $AU$1)),
    TRUE, ""
)</f>
        <v>0</v>
      </c>
      <c r="AY15" s="43" cm="1">
        <f t="array" aca="1" ref="AY15" ca="1">_xlfn.IFS(
    $I15=0,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$I15&lt;G$14, MIN(Payline!N$5/10, COUNTIF(N13:N15, $AU$1)) +
              MIN(Payline!N$4/10, COUNTIF(N14:N16, $AU$1)) +
              MIN(Payline!N$3/10, COUNTIF(N15:N17, $AU$1)),
    TRUE, ""
)</f>
        <v>0</v>
      </c>
      <c r="AZ15" s="46">
        <v>11</v>
      </c>
      <c r="BA15" s="43" cm="1">
        <f t="array" aca="1" ref="BA15" ca="1">_xlfn.IFS(
    $I15=0,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$I15&lt;C$14, MIN(Payline!J$5/10, COUNTIF(J13:J15, $BA$1)) +
              MIN(Payline!J$4/10, COUNTIF(J14:J16, $BA$1)) +
              MIN(Payline!J$3/10, COUNTIF(J15:J17, $BA$1)),
    TRUE, ""
)</f>
        <v>0</v>
      </c>
      <c r="BB15" s="43" cm="1">
        <f t="array" aca="1" ref="BB15" ca="1">_xlfn.IFS(
    $I15=0,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$I15&lt;D$14, MIN(Payline!K$5/10, COUNTIF(K13:K15, $BA$1)) +
              MIN(Payline!K$4/10, COUNTIF(K14:K16, $BA$1)) +
              MIN(Payline!K$3/10, COUNTIF(K15:K17, $BA$1)),
    TRUE, ""
)</f>
        <v>0</v>
      </c>
      <c r="BC15" s="43" cm="1">
        <f t="array" aca="1" ref="BC15" ca="1">_xlfn.IFS(
    $I15=0,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$I15&lt;E$14, MIN(Payline!L$5/10, COUNTIF(L13:L15, $BA$1)) +
              MIN(Payline!L$4/10, COUNTIF(L14:L16, $BA$1)) +
              MIN(Payline!L$3/10, COUNTIF(L15:L17, $BA$1)),
    TRUE, ""
)</f>
        <v>0</v>
      </c>
      <c r="BD15" s="43" cm="1">
        <f t="array" aca="1" ref="BD15" ca="1">_xlfn.IFS(
    $I15=0,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$I15&lt;F$14, MIN(Payline!M$5/10, COUNTIF(M13:M15, $BA$1)) +
              MIN(Payline!M$4/10, COUNTIF(M14:M16, $BA$1)) +
              MIN(Payline!M$3/10, COUNTIF(M15:M17, $BA$1)),
    TRUE, ""
)</f>
        <v>0</v>
      </c>
      <c r="BE15" s="43" cm="1">
        <f t="array" aca="1" ref="BE15" ca="1">_xlfn.IFS(
    $I15=0,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$I15&lt;G$14, MIN(Payline!N$5/10, COUNTIF(N13:N15, $BA$1)) +
              MIN(Payline!N$4/10, COUNTIF(N14:N16, $BA$1)) +
              MIN(Payline!N$3/10, COUNTIF(N15:N17, $BA$1)),
    TRUE, ""
)</f>
        <v>0</v>
      </c>
      <c r="BF15" s="46">
        <v>11</v>
      </c>
      <c r="BG15" s="43" cm="1">
        <f t="array" aca="1" ref="BG15" ca="1">_xlfn.IFS(
    $I15=0,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$I15&lt;C$14, MIN(Payline!J$5/10, COUNTIF(J13:J15, $BG$1)) +
              MIN(Payline!J$4/10, COUNTIF(J14:J16, $BG$1)) +
              MIN(Payline!J$3/10, COUNTIF(J15:J17, $BG$1)),
    TRUE, ""
)</f>
        <v>0</v>
      </c>
      <c r="BH15" s="43" cm="1">
        <f t="array" aca="1" ref="BH15" ca="1">_xlfn.IFS(
    $I15=0,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$I15&lt;D$14, MIN(Payline!K$5/10, COUNTIF(K13:K15, $BG$1)) +
              MIN(Payline!K$4/10, COUNTIF(K14:K16, $BG$1)) +
              MIN(Payline!K$3/10, COUNTIF(K15:K17, $BG$1)),
    TRUE, ""
)</f>
        <v>0</v>
      </c>
      <c r="BI15" s="43" cm="1">
        <f t="array" aca="1" ref="BI15" ca="1">_xlfn.IFS(
    $I15=0,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$I15&lt;E$14, MIN(Payline!L$5/10, COUNTIF(L13:L15, $BG$1)) +
              MIN(Payline!L$4/10, COUNTIF(L14:L16, $BG$1)) +
              MIN(Payline!L$3/10, COUNTIF(L15:L17, $BG$1)),
    TRUE, ""
)</f>
        <v>0</v>
      </c>
      <c r="BJ15" s="43" cm="1">
        <f t="array" aca="1" ref="BJ15" ca="1">_xlfn.IFS(
    $I15=0,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$I15&lt;F$14, MIN(Payline!M$5/10, COUNTIF(M13:M15, $BG$1)) +
              MIN(Payline!M$4/10, COUNTIF(M14:M16, $BG$1)) +
              MIN(Payline!M$3/10, COUNTIF(M15:M17, $BG$1)),
    TRUE, ""
)</f>
        <v>0</v>
      </c>
      <c r="BK15" s="43" cm="1">
        <f t="array" aca="1" ref="BK15" ca="1">_xlfn.IFS(
    $I15=0,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$I15&lt;G$14, MIN(Payline!N$5/10, COUNTIF(N13:N15, $BG$1)) +
              MIN(Payline!N$4/10, COUNTIF(N14:N16, $BG$1)) +
              MIN(Payline!N$3/10, COUNTIF(N15:N17, $BG$1)),
    TRUE, ""
)</f>
        <v>0</v>
      </c>
      <c r="BL15" s="46">
        <v>11</v>
      </c>
      <c r="BM15" s="43" cm="1">
        <f t="array" aca="1" ref="BM15" ca="1">_xlfn.IFS(
    $I15=0,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$I15&lt;C$14, MIN(Payline!J$5/10, COUNTIF(J13:J15, $BM$1)) +
              MIN(Payline!J$4/10, COUNTIF(J14:J16, $BM$1)) +
              MIN(Payline!J$3/10, COUNTIF(J15:J17, $BM$1)),
    TRUE, ""
)</f>
        <v>0.3</v>
      </c>
      <c r="BN15" s="43" cm="1">
        <f t="array" aca="1" ref="BN15" ca="1">_xlfn.IFS(
    $I15=0,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$I15&lt;D$14, MIN(Payline!K$5/10, COUNTIF(K13:K15, $BM$1)) +
              MIN(Payline!K$4/10, COUNTIF(K14:K16, $BM$1)) +
              MIN(Payline!K$3/10, COUNTIF(K15:K17, $BM$1)),
    TRUE, ""
)</f>
        <v>0.4</v>
      </c>
      <c r="BO15" s="43" cm="1">
        <f t="array" aca="1" ref="BO15" ca="1">_xlfn.IFS(
    $I15=0,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$I15&lt;E$14, MIN(Payline!L$5/10, COUNTIF(L13:L15, $BM$1)) +
              MIN(Payline!L$4/10, COUNTIF(L14:L16, $BM$1)) +
              MIN(Payline!L$3/10, COUNTIF(L15:L17, $BM$1)),
    TRUE, ""
)</f>
        <v>0.3</v>
      </c>
      <c r="BP15" s="43" cm="1">
        <f t="array" aca="1" ref="BP15" ca="1">_xlfn.IFS(
    $I15=0,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$I15&lt;F$14, MIN(Payline!M$5/10, COUNTIF(M13:M15, $BM$1)) +
              MIN(Payline!M$4/10, COUNTIF(M14:M16, $BM$1)) +
              MIN(Payline!M$3/10, COUNTIF(M15:M17, $BM$1)),
    TRUE, ""
)</f>
        <v>0.3</v>
      </c>
      <c r="BQ15" s="161" cm="1">
        <f t="array" aca="1" ref="BQ15" ca="1">_xlfn.IFS(
    $I15=0,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$I15&lt;G$14, MIN(Payline!N$5/10, COUNTIF(N13:N15, $BM$1)) +
              MIN(Payline!N$4/10, COUNTIF(N14:N16, $BM$1)) +
              MIN(Payline!N$3/10, COUNTIF(N15:N17, $BM$1)),
    TRUE, ""
)</f>
        <v>0.3</v>
      </c>
    </row>
    <row r="16" spans="1:69" ht="16.5" thickBot="1">
      <c r="A16" s="111" t="s">
        <v>182</v>
      </c>
      <c r="C16" s="110"/>
      <c r="I16" s="84">
        <v>12</v>
      </c>
      <c r="J16" s="83" t="s">
        <v>187</v>
      </c>
      <c r="K16" s="83" t="s">
        <v>187</v>
      </c>
      <c r="L16" s="83" t="s">
        <v>187</v>
      </c>
      <c r="M16" s="83" t="s">
        <v>187</v>
      </c>
      <c r="N16" s="83" t="s">
        <v>187</v>
      </c>
      <c r="P16" s="46">
        <v>12</v>
      </c>
      <c r="Q16" s="43" cm="1">
        <f t="array" aca="1" ref="Q16" ca="1">_xlfn.IFS(
    $I16=0,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$I16=1, MIN(Payline!J$5/10, COUNTIF(INDIRECT(ADDRESS(C$14+3, COLUMN(J$1))), $Q$1) + COUNTIF(J$4, $Q$1) + COUNTIF(J$5, $Q$1)) +
          MIN(Payline!J$4/10, COUNTIF(J$4, $Q$1) + COUNTIF(J$5, $Q$1) + COUNTIF(J$6, $Q$1)) +
          MIN(Payline!J$3/10, COUNTIF(J$5:J$7, $Q$1)),
    $I16=(C$14-2),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$I16&lt;C$14, MIN(Payline!J$5/10, COUNTIF(J14:J16, $Q$1)) +
              MIN(Payline!J$4/10, COUNTIF(J15:J17, $Q$1)) +
              MIN(Payline!J$3/10, COUNTIF(J16:J18, $Q$1)),
    TRUE, ""
)</f>
        <v>0</v>
      </c>
      <c r="R16" s="43" cm="1">
        <f t="array" aca="1" ref="R16" ca="1">_xlfn.IFS(
    $I16=0,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$I16=1, MIN(Payline!K$5/10, COUNTIF(INDIRECT(ADDRESS(D$14+3, COLUMN(K$1))), $Q$1) + COUNTIF(K$4, $Q$1) + COUNTIF(K$5, $Q$1)) +
          MIN(Payline!K$4/10, COUNTIF(K$4, $Q$1) + COUNTIF(K$5, $Q$1) + COUNTIF(K$6, $Q$1)) +
          MIN(Payline!K$3/10, COUNTIF(K$5:K$7, $Q$1)),
    $I16=(D$14-2),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$I16&lt;D$14, MIN(Payline!K$5/10, COUNTIF(K14:K16, $Q$1)) +
              MIN(Payline!K$4/10, COUNTIF(K15:K17, $Q$1)) +
              MIN(Payline!K$3/10, COUNTIF(K16:K18, $Q$1)),
    TRUE, ""
)</f>
        <v>0</v>
      </c>
      <c r="S16" s="43" cm="1">
        <f t="array" aca="1" ref="S16" ca="1">_xlfn.IFS(
    $I16=0,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$I16=1, MIN(Payline!L$5/10, COUNTIF(INDIRECT(ADDRESS(E$14+3, COLUMN(L$1))), $Q$1) + COUNTIF(L$4, $Q$1) + COUNTIF(L$5, $Q$1)) +
          MIN(Payline!L$4/10, COUNTIF(L$4, $Q$1) + COUNTIF(L$5, $Q$1) + COUNTIF(L$6, $Q$1)) +
          MIN(Payline!L$3/10, COUNTIF(L$5:L$7, $Q$1)),
    $I16=(E$14-2),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$I16&lt;E$14, MIN(Payline!L$5/10, COUNTIF(L14:L16, $Q$1)) +
              MIN(Payline!L$4/10, COUNTIF(L15:L17, $Q$1)) +
              MIN(Payline!L$3/10, COUNTIF(L16:L18, $Q$1)),
    TRUE, ""
)</f>
        <v>0</v>
      </c>
      <c r="T16" s="43" cm="1">
        <f t="array" aca="1" ref="T16" ca="1">_xlfn.IFS(
    $I16=0,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$I16=1, MIN(Payline!M$5/10, COUNTIF(INDIRECT(ADDRESS(F$14+3, COLUMN(M$1))), $Q$1) + COUNTIF(M$4, $Q$1) + COUNTIF(M$5, $Q$1)) +
          MIN(Payline!M$4/10, COUNTIF(M$4, $Q$1) + COUNTIF(M$5, $Q$1) + COUNTIF(M$6, $Q$1)) +
          MIN(Payline!M$3/10, COUNTIF(M$5:M$7, $Q$1)),
    $I16=(F$14-2),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$I16&lt;F$14, MIN(Payline!M$5/10, COUNTIF(M14:M16, $Q$1)) +
              MIN(Payline!M$4/10, COUNTIF(M15:M17, $Q$1)) +
              MIN(Payline!M$3/10, COUNTIF(M16:M18, $Q$1)),
    TRUE, ""
)</f>
        <v>0</v>
      </c>
      <c r="U16" s="43" cm="1">
        <f t="array" aca="1" ref="U16" ca="1">_xlfn.IFS(
    $I16=0,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$I16=1, MIN(Payline!N$5/10, COUNTIF(INDIRECT(ADDRESS(G$14+3, COLUMN(N$1))), $Q$1) + COUNTIF(N$4, $Q$1) + COUNTIF(N$5, $Q$1)) +
          MIN(Payline!N$4/10, COUNTIF(N$4, $Q$1) + COUNTIF(N$5, $Q$1) + COUNTIF(N$6, $Q$1)) +
          MIN(Payline!N$3/10, COUNTIF(N$5:N$7, $Q$1)),
    $I16=(G$14-2),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$I16&lt;G$14, MIN(Payline!N$5/10, COUNTIF(N14:N16, $Q$1)) +
              MIN(Payline!N$4/10, COUNTIF(N15:N17, $Q$1)) +
              MIN(Payline!N$3/10, COUNTIF(N16:N18, $Q$1)),
    TRUE, ""
)</f>
        <v>0</v>
      </c>
      <c r="V16" s="46">
        <v>12</v>
      </c>
      <c r="W16" s="43" cm="1">
        <f t="array" aca="1" ref="W16" ca="1">_xlfn.IFS(
    $I16=0,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$I16=1, MIN(Payline!J$5/10, COUNTIF(INDIRECT(ADDRESS(C$14+3, COLUMN(J$1))), $W$1) + COUNTIF(J$4, $W$1) + COUNTIF(J$5, $W$1)) +
          MIN(Payline!J$4/10, COUNTIF(J$4, $W$1) + COUNTIF(J$5, $W$1) + COUNTIF(J$6, $W$1)) +
          MIN(Payline!J$3/10, COUNTIF(J$5:J$7, $W$1)),
    $I16=(C$14-2),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$I16&lt;C$14, MIN(Payline!J$5/10, COUNTIF(J14:J16, $W$1)) +
              MIN(Payline!J$4/10, COUNTIF(J15:J17, $W$1)) +
              MIN(Payline!J$3/10, COUNTIF(J16:J18, $W$1)),
    TRUE, ""
)</f>
        <v>0.7</v>
      </c>
      <c r="X16" s="43" cm="1">
        <f t="array" aca="1" ref="X16" ca="1">_xlfn.IFS(
    $I16=0,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$I16=1, MIN(Payline!K$5/10, COUNTIF(INDIRECT(ADDRESS(D$14+3, COLUMN(K$1))), $W$1) + COUNTIF(K$4, $W$1) + COUNTIF(K$5, $W$1)) +
          MIN(Payline!K$4/10, COUNTIF(K$4, $W$1) + COUNTIF(K$5, $W$1) + COUNTIF(K$6, $W$1)) +
          MIN(Payline!K$3/10, COUNTIF(K$5:K$7, $W$1)),
    $I16=(D$14-2),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$I16&lt;D$14, MIN(Payline!K$5/10, COUNTIF(K14:K16, $W$1)) +
              MIN(Payline!K$4/10, COUNTIF(K15:K17, $W$1)) +
              MIN(Payline!K$3/10, COUNTIF(K16:K18, $W$1)),
    TRUE, ""
)</f>
        <v>0.7</v>
      </c>
      <c r="Y16" s="43" cm="1">
        <f t="array" aca="1" ref="Y16" ca="1">_xlfn.IFS(
    $I16=0,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$I16=1, MIN(Payline!L$5/10, COUNTIF(INDIRECT(ADDRESS(E$14+3, COLUMN(L$1))), $W$1) + COUNTIF(L$4, $W$1) + COUNTIF(L$5, $W$1)) +
          MIN(Payline!L$4/10, COUNTIF(L$4, $W$1) + COUNTIF(L$5, $W$1) + COUNTIF(L$6, $W$1)) +
          MIN(Payline!L$3/10, COUNTIF(L$5:L$7, $W$1)),
    $I16=(E$14-2),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$I16&lt;E$14, MIN(Payline!L$5/10, COUNTIF(L14:L16, $W$1)) +
              MIN(Payline!L$4/10, COUNTIF(L15:L17, $W$1)) +
              MIN(Payline!L$3/10, COUNTIF(L16:L18, $W$1)),
    TRUE, ""
)</f>
        <v>0.7</v>
      </c>
      <c r="Z16" s="43" cm="1">
        <f t="array" aca="1" ref="Z16" ca="1">_xlfn.IFS(
    $I16=0,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$I16=1, MIN(Payline!M$5/10, COUNTIF(INDIRECT(ADDRESS(F$14+3, COLUMN(M$1))), $W$1) + COUNTIF(M$4, $W$1) + COUNTIF(M$5, $W$1)) +
          MIN(Payline!M$4/10, COUNTIF(M$4, $W$1) + COUNTIF(M$5, $W$1) + COUNTIF(M$6, $W$1)) +
          MIN(Payline!M$3/10, COUNTIF(M$5:M$7, $W$1)),
    $I16=(F$14-2),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$I16&lt;F$14, MIN(Payline!M$5/10, COUNTIF(M14:M16, $W$1)) +
              MIN(Payline!M$4/10, COUNTIF(M15:M17, $W$1)) +
              MIN(Payline!M$3/10, COUNTIF(M16:M18, $W$1)),
    TRUE, ""
)</f>
        <v>0.6</v>
      </c>
      <c r="AA16" s="43" cm="1">
        <f t="array" aca="1" ref="AA16" ca="1">_xlfn.IFS(
    $I16=0,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$I16=1, MIN(Payline!N$5/10, COUNTIF(INDIRECT(ADDRESS(G$14+3, COLUMN(N$1))), $W$1) + COUNTIF(N$4, $W$1) + COUNTIF(N$5, $W$1)) +
          MIN(Payline!N$4/10, COUNTIF(N$4, $W$1) + COUNTIF(N$5, $W$1) + COUNTIF(N$6, $W$1)) +
          MIN(Payline!N$3/10, COUNTIF(N$5:N$7, $W$1)),
    $I16=(G$14-2),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$I16&lt;G$14, MIN(Payline!N$5/10, COUNTIF(N14:N16, $W$1)) +
              MIN(Payline!N$4/10, COUNTIF(N15:N17, $W$1)) +
              MIN(Payline!N$3/10, COUNTIF(N16:N18, $W$1)),
    TRUE, ""
)</f>
        <v>0.7</v>
      </c>
      <c r="AB16" s="46">
        <v>12</v>
      </c>
      <c r="AC16" s="43" cm="1">
        <f t="array" aca="1" ref="AC16" ca="1">_xlfn.IFS(
    $I16=0,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$I16&lt;C$14, MIN(Payline!J$5/10, COUNTIF(J14:J16, $AC$1)) +
              MIN(Payline!J$4/10, COUNTIF(J15:J17, $AC$1)) +
              MIN(Payline!J$3/10, COUNTIF(J16:J18, $AC$1)),
    TRUE, ""
)</f>
        <v>1</v>
      </c>
      <c r="AD16" s="43" cm="1">
        <f t="array" aca="1" ref="AD16" ca="1">_xlfn.IFS(
    $I16=0,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$I16&lt;D$14, MIN(Payline!K$5/10, COUNTIF(K14:K16, $AC$1)) +
              MIN(Payline!K$4/10, COUNTIF(K15:K17, $AC$1)) +
              MIN(Payline!K$3/10, COUNTIF(K16:K18, $AC$1)),
    TRUE, ""
)</f>
        <v>1</v>
      </c>
      <c r="AE16" s="43" cm="1">
        <f t="array" aca="1" ref="AE16" ca="1">_xlfn.IFS(
    $I16=0,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$I16&lt;E$14, MIN(Payline!L$5/10, COUNTIF(L14:L16, $AC$1)) +
              MIN(Payline!L$4/10, COUNTIF(L15:L17, $AC$1)) +
              MIN(Payline!L$3/10, COUNTIF(L16:L18, $AC$1)),
    TRUE, ""
)</f>
        <v>1</v>
      </c>
      <c r="AF16" s="43" cm="1">
        <f t="array" aca="1" ref="AF16" ca="1">_xlfn.IFS(
    $I16=0,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$I16&lt;F$14, MIN(Payline!M$5/10, COUNTIF(M14:M16, $AC$1)) +
              MIN(Payline!M$4/10, COUNTIF(M15:M17, $AC$1)) +
              MIN(Payline!M$3/10, COUNTIF(M16:M18, $AC$1)),
    TRUE, ""
)</f>
        <v>1</v>
      </c>
      <c r="AG16" s="43" cm="1">
        <f t="array" aca="1" ref="AG16" ca="1">_xlfn.IFS(
    $I16=0,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$I16&lt;G$14, MIN(Payline!N$5/10, COUNTIF(N14:N16, $AC$1)) +
              MIN(Payline!N$4/10, COUNTIF(N15:N17, $AC$1)) +
              MIN(Payline!N$3/10, COUNTIF(N16:N18, $AC$1)),
    TRUE, ""
)</f>
        <v>1</v>
      </c>
      <c r="AH16" s="46">
        <v>12</v>
      </c>
      <c r="AI16" s="43" cm="1">
        <f t="array" aca="1" ref="AI16" ca="1">_xlfn.IFS(
    $I16=0,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$I16&lt;C$14, MIN(Payline!J$5/10, COUNTIF(J14:J16, $AI$1)) +
              MIN(Payline!J$4/10, COUNTIF(J15:J17, $AI$1)) +
              MIN(Payline!J$3/10, COUNTIF(J16:J18, $AI$1)),
    TRUE, ""
)</f>
        <v>0</v>
      </c>
      <c r="AJ16" s="43" cm="1">
        <f t="array" aca="1" ref="AJ16" ca="1">_xlfn.IFS(
    $I16=0,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$I16&lt;D$14, MIN(Payline!K$5/10, COUNTIF(K14:K16, $AI$1)) +
              MIN(Payline!K$4/10, COUNTIF(K15:K17, $AI$1)) +
              MIN(Payline!K$3/10, COUNTIF(K16:K18, $AI$1)),
    TRUE, ""
)</f>
        <v>0</v>
      </c>
      <c r="AK16" s="43" cm="1">
        <f t="array" aca="1" ref="AK16" ca="1">_xlfn.IFS(
    $I16=0,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$I16&lt;E$14, MIN(Payline!L$5/10, COUNTIF(L14:L16, $AI$1)) +
              MIN(Payline!L$4/10, COUNTIF(L15:L17, $AI$1)) +
              MIN(Payline!L$3/10, COUNTIF(L16:L18, $AI$1)),
    TRUE, ""
)</f>
        <v>0</v>
      </c>
      <c r="AL16" s="43" cm="1">
        <f t="array" aca="1" ref="AL16" ca="1">_xlfn.IFS(
    $I16=0,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$I16&lt;F$14, MIN(Payline!M$5/10, COUNTIF(M14:M16, $AI$1)) +
              MIN(Payline!M$4/10, COUNTIF(M15:M17, $AI$1)) +
              MIN(Payline!M$3/10, COUNTIF(M16:M18, $AI$1)),
    TRUE, ""
)</f>
        <v>0</v>
      </c>
      <c r="AM16" s="43" cm="1">
        <f t="array" aca="1" ref="AM16" ca="1">_xlfn.IFS(
    $I16=0,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$I16&lt;G$14, MIN(Payline!N$5/10, COUNTIF(N14:N16, $AI$1)) +
              MIN(Payline!N$4/10, COUNTIF(N15:N17, $AI$1)) +
              MIN(Payline!N$3/10, COUNTIF(N16:N18, $AI$1)),
    TRUE, ""
)</f>
        <v>0</v>
      </c>
      <c r="AN16" s="46">
        <v>12</v>
      </c>
      <c r="AO16" s="43" cm="1">
        <f t="array" aca="1" ref="AO16" ca="1">_xlfn.IFS(
    $I16=0,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$I16&lt;C$14, MIN(Payline!J$5/10, COUNTIF(J14:J16, $AO$1)) +
              MIN(Payline!J$4/10, COUNTIF(J15:J17, $AO$1)) +
              MIN(Payline!J$3/10, COUNTIF(J16:J18, $AO$1)),
    TRUE, ""
)</f>
        <v>0.3</v>
      </c>
      <c r="AP16" s="43" cm="1">
        <f t="array" aca="1" ref="AP16" ca="1">_xlfn.IFS(
    $I16=0,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$I16&lt;D$14, MIN(Payline!K$5/10, COUNTIF(K14:K16, $AO$1)) +
              MIN(Payline!K$4/10, COUNTIF(K15:K17, $AO$1)) +
              MIN(Payline!K$3/10, COUNTIF(K16:K18, $AO$1)),
    TRUE, ""
)</f>
        <v>0.4</v>
      </c>
      <c r="AQ16" s="43" cm="1">
        <f t="array" aca="1" ref="AQ16" ca="1">_xlfn.IFS(
    $I16=0,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$I16&lt;E$14, MIN(Payline!L$5/10, COUNTIF(L14:L16, $AO$1)) +
              MIN(Payline!L$4/10, COUNTIF(L15:L17, $AO$1)) +
              MIN(Payline!L$3/10, COUNTIF(L16:L18, $AO$1)),
    TRUE, ""
)</f>
        <v>0.3</v>
      </c>
      <c r="AR16" s="43" cm="1">
        <f t="array" aca="1" ref="AR16" ca="1">_xlfn.IFS(
    $I16=0,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$I16&lt;F$14, MIN(Payline!M$5/10, COUNTIF(M14:M16, $AO$1)) +
              MIN(Payline!M$4/10, COUNTIF(M15:M17, $AO$1)) +
              MIN(Payline!M$3/10, COUNTIF(M16:M18, $AO$1)),
    TRUE, ""
)</f>
        <v>0.3</v>
      </c>
      <c r="AS16" s="43" cm="1">
        <f t="array" aca="1" ref="AS16" ca="1">_xlfn.IFS(
    $I16=0,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$I16&lt;G$14, MIN(Payline!N$5/10, COUNTIF(N14:N16, $AO$1)) +
              MIN(Payline!N$4/10, COUNTIF(N15:N17, $AO$1)) +
              MIN(Payline!N$3/10, COUNTIF(N16:N18, $AO$1)),
    TRUE, ""
)</f>
        <v>0.3</v>
      </c>
      <c r="AT16" s="46">
        <v>12</v>
      </c>
      <c r="AU16" s="43" cm="1">
        <f t="array" aca="1" ref="AU16" ca="1">_xlfn.IFS(
    $I16=0,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$I16&lt;C$14, MIN(Payline!J$5/10, COUNTIF(J14:J16, $AU$1)) +
              MIN(Payline!J$4/10, COUNTIF(J15:J17, $AU$1)) +
              MIN(Payline!J$3/10, COUNTIF(J16:J18, $AU$1)),
    TRUE, ""
)</f>
        <v>0</v>
      </c>
      <c r="AV16" s="43" cm="1">
        <f t="array" aca="1" ref="AV16" ca="1">_xlfn.IFS(
    $I16=0,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$I16&lt;D$14, MIN(Payline!K$5/10, COUNTIF(K14:K16, $AU$1)) +
              MIN(Payline!K$4/10, COUNTIF(K15:K17, $AU$1)) +
              MIN(Payline!K$3/10, COUNTIF(K16:K18, $AU$1)),
    TRUE, ""
)</f>
        <v>0</v>
      </c>
      <c r="AW16" s="43" cm="1">
        <f t="array" aca="1" ref="AW16" ca="1">_xlfn.IFS(
    $I16=0,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$I16&lt;E$14, MIN(Payline!L$5/10, COUNTIF(L14:L16, $AU$1)) +
              MIN(Payline!L$4/10, COUNTIF(L15:L17, $AU$1)) +
              MIN(Payline!L$3/10, COUNTIF(L16:L18, $AU$1)),
    TRUE, ""
)</f>
        <v>0</v>
      </c>
      <c r="AX16" s="43" cm="1">
        <f t="array" aca="1" ref="AX16" ca="1">_xlfn.IFS(
    $I16=0,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$I16&lt;F$14, MIN(Payline!M$5/10, COUNTIF(M14:M16, $AU$1)) +
              MIN(Payline!M$4/10, COUNTIF(M15:M17, $AU$1)) +
              MIN(Payline!M$3/10, COUNTIF(M16:M18, $AU$1)),
    TRUE, ""
)</f>
        <v>0</v>
      </c>
      <c r="AY16" s="43" cm="1">
        <f t="array" aca="1" ref="AY16" ca="1">_xlfn.IFS(
    $I16=0,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$I16&lt;G$14, MIN(Payline!N$5/10, COUNTIF(N14:N16, $AU$1)) +
              MIN(Payline!N$4/10, COUNTIF(N15:N17, $AU$1)) +
              MIN(Payline!N$3/10, COUNTIF(N16:N18, $AU$1)),
    TRUE, ""
)</f>
        <v>0</v>
      </c>
      <c r="AZ16" s="46">
        <v>12</v>
      </c>
      <c r="BA16" s="43" cm="1">
        <f t="array" aca="1" ref="BA16" ca="1">_xlfn.IFS(
    $I16=0,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$I16&lt;C$14, MIN(Payline!J$5/10, COUNTIF(J14:J16, $BA$1)) +
              MIN(Payline!J$4/10, COUNTIF(J15:J17, $BA$1)) +
              MIN(Payline!J$3/10, COUNTIF(J16:J18, $BA$1)),
    TRUE, ""
)</f>
        <v>0</v>
      </c>
      <c r="BB16" s="43" cm="1">
        <f t="array" aca="1" ref="BB16" ca="1">_xlfn.IFS(
    $I16=0,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$I16&lt;D$14, MIN(Payline!K$5/10, COUNTIF(K14:K16, $BA$1)) +
              MIN(Payline!K$4/10, COUNTIF(K15:K17, $BA$1)) +
              MIN(Payline!K$3/10, COUNTIF(K16:K18, $BA$1)),
    TRUE, ""
)</f>
        <v>0</v>
      </c>
      <c r="BC16" s="43" cm="1">
        <f t="array" aca="1" ref="BC16" ca="1">_xlfn.IFS(
    $I16=0,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$I16&lt;E$14, MIN(Payline!L$5/10, COUNTIF(L14:L16, $BA$1)) +
              MIN(Payline!L$4/10, COUNTIF(L15:L17, $BA$1)) +
              MIN(Payline!L$3/10, COUNTIF(L16:L18, $BA$1)),
    TRUE, ""
)</f>
        <v>0</v>
      </c>
      <c r="BD16" s="43" cm="1">
        <f t="array" aca="1" ref="BD16" ca="1">_xlfn.IFS(
    $I16=0,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$I16&lt;F$14, MIN(Payline!M$5/10, COUNTIF(M14:M16, $BA$1)) +
              MIN(Payline!M$4/10, COUNTIF(M15:M17, $BA$1)) +
              MIN(Payline!M$3/10, COUNTIF(M16:M18, $BA$1)),
    TRUE, ""
)</f>
        <v>0</v>
      </c>
      <c r="BE16" s="43" cm="1">
        <f t="array" aca="1" ref="BE16" ca="1">_xlfn.IFS(
    $I16=0,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$I16&lt;G$14, MIN(Payline!N$5/10, COUNTIF(N14:N16, $BA$1)) +
              MIN(Payline!N$4/10, COUNTIF(N15:N17, $BA$1)) +
              MIN(Payline!N$3/10, COUNTIF(N16:N18, $BA$1)),
    TRUE, ""
)</f>
        <v>0</v>
      </c>
      <c r="BF16" s="46">
        <v>12</v>
      </c>
      <c r="BG16" s="43" cm="1">
        <f t="array" aca="1" ref="BG16" ca="1">_xlfn.IFS(
    $I16=0,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$I16&lt;C$14, MIN(Payline!J$5/10, COUNTIF(J14:J16, $BG$1)) +
              MIN(Payline!J$4/10, COUNTIF(J15:J17, $BG$1)) +
              MIN(Payline!J$3/10, COUNTIF(J16:J18, $BG$1)),
    TRUE, ""
)</f>
        <v>0</v>
      </c>
      <c r="BH16" s="43" cm="1">
        <f t="array" aca="1" ref="BH16" ca="1">_xlfn.IFS(
    $I16=0,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$I16&lt;D$14, MIN(Payline!K$5/10, COUNTIF(K14:K16, $BG$1)) +
              MIN(Payline!K$4/10, COUNTIF(K15:K17, $BG$1)) +
              MIN(Payline!K$3/10, COUNTIF(K16:K18, $BG$1)),
    TRUE, ""
)</f>
        <v>0</v>
      </c>
      <c r="BI16" s="43" cm="1">
        <f t="array" aca="1" ref="BI16" ca="1">_xlfn.IFS(
    $I16=0,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$I16&lt;E$14, MIN(Payline!L$5/10, COUNTIF(L14:L16, $BG$1)) +
              MIN(Payline!L$4/10, COUNTIF(L15:L17, $BG$1)) +
              MIN(Payline!L$3/10, COUNTIF(L16:L18, $BG$1)),
    TRUE, ""
)</f>
        <v>0</v>
      </c>
      <c r="BJ16" s="43" cm="1">
        <f t="array" aca="1" ref="BJ16" ca="1">_xlfn.IFS(
    $I16=0,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$I16&lt;F$14, MIN(Payline!M$5/10, COUNTIF(M14:M16, $BG$1)) +
              MIN(Payline!M$4/10, COUNTIF(M15:M17, $BG$1)) +
              MIN(Payline!M$3/10, COUNTIF(M16:M18, $BG$1)),
    TRUE, ""
)</f>
        <v>0</v>
      </c>
      <c r="BK16" s="43" cm="1">
        <f t="array" aca="1" ref="BK16" ca="1">_xlfn.IFS(
    $I16=0,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$I16&lt;G$14, MIN(Payline!N$5/10, COUNTIF(N14:N16, $BG$1)) +
              MIN(Payline!N$4/10, COUNTIF(N15:N17, $BG$1)) +
              MIN(Payline!N$3/10, COUNTIF(N16:N18, $BG$1)),
    TRUE, ""
)</f>
        <v>0</v>
      </c>
      <c r="BL16" s="46">
        <v>12</v>
      </c>
      <c r="BM16" s="43" cm="1">
        <f t="array" aca="1" ref="BM16" ca="1">_xlfn.IFS(
    $I16=0,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$I16&lt;C$14, MIN(Payline!J$5/10, COUNTIF(J14:J16, $BM$1)) +
              MIN(Payline!J$4/10, COUNTIF(J15:J17, $BM$1)) +
              MIN(Payline!J$3/10, COUNTIF(J16:J18, $BM$1)),
    TRUE, ""
)</f>
        <v>0.3</v>
      </c>
      <c r="BN16" s="43" cm="1">
        <f t="array" aca="1" ref="BN16" ca="1">_xlfn.IFS(
    $I16=0,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$I16&lt;D$14, MIN(Payline!K$5/10, COUNTIF(K14:K16, $BM$1)) +
              MIN(Payline!K$4/10, COUNTIF(K15:K17, $BM$1)) +
              MIN(Payline!K$3/10, COUNTIF(K16:K18, $BM$1)),
    TRUE, ""
)</f>
        <v>0.3</v>
      </c>
      <c r="BO16" s="43" cm="1">
        <f t="array" aca="1" ref="BO16" ca="1">_xlfn.IFS(
    $I16=0,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$I16&lt;E$14, MIN(Payline!L$5/10, COUNTIF(L14:L16, $BM$1)) +
              MIN(Payline!L$4/10, COUNTIF(L15:L17, $BM$1)) +
              MIN(Payline!L$3/10, COUNTIF(L16:L18, $BM$1)),
    TRUE, ""
)</f>
        <v>0.3</v>
      </c>
      <c r="BP16" s="43" cm="1">
        <f t="array" aca="1" ref="BP16" ca="1">_xlfn.IFS(
    $I16=0,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$I16&lt;F$14, MIN(Payline!M$5/10, COUNTIF(M14:M16, $BM$1)) +
              MIN(Payline!M$4/10, COUNTIF(M15:M17, $BM$1)) +
              MIN(Payline!M$3/10, COUNTIF(M16:M18, $BM$1)),
    TRUE, ""
)</f>
        <v>0.4</v>
      </c>
      <c r="BQ16" s="161" cm="1">
        <f t="array" aca="1" ref="BQ16" ca="1">_xlfn.IFS(
    $I16=0,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$I16&lt;G$14, MIN(Payline!N$5/10, COUNTIF(N14:N16, $BM$1)) +
              MIN(Payline!N$4/10, COUNTIF(N15:N17, $BM$1)) +
              MIN(Payline!N$3/10, COUNTIF(N16:N18, $BM$1)),
    TRUE, ""
)</f>
        <v>0.3</v>
      </c>
    </row>
    <row r="17" spans="1:69" ht="17.25" thickBot="1">
      <c r="A17" s="32" t="s">
        <v>18</v>
      </c>
      <c r="B17" s="18" t="s">
        <v>57</v>
      </c>
      <c r="C17" s="96" t="s">
        <v>106</v>
      </c>
      <c r="D17" s="93" t="s">
        <v>105</v>
      </c>
      <c r="E17" s="93" t="s">
        <v>104</v>
      </c>
      <c r="F17" s="93" t="s">
        <v>103</v>
      </c>
      <c r="G17" s="92" t="s">
        <v>102</v>
      </c>
      <c r="I17" s="84">
        <v>13</v>
      </c>
      <c r="J17" s="83" t="s">
        <v>273</v>
      </c>
      <c r="K17" s="83" t="s">
        <v>273</v>
      </c>
      <c r="L17" s="83" t="s">
        <v>273</v>
      </c>
      <c r="M17" s="83" t="s">
        <v>273</v>
      </c>
      <c r="N17" s="83" t="s">
        <v>273</v>
      </c>
      <c r="P17" s="46">
        <v>13</v>
      </c>
      <c r="Q17" s="43" cm="1">
        <f t="array" aca="1" ref="Q17" ca="1">_xlfn.IFS(
    $I17=0,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$I17=1, MIN(Payline!J$5/10, COUNTIF(INDIRECT(ADDRESS(C$14+3, COLUMN(J$1))), $Q$1) + COUNTIF(J$4, $Q$1) + COUNTIF(J$5, $Q$1)) +
          MIN(Payline!J$4/10, COUNTIF(J$4, $Q$1) + COUNTIF(J$5, $Q$1) + COUNTIF(J$6, $Q$1)) +
          MIN(Payline!J$3/10, COUNTIF(J$5:J$7, $Q$1)),
    $I17=(C$14-2),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$I17&lt;C$14, MIN(Payline!J$5/10, COUNTIF(J15:J17, $Q$1)) +
              MIN(Payline!J$4/10, COUNTIF(J16:J18, $Q$1)) +
              MIN(Payline!J$3/10, COUNTIF(J17:J19, $Q$1)),
    TRUE, ""
)</f>
        <v>0</v>
      </c>
      <c r="R17" s="43" cm="1">
        <f t="array" aca="1" ref="R17" ca="1">_xlfn.IFS(
    $I17=0,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$I17=1, MIN(Payline!K$5/10, COUNTIF(INDIRECT(ADDRESS(D$14+3, COLUMN(K$1))), $Q$1) + COUNTIF(K$4, $Q$1) + COUNTIF(K$5, $Q$1)) +
          MIN(Payline!K$4/10, COUNTIF(K$4, $Q$1) + COUNTIF(K$5, $Q$1) + COUNTIF(K$6, $Q$1)) +
          MIN(Payline!K$3/10, COUNTIF(K$5:K$7, $Q$1)),
    $I17=(D$14-2),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$I17&lt;D$14, MIN(Payline!K$5/10, COUNTIF(K15:K17, $Q$1)) +
              MIN(Payline!K$4/10, COUNTIF(K16:K18, $Q$1)) +
              MIN(Payline!K$3/10, COUNTIF(K17:K19, $Q$1)),
    TRUE, ""
)</f>
        <v>0</v>
      </c>
      <c r="S17" s="43" cm="1">
        <f t="array" aca="1" ref="S17" ca="1">_xlfn.IFS(
    $I17=0,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$I17=1, MIN(Payline!L$5/10, COUNTIF(INDIRECT(ADDRESS(E$14+3, COLUMN(L$1))), $Q$1) + COUNTIF(L$4, $Q$1) + COUNTIF(L$5, $Q$1)) +
          MIN(Payline!L$4/10, COUNTIF(L$4, $Q$1) + COUNTIF(L$5, $Q$1) + COUNTIF(L$6, $Q$1)) +
          MIN(Payline!L$3/10, COUNTIF(L$5:L$7, $Q$1)),
    $I17=(E$14-2),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$I17&lt;E$14, MIN(Payline!L$5/10, COUNTIF(L15:L17, $Q$1)) +
              MIN(Payline!L$4/10, COUNTIF(L16:L18, $Q$1)) +
              MIN(Payline!L$3/10, COUNTIF(L17:L19, $Q$1)),
    TRUE, ""
)</f>
        <v>0</v>
      </c>
      <c r="T17" s="43" cm="1">
        <f t="array" aca="1" ref="T17" ca="1">_xlfn.IFS(
    $I17=0,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$I17=1, MIN(Payline!M$5/10, COUNTIF(INDIRECT(ADDRESS(F$14+3, COLUMN(M$1))), $Q$1) + COUNTIF(M$4, $Q$1) + COUNTIF(M$5, $Q$1)) +
          MIN(Payline!M$4/10, COUNTIF(M$4, $Q$1) + COUNTIF(M$5, $Q$1) + COUNTIF(M$6, $Q$1)) +
          MIN(Payline!M$3/10, COUNTIF(M$5:M$7, $Q$1)),
    $I17=(F$14-2),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$I17&lt;F$14, MIN(Payline!M$5/10, COUNTIF(M15:M17, $Q$1)) +
              MIN(Payline!M$4/10, COUNTIF(M16:M18, $Q$1)) +
              MIN(Payline!M$3/10, COUNTIF(M17:M19, $Q$1)),
    TRUE, ""
)</f>
        <v>0</v>
      </c>
      <c r="U17" s="43" cm="1">
        <f t="array" aca="1" ref="U17" ca="1">_xlfn.IFS(
    $I17=0,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$I17=1, MIN(Payline!N$5/10, COUNTIF(INDIRECT(ADDRESS(G$14+3, COLUMN(N$1))), $Q$1) + COUNTIF(N$4, $Q$1) + COUNTIF(N$5, $Q$1)) +
          MIN(Payline!N$4/10, COUNTIF(N$4, $Q$1) + COUNTIF(N$5, $Q$1) + COUNTIF(N$6, $Q$1)) +
          MIN(Payline!N$3/10, COUNTIF(N$5:N$7, $Q$1)),
    $I17=(G$14-2),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$I17&lt;G$14, MIN(Payline!N$5/10, COUNTIF(N15:N17, $Q$1)) +
              MIN(Payline!N$4/10, COUNTIF(N16:N18, $Q$1)) +
              MIN(Payline!N$3/10, COUNTIF(N17:N19, $Q$1)),
    TRUE, ""
)</f>
        <v>0</v>
      </c>
      <c r="V17" s="46">
        <v>13</v>
      </c>
      <c r="W17" s="43" cm="1">
        <f t="array" aca="1" ref="W17" ca="1">_xlfn.IFS(
    $I17=0,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$I17=1, MIN(Payline!J$5/10, COUNTIF(INDIRECT(ADDRESS(C$14+3, COLUMN(J$1))), $W$1) + COUNTIF(J$4, $W$1) + COUNTIF(J$5, $W$1)) +
          MIN(Payline!J$4/10, COUNTIF(J$4, $W$1) + COUNTIF(J$5, $W$1) + COUNTIF(J$6, $W$1)) +
          MIN(Payline!J$3/10, COUNTIF(J$5:J$7, $W$1)),
    $I17=(C$14-2),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$I17&lt;C$14, MIN(Payline!J$5/10, COUNTIF(J15:J17, $W$1)) +
              MIN(Payline!J$4/10, COUNTIF(J16:J18, $W$1)) +
              MIN(Payline!J$3/10, COUNTIF(J17:J19, $W$1)),
    TRUE, ""
)</f>
        <v>0.3</v>
      </c>
      <c r="X17" s="43" cm="1">
        <f t="array" aca="1" ref="X17" ca="1">_xlfn.IFS(
    $I17=0,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$I17=1, MIN(Payline!K$5/10, COUNTIF(INDIRECT(ADDRESS(D$14+3, COLUMN(K$1))), $W$1) + COUNTIF(K$4, $W$1) + COUNTIF(K$5, $W$1)) +
          MIN(Payline!K$4/10, COUNTIF(K$4, $W$1) + COUNTIF(K$5, $W$1) + COUNTIF(K$6, $W$1)) +
          MIN(Payline!K$3/10, COUNTIF(K$5:K$7, $W$1)),
    $I17=(D$14-2),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$I17&lt;D$14, MIN(Payline!K$5/10, COUNTIF(K15:K17, $W$1)) +
              MIN(Payline!K$4/10, COUNTIF(K16:K18, $W$1)) +
              MIN(Payline!K$3/10, COUNTIF(K17:K19, $W$1)),
    TRUE, ""
)</f>
        <v>0.4</v>
      </c>
      <c r="Y17" s="43" cm="1">
        <f t="array" aca="1" ref="Y17" ca="1">_xlfn.IFS(
    $I17=0,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$I17=1, MIN(Payline!L$5/10, COUNTIF(INDIRECT(ADDRESS(E$14+3, COLUMN(L$1))), $W$1) + COUNTIF(L$4, $W$1) + COUNTIF(L$5, $W$1)) +
          MIN(Payline!L$4/10, COUNTIF(L$4, $W$1) + COUNTIF(L$5, $W$1) + COUNTIF(L$6, $W$1)) +
          MIN(Payline!L$3/10, COUNTIF(L$5:L$7, $W$1)),
    $I17=(E$14-2),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$I17&lt;E$14, MIN(Payline!L$5/10, COUNTIF(L15:L17, $W$1)) +
              MIN(Payline!L$4/10, COUNTIF(L16:L18, $W$1)) +
              MIN(Payline!L$3/10, COUNTIF(L17:L19, $W$1)),
    TRUE, ""
)</f>
        <v>0.3</v>
      </c>
      <c r="Z17" s="43" cm="1">
        <f t="array" aca="1" ref="Z17" ca="1">_xlfn.IFS(
    $I17=0,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$I17=1, MIN(Payline!M$5/10, COUNTIF(INDIRECT(ADDRESS(F$14+3, COLUMN(M$1))), $W$1) + COUNTIF(M$4, $W$1) + COUNTIF(M$5, $W$1)) +
          MIN(Payline!M$4/10, COUNTIF(M$4, $W$1) + COUNTIF(M$5, $W$1) + COUNTIF(M$6, $W$1)) +
          MIN(Payline!M$3/10, COUNTIF(M$5:M$7, $W$1)),
    $I17=(F$14-2),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$I17&lt;F$14, MIN(Payline!M$5/10, COUNTIF(M15:M17, $W$1)) +
              MIN(Payline!M$4/10, COUNTIF(M16:M18, $W$1)) +
              MIN(Payline!M$3/10, COUNTIF(M17:M19, $W$1)),
    TRUE, ""
)</f>
        <v>0.3</v>
      </c>
      <c r="AA17" s="43" cm="1">
        <f t="array" aca="1" ref="AA17" ca="1">_xlfn.IFS(
    $I17=0,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$I17=1, MIN(Payline!N$5/10, COUNTIF(INDIRECT(ADDRESS(G$14+3, COLUMN(N$1))), $W$1) + COUNTIF(N$4, $W$1) + COUNTIF(N$5, $W$1)) +
          MIN(Payline!N$4/10, COUNTIF(N$4, $W$1) + COUNTIF(N$5, $W$1) + COUNTIF(N$6, $W$1)) +
          MIN(Payline!N$3/10, COUNTIF(N$5:N$7, $W$1)),
    $I17=(G$14-2),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$I17&lt;G$14, MIN(Payline!N$5/10, COUNTIF(N15:N17, $W$1)) +
              MIN(Payline!N$4/10, COUNTIF(N16:N18, $W$1)) +
              MIN(Payline!N$3/10, COUNTIF(N17:N19, $W$1)),
    TRUE, ""
)</f>
        <v>0.3</v>
      </c>
      <c r="AB17" s="46">
        <v>13</v>
      </c>
      <c r="AC17" s="43" cm="1">
        <f t="array" aca="1" ref="AC17" ca="1">_xlfn.IFS(
    $I17=0,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$I17&lt;C$14, MIN(Payline!J$5/10, COUNTIF(J15:J17, $AC$1)) +
              MIN(Payline!J$4/10, COUNTIF(J16:J18, $AC$1)) +
              MIN(Payline!J$3/10, COUNTIF(J17:J19, $AC$1)),
    TRUE, ""
)</f>
        <v>0.7</v>
      </c>
      <c r="AD17" s="43" cm="1">
        <f t="array" aca="1" ref="AD17" ca="1">_xlfn.IFS(
    $I17=0,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$I17&lt;D$14, MIN(Payline!K$5/10, COUNTIF(K15:K17, $AC$1)) +
              MIN(Payline!K$4/10, COUNTIF(K16:K18, $AC$1)) +
              MIN(Payline!K$3/10, COUNTIF(K17:K19, $AC$1)),
    TRUE, ""
)</f>
        <v>0.7</v>
      </c>
      <c r="AE17" s="43" cm="1">
        <f t="array" aca="1" ref="AE17" ca="1">_xlfn.IFS(
    $I17=0,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$I17&lt;E$14, MIN(Payline!L$5/10, COUNTIF(L15:L17, $AC$1)) +
              MIN(Payline!L$4/10, COUNTIF(L16:L18, $AC$1)) +
              MIN(Payline!L$3/10, COUNTIF(L17:L19, $AC$1)),
    TRUE, ""
)</f>
        <v>0.7</v>
      </c>
      <c r="AF17" s="43" cm="1">
        <f t="array" aca="1" ref="AF17" ca="1">_xlfn.IFS(
    $I17=0,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$I17&lt;F$14, MIN(Payline!M$5/10, COUNTIF(M15:M17, $AC$1)) +
              MIN(Payline!M$4/10, COUNTIF(M16:M18, $AC$1)) +
              MIN(Payline!M$3/10, COUNTIF(M17:M19, $AC$1)),
    TRUE, ""
)</f>
        <v>0.6</v>
      </c>
      <c r="AG17" s="43" cm="1">
        <f t="array" aca="1" ref="AG17" ca="1">_xlfn.IFS(
    $I17=0,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$I17&lt;G$14, MIN(Payline!N$5/10, COUNTIF(N15:N17, $AC$1)) +
              MIN(Payline!N$4/10, COUNTIF(N16:N18, $AC$1)) +
              MIN(Payline!N$3/10, COUNTIF(N17:N19, $AC$1)),
    TRUE, ""
)</f>
        <v>0.7</v>
      </c>
      <c r="AH17" s="46">
        <v>13</v>
      </c>
      <c r="AI17" s="43" cm="1">
        <f t="array" aca="1" ref="AI17" ca="1">_xlfn.IFS(
    $I17=0,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$I17&lt;C$14, MIN(Payline!J$5/10, COUNTIF(J15:J17, $AI$1)) +
              MIN(Payline!J$4/10, COUNTIF(J16:J18, $AI$1)) +
              MIN(Payline!J$3/10, COUNTIF(J17:J19, $AI$1)),
    TRUE, ""
)</f>
        <v>0</v>
      </c>
      <c r="AJ17" s="43" cm="1">
        <f t="array" aca="1" ref="AJ17" ca="1">_xlfn.IFS(
    $I17=0,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$I17&lt;D$14, MIN(Payline!K$5/10, COUNTIF(K15:K17, $AI$1)) +
              MIN(Payline!K$4/10, COUNTIF(K16:K18, $AI$1)) +
              MIN(Payline!K$3/10, COUNTIF(K17:K19, $AI$1)),
    TRUE, ""
)</f>
        <v>0</v>
      </c>
      <c r="AK17" s="43" cm="1">
        <f t="array" aca="1" ref="AK17" ca="1">_xlfn.IFS(
    $I17=0,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$I17&lt;E$14, MIN(Payline!L$5/10, COUNTIF(L15:L17, $AI$1)) +
              MIN(Payline!L$4/10, COUNTIF(L16:L18, $AI$1)) +
              MIN(Payline!L$3/10, COUNTIF(L17:L19, $AI$1)),
    TRUE, ""
)</f>
        <v>0</v>
      </c>
      <c r="AL17" s="43" cm="1">
        <f t="array" aca="1" ref="AL17" ca="1">_xlfn.IFS(
    $I17=0,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$I17&lt;F$14, MIN(Payline!M$5/10, COUNTIF(M15:M17, $AI$1)) +
              MIN(Payline!M$4/10, COUNTIF(M16:M18, $AI$1)) +
              MIN(Payline!M$3/10, COUNTIF(M17:M19, $AI$1)),
    TRUE, ""
)</f>
        <v>0</v>
      </c>
      <c r="AM17" s="43" cm="1">
        <f t="array" aca="1" ref="AM17" ca="1">_xlfn.IFS(
    $I17=0,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$I17&lt;G$14, MIN(Payline!N$5/10, COUNTIF(N15:N17, $AI$1)) +
              MIN(Payline!N$4/10, COUNTIF(N16:N18, $AI$1)) +
              MIN(Payline!N$3/10, COUNTIF(N17:N19, $AI$1)),
    TRUE, ""
)</f>
        <v>0</v>
      </c>
      <c r="AN17" s="46">
        <v>13</v>
      </c>
      <c r="AO17" s="43" cm="1">
        <f t="array" aca="1" ref="AO17" ca="1">_xlfn.IFS(
    $I17=0,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$I17&lt;C$14, MIN(Payline!J$5/10, COUNTIF(J15:J17, $AO$1)) +
              MIN(Payline!J$4/10, COUNTIF(J16:J18, $AO$1)) +
              MIN(Payline!J$3/10, COUNTIF(J17:J19, $AO$1)),
    TRUE, ""
)</f>
        <v>0.3</v>
      </c>
      <c r="AP17" s="43" cm="1">
        <f t="array" aca="1" ref="AP17" ca="1">_xlfn.IFS(
    $I17=0,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$I17&lt;D$14, MIN(Payline!K$5/10, COUNTIF(K15:K17, $AO$1)) +
              MIN(Payline!K$4/10, COUNTIF(K16:K18, $AO$1)) +
              MIN(Payline!K$3/10, COUNTIF(K17:K19, $AO$1)),
    TRUE, ""
)</f>
        <v>0.3</v>
      </c>
      <c r="AQ17" s="43" cm="1">
        <f t="array" aca="1" ref="AQ17" ca="1">_xlfn.IFS(
    $I17=0,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$I17&lt;E$14, MIN(Payline!L$5/10, COUNTIF(L15:L17, $AO$1)) +
              MIN(Payline!L$4/10, COUNTIF(L16:L18, $AO$1)) +
              MIN(Payline!L$3/10, COUNTIF(L17:L19, $AO$1)),
    TRUE, ""
)</f>
        <v>0.3</v>
      </c>
      <c r="AR17" s="43" cm="1">
        <f t="array" aca="1" ref="AR17" ca="1">_xlfn.IFS(
    $I17=0,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$I17&lt;F$14, MIN(Payline!M$5/10, COUNTIF(M15:M17, $AO$1)) +
              MIN(Payline!M$4/10, COUNTIF(M16:M18, $AO$1)) +
              MIN(Payline!M$3/10, COUNTIF(M17:M19, $AO$1)),
    TRUE, ""
)</f>
        <v>0.4</v>
      </c>
      <c r="AS17" s="43" cm="1">
        <f t="array" aca="1" ref="AS17" ca="1">_xlfn.IFS(
    $I17=0,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$I17&lt;G$14, MIN(Payline!N$5/10, COUNTIF(N15:N17, $AO$1)) +
              MIN(Payline!N$4/10, COUNTIF(N16:N18, $AO$1)) +
              MIN(Payline!N$3/10, COUNTIF(N17:N19, $AO$1)),
    TRUE, ""
)</f>
        <v>0.3</v>
      </c>
      <c r="AT17" s="46">
        <v>13</v>
      </c>
      <c r="AU17" s="43" cm="1">
        <f t="array" aca="1" ref="AU17" ca="1">_xlfn.IFS(
    $I17=0,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$I17&lt;C$14, MIN(Payline!J$5/10, COUNTIF(J15:J17, $AU$1)) +
              MIN(Payline!J$4/10, COUNTIF(J16:J18, $AU$1)) +
              MIN(Payline!J$3/10, COUNTIF(J17:J19, $AU$1)),
    TRUE, ""
)</f>
        <v>0</v>
      </c>
      <c r="AV17" s="43" cm="1">
        <f t="array" aca="1" ref="AV17" ca="1">_xlfn.IFS(
    $I17=0,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$I17&lt;D$14, MIN(Payline!K$5/10, COUNTIF(K15:K17, $AU$1)) +
              MIN(Payline!K$4/10, COUNTIF(K16:K18, $AU$1)) +
              MIN(Payline!K$3/10, COUNTIF(K17:K19, $AU$1)),
    TRUE, ""
)</f>
        <v>0</v>
      </c>
      <c r="AW17" s="43" cm="1">
        <f t="array" aca="1" ref="AW17" ca="1">_xlfn.IFS(
    $I17=0,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$I17&lt;E$14, MIN(Payline!L$5/10, COUNTIF(L15:L17, $AU$1)) +
              MIN(Payline!L$4/10, COUNTIF(L16:L18, $AU$1)) +
              MIN(Payline!L$3/10, COUNTIF(L17:L19, $AU$1)),
    TRUE, ""
)</f>
        <v>0</v>
      </c>
      <c r="AX17" s="43" cm="1">
        <f t="array" aca="1" ref="AX17" ca="1">_xlfn.IFS(
    $I17=0,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$I17&lt;F$14, MIN(Payline!M$5/10, COUNTIF(M15:M17, $AU$1)) +
              MIN(Payline!M$4/10, COUNTIF(M16:M18, $AU$1)) +
              MIN(Payline!M$3/10, COUNTIF(M17:M19, $AU$1)),
    TRUE, ""
)</f>
        <v>0</v>
      </c>
      <c r="AY17" s="43" cm="1">
        <f t="array" aca="1" ref="AY17" ca="1">_xlfn.IFS(
    $I17=0,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$I17&lt;G$14, MIN(Payline!N$5/10, COUNTIF(N15:N17, $AU$1)) +
              MIN(Payline!N$4/10, COUNTIF(N16:N18, $AU$1)) +
              MIN(Payline!N$3/10, COUNTIF(N17:N19, $AU$1)),
    TRUE, ""
)</f>
        <v>0</v>
      </c>
      <c r="AZ17" s="46">
        <v>13</v>
      </c>
      <c r="BA17" s="43" cm="1">
        <f t="array" aca="1" ref="BA17" ca="1">_xlfn.IFS(
    $I17=0,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$I17&lt;C$14, MIN(Payline!J$5/10, COUNTIF(J15:J17, $BA$1)) +
              MIN(Payline!J$4/10, COUNTIF(J16:J18, $BA$1)) +
              MIN(Payline!J$3/10, COUNTIF(J17:J19, $BA$1)),
    TRUE, ""
)</f>
        <v>0</v>
      </c>
      <c r="BB17" s="43" cm="1">
        <f t="array" aca="1" ref="BB17" ca="1">_xlfn.IFS(
    $I17=0,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$I17&lt;D$14, MIN(Payline!K$5/10, COUNTIF(K15:K17, $BA$1)) +
              MIN(Payline!K$4/10, COUNTIF(K16:K18, $BA$1)) +
              MIN(Payline!K$3/10, COUNTIF(K17:K19, $BA$1)),
    TRUE, ""
)</f>
        <v>0</v>
      </c>
      <c r="BC17" s="43" cm="1">
        <f t="array" aca="1" ref="BC17" ca="1">_xlfn.IFS(
    $I17=0,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$I17&lt;E$14, MIN(Payline!L$5/10, COUNTIF(L15:L17, $BA$1)) +
              MIN(Payline!L$4/10, COUNTIF(L16:L18, $BA$1)) +
              MIN(Payline!L$3/10, COUNTIF(L17:L19, $BA$1)),
    TRUE, ""
)</f>
        <v>0</v>
      </c>
      <c r="BD17" s="43" cm="1">
        <f t="array" aca="1" ref="BD17" ca="1">_xlfn.IFS(
    $I17=0,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$I17&lt;F$14, MIN(Payline!M$5/10, COUNTIF(M15:M17, $BA$1)) +
              MIN(Payline!M$4/10, COUNTIF(M16:M18, $BA$1)) +
              MIN(Payline!M$3/10, COUNTIF(M17:M19, $BA$1)),
    TRUE, ""
)</f>
        <v>0</v>
      </c>
      <c r="BE17" s="43" cm="1">
        <f t="array" aca="1" ref="BE17" ca="1">_xlfn.IFS(
    $I17=0,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$I17&lt;G$14, MIN(Payline!N$5/10, COUNTIF(N15:N17, $BA$1)) +
              MIN(Payline!N$4/10, COUNTIF(N16:N18, $BA$1)) +
              MIN(Payline!N$3/10, COUNTIF(N17:N19, $BA$1)),
    TRUE, ""
)</f>
        <v>0</v>
      </c>
      <c r="BF17" s="46">
        <v>13</v>
      </c>
      <c r="BG17" s="43" cm="1">
        <f t="array" aca="1" ref="BG17" ca="1">_xlfn.IFS(
    $I17=0,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$I17&lt;C$14, MIN(Payline!J$5/10, COUNTIF(J15:J17, $BG$1)) +
              MIN(Payline!J$4/10, COUNTIF(J16:J18, $BG$1)) +
              MIN(Payline!J$3/10, COUNTIF(J17:J19, $BG$1)),
    TRUE, ""
)</f>
        <v>0</v>
      </c>
      <c r="BH17" s="43" cm="1">
        <f t="array" aca="1" ref="BH17" ca="1">_xlfn.IFS(
    $I17=0,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$I17&lt;D$14, MIN(Payline!K$5/10, COUNTIF(K15:K17, $BG$1)) +
              MIN(Payline!K$4/10, COUNTIF(K16:K18, $BG$1)) +
              MIN(Payline!K$3/10, COUNTIF(K17:K19, $BG$1)),
    TRUE, ""
)</f>
        <v>0</v>
      </c>
      <c r="BI17" s="43" cm="1">
        <f t="array" aca="1" ref="BI17" ca="1">_xlfn.IFS(
    $I17=0,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$I17&lt;E$14, MIN(Payline!L$5/10, COUNTIF(L15:L17, $BG$1)) +
              MIN(Payline!L$4/10, COUNTIF(L16:L18, $BG$1)) +
              MIN(Payline!L$3/10, COUNTIF(L17:L19, $BG$1)),
    TRUE, ""
)</f>
        <v>0</v>
      </c>
      <c r="BJ17" s="43" cm="1">
        <f t="array" aca="1" ref="BJ17" ca="1">_xlfn.IFS(
    $I17=0,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$I17&lt;F$14, MIN(Payline!M$5/10, COUNTIF(M15:M17, $BG$1)) +
              MIN(Payline!M$4/10, COUNTIF(M16:M18, $BG$1)) +
              MIN(Payline!M$3/10, COUNTIF(M17:M19, $BG$1)),
    TRUE, ""
)</f>
        <v>0</v>
      </c>
      <c r="BK17" s="43" cm="1">
        <f t="array" aca="1" ref="BK17" ca="1">_xlfn.IFS(
    $I17=0,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$I17&lt;G$14, MIN(Payline!N$5/10, COUNTIF(N15:N17, $BG$1)) +
              MIN(Payline!N$4/10, COUNTIF(N16:N18, $BG$1)) +
              MIN(Payline!N$3/10, COUNTIF(N17:N19, $BG$1)),
    TRUE, ""
)</f>
        <v>0</v>
      </c>
      <c r="BL17" s="46">
        <v>13</v>
      </c>
      <c r="BM17" s="43" cm="1">
        <f t="array" aca="1" ref="BM17" ca="1">_xlfn.IFS(
    $I17=0,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$I17&lt;C$14, MIN(Payline!J$5/10, COUNTIF(J15:J17, $BM$1)) +
              MIN(Payline!J$4/10, COUNTIF(J16:J18, $BM$1)) +
              MIN(Payline!J$3/10, COUNTIF(J17:J19, $BM$1)),
    TRUE, ""
)</f>
        <v>0.7</v>
      </c>
      <c r="BN17" s="43" cm="1">
        <f t="array" aca="1" ref="BN17" ca="1">_xlfn.IFS(
    $I17=0,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$I17&lt;D$14, MIN(Payline!K$5/10, COUNTIF(K15:K17, $BM$1)) +
              MIN(Payline!K$4/10, COUNTIF(K16:K18, $BM$1)) +
              MIN(Payline!K$3/10, COUNTIF(K17:K19, $BM$1)),
    TRUE, ""
)</f>
        <v>0.6</v>
      </c>
      <c r="BO17" s="43" cm="1">
        <f t="array" aca="1" ref="BO17" ca="1">_xlfn.IFS(
    $I17=0,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$I17&lt;E$14, MIN(Payline!L$5/10, COUNTIF(L15:L17, $BM$1)) +
              MIN(Payline!L$4/10, COUNTIF(L16:L18, $BM$1)) +
              MIN(Payline!L$3/10, COUNTIF(L17:L19, $BM$1)),
    TRUE, ""
)</f>
        <v>0.7</v>
      </c>
      <c r="BP17" s="43" cm="1">
        <f t="array" aca="1" ref="BP17" ca="1">_xlfn.IFS(
    $I17=0,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$I17&lt;F$14, MIN(Payline!M$5/10, COUNTIF(M15:M17, $BM$1)) +
              MIN(Payline!M$4/10, COUNTIF(M16:M18, $BM$1)) +
              MIN(Payline!M$3/10, COUNTIF(M17:M19, $BM$1)),
    TRUE, ""
)</f>
        <v>0.7</v>
      </c>
      <c r="BQ17" s="161" cm="1">
        <f t="array" aca="1" ref="BQ17" ca="1">_xlfn.IFS(
    $I17=0,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$I17&lt;G$14, MIN(Payline!N$5/10, COUNTIF(N15:N17, $BM$1)) +
              MIN(Payline!N$4/10, COUNTIF(N16:N18, $BM$1)) +
              MIN(Payline!N$3/10, COUNTIF(N17:N19, $BM$1)),
    TRUE, ""
)</f>
        <v>0.7</v>
      </c>
    </row>
    <row r="18" spans="1:69">
      <c r="A18" s="90" t="s">
        <v>4</v>
      </c>
      <c r="B18" s="63">
        <v>11</v>
      </c>
      <c r="C18" s="108">
        <f t="shared" ref="C18:C27" ca="1" si="7">IF($A18=$Q$1,SUM(Q$4:Q$354),SUMIF(J$4:J$354,$A18,Q$4:Q$354))</f>
        <v>0</v>
      </c>
      <c r="D18" s="107">
        <f t="shared" ref="D18:D27" ca="1" si="8">IF($A18=$Q$1,SUM(R$4:R$354),SUMIF(K$4:K$354,$A18,R$4:R$354))</f>
        <v>0</v>
      </c>
      <c r="E18" s="107">
        <f t="shared" ref="E18:E27" ca="1" si="9">IF($A18=$Q$1,SUM(S$4:S$354),SUMIF(L$4:L$354,$A18,S$4:S$354))</f>
        <v>0</v>
      </c>
      <c r="F18" s="107">
        <f t="shared" ref="F18:F27" ca="1" si="10">IF($A18=$Q$1,SUM(T$4:T$354),SUMIF(M$4:M$354,$A18,T$4:T$354))</f>
        <v>0</v>
      </c>
      <c r="G18" s="91">
        <f t="shared" ref="G18:G27" ca="1" si="11">IF($A18=$Q$1,SUM(U$4:U$354),SUMIF(N$4:N$354,$A18,U$4:U$354))</f>
        <v>0</v>
      </c>
      <c r="I18" s="84">
        <v>14</v>
      </c>
      <c r="J18" s="83" t="s">
        <v>193</v>
      </c>
      <c r="K18" s="83" t="s">
        <v>193</v>
      </c>
      <c r="L18" s="83" t="s">
        <v>193</v>
      </c>
      <c r="M18" s="83" t="s">
        <v>193</v>
      </c>
      <c r="N18" s="83" t="s">
        <v>193</v>
      </c>
      <c r="P18" s="46">
        <v>14</v>
      </c>
      <c r="Q18" s="43" cm="1">
        <f t="array" aca="1" ref="Q18" ca="1">_xlfn.IFS(
    $I18=0,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$I18=1, MIN(Payline!J$5/10, COUNTIF(INDIRECT(ADDRESS(C$14+3, COLUMN(J$1))), $Q$1) + COUNTIF(J$4, $Q$1) + COUNTIF(J$5, $Q$1)) +
          MIN(Payline!J$4/10, COUNTIF(J$4, $Q$1) + COUNTIF(J$5, $Q$1) + COUNTIF(J$6, $Q$1)) +
          MIN(Payline!J$3/10, COUNTIF(J$5:J$7, $Q$1)),
    $I18=(C$14-2),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$I18&lt;C$14, MIN(Payline!J$5/10, COUNTIF(J16:J18, $Q$1)) +
              MIN(Payline!J$4/10, COUNTIF(J17:J19, $Q$1)) +
              MIN(Payline!J$3/10, COUNTIF(J18:J20, $Q$1)),
    TRUE, ""
)</f>
        <v>0</v>
      </c>
      <c r="R18" s="43" cm="1">
        <f t="array" aca="1" ref="R18" ca="1">_xlfn.IFS(
    $I18=0,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$I18=1, MIN(Payline!K$5/10, COUNTIF(INDIRECT(ADDRESS(D$14+3, COLUMN(K$1))), $Q$1) + COUNTIF(K$4, $Q$1) + COUNTIF(K$5, $Q$1)) +
          MIN(Payline!K$4/10, COUNTIF(K$4, $Q$1) + COUNTIF(K$5, $Q$1) + COUNTIF(K$6, $Q$1)) +
          MIN(Payline!K$3/10, COUNTIF(K$5:K$7, $Q$1)),
    $I18=(D$14-2),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$I18&lt;D$14, MIN(Payline!K$5/10, COUNTIF(K16:K18, $Q$1)) +
              MIN(Payline!K$4/10, COUNTIF(K17:K19, $Q$1)) +
              MIN(Payline!K$3/10, COUNTIF(K18:K20, $Q$1)),
    TRUE, ""
)</f>
        <v>0</v>
      </c>
      <c r="S18" s="43" cm="1">
        <f t="array" aca="1" ref="S18" ca="1">_xlfn.IFS(
    $I18=0,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$I18=1, MIN(Payline!L$5/10, COUNTIF(INDIRECT(ADDRESS(E$14+3, COLUMN(L$1))), $Q$1) + COUNTIF(L$4, $Q$1) + COUNTIF(L$5, $Q$1)) +
          MIN(Payline!L$4/10, COUNTIF(L$4, $Q$1) + COUNTIF(L$5, $Q$1) + COUNTIF(L$6, $Q$1)) +
          MIN(Payline!L$3/10, COUNTIF(L$5:L$7, $Q$1)),
    $I18=(E$14-2),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$I18&lt;E$14, MIN(Payline!L$5/10, COUNTIF(L16:L18, $Q$1)) +
              MIN(Payline!L$4/10, COUNTIF(L17:L19, $Q$1)) +
              MIN(Payline!L$3/10, COUNTIF(L18:L20, $Q$1)),
    TRUE, ""
)</f>
        <v>0</v>
      </c>
      <c r="T18" s="43" cm="1">
        <f t="array" aca="1" ref="T18" ca="1">_xlfn.IFS(
    $I18=0,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$I18=1, MIN(Payline!M$5/10, COUNTIF(INDIRECT(ADDRESS(F$14+3, COLUMN(M$1))), $Q$1) + COUNTIF(M$4, $Q$1) + COUNTIF(M$5, $Q$1)) +
          MIN(Payline!M$4/10, COUNTIF(M$4, $Q$1) + COUNTIF(M$5, $Q$1) + COUNTIF(M$6, $Q$1)) +
          MIN(Payline!M$3/10, COUNTIF(M$5:M$7, $Q$1)),
    $I18=(F$14-2),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$I18&lt;F$14, MIN(Payline!M$5/10, COUNTIF(M16:M18, $Q$1)) +
              MIN(Payline!M$4/10, COUNTIF(M17:M19, $Q$1)) +
              MIN(Payline!M$3/10, COUNTIF(M18:M20, $Q$1)),
    TRUE, ""
)</f>
        <v>0</v>
      </c>
      <c r="U18" s="43" cm="1">
        <f t="array" aca="1" ref="U18" ca="1">_xlfn.IFS(
    $I18=0,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$I18=1, MIN(Payline!N$5/10, COUNTIF(INDIRECT(ADDRESS(G$14+3, COLUMN(N$1))), $Q$1) + COUNTIF(N$4, $Q$1) + COUNTIF(N$5, $Q$1)) +
          MIN(Payline!N$4/10, COUNTIF(N$4, $Q$1) + COUNTIF(N$5, $Q$1) + COUNTIF(N$6, $Q$1)) +
          MIN(Payline!N$3/10, COUNTIF(N$5:N$7, $Q$1)),
    $I18=(G$14-2),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$I18&lt;G$14, MIN(Payline!N$5/10, COUNTIF(N16:N18, $Q$1)) +
              MIN(Payline!N$4/10, COUNTIF(N17:N19, $Q$1)) +
              MIN(Payline!N$3/10, COUNTIF(N18:N20, $Q$1)),
    TRUE, ""
)</f>
        <v>0</v>
      </c>
      <c r="V18" s="46">
        <v>14</v>
      </c>
      <c r="W18" s="43" cm="1">
        <f t="array" aca="1" ref="W18" ca="1">_xlfn.IFS(
    $I18=0,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$I18=1, MIN(Payline!J$5/10, COUNTIF(INDIRECT(ADDRESS(C$14+3, COLUMN(J$1))), $W$1) + COUNTIF(J$4, $W$1) + COUNTIF(J$5, $W$1)) +
          MIN(Payline!J$4/10, COUNTIF(J$4, $W$1) + COUNTIF(J$5, $W$1) + COUNTIF(J$6, $W$1)) +
          MIN(Payline!J$3/10, COUNTIF(J$5:J$7, $W$1)),
    $I18=(C$14-2),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$I18&lt;C$14, MIN(Payline!J$5/10, COUNTIF(J16:J18, $W$1)) +
              MIN(Payline!J$4/10, COUNTIF(J17:J19, $W$1)) +
              MIN(Payline!J$3/10, COUNTIF(J18:J20, $W$1)),
    TRUE, ""
)</f>
        <v>0</v>
      </c>
      <c r="X18" s="43" cm="1">
        <f t="array" aca="1" ref="X18" ca="1">_xlfn.IFS(
    $I18=0,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$I18=1, MIN(Payline!K$5/10, COUNTIF(INDIRECT(ADDRESS(D$14+3, COLUMN(K$1))), $W$1) + COUNTIF(K$4, $W$1) + COUNTIF(K$5, $W$1)) +
          MIN(Payline!K$4/10, COUNTIF(K$4, $W$1) + COUNTIF(K$5, $W$1) + COUNTIF(K$6, $W$1)) +
          MIN(Payline!K$3/10, COUNTIF(K$5:K$7, $W$1)),
    $I18=(D$14-2),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$I18&lt;D$14, MIN(Payline!K$5/10, COUNTIF(K16:K18, $W$1)) +
              MIN(Payline!K$4/10, COUNTIF(K17:K19, $W$1)) +
              MIN(Payline!K$3/10, COUNTIF(K18:K20, $W$1)),
    TRUE, ""
)</f>
        <v>0</v>
      </c>
      <c r="Y18" s="43" cm="1">
        <f t="array" aca="1" ref="Y18" ca="1">_xlfn.IFS(
    $I18=0,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$I18=1, MIN(Payline!L$5/10, COUNTIF(INDIRECT(ADDRESS(E$14+3, COLUMN(L$1))), $W$1) + COUNTIF(L$4, $W$1) + COUNTIF(L$5, $W$1)) +
          MIN(Payline!L$4/10, COUNTIF(L$4, $W$1) + COUNTIF(L$5, $W$1) + COUNTIF(L$6, $W$1)) +
          MIN(Payline!L$3/10, COUNTIF(L$5:L$7, $W$1)),
    $I18=(E$14-2),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$I18&lt;E$14, MIN(Payline!L$5/10, COUNTIF(L16:L18, $W$1)) +
              MIN(Payline!L$4/10, COUNTIF(L17:L19, $W$1)) +
              MIN(Payline!L$3/10, COUNTIF(L18:L20, $W$1)),
    TRUE, ""
)</f>
        <v>0</v>
      </c>
      <c r="Z18" s="43" cm="1">
        <f t="array" aca="1" ref="Z18" ca="1">_xlfn.IFS(
    $I18=0,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$I18=1, MIN(Payline!M$5/10, COUNTIF(INDIRECT(ADDRESS(F$14+3, COLUMN(M$1))), $W$1) + COUNTIF(M$4, $W$1) + COUNTIF(M$5, $W$1)) +
          MIN(Payline!M$4/10, COUNTIF(M$4, $W$1) + COUNTIF(M$5, $W$1) + COUNTIF(M$6, $W$1)) +
          MIN(Payline!M$3/10, COUNTIF(M$5:M$7, $W$1)),
    $I18=(F$14-2),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$I18&lt;F$14, MIN(Payline!M$5/10, COUNTIF(M16:M18, $W$1)) +
              MIN(Payline!M$4/10, COUNTIF(M17:M19, $W$1)) +
              MIN(Payline!M$3/10, COUNTIF(M18:M20, $W$1)),
    TRUE, ""
)</f>
        <v>0</v>
      </c>
      <c r="AA18" s="43" cm="1">
        <f t="array" aca="1" ref="AA18" ca="1">_xlfn.IFS(
    $I18=0,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$I18=1, MIN(Payline!N$5/10, COUNTIF(INDIRECT(ADDRESS(G$14+3, COLUMN(N$1))), $W$1) + COUNTIF(N$4, $W$1) + COUNTIF(N$5, $W$1)) +
          MIN(Payline!N$4/10, COUNTIF(N$4, $W$1) + COUNTIF(N$5, $W$1) + COUNTIF(N$6, $W$1)) +
          MIN(Payline!N$3/10, COUNTIF(N$5:N$7, $W$1)),
    $I18=(G$14-2),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$I18&lt;G$14, MIN(Payline!N$5/10, COUNTIF(N16:N18, $W$1)) +
              MIN(Payline!N$4/10, COUNTIF(N17:N19, $W$1)) +
              MIN(Payline!N$3/10, COUNTIF(N18:N20, $W$1)),
    TRUE, ""
)</f>
        <v>0</v>
      </c>
      <c r="AB18" s="46">
        <v>14</v>
      </c>
      <c r="AC18" s="43" cm="1">
        <f t="array" aca="1" ref="AC18" ca="1">_xlfn.IFS(
    $I18=0,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$I18&lt;C$14, MIN(Payline!J$5/10, COUNTIF(J16:J18, $AC$1)) +
              MIN(Payline!J$4/10, COUNTIF(J17:J19, $AC$1)) +
              MIN(Payline!J$3/10, COUNTIF(J18:J20, $AC$1)),
    TRUE, ""
)</f>
        <v>0.3</v>
      </c>
      <c r="AD18" s="43" cm="1">
        <f t="array" aca="1" ref="AD18" ca="1">_xlfn.IFS(
    $I18=0,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$I18&lt;D$14, MIN(Payline!K$5/10, COUNTIF(K16:K18, $AC$1)) +
              MIN(Payline!K$4/10, COUNTIF(K17:K19, $AC$1)) +
              MIN(Payline!K$3/10, COUNTIF(K18:K20, $AC$1)),
    TRUE, ""
)</f>
        <v>0.4</v>
      </c>
      <c r="AE18" s="43" cm="1">
        <f t="array" aca="1" ref="AE18" ca="1">_xlfn.IFS(
    $I18=0,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$I18&lt;E$14, MIN(Payline!L$5/10, COUNTIF(L16:L18, $AC$1)) +
              MIN(Payline!L$4/10, COUNTIF(L17:L19, $AC$1)) +
              MIN(Payline!L$3/10, COUNTIF(L18:L20, $AC$1)),
    TRUE, ""
)</f>
        <v>0.3</v>
      </c>
      <c r="AF18" s="43" cm="1">
        <f t="array" aca="1" ref="AF18" ca="1">_xlfn.IFS(
    $I18=0,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$I18&lt;F$14, MIN(Payline!M$5/10, COUNTIF(M16:M18, $AC$1)) +
              MIN(Payline!M$4/10, COUNTIF(M17:M19, $AC$1)) +
              MIN(Payline!M$3/10, COUNTIF(M18:M20, $AC$1)),
    TRUE, ""
)</f>
        <v>0.3</v>
      </c>
      <c r="AG18" s="43" cm="1">
        <f t="array" aca="1" ref="AG18" ca="1">_xlfn.IFS(
    $I18=0,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$I18&lt;G$14, MIN(Payline!N$5/10, COUNTIF(N16:N18, $AC$1)) +
              MIN(Payline!N$4/10, COUNTIF(N17:N19, $AC$1)) +
              MIN(Payline!N$3/10, COUNTIF(N18:N20, $AC$1)),
    TRUE, ""
)</f>
        <v>0.3</v>
      </c>
      <c r="AH18" s="46">
        <v>14</v>
      </c>
      <c r="AI18" s="43" cm="1">
        <f t="array" aca="1" ref="AI18" ca="1">_xlfn.IFS(
    $I18=0,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$I18&lt;C$14, MIN(Payline!J$5/10, COUNTIF(J16:J18, $AI$1)) +
              MIN(Payline!J$4/10, COUNTIF(J17:J19, $AI$1)) +
              MIN(Payline!J$3/10, COUNTIF(J18:J20, $AI$1)),
    TRUE, ""
)</f>
        <v>0</v>
      </c>
      <c r="AJ18" s="43" cm="1">
        <f t="array" aca="1" ref="AJ18" ca="1">_xlfn.IFS(
    $I18=0,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$I18&lt;D$14, MIN(Payline!K$5/10, COUNTIF(K16:K18, $AI$1)) +
              MIN(Payline!K$4/10, COUNTIF(K17:K19, $AI$1)) +
              MIN(Payline!K$3/10, COUNTIF(K18:K20, $AI$1)),
    TRUE, ""
)</f>
        <v>0</v>
      </c>
      <c r="AK18" s="43" cm="1">
        <f t="array" aca="1" ref="AK18" ca="1">_xlfn.IFS(
    $I18=0,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$I18&lt;E$14, MIN(Payline!L$5/10, COUNTIF(L16:L18, $AI$1)) +
              MIN(Payline!L$4/10, COUNTIF(L17:L19, $AI$1)) +
              MIN(Payline!L$3/10, COUNTIF(L18:L20, $AI$1)),
    TRUE, ""
)</f>
        <v>0</v>
      </c>
      <c r="AL18" s="43" cm="1">
        <f t="array" aca="1" ref="AL18" ca="1">_xlfn.IFS(
    $I18=0,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$I18&lt;F$14, MIN(Payline!M$5/10, COUNTIF(M16:M18, $AI$1)) +
              MIN(Payline!M$4/10, COUNTIF(M17:M19, $AI$1)) +
              MIN(Payline!M$3/10, COUNTIF(M18:M20, $AI$1)),
    TRUE, ""
)</f>
        <v>0</v>
      </c>
      <c r="AM18" s="43" cm="1">
        <f t="array" aca="1" ref="AM18" ca="1">_xlfn.IFS(
    $I18=0,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$I18&lt;G$14, MIN(Payline!N$5/10, COUNTIF(N16:N18, $AI$1)) +
              MIN(Payline!N$4/10, COUNTIF(N17:N19, $AI$1)) +
              MIN(Payline!N$3/10, COUNTIF(N18:N20, $AI$1)),
    TRUE, ""
)</f>
        <v>0</v>
      </c>
      <c r="AN18" s="46">
        <v>14</v>
      </c>
      <c r="AO18" s="43" cm="1">
        <f t="array" aca="1" ref="AO18" ca="1">_xlfn.IFS(
    $I18=0,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$I18&lt;C$14, MIN(Payline!J$5/10, COUNTIF(J16:J18, $AO$1)) +
              MIN(Payline!J$4/10, COUNTIF(J17:J19, $AO$1)) +
              MIN(Payline!J$3/10, COUNTIF(J18:J20, $AO$1)),
    TRUE, ""
)</f>
        <v>0.7</v>
      </c>
      <c r="AP18" s="43" cm="1">
        <f t="array" aca="1" ref="AP18" ca="1">_xlfn.IFS(
    $I18=0,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$I18&lt;D$14, MIN(Payline!K$5/10, COUNTIF(K16:K18, $AO$1)) +
              MIN(Payline!K$4/10, COUNTIF(K17:K19, $AO$1)) +
              MIN(Payline!K$3/10, COUNTIF(K18:K20, $AO$1)),
    TRUE, ""
)</f>
        <v>0.6</v>
      </c>
      <c r="AQ18" s="43" cm="1">
        <f t="array" aca="1" ref="AQ18" ca="1">_xlfn.IFS(
    $I18=0,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$I18&lt;E$14, MIN(Payline!L$5/10, COUNTIF(L16:L18, $AO$1)) +
              MIN(Payline!L$4/10, COUNTIF(L17:L19, $AO$1)) +
              MIN(Payline!L$3/10, COUNTIF(L18:L20, $AO$1)),
    TRUE, ""
)</f>
        <v>0.7</v>
      </c>
      <c r="AR18" s="43" cm="1">
        <f t="array" aca="1" ref="AR18" ca="1">_xlfn.IFS(
    $I18=0,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$I18&lt;F$14, MIN(Payline!M$5/10, COUNTIF(M16:M18, $AO$1)) +
              MIN(Payline!M$4/10, COUNTIF(M17:M19, $AO$1)) +
              MIN(Payline!M$3/10, COUNTIF(M18:M20, $AO$1)),
    TRUE, ""
)</f>
        <v>0.7</v>
      </c>
      <c r="AS18" s="43" cm="1">
        <f t="array" aca="1" ref="AS18" ca="1">_xlfn.IFS(
    $I18=0,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$I18&lt;G$14, MIN(Payline!N$5/10, COUNTIF(N16:N18, $AO$1)) +
              MIN(Payline!N$4/10, COUNTIF(N17:N19, $AO$1)) +
              MIN(Payline!N$3/10, COUNTIF(N18:N20, $AO$1)),
    TRUE, ""
)</f>
        <v>0.7</v>
      </c>
      <c r="AT18" s="46">
        <v>14</v>
      </c>
      <c r="AU18" s="43" cm="1">
        <f t="array" aca="1" ref="AU18" ca="1">_xlfn.IFS(
    $I18=0,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$I18&lt;C$14, MIN(Payline!J$5/10, COUNTIF(J16:J18, $AU$1)) +
              MIN(Payline!J$4/10, COUNTIF(J17:J19, $AU$1)) +
              MIN(Payline!J$3/10, COUNTIF(J18:J20, $AU$1)),
    TRUE, ""
)</f>
        <v>0.3</v>
      </c>
      <c r="AV18" s="43" cm="1">
        <f t="array" aca="1" ref="AV18" ca="1">_xlfn.IFS(
    $I18=0,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$I18&lt;D$14, MIN(Payline!K$5/10, COUNTIF(K16:K18, $AU$1)) +
              MIN(Payline!K$4/10, COUNTIF(K17:K19, $AU$1)) +
              MIN(Payline!K$3/10, COUNTIF(K18:K20, $AU$1)),
    TRUE, ""
)</f>
        <v>0.3</v>
      </c>
      <c r="AW18" s="43" cm="1">
        <f t="array" aca="1" ref="AW18" ca="1">_xlfn.IFS(
    $I18=0,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$I18&lt;E$14, MIN(Payline!L$5/10, COUNTIF(L16:L18, $AU$1)) +
              MIN(Payline!L$4/10, COUNTIF(L17:L19, $AU$1)) +
              MIN(Payline!L$3/10, COUNTIF(L18:L20, $AU$1)),
    TRUE, ""
)</f>
        <v>0.3</v>
      </c>
      <c r="AX18" s="43" cm="1">
        <f t="array" aca="1" ref="AX18" ca="1">_xlfn.IFS(
    $I18=0,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$I18&lt;F$14, MIN(Payline!M$5/10, COUNTIF(M16:M18, $AU$1)) +
              MIN(Payline!M$4/10, COUNTIF(M17:M19, $AU$1)) +
              MIN(Payline!M$3/10, COUNTIF(M18:M20, $AU$1)),
    TRUE, ""
)</f>
        <v>0.4</v>
      </c>
      <c r="AY18" s="43" cm="1">
        <f t="array" aca="1" ref="AY18" ca="1">_xlfn.IFS(
    $I18=0,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$I18&lt;G$14, MIN(Payline!N$5/10, COUNTIF(N16:N18, $AU$1)) +
              MIN(Payline!N$4/10, COUNTIF(N17:N19, $AU$1)) +
              MIN(Payline!N$3/10, COUNTIF(N18:N20, $AU$1)),
    TRUE, ""
)</f>
        <v>0.3</v>
      </c>
      <c r="AZ18" s="46">
        <v>14</v>
      </c>
      <c r="BA18" s="43" cm="1">
        <f t="array" aca="1" ref="BA18" ca="1">_xlfn.IFS(
    $I18=0,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$I18&lt;C$14, MIN(Payline!J$5/10, COUNTIF(J16:J18, $BA$1)) +
              MIN(Payline!J$4/10, COUNTIF(J17:J19, $BA$1)) +
              MIN(Payline!J$3/10, COUNTIF(J18:J20, $BA$1)),
    TRUE, ""
)</f>
        <v>0</v>
      </c>
      <c r="BB18" s="43" cm="1">
        <f t="array" aca="1" ref="BB18" ca="1">_xlfn.IFS(
    $I18=0,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$I18&lt;D$14, MIN(Payline!K$5/10, COUNTIF(K16:K18, $BA$1)) +
              MIN(Payline!K$4/10, COUNTIF(K17:K19, $BA$1)) +
              MIN(Payline!K$3/10, COUNTIF(K18:K20, $BA$1)),
    TRUE, ""
)</f>
        <v>0</v>
      </c>
      <c r="BC18" s="43" cm="1">
        <f t="array" aca="1" ref="BC18" ca="1">_xlfn.IFS(
    $I18=0,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$I18&lt;E$14, MIN(Payline!L$5/10, COUNTIF(L16:L18, $BA$1)) +
              MIN(Payline!L$4/10, COUNTIF(L17:L19, $BA$1)) +
              MIN(Payline!L$3/10, COUNTIF(L18:L20, $BA$1)),
    TRUE, ""
)</f>
        <v>0</v>
      </c>
      <c r="BD18" s="43" cm="1">
        <f t="array" aca="1" ref="BD18" ca="1">_xlfn.IFS(
    $I18=0,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$I18&lt;F$14, MIN(Payline!M$5/10, COUNTIF(M16:M18, $BA$1)) +
              MIN(Payline!M$4/10, COUNTIF(M17:M19, $BA$1)) +
              MIN(Payline!M$3/10, COUNTIF(M18:M20, $BA$1)),
    TRUE, ""
)</f>
        <v>0</v>
      </c>
      <c r="BE18" s="43" cm="1">
        <f t="array" aca="1" ref="BE18" ca="1">_xlfn.IFS(
    $I18=0,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$I18&lt;G$14, MIN(Payline!N$5/10, COUNTIF(N16:N18, $BA$1)) +
              MIN(Payline!N$4/10, COUNTIF(N17:N19, $BA$1)) +
              MIN(Payline!N$3/10, COUNTIF(N18:N20, $BA$1)),
    TRUE, ""
)</f>
        <v>0</v>
      </c>
      <c r="BF18" s="46">
        <v>14</v>
      </c>
      <c r="BG18" s="43" cm="1">
        <f t="array" aca="1" ref="BG18" ca="1">_xlfn.IFS(
    $I18=0,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$I18&lt;C$14, MIN(Payline!J$5/10, COUNTIF(J16:J18, $BG$1)) +
              MIN(Payline!J$4/10, COUNTIF(J17:J19, $BG$1)) +
              MIN(Payline!J$3/10, COUNTIF(J18:J20, $BG$1)),
    TRUE, ""
)</f>
        <v>0</v>
      </c>
      <c r="BH18" s="43" cm="1">
        <f t="array" aca="1" ref="BH18" ca="1">_xlfn.IFS(
    $I18=0,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$I18&lt;D$14, MIN(Payline!K$5/10, COUNTIF(K16:K18, $BG$1)) +
              MIN(Payline!K$4/10, COUNTIF(K17:K19, $BG$1)) +
              MIN(Payline!K$3/10, COUNTIF(K18:K20, $BG$1)),
    TRUE, ""
)</f>
        <v>0</v>
      </c>
      <c r="BI18" s="43" cm="1">
        <f t="array" aca="1" ref="BI18" ca="1">_xlfn.IFS(
    $I18=0,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$I18&lt;E$14, MIN(Payline!L$5/10, COUNTIF(L16:L18, $BG$1)) +
              MIN(Payline!L$4/10, COUNTIF(L17:L19, $BG$1)) +
              MIN(Payline!L$3/10, COUNTIF(L18:L20, $BG$1)),
    TRUE, ""
)</f>
        <v>0</v>
      </c>
      <c r="BJ18" s="43" cm="1">
        <f t="array" aca="1" ref="BJ18" ca="1">_xlfn.IFS(
    $I18=0,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$I18&lt;F$14, MIN(Payline!M$5/10, COUNTIF(M16:M18, $BG$1)) +
              MIN(Payline!M$4/10, COUNTIF(M17:M19, $BG$1)) +
              MIN(Payline!M$3/10, COUNTIF(M18:M20, $BG$1)),
    TRUE, ""
)</f>
        <v>0</v>
      </c>
      <c r="BK18" s="43" cm="1">
        <f t="array" aca="1" ref="BK18" ca="1">_xlfn.IFS(
    $I18=0,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$I18&lt;G$14, MIN(Payline!N$5/10, COUNTIF(N16:N18, $BG$1)) +
              MIN(Payline!N$4/10, COUNTIF(N17:N19, $BG$1)) +
              MIN(Payline!N$3/10, COUNTIF(N18:N20, $BG$1)),
    TRUE, ""
)</f>
        <v>0</v>
      </c>
      <c r="BL18" s="46">
        <v>14</v>
      </c>
      <c r="BM18" s="43" cm="1">
        <f t="array" aca="1" ref="BM18" ca="1">_xlfn.IFS(
    $I18=0,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$I18&lt;C$14, MIN(Payline!J$5/10, COUNTIF(J16:J18, $BM$1)) +
              MIN(Payline!J$4/10, COUNTIF(J17:J19, $BM$1)) +
              MIN(Payline!J$3/10, COUNTIF(J18:J20, $BM$1)),
    TRUE, ""
)</f>
        <v>1</v>
      </c>
      <c r="BN18" s="43" cm="1">
        <f t="array" aca="1" ref="BN18" ca="1">_xlfn.IFS(
    $I18=0,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$I18&lt;D$14, MIN(Payline!K$5/10, COUNTIF(K16:K18, $BM$1)) +
              MIN(Payline!K$4/10, COUNTIF(K17:K19, $BM$1)) +
              MIN(Payline!K$3/10, COUNTIF(K18:K20, $BM$1)),
    TRUE, ""
)</f>
        <v>1</v>
      </c>
      <c r="BO18" s="43" cm="1">
        <f t="array" aca="1" ref="BO18" ca="1">_xlfn.IFS(
    $I18=0,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$I18&lt;E$14, MIN(Payline!L$5/10, COUNTIF(L16:L18, $BM$1)) +
              MIN(Payline!L$4/10, COUNTIF(L17:L19, $BM$1)) +
              MIN(Payline!L$3/10, COUNTIF(L18:L20, $BM$1)),
    TRUE, ""
)</f>
        <v>1</v>
      </c>
      <c r="BP18" s="43" cm="1">
        <f t="array" aca="1" ref="BP18" ca="1">_xlfn.IFS(
    $I18=0,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$I18&lt;F$14, MIN(Payline!M$5/10, COUNTIF(M16:M18, $BM$1)) +
              MIN(Payline!M$4/10, COUNTIF(M17:M19, $BM$1)) +
              MIN(Payline!M$3/10, COUNTIF(M18:M20, $BM$1)),
    TRUE, ""
)</f>
        <v>1</v>
      </c>
      <c r="BQ18" s="161" cm="1">
        <f t="array" aca="1" ref="BQ18" ca="1">_xlfn.IFS(
    $I18=0,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$I18&lt;G$14, MIN(Payline!N$5/10, COUNTIF(N16:N18, $BM$1)) +
              MIN(Payline!N$4/10, COUNTIF(N17:N19, $BM$1)) +
              MIN(Payline!N$3/10, COUNTIF(N18:N20, $BM$1)),
    TRUE, ""
)</f>
        <v>1</v>
      </c>
    </row>
    <row r="19" spans="1:69">
      <c r="A19" s="90" t="s">
        <v>13</v>
      </c>
      <c r="B19" s="63">
        <v>1</v>
      </c>
      <c r="C19" s="90">
        <f t="shared" ca="1" si="7"/>
        <v>27</v>
      </c>
      <c r="D19" s="43">
        <f t="shared" ca="1" si="8"/>
        <v>27</v>
      </c>
      <c r="E19" s="43">
        <f t="shared" ca="1" si="9"/>
        <v>27</v>
      </c>
      <c r="F19" s="43">
        <f t="shared" ca="1" si="10"/>
        <v>26.999999999999996</v>
      </c>
      <c r="G19" s="89">
        <f t="shared" ca="1" si="11"/>
        <v>27</v>
      </c>
      <c r="I19" s="84">
        <v>15</v>
      </c>
      <c r="J19" s="83" t="s">
        <v>189</v>
      </c>
      <c r="K19" s="83" t="s">
        <v>189</v>
      </c>
      <c r="L19" s="83" t="s">
        <v>189</v>
      </c>
      <c r="M19" s="83" t="s">
        <v>189</v>
      </c>
      <c r="N19" s="83" t="s">
        <v>189</v>
      </c>
      <c r="P19" s="46">
        <v>15</v>
      </c>
      <c r="Q19" s="43" cm="1">
        <f t="array" aca="1" ref="Q19" ca="1">_xlfn.IFS(
    $I19=0,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$I19=1, MIN(Payline!J$5/10, COUNTIF(INDIRECT(ADDRESS(C$14+3, COLUMN(J$1))), $Q$1) + COUNTIF(J$4, $Q$1) + COUNTIF(J$5, $Q$1)) +
          MIN(Payline!J$4/10, COUNTIF(J$4, $Q$1) + COUNTIF(J$5, $Q$1) + COUNTIF(J$6, $Q$1)) +
          MIN(Payline!J$3/10, COUNTIF(J$5:J$7, $Q$1)),
    $I19=(C$14-2),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$I19&lt;C$14, MIN(Payline!J$5/10, COUNTIF(J17:J19, $Q$1)) +
              MIN(Payline!J$4/10, COUNTIF(J18:J20, $Q$1)) +
              MIN(Payline!J$3/10, COUNTIF(J19:J21, $Q$1)),
    TRUE, ""
)</f>
        <v>0</v>
      </c>
      <c r="R19" s="43" cm="1">
        <f t="array" aca="1" ref="R19" ca="1">_xlfn.IFS(
    $I19=0,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$I19=1, MIN(Payline!K$5/10, COUNTIF(INDIRECT(ADDRESS(D$14+3, COLUMN(K$1))), $Q$1) + COUNTIF(K$4, $Q$1) + COUNTIF(K$5, $Q$1)) +
          MIN(Payline!K$4/10, COUNTIF(K$4, $Q$1) + COUNTIF(K$5, $Q$1) + COUNTIF(K$6, $Q$1)) +
          MIN(Payline!K$3/10, COUNTIF(K$5:K$7, $Q$1)),
    $I19=(D$14-2),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$I19&lt;D$14, MIN(Payline!K$5/10, COUNTIF(K17:K19, $Q$1)) +
              MIN(Payline!K$4/10, COUNTIF(K18:K20, $Q$1)) +
              MIN(Payline!K$3/10, COUNTIF(K19:K21, $Q$1)),
    TRUE, ""
)</f>
        <v>0</v>
      </c>
      <c r="S19" s="43" cm="1">
        <f t="array" aca="1" ref="S19" ca="1">_xlfn.IFS(
    $I19=0,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$I19=1, MIN(Payline!L$5/10, COUNTIF(INDIRECT(ADDRESS(E$14+3, COLUMN(L$1))), $Q$1) + COUNTIF(L$4, $Q$1) + COUNTIF(L$5, $Q$1)) +
          MIN(Payline!L$4/10, COUNTIF(L$4, $Q$1) + COUNTIF(L$5, $Q$1) + COUNTIF(L$6, $Q$1)) +
          MIN(Payline!L$3/10, COUNTIF(L$5:L$7, $Q$1)),
    $I19=(E$14-2),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$I19&lt;E$14, MIN(Payline!L$5/10, COUNTIF(L17:L19, $Q$1)) +
              MIN(Payline!L$4/10, COUNTIF(L18:L20, $Q$1)) +
              MIN(Payline!L$3/10, COUNTIF(L19:L21, $Q$1)),
    TRUE, ""
)</f>
        <v>0</v>
      </c>
      <c r="T19" s="43" cm="1">
        <f t="array" aca="1" ref="T19" ca="1">_xlfn.IFS(
    $I19=0,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$I19=1, MIN(Payline!M$5/10, COUNTIF(INDIRECT(ADDRESS(F$14+3, COLUMN(M$1))), $Q$1) + COUNTIF(M$4, $Q$1) + COUNTIF(M$5, $Q$1)) +
          MIN(Payline!M$4/10, COUNTIF(M$4, $Q$1) + COUNTIF(M$5, $Q$1) + COUNTIF(M$6, $Q$1)) +
          MIN(Payline!M$3/10, COUNTIF(M$5:M$7, $Q$1)),
    $I19=(F$14-2),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$I19&lt;F$14, MIN(Payline!M$5/10, COUNTIF(M17:M19, $Q$1)) +
              MIN(Payline!M$4/10, COUNTIF(M18:M20, $Q$1)) +
              MIN(Payline!M$3/10, COUNTIF(M19:M21, $Q$1)),
    TRUE, ""
)</f>
        <v>0</v>
      </c>
      <c r="U19" s="43" cm="1">
        <f t="array" aca="1" ref="U19" ca="1">_xlfn.IFS(
    $I19=0,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$I19=1, MIN(Payline!N$5/10, COUNTIF(INDIRECT(ADDRESS(G$14+3, COLUMN(N$1))), $Q$1) + COUNTIF(N$4, $Q$1) + COUNTIF(N$5, $Q$1)) +
          MIN(Payline!N$4/10, COUNTIF(N$4, $Q$1) + COUNTIF(N$5, $Q$1) + COUNTIF(N$6, $Q$1)) +
          MIN(Payline!N$3/10, COUNTIF(N$5:N$7, $Q$1)),
    $I19=(G$14-2),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$I19&lt;G$14, MIN(Payline!N$5/10, COUNTIF(N17:N19, $Q$1)) +
              MIN(Payline!N$4/10, COUNTIF(N18:N20, $Q$1)) +
              MIN(Payline!N$3/10, COUNTIF(N19:N21, $Q$1)),
    TRUE, ""
)</f>
        <v>0</v>
      </c>
      <c r="V19" s="46">
        <v>15</v>
      </c>
      <c r="W19" s="43" cm="1">
        <f t="array" aca="1" ref="W19" ca="1">_xlfn.IFS(
    $I19=0,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$I19=1, MIN(Payline!J$5/10, COUNTIF(INDIRECT(ADDRESS(C$14+3, COLUMN(J$1))), $W$1) + COUNTIF(J$4, $W$1) + COUNTIF(J$5, $W$1)) +
          MIN(Payline!J$4/10, COUNTIF(J$4, $W$1) + COUNTIF(J$5, $W$1) + COUNTIF(J$6, $W$1)) +
          MIN(Payline!J$3/10, COUNTIF(J$5:J$7, $W$1)),
    $I19=(C$14-2),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$I19&lt;C$14, MIN(Payline!J$5/10, COUNTIF(J17:J19, $W$1)) +
              MIN(Payline!J$4/10, COUNTIF(J18:J20, $W$1)) +
              MIN(Payline!J$3/10, COUNTIF(J19:J21, $W$1)),
    TRUE, ""
)</f>
        <v>0</v>
      </c>
      <c r="X19" s="43" cm="1">
        <f t="array" aca="1" ref="X19" ca="1">_xlfn.IFS(
    $I19=0,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$I19=1, MIN(Payline!K$5/10, COUNTIF(INDIRECT(ADDRESS(D$14+3, COLUMN(K$1))), $W$1) + COUNTIF(K$4, $W$1) + COUNTIF(K$5, $W$1)) +
          MIN(Payline!K$4/10, COUNTIF(K$4, $W$1) + COUNTIF(K$5, $W$1) + COUNTIF(K$6, $W$1)) +
          MIN(Payline!K$3/10, COUNTIF(K$5:K$7, $W$1)),
    $I19=(D$14-2),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$I19&lt;D$14, MIN(Payline!K$5/10, COUNTIF(K17:K19, $W$1)) +
              MIN(Payline!K$4/10, COUNTIF(K18:K20, $W$1)) +
              MIN(Payline!K$3/10, COUNTIF(K19:K21, $W$1)),
    TRUE, ""
)</f>
        <v>0</v>
      </c>
      <c r="Y19" s="43" cm="1">
        <f t="array" aca="1" ref="Y19" ca="1">_xlfn.IFS(
    $I19=0,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$I19=1, MIN(Payline!L$5/10, COUNTIF(INDIRECT(ADDRESS(E$14+3, COLUMN(L$1))), $W$1) + COUNTIF(L$4, $W$1) + COUNTIF(L$5, $W$1)) +
          MIN(Payline!L$4/10, COUNTIF(L$4, $W$1) + COUNTIF(L$5, $W$1) + COUNTIF(L$6, $W$1)) +
          MIN(Payline!L$3/10, COUNTIF(L$5:L$7, $W$1)),
    $I19=(E$14-2),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$I19&lt;E$14, MIN(Payline!L$5/10, COUNTIF(L17:L19, $W$1)) +
              MIN(Payline!L$4/10, COUNTIF(L18:L20, $W$1)) +
              MIN(Payline!L$3/10, COUNTIF(L19:L21, $W$1)),
    TRUE, ""
)</f>
        <v>0</v>
      </c>
      <c r="Z19" s="43" cm="1">
        <f t="array" aca="1" ref="Z19" ca="1">_xlfn.IFS(
    $I19=0,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$I19=1, MIN(Payline!M$5/10, COUNTIF(INDIRECT(ADDRESS(F$14+3, COLUMN(M$1))), $W$1) + COUNTIF(M$4, $W$1) + COUNTIF(M$5, $W$1)) +
          MIN(Payline!M$4/10, COUNTIF(M$4, $W$1) + COUNTIF(M$5, $W$1) + COUNTIF(M$6, $W$1)) +
          MIN(Payline!M$3/10, COUNTIF(M$5:M$7, $W$1)),
    $I19=(F$14-2),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$I19&lt;F$14, MIN(Payline!M$5/10, COUNTIF(M17:M19, $W$1)) +
              MIN(Payline!M$4/10, COUNTIF(M18:M20, $W$1)) +
              MIN(Payline!M$3/10, COUNTIF(M19:M21, $W$1)),
    TRUE, ""
)</f>
        <v>0</v>
      </c>
      <c r="AA19" s="43" cm="1">
        <f t="array" aca="1" ref="AA19" ca="1">_xlfn.IFS(
    $I19=0,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$I19=1, MIN(Payline!N$5/10, COUNTIF(INDIRECT(ADDRESS(G$14+3, COLUMN(N$1))), $W$1) + COUNTIF(N$4, $W$1) + COUNTIF(N$5, $W$1)) +
          MIN(Payline!N$4/10, COUNTIF(N$4, $W$1) + COUNTIF(N$5, $W$1) + COUNTIF(N$6, $W$1)) +
          MIN(Payline!N$3/10, COUNTIF(N$5:N$7, $W$1)),
    $I19=(G$14-2),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$I19&lt;G$14, MIN(Payline!N$5/10, COUNTIF(N17:N19, $W$1)) +
              MIN(Payline!N$4/10, COUNTIF(N18:N20, $W$1)) +
              MIN(Payline!N$3/10, COUNTIF(N19:N21, $W$1)),
    TRUE, ""
)</f>
        <v>0</v>
      </c>
      <c r="AB19" s="46">
        <v>15</v>
      </c>
      <c r="AC19" s="43" cm="1">
        <f t="array" aca="1" ref="AC19" ca="1">_xlfn.IFS(
    $I19=0,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$I19&lt;C$14, MIN(Payline!J$5/10, COUNTIF(J17:J19, $AC$1)) +
              MIN(Payline!J$4/10, COUNTIF(J18:J20, $AC$1)) +
              MIN(Payline!J$3/10, COUNTIF(J19:J21, $AC$1)),
    TRUE, ""
)</f>
        <v>0</v>
      </c>
      <c r="AD19" s="43" cm="1">
        <f t="array" aca="1" ref="AD19" ca="1">_xlfn.IFS(
    $I19=0,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$I19&lt;D$14, MIN(Payline!K$5/10, COUNTIF(K17:K19, $AC$1)) +
              MIN(Payline!K$4/10, COUNTIF(K18:K20, $AC$1)) +
              MIN(Payline!K$3/10, COUNTIF(K19:K21, $AC$1)),
    TRUE, ""
)</f>
        <v>0</v>
      </c>
      <c r="AE19" s="43" cm="1">
        <f t="array" aca="1" ref="AE19" ca="1">_xlfn.IFS(
    $I19=0,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$I19&lt;E$14, MIN(Payline!L$5/10, COUNTIF(L17:L19, $AC$1)) +
              MIN(Payline!L$4/10, COUNTIF(L18:L20, $AC$1)) +
              MIN(Payline!L$3/10, COUNTIF(L19:L21, $AC$1)),
    TRUE, ""
)</f>
        <v>0</v>
      </c>
      <c r="AF19" s="43" cm="1">
        <f t="array" aca="1" ref="AF19" ca="1">_xlfn.IFS(
    $I19=0,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$I19&lt;F$14, MIN(Payline!M$5/10, COUNTIF(M17:M19, $AC$1)) +
              MIN(Payline!M$4/10, COUNTIF(M18:M20, $AC$1)) +
              MIN(Payline!M$3/10, COUNTIF(M19:M21, $AC$1)),
    TRUE, ""
)</f>
        <v>0</v>
      </c>
      <c r="AG19" s="43" cm="1">
        <f t="array" aca="1" ref="AG19" ca="1">_xlfn.IFS(
    $I19=0,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$I19&lt;G$14, MIN(Payline!N$5/10, COUNTIF(N17:N19, $AC$1)) +
              MIN(Payline!N$4/10, COUNTIF(N18:N20, $AC$1)) +
              MIN(Payline!N$3/10, COUNTIF(N19:N21, $AC$1)),
    TRUE, ""
)</f>
        <v>0</v>
      </c>
      <c r="AH19" s="46">
        <v>15</v>
      </c>
      <c r="AI19" s="43" cm="1">
        <f t="array" aca="1" ref="AI19" ca="1">_xlfn.IFS(
    $I19=0,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$I19&lt;C$14, MIN(Payline!J$5/10, COUNTIF(J17:J19, $AI$1)) +
              MIN(Payline!J$4/10, COUNTIF(J18:J20, $AI$1)) +
              MIN(Payline!J$3/10, COUNTIF(J19:J21, $AI$1)),
    TRUE, ""
)</f>
        <v>0</v>
      </c>
      <c r="AJ19" s="43" cm="1">
        <f t="array" aca="1" ref="AJ19" ca="1">_xlfn.IFS(
    $I19=0,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$I19&lt;D$14, MIN(Payline!K$5/10, COUNTIF(K17:K19, $AI$1)) +
              MIN(Payline!K$4/10, COUNTIF(K18:K20, $AI$1)) +
              MIN(Payline!K$3/10, COUNTIF(K19:K21, $AI$1)),
    TRUE, ""
)</f>
        <v>0</v>
      </c>
      <c r="AK19" s="43" cm="1">
        <f t="array" aca="1" ref="AK19" ca="1">_xlfn.IFS(
    $I19=0,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$I19&lt;E$14, MIN(Payline!L$5/10, COUNTIF(L17:L19, $AI$1)) +
              MIN(Payline!L$4/10, COUNTIF(L18:L20, $AI$1)) +
              MIN(Payline!L$3/10, COUNTIF(L19:L21, $AI$1)),
    TRUE, ""
)</f>
        <v>0</v>
      </c>
      <c r="AL19" s="43" cm="1">
        <f t="array" aca="1" ref="AL19" ca="1">_xlfn.IFS(
    $I19=0,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$I19&lt;F$14, MIN(Payline!M$5/10, COUNTIF(M17:M19, $AI$1)) +
              MIN(Payline!M$4/10, COUNTIF(M18:M20, $AI$1)) +
              MIN(Payline!M$3/10, COUNTIF(M19:M21, $AI$1)),
    TRUE, ""
)</f>
        <v>0</v>
      </c>
      <c r="AM19" s="43" cm="1">
        <f t="array" aca="1" ref="AM19" ca="1">_xlfn.IFS(
    $I19=0,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$I19&lt;G$14, MIN(Payline!N$5/10, COUNTIF(N17:N19, $AI$1)) +
              MIN(Payline!N$4/10, COUNTIF(N18:N20, $AI$1)) +
              MIN(Payline!N$3/10, COUNTIF(N19:N21, $AI$1)),
    TRUE, ""
)</f>
        <v>0</v>
      </c>
      <c r="AN19" s="46">
        <v>15</v>
      </c>
      <c r="AO19" s="43" cm="1">
        <f t="array" aca="1" ref="AO19" ca="1">_xlfn.IFS(
    $I19=0,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$I19&lt;C$14, MIN(Payline!J$5/10, COUNTIF(J17:J19, $AO$1)) +
              MIN(Payline!J$4/10, COUNTIF(J18:J20, $AO$1)) +
              MIN(Payline!J$3/10, COUNTIF(J19:J21, $AO$1)),
    TRUE, ""
)</f>
        <v>1</v>
      </c>
      <c r="AP19" s="43" cm="1">
        <f t="array" aca="1" ref="AP19" ca="1">_xlfn.IFS(
    $I19=0,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$I19&lt;D$14, MIN(Payline!K$5/10, COUNTIF(K17:K19, $AO$1)) +
              MIN(Payline!K$4/10, COUNTIF(K18:K20, $AO$1)) +
              MIN(Payline!K$3/10, COUNTIF(K19:K21, $AO$1)),
    TRUE, ""
)</f>
        <v>1</v>
      </c>
      <c r="AQ19" s="43" cm="1">
        <f t="array" aca="1" ref="AQ19" ca="1">_xlfn.IFS(
    $I19=0,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$I19&lt;E$14, MIN(Payline!L$5/10, COUNTIF(L17:L19, $AO$1)) +
              MIN(Payline!L$4/10, COUNTIF(L18:L20, $AO$1)) +
              MIN(Payline!L$3/10, COUNTIF(L19:L21, $AO$1)),
    TRUE, ""
)</f>
        <v>1</v>
      </c>
      <c r="AR19" s="43" cm="1">
        <f t="array" aca="1" ref="AR19" ca="1">_xlfn.IFS(
    $I19=0,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$I19&lt;F$14, MIN(Payline!M$5/10, COUNTIF(M17:M19, $AO$1)) +
              MIN(Payline!M$4/10, COUNTIF(M18:M20, $AO$1)) +
              MIN(Payline!M$3/10, COUNTIF(M19:M21, $AO$1)),
    TRUE, ""
)</f>
        <v>1</v>
      </c>
      <c r="AS19" s="43" cm="1">
        <f t="array" aca="1" ref="AS19" ca="1">_xlfn.IFS(
    $I19=0,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$I19&lt;G$14, MIN(Payline!N$5/10, COUNTIF(N17:N19, $AO$1)) +
              MIN(Payline!N$4/10, COUNTIF(N18:N20, $AO$1)) +
              MIN(Payline!N$3/10, COUNTIF(N19:N21, $AO$1)),
    TRUE, ""
)</f>
        <v>1</v>
      </c>
      <c r="AT19" s="46">
        <v>15</v>
      </c>
      <c r="AU19" s="43" cm="1">
        <f t="array" aca="1" ref="AU19" ca="1">_xlfn.IFS(
    $I19=0,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$I19&lt;C$14, MIN(Payline!J$5/10, COUNTIF(J17:J19, $AU$1)) +
              MIN(Payline!J$4/10, COUNTIF(J18:J20, $AU$1)) +
              MIN(Payline!J$3/10, COUNTIF(J19:J21, $AU$1)),
    TRUE, ""
)</f>
        <v>0.7</v>
      </c>
      <c r="AV19" s="43" cm="1">
        <f t="array" aca="1" ref="AV19" ca="1">_xlfn.IFS(
    $I19=0,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$I19&lt;D$14, MIN(Payline!K$5/10, COUNTIF(K17:K19, $AU$1)) +
              MIN(Payline!K$4/10, COUNTIF(K18:K20, $AU$1)) +
              MIN(Payline!K$3/10, COUNTIF(K19:K21, $AU$1)),
    TRUE, ""
)</f>
        <v>0.6</v>
      </c>
      <c r="AW19" s="43" cm="1">
        <f t="array" aca="1" ref="AW19" ca="1">_xlfn.IFS(
    $I19=0,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$I19&lt;E$14, MIN(Payline!L$5/10, COUNTIF(L17:L19, $AU$1)) +
              MIN(Payline!L$4/10, COUNTIF(L18:L20, $AU$1)) +
              MIN(Payline!L$3/10, COUNTIF(L19:L21, $AU$1)),
    TRUE, ""
)</f>
        <v>0.7</v>
      </c>
      <c r="AX19" s="43" cm="1">
        <f t="array" aca="1" ref="AX19" ca="1">_xlfn.IFS(
    $I19=0,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$I19&lt;F$14, MIN(Payline!M$5/10, COUNTIF(M17:M19, $AU$1)) +
              MIN(Payline!M$4/10, COUNTIF(M18:M20, $AU$1)) +
              MIN(Payline!M$3/10, COUNTIF(M19:M21, $AU$1)),
    TRUE, ""
)</f>
        <v>0.7</v>
      </c>
      <c r="AY19" s="43" cm="1">
        <f t="array" aca="1" ref="AY19" ca="1">_xlfn.IFS(
    $I19=0,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$I19&lt;G$14, MIN(Payline!N$5/10, COUNTIF(N17:N19, $AU$1)) +
              MIN(Payline!N$4/10, COUNTIF(N18:N20, $AU$1)) +
              MIN(Payline!N$3/10, COUNTIF(N19:N21, $AU$1)),
    TRUE, ""
)</f>
        <v>0.7</v>
      </c>
      <c r="AZ19" s="46">
        <v>15</v>
      </c>
      <c r="BA19" s="43" cm="1">
        <f t="array" aca="1" ref="BA19" ca="1">_xlfn.IFS(
    $I19=0,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$I19&lt;C$14, MIN(Payline!J$5/10, COUNTIF(J17:J19, $BA$1)) +
              MIN(Payline!J$4/10, COUNTIF(J18:J20, $BA$1)) +
              MIN(Payline!J$3/10, COUNTIF(J19:J21, $BA$1)),
    TRUE, ""
)</f>
        <v>0.3</v>
      </c>
      <c r="BB19" s="43" cm="1">
        <f t="array" aca="1" ref="BB19" ca="1">_xlfn.IFS(
    $I19=0,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$I19&lt;D$14, MIN(Payline!K$5/10, COUNTIF(K17:K19, $BA$1)) +
              MIN(Payline!K$4/10, COUNTIF(K18:K20, $BA$1)) +
              MIN(Payline!K$3/10, COUNTIF(K19:K21, $BA$1)),
    TRUE, ""
)</f>
        <v>0.3</v>
      </c>
      <c r="BC19" s="43" cm="1">
        <f t="array" aca="1" ref="BC19" ca="1">_xlfn.IFS(
    $I19=0,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$I19&lt;E$14, MIN(Payline!L$5/10, COUNTIF(L17:L19, $BA$1)) +
              MIN(Payline!L$4/10, COUNTIF(L18:L20, $BA$1)) +
              MIN(Payline!L$3/10, COUNTIF(L19:L21, $BA$1)),
    TRUE, ""
)</f>
        <v>0.3</v>
      </c>
      <c r="BD19" s="43" cm="1">
        <f t="array" aca="1" ref="BD19" ca="1">_xlfn.IFS(
    $I19=0,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$I19&lt;F$14, MIN(Payline!M$5/10, COUNTIF(M17:M19, $BA$1)) +
              MIN(Payline!M$4/10, COUNTIF(M18:M20, $BA$1)) +
              MIN(Payline!M$3/10, COUNTIF(M19:M21, $BA$1)),
    TRUE, ""
)</f>
        <v>0.4</v>
      </c>
      <c r="BE19" s="43" cm="1">
        <f t="array" aca="1" ref="BE19" ca="1">_xlfn.IFS(
    $I19=0,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$I19&lt;G$14, MIN(Payline!N$5/10, COUNTIF(N17:N19, $BA$1)) +
              MIN(Payline!N$4/10, COUNTIF(N18:N20, $BA$1)) +
              MIN(Payline!N$3/10, COUNTIF(N19:N21, $BA$1)),
    TRUE, ""
)</f>
        <v>0.3</v>
      </c>
      <c r="BF19" s="46">
        <v>15</v>
      </c>
      <c r="BG19" s="43" cm="1">
        <f t="array" aca="1" ref="BG19" ca="1">_xlfn.IFS(
    $I19=0,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$I19&lt;C$14, MIN(Payline!J$5/10, COUNTIF(J17:J19, $BG$1)) +
              MIN(Payline!J$4/10, COUNTIF(J18:J20, $BG$1)) +
              MIN(Payline!J$3/10, COUNTIF(J19:J21, $BG$1)),
    TRUE, ""
)</f>
        <v>0</v>
      </c>
      <c r="BH19" s="43" cm="1">
        <f t="array" aca="1" ref="BH19" ca="1">_xlfn.IFS(
    $I19=0,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$I19&lt;D$14, MIN(Payline!K$5/10, COUNTIF(K17:K19, $BG$1)) +
              MIN(Payline!K$4/10, COUNTIF(K18:K20, $BG$1)) +
              MIN(Payline!K$3/10, COUNTIF(K19:K21, $BG$1)),
    TRUE, ""
)</f>
        <v>0</v>
      </c>
      <c r="BI19" s="43" cm="1">
        <f t="array" aca="1" ref="BI19" ca="1">_xlfn.IFS(
    $I19=0,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$I19&lt;E$14, MIN(Payline!L$5/10, COUNTIF(L17:L19, $BG$1)) +
              MIN(Payline!L$4/10, COUNTIF(L18:L20, $BG$1)) +
              MIN(Payline!L$3/10, COUNTIF(L19:L21, $BG$1)),
    TRUE, ""
)</f>
        <v>0</v>
      </c>
      <c r="BJ19" s="43" cm="1">
        <f t="array" aca="1" ref="BJ19" ca="1">_xlfn.IFS(
    $I19=0,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$I19&lt;F$14, MIN(Payline!M$5/10, COUNTIF(M17:M19, $BG$1)) +
              MIN(Payline!M$4/10, COUNTIF(M18:M20, $BG$1)) +
              MIN(Payline!M$3/10, COUNTIF(M19:M21, $BG$1)),
    TRUE, ""
)</f>
        <v>0</v>
      </c>
      <c r="BK19" s="43" cm="1">
        <f t="array" aca="1" ref="BK19" ca="1">_xlfn.IFS(
    $I19=0,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$I19&lt;G$14, MIN(Payline!N$5/10, COUNTIF(N17:N19, $BG$1)) +
              MIN(Payline!N$4/10, COUNTIF(N18:N20, $BG$1)) +
              MIN(Payline!N$3/10, COUNTIF(N19:N21, $BG$1)),
    TRUE, ""
)</f>
        <v>0</v>
      </c>
      <c r="BL19" s="46">
        <v>15</v>
      </c>
      <c r="BM19" s="43" cm="1">
        <f t="array" aca="1" ref="BM19" ca="1">_xlfn.IFS(
    $I19=0,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$I19&lt;C$14, MIN(Payline!J$5/10, COUNTIF(J17:J19, $BM$1)) +
              MIN(Payline!J$4/10, COUNTIF(J18:J20, $BM$1)) +
              MIN(Payline!J$3/10, COUNTIF(J19:J21, $BM$1)),
    TRUE, ""
)</f>
        <v>0.7</v>
      </c>
      <c r="BN19" s="43" cm="1">
        <f t="array" aca="1" ref="BN19" ca="1">_xlfn.IFS(
    $I19=0,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$I19&lt;D$14, MIN(Payline!K$5/10, COUNTIF(K17:K19, $BM$1)) +
              MIN(Payline!K$4/10, COUNTIF(K18:K20, $BM$1)) +
              MIN(Payline!K$3/10, COUNTIF(K19:K21, $BM$1)),
    TRUE, ""
)</f>
        <v>0.7</v>
      </c>
      <c r="BO19" s="43" cm="1">
        <f t="array" aca="1" ref="BO19" ca="1">_xlfn.IFS(
    $I19=0,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$I19&lt;E$14, MIN(Payline!L$5/10, COUNTIF(L17:L19, $BM$1)) +
              MIN(Payline!L$4/10, COUNTIF(L18:L20, $BM$1)) +
              MIN(Payline!L$3/10, COUNTIF(L19:L21, $BM$1)),
    TRUE, ""
)</f>
        <v>0.7</v>
      </c>
      <c r="BP19" s="43" cm="1">
        <f t="array" aca="1" ref="BP19" ca="1">_xlfn.IFS(
    $I19=0,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$I19&lt;F$14, MIN(Payline!M$5/10, COUNTIF(M17:M19, $BM$1)) +
              MIN(Payline!M$4/10, COUNTIF(M18:M20, $BM$1)) +
              MIN(Payline!M$3/10, COUNTIF(M19:M21, $BM$1)),
    TRUE, ""
)</f>
        <v>0.6</v>
      </c>
      <c r="BQ19" s="161" cm="1">
        <f t="array" aca="1" ref="BQ19" ca="1">_xlfn.IFS(
    $I19=0,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$I19&lt;G$14, MIN(Payline!N$5/10, COUNTIF(N17:N19, $BM$1)) +
              MIN(Payline!N$4/10, COUNTIF(N18:N20, $BM$1)) +
              MIN(Payline!N$3/10, COUNTIF(N19:N21, $BM$1)),
    TRUE, ""
)</f>
        <v>0.7</v>
      </c>
    </row>
    <row r="20" spans="1:69">
      <c r="A20" s="90" t="s">
        <v>12</v>
      </c>
      <c r="B20" s="63">
        <v>2</v>
      </c>
      <c r="C20" s="90">
        <f t="shared" ca="1" si="7"/>
        <v>6.3000000000000007</v>
      </c>
      <c r="D20" s="43">
        <f t="shared" ca="1" si="8"/>
        <v>6.1</v>
      </c>
      <c r="E20" s="43">
        <f t="shared" ca="1" si="9"/>
        <v>6.3000000000000007</v>
      </c>
      <c r="F20" s="43">
        <f t="shared" ca="1" si="10"/>
        <v>5.6</v>
      </c>
      <c r="G20" s="89">
        <f t="shared" ca="1" si="11"/>
        <v>6.3000000000000007</v>
      </c>
      <c r="I20" s="84">
        <v>16</v>
      </c>
      <c r="J20" s="83" t="s">
        <v>190</v>
      </c>
      <c r="K20" s="83" t="s">
        <v>190</v>
      </c>
      <c r="L20" s="83" t="s">
        <v>190</v>
      </c>
      <c r="M20" s="83" t="s">
        <v>190</v>
      </c>
      <c r="N20" s="83" t="s">
        <v>190</v>
      </c>
      <c r="P20" s="46">
        <v>16</v>
      </c>
      <c r="Q20" s="43" cm="1">
        <f t="array" aca="1" ref="Q20" ca="1">_xlfn.IFS(
    $I20=0,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$I20=1, MIN(Payline!J$5/10, COUNTIF(INDIRECT(ADDRESS(C$14+3, COLUMN(J$1))), $Q$1) + COUNTIF(J$4, $Q$1) + COUNTIF(J$5, $Q$1)) +
          MIN(Payline!J$4/10, COUNTIF(J$4, $Q$1) + COUNTIF(J$5, $Q$1) + COUNTIF(J$6, $Q$1)) +
          MIN(Payline!J$3/10, COUNTIF(J$5:J$7, $Q$1)),
    $I20=(C$14-2),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$I20&lt;C$14, MIN(Payline!J$5/10, COUNTIF(J18:J20, $Q$1)) +
              MIN(Payline!J$4/10, COUNTIF(J19:J21, $Q$1)) +
              MIN(Payline!J$3/10, COUNTIF(J20:J22, $Q$1)),
    TRUE, ""
)</f>
        <v>0</v>
      </c>
      <c r="R20" s="43" cm="1">
        <f t="array" aca="1" ref="R20" ca="1">_xlfn.IFS(
    $I20=0,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$I20=1, MIN(Payline!K$5/10, COUNTIF(INDIRECT(ADDRESS(D$14+3, COLUMN(K$1))), $Q$1) + COUNTIF(K$4, $Q$1) + COUNTIF(K$5, $Q$1)) +
          MIN(Payline!K$4/10, COUNTIF(K$4, $Q$1) + COUNTIF(K$5, $Q$1) + COUNTIF(K$6, $Q$1)) +
          MIN(Payline!K$3/10, COUNTIF(K$5:K$7, $Q$1)),
    $I20=(D$14-2),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$I20&lt;D$14, MIN(Payline!K$5/10, COUNTIF(K18:K20, $Q$1)) +
              MIN(Payline!K$4/10, COUNTIF(K19:K21, $Q$1)) +
              MIN(Payline!K$3/10, COUNTIF(K20:K22, $Q$1)),
    TRUE, ""
)</f>
        <v>0</v>
      </c>
      <c r="S20" s="43" cm="1">
        <f t="array" aca="1" ref="S20" ca="1">_xlfn.IFS(
    $I20=0,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$I20=1, MIN(Payline!L$5/10, COUNTIF(INDIRECT(ADDRESS(E$14+3, COLUMN(L$1))), $Q$1) + COUNTIF(L$4, $Q$1) + COUNTIF(L$5, $Q$1)) +
          MIN(Payline!L$4/10, COUNTIF(L$4, $Q$1) + COUNTIF(L$5, $Q$1) + COUNTIF(L$6, $Q$1)) +
          MIN(Payline!L$3/10, COUNTIF(L$5:L$7, $Q$1)),
    $I20=(E$14-2),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$I20&lt;E$14, MIN(Payline!L$5/10, COUNTIF(L18:L20, $Q$1)) +
              MIN(Payline!L$4/10, COUNTIF(L19:L21, $Q$1)) +
              MIN(Payline!L$3/10, COUNTIF(L20:L22, $Q$1)),
    TRUE, ""
)</f>
        <v>0</v>
      </c>
      <c r="T20" s="43" cm="1">
        <f t="array" aca="1" ref="T20" ca="1">_xlfn.IFS(
    $I20=0,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$I20=1, MIN(Payline!M$5/10, COUNTIF(INDIRECT(ADDRESS(F$14+3, COLUMN(M$1))), $Q$1) + COUNTIF(M$4, $Q$1) + COUNTIF(M$5, $Q$1)) +
          MIN(Payline!M$4/10, COUNTIF(M$4, $Q$1) + COUNTIF(M$5, $Q$1) + COUNTIF(M$6, $Q$1)) +
          MIN(Payline!M$3/10, COUNTIF(M$5:M$7, $Q$1)),
    $I20=(F$14-2),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$I20&lt;F$14, MIN(Payline!M$5/10, COUNTIF(M18:M20, $Q$1)) +
              MIN(Payline!M$4/10, COUNTIF(M19:M21, $Q$1)) +
              MIN(Payline!M$3/10, COUNTIF(M20:M22, $Q$1)),
    TRUE, ""
)</f>
        <v>0</v>
      </c>
      <c r="U20" s="43" cm="1">
        <f t="array" aca="1" ref="U20" ca="1">_xlfn.IFS(
    $I20=0,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$I20=1, MIN(Payline!N$5/10, COUNTIF(INDIRECT(ADDRESS(G$14+3, COLUMN(N$1))), $Q$1) + COUNTIF(N$4, $Q$1) + COUNTIF(N$5, $Q$1)) +
          MIN(Payline!N$4/10, COUNTIF(N$4, $Q$1) + COUNTIF(N$5, $Q$1) + COUNTIF(N$6, $Q$1)) +
          MIN(Payline!N$3/10, COUNTIF(N$5:N$7, $Q$1)),
    $I20=(G$14-2),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$I20&lt;G$14, MIN(Payline!N$5/10, COUNTIF(N18:N20, $Q$1)) +
              MIN(Payline!N$4/10, COUNTIF(N19:N21, $Q$1)) +
              MIN(Payline!N$3/10, COUNTIF(N20:N22, $Q$1)),
    TRUE, ""
)</f>
        <v>0</v>
      </c>
      <c r="V20" s="46">
        <v>16</v>
      </c>
      <c r="W20" s="43" cm="1">
        <f t="array" aca="1" ref="W20" ca="1">_xlfn.IFS(
    $I20=0,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$I20=1, MIN(Payline!J$5/10, COUNTIF(INDIRECT(ADDRESS(C$14+3, COLUMN(J$1))), $W$1) + COUNTIF(J$4, $W$1) + COUNTIF(J$5, $W$1)) +
          MIN(Payline!J$4/10, COUNTIF(J$4, $W$1) + COUNTIF(J$5, $W$1) + COUNTIF(J$6, $W$1)) +
          MIN(Payline!J$3/10, COUNTIF(J$5:J$7, $W$1)),
    $I20=(C$14-2),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$I20&lt;C$14, MIN(Payline!J$5/10, COUNTIF(J18:J20, $W$1)) +
              MIN(Payline!J$4/10, COUNTIF(J19:J21, $W$1)) +
              MIN(Payline!J$3/10, COUNTIF(J20:J22, $W$1)),
    TRUE, ""
)</f>
        <v>0</v>
      </c>
      <c r="X20" s="43" cm="1">
        <f t="array" aca="1" ref="X20" ca="1">_xlfn.IFS(
    $I20=0,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$I20=1, MIN(Payline!K$5/10, COUNTIF(INDIRECT(ADDRESS(D$14+3, COLUMN(K$1))), $W$1) + COUNTIF(K$4, $W$1) + COUNTIF(K$5, $W$1)) +
          MIN(Payline!K$4/10, COUNTIF(K$4, $W$1) + COUNTIF(K$5, $W$1) + COUNTIF(K$6, $W$1)) +
          MIN(Payline!K$3/10, COUNTIF(K$5:K$7, $W$1)),
    $I20=(D$14-2),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$I20&lt;D$14, MIN(Payline!K$5/10, COUNTIF(K18:K20, $W$1)) +
              MIN(Payline!K$4/10, COUNTIF(K19:K21, $W$1)) +
              MIN(Payline!K$3/10, COUNTIF(K20:K22, $W$1)),
    TRUE, ""
)</f>
        <v>0</v>
      </c>
      <c r="Y20" s="43" cm="1">
        <f t="array" aca="1" ref="Y20" ca="1">_xlfn.IFS(
    $I20=0,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$I20=1, MIN(Payline!L$5/10, COUNTIF(INDIRECT(ADDRESS(E$14+3, COLUMN(L$1))), $W$1) + COUNTIF(L$4, $W$1) + COUNTIF(L$5, $W$1)) +
          MIN(Payline!L$4/10, COUNTIF(L$4, $W$1) + COUNTIF(L$5, $W$1) + COUNTIF(L$6, $W$1)) +
          MIN(Payline!L$3/10, COUNTIF(L$5:L$7, $W$1)),
    $I20=(E$14-2),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$I20&lt;E$14, MIN(Payline!L$5/10, COUNTIF(L18:L20, $W$1)) +
              MIN(Payline!L$4/10, COUNTIF(L19:L21, $W$1)) +
              MIN(Payline!L$3/10, COUNTIF(L20:L22, $W$1)),
    TRUE, ""
)</f>
        <v>0</v>
      </c>
      <c r="Z20" s="43" cm="1">
        <f t="array" aca="1" ref="Z20" ca="1">_xlfn.IFS(
    $I20=0,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$I20=1, MIN(Payline!M$5/10, COUNTIF(INDIRECT(ADDRESS(F$14+3, COLUMN(M$1))), $W$1) + COUNTIF(M$4, $W$1) + COUNTIF(M$5, $W$1)) +
          MIN(Payline!M$4/10, COUNTIF(M$4, $W$1) + COUNTIF(M$5, $W$1) + COUNTIF(M$6, $W$1)) +
          MIN(Payline!M$3/10, COUNTIF(M$5:M$7, $W$1)),
    $I20=(F$14-2),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$I20&lt;F$14, MIN(Payline!M$5/10, COUNTIF(M18:M20, $W$1)) +
              MIN(Payline!M$4/10, COUNTIF(M19:M21, $W$1)) +
              MIN(Payline!M$3/10, COUNTIF(M20:M22, $W$1)),
    TRUE, ""
)</f>
        <v>0</v>
      </c>
      <c r="AA20" s="43" cm="1">
        <f t="array" aca="1" ref="AA20" ca="1">_xlfn.IFS(
    $I20=0,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$I20=1, MIN(Payline!N$5/10, COUNTIF(INDIRECT(ADDRESS(G$14+3, COLUMN(N$1))), $W$1) + COUNTIF(N$4, $W$1) + COUNTIF(N$5, $W$1)) +
          MIN(Payline!N$4/10, COUNTIF(N$4, $W$1) + COUNTIF(N$5, $W$1) + COUNTIF(N$6, $W$1)) +
          MIN(Payline!N$3/10, COUNTIF(N$5:N$7, $W$1)),
    $I20=(G$14-2),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$I20&lt;G$14, MIN(Payline!N$5/10, COUNTIF(N18:N20, $W$1)) +
              MIN(Payline!N$4/10, COUNTIF(N19:N21, $W$1)) +
              MIN(Payline!N$3/10, COUNTIF(N20:N22, $W$1)),
    TRUE, ""
)</f>
        <v>0</v>
      </c>
      <c r="AB20" s="46">
        <v>16</v>
      </c>
      <c r="AC20" s="43" cm="1">
        <f t="array" aca="1" ref="AC20" ca="1">_xlfn.IFS(
    $I20=0,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$I20&lt;C$14, MIN(Payline!J$5/10, COUNTIF(J18:J20, $AC$1)) +
              MIN(Payline!J$4/10, COUNTIF(J19:J21, $AC$1)) +
              MIN(Payline!J$3/10, COUNTIF(J20:J22, $AC$1)),
    TRUE, ""
)</f>
        <v>0</v>
      </c>
      <c r="AD20" s="43" cm="1">
        <f t="array" aca="1" ref="AD20" ca="1">_xlfn.IFS(
    $I20=0,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$I20&lt;D$14, MIN(Payline!K$5/10, COUNTIF(K18:K20, $AC$1)) +
              MIN(Payline!K$4/10, COUNTIF(K19:K21, $AC$1)) +
              MIN(Payline!K$3/10, COUNTIF(K20:K22, $AC$1)),
    TRUE, ""
)</f>
        <v>0</v>
      </c>
      <c r="AE20" s="43" cm="1">
        <f t="array" aca="1" ref="AE20" ca="1">_xlfn.IFS(
    $I20=0,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$I20&lt;E$14, MIN(Payline!L$5/10, COUNTIF(L18:L20, $AC$1)) +
              MIN(Payline!L$4/10, COUNTIF(L19:L21, $AC$1)) +
              MIN(Payline!L$3/10, COUNTIF(L20:L22, $AC$1)),
    TRUE, ""
)</f>
        <v>0</v>
      </c>
      <c r="AF20" s="43" cm="1">
        <f t="array" aca="1" ref="AF20" ca="1">_xlfn.IFS(
    $I20=0,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$I20&lt;F$14, MIN(Payline!M$5/10, COUNTIF(M18:M20, $AC$1)) +
              MIN(Payline!M$4/10, COUNTIF(M19:M21, $AC$1)) +
              MIN(Payline!M$3/10, COUNTIF(M20:M22, $AC$1)),
    TRUE, ""
)</f>
        <v>0</v>
      </c>
      <c r="AG20" s="43" cm="1">
        <f t="array" aca="1" ref="AG20" ca="1">_xlfn.IFS(
    $I20=0,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$I20&lt;G$14, MIN(Payline!N$5/10, COUNTIF(N18:N20, $AC$1)) +
              MIN(Payline!N$4/10, COUNTIF(N19:N21, $AC$1)) +
              MIN(Payline!N$3/10, COUNTIF(N20:N22, $AC$1)),
    TRUE, ""
)</f>
        <v>0</v>
      </c>
      <c r="AH20" s="46">
        <v>16</v>
      </c>
      <c r="AI20" s="43" cm="1">
        <f t="array" aca="1" ref="AI20" ca="1">_xlfn.IFS(
    $I20=0,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$I20&lt;C$14, MIN(Payline!J$5/10, COUNTIF(J18:J20, $AI$1)) +
              MIN(Payline!J$4/10, COUNTIF(J19:J21, $AI$1)) +
              MIN(Payline!J$3/10, COUNTIF(J20:J22, $AI$1)),
    TRUE, ""
)</f>
        <v>0</v>
      </c>
      <c r="AJ20" s="43" cm="1">
        <f t="array" aca="1" ref="AJ20" ca="1">_xlfn.IFS(
    $I20=0,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$I20&lt;D$14, MIN(Payline!K$5/10, COUNTIF(K18:K20, $AI$1)) +
              MIN(Payline!K$4/10, COUNTIF(K19:K21, $AI$1)) +
              MIN(Payline!K$3/10, COUNTIF(K20:K22, $AI$1)),
    TRUE, ""
)</f>
        <v>0</v>
      </c>
      <c r="AK20" s="43" cm="1">
        <f t="array" aca="1" ref="AK20" ca="1">_xlfn.IFS(
    $I20=0,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$I20&lt;E$14, MIN(Payline!L$5/10, COUNTIF(L18:L20, $AI$1)) +
              MIN(Payline!L$4/10, COUNTIF(L19:L21, $AI$1)) +
              MIN(Payline!L$3/10, COUNTIF(L20:L22, $AI$1)),
    TRUE, ""
)</f>
        <v>0</v>
      </c>
      <c r="AL20" s="43" cm="1">
        <f t="array" aca="1" ref="AL20" ca="1">_xlfn.IFS(
    $I20=0,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$I20&lt;F$14, MIN(Payline!M$5/10, COUNTIF(M18:M20, $AI$1)) +
              MIN(Payline!M$4/10, COUNTIF(M19:M21, $AI$1)) +
              MIN(Payline!M$3/10, COUNTIF(M20:M22, $AI$1)),
    TRUE, ""
)</f>
        <v>0</v>
      </c>
      <c r="AM20" s="43" cm="1">
        <f t="array" aca="1" ref="AM20" ca="1">_xlfn.IFS(
    $I20=0,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$I20&lt;G$14, MIN(Payline!N$5/10, COUNTIF(N18:N20, $AI$1)) +
              MIN(Payline!N$4/10, COUNTIF(N19:N21, $AI$1)) +
              MIN(Payline!N$3/10, COUNTIF(N20:N22, $AI$1)),
    TRUE, ""
)</f>
        <v>0</v>
      </c>
      <c r="AN20" s="46">
        <v>16</v>
      </c>
      <c r="AO20" s="43" cm="1">
        <f t="array" aca="1" ref="AO20" ca="1">_xlfn.IFS(
    $I20=0,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$I20&lt;C$14, MIN(Payline!J$5/10, COUNTIF(J18:J20, $AO$1)) +
              MIN(Payline!J$4/10, COUNTIF(J19:J21, $AO$1)) +
              MIN(Payline!J$3/10, COUNTIF(J20:J22, $AO$1)),
    TRUE, ""
)</f>
        <v>0.7</v>
      </c>
      <c r="AP20" s="43" cm="1">
        <f t="array" aca="1" ref="AP20" ca="1">_xlfn.IFS(
    $I20=0,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$I20&lt;D$14, MIN(Payline!K$5/10, COUNTIF(K18:K20, $AO$1)) +
              MIN(Payline!K$4/10, COUNTIF(K19:K21, $AO$1)) +
              MIN(Payline!K$3/10, COUNTIF(K20:K22, $AO$1)),
    TRUE, ""
)</f>
        <v>0.7</v>
      </c>
      <c r="AQ20" s="43" cm="1">
        <f t="array" aca="1" ref="AQ20" ca="1">_xlfn.IFS(
    $I20=0,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$I20&lt;E$14, MIN(Payline!L$5/10, COUNTIF(L18:L20, $AO$1)) +
              MIN(Payline!L$4/10, COUNTIF(L19:L21, $AO$1)) +
              MIN(Payline!L$3/10, COUNTIF(L20:L22, $AO$1)),
    TRUE, ""
)</f>
        <v>0.7</v>
      </c>
      <c r="AR20" s="43" cm="1">
        <f t="array" aca="1" ref="AR20" ca="1">_xlfn.IFS(
    $I20=0,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$I20&lt;F$14, MIN(Payline!M$5/10, COUNTIF(M18:M20, $AO$1)) +
              MIN(Payline!M$4/10, COUNTIF(M19:M21, $AO$1)) +
              MIN(Payline!M$3/10, COUNTIF(M20:M22, $AO$1)),
    TRUE, ""
)</f>
        <v>0.6</v>
      </c>
      <c r="AS20" s="43" cm="1">
        <f t="array" aca="1" ref="AS20" ca="1">_xlfn.IFS(
    $I20=0,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$I20&lt;G$14, MIN(Payline!N$5/10, COUNTIF(N18:N20, $AO$1)) +
              MIN(Payline!N$4/10, COUNTIF(N19:N21, $AO$1)) +
              MIN(Payline!N$3/10, COUNTIF(N20:N22, $AO$1)),
    TRUE, ""
)</f>
        <v>0.7</v>
      </c>
      <c r="AT20" s="46">
        <v>16</v>
      </c>
      <c r="AU20" s="43" cm="1">
        <f t="array" aca="1" ref="AU20" ca="1">_xlfn.IFS(
    $I20=0,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$I20&lt;C$14, MIN(Payline!J$5/10, COUNTIF(J18:J20, $AU$1)) +
              MIN(Payline!J$4/10, COUNTIF(J19:J21, $AU$1)) +
              MIN(Payline!J$3/10, COUNTIF(J20:J22, $AU$1)),
    TRUE, ""
)</f>
        <v>1</v>
      </c>
      <c r="AV20" s="43" cm="1">
        <f t="array" aca="1" ref="AV20" ca="1">_xlfn.IFS(
    $I20=0,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$I20&lt;D$14, MIN(Payline!K$5/10, COUNTIF(K18:K20, $AU$1)) +
              MIN(Payline!K$4/10, COUNTIF(K19:K21, $AU$1)) +
              MIN(Payline!K$3/10, COUNTIF(K20:K22, $AU$1)),
    TRUE, ""
)</f>
        <v>1</v>
      </c>
      <c r="AW20" s="43" cm="1">
        <f t="array" aca="1" ref="AW20" ca="1">_xlfn.IFS(
    $I20=0,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$I20&lt;E$14, MIN(Payline!L$5/10, COUNTIF(L18:L20, $AU$1)) +
              MIN(Payline!L$4/10, COUNTIF(L19:L21, $AU$1)) +
              MIN(Payline!L$3/10, COUNTIF(L20:L22, $AU$1)),
    TRUE, ""
)</f>
        <v>1</v>
      </c>
      <c r="AX20" s="43" cm="1">
        <f t="array" aca="1" ref="AX20" ca="1">_xlfn.IFS(
    $I20=0,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$I20&lt;F$14, MIN(Payline!M$5/10, COUNTIF(M18:M20, $AU$1)) +
              MIN(Payline!M$4/10, COUNTIF(M19:M21, $AU$1)) +
              MIN(Payline!M$3/10, COUNTIF(M20:M22, $AU$1)),
    TRUE, ""
)</f>
        <v>1</v>
      </c>
      <c r="AY20" s="43" cm="1">
        <f t="array" aca="1" ref="AY20" ca="1">_xlfn.IFS(
    $I20=0,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$I20&lt;G$14, MIN(Payline!N$5/10, COUNTIF(N18:N20, $AU$1)) +
              MIN(Payline!N$4/10, COUNTIF(N19:N21, $AU$1)) +
              MIN(Payline!N$3/10, COUNTIF(N20:N22, $AU$1)),
    TRUE, ""
)</f>
        <v>1</v>
      </c>
      <c r="AZ20" s="46">
        <v>16</v>
      </c>
      <c r="BA20" s="43" cm="1">
        <f t="array" aca="1" ref="BA20" ca="1">_xlfn.IFS(
    $I20=0,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$I20&lt;C$14, MIN(Payline!J$5/10, COUNTIF(J18:J20, $BA$1)) +
              MIN(Payline!J$4/10, COUNTIF(J19:J21, $BA$1)) +
              MIN(Payline!J$3/10, COUNTIF(J20:J22, $BA$1)),
    TRUE, ""
)</f>
        <v>0.7</v>
      </c>
      <c r="BB20" s="43" cm="1">
        <f t="array" aca="1" ref="BB20" ca="1">_xlfn.IFS(
    $I20=0,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$I20&lt;D$14, MIN(Payline!K$5/10, COUNTIF(K18:K20, $BA$1)) +
              MIN(Payline!K$4/10, COUNTIF(K19:K21, $BA$1)) +
              MIN(Payline!K$3/10, COUNTIF(K20:K22, $BA$1)),
    TRUE, ""
)</f>
        <v>0.6</v>
      </c>
      <c r="BC20" s="43" cm="1">
        <f t="array" aca="1" ref="BC20" ca="1">_xlfn.IFS(
    $I20=0,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$I20&lt;E$14, MIN(Payline!L$5/10, COUNTIF(L18:L20, $BA$1)) +
              MIN(Payline!L$4/10, COUNTIF(L19:L21, $BA$1)) +
              MIN(Payline!L$3/10, COUNTIF(L20:L22, $BA$1)),
    TRUE, ""
)</f>
        <v>0.7</v>
      </c>
      <c r="BD20" s="43" cm="1">
        <f t="array" aca="1" ref="BD20" ca="1">_xlfn.IFS(
    $I20=0,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$I20&lt;F$14, MIN(Payline!M$5/10, COUNTIF(M18:M20, $BA$1)) +
              MIN(Payline!M$4/10, COUNTIF(M19:M21, $BA$1)) +
              MIN(Payline!M$3/10, COUNTIF(M20:M22, $BA$1)),
    TRUE, ""
)</f>
        <v>0.7</v>
      </c>
      <c r="BE20" s="43" cm="1">
        <f t="array" aca="1" ref="BE20" ca="1">_xlfn.IFS(
    $I20=0,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$I20&lt;G$14, MIN(Payline!N$5/10, COUNTIF(N18:N20, $BA$1)) +
              MIN(Payline!N$4/10, COUNTIF(N19:N21, $BA$1)) +
              MIN(Payline!N$3/10, COUNTIF(N20:N22, $BA$1)),
    TRUE, ""
)</f>
        <v>0.7</v>
      </c>
      <c r="BF20" s="46">
        <v>16</v>
      </c>
      <c r="BG20" s="43" cm="1">
        <f t="array" aca="1" ref="BG20" ca="1">_xlfn.IFS(
    $I20=0,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$I20&lt;C$14, MIN(Payline!J$5/10, COUNTIF(J18:J20, $BG$1)) +
              MIN(Payline!J$4/10, COUNTIF(J19:J21, $BG$1)) +
              MIN(Payline!J$3/10, COUNTIF(J20:J22, $BG$1)),
    TRUE, ""
)</f>
        <v>0.3</v>
      </c>
      <c r="BH20" s="43" cm="1">
        <f t="array" aca="1" ref="BH20" ca="1">_xlfn.IFS(
    $I20=0,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$I20&lt;D$14, MIN(Payline!K$5/10, COUNTIF(K18:K20, $BG$1)) +
              MIN(Payline!K$4/10, COUNTIF(K19:K21, $BG$1)) +
              MIN(Payline!K$3/10, COUNTIF(K20:K22, $BG$1)),
    TRUE, ""
)</f>
        <v>0.3</v>
      </c>
      <c r="BI20" s="43" cm="1">
        <f t="array" aca="1" ref="BI20" ca="1">_xlfn.IFS(
    $I20=0,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$I20&lt;E$14, MIN(Payline!L$5/10, COUNTIF(L18:L20, $BG$1)) +
              MIN(Payline!L$4/10, COUNTIF(L19:L21, $BG$1)) +
              MIN(Payline!L$3/10, COUNTIF(L20:L22, $BG$1)),
    TRUE, ""
)</f>
        <v>0.3</v>
      </c>
      <c r="BJ20" s="43" cm="1">
        <f t="array" aca="1" ref="BJ20" ca="1">_xlfn.IFS(
    $I20=0,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$I20&lt;F$14, MIN(Payline!M$5/10, COUNTIF(M18:M20, $BG$1)) +
              MIN(Payline!M$4/10, COUNTIF(M19:M21, $BG$1)) +
              MIN(Payline!M$3/10, COUNTIF(M20:M22, $BG$1)),
    TRUE, ""
)</f>
        <v>0.4</v>
      </c>
      <c r="BK20" s="43" cm="1">
        <f t="array" aca="1" ref="BK20" ca="1">_xlfn.IFS(
    $I20=0,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$I20&lt;G$14, MIN(Payline!N$5/10, COUNTIF(N18:N20, $BG$1)) +
              MIN(Payline!N$4/10, COUNTIF(N19:N21, $BG$1)) +
              MIN(Payline!N$3/10, COUNTIF(N20:N22, $BG$1)),
    TRUE, ""
)</f>
        <v>0.3</v>
      </c>
      <c r="BL20" s="46">
        <v>16</v>
      </c>
      <c r="BM20" s="43" cm="1">
        <f t="array" aca="1" ref="BM20" ca="1">_xlfn.IFS(
    $I20=0,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$I20&lt;C$14, MIN(Payline!J$5/10, COUNTIF(J18:J20, $BM$1)) +
              MIN(Payline!J$4/10, COUNTIF(J19:J21, $BM$1)) +
              MIN(Payline!J$3/10, COUNTIF(J20:J22, $BM$1)),
    TRUE, ""
)</f>
        <v>0.3</v>
      </c>
      <c r="BN20" s="43" cm="1">
        <f t="array" aca="1" ref="BN20" ca="1">_xlfn.IFS(
    $I20=0,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$I20&lt;D$14, MIN(Payline!K$5/10, COUNTIF(K18:K20, $BM$1)) +
              MIN(Payline!K$4/10, COUNTIF(K19:K21, $BM$1)) +
              MIN(Payline!K$3/10, COUNTIF(K20:K22, $BM$1)),
    TRUE, ""
)</f>
        <v>0.4</v>
      </c>
      <c r="BO20" s="43" cm="1">
        <f t="array" aca="1" ref="BO20" ca="1">_xlfn.IFS(
    $I20=0,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$I20&lt;E$14, MIN(Payline!L$5/10, COUNTIF(L18:L20, $BM$1)) +
              MIN(Payline!L$4/10, COUNTIF(L19:L21, $BM$1)) +
              MIN(Payline!L$3/10, COUNTIF(L20:L22, $BM$1)),
    TRUE, ""
)</f>
        <v>0.3</v>
      </c>
      <c r="BP20" s="43" cm="1">
        <f t="array" aca="1" ref="BP20" ca="1">_xlfn.IFS(
    $I20=0,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$I20&lt;F$14, MIN(Payline!M$5/10, COUNTIF(M18:M20, $BM$1)) +
              MIN(Payline!M$4/10, COUNTIF(M19:M21, $BM$1)) +
              MIN(Payline!M$3/10, COUNTIF(M20:M22, $BM$1)),
    TRUE, ""
)</f>
        <v>0.3</v>
      </c>
      <c r="BQ20" s="161" cm="1">
        <f t="array" aca="1" ref="BQ20" ca="1">_xlfn.IFS(
    $I20=0,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$I20&lt;G$14, MIN(Payline!N$5/10, COUNTIF(N18:N20, $BM$1)) +
              MIN(Payline!N$4/10, COUNTIF(N19:N21, $BM$1)) +
              MIN(Payline!N$3/10, COUNTIF(N20:N22, $BM$1)),
    TRUE, ""
)</f>
        <v>0.3</v>
      </c>
    </row>
    <row r="21" spans="1:69">
      <c r="A21" s="90" t="s">
        <v>11</v>
      </c>
      <c r="B21" s="63">
        <v>3</v>
      </c>
      <c r="C21" s="90">
        <f t="shared" ca="1" si="7"/>
        <v>2.4</v>
      </c>
      <c r="D21" s="43">
        <f t="shared" ca="1" si="8"/>
        <v>3.0999999999999996</v>
      </c>
      <c r="E21" s="43">
        <f t="shared" ca="1" si="9"/>
        <v>2.4</v>
      </c>
      <c r="F21" s="43">
        <f t="shared" ca="1" si="10"/>
        <v>2.5</v>
      </c>
      <c r="G21" s="89">
        <f t="shared" ca="1" si="11"/>
        <v>2.4</v>
      </c>
      <c r="I21" s="84">
        <v>17</v>
      </c>
      <c r="J21" s="83" t="s">
        <v>191</v>
      </c>
      <c r="K21" s="83" t="s">
        <v>191</v>
      </c>
      <c r="L21" s="83" t="s">
        <v>191</v>
      </c>
      <c r="M21" s="83" t="s">
        <v>191</v>
      </c>
      <c r="N21" s="83" t="s">
        <v>191</v>
      </c>
      <c r="P21" s="46">
        <v>17</v>
      </c>
      <c r="Q21" s="43" cm="1">
        <f t="array" aca="1" ref="Q21" ca="1">_xlfn.IFS(
    $I21=0,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$I21=1, MIN(Payline!J$5/10, COUNTIF(INDIRECT(ADDRESS(C$14+3, COLUMN(J$1))), $Q$1) + COUNTIF(J$4, $Q$1) + COUNTIF(J$5, $Q$1)) +
          MIN(Payline!J$4/10, COUNTIF(J$4, $Q$1) + COUNTIF(J$5, $Q$1) + COUNTIF(J$6, $Q$1)) +
          MIN(Payline!J$3/10, COUNTIF(J$5:J$7, $Q$1)),
    $I21=(C$14-2),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$I21&lt;C$14, MIN(Payline!J$5/10, COUNTIF(J19:J21, $Q$1)) +
              MIN(Payline!J$4/10, COUNTIF(J20:J22, $Q$1)) +
              MIN(Payline!J$3/10, COUNTIF(J21:J23, $Q$1)),
    TRUE, ""
)</f>
        <v>0</v>
      </c>
      <c r="R21" s="43" cm="1">
        <f t="array" aca="1" ref="R21" ca="1">_xlfn.IFS(
    $I21=0,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$I21=1, MIN(Payline!K$5/10, COUNTIF(INDIRECT(ADDRESS(D$14+3, COLUMN(K$1))), $Q$1) + COUNTIF(K$4, $Q$1) + COUNTIF(K$5, $Q$1)) +
          MIN(Payline!K$4/10, COUNTIF(K$4, $Q$1) + COUNTIF(K$5, $Q$1) + COUNTIF(K$6, $Q$1)) +
          MIN(Payline!K$3/10, COUNTIF(K$5:K$7, $Q$1)),
    $I21=(D$14-2),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$I21&lt;D$14, MIN(Payline!K$5/10, COUNTIF(K19:K21, $Q$1)) +
              MIN(Payline!K$4/10, COUNTIF(K20:K22, $Q$1)) +
              MIN(Payline!K$3/10, COUNTIF(K21:K23, $Q$1)),
    TRUE, ""
)</f>
        <v>0</v>
      </c>
      <c r="S21" s="43" cm="1">
        <f t="array" aca="1" ref="S21" ca="1">_xlfn.IFS(
    $I21=0,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$I21=1, MIN(Payline!L$5/10, COUNTIF(INDIRECT(ADDRESS(E$14+3, COLUMN(L$1))), $Q$1) + COUNTIF(L$4, $Q$1) + COUNTIF(L$5, $Q$1)) +
          MIN(Payline!L$4/10, COUNTIF(L$4, $Q$1) + COUNTIF(L$5, $Q$1) + COUNTIF(L$6, $Q$1)) +
          MIN(Payline!L$3/10, COUNTIF(L$5:L$7, $Q$1)),
    $I21=(E$14-2),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$I21&lt;E$14, MIN(Payline!L$5/10, COUNTIF(L19:L21, $Q$1)) +
              MIN(Payline!L$4/10, COUNTIF(L20:L22, $Q$1)) +
              MIN(Payline!L$3/10, COUNTIF(L21:L23, $Q$1)),
    TRUE, ""
)</f>
        <v>0</v>
      </c>
      <c r="T21" s="43" cm="1">
        <f t="array" aca="1" ref="T21" ca="1">_xlfn.IFS(
    $I21=0,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$I21=1, MIN(Payline!M$5/10, COUNTIF(INDIRECT(ADDRESS(F$14+3, COLUMN(M$1))), $Q$1) + COUNTIF(M$4, $Q$1) + COUNTIF(M$5, $Q$1)) +
          MIN(Payline!M$4/10, COUNTIF(M$4, $Q$1) + COUNTIF(M$5, $Q$1) + COUNTIF(M$6, $Q$1)) +
          MIN(Payline!M$3/10, COUNTIF(M$5:M$7, $Q$1)),
    $I21=(F$14-2),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$I21&lt;F$14, MIN(Payline!M$5/10, COUNTIF(M19:M21, $Q$1)) +
              MIN(Payline!M$4/10, COUNTIF(M20:M22, $Q$1)) +
              MIN(Payline!M$3/10, COUNTIF(M21:M23, $Q$1)),
    TRUE, ""
)</f>
        <v>0</v>
      </c>
      <c r="U21" s="43" cm="1">
        <f t="array" aca="1" ref="U21" ca="1">_xlfn.IFS(
    $I21=0,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$I21=1, MIN(Payline!N$5/10, COUNTIF(INDIRECT(ADDRESS(G$14+3, COLUMN(N$1))), $Q$1) + COUNTIF(N$4, $Q$1) + COUNTIF(N$5, $Q$1)) +
          MIN(Payline!N$4/10, COUNTIF(N$4, $Q$1) + COUNTIF(N$5, $Q$1) + COUNTIF(N$6, $Q$1)) +
          MIN(Payline!N$3/10, COUNTIF(N$5:N$7, $Q$1)),
    $I21=(G$14-2),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$I21&lt;G$14, MIN(Payline!N$5/10, COUNTIF(N19:N21, $Q$1)) +
              MIN(Payline!N$4/10, COUNTIF(N20:N22, $Q$1)) +
              MIN(Payline!N$3/10, COUNTIF(N21:N23, $Q$1)),
    TRUE, ""
)</f>
        <v>0</v>
      </c>
      <c r="V21" s="46">
        <v>17</v>
      </c>
      <c r="W21" s="43" cm="1">
        <f t="array" aca="1" ref="W21" ca="1">_xlfn.IFS(
    $I21=0,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$I21=1, MIN(Payline!J$5/10, COUNTIF(INDIRECT(ADDRESS(C$14+3, COLUMN(J$1))), $W$1) + COUNTIF(J$4, $W$1) + COUNTIF(J$5, $W$1)) +
          MIN(Payline!J$4/10, COUNTIF(J$4, $W$1) + COUNTIF(J$5, $W$1) + COUNTIF(J$6, $W$1)) +
          MIN(Payline!J$3/10, COUNTIF(J$5:J$7, $W$1)),
    $I21=(C$14-2),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$I21&lt;C$14, MIN(Payline!J$5/10, COUNTIF(J19:J21, $W$1)) +
              MIN(Payline!J$4/10, COUNTIF(J20:J22, $W$1)) +
              MIN(Payline!J$3/10, COUNTIF(J21:J23, $W$1)),
    TRUE, ""
)</f>
        <v>0</v>
      </c>
      <c r="X21" s="43" cm="1">
        <f t="array" aca="1" ref="X21" ca="1">_xlfn.IFS(
    $I21=0,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$I21=1, MIN(Payline!K$5/10, COUNTIF(INDIRECT(ADDRESS(D$14+3, COLUMN(K$1))), $W$1) + COUNTIF(K$4, $W$1) + COUNTIF(K$5, $W$1)) +
          MIN(Payline!K$4/10, COUNTIF(K$4, $W$1) + COUNTIF(K$5, $W$1) + COUNTIF(K$6, $W$1)) +
          MIN(Payline!K$3/10, COUNTIF(K$5:K$7, $W$1)),
    $I21=(D$14-2),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$I21&lt;D$14, MIN(Payline!K$5/10, COUNTIF(K19:K21, $W$1)) +
              MIN(Payline!K$4/10, COUNTIF(K20:K22, $W$1)) +
              MIN(Payline!K$3/10, COUNTIF(K21:K23, $W$1)),
    TRUE, ""
)</f>
        <v>0</v>
      </c>
      <c r="Y21" s="43" cm="1">
        <f t="array" aca="1" ref="Y21" ca="1">_xlfn.IFS(
    $I21=0,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$I21=1, MIN(Payline!L$5/10, COUNTIF(INDIRECT(ADDRESS(E$14+3, COLUMN(L$1))), $W$1) + COUNTIF(L$4, $W$1) + COUNTIF(L$5, $W$1)) +
          MIN(Payline!L$4/10, COUNTIF(L$4, $W$1) + COUNTIF(L$5, $W$1) + COUNTIF(L$6, $W$1)) +
          MIN(Payline!L$3/10, COUNTIF(L$5:L$7, $W$1)),
    $I21=(E$14-2),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$I21&lt;E$14, MIN(Payline!L$5/10, COUNTIF(L19:L21, $W$1)) +
              MIN(Payline!L$4/10, COUNTIF(L20:L22, $W$1)) +
              MIN(Payline!L$3/10, COUNTIF(L21:L23, $W$1)),
    TRUE, ""
)</f>
        <v>0</v>
      </c>
      <c r="Z21" s="43" cm="1">
        <f t="array" aca="1" ref="Z21" ca="1">_xlfn.IFS(
    $I21=0,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$I21=1, MIN(Payline!M$5/10, COUNTIF(INDIRECT(ADDRESS(F$14+3, COLUMN(M$1))), $W$1) + COUNTIF(M$4, $W$1) + COUNTIF(M$5, $W$1)) +
          MIN(Payline!M$4/10, COUNTIF(M$4, $W$1) + COUNTIF(M$5, $W$1) + COUNTIF(M$6, $W$1)) +
          MIN(Payline!M$3/10, COUNTIF(M$5:M$7, $W$1)),
    $I21=(F$14-2),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$I21&lt;F$14, MIN(Payline!M$5/10, COUNTIF(M19:M21, $W$1)) +
              MIN(Payline!M$4/10, COUNTIF(M20:M22, $W$1)) +
              MIN(Payline!M$3/10, COUNTIF(M21:M23, $W$1)),
    TRUE, ""
)</f>
        <v>0</v>
      </c>
      <c r="AA21" s="43" cm="1">
        <f t="array" aca="1" ref="AA21" ca="1">_xlfn.IFS(
    $I21=0,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$I21=1, MIN(Payline!N$5/10, COUNTIF(INDIRECT(ADDRESS(G$14+3, COLUMN(N$1))), $W$1) + COUNTIF(N$4, $W$1) + COUNTIF(N$5, $W$1)) +
          MIN(Payline!N$4/10, COUNTIF(N$4, $W$1) + COUNTIF(N$5, $W$1) + COUNTIF(N$6, $W$1)) +
          MIN(Payline!N$3/10, COUNTIF(N$5:N$7, $W$1)),
    $I21=(G$14-2),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$I21&lt;G$14, MIN(Payline!N$5/10, COUNTIF(N19:N21, $W$1)) +
              MIN(Payline!N$4/10, COUNTIF(N20:N22, $W$1)) +
              MIN(Payline!N$3/10, COUNTIF(N21:N23, $W$1)),
    TRUE, ""
)</f>
        <v>0</v>
      </c>
      <c r="AB21" s="46">
        <v>17</v>
      </c>
      <c r="AC21" s="43" cm="1">
        <f t="array" aca="1" ref="AC21" ca="1">_xlfn.IFS(
    $I21=0,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$I21&lt;C$14, MIN(Payline!J$5/10, COUNTIF(J19:J21, $AC$1)) +
              MIN(Payline!J$4/10, COUNTIF(J20:J22, $AC$1)) +
              MIN(Payline!J$3/10, COUNTIF(J21:J23, $AC$1)),
    TRUE, ""
)</f>
        <v>0</v>
      </c>
      <c r="AD21" s="43" cm="1">
        <f t="array" aca="1" ref="AD21" ca="1">_xlfn.IFS(
    $I21=0,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$I21&lt;D$14, MIN(Payline!K$5/10, COUNTIF(K19:K21, $AC$1)) +
              MIN(Payline!K$4/10, COUNTIF(K20:K22, $AC$1)) +
              MIN(Payline!K$3/10, COUNTIF(K21:K23, $AC$1)),
    TRUE, ""
)</f>
        <v>0</v>
      </c>
      <c r="AE21" s="43" cm="1">
        <f t="array" aca="1" ref="AE21" ca="1">_xlfn.IFS(
    $I21=0,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$I21&lt;E$14, MIN(Payline!L$5/10, COUNTIF(L19:L21, $AC$1)) +
              MIN(Payline!L$4/10, COUNTIF(L20:L22, $AC$1)) +
              MIN(Payline!L$3/10, COUNTIF(L21:L23, $AC$1)),
    TRUE, ""
)</f>
        <v>0</v>
      </c>
      <c r="AF21" s="43" cm="1">
        <f t="array" aca="1" ref="AF21" ca="1">_xlfn.IFS(
    $I21=0,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$I21&lt;F$14, MIN(Payline!M$5/10, COUNTIF(M19:M21, $AC$1)) +
              MIN(Payline!M$4/10, COUNTIF(M20:M22, $AC$1)) +
              MIN(Payline!M$3/10, COUNTIF(M21:M23, $AC$1)),
    TRUE, ""
)</f>
        <v>0</v>
      </c>
      <c r="AG21" s="43" cm="1">
        <f t="array" aca="1" ref="AG21" ca="1">_xlfn.IFS(
    $I21=0,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$I21&lt;G$14, MIN(Payline!N$5/10, COUNTIF(N19:N21, $AC$1)) +
              MIN(Payline!N$4/10, COUNTIF(N20:N22, $AC$1)) +
              MIN(Payline!N$3/10, COUNTIF(N21:N23, $AC$1)),
    TRUE, ""
)</f>
        <v>0</v>
      </c>
      <c r="AH21" s="46">
        <v>17</v>
      </c>
      <c r="AI21" s="43" cm="1">
        <f t="array" aca="1" ref="AI21" ca="1">_xlfn.IFS(
    $I21=0,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$I21&lt;C$14, MIN(Payline!J$5/10, COUNTIF(J19:J21, $AI$1)) +
              MIN(Payline!J$4/10, COUNTIF(J20:J22, $AI$1)) +
              MIN(Payline!J$3/10, COUNTIF(J21:J23, $AI$1)),
    TRUE, ""
)</f>
        <v>0</v>
      </c>
      <c r="AJ21" s="43" cm="1">
        <f t="array" aca="1" ref="AJ21" ca="1">_xlfn.IFS(
    $I21=0,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$I21&lt;D$14, MIN(Payline!K$5/10, COUNTIF(K19:K21, $AI$1)) +
              MIN(Payline!K$4/10, COUNTIF(K20:K22, $AI$1)) +
              MIN(Payline!K$3/10, COUNTIF(K21:K23, $AI$1)),
    TRUE, ""
)</f>
        <v>0</v>
      </c>
      <c r="AK21" s="43" cm="1">
        <f t="array" aca="1" ref="AK21" ca="1">_xlfn.IFS(
    $I21=0,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$I21&lt;E$14, MIN(Payline!L$5/10, COUNTIF(L19:L21, $AI$1)) +
              MIN(Payline!L$4/10, COUNTIF(L20:L22, $AI$1)) +
              MIN(Payline!L$3/10, COUNTIF(L21:L23, $AI$1)),
    TRUE, ""
)</f>
        <v>0</v>
      </c>
      <c r="AL21" s="43" cm="1">
        <f t="array" aca="1" ref="AL21" ca="1">_xlfn.IFS(
    $I21=0,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$I21&lt;F$14, MIN(Payline!M$5/10, COUNTIF(M19:M21, $AI$1)) +
              MIN(Payline!M$4/10, COUNTIF(M20:M22, $AI$1)) +
              MIN(Payline!M$3/10, COUNTIF(M21:M23, $AI$1)),
    TRUE, ""
)</f>
        <v>0</v>
      </c>
      <c r="AM21" s="43" cm="1">
        <f t="array" aca="1" ref="AM21" ca="1">_xlfn.IFS(
    $I21=0,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$I21&lt;G$14, MIN(Payline!N$5/10, COUNTIF(N19:N21, $AI$1)) +
              MIN(Payline!N$4/10, COUNTIF(N20:N22, $AI$1)) +
              MIN(Payline!N$3/10, COUNTIF(N21:N23, $AI$1)),
    TRUE, ""
)</f>
        <v>0</v>
      </c>
      <c r="AN21" s="46">
        <v>17</v>
      </c>
      <c r="AO21" s="43" cm="1">
        <f t="array" aca="1" ref="AO21" ca="1">_xlfn.IFS(
    $I21=0,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$I21&lt;C$14, MIN(Payline!J$5/10, COUNTIF(J19:J21, $AO$1)) +
              MIN(Payline!J$4/10, COUNTIF(J20:J22, $AO$1)) +
              MIN(Payline!J$3/10, COUNTIF(J21:J23, $AO$1)),
    TRUE, ""
)</f>
        <v>0.3</v>
      </c>
      <c r="AP21" s="43" cm="1">
        <f t="array" aca="1" ref="AP21" ca="1">_xlfn.IFS(
    $I21=0,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$I21&lt;D$14, MIN(Payline!K$5/10, COUNTIF(K19:K21, $AO$1)) +
              MIN(Payline!K$4/10, COUNTIF(K20:K22, $AO$1)) +
              MIN(Payline!K$3/10, COUNTIF(K21:K23, $AO$1)),
    TRUE, ""
)</f>
        <v>0.4</v>
      </c>
      <c r="AQ21" s="43" cm="1">
        <f t="array" aca="1" ref="AQ21" ca="1">_xlfn.IFS(
    $I21=0,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$I21&lt;E$14, MIN(Payline!L$5/10, COUNTIF(L19:L21, $AO$1)) +
              MIN(Payline!L$4/10, COUNTIF(L20:L22, $AO$1)) +
              MIN(Payline!L$3/10, COUNTIF(L21:L23, $AO$1)),
    TRUE, ""
)</f>
        <v>0.3</v>
      </c>
      <c r="AR21" s="43" cm="1">
        <f t="array" aca="1" ref="AR21" ca="1">_xlfn.IFS(
    $I21=0,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$I21&lt;F$14, MIN(Payline!M$5/10, COUNTIF(M19:M21, $AO$1)) +
              MIN(Payline!M$4/10, COUNTIF(M20:M22, $AO$1)) +
              MIN(Payline!M$3/10, COUNTIF(M21:M23, $AO$1)),
    TRUE, ""
)</f>
        <v>0.3</v>
      </c>
      <c r="AS21" s="43" cm="1">
        <f t="array" aca="1" ref="AS21" ca="1">_xlfn.IFS(
    $I21=0,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$I21&lt;G$14, MIN(Payline!N$5/10, COUNTIF(N19:N21, $AO$1)) +
              MIN(Payline!N$4/10, COUNTIF(N20:N22, $AO$1)) +
              MIN(Payline!N$3/10, COUNTIF(N21:N23, $AO$1)),
    TRUE, ""
)</f>
        <v>0.3</v>
      </c>
      <c r="AT21" s="46">
        <v>17</v>
      </c>
      <c r="AU21" s="43" cm="1">
        <f t="array" aca="1" ref="AU21" ca="1">_xlfn.IFS(
    $I21=0,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$I21&lt;C$14, MIN(Payline!J$5/10, COUNTIF(J19:J21, $AU$1)) +
              MIN(Payline!J$4/10, COUNTIF(J20:J22, $AU$1)) +
              MIN(Payline!J$3/10, COUNTIF(J21:J23, $AU$1)),
    TRUE, ""
)</f>
        <v>0.7</v>
      </c>
      <c r="AV21" s="43" cm="1">
        <f t="array" aca="1" ref="AV21" ca="1">_xlfn.IFS(
    $I21=0,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$I21&lt;D$14, MIN(Payline!K$5/10, COUNTIF(K19:K21, $AU$1)) +
              MIN(Payline!K$4/10, COUNTIF(K20:K22, $AU$1)) +
              MIN(Payline!K$3/10, COUNTIF(K21:K23, $AU$1)),
    TRUE, ""
)</f>
        <v>0.7</v>
      </c>
      <c r="AW21" s="43" cm="1">
        <f t="array" aca="1" ref="AW21" ca="1">_xlfn.IFS(
    $I21=0,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$I21&lt;E$14, MIN(Payline!L$5/10, COUNTIF(L19:L21, $AU$1)) +
              MIN(Payline!L$4/10, COUNTIF(L20:L22, $AU$1)) +
              MIN(Payline!L$3/10, COUNTIF(L21:L23, $AU$1)),
    TRUE, ""
)</f>
        <v>0.7</v>
      </c>
      <c r="AX21" s="43" cm="1">
        <f t="array" aca="1" ref="AX21" ca="1">_xlfn.IFS(
    $I21=0,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$I21&lt;F$14, MIN(Payline!M$5/10, COUNTIF(M19:M21, $AU$1)) +
              MIN(Payline!M$4/10, COUNTIF(M20:M22, $AU$1)) +
              MIN(Payline!M$3/10, COUNTIF(M21:M23, $AU$1)),
    TRUE, ""
)</f>
        <v>0.6</v>
      </c>
      <c r="AY21" s="43" cm="1">
        <f t="array" aca="1" ref="AY21" ca="1">_xlfn.IFS(
    $I21=0,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$I21&lt;G$14, MIN(Payline!N$5/10, COUNTIF(N19:N21, $AU$1)) +
              MIN(Payline!N$4/10, COUNTIF(N20:N22, $AU$1)) +
              MIN(Payline!N$3/10, COUNTIF(N21:N23, $AU$1)),
    TRUE, ""
)</f>
        <v>0.7</v>
      </c>
      <c r="AZ21" s="46">
        <v>17</v>
      </c>
      <c r="BA21" s="43" cm="1">
        <f t="array" aca="1" ref="BA21" ca="1">_xlfn.IFS(
    $I21=0,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$I21&lt;C$14, MIN(Payline!J$5/10, COUNTIF(J19:J21, $BA$1)) +
              MIN(Payline!J$4/10, COUNTIF(J20:J22, $BA$1)) +
              MIN(Payline!J$3/10, COUNTIF(J21:J23, $BA$1)),
    TRUE, ""
)</f>
        <v>1</v>
      </c>
      <c r="BB21" s="43" cm="1">
        <f t="array" aca="1" ref="BB21" ca="1">_xlfn.IFS(
    $I21=0,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$I21&lt;D$14, MIN(Payline!K$5/10, COUNTIF(K19:K21, $BA$1)) +
              MIN(Payline!K$4/10, COUNTIF(K20:K22, $BA$1)) +
              MIN(Payline!K$3/10, COUNTIF(K21:K23, $BA$1)),
    TRUE, ""
)</f>
        <v>1</v>
      </c>
      <c r="BC21" s="43" cm="1">
        <f t="array" aca="1" ref="BC21" ca="1">_xlfn.IFS(
    $I21=0,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$I21&lt;E$14, MIN(Payline!L$5/10, COUNTIF(L19:L21, $BA$1)) +
              MIN(Payline!L$4/10, COUNTIF(L20:L22, $BA$1)) +
              MIN(Payline!L$3/10, COUNTIF(L21:L23, $BA$1)),
    TRUE, ""
)</f>
        <v>1</v>
      </c>
      <c r="BD21" s="43" cm="1">
        <f t="array" aca="1" ref="BD21" ca="1">_xlfn.IFS(
    $I21=0,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$I21&lt;F$14, MIN(Payline!M$5/10, COUNTIF(M19:M21, $BA$1)) +
              MIN(Payline!M$4/10, COUNTIF(M20:M22, $BA$1)) +
              MIN(Payline!M$3/10, COUNTIF(M21:M23, $BA$1)),
    TRUE, ""
)</f>
        <v>1</v>
      </c>
      <c r="BE21" s="43" cm="1">
        <f t="array" aca="1" ref="BE21" ca="1">_xlfn.IFS(
    $I21=0,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$I21&lt;G$14, MIN(Payline!N$5/10, COUNTIF(N19:N21, $BA$1)) +
              MIN(Payline!N$4/10, COUNTIF(N20:N22, $BA$1)) +
              MIN(Payline!N$3/10, COUNTIF(N21:N23, $BA$1)),
    TRUE, ""
)</f>
        <v>1</v>
      </c>
      <c r="BF21" s="46">
        <v>17</v>
      </c>
      <c r="BG21" s="43" cm="1">
        <f t="array" aca="1" ref="BG21" ca="1">_xlfn.IFS(
    $I21=0,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$I21&lt;C$14, MIN(Payline!J$5/10, COUNTIF(J19:J21, $BG$1)) +
              MIN(Payline!J$4/10, COUNTIF(J20:J22, $BG$1)) +
              MIN(Payline!J$3/10, COUNTIF(J21:J23, $BG$1)),
    TRUE, ""
)</f>
        <v>0.7</v>
      </c>
      <c r="BH21" s="43" cm="1">
        <f t="array" aca="1" ref="BH21" ca="1">_xlfn.IFS(
    $I21=0,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$I21&lt;D$14, MIN(Payline!K$5/10, COUNTIF(K19:K21, $BG$1)) +
              MIN(Payline!K$4/10, COUNTIF(K20:K22, $BG$1)) +
              MIN(Payline!K$3/10, COUNTIF(K21:K23, $BG$1)),
    TRUE, ""
)</f>
        <v>0.6</v>
      </c>
      <c r="BI21" s="43" cm="1">
        <f t="array" aca="1" ref="BI21" ca="1">_xlfn.IFS(
    $I21=0,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$I21&lt;E$14, MIN(Payline!L$5/10, COUNTIF(L19:L21, $BG$1)) +
              MIN(Payline!L$4/10, COUNTIF(L20:L22, $BG$1)) +
              MIN(Payline!L$3/10, COUNTIF(L21:L23, $BG$1)),
    TRUE, ""
)</f>
        <v>0.7</v>
      </c>
      <c r="BJ21" s="43" cm="1">
        <f t="array" aca="1" ref="BJ21" ca="1">_xlfn.IFS(
    $I21=0,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$I21&lt;F$14, MIN(Payline!M$5/10, COUNTIF(M19:M21, $BG$1)) +
              MIN(Payline!M$4/10, COUNTIF(M20:M22, $BG$1)) +
              MIN(Payline!M$3/10, COUNTIF(M21:M23, $BG$1)),
    TRUE, ""
)</f>
        <v>0.7</v>
      </c>
      <c r="BK21" s="43" cm="1">
        <f t="array" aca="1" ref="BK21" ca="1">_xlfn.IFS(
    $I21=0,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$I21&lt;G$14, MIN(Payline!N$5/10, COUNTIF(N19:N21, $BG$1)) +
              MIN(Payline!N$4/10, COUNTIF(N20:N22, $BG$1)) +
              MIN(Payline!N$3/10, COUNTIF(N21:N23, $BG$1)),
    TRUE, ""
)</f>
        <v>0.7</v>
      </c>
      <c r="BL21" s="46">
        <v>17</v>
      </c>
      <c r="BM21" s="43" cm="1">
        <f t="array" aca="1" ref="BM21" ca="1">_xlfn.IFS(
    $I21=0,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$I21&lt;C$14, MIN(Payline!J$5/10, COUNTIF(J19:J21, $BM$1)) +
              MIN(Payline!J$4/10, COUNTIF(J20:J22, $BM$1)) +
              MIN(Payline!J$3/10, COUNTIF(J21:J23, $BM$1)),
    TRUE, ""
)</f>
        <v>0.3</v>
      </c>
      <c r="BN21" s="43" cm="1">
        <f t="array" aca="1" ref="BN21" ca="1">_xlfn.IFS(
    $I21=0,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$I21&lt;D$14, MIN(Payline!K$5/10, COUNTIF(K19:K21, $BM$1)) +
              MIN(Payline!K$4/10, COUNTIF(K20:K22, $BM$1)) +
              MIN(Payline!K$3/10, COUNTIF(K21:K23, $BM$1)),
    TRUE, ""
)</f>
        <v>0.3</v>
      </c>
      <c r="BO21" s="43" cm="1">
        <f t="array" aca="1" ref="BO21" ca="1">_xlfn.IFS(
    $I21=0,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$I21&lt;E$14, MIN(Payline!L$5/10, COUNTIF(L19:L21, $BM$1)) +
              MIN(Payline!L$4/10, COUNTIF(L20:L22, $BM$1)) +
              MIN(Payline!L$3/10, COUNTIF(L21:L23, $BM$1)),
    TRUE, ""
)</f>
        <v>0.3</v>
      </c>
      <c r="BP21" s="43" cm="1">
        <f t="array" aca="1" ref="BP21" ca="1">_xlfn.IFS(
    $I21=0,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$I21&lt;F$14, MIN(Payline!M$5/10, COUNTIF(M19:M21, $BM$1)) +
              MIN(Payline!M$4/10, COUNTIF(M20:M22, $BM$1)) +
              MIN(Payline!M$3/10, COUNTIF(M21:M23, $BM$1)),
    TRUE, ""
)</f>
        <v>0.4</v>
      </c>
      <c r="BQ21" s="161" cm="1">
        <f t="array" aca="1" ref="BQ21" ca="1">_xlfn.IFS(
    $I21=0,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$I21&lt;G$14, MIN(Payline!N$5/10, COUNTIF(N19:N21, $BM$1)) +
              MIN(Payline!N$4/10, COUNTIF(N20:N22, $BM$1)) +
              MIN(Payline!N$3/10, COUNTIF(N21:N23, $BM$1)),
    TRUE, ""
)</f>
        <v>0.3</v>
      </c>
    </row>
    <row r="22" spans="1:69">
      <c r="A22" s="90" t="s">
        <v>10</v>
      </c>
      <c r="B22" s="63">
        <v>4</v>
      </c>
      <c r="C22" s="90">
        <f t="shared" ca="1" si="7"/>
        <v>0</v>
      </c>
      <c r="D22" s="43">
        <f t="shared" ca="1" si="8"/>
        <v>0</v>
      </c>
      <c r="E22" s="43">
        <f t="shared" ca="1" si="9"/>
        <v>0</v>
      </c>
      <c r="F22" s="43">
        <f t="shared" ca="1" si="10"/>
        <v>0</v>
      </c>
      <c r="G22" s="89">
        <f t="shared" ca="1" si="11"/>
        <v>0</v>
      </c>
      <c r="I22" s="84">
        <v>18</v>
      </c>
      <c r="J22" s="83" t="s">
        <v>192</v>
      </c>
      <c r="K22" s="83" t="s">
        <v>192</v>
      </c>
      <c r="L22" s="83" t="s">
        <v>192</v>
      </c>
      <c r="M22" s="83" t="s">
        <v>192</v>
      </c>
      <c r="N22" s="83" t="s">
        <v>192</v>
      </c>
      <c r="P22" s="46">
        <v>18</v>
      </c>
      <c r="Q22" s="43" cm="1">
        <f t="array" aca="1" ref="Q22" ca="1">_xlfn.IFS(
    $I22=0,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$I22=1, MIN(Payline!J$5/10, COUNTIF(INDIRECT(ADDRESS(C$14+3, COLUMN(J$1))), $Q$1) + COUNTIF(J$4, $Q$1) + COUNTIF(J$5, $Q$1)) +
          MIN(Payline!J$4/10, COUNTIF(J$4, $Q$1) + COUNTIF(J$5, $Q$1) + COUNTIF(J$6, $Q$1)) +
          MIN(Payline!J$3/10, COUNTIF(J$5:J$7, $Q$1)),
    $I22=(C$14-2),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$I22&lt;C$14, MIN(Payline!J$5/10, COUNTIF(J20:J22, $Q$1)) +
              MIN(Payline!J$4/10, COUNTIF(J21:J23, $Q$1)) +
              MIN(Payline!J$3/10, COUNTIF(J22:J24, $Q$1)),
    TRUE, ""
)</f>
        <v>0</v>
      </c>
      <c r="R22" s="43" cm="1">
        <f t="array" aca="1" ref="R22" ca="1">_xlfn.IFS(
    $I22=0,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$I22=1, MIN(Payline!K$5/10, COUNTIF(INDIRECT(ADDRESS(D$14+3, COLUMN(K$1))), $Q$1) + COUNTIF(K$4, $Q$1) + COUNTIF(K$5, $Q$1)) +
          MIN(Payline!K$4/10, COUNTIF(K$4, $Q$1) + COUNTIF(K$5, $Q$1) + COUNTIF(K$6, $Q$1)) +
          MIN(Payline!K$3/10, COUNTIF(K$5:K$7, $Q$1)),
    $I22=(D$14-2),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$I22&lt;D$14, MIN(Payline!K$5/10, COUNTIF(K20:K22, $Q$1)) +
              MIN(Payline!K$4/10, COUNTIF(K21:K23, $Q$1)) +
              MIN(Payline!K$3/10, COUNTIF(K22:K24, $Q$1)),
    TRUE, ""
)</f>
        <v>0</v>
      </c>
      <c r="S22" s="43" cm="1">
        <f t="array" aca="1" ref="S22" ca="1">_xlfn.IFS(
    $I22=0,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$I22=1, MIN(Payline!L$5/10, COUNTIF(INDIRECT(ADDRESS(E$14+3, COLUMN(L$1))), $Q$1) + COUNTIF(L$4, $Q$1) + COUNTIF(L$5, $Q$1)) +
          MIN(Payline!L$4/10, COUNTIF(L$4, $Q$1) + COUNTIF(L$5, $Q$1) + COUNTIF(L$6, $Q$1)) +
          MIN(Payline!L$3/10, COUNTIF(L$5:L$7, $Q$1)),
    $I22=(E$14-2),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$I22&lt;E$14, MIN(Payline!L$5/10, COUNTIF(L20:L22, $Q$1)) +
              MIN(Payline!L$4/10, COUNTIF(L21:L23, $Q$1)) +
              MIN(Payline!L$3/10, COUNTIF(L22:L24, $Q$1)),
    TRUE, ""
)</f>
        <v>0</v>
      </c>
      <c r="T22" s="43" cm="1">
        <f t="array" aca="1" ref="T22" ca="1">_xlfn.IFS(
    $I22=0,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$I22=1, MIN(Payline!M$5/10, COUNTIF(INDIRECT(ADDRESS(F$14+3, COLUMN(M$1))), $Q$1) + COUNTIF(M$4, $Q$1) + COUNTIF(M$5, $Q$1)) +
          MIN(Payline!M$4/10, COUNTIF(M$4, $Q$1) + COUNTIF(M$5, $Q$1) + COUNTIF(M$6, $Q$1)) +
          MIN(Payline!M$3/10, COUNTIF(M$5:M$7, $Q$1)),
    $I22=(F$14-2),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$I22&lt;F$14, MIN(Payline!M$5/10, COUNTIF(M20:M22, $Q$1)) +
              MIN(Payline!M$4/10, COUNTIF(M21:M23, $Q$1)) +
              MIN(Payline!M$3/10, COUNTIF(M22:M24, $Q$1)),
    TRUE, ""
)</f>
        <v>0</v>
      </c>
      <c r="U22" s="43" cm="1">
        <f t="array" aca="1" ref="U22" ca="1">_xlfn.IFS(
    $I22=0,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$I22=1, MIN(Payline!N$5/10, COUNTIF(INDIRECT(ADDRESS(G$14+3, COLUMN(N$1))), $Q$1) + COUNTIF(N$4, $Q$1) + COUNTIF(N$5, $Q$1)) +
          MIN(Payline!N$4/10, COUNTIF(N$4, $Q$1) + COUNTIF(N$5, $Q$1) + COUNTIF(N$6, $Q$1)) +
          MIN(Payline!N$3/10, COUNTIF(N$5:N$7, $Q$1)),
    $I22=(G$14-2),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$I22&lt;G$14, MIN(Payline!N$5/10, COUNTIF(N20:N22, $Q$1)) +
              MIN(Payline!N$4/10, COUNTIF(N21:N23, $Q$1)) +
              MIN(Payline!N$3/10, COUNTIF(N22:N24, $Q$1)),
    TRUE, ""
)</f>
        <v>0</v>
      </c>
      <c r="V22" s="46">
        <v>18</v>
      </c>
      <c r="W22" s="43" cm="1">
        <f t="array" aca="1" ref="W22" ca="1">_xlfn.IFS(
    $I22=0,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$I22=1, MIN(Payline!J$5/10, COUNTIF(INDIRECT(ADDRESS(C$14+3, COLUMN(J$1))), $W$1) + COUNTIF(J$4, $W$1) + COUNTIF(J$5, $W$1)) +
          MIN(Payline!J$4/10, COUNTIF(J$4, $W$1) + COUNTIF(J$5, $W$1) + COUNTIF(J$6, $W$1)) +
          MIN(Payline!J$3/10, COUNTIF(J$5:J$7, $W$1)),
    $I22=(C$14-2),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$I22&lt;C$14, MIN(Payline!J$5/10, COUNTIF(J20:J22, $W$1)) +
              MIN(Payline!J$4/10, COUNTIF(J21:J23, $W$1)) +
              MIN(Payline!J$3/10, COUNTIF(J22:J24, $W$1)),
    TRUE, ""
)</f>
        <v>0</v>
      </c>
      <c r="X22" s="43" cm="1">
        <f t="array" aca="1" ref="X22" ca="1">_xlfn.IFS(
    $I22=0,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$I22=1, MIN(Payline!K$5/10, COUNTIF(INDIRECT(ADDRESS(D$14+3, COLUMN(K$1))), $W$1) + COUNTIF(K$4, $W$1) + COUNTIF(K$5, $W$1)) +
          MIN(Payline!K$4/10, COUNTIF(K$4, $W$1) + COUNTIF(K$5, $W$1) + COUNTIF(K$6, $W$1)) +
          MIN(Payline!K$3/10, COUNTIF(K$5:K$7, $W$1)),
    $I22=(D$14-2),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$I22&lt;D$14, MIN(Payline!K$5/10, COUNTIF(K20:K22, $W$1)) +
              MIN(Payline!K$4/10, COUNTIF(K21:K23, $W$1)) +
              MIN(Payline!K$3/10, COUNTIF(K22:K24, $W$1)),
    TRUE, ""
)</f>
        <v>0</v>
      </c>
      <c r="Y22" s="43" cm="1">
        <f t="array" aca="1" ref="Y22" ca="1">_xlfn.IFS(
    $I22=0,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$I22=1, MIN(Payline!L$5/10, COUNTIF(INDIRECT(ADDRESS(E$14+3, COLUMN(L$1))), $W$1) + COUNTIF(L$4, $W$1) + COUNTIF(L$5, $W$1)) +
          MIN(Payline!L$4/10, COUNTIF(L$4, $W$1) + COUNTIF(L$5, $W$1) + COUNTIF(L$6, $W$1)) +
          MIN(Payline!L$3/10, COUNTIF(L$5:L$7, $W$1)),
    $I22=(E$14-2),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$I22&lt;E$14, MIN(Payline!L$5/10, COUNTIF(L20:L22, $W$1)) +
              MIN(Payline!L$4/10, COUNTIF(L21:L23, $W$1)) +
              MIN(Payline!L$3/10, COUNTIF(L22:L24, $W$1)),
    TRUE, ""
)</f>
        <v>0</v>
      </c>
      <c r="Z22" s="43" cm="1">
        <f t="array" aca="1" ref="Z22" ca="1">_xlfn.IFS(
    $I22=0,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$I22=1, MIN(Payline!M$5/10, COUNTIF(INDIRECT(ADDRESS(F$14+3, COLUMN(M$1))), $W$1) + COUNTIF(M$4, $W$1) + COUNTIF(M$5, $W$1)) +
          MIN(Payline!M$4/10, COUNTIF(M$4, $W$1) + COUNTIF(M$5, $W$1) + COUNTIF(M$6, $W$1)) +
          MIN(Payline!M$3/10, COUNTIF(M$5:M$7, $W$1)),
    $I22=(F$14-2),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$I22&lt;F$14, MIN(Payline!M$5/10, COUNTIF(M20:M22, $W$1)) +
              MIN(Payline!M$4/10, COUNTIF(M21:M23, $W$1)) +
              MIN(Payline!M$3/10, COUNTIF(M22:M24, $W$1)),
    TRUE, ""
)</f>
        <v>0</v>
      </c>
      <c r="AA22" s="43" cm="1">
        <f t="array" aca="1" ref="AA22" ca="1">_xlfn.IFS(
    $I22=0,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$I22=1, MIN(Payline!N$5/10, COUNTIF(INDIRECT(ADDRESS(G$14+3, COLUMN(N$1))), $W$1) + COUNTIF(N$4, $W$1) + COUNTIF(N$5, $W$1)) +
          MIN(Payline!N$4/10, COUNTIF(N$4, $W$1) + COUNTIF(N$5, $W$1) + COUNTIF(N$6, $W$1)) +
          MIN(Payline!N$3/10, COUNTIF(N$5:N$7, $W$1)),
    $I22=(G$14-2),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$I22&lt;G$14, MIN(Payline!N$5/10, COUNTIF(N20:N22, $W$1)) +
              MIN(Payline!N$4/10, COUNTIF(N21:N23, $W$1)) +
              MIN(Payline!N$3/10, COUNTIF(N22:N24, $W$1)),
    TRUE, ""
)</f>
        <v>0</v>
      </c>
      <c r="AB22" s="46">
        <v>18</v>
      </c>
      <c r="AC22" s="43" cm="1">
        <f t="array" aca="1" ref="AC22" ca="1">_xlfn.IFS(
    $I22=0,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$I22&lt;C$14, MIN(Payline!J$5/10, COUNTIF(J20:J22, $AC$1)) +
              MIN(Payline!J$4/10, COUNTIF(J21:J23, $AC$1)) +
              MIN(Payline!J$3/10, COUNTIF(J22:J24, $AC$1)),
    TRUE, ""
)</f>
        <v>0</v>
      </c>
      <c r="AD22" s="43" cm="1">
        <f t="array" aca="1" ref="AD22" ca="1">_xlfn.IFS(
    $I22=0,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$I22&lt;D$14, MIN(Payline!K$5/10, COUNTIF(K20:K22, $AC$1)) +
              MIN(Payline!K$4/10, COUNTIF(K21:K23, $AC$1)) +
              MIN(Payline!K$3/10, COUNTIF(K22:K24, $AC$1)),
    TRUE, ""
)</f>
        <v>0</v>
      </c>
      <c r="AE22" s="43" cm="1">
        <f t="array" aca="1" ref="AE22" ca="1">_xlfn.IFS(
    $I22=0,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$I22&lt;E$14, MIN(Payline!L$5/10, COUNTIF(L20:L22, $AC$1)) +
              MIN(Payline!L$4/10, COUNTIF(L21:L23, $AC$1)) +
              MIN(Payline!L$3/10, COUNTIF(L22:L24, $AC$1)),
    TRUE, ""
)</f>
        <v>0</v>
      </c>
      <c r="AF22" s="43" cm="1">
        <f t="array" aca="1" ref="AF22" ca="1">_xlfn.IFS(
    $I22=0,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$I22&lt;F$14, MIN(Payline!M$5/10, COUNTIF(M20:M22, $AC$1)) +
              MIN(Payline!M$4/10, COUNTIF(M21:M23, $AC$1)) +
              MIN(Payline!M$3/10, COUNTIF(M22:M24, $AC$1)),
    TRUE, ""
)</f>
        <v>0</v>
      </c>
      <c r="AG22" s="43" cm="1">
        <f t="array" aca="1" ref="AG22" ca="1">_xlfn.IFS(
    $I22=0,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$I22&lt;G$14, MIN(Payline!N$5/10, COUNTIF(N20:N22, $AC$1)) +
              MIN(Payline!N$4/10, COUNTIF(N21:N23, $AC$1)) +
              MIN(Payline!N$3/10, COUNTIF(N22:N24, $AC$1)),
    TRUE, ""
)</f>
        <v>0</v>
      </c>
      <c r="AH22" s="46">
        <v>18</v>
      </c>
      <c r="AI22" s="43" cm="1">
        <f t="array" aca="1" ref="AI22" ca="1">_xlfn.IFS(
    $I22=0,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$I22&lt;C$14, MIN(Payline!J$5/10, COUNTIF(J20:J22, $AI$1)) +
              MIN(Payline!J$4/10, COUNTIF(J21:J23, $AI$1)) +
              MIN(Payline!J$3/10, COUNTIF(J22:J24, $AI$1)),
    TRUE, ""
)</f>
        <v>0.3</v>
      </c>
      <c r="AJ22" s="43" cm="1">
        <f t="array" aca="1" ref="AJ22" ca="1">_xlfn.IFS(
    $I22=0,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$I22&lt;D$14, MIN(Payline!K$5/10, COUNTIF(K20:K22, $AI$1)) +
              MIN(Payline!K$4/10, COUNTIF(K21:K23, $AI$1)) +
              MIN(Payline!K$3/10, COUNTIF(K22:K24, $AI$1)),
    TRUE, ""
)</f>
        <v>0.3</v>
      </c>
      <c r="AK22" s="43" cm="1">
        <f t="array" aca="1" ref="AK22" ca="1">_xlfn.IFS(
    $I22=0,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$I22&lt;E$14, MIN(Payline!L$5/10, COUNTIF(L20:L22, $AI$1)) +
              MIN(Payline!L$4/10, COUNTIF(L21:L23, $AI$1)) +
              MIN(Payline!L$3/10, COUNTIF(L22:L24, $AI$1)),
    TRUE, ""
)</f>
        <v>0.3</v>
      </c>
      <c r="AL22" s="43" cm="1">
        <f t="array" aca="1" ref="AL22" ca="1">_xlfn.IFS(
    $I22=0,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$I22&lt;F$14, MIN(Payline!M$5/10, COUNTIF(M20:M22, $AI$1)) +
              MIN(Payline!M$4/10, COUNTIF(M21:M23, $AI$1)) +
              MIN(Payline!M$3/10, COUNTIF(M22:M24, $AI$1)),
    TRUE, ""
)</f>
        <v>0.4</v>
      </c>
      <c r="AM22" s="43" cm="1">
        <f t="array" aca="1" ref="AM22" ca="1">_xlfn.IFS(
    $I22=0,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$I22&lt;G$14, MIN(Payline!N$5/10, COUNTIF(N20:N22, $AI$1)) +
              MIN(Payline!N$4/10, COUNTIF(N21:N23, $AI$1)) +
              MIN(Payline!N$3/10, COUNTIF(N22:N24, $AI$1)),
    TRUE, ""
)</f>
        <v>0.3</v>
      </c>
      <c r="AN22" s="46">
        <v>18</v>
      </c>
      <c r="AO22" s="43" cm="1">
        <f t="array" aca="1" ref="AO22" ca="1">_xlfn.IFS(
    $I22=0,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$I22&lt;C$14, MIN(Payline!J$5/10, COUNTIF(J20:J22, $AO$1)) +
              MIN(Payline!J$4/10, COUNTIF(J21:J23, $AO$1)) +
              MIN(Payline!J$3/10, COUNTIF(J22:J24, $AO$1)),
    TRUE, ""
)</f>
        <v>0</v>
      </c>
      <c r="AP22" s="43" cm="1">
        <f t="array" aca="1" ref="AP22" ca="1">_xlfn.IFS(
    $I22=0,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$I22&lt;D$14, MIN(Payline!K$5/10, COUNTIF(K20:K22, $AO$1)) +
              MIN(Payline!K$4/10, COUNTIF(K21:K23, $AO$1)) +
              MIN(Payline!K$3/10, COUNTIF(K22:K24, $AO$1)),
    TRUE, ""
)</f>
        <v>0</v>
      </c>
      <c r="AQ22" s="43" cm="1">
        <f t="array" aca="1" ref="AQ22" ca="1">_xlfn.IFS(
    $I22=0,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$I22&lt;E$14, MIN(Payline!L$5/10, COUNTIF(L20:L22, $AO$1)) +
              MIN(Payline!L$4/10, COUNTIF(L21:L23, $AO$1)) +
              MIN(Payline!L$3/10, COUNTIF(L22:L24, $AO$1)),
    TRUE, ""
)</f>
        <v>0</v>
      </c>
      <c r="AR22" s="43" cm="1">
        <f t="array" aca="1" ref="AR22" ca="1">_xlfn.IFS(
    $I22=0,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$I22&lt;F$14, MIN(Payline!M$5/10, COUNTIF(M20:M22, $AO$1)) +
              MIN(Payline!M$4/10, COUNTIF(M21:M23, $AO$1)) +
              MIN(Payline!M$3/10, COUNTIF(M22:M24, $AO$1)),
    TRUE, ""
)</f>
        <v>0</v>
      </c>
      <c r="AS22" s="43" cm="1">
        <f t="array" aca="1" ref="AS22" ca="1">_xlfn.IFS(
    $I22=0,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$I22&lt;G$14, MIN(Payline!N$5/10, COUNTIF(N20:N22, $AO$1)) +
              MIN(Payline!N$4/10, COUNTIF(N21:N23, $AO$1)) +
              MIN(Payline!N$3/10, COUNTIF(N22:N24, $AO$1)),
    TRUE, ""
)</f>
        <v>0</v>
      </c>
      <c r="AT22" s="46">
        <v>18</v>
      </c>
      <c r="AU22" s="43" cm="1">
        <f t="array" aca="1" ref="AU22" ca="1">_xlfn.IFS(
    $I22=0,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$I22&lt;C$14, MIN(Payline!J$5/10, COUNTIF(J20:J22, $AU$1)) +
              MIN(Payline!J$4/10, COUNTIF(J21:J23, $AU$1)) +
              MIN(Payline!J$3/10, COUNTIF(J22:J24, $AU$1)),
    TRUE, ""
)</f>
        <v>0.3</v>
      </c>
      <c r="AV22" s="43" cm="1">
        <f t="array" aca="1" ref="AV22" ca="1">_xlfn.IFS(
    $I22=0,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$I22&lt;D$14, MIN(Payline!K$5/10, COUNTIF(K20:K22, $AU$1)) +
              MIN(Payline!K$4/10, COUNTIF(K21:K23, $AU$1)) +
              MIN(Payline!K$3/10, COUNTIF(K22:K24, $AU$1)),
    TRUE, ""
)</f>
        <v>0.4</v>
      </c>
      <c r="AW22" s="43" cm="1">
        <f t="array" aca="1" ref="AW22" ca="1">_xlfn.IFS(
    $I22=0,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$I22&lt;E$14, MIN(Payline!L$5/10, COUNTIF(L20:L22, $AU$1)) +
              MIN(Payline!L$4/10, COUNTIF(L21:L23, $AU$1)) +
              MIN(Payline!L$3/10, COUNTIF(L22:L24, $AU$1)),
    TRUE, ""
)</f>
        <v>0.3</v>
      </c>
      <c r="AX22" s="43" cm="1">
        <f t="array" aca="1" ref="AX22" ca="1">_xlfn.IFS(
    $I22=0,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$I22&lt;F$14, MIN(Payline!M$5/10, COUNTIF(M20:M22, $AU$1)) +
              MIN(Payline!M$4/10, COUNTIF(M21:M23, $AU$1)) +
              MIN(Payline!M$3/10, COUNTIF(M22:M24, $AU$1)),
    TRUE, ""
)</f>
        <v>0.3</v>
      </c>
      <c r="AY22" s="43" cm="1">
        <f t="array" aca="1" ref="AY22" ca="1">_xlfn.IFS(
    $I22=0,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$I22&lt;G$14, MIN(Payline!N$5/10, COUNTIF(N20:N22, $AU$1)) +
              MIN(Payline!N$4/10, COUNTIF(N21:N23, $AU$1)) +
              MIN(Payline!N$3/10, COUNTIF(N22:N24, $AU$1)),
    TRUE, ""
)</f>
        <v>0.3</v>
      </c>
      <c r="AZ22" s="46">
        <v>18</v>
      </c>
      <c r="BA22" s="43" cm="1">
        <f t="array" aca="1" ref="BA22" ca="1">_xlfn.IFS(
    $I22=0,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$I22&lt;C$14, MIN(Payline!J$5/10, COUNTIF(J20:J22, $BA$1)) +
              MIN(Payline!J$4/10, COUNTIF(J21:J23, $BA$1)) +
              MIN(Payline!J$3/10, COUNTIF(J22:J24, $BA$1)),
    TRUE, ""
)</f>
        <v>0.7</v>
      </c>
      <c r="BB22" s="43" cm="1">
        <f t="array" aca="1" ref="BB22" ca="1">_xlfn.IFS(
    $I22=0,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$I22&lt;D$14, MIN(Payline!K$5/10, COUNTIF(K20:K22, $BA$1)) +
              MIN(Payline!K$4/10, COUNTIF(K21:K23, $BA$1)) +
              MIN(Payline!K$3/10, COUNTIF(K22:K24, $BA$1)),
    TRUE, ""
)</f>
        <v>0.7</v>
      </c>
      <c r="BC22" s="43" cm="1">
        <f t="array" aca="1" ref="BC22" ca="1">_xlfn.IFS(
    $I22=0,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$I22&lt;E$14, MIN(Payline!L$5/10, COUNTIF(L20:L22, $BA$1)) +
              MIN(Payline!L$4/10, COUNTIF(L21:L23, $BA$1)) +
              MIN(Payline!L$3/10, COUNTIF(L22:L24, $BA$1)),
    TRUE, ""
)</f>
        <v>0.7</v>
      </c>
      <c r="BD22" s="43" cm="1">
        <f t="array" aca="1" ref="BD22" ca="1">_xlfn.IFS(
    $I22=0,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$I22&lt;F$14, MIN(Payline!M$5/10, COUNTIF(M20:M22, $BA$1)) +
              MIN(Payline!M$4/10, COUNTIF(M21:M23, $BA$1)) +
              MIN(Payline!M$3/10, COUNTIF(M22:M24, $BA$1)),
    TRUE, ""
)</f>
        <v>0.6</v>
      </c>
      <c r="BE22" s="43" cm="1">
        <f t="array" aca="1" ref="BE22" ca="1">_xlfn.IFS(
    $I22=0,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$I22&lt;G$14, MIN(Payline!N$5/10, COUNTIF(N20:N22, $BA$1)) +
              MIN(Payline!N$4/10, COUNTIF(N21:N23, $BA$1)) +
              MIN(Payline!N$3/10, COUNTIF(N22:N24, $BA$1)),
    TRUE, ""
)</f>
        <v>0.7</v>
      </c>
      <c r="BF22" s="46">
        <v>18</v>
      </c>
      <c r="BG22" s="43" cm="1">
        <f t="array" aca="1" ref="BG22" ca="1">_xlfn.IFS(
    $I22=0,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$I22&lt;C$14, MIN(Payline!J$5/10, COUNTIF(J20:J22, $BG$1)) +
              MIN(Payline!J$4/10, COUNTIF(J21:J23, $BG$1)) +
              MIN(Payline!J$3/10, COUNTIF(J22:J24, $BG$1)),
    TRUE, ""
)</f>
        <v>1</v>
      </c>
      <c r="BH22" s="43" cm="1">
        <f t="array" aca="1" ref="BH22" ca="1">_xlfn.IFS(
    $I22=0,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$I22&lt;D$14, MIN(Payline!K$5/10, COUNTIF(K20:K22, $BG$1)) +
              MIN(Payline!K$4/10, COUNTIF(K21:K23, $BG$1)) +
              MIN(Payline!K$3/10, COUNTIF(K22:K24, $BG$1)),
    TRUE, ""
)</f>
        <v>1</v>
      </c>
      <c r="BI22" s="43" cm="1">
        <f t="array" aca="1" ref="BI22" ca="1">_xlfn.IFS(
    $I22=0,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$I22&lt;E$14, MIN(Payline!L$5/10, COUNTIF(L20:L22, $BG$1)) +
              MIN(Payline!L$4/10, COUNTIF(L21:L23, $BG$1)) +
              MIN(Payline!L$3/10, COUNTIF(L22:L24, $BG$1)),
    TRUE, ""
)</f>
        <v>1</v>
      </c>
      <c r="BJ22" s="43" cm="1">
        <f t="array" aca="1" ref="BJ22" ca="1">_xlfn.IFS(
    $I22=0,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$I22&lt;F$14, MIN(Payline!M$5/10, COUNTIF(M20:M22, $BG$1)) +
              MIN(Payline!M$4/10, COUNTIF(M21:M23, $BG$1)) +
              MIN(Payline!M$3/10, COUNTIF(M22:M24, $BG$1)),
    TRUE, ""
)</f>
        <v>1</v>
      </c>
      <c r="BK22" s="43" cm="1">
        <f t="array" aca="1" ref="BK22" ca="1">_xlfn.IFS(
    $I22=0,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$I22&lt;G$14, MIN(Payline!N$5/10, COUNTIF(N20:N22, $BG$1)) +
              MIN(Payline!N$4/10, COUNTIF(N21:N23, $BG$1)) +
              MIN(Payline!N$3/10, COUNTIF(N22:N24, $BG$1)),
    TRUE, ""
)</f>
        <v>1</v>
      </c>
      <c r="BL22" s="46">
        <v>18</v>
      </c>
      <c r="BM22" s="43" cm="1">
        <f t="array" aca="1" ref="BM22" ca="1">_xlfn.IFS(
    $I22=0,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$I22&lt;C$14, MIN(Payline!J$5/10, COUNTIF(J20:J22, $BM$1)) +
              MIN(Payline!J$4/10, COUNTIF(J21:J23, $BM$1)) +
              MIN(Payline!J$3/10, COUNTIF(J22:J24, $BM$1)),
    TRUE, ""
)</f>
        <v>0.7</v>
      </c>
      <c r="BN22" s="43" cm="1">
        <f t="array" aca="1" ref="BN22" ca="1">_xlfn.IFS(
    $I22=0,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$I22&lt;D$14, MIN(Payline!K$5/10, COUNTIF(K20:K22, $BM$1)) +
              MIN(Payline!K$4/10, COUNTIF(K21:K23, $BM$1)) +
              MIN(Payline!K$3/10, COUNTIF(K22:K24, $BM$1)),
    TRUE, ""
)</f>
        <v>0.6</v>
      </c>
      <c r="BO22" s="43" cm="1">
        <f t="array" aca="1" ref="BO22" ca="1">_xlfn.IFS(
    $I22=0,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$I22&lt;E$14, MIN(Payline!L$5/10, COUNTIF(L20:L22, $BM$1)) +
              MIN(Payline!L$4/10, COUNTIF(L21:L23, $BM$1)) +
              MIN(Payline!L$3/10, COUNTIF(L22:L24, $BM$1)),
    TRUE, ""
)</f>
        <v>0.7</v>
      </c>
      <c r="BP22" s="43" cm="1">
        <f t="array" aca="1" ref="BP22" ca="1">_xlfn.IFS(
    $I22=0,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$I22&lt;F$14, MIN(Payline!M$5/10, COUNTIF(M20:M22, $BM$1)) +
              MIN(Payline!M$4/10, COUNTIF(M21:M23, $BM$1)) +
              MIN(Payline!M$3/10, COUNTIF(M22:M24, $BM$1)),
    TRUE, ""
)</f>
        <v>0.7</v>
      </c>
      <c r="BQ22" s="161" cm="1">
        <f t="array" aca="1" ref="BQ22" ca="1">_xlfn.IFS(
    $I22=0,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$I22&lt;G$14, MIN(Payline!N$5/10, COUNTIF(N20:N22, $BM$1)) +
              MIN(Payline!N$4/10, COUNTIF(N21:N23, $BM$1)) +
              MIN(Payline!N$3/10, COUNTIF(N22:N24, $BM$1)),
    TRUE, ""
)</f>
        <v>0.7</v>
      </c>
    </row>
    <row r="23" spans="1:69">
      <c r="A23" s="90" t="s">
        <v>9</v>
      </c>
      <c r="B23" s="63">
        <v>5</v>
      </c>
      <c r="C23" s="90">
        <f t="shared" ca="1" si="7"/>
        <v>1.7</v>
      </c>
      <c r="D23" s="43">
        <f t="shared" ca="1" si="8"/>
        <v>1.5</v>
      </c>
      <c r="E23" s="43">
        <f t="shared" ca="1" si="9"/>
        <v>1.7</v>
      </c>
      <c r="F23" s="43">
        <f t="shared" ca="1" si="10"/>
        <v>1.8</v>
      </c>
      <c r="G23" s="89">
        <f t="shared" ca="1" si="11"/>
        <v>1.7</v>
      </c>
      <c r="I23" s="84">
        <v>19</v>
      </c>
      <c r="J23" s="83" t="s">
        <v>193</v>
      </c>
      <c r="K23" s="83" t="s">
        <v>193</v>
      </c>
      <c r="L23" s="83" t="s">
        <v>193</v>
      </c>
      <c r="M23" s="83" t="s">
        <v>193</v>
      </c>
      <c r="N23" s="83" t="s">
        <v>193</v>
      </c>
      <c r="P23" s="46">
        <v>19</v>
      </c>
      <c r="Q23" s="43" cm="1">
        <f t="array" aca="1" ref="Q23" ca="1">_xlfn.IFS(
    $I23=0,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$I23=1, MIN(Payline!J$5/10, COUNTIF(INDIRECT(ADDRESS(C$14+3, COLUMN(J$1))), $Q$1) + COUNTIF(J$4, $Q$1) + COUNTIF(J$5, $Q$1)) +
          MIN(Payline!J$4/10, COUNTIF(J$4, $Q$1) + COUNTIF(J$5, $Q$1) + COUNTIF(J$6, $Q$1)) +
          MIN(Payline!J$3/10, COUNTIF(J$5:J$7, $Q$1)),
    $I23=(C$14-2),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$I23&lt;C$14, MIN(Payline!J$5/10, COUNTIF(J21:J23, $Q$1)) +
              MIN(Payline!J$4/10, COUNTIF(J22:J24, $Q$1)) +
              MIN(Payline!J$3/10, COUNTIF(J23:J25, $Q$1)),
    TRUE, ""
)</f>
        <v>0</v>
      </c>
      <c r="R23" s="43" cm="1">
        <f t="array" aca="1" ref="R23" ca="1">_xlfn.IFS(
    $I23=0,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$I23=1, MIN(Payline!K$5/10, COUNTIF(INDIRECT(ADDRESS(D$14+3, COLUMN(K$1))), $Q$1) + COUNTIF(K$4, $Q$1) + COUNTIF(K$5, $Q$1)) +
          MIN(Payline!K$4/10, COUNTIF(K$4, $Q$1) + COUNTIF(K$5, $Q$1) + COUNTIF(K$6, $Q$1)) +
          MIN(Payline!K$3/10, COUNTIF(K$5:K$7, $Q$1)),
    $I23=(D$14-2),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$I23&lt;D$14, MIN(Payline!K$5/10, COUNTIF(K21:K23, $Q$1)) +
              MIN(Payline!K$4/10, COUNTIF(K22:K24, $Q$1)) +
              MIN(Payline!K$3/10, COUNTIF(K23:K25, $Q$1)),
    TRUE, ""
)</f>
        <v>0</v>
      </c>
      <c r="S23" s="43" cm="1">
        <f t="array" aca="1" ref="S23" ca="1">_xlfn.IFS(
    $I23=0,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$I23=1, MIN(Payline!L$5/10, COUNTIF(INDIRECT(ADDRESS(E$14+3, COLUMN(L$1))), $Q$1) + COUNTIF(L$4, $Q$1) + COUNTIF(L$5, $Q$1)) +
          MIN(Payline!L$4/10, COUNTIF(L$4, $Q$1) + COUNTIF(L$5, $Q$1) + COUNTIF(L$6, $Q$1)) +
          MIN(Payline!L$3/10, COUNTIF(L$5:L$7, $Q$1)),
    $I23=(E$14-2),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$I23&lt;E$14, MIN(Payline!L$5/10, COUNTIF(L21:L23, $Q$1)) +
              MIN(Payline!L$4/10, COUNTIF(L22:L24, $Q$1)) +
              MIN(Payline!L$3/10, COUNTIF(L23:L25, $Q$1)),
    TRUE, ""
)</f>
        <v>0</v>
      </c>
      <c r="T23" s="43" cm="1">
        <f t="array" aca="1" ref="T23" ca="1">_xlfn.IFS(
    $I23=0,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$I23=1, MIN(Payline!M$5/10, COUNTIF(INDIRECT(ADDRESS(F$14+3, COLUMN(M$1))), $Q$1) + COUNTIF(M$4, $Q$1) + COUNTIF(M$5, $Q$1)) +
          MIN(Payline!M$4/10, COUNTIF(M$4, $Q$1) + COUNTIF(M$5, $Q$1) + COUNTIF(M$6, $Q$1)) +
          MIN(Payline!M$3/10, COUNTIF(M$5:M$7, $Q$1)),
    $I23=(F$14-2),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$I23&lt;F$14, MIN(Payline!M$5/10, COUNTIF(M21:M23, $Q$1)) +
              MIN(Payline!M$4/10, COUNTIF(M22:M24, $Q$1)) +
              MIN(Payline!M$3/10, COUNTIF(M23:M25, $Q$1)),
    TRUE, ""
)</f>
        <v>0</v>
      </c>
      <c r="U23" s="43" cm="1">
        <f t="array" aca="1" ref="U23" ca="1">_xlfn.IFS(
    $I23=0,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$I23=1, MIN(Payline!N$5/10, COUNTIF(INDIRECT(ADDRESS(G$14+3, COLUMN(N$1))), $Q$1) + COUNTIF(N$4, $Q$1) + COUNTIF(N$5, $Q$1)) +
          MIN(Payline!N$4/10, COUNTIF(N$4, $Q$1) + COUNTIF(N$5, $Q$1) + COUNTIF(N$6, $Q$1)) +
          MIN(Payline!N$3/10, COUNTIF(N$5:N$7, $Q$1)),
    $I23=(G$14-2),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$I23&lt;G$14, MIN(Payline!N$5/10, COUNTIF(N21:N23, $Q$1)) +
              MIN(Payline!N$4/10, COUNTIF(N22:N24, $Q$1)) +
              MIN(Payline!N$3/10, COUNTIF(N23:N25, $Q$1)),
    TRUE, ""
)</f>
        <v>0</v>
      </c>
      <c r="V23" s="46">
        <v>19</v>
      </c>
      <c r="W23" s="43" cm="1">
        <f t="array" aca="1" ref="W23" ca="1">_xlfn.IFS(
    $I23=0,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$I23=1, MIN(Payline!J$5/10, COUNTIF(INDIRECT(ADDRESS(C$14+3, COLUMN(J$1))), $W$1) + COUNTIF(J$4, $W$1) + COUNTIF(J$5, $W$1)) +
          MIN(Payline!J$4/10, COUNTIF(J$4, $W$1) + COUNTIF(J$5, $W$1) + COUNTIF(J$6, $W$1)) +
          MIN(Payline!J$3/10, COUNTIF(J$5:J$7, $W$1)),
    $I23=(C$14-2),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$I23&lt;C$14, MIN(Payline!J$5/10, COUNTIF(J21:J23, $W$1)) +
              MIN(Payline!J$4/10, COUNTIF(J22:J24, $W$1)) +
              MIN(Payline!J$3/10, COUNTIF(J23:J25, $W$1)),
    TRUE, ""
)</f>
        <v>0</v>
      </c>
      <c r="X23" s="43" cm="1">
        <f t="array" aca="1" ref="X23" ca="1">_xlfn.IFS(
    $I23=0,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$I23=1, MIN(Payline!K$5/10, COUNTIF(INDIRECT(ADDRESS(D$14+3, COLUMN(K$1))), $W$1) + COUNTIF(K$4, $W$1) + COUNTIF(K$5, $W$1)) +
          MIN(Payline!K$4/10, COUNTIF(K$4, $W$1) + COUNTIF(K$5, $W$1) + COUNTIF(K$6, $W$1)) +
          MIN(Payline!K$3/10, COUNTIF(K$5:K$7, $W$1)),
    $I23=(D$14-2),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$I23&lt;D$14, MIN(Payline!K$5/10, COUNTIF(K21:K23, $W$1)) +
              MIN(Payline!K$4/10, COUNTIF(K22:K24, $W$1)) +
              MIN(Payline!K$3/10, COUNTIF(K23:K25, $W$1)),
    TRUE, ""
)</f>
        <v>0</v>
      </c>
      <c r="Y23" s="43" cm="1">
        <f t="array" aca="1" ref="Y23" ca="1">_xlfn.IFS(
    $I23=0,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$I23=1, MIN(Payline!L$5/10, COUNTIF(INDIRECT(ADDRESS(E$14+3, COLUMN(L$1))), $W$1) + COUNTIF(L$4, $W$1) + COUNTIF(L$5, $W$1)) +
          MIN(Payline!L$4/10, COUNTIF(L$4, $W$1) + COUNTIF(L$5, $W$1) + COUNTIF(L$6, $W$1)) +
          MIN(Payline!L$3/10, COUNTIF(L$5:L$7, $W$1)),
    $I23=(E$14-2),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$I23&lt;E$14, MIN(Payline!L$5/10, COUNTIF(L21:L23, $W$1)) +
              MIN(Payline!L$4/10, COUNTIF(L22:L24, $W$1)) +
              MIN(Payline!L$3/10, COUNTIF(L23:L25, $W$1)),
    TRUE, ""
)</f>
        <v>0</v>
      </c>
      <c r="Z23" s="43" cm="1">
        <f t="array" aca="1" ref="Z23" ca="1">_xlfn.IFS(
    $I23=0,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$I23=1, MIN(Payline!M$5/10, COUNTIF(INDIRECT(ADDRESS(F$14+3, COLUMN(M$1))), $W$1) + COUNTIF(M$4, $W$1) + COUNTIF(M$5, $W$1)) +
          MIN(Payline!M$4/10, COUNTIF(M$4, $W$1) + COUNTIF(M$5, $W$1) + COUNTIF(M$6, $W$1)) +
          MIN(Payline!M$3/10, COUNTIF(M$5:M$7, $W$1)),
    $I23=(F$14-2),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$I23&lt;F$14, MIN(Payline!M$5/10, COUNTIF(M21:M23, $W$1)) +
              MIN(Payline!M$4/10, COUNTIF(M22:M24, $W$1)) +
              MIN(Payline!M$3/10, COUNTIF(M23:M25, $W$1)),
    TRUE, ""
)</f>
        <v>0</v>
      </c>
      <c r="AA23" s="43" cm="1">
        <f t="array" aca="1" ref="AA23" ca="1">_xlfn.IFS(
    $I23=0,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$I23=1, MIN(Payline!N$5/10, COUNTIF(INDIRECT(ADDRESS(G$14+3, COLUMN(N$1))), $W$1) + COUNTIF(N$4, $W$1) + COUNTIF(N$5, $W$1)) +
          MIN(Payline!N$4/10, COUNTIF(N$4, $W$1) + COUNTIF(N$5, $W$1) + COUNTIF(N$6, $W$1)) +
          MIN(Payline!N$3/10, COUNTIF(N$5:N$7, $W$1)),
    $I23=(G$14-2),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$I23&lt;G$14, MIN(Payline!N$5/10, COUNTIF(N21:N23, $W$1)) +
              MIN(Payline!N$4/10, COUNTIF(N22:N24, $W$1)) +
              MIN(Payline!N$3/10, COUNTIF(N23:N25, $W$1)),
    TRUE, ""
)</f>
        <v>0</v>
      </c>
      <c r="AB23" s="46">
        <v>19</v>
      </c>
      <c r="AC23" s="43" cm="1">
        <f t="array" aca="1" ref="AC23" ca="1">_xlfn.IFS(
    $I23=0,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$I23&lt;C$14, MIN(Payline!J$5/10, COUNTIF(J21:J23, $AC$1)) +
              MIN(Payline!J$4/10, COUNTIF(J22:J24, $AC$1)) +
              MIN(Payline!J$3/10, COUNTIF(J23:J25, $AC$1)),
    TRUE, ""
)</f>
        <v>0.3</v>
      </c>
      <c r="AD23" s="43" cm="1">
        <f t="array" aca="1" ref="AD23" ca="1">_xlfn.IFS(
    $I23=0,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$I23&lt;D$14, MIN(Payline!K$5/10, COUNTIF(K21:K23, $AC$1)) +
              MIN(Payline!K$4/10, COUNTIF(K22:K24, $AC$1)) +
              MIN(Payline!K$3/10, COUNTIF(K23:K25, $AC$1)),
    TRUE, ""
)</f>
        <v>0.3</v>
      </c>
      <c r="AE23" s="43" cm="1">
        <f t="array" aca="1" ref="AE23" ca="1">_xlfn.IFS(
    $I23=0,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$I23&lt;E$14, MIN(Payline!L$5/10, COUNTIF(L21:L23, $AC$1)) +
              MIN(Payline!L$4/10, COUNTIF(L22:L24, $AC$1)) +
              MIN(Payline!L$3/10, COUNTIF(L23:L25, $AC$1)),
    TRUE, ""
)</f>
        <v>0.3</v>
      </c>
      <c r="AF23" s="43" cm="1">
        <f t="array" aca="1" ref="AF23" ca="1">_xlfn.IFS(
    $I23=0,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$I23&lt;F$14, MIN(Payline!M$5/10, COUNTIF(M21:M23, $AC$1)) +
              MIN(Payline!M$4/10, COUNTIF(M22:M24, $AC$1)) +
              MIN(Payline!M$3/10, COUNTIF(M23:M25, $AC$1)),
    TRUE, ""
)</f>
        <v>0.4</v>
      </c>
      <c r="AG23" s="43" cm="1">
        <f t="array" aca="1" ref="AG23" ca="1">_xlfn.IFS(
    $I23=0,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$I23&lt;G$14, MIN(Payline!N$5/10, COUNTIF(N21:N23, $AC$1)) +
              MIN(Payline!N$4/10, COUNTIF(N22:N24, $AC$1)) +
              MIN(Payline!N$3/10, COUNTIF(N23:N25, $AC$1)),
    TRUE, ""
)</f>
        <v>0.3</v>
      </c>
      <c r="AH23" s="46">
        <v>19</v>
      </c>
      <c r="AI23" s="43" cm="1">
        <f t="array" aca="1" ref="AI23" ca="1">_xlfn.IFS(
    $I23=0,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$I23&lt;C$14, MIN(Payline!J$5/10, COUNTIF(J21:J23, $AI$1)) +
              MIN(Payline!J$4/10, COUNTIF(J22:J24, $AI$1)) +
              MIN(Payline!J$3/10, COUNTIF(J23:J25, $AI$1)),
    TRUE, ""
)</f>
        <v>0.7</v>
      </c>
      <c r="AJ23" s="43" cm="1">
        <f t="array" aca="1" ref="AJ23" ca="1">_xlfn.IFS(
    $I23=0,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$I23&lt;D$14, MIN(Payline!K$5/10, COUNTIF(K21:K23, $AI$1)) +
              MIN(Payline!K$4/10, COUNTIF(K22:K24, $AI$1)) +
              MIN(Payline!K$3/10, COUNTIF(K23:K25, $AI$1)),
    TRUE, ""
)</f>
        <v>0.6</v>
      </c>
      <c r="AK23" s="43" cm="1">
        <f t="array" aca="1" ref="AK23" ca="1">_xlfn.IFS(
    $I23=0,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$I23&lt;E$14, MIN(Payline!L$5/10, COUNTIF(L21:L23, $AI$1)) +
              MIN(Payline!L$4/10, COUNTIF(L22:L24, $AI$1)) +
              MIN(Payline!L$3/10, COUNTIF(L23:L25, $AI$1)),
    TRUE, ""
)</f>
        <v>0.7</v>
      </c>
      <c r="AL23" s="43" cm="1">
        <f t="array" aca="1" ref="AL23" ca="1">_xlfn.IFS(
    $I23=0,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$I23&lt;F$14, MIN(Payline!M$5/10, COUNTIF(M21:M23, $AI$1)) +
              MIN(Payline!M$4/10, COUNTIF(M22:M24, $AI$1)) +
              MIN(Payline!M$3/10, COUNTIF(M23:M25, $AI$1)),
    TRUE, ""
)</f>
        <v>0.7</v>
      </c>
      <c r="AM23" s="43" cm="1">
        <f t="array" aca="1" ref="AM23" ca="1">_xlfn.IFS(
    $I23=0,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$I23&lt;G$14, MIN(Payline!N$5/10, COUNTIF(N21:N23, $AI$1)) +
              MIN(Payline!N$4/10, COUNTIF(N22:N24, $AI$1)) +
              MIN(Payline!N$3/10, COUNTIF(N23:N25, $AI$1)),
    TRUE, ""
)</f>
        <v>0.7</v>
      </c>
      <c r="AN23" s="46">
        <v>19</v>
      </c>
      <c r="AO23" s="43" cm="1">
        <f t="array" aca="1" ref="AO23" ca="1">_xlfn.IFS(
    $I23=0,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$I23&lt;C$14, MIN(Payline!J$5/10, COUNTIF(J21:J23, $AO$1)) +
              MIN(Payline!J$4/10, COUNTIF(J22:J24, $AO$1)) +
              MIN(Payline!J$3/10, COUNTIF(J23:J25, $AO$1)),
    TRUE, ""
)</f>
        <v>0</v>
      </c>
      <c r="AP23" s="43" cm="1">
        <f t="array" aca="1" ref="AP23" ca="1">_xlfn.IFS(
    $I23=0,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$I23&lt;D$14, MIN(Payline!K$5/10, COUNTIF(K21:K23, $AO$1)) +
              MIN(Payline!K$4/10, COUNTIF(K22:K24, $AO$1)) +
              MIN(Payline!K$3/10, COUNTIF(K23:K25, $AO$1)),
    TRUE, ""
)</f>
        <v>0</v>
      </c>
      <c r="AQ23" s="43" cm="1">
        <f t="array" aca="1" ref="AQ23" ca="1">_xlfn.IFS(
    $I23=0,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$I23&lt;E$14, MIN(Payline!L$5/10, COUNTIF(L21:L23, $AO$1)) +
              MIN(Payline!L$4/10, COUNTIF(L22:L24, $AO$1)) +
              MIN(Payline!L$3/10, COUNTIF(L23:L25, $AO$1)),
    TRUE, ""
)</f>
        <v>0</v>
      </c>
      <c r="AR23" s="43" cm="1">
        <f t="array" aca="1" ref="AR23" ca="1">_xlfn.IFS(
    $I23=0,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$I23&lt;F$14, MIN(Payline!M$5/10, COUNTIF(M21:M23, $AO$1)) +
              MIN(Payline!M$4/10, COUNTIF(M22:M24, $AO$1)) +
              MIN(Payline!M$3/10, COUNTIF(M23:M25, $AO$1)),
    TRUE, ""
)</f>
        <v>0</v>
      </c>
      <c r="AS23" s="43" cm="1">
        <f t="array" aca="1" ref="AS23" ca="1">_xlfn.IFS(
    $I23=0,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$I23&lt;G$14, MIN(Payline!N$5/10, COUNTIF(N21:N23, $AO$1)) +
              MIN(Payline!N$4/10, COUNTIF(N22:N24, $AO$1)) +
              MIN(Payline!N$3/10, COUNTIF(N23:N25, $AO$1)),
    TRUE, ""
)</f>
        <v>0</v>
      </c>
      <c r="AT23" s="46">
        <v>19</v>
      </c>
      <c r="AU23" s="43" cm="1">
        <f t="array" aca="1" ref="AU23" ca="1">_xlfn.IFS(
    $I23=0,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$I23&lt;C$14, MIN(Payline!J$5/10, COUNTIF(J21:J23, $AU$1)) +
              MIN(Payline!J$4/10, COUNTIF(J22:J24, $AU$1)) +
              MIN(Payline!J$3/10, COUNTIF(J23:J25, $AU$1)),
    TRUE, ""
)</f>
        <v>0</v>
      </c>
      <c r="AV23" s="43" cm="1">
        <f t="array" aca="1" ref="AV23" ca="1">_xlfn.IFS(
    $I23=0,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$I23&lt;D$14, MIN(Payline!K$5/10, COUNTIF(K21:K23, $AU$1)) +
              MIN(Payline!K$4/10, COUNTIF(K22:K24, $AU$1)) +
              MIN(Payline!K$3/10, COUNTIF(K23:K25, $AU$1)),
    TRUE, ""
)</f>
        <v>0</v>
      </c>
      <c r="AW23" s="43" cm="1">
        <f t="array" aca="1" ref="AW23" ca="1">_xlfn.IFS(
    $I23=0,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$I23&lt;E$14, MIN(Payline!L$5/10, COUNTIF(L21:L23, $AU$1)) +
              MIN(Payline!L$4/10, COUNTIF(L22:L24, $AU$1)) +
              MIN(Payline!L$3/10, COUNTIF(L23:L25, $AU$1)),
    TRUE, ""
)</f>
        <v>0</v>
      </c>
      <c r="AX23" s="43" cm="1">
        <f t="array" aca="1" ref="AX23" ca="1">_xlfn.IFS(
    $I23=0,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$I23&lt;F$14, MIN(Payline!M$5/10, COUNTIF(M21:M23, $AU$1)) +
              MIN(Payline!M$4/10, COUNTIF(M22:M24, $AU$1)) +
              MIN(Payline!M$3/10, COUNTIF(M23:M25, $AU$1)),
    TRUE, ""
)</f>
        <v>0</v>
      </c>
      <c r="AY23" s="43" cm="1">
        <f t="array" aca="1" ref="AY23" ca="1">_xlfn.IFS(
    $I23=0,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$I23&lt;G$14, MIN(Payline!N$5/10, COUNTIF(N21:N23, $AU$1)) +
              MIN(Payline!N$4/10, COUNTIF(N22:N24, $AU$1)) +
              MIN(Payline!N$3/10, COUNTIF(N23:N25, $AU$1)),
    TRUE, ""
)</f>
        <v>0</v>
      </c>
      <c r="AZ23" s="46">
        <v>19</v>
      </c>
      <c r="BA23" s="43" cm="1">
        <f t="array" aca="1" ref="BA23" ca="1">_xlfn.IFS(
    $I23=0,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$I23&lt;C$14, MIN(Payline!J$5/10, COUNTIF(J21:J23, $BA$1)) +
              MIN(Payline!J$4/10, COUNTIF(J22:J24, $BA$1)) +
              MIN(Payline!J$3/10, COUNTIF(J23:J25, $BA$1)),
    TRUE, ""
)</f>
        <v>0.3</v>
      </c>
      <c r="BB23" s="43" cm="1">
        <f t="array" aca="1" ref="BB23" ca="1">_xlfn.IFS(
    $I23=0,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$I23&lt;D$14, MIN(Payline!K$5/10, COUNTIF(K21:K23, $BA$1)) +
              MIN(Payline!K$4/10, COUNTIF(K22:K24, $BA$1)) +
              MIN(Payline!K$3/10, COUNTIF(K23:K25, $BA$1)),
    TRUE, ""
)</f>
        <v>0.4</v>
      </c>
      <c r="BC23" s="43" cm="1">
        <f t="array" aca="1" ref="BC23" ca="1">_xlfn.IFS(
    $I23=0,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$I23&lt;E$14, MIN(Payline!L$5/10, COUNTIF(L21:L23, $BA$1)) +
              MIN(Payline!L$4/10, COUNTIF(L22:L24, $BA$1)) +
              MIN(Payline!L$3/10, COUNTIF(L23:L25, $BA$1)),
    TRUE, ""
)</f>
        <v>0.3</v>
      </c>
      <c r="BD23" s="43" cm="1">
        <f t="array" aca="1" ref="BD23" ca="1">_xlfn.IFS(
    $I23=0,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$I23&lt;F$14, MIN(Payline!M$5/10, COUNTIF(M21:M23, $BA$1)) +
              MIN(Payline!M$4/10, COUNTIF(M22:M24, $BA$1)) +
              MIN(Payline!M$3/10, COUNTIF(M23:M25, $BA$1)),
    TRUE, ""
)</f>
        <v>0.3</v>
      </c>
      <c r="BE23" s="43" cm="1">
        <f t="array" aca="1" ref="BE23" ca="1">_xlfn.IFS(
    $I23=0,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$I23&lt;G$14, MIN(Payline!N$5/10, COUNTIF(N21:N23, $BA$1)) +
              MIN(Payline!N$4/10, COUNTIF(N22:N24, $BA$1)) +
              MIN(Payline!N$3/10, COUNTIF(N23:N25, $BA$1)),
    TRUE, ""
)</f>
        <v>0.3</v>
      </c>
      <c r="BF23" s="46">
        <v>19</v>
      </c>
      <c r="BG23" s="43" cm="1">
        <f t="array" aca="1" ref="BG23" ca="1">_xlfn.IFS(
    $I23=0,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$I23&lt;C$14, MIN(Payline!J$5/10, COUNTIF(J21:J23, $BG$1)) +
              MIN(Payline!J$4/10, COUNTIF(J22:J24, $BG$1)) +
              MIN(Payline!J$3/10, COUNTIF(J23:J25, $BG$1)),
    TRUE, ""
)</f>
        <v>0.7</v>
      </c>
      <c r="BH23" s="43" cm="1">
        <f t="array" aca="1" ref="BH23" ca="1">_xlfn.IFS(
    $I23=0,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$I23&lt;D$14, MIN(Payline!K$5/10, COUNTIF(K21:K23, $BG$1)) +
              MIN(Payline!K$4/10, COUNTIF(K22:K24, $BG$1)) +
              MIN(Payline!K$3/10, COUNTIF(K23:K25, $BG$1)),
    TRUE, ""
)</f>
        <v>0.7</v>
      </c>
      <c r="BI23" s="43" cm="1">
        <f t="array" aca="1" ref="BI23" ca="1">_xlfn.IFS(
    $I23=0,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$I23&lt;E$14, MIN(Payline!L$5/10, COUNTIF(L21:L23, $BG$1)) +
              MIN(Payline!L$4/10, COUNTIF(L22:L24, $BG$1)) +
              MIN(Payline!L$3/10, COUNTIF(L23:L25, $BG$1)),
    TRUE, ""
)</f>
        <v>0.7</v>
      </c>
      <c r="BJ23" s="43" cm="1">
        <f t="array" aca="1" ref="BJ23" ca="1">_xlfn.IFS(
    $I23=0,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$I23&lt;F$14, MIN(Payline!M$5/10, COUNTIF(M21:M23, $BG$1)) +
              MIN(Payline!M$4/10, COUNTIF(M22:M24, $BG$1)) +
              MIN(Payline!M$3/10, COUNTIF(M23:M25, $BG$1)),
    TRUE, ""
)</f>
        <v>0.6</v>
      </c>
      <c r="BK23" s="43" cm="1">
        <f t="array" aca="1" ref="BK23" ca="1">_xlfn.IFS(
    $I23=0,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$I23&lt;G$14, MIN(Payline!N$5/10, COUNTIF(N21:N23, $BG$1)) +
              MIN(Payline!N$4/10, COUNTIF(N22:N24, $BG$1)) +
              MIN(Payline!N$3/10, COUNTIF(N23:N25, $BG$1)),
    TRUE, ""
)</f>
        <v>0.7</v>
      </c>
      <c r="BL23" s="46">
        <v>19</v>
      </c>
      <c r="BM23" s="43" cm="1">
        <f t="array" aca="1" ref="BM23" ca="1">_xlfn.IFS(
    $I23=0,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$I23&lt;C$14, MIN(Payline!J$5/10, COUNTIF(J21:J23, $BM$1)) +
              MIN(Payline!J$4/10, COUNTIF(J22:J24, $BM$1)) +
              MIN(Payline!J$3/10, COUNTIF(J23:J25, $BM$1)),
    TRUE, ""
)</f>
        <v>1</v>
      </c>
      <c r="BN23" s="43" cm="1">
        <f t="array" aca="1" ref="BN23" ca="1">_xlfn.IFS(
    $I23=0,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$I23&lt;D$14, MIN(Payline!K$5/10, COUNTIF(K21:K23, $BM$1)) +
              MIN(Payline!K$4/10, COUNTIF(K22:K24, $BM$1)) +
              MIN(Payline!K$3/10, COUNTIF(K23:K25, $BM$1)),
    TRUE, ""
)</f>
        <v>1</v>
      </c>
      <c r="BO23" s="43" cm="1">
        <f t="array" aca="1" ref="BO23" ca="1">_xlfn.IFS(
    $I23=0,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$I23&lt;E$14, MIN(Payline!L$5/10, COUNTIF(L21:L23, $BM$1)) +
              MIN(Payline!L$4/10, COUNTIF(L22:L24, $BM$1)) +
              MIN(Payline!L$3/10, COUNTIF(L23:L25, $BM$1)),
    TRUE, ""
)</f>
        <v>1</v>
      </c>
      <c r="BP23" s="43" cm="1">
        <f t="array" aca="1" ref="BP23" ca="1">_xlfn.IFS(
    $I23=0,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$I23&lt;F$14, MIN(Payline!M$5/10, COUNTIF(M21:M23, $BM$1)) +
              MIN(Payline!M$4/10, COUNTIF(M22:M24, $BM$1)) +
              MIN(Payline!M$3/10, COUNTIF(M23:M25, $BM$1)),
    TRUE, ""
)</f>
        <v>1</v>
      </c>
      <c r="BQ23" s="161" cm="1">
        <f t="array" aca="1" ref="BQ23" ca="1">_xlfn.IFS(
    $I23=0,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$I23&lt;G$14, MIN(Payline!N$5/10, COUNTIF(N21:N23, $BM$1)) +
              MIN(Payline!N$4/10, COUNTIF(N22:N24, $BM$1)) +
              MIN(Payline!N$3/10, COUNTIF(N23:N25, $BM$1)),
    TRUE, ""
)</f>
        <v>1</v>
      </c>
    </row>
    <row r="24" spans="1:69">
      <c r="A24" s="90" t="s">
        <v>8</v>
      </c>
      <c r="B24" s="63">
        <v>6</v>
      </c>
      <c r="C24" s="90">
        <f t="shared" ca="1" si="7"/>
        <v>2.0999999999999996</v>
      </c>
      <c r="D24" s="43">
        <f t="shared" ca="1" si="8"/>
        <v>1.9</v>
      </c>
      <c r="E24" s="43">
        <f t="shared" ca="1" si="9"/>
        <v>2.0999999999999996</v>
      </c>
      <c r="F24" s="43">
        <f t="shared" ca="1" si="10"/>
        <v>1.9999999999999998</v>
      </c>
      <c r="G24" s="89">
        <f t="shared" ca="1" si="11"/>
        <v>2.0999999999999996</v>
      </c>
      <c r="I24" s="84">
        <v>20</v>
      </c>
      <c r="J24" s="83" t="s">
        <v>188</v>
      </c>
      <c r="K24" s="83" t="s">
        <v>188</v>
      </c>
      <c r="L24" s="83" t="s">
        <v>188</v>
      </c>
      <c r="M24" s="83" t="s">
        <v>188</v>
      </c>
      <c r="N24" s="83" t="s">
        <v>188</v>
      </c>
      <c r="P24" s="46">
        <v>20</v>
      </c>
      <c r="Q24" s="43" cm="1">
        <f t="array" aca="1" ref="Q24" ca="1">_xlfn.IFS(
    $I24=0,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$I24=1, MIN(Payline!J$5/10, COUNTIF(INDIRECT(ADDRESS(C$14+3, COLUMN(J$1))), $Q$1) + COUNTIF(J$4, $Q$1) + COUNTIF(J$5, $Q$1)) +
          MIN(Payline!J$4/10, COUNTIF(J$4, $Q$1) + COUNTIF(J$5, $Q$1) + COUNTIF(J$6, $Q$1)) +
          MIN(Payline!J$3/10, COUNTIF(J$5:J$7, $Q$1)),
    $I24=(C$14-2),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$I24&lt;C$14, MIN(Payline!J$5/10, COUNTIF(J22:J24, $Q$1)) +
              MIN(Payline!J$4/10, COUNTIF(J23:J25, $Q$1)) +
              MIN(Payline!J$3/10, COUNTIF(J24:J26, $Q$1)),
    TRUE, ""
)</f>
        <v>0</v>
      </c>
      <c r="R24" s="43" cm="1">
        <f t="array" aca="1" ref="R24" ca="1">_xlfn.IFS(
    $I24=0,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$I24=1, MIN(Payline!K$5/10, COUNTIF(INDIRECT(ADDRESS(D$14+3, COLUMN(K$1))), $Q$1) + COUNTIF(K$4, $Q$1) + COUNTIF(K$5, $Q$1)) +
          MIN(Payline!K$4/10, COUNTIF(K$4, $Q$1) + COUNTIF(K$5, $Q$1) + COUNTIF(K$6, $Q$1)) +
          MIN(Payline!K$3/10, COUNTIF(K$5:K$7, $Q$1)),
    $I24=(D$14-2),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$I24&lt;D$14, MIN(Payline!K$5/10, COUNTIF(K22:K24, $Q$1)) +
              MIN(Payline!K$4/10, COUNTIF(K23:K25, $Q$1)) +
              MIN(Payline!K$3/10, COUNTIF(K24:K26, $Q$1)),
    TRUE, ""
)</f>
        <v>0</v>
      </c>
      <c r="S24" s="43" cm="1">
        <f t="array" aca="1" ref="S24" ca="1">_xlfn.IFS(
    $I24=0,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$I24=1, MIN(Payline!L$5/10, COUNTIF(INDIRECT(ADDRESS(E$14+3, COLUMN(L$1))), $Q$1) + COUNTIF(L$4, $Q$1) + COUNTIF(L$5, $Q$1)) +
          MIN(Payline!L$4/10, COUNTIF(L$4, $Q$1) + COUNTIF(L$5, $Q$1) + COUNTIF(L$6, $Q$1)) +
          MIN(Payline!L$3/10, COUNTIF(L$5:L$7, $Q$1)),
    $I24=(E$14-2),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$I24&lt;E$14, MIN(Payline!L$5/10, COUNTIF(L22:L24, $Q$1)) +
              MIN(Payline!L$4/10, COUNTIF(L23:L25, $Q$1)) +
              MIN(Payline!L$3/10, COUNTIF(L24:L26, $Q$1)),
    TRUE, ""
)</f>
        <v>0</v>
      </c>
      <c r="T24" s="43" cm="1">
        <f t="array" aca="1" ref="T24" ca="1">_xlfn.IFS(
    $I24=0,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$I24=1, MIN(Payline!M$5/10, COUNTIF(INDIRECT(ADDRESS(F$14+3, COLUMN(M$1))), $Q$1) + COUNTIF(M$4, $Q$1) + COUNTIF(M$5, $Q$1)) +
          MIN(Payline!M$4/10, COUNTIF(M$4, $Q$1) + COUNTIF(M$5, $Q$1) + COUNTIF(M$6, $Q$1)) +
          MIN(Payline!M$3/10, COUNTIF(M$5:M$7, $Q$1)),
    $I24=(F$14-2),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$I24&lt;F$14, MIN(Payline!M$5/10, COUNTIF(M22:M24, $Q$1)) +
              MIN(Payline!M$4/10, COUNTIF(M23:M25, $Q$1)) +
              MIN(Payline!M$3/10, COUNTIF(M24:M26, $Q$1)),
    TRUE, ""
)</f>
        <v>0</v>
      </c>
      <c r="U24" s="43" cm="1">
        <f t="array" aca="1" ref="U24" ca="1">_xlfn.IFS(
    $I24=0,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$I24=1, MIN(Payline!N$5/10, COUNTIF(INDIRECT(ADDRESS(G$14+3, COLUMN(N$1))), $Q$1) + COUNTIF(N$4, $Q$1) + COUNTIF(N$5, $Q$1)) +
          MIN(Payline!N$4/10, COUNTIF(N$4, $Q$1) + COUNTIF(N$5, $Q$1) + COUNTIF(N$6, $Q$1)) +
          MIN(Payline!N$3/10, COUNTIF(N$5:N$7, $Q$1)),
    $I24=(G$14-2),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$I24&lt;G$14, MIN(Payline!N$5/10, COUNTIF(N22:N24, $Q$1)) +
              MIN(Payline!N$4/10, COUNTIF(N23:N25, $Q$1)) +
              MIN(Payline!N$3/10, COUNTIF(N24:N26, $Q$1)),
    TRUE, ""
)</f>
        <v>0</v>
      </c>
      <c r="V24" s="46">
        <v>20</v>
      </c>
      <c r="W24" s="43" cm="1">
        <f t="array" aca="1" ref="W24" ca="1">_xlfn.IFS(
    $I24=0,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$I24=1, MIN(Payline!J$5/10, COUNTIF(INDIRECT(ADDRESS(C$14+3, COLUMN(J$1))), $W$1) + COUNTIF(J$4, $W$1) + COUNTIF(J$5, $W$1)) +
          MIN(Payline!J$4/10, COUNTIF(J$4, $W$1) + COUNTIF(J$5, $W$1) + COUNTIF(J$6, $W$1)) +
          MIN(Payline!J$3/10, COUNTIF(J$5:J$7, $W$1)),
    $I24=(C$14-2),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$I24&lt;C$14, MIN(Payline!J$5/10, COUNTIF(J22:J24, $W$1)) +
              MIN(Payline!J$4/10, COUNTIF(J23:J25, $W$1)) +
              MIN(Payline!J$3/10, COUNTIF(J24:J26, $W$1)),
    TRUE, ""
)</f>
        <v>0.3</v>
      </c>
      <c r="X24" s="43" cm="1">
        <f t="array" aca="1" ref="X24" ca="1">_xlfn.IFS(
    $I24=0,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$I24=1, MIN(Payline!K$5/10, COUNTIF(INDIRECT(ADDRESS(D$14+3, COLUMN(K$1))), $W$1) + COUNTIF(K$4, $W$1) + COUNTIF(K$5, $W$1)) +
          MIN(Payline!K$4/10, COUNTIF(K$4, $W$1) + COUNTIF(K$5, $W$1) + COUNTIF(K$6, $W$1)) +
          MIN(Payline!K$3/10, COUNTIF(K$5:K$7, $W$1)),
    $I24=(D$14-2),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$I24&lt;D$14, MIN(Payline!K$5/10, COUNTIF(K22:K24, $W$1)) +
              MIN(Payline!K$4/10, COUNTIF(K23:K25, $W$1)) +
              MIN(Payline!K$3/10, COUNTIF(K24:K26, $W$1)),
    TRUE, ""
)</f>
        <v>0.3</v>
      </c>
      <c r="Y24" s="43" cm="1">
        <f t="array" aca="1" ref="Y24" ca="1">_xlfn.IFS(
    $I24=0,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$I24=1, MIN(Payline!L$5/10, COUNTIF(INDIRECT(ADDRESS(E$14+3, COLUMN(L$1))), $W$1) + COUNTIF(L$4, $W$1) + COUNTIF(L$5, $W$1)) +
          MIN(Payline!L$4/10, COUNTIF(L$4, $W$1) + COUNTIF(L$5, $W$1) + COUNTIF(L$6, $W$1)) +
          MIN(Payline!L$3/10, COUNTIF(L$5:L$7, $W$1)),
    $I24=(E$14-2),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$I24&lt;E$14, MIN(Payline!L$5/10, COUNTIF(L22:L24, $W$1)) +
              MIN(Payline!L$4/10, COUNTIF(L23:L25, $W$1)) +
              MIN(Payline!L$3/10, COUNTIF(L24:L26, $W$1)),
    TRUE, ""
)</f>
        <v>0.3</v>
      </c>
      <c r="Z24" s="43" cm="1">
        <f t="array" aca="1" ref="Z24" ca="1">_xlfn.IFS(
    $I24=0,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$I24=1, MIN(Payline!M$5/10, COUNTIF(INDIRECT(ADDRESS(F$14+3, COLUMN(M$1))), $W$1) + COUNTIF(M$4, $W$1) + COUNTIF(M$5, $W$1)) +
          MIN(Payline!M$4/10, COUNTIF(M$4, $W$1) + COUNTIF(M$5, $W$1) + COUNTIF(M$6, $W$1)) +
          MIN(Payline!M$3/10, COUNTIF(M$5:M$7, $W$1)),
    $I24=(F$14-2),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$I24&lt;F$14, MIN(Payline!M$5/10, COUNTIF(M22:M24, $W$1)) +
              MIN(Payline!M$4/10, COUNTIF(M23:M25, $W$1)) +
              MIN(Payline!M$3/10, COUNTIF(M24:M26, $W$1)),
    TRUE, ""
)</f>
        <v>0.4</v>
      </c>
      <c r="AA24" s="43" cm="1">
        <f t="array" aca="1" ref="AA24" ca="1">_xlfn.IFS(
    $I24=0,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$I24=1, MIN(Payline!N$5/10, COUNTIF(INDIRECT(ADDRESS(G$14+3, COLUMN(N$1))), $W$1) + COUNTIF(N$4, $W$1) + COUNTIF(N$5, $W$1)) +
          MIN(Payline!N$4/10, COUNTIF(N$4, $W$1) + COUNTIF(N$5, $W$1) + COUNTIF(N$6, $W$1)) +
          MIN(Payline!N$3/10, COUNTIF(N$5:N$7, $W$1)),
    $I24=(G$14-2),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$I24&lt;G$14, MIN(Payline!N$5/10, COUNTIF(N22:N24, $W$1)) +
              MIN(Payline!N$4/10, COUNTIF(N23:N25, $W$1)) +
              MIN(Payline!N$3/10, COUNTIF(N24:N26, $W$1)),
    TRUE, ""
)</f>
        <v>0.3</v>
      </c>
      <c r="AB24" s="46">
        <v>20</v>
      </c>
      <c r="AC24" s="43" cm="1">
        <f t="array" aca="1" ref="AC24" ca="1">_xlfn.IFS(
    $I24=0,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$I24&lt;C$14, MIN(Payline!J$5/10, COUNTIF(J22:J24, $AC$1)) +
              MIN(Payline!J$4/10, COUNTIF(J23:J25, $AC$1)) +
              MIN(Payline!J$3/10, COUNTIF(J24:J26, $AC$1)),
    TRUE, ""
)</f>
        <v>0.7</v>
      </c>
      <c r="AD24" s="43" cm="1">
        <f t="array" aca="1" ref="AD24" ca="1">_xlfn.IFS(
    $I24=0,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$I24&lt;D$14, MIN(Payline!K$5/10, COUNTIF(K22:K24, $AC$1)) +
              MIN(Payline!K$4/10, COUNTIF(K23:K25, $AC$1)) +
              MIN(Payline!K$3/10, COUNTIF(K24:K26, $AC$1)),
    TRUE, ""
)</f>
        <v>0.6</v>
      </c>
      <c r="AE24" s="43" cm="1">
        <f t="array" aca="1" ref="AE24" ca="1">_xlfn.IFS(
    $I24=0,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$I24&lt;E$14, MIN(Payline!L$5/10, COUNTIF(L22:L24, $AC$1)) +
              MIN(Payline!L$4/10, COUNTIF(L23:L25, $AC$1)) +
              MIN(Payline!L$3/10, COUNTIF(L24:L26, $AC$1)),
    TRUE, ""
)</f>
        <v>0.7</v>
      </c>
      <c r="AF24" s="43" cm="1">
        <f t="array" aca="1" ref="AF24" ca="1">_xlfn.IFS(
    $I24=0,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$I24&lt;F$14, MIN(Payline!M$5/10, COUNTIF(M22:M24, $AC$1)) +
              MIN(Payline!M$4/10, COUNTIF(M23:M25, $AC$1)) +
              MIN(Payline!M$3/10, COUNTIF(M24:M26, $AC$1)),
    TRUE, ""
)</f>
        <v>0.7</v>
      </c>
      <c r="AG24" s="43" cm="1">
        <f t="array" aca="1" ref="AG24" ca="1">_xlfn.IFS(
    $I24=0,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$I24&lt;G$14, MIN(Payline!N$5/10, COUNTIF(N22:N24, $AC$1)) +
              MIN(Payline!N$4/10, COUNTIF(N23:N25, $AC$1)) +
              MIN(Payline!N$3/10, COUNTIF(N24:N26, $AC$1)),
    TRUE, ""
)</f>
        <v>0.7</v>
      </c>
      <c r="AH24" s="46">
        <v>20</v>
      </c>
      <c r="AI24" s="43" cm="1">
        <f t="array" aca="1" ref="AI24" ca="1">_xlfn.IFS(
    $I24=0,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$I24&lt;C$14, MIN(Payline!J$5/10, COUNTIF(J22:J24, $AI$1)) +
              MIN(Payline!J$4/10, COUNTIF(J23:J25, $AI$1)) +
              MIN(Payline!J$3/10, COUNTIF(J24:J26, $AI$1)),
    TRUE, ""
)</f>
        <v>1</v>
      </c>
      <c r="AJ24" s="43" cm="1">
        <f t="array" aca="1" ref="AJ24" ca="1">_xlfn.IFS(
    $I24=0,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$I24&lt;D$14, MIN(Payline!K$5/10, COUNTIF(K22:K24, $AI$1)) +
              MIN(Payline!K$4/10, COUNTIF(K23:K25, $AI$1)) +
              MIN(Payline!K$3/10, COUNTIF(K24:K26, $AI$1)),
    TRUE, ""
)</f>
        <v>1</v>
      </c>
      <c r="AK24" s="43" cm="1">
        <f t="array" aca="1" ref="AK24" ca="1">_xlfn.IFS(
    $I24=0,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$I24&lt;E$14, MIN(Payline!L$5/10, COUNTIF(L22:L24, $AI$1)) +
              MIN(Payline!L$4/10, COUNTIF(L23:L25, $AI$1)) +
              MIN(Payline!L$3/10, COUNTIF(L24:L26, $AI$1)),
    TRUE, ""
)</f>
        <v>1</v>
      </c>
      <c r="AL24" s="43" cm="1">
        <f t="array" aca="1" ref="AL24" ca="1">_xlfn.IFS(
    $I24=0,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$I24&lt;F$14, MIN(Payline!M$5/10, COUNTIF(M22:M24, $AI$1)) +
              MIN(Payline!M$4/10, COUNTIF(M23:M25, $AI$1)) +
              MIN(Payline!M$3/10, COUNTIF(M24:M26, $AI$1)),
    TRUE, ""
)</f>
        <v>1</v>
      </c>
      <c r="AM24" s="43" cm="1">
        <f t="array" aca="1" ref="AM24" ca="1">_xlfn.IFS(
    $I24=0,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$I24&lt;G$14, MIN(Payline!N$5/10, COUNTIF(N22:N24, $AI$1)) +
              MIN(Payline!N$4/10, COUNTIF(N23:N25, $AI$1)) +
              MIN(Payline!N$3/10, COUNTIF(N24:N26, $AI$1)),
    TRUE, ""
)</f>
        <v>1</v>
      </c>
      <c r="AN24" s="46">
        <v>20</v>
      </c>
      <c r="AO24" s="43" cm="1">
        <f t="array" aca="1" ref="AO24" ca="1">_xlfn.IFS(
    $I24=0,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$I24&lt;C$14, MIN(Payline!J$5/10, COUNTIF(J22:J24, $AO$1)) +
              MIN(Payline!J$4/10, COUNTIF(J23:J25, $AO$1)) +
              MIN(Payline!J$3/10, COUNTIF(J24:J26, $AO$1)),
    TRUE, ""
)</f>
        <v>0</v>
      </c>
      <c r="AP24" s="43" cm="1">
        <f t="array" aca="1" ref="AP24" ca="1">_xlfn.IFS(
    $I24=0,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$I24&lt;D$14, MIN(Payline!K$5/10, COUNTIF(K22:K24, $AO$1)) +
              MIN(Payline!K$4/10, COUNTIF(K23:K25, $AO$1)) +
              MIN(Payline!K$3/10, COUNTIF(K24:K26, $AO$1)),
    TRUE, ""
)</f>
        <v>0</v>
      </c>
      <c r="AQ24" s="43" cm="1">
        <f t="array" aca="1" ref="AQ24" ca="1">_xlfn.IFS(
    $I24=0,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$I24&lt;E$14, MIN(Payline!L$5/10, COUNTIF(L22:L24, $AO$1)) +
              MIN(Payline!L$4/10, COUNTIF(L23:L25, $AO$1)) +
              MIN(Payline!L$3/10, COUNTIF(L24:L26, $AO$1)),
    TRUE, ""
)</f>
        <v>0</v>
      </c>
      <c r="AR24" s="43" cm="1">
        <f t="array" aca="1" ref="AR24" ca="1">_xlfn.IFS(
    $I24=0,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$I24&lt;F$14, MIN(Payline!M$5/10, COUNTIF(M22:M24, $AO$1)) +
              MIN(Payline!M$4/10, COUNTIF(M23:M25, $AO$1)) +
              MIN(Payline!M$3/10, COUNTIF(M24:M26, $AO$1)),
    TRUE, ""
)</f>
        <v>0</v>
      </c>
      <c r="AS24" s="43" cm="1">
        <f t="array" aca="1" ref="AS24" ca="1">_xlfn.IFS(
    $I24=0,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$I24&lt;G$14, MIN(Payline!N$5/10, COUNTIF(N22:N24, $AO$1)) +
              MIN(Payline!N$4/10, COUNTIF(N23:N25, $AO$1)) +
              MIN(Payline!N$3/10, COUNTIF(N24:N26, $AO$1)),
    TRUE, ""
)</f>
        <v>0</v>
      </c>
      <c r="AT24" s="46">
        <v>20</v>
      </c>
      <c r="AU24" s="43" cm="1">
        <f t="array" aca="1" ref="AU24" ca="1">_xlfn.IFS(
    $I24=0,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$I24&lt;C$14, MIN(Payline!J$5/10, COUNTIF(J22:J24, $AU$1)) +
              MIN(Payline!J$4/10, COUNTIF(J23:J25, $AU$1)) +
              MIN(Payline!J$3/10, COUNTIF(J24:J26, $AU$1)),
    TRUE, ""
)</f>
        <v>0</v>
      </c>
      <c r="AV24" s="43" cm="1">
        <f t="array" aca="1" ref="AV24" ca="1">_xlfn.IFS(
    $I24=0,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$I24&lt;D$14, MIN(Payline!K$5/10, COUNTIF(K22:K24, $AU$1)) +
              MIN(Payline!K$4/10, COUNTIF(K23:K25, $AU$1)) +
              MIN(Payline!K$3/10, COUNTIF(K24:K26, $AU$1)),
    TRUE, ""
)</f>
        <v>0</v>
      </c>
      <c r="AW24" s="43" cm="1">
        <f t="array" aca="1" ref="AW24" ca="1">_xlfn.IFS(
    $I24=0,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$I24&lt;E$14, MIN(Payline!L$5/10, COUNTIF(L22:L24, $AU$1)) +
              MIN(Payline!L$4/10, COUNTIF(L23:L25, $AU$1)) +
              MIN(Payline!L$3/10, COUNTIF(L24:L26, $AU$1)),
    TRUE, ""
)</f>
        <v>0</v>
      </c>
      <c r="AX24" s="43" cm="1">
        <f t="array" aca="1" ref="AX24" ca="1">_xlfn.IFS(
    $I24=0,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$I24&lt;F$14, MIN(Payline!M$5/10, COUNTIF(M22:M24, $AU$1)) +
              MIN(Payline!M$4/10, COUNTIF(M23:M25, $AU$1)) +
              MIN(Payline!M$3/10, COUNTIF(M24:M26, $AU$1)),
    TRUE, ""
)</f>
        <v>0</v>
      </c>
      <c r="AY24" s="43" cm="1">
        <f t="array" aca="1" ref="AY24" ca="1">_xlfn.IFS(
    $I24=0,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$I24&lt;G$14, MIN(Payline!N$5/10, COUNTIF(N22:N24, $AU$1)) +
              MIN(Payline!N$4/10, COUNTIF(N23:N25, $AU$1)) +
              MIN(Payline!N$3/10, COUNTIF(N24:N26, $AU$1)),
    TRUE, ""
)</f>
        <v>0</v>
      </c>
      <c r="AZ24" s="46">
        <v>20</v>
      </c>
      <c r="BA24" s="43" cm="1">
        <f t="array" aca="1" ref="BA24" ca="1">_xlfn.IFS(
    $I24=0,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$I24&lt;C$14, MIN(Payline!J$5/10, COUNTIF(J22:J24, $BA$1)) +
              MIN(Payline!J$4/10, COUNTIF(J23:J25, $BA$1)) +
              MIN(Payline!J$3/10, COUNTIF(J24:J26, $BA$1)),
    TRUE, ""
)</f>
        <v>0</v>
      </c>
      <c r="BB24" s="43" cm="1">
        <f t="array" aca="1" ref="BB24" ca="1">_xlfn.IFS(
    $I24=0,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$I24&lt;D$14, MIN(Payline!K$5/10, COUNTIF(K22:K24, $BA$1)) +
              MIN(Payline!K$4/10, COUNTIF(K23:K25, $BA$1)) +
              MIN(Payline!K$3/10, COUNTIF(K24:K26, $BA$1)),
    TRUE, ""
)</f>
        <v>0</v>
      </c>
      <c r="BC24" s="43" cm="1">
        <f t="array" aca="1" ref="BC24" ca="1">_xlfn.IFS(
    $I24=0,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$I24&lt;E$14, MIN(Payline!L$5/10, COUNTIF(L22:L24, $BA$1)) +
              MIN(Payline!L$4/10, COUNTIF(L23:L25, $BA$1)) +
              MIN(Payline!L$3/10, COUNTIF(L24:L26, $BA$1)),
    TRUE, ""
)</f>
        <v>0</v>
      </c>
      <c r="BD24" s="43" cm="1">
        <f t="array" aca="1" ref="BD24" ca="1">_xlfn.IFS(
    $I24=0,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$I24&lt;F$14, MIN(Payline!M$5/10, COUNTIF(M22:M24, $BA$1)) +
              MIN(Payline!M$4/10, COUNTIF(M23:M25, $BA$1)) +
              MIN(Payline!M$3/10, COUNTIF(M24:M26, $BA$1)),
    TRUE, ""
)</f>
        <v>0</v>
      </c>
      <c r="BE24" s="43" cm="1">
        <f t="array" aca="1" ref="BE24" ca="1">_xlfn.IFS(
    $I24=0,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$I24&lt;G$14, MIN(Payline!N$5/10, COUNTIF(N22:N24, $BA$1)) +
              MIN(Payline!N$4/10, COUNTIF(N23:N25, $BA$1)) +
              MIN(Payline!N$3/10, COUNTIF(N24:N26, $BA$1)),
    TRUE, ""
)</f>
        <v>0</v>
      </c>
      <c r="BF24" s="46">
        <v>20</v>
      </c>
      <c r="BG24" s="43" cm="1">
        <f t="array" aca="1" ref="BG24" ca="1">_xlfn.IFS(
    $I24=0,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$I24&lt;C$14, MIN(Payline!J$5/10, COUNTIF(J22:J24, $BG$1)) +
              MIN(Payline!J$4/10, COUNTIF(J23:J25, $BG$1)) +
              MIN(Payline!J$3/10, COUNTIF(J24:J26, $BG$1)),
    TRUE, ""
)</f>
        <v>0.3</v>
      </c>
      <c r="BH24" s="43" cm="1">
        <f t="array" aca="1" ref="BH24" ca="1">_xlfn.IFS(
    $I24=0,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$I24&lt;D$14, MIN(Payline!K$5/10, COUNTIF(K22:K24, $BG$1)) +
              MIN(Payline!K$4/10, COUNTIF(K23:K25, $BG$1)) +
              MIN(Payline!K$3/10, COUNTIF(K24:K26, $BG$1)),
    TRUE, ""
)</f>
        <v>0.4</v>
      </c>
      <c r="BI24" s="43" cm="1">
        <f t="array" aca="1" ref="BI24" ca="1">_xlfn.IFS(
    $I24=0,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$I24&lt;E$14, MIN(Payline!L$5/10, COUNTIF(L22:L24, $BG$1)) +
              MIN(Payline!L$4/10, COUNTIF(L23:L25, $BG$1)) +
              MIN(Payline!L$3/10, COUNTIF(L24:L26, $BG$1)),
    TRUE, ""
)</f>
        <v>0.3</v>
      </c>
      <c r="BJ24" s="43" cm="1">
        <f t="array" aca="1" ref="BJ24" ca="1">_xlfn.IFS(
    $I24=0,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$I24&lt;F$14, MIN(Payline!M$5/10, COUNTIF(M22:M24, $BG$1)) +
              MIN(Payline!M$4/10, COUNTIF(M23:M25, $BG$1)) +
              MIN(Payline!M$3/10, COUNTIF(M24:M26, $BG$1)),
    TRUE, ""
)</f>
        <v>0.3</v>
      </c>
      <c r="BK24" s="43" cm="1">
        <f t="array" aca="1" ref="BK24" ca="1">_xlfn.IFS(
    $I24=0,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$I24&lt;G$14, MIN(Payline!N$5/10, COUNTIF(N22:N24, $BG$1)) +
              MIN(Payline!N$4/10, COUNTIF(N23:N25, $BG$1)) +
              MIN(Payline!N$3/10, COUNTIF(N24:N26, $BG$1)),
    TRUE, ""
)</f>
        <v>0.3</v>
      </c>
      <c r="BL24" s="46">
        <v>20</v>
      </c>
      <c r="BM24" s="43" cm="1">
        <f t="array" aca="1" ref="BM24" ca="1">_xlfn.IFS(
    $I24=0,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$I24&lt;C$14, MIN(Payline!J$5/10, COUNTIF(J22:J24, $BM$1)) +
              MIN(Payline!J$4/10, COUNTIF(J23:J25, $BM$1)) +
              MIN(Payline!J$3/10, COUNTIF(J24:J26, $BM$1)),
    TRUE, ""
)</f>
        <v>0.7</v>
      </c>
      <c r="BN24" s="43" cm="1">
        <f t="array" aca="1" ref="BN24" ca="1">_xlfn.IFS(
    $I24=0,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$I24&lt;D$14, MIN(Payline!K$5/10, COUNTIF(K22:K24, $BM$1)) +
              MIN(Payline!K$4/10, COUNTIF(K23:K25, $BM$1)) +
              MIN(Payline!K$3/10, COUNTIF(K24:K26, $BM$1)),
    TRUE, ""
)</f>
        <v>0.7</v>
      </c>
      <c r="BO24" s="43" cm="1">
        <f t="array" aca="1" ref="BO24" ca="1">_xlfn.IFS(
    $I24=0,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$I24&lt;E$14, MIN(Payline!L$5/10, COUNTIF(L22:L24, $BM$1)) +
              MIN(Payline!L$4/10, COUNTIF(L23:L25, $BM$1)) +
              MIN(Payline!L$3/10, COUNTIF(L24:L26, $BM$1)),
    TRUE, ""
)</f>
        <v>0.7</v>
      </c>
      <c r="BP24" s="43" cm="1">
        <f t="array" aca="1" ref="BP24" ca="1">_xlfn.IFS(
    $I24=0,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$I24&lt;F$14, MIN(Payline!M$5/10, COUNTIF(M22:M24, $BM$1)) +
              MIN(Payline!M$4/10, COUNTIF(M23:M25, $BM$1)) +
              MIN(Payline!M$3/10, COUNTIF(M24:M26, $BM$1)),
    TRUE, ""
)</f>
        <v>0.6</v>
      </c>
      <c r="BQ24" s="161" cm="1">
        <f t="array" aca="1" ref="BQ24" ca="1">_xlfn.IFS(
    $I24=0,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$I24&lt;G$14, MIN(Payline!N$5/10, COUNTIF(N22:N24, $BM$1)) +
              MIN(Payline!N$4/10, COUNTIF(N23:N25, $BM$1)) +
              MIN(Payline!N$3/10, COUNTIF(N24:N26, $BM$1)),
    TRUE, ""
)</f>
        <v>0.7</v>
      </c>
    </row>
    <row r="25" spans="1:69">
      <c r="A25" s="90" t="s">
        <v>7</v>
      </c>
      <c r="B25" s="63">
        <v>7</v>
      </c>
      <c r="C25" s="90">
        <f t="shared" ca="1" si="7"/>
        <v>0.89999999999999991</v>
      </c>
      <c r="D25" s="43">
        <f t="shared" ca="1" si="8"/>
        <v>0.89999999999999991</v>
      </c>
      <c r="E25" s="43">
        <f t="shared" ca="1" si="9"/>
        <v>0.89999999999999991</v>
      </c>
      <c r="F25" s="43">
        <f t="shared" ca="1" si="10"/>
        <v>1.2000000000000002</v>
      </c>
      <c r="G25" s="89">
        <f t="shared" ca="1" si="11"/>
        <v>0.89999999999999991</v>
      </c>
      <c r="I25" s="84">
        <v>21</v>
      </c>
      <c r="J25" s="83" t="s">
        <v>187</v>
      </c>
      <c r="K25" s="83" t="s">
        <v>187</v>
      </c>
      <c r="L25" s="83" t="s">
        <v>187</v>
      </c>
      <c r="M25" s="83" t="s">
        <v>187</v>
      </c>
      <c r="N25" s="83" t="s">
        <v>187</v>
      </c>
      <c r="P25" s="46">
        <v>21</v>
      </c>
      <c r="Q25" s="43" cm="1">
        <f t="array" aca="1" ref="Q25" ca="1">_xlfn.IFS(
    $I25=0,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$I25=1, MIN(Payline!J$5/10, COUNTIF(INDIRECT(ADDRESS(C$14+3, COLUMN(J$1))), $Q$1) + COUNTIF(J$4, $Q$1) + COUNTIF(J$5, $Q$1)) +
          MIN(Payline!J$4/10, COUNTIF(J$4, $Q$1) + COUNTIF(J$5, $Q$1) + COUNTIF(J$6, $Q$1)) +
          MIN(Payline!J$3/10, COUNTIF(J$5:J$7, $Q$1)),
    $I25=(C$14-2),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$I25&lt;C$14, MIN(Payline!J$5/10, COUNTIF(J23:J25, $Q$1)) +
              MIN(Payline!J$4/10, COUNTIF(J24:J26, $Q$1)) +
              MIN(Payline!J$3/10, COUNTIF(J25:J27, $Q$1)),
    TRUE, ""
)</f>
        <v>0</v>
      </c>
      <c r="R25" s="43" cm="1">
        <f t="array" aca="1" ref="R25" ca="1">_xlfn.IFS(
    $I25=0,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$I25=1, MIN(Payline!K$5/10, COUNTIF(INDIRECT(ADDRESS(D$14+3, COLUMN(K$1))), $Q$1) + COUNTIF(K$4, $Q$1) + COUNTIF(K$5, $Q$1)) +
          MIN(Payline!K$4/10, COUNTIF(K$4, $Q$1) + COUNTIF(K$5, $Q$1) + COUNTIF(K$6, $Q$1)) +
          MIN(Payline!K$3/10, COUNTIF(K$5:K$7, $Q$1)),
    $I25=(D$14-2),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$I25&lt;D$14, MIN(Payline!K$5/10, COUNTIF(K23:K25, $Q$1)) +
              MIN(Payline!K$4/10, COUNTIF(K24:K26, $Q$1)) +
              MIN(Payline!K$3/10, COUNTIF(K25:K27, $Q$1)),
    TRUE, ""
)</f>
        <v>0</v>
      </c>
      <c r="S25" s="43" cm="1">
        <f t="array" aca="1" ref="S25" ca="1">_xlfn.IFS(
    $I25=0,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$I25=1, MIN(Payline!L$5/10, COUNTIF(INDIRECT(ADDRESS(E$14+3, COLUMN(L$1))), $Q$1) + COUNTIF(L$4, $Q$1) + COUNTIF(L$5, $Q$1)) +
          MIN(Payline!L$4/10, COUNTIF(L$4, $Q$1) + COUNTIF(L$5, $Q$1) + COUNTIF(L$6, $Q$1)) +
          MIN(Payline!L$3/10, COUNTIF(L$5:L$7, $Q$1)),
    $I25=(E$14-2),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$I25&lt;E$14, MIN(Payline!L$5/10, COUNTIF(L23:L25, $Q$1)) +
              MIN(Payline!L$4/10, COUNTIF(L24:L26, $Q$1)) +
              MIN(Payline!L$3/10, COUNTIF(L25:L27, $Q$1)),
    TRUE, ""
)</f>
        <v>0</v>
      </c>
      <c r="T25" s="43" cm="1">
        <f t="array" aca="1" ref="T25" ca="1">_xlfn.IFS(
    $I25=0,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$I25=1, MIN(Payline!M$5/10, COUNTIF(INDIRECT(ADDRESS(F$14+3, COLUMN(M$1))), $Q$1) + COUNTIF(M$4, $Q$1) + COUNTIF(M$5, $Q$1)) +
          MIN(Payline!M$4/10, COUNTIF(M$4, $Q$1) + COUNTIF(M$5, $Q$1) + COUNTIF(M$6, $Q$1)) +
          MIN(Payline!M$3/10, COUNTIF(M$5:M$7, $Q$1)),
    $I25=(F$14-2),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$I25&lt;F$14, MIN(Payline!M$5/10, COUNTIF(M23:M25, $Q$1)) +
              MIN(Payline!M$4/10, COUNTIF(M24:M26, $Q$1)) +
              MIN(Payline!M$3/10, COUNTIF(M25:M27, $Q$1)),
    TRUE, ""
)</f>
        <v>0</v>
      </c>
      <c r="U25" s="43" cm="1">
        <f t="array" aca="1" ref="U25" ca="1">_xlfn.IFS(
    $I25=0,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$I25=1, MIN(Payline!N$5/10, COUNTIF(INDIRECT(ADDRESS(G$14+3, COLUMN(N$1))), $Q$1) + COUNTIF(N$4, $Q$1) + COUNTIF(N$5, $Q$1)) +
          MIN(Payline!N$4/10, COUNTIF(N$4, $Q$1) + COUNTIF(N$5, $Q$1) + COUNTIF(N$6, $Q$1)) +
          MIN(Payline!N$3/10, COUNTIF(N$5:N$7, $Q$1)),
    $I25=(G$14-2),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$I25&lt;G$14, MIN(Payline!N$5/10, COUNTIF(N23:N25, $Q$1)) +
              MIN(Payline!N$4/10, COUNTIF(N24:N26, $Q$1)) +
              MIN(Payline!N$3/10, COUNTIF(N25:N27, $Q$1)),
    TRUE, ""
)</f>
        <v>0</v>
      </c>
      <c r="V25" s="46">
        <v>21</v>
      </c>
      <c r="W25" s="43" cm="1">
        <f t="array" aca="1" ref="W25" ca="1">_xlfn.IFS(
    $I25=0,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$I25=1, MIN(Payline!J$5/10, COUNTIF(INDIRECT(ADDRESS(C$14+3, COLUMN(J$1))), $W$1) + COUNTIF(J$4, $W$1) + COUNTIF(J$5, $W$1)) +
          MIN(Payline!J$4/10, COUNTIF(J$4, $W$1) + COUNTIF(J$5, $W$1) + COUNTIF(J$6, $W$1)) +
          MIN(Payline!J$3/10, COUNTIF(J$5:J$7, $W$1)),
    $I25=(C$14-2),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$I25&lt;C$14, MIN(Payline!J$5/10, COUNTIF(J23:J25, $W$1)) +
              MIN(Payline!J$4/10, COUNTIF(J24:J26, $W$1)) +
              MIN(Payline!J$3/10, COUNTIF(J25:J27, $W$1)),
    TRUE, ""
)</f>
        <v>0.7</v>
      </c>
      <c r="X25" s="43" cm="1">
        <f t="array" aca="1" ref="X25" ca="1">_xlfn.IFS(
    $I25=0,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$I25=1, MIN(Payline!K$5/10, COUNTIF(INDIRECT(ADDRESS(D$14+3, COLUMN(K$1))), $W$1) + COUNTIF(K$4, $W$1) + COUNTIF(K$5, $W$1)) +
          MIN(Payline!K$4/10, COUNTIF(K$4, $W$1) + COUNTIF(K$5, $W$1) + COUNTIF(K$6, $W$1)) +
          MIN(Payline!K$3/10, COUNTIF(K$5:K$7, $W$1)),
    $I25=(D$14-2),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$I25&lt;D$14, MIN(Payline!K$5/10, COUNTIF(K23:K25, $W$1)) +
              MIN(Payline!K$4/10, COUNTIF(K24:K26, $W$1)) +
              MIN(Payline!K$3/10, COUNTIF(K25:K27, $W$1)),
    TRUE, ""
)</f>
        <v>0.6</v>
      </c>
      <c r="Y25" s="43" cm="1">
        <f t="array" aca="1" ref="Y25" ca="1">_xlfn.IFS(
    $I25=0,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$I25=1, MIN(Payline!L$5/10, COUNTIF(INDIRECT(ADDRESS(E$14+3, COLUMN(L$1))), $W$1) + COUNTIF(L$4, $W$1) + COUNTIF(L$5, $W$1)) +
          MIN(Payline!L$4/10, COUNTIF(L$4, $W$1) + COUNTIF(L$5, $W$1) + COUNTIF(L$6, $W$1)) +
          MIN(Payline!L$3/10, COUNTIF(L$5:L$7, $W$1)),
    $I25=(E$14-2),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$I25&lt;E$14, MIN(Payline!L$5/10, COUNTIF(L23:L25, $W$1)) +
              MIN(Payline!L$4/10, COUNTIF(L24:L26, $W$1)) +
              MIN(Payline!L$3/10, COUNTIF(L25:L27, $W$1)),
    TRUE, ""
)</f>
        <v>0.7</v>
      </c>
      <c r="Z25" s="43" cm="1">
        <f t="array" aca="1" ref="Z25" ca="1">_xlfn.IFS(
    $I25=0,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$I25=1, MIN(Payline!M$5/10, COUNTIF(INDIRECT(ADDRESS(F$14+3, COLUMN(M$1))), $W$1) + COUNTIF(M$4, $W$1) + COUNTIF(M$5, $W$1)) +
          MIN(Payline!M$4/10, COUNTIF(M$4, $W$1) + COUNTIF(M$5, $W$1) + COUNTIF(M$6, $W$1)) +
          MIN(Payline!M$3/10, COUNTIF(M$5:M$7, $W$1)),
    $I25=(F$14-2),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$I25&lt;F$14, MIN(Payline!M$5/10, COUNTIF(M23:M25, $W$1)) +
              MIN(Payline!M$4/10, COUNTIF(M24:M26, $W$1)) +
              MIN(Payline!M$3/10, COUNTIF(M25:M27, $W$1)),
    TRUE, ""
)</f>
        <v>0.7</v>
      </c>
      <c r="AA25" s="43" cm="1">
        <f t="array" aca="1" ref="AA25" ca="1">_xlfn.IFS(
    $I25=0,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$I25=1, MIN(Payline!N$5/10, COUNTIF(INDIRECT(ADDRESS(G$14+3, COLUMN(N$1))), $W$1) + COUNTIF(N$4, $W$1) + COUNTIF(N$5, $W$1)) +
          MIN(Payline!N$4/10, COUNTIF(N$4, $W$1) + COUNTIF(N$5, $W$1) + COUNTIF(N$6, $W$1)) +
          MIN(Payline!N$3/10, COUNTIF(N$5:N$7, $W$1)),
    $I25=(G$14-2),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$I25&lt;G$14, MIN(Payline!N$5/10, COUNTIF(N23:N25, $W$1)) +
              MIN(Payline!N$4/10, COUNTIF(N24:N26, $W$1)) +
              MIN(Payline!N$3/10, COUNTIF(N25:N27, $W$1)),
    TRUE, ""
)</f>
        <v>0.7</v>
      </c>
      <c r="AB25" s="46">
        <v>21</v>
      </c>
      <c r="AC25" s="43" cm="1">
        <f t="array" aca="1" ref="AC25" ca="1">_xlfn.IFS(
    $I25=0,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$I25&lt;C$14, MIN(Payline!J$5/10, COUNTIF(J23:J25, $AC$1)) +
              MIN(Payline!J$4/10, COUNTIF(J24:J26, $AC$1)) +
              MIN(Payline!J$3/10, COUNTIF(J25:J27, $AC$1)),
    TRUE, ""
)</f>
        <v>1</v>
      </c>
      <c r="AD25" s="43" cm="1">
        <f t="array" aca="1" ref="AD25" ca="1">_xlfn.IFS(
    $I25=0,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$I25&lt;D$14, MIN(Payline!K$5/10, COUNTIF(K23:K25, $AC$1)) +
              MIN(Payline!K$4/10, COUNTIF(K24:K26, $AC$1)) +
              MIN(Payline!K$3/10, COUNTIF(K25:K27, $AC$1)),
    TRUE, ""
)</f>
        <v>1</v>
      </c>
      <c r="AE25" s="43" cm="1">
        <f t="array" aca="1" ref="AE25" ca="1">_xlfn.IFS(
    $I25=0,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$I25&lt;E$14, MIN(Payline!L$5/10, COUNTIF(L23:L25, $AC$1)) +
              MIN(Payline!L$4/10, COUNTIF(L24:L26, $AC$1)) +
              MIN(Payline!L$3/10, COUNTIF(L25:L27, $AC$1)),
    TRUE, ""
)</f>
        <v>1</v>
      </c>
      <c r="AF25" s="43" cm="1">
        <f t="array" aca="1" ref="AF25" ca="1">_xlfn.IFS(
    $I25=0,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$I25&lt;F$14, MIN(Payline!M$5/10, COUNTIF(M23:M25, $AC$1)) +
              MIN(Payline!M$4/10, COUNTIF(M24:M26, $AC$1)) +
              MIN(Payline!M$3/10, COUNTIF(M25:M27, $AC$1)),
    TRUE, ""
)</f>
        <v>1</v>
      </c>
      <c r="AG25" s="43" cm="1">
        <f t="array" aca="1" ref="AG25" ca="1">_xlfn.IFS(
    $I25=0,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$I25&lt;G$14, MIN(Payline!N$5/10, COUNTIF(N23:N25, $AC$1)) +
              MIN(Payline!N$4/10, COUNTIF(N24:N26, $AC$1)) +
              MIN(Payline!N$3/10, COUNTIF(N25:N27, $AC$1)),
    TRUE, ""
)</f>
        <v>1</v>
      </c>
      <c r="AH25" s="46">
        <v>21</v>
      </c>
      <c r="AI25" s="43" cm="1">
        <f t="array" aca="1" ref="AI25" ca="1">_xlfn.IFS(
    $I25=0,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$I25&lt;C$14, MIN(Payline!J$5/10, COUNTIF(J23:J25, $AI$1)) +
              MIN(Payline!J$4/10, COUNTIF(J24:J26, $AI$1)) +
              MIN(Payline!J$3/10, COUNTIF(J25:J27, $AI$1)),
    TRUE, ""
)</f>
        <v>0.7</v>
      </c>
      <c r="AJ25" s="43" cm="1">
        <f t="array" aca="1" ref="AJ25" ca="1">_xlfn.IFS(
    $I25=0,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$I25&lt;D$14, MIN(Payline!K$5/10, COUNTIF(K23:K25, $AI$1)) +
              MIN(Payline!K$4/10, COUNTIF(K24:K26, $AI$1)) +
              MIN(Payline!K$3/10, COUNTIF(K25:K27, $AI$1)),
    TRUE, ""
)</f>
        <v>0.7</v>
      </c>
      <c r="AK25" s="43" cm="1">
        <f t="array" aca="1" ref="AK25" ca="1">_xlfn.IFS(
    $I25=0,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$I25&lt;E$14, MIN(Payline!L$5/10, COUNTIF(L23:L25, $AI$1)) +
              MIN(Payline!L$4/10, COUNTIF(L24:L26, $AI$1)) +
              MIN(Payline!L$3/10, COUNTIF(L25:L27, $AI$1)),
    TRUE, ""
)</f>
        <v>0.7</v>
      </c>
      <c r="AL25" s="43" cm="1">
        <f t="array" aca="1" ref="AL25" ca="1">_xlfn.IFS(
    $I25=0,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$I25&lt;F$14, MIN(Payline!M$5/10, COUNTIF(M23:M25, $AI$1)) +
              MIN(Payline!M$4/10, COUNTIF(M24:M26, $AI$1)) +
              MIN(Payline!M$3/10, COUNTIF(M25:M27, $AI$1)),
    TRUE, ""
)</f>
        <v>0.6</v>
      </c>
      <c r="AM25" s="43" cm="1">
        <f t="array" aca="1" ref="AM25" ca="1">_xlfn.IFS(
    $I25=0,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$I25&lt;G$14, MIN(Payline!N$5/10, COUNTIF(N23:N25, $AI$1)) +
              MIN(Payline!N$4/10, COUNTIF(N24:N26, $AI$1)) +
              MIN(Payline!N$3/10, COUNTIF(N25:N27, $AI$1)),
    TRUE, ""
)</f>
        <v>0.7</v>
      </c>
      <c r="AN25" s="46">
        <v>21</v>
      </c>
      <c r="AO25" s="43" cm="1">
        <f t="array" aca="1" ref="AO25" ca="1">_xlfn.IFS(
    $I25=0,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$I25&lt;C$14, MIN(Payline!J$5/10, COUNTIF(J23:J25, $AO$1)) +
              MIN(Payline!J$4/10, COUNTIF(J24:J26, $AO$1)) +
              MIN(Payline!J$3/10, COUNTIF(J25:J27, $AO$1)),
    TRUE, ""
)</f>
        <v>0</v>
      </c>
      <c r="AP25" s="43" cm="1">
        <f t="array" aca="1" ref="AP25" ca="1">_xlfn.IFS(
    $I25=0,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$I25&lt;D$14, MIN(Payline!K$5/10, COUNTIF(K23:K25, $AO$1)) +
              MIN(Payline!K$4/10, COUNTIF(K24:K26, $AO$1)) +
              MIN(Payline!K$3/10, COUNTIF(K25:K27, $AO$1)),
    TRUE, ""
)</f>
        <v>0</v>
      </c>
      <c r="AQ25" s="43" cm="1">
        <f t="array" aca="1" ref="AQ25" ca="1">_xlfn.IFS(
    $I25=0,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$I25&lt;E$14, MIN(Payline!L$5/10, COUNTIF(L23:L25, $AO$1)) +
              MIN(Payline!L$4/10, COUNTIF(L24:L26, $AO$1)) +
              MIN(Payline!L$3/10, COUNTIF(L25:L27, $AO$1)),
    TRUE, ""
)</f>
        <v>0</v>
      </c>
      <c r="AR25" s="43" cm="1">
        <f t="array" aca="1" ref="AR25" ca="1">_xlfn.IFS(
    $I25=0,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$I25&lt;F$14, MIN(Payline!M$5/10, COUNTIF(M23:M25, $AO$1)) +
              MIN(Payline!M$4/10, COUNTIF(M24:M26, $AO$1)) +
              MIN(Payline!M$3/10, COUNTIF(M25:M27, $AO$1)),
    TRUE, ""
)</f>
        <v>0</v>
      </c>
      <c r="AS25" s="43" cm="1">
        <f t="array" aca="1" ref="AS25" ca="1">_xlfn.IFS(
    $I25=0,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$I25&lt;G$14, MIN(Payline!N$5/10, COUNTIF(N23:N25, $AO$1)) +
              MIN(Payline!N$4/10, COUNTIF(N24:N26, $AO$1)) +
              MIN(Payline!N$3/10, COUNTIF(N25:N27, $AO$1)),
    TRUE, ""
)</f>
        <v>0</v>
      </c>
      <c r="AT25" s="46">
        <v>21</v>
      </c>
      <c r="AU25" s="43" cm="1">
        <f t="array" aca="1" ref="AU25" ca="1">_xlfn.IFS(
    $I25=0,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$I25&lt;C$14, MIN(Payline!J$5/10, COUNTIF(J23:J25, $AU$1)) +
              MIN(Payline!J$4/10, COUNTIF(J24:J26, $AU$1)) +
              MIN(Payline!J$3/10, COUNTIF(J25:J27, $AU$1)),
    TRUE, ""
)</f>
        <v>0</v>
      </c>
      <c r="AV25" s="43" cm="1">
        <f t="array" aca="1" ref="AV25" ca="1">_xlfn.IFS(
    $I25=0,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$I25&lt;D$14, MIN(Payline!K$5/10, COUNTIF(K23:K25, $AU$1)) +
              MIN(Payline!K$4/10, COUNTIF(K24:K26, $AU$1)) +
              MIN(Payline!K$3/10, COUNTIF(K25:K27, $AU$1)),
    TRUE, ""
)</f>
        <v>0</v>
      </c>
      <c r="AW25" s="43" cm="1">
        <f t="array" aca="1" ref="AW25" ca="1">_xlfn.IFS(
    $I25=0,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$I25&lt;E$14, MIN(Payline!L$5/10, COUNTIF(L23:L25, $AU$1)) +
              MIN(Payline!L$4/10, COUNTIF(L24:L26, $AU$1)) +
              MIN(Payline!L$3/10, COUNTIF(L25:L27, $AU$1)),
    TRUE, ""
)</f>
        <v>0</v>
      </c>
      <c r="AX25" s="43" cm="1">
        <f t="array" aca="1" ref="AX25" ca="1">_xlfn.IFS(
    $I25=0,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$I25&lt;F$14, MIN(Payline!M$5/10, COUNTIF(M23:M25, $AU$1)) +
              MIN(Payline!M$4/10, COUNTIF(M24:M26, $AU$1)) +
              MIN(Payline!M$3/10, COUNTIF(M25:M27, $AU$1)),
    TRUE, ""
)</f>
        <v>0</v>
      </c>
      <c r="AY25" s="43" cm="1">
        <f t="array" aca="1" ref="AY25" ca="1">_xlfn.IFS(
    $I25=0,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$I25&lt;G$14, MIN(Payline!N$5/10, COUNTIF(N23:N25, $AU$1)) +
              MIN(Payline!N$4/10, COUNTIF(N24:N26, $AU$1)) +
              MIN(Payline!N$3/10, COUNTIF(N25:N27, $AU$1)),
    TRUE, ""
)</f>
        <v>0</v>
      </c>
      <c r="AZ25" s="46">
        <v>21</v>
      </c>
      <c r="BA25" s="43" cm="1">
        <f t="array" aca="1" ref="BA25" ca="1">_xlfn.IFS(
    $I25=0,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$I25&lt;C$14, MIN(Payline!J$5/10, COUNTIF(J23:J25, $BA$1)) +
              MIN(Payline!J$4/10, COUNTIF(J24:J26, $BA$1)) +
              MIN(Payline!J$3/10, COUNTIF(J25:J27, $BA$1)),
    TRUE, ""
)</f>
        <v>0</v>
      </c>
      <c r="BB25" s="43" cm="1">
        <f t="array" aca="1" ref="BB25" ca="1">_xlfn.IFS(
    $I25=0,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$I25&lt;D$14, MIN(Payline!K$5/10, COUNTIF(K23:K25, $BA$1)) +
              MIN(Payline!K$4/10, COUNTIF(K24:K26, $BA$1)) +
              MIN(Payline!K$3/10, COUNTIF(K25:K27, $BA$1)),
    TRUE, ""
)</f>
        <v>0</v>
      </c>
      <c r="BC25" s="43" cm="1">
        <f t="array" aca="1" ref="BC25" ca="1">_xlfn.IFS(
    $I25=0,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$I25&lt;E$14, MIN(Payline!L$5/10, COUNTIF(L23:L25, $BA$1)) +
              MIN(Payline!L$4/10, COUNTIF(L24:L26, $BA$1)) +
              MIN(Payline!L$3/10, COUNTIF(L25:L27, $BA$1)),
    TRUE, ""
)</f>
        <v>0</v>
      </c>
      <c r="BD25" s="43" cm="1">
        <f t="array" aca="1" ref="BD25" ca="1">_xlfn.IFS(
    $I25=0,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$I25&lt;F$14, MIN(Payline!M$5/10, COUNTIF(M23:M25, $BA$1)) +
              MIN(Payline!M$4/10, COUNTIF(M24:M26, $BA$1)) +
              MIN(Payline!M$3/10, COUNTIF(M25:M27, $BA$1)),
    TRUE, ""
)</f>
        <v>0</v>
      </c>
      <c r="BE25" s="43" cm="1">
        <f t="array" aca="1" ref="BE25" ca="1">_xlfn.IFS(
    $I25=0,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$I25&lt;G$14, MIN(Payline!N$5/10, COUNTIF(N23:N25, $BA$1)) +
              MIN(Payline!N$4/10, COUNTIF(N24:N26, $BA$1)) +
              MIN(Payline!N$3/10, COUNTIF(N25:N27, $BA$1)),
    TRUE, ""
)</f>
        <v>0</v>
      </c>
      <c r="BF25" s="46">
        <v>21</v>
      </c>
      <c r="BG25" s="43" cm="1">
        <f t="array" aca="1" ref="BG25" ca="1">_xlfn.IFS(
    $I25=0,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$I25&lt;C$14, MIN(Payline!J$5/10, COUNTIF(J23:J25, $BG$1)) +
              MIN(Payline!J$4/10, COUNTIF(J24:J26, $BG$1)) +
              MIN(Payline!J$3/10, COUNTIF(J25:J27, $BG$1)),
    TRUE, ""
)</f>
        <v>0</v>
      </c>
      <c r="BH25" s="43" cm="1">
        <f t="array" aca="1" ref="BH25" ca="1">_xlfn.IFS(
    $I25=0,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$I25&lt;D$14, MIN(Payline!K$5/10, COUNTIF(K23:K25, $BG$1)) +
              MIN(Payline!K$4/10, COUNTIF(K24:K26, $BG$1)) +
              MIN(Payline!K$3/10, COUNTIF(K25:K27, $BG$1)),
    TRUE, ""
)</f>
        <v>0</v>
      </c>
      <c r="BI25" s="43" cm="1">
        <f t="array" aca="1" ref="BI25" ca="1">_xlfn.IFS(
    $I25=0,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$I25&lt;E$14, MIN(Payline!L$5/10, COUNTIF(L23:L25, $BG$1)) +
              MIN(Payline!L$4/10, COUNTIF(L24:L26, $BG$1)) +
              MIN(Payline!L$3/10, COUNTIF(L25:L27, $BG$1)),
    TRUE, ""
)</f>
        <v>0</v>
      </c>
      <c r="BJ25" s="43" cm="1">
        <f t="array" aca="1" ref="BJ25" ca="1">_xlfn.IFS(
    $I25=0,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$I25&lt;F$14, MIN(Payline!M$5/10, COUNTIF(M23:M25, $BG$1)) +
              MIN(Payline!M$4/10, COUNTIF(M24:M26, $BG$1)) +
              MIN(Payline!M$3/10, COUNTIF(M25:M27, $BG$1)),
    TRUE, ""
)</f>
        <v>0</v>
      </c>
      <c r="BK25" s="43" cm="1">
        <f t="array" aca="1" ref="BK25" ca="1">_xlfn.IFS(
    $I25=0,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$I25&lt;G$14, MIN(Payline!N$5/10, COUNTIF(N23:N25, $BG$1)) +
              MIN(Payline!N$4/10, COUNTIF(N24:N26, $BG$1)) +
              MIN(Payline!N$3/10, COUNTIF(N25:N27, $BG$1)),
    TRUE, ""
)</f>
        <v>0</v>
      </c>
      <c r="BL25" s="46">
        <v>21</v>
      </c>
      <c r="BM25" s="43" cm="1">
        <f t="array" aca="1" ref="BM25" ca="1">_xlfn.IFS(
    $I25=0,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$I25&lt;C$14, MIN(Payline!J$5/10, COUNTIF(J23:J25, $BM$1)) +
              MIN(Payline!J$4/10, COUNTIF(J24:J26, $BM$1)) +
              MIN(Payline!J$3/10, COUNTIF(J25:J27, $BM$1)),
    TRUE, ""
)</f>
        <v>0.3</v>
      </c>
      <c r="BN25" s="43" cm="1">
        <f t="array" aca="1" ref="BN25" ca="1">_xlfn.IFS(
    $I25=0,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$I25&lt;D$14, MIN(Payline!K$5/10, COUNTIF(K23:K25, $BM$1)) +
              MIN(Payline!K$4/10, COUNTIF(K24:K26, $BM$1)) +
              MIN(Payline!K$3/10, COUNTIF(K25:K27, $BM$1)),
    TRUE, ""
)</f>
        <v>0.4</v>
      </c>
      <c r="BO25" s="43" cm="1">
        <f t="array" aca="1" ref="BO25" ca="1">_xlfn.IFS(
    $I25=0,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$I25&lt;E$14, MIN(Payline!L$5/10, COUNTIF(L23:L25, $BM$1)) +
              MIN(Payline!L$4/10, COUNTIF(L24:L26, $BM$1)) +
              MIN(Payline!L$3/10, COUNTIF(L25:L27, $BM$1)),
    TRUE, ""
)</f>
        <v>0.3</v>
      </c>
      <c r="BP25" s="43" cm="1">
        <f t="array" aca="1" ref="BP25" ca="1">_xlfn.IFS(
    $I25=0,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$I25&lt;F$14, MIN(Payline!M$5/10, COUNTIF(M23:M25, $BM$1)) +
              MIN(Payline!M$4/10, COUNTIF(M24:M26, $BM$1)) +
              MIN(Payline!M$3/10, COUNTIF(M25:M27, $BM$1)),
    TRUE, ""
)</f>
        <v>0.3</v>
      </c>
      <c r="BQ25" s="161" cm="1">
        <f t="array" aca="1" ref="BQ25" ca="1">_xlfn.IFS(
    $I25=0,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$I25&lt;G$14, MIN(Payline!N$5/10, COUNTIF(N23:N25, $BM$1)) +
              MIN(Payline!N$4/10, COUNTIF(N24:N26, $BM$1)) +
              MIN(Payline!N$3/10, COUNTIF(N25:N27, $BM$1)),
    TRUE, ""
)</f>
        <v>0.3</v>
      </c>
    </row>
    <row r="26" spans="1:69">
      <c r="A26" s="90" t="s">
        <v>6</v>
      </c>
      <c r="B26" s="63">
        <v>8</v>
      </c>
      <c r="C26" s="90">
        <f t="shared" ca="1" si="7"/>
        <v>2.2999999999999998</v>
      </c>
      <c r="D26" s="43">
        <f t="shared" ca="1" si="8"/>
        <v>2.1999999999999997</v>
      </c>
      <c r="E26" s="43">
        <f t="shared" ca="1" si="9"/>
        <v>2.2999999999999998</v>
      </c>
      <c r="F26" s="43">
        <f t="shared" ca="1" si="10"/>
        <v>2.5</v>
      </c>
      <c r="G26" s="89">
        <f t="shared" ca="1" si="11"/>
        <v>2.2999999999999998</v>
      </c>
      <c r="I26" s="84">
        <v>22</v>
      </c>
      <c r="J26" s="83" t="s">
        <v>186</v>
      </c>
      <c r="K26" s="83" t="s">
        <v>186</v>
      </c>
      <c r="L26" s="83" t="s">
        <v>186</v>
      </c>
      <c r="M26" s="83" t="s">
        <v>186</v>
      </c>
      <c r="N26" s="83" t="s">
        <v>186</v>
      </c>
      <c r="P26" s="46">
        <v>22</v>
      </c>
      <c r="Q26" s="43" cm="1">
        <f t="array" aca="1" ref="Q26" ca="1">_xlfn.IFS(
    $I26=0,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$I26=1, MIN(Payline!J$5/10, COUNTIF(INDIRECT(ADDRESS(C$14+3, COLUMN(J$1))), $Q$1) + COUNTIF(J$4, $Q$1) + COUNTIF(J$5, $Q$1)) +
          MIN(Payline!J$4/10, COUNTIF(J$4, $Q$1) + COUNTIF(J$5, $Q$1) + COUNTIF(J$6, $Q$1)) +
          MIN(Payline!J$3/10, COUNTIF(J$5:J$7, $Q$1)),
    $I26=(C$14-2),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$I26&lt;C$14, MIN(Payline!J$5/10, COUNTIF(J24:J26, $Q$1)) +
              MIN(Payline!J$4/10, COUNTIF(J25:J27, $Q$1)) +
              MIN(Payline!J$3/10, COUNTIF(J26:J28, $Q$1)),
    TRUE, ""
)</f>
        <v>0</v>
      </c>
      <c r="R26" s="43" cm="1">
        <f t="array" aca="1" ref="R26" ca="1">_xlfn.IFS(
    $I26=0,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$I26=1, MIN(Payline!K$5/10, COUNTIF(INDIRECT(ADDRESS(D$14+3, COLUMN(K$1))), $Q$1) + COUNTIF(K$4, $Q$1) + COUNTIF(K$5, $Q$1)) +
          MIN(Payline!K$4/10, COUNTIF(K$4, $Q$1) + COUNTIF(K$5, $Q$1) + COUNTIF(K$6, $Q$1)) +
          MIN(Payline!K$3/10, COUNTIF(K$5:K$7, $Q$1)),
    $I26=(D$14-2),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$I26&lt;D$14, MIN(Payline!K$5/10, COUNTIF(K24:K26, $Q$1)) +
              MIN(Payline!K$4/10, COUNTIF(K25:K27, $Q$1)) +
              MIN(Payline!K$3/10, COUNTIF(K26:K28, $Q$1)),
    TRUE, ""
)</f>
        <v>0</v>
      </c>
      <c r="S26" s="43" cm="1">
        <f t="array" aca="1" ref="S26" ca="1">_xlfn.IFS(
    $I26=0,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$I26=1, MIN(Payline!L$5/10, COUNTIF(INDIRECT(ADDRESS(E$14+3, COLUMN(L$1))), $Q$1) + COUNTIF(L$4, $Q$1) + COUNTIF(L$5, $Q$1)) +
          MIN(Payline!L$4/10, COUNTIF(L$4, $Q$1) + COUNTIF(L$5, $Q$1) + COUNTIF(L$6, $Q$1)) +
          MIN(Payline!L$3/10, COUNTIF(L$5:L$7, $Q$1)),
    $I26=(E$14-2),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$I26&lt;E$14, MIN(Payline!L$5/10, COUNTIF(L24:L26, $Q$1)) +
              MIN(Payline!L$4/10, COUNTIF(L25:L27, $Q$1)) +
              MIN(Payline!L$3/10, COUNTIF(L26:L28, $Q$1)),
    TRUE, ""
)</f>
        <v>0</v>
      </c>
      <c r="T26" s="43" cm="1">
        <f t="array" aca="1" ref="T26" ca="1">_xlfn.IFS(
    $I26=0,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$I26=1, MIN(Payline!M$5/10, COUNTIF(INDIRECT(ADDRESS(F$14+3, COLUMN(M$1))), $Q$1) + COUNTIF(M$4, $Q$1) + COUNTIF(M$5, $Q$1)) +
          MIN(Payline!M$4/10, COUNTIF(M$4, $Q$1) + COUNTIF(M$5, $Q$1) + COUNTIF(M$6, $Q$1)) +
          MIN(Payline!M$3/10, COUNTIF(M$5:M$7, $Q$1)),
    $I26=(F$14-2),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$I26&lt;F$14, MIN(Payline!M$5/10, COUNTIF(M24:M26, $Q$1)) +
              MIN(Payline!M$4/10, COUNTIF(M25:M27, $Q$1)) +
              MIN(Payline!M$3/10, COUNTIF(M26:M28, $Q$1)),
    TRUE, ""
)</f>
        <v>0</v>
      </c>
      <c r="U26" s="43" cm="1">
        <f t="array" aca="1" ref="U26" ca="1">_xlfn.IFS(
    $I26=0,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$I26=1, MIN(Payline!N$5/10, COUNTIF(INDIRECT(ADDRESS(G$14+3, COLUMN(N$1))), $Q$1) + COUNTIF(N$4, $Q$1) + COUNTIF(N$5, $Q$1)) +
          MIN(Payline!N$4/10, COUNTIF(N$4, $Q$1) + COUNTIF(N$5, $Q$1) + COUNTIF(N$6, $Q$1)) +
          MIN(Payline!N$3/10, COUNTIF(N$5:N$7, $Q$1)),
    $I26=(G$14-2),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$I26&lt;G$14, MIN(Payline!N$5/10, COUNTIF(N24:N26, $Q$1)) +
              MIN(Payline!N$4/10, COUNTIF(N25:N27, $Q$1)) +
              MIN(Payline!N$3/10, COUNTIF(N26:N28, $Q$1)),
    TRUE, ""
)</f>
        <v>0</v>
      </c>
      <c r="V26" s="46">
        <v>22</v>
      </c>
      <c r="W26" s="43" cm="1">
        <f t="array" aca="1" ref="W26" ca="1">_xlfn.IFS(
    $I26=0,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$I26=1, MIN(Payline!J$5/10, COUNTIF(INDIRECT(ADDRESS(C$14+3, COLUMN(J$1))), $W$1) + COUNTIF(J$4, $W$1) + COUNTIF(J$5, $W$1)) +
          MIN(Payline!J$4/10, COUNTIF(J$4, $W$1) + COUNTIF(J$5, $W$1) + COUNTIF(J$6, $W$1)) +
          MIN(Payline!J$3/10, COUNTIF(J$5:J$7, $W$1)),
    $I26=(C$14-2),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$I26&lt;C$14, MIN(Payline!J$5/10, COUNTIF(J24:J26, $W$1)) +
              MIN(Payline!J$4/10, COUNTIF(J25:J27, $W$1)) +
              MIN(Payline!J$3/10, COUNTIF(J26:J28, $W$1)),
    TRUE, ""
)</f>
        <v>1</v>
      </c>
      <c r="X26" s="43" cm="1">
        <f t="array" aca="1" ref="X26" ca="1">_xlfn.IFS(
    $I26=0,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$I26=1, MIN(Payline!K$5/10, COUNTIF(INDIRECT(ADDRESS(D$14+3, COLUMN(K$1))), $W$1) + COUNTIF(K$4, $W$1) + COUNTIF(K$5, $W$1)) +
          MIN(Payline!K$4/10, COUNTIF(K$4, $W$1) + COUNTIF(K$5, $W$1) + COUNTIF(K$6, $W$1)) +
          MIN(Payline!K$3/10, COUNTIF(K$5:K$7, $W$1)),
    $I26=(D$14-2),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$I26&lt;D$14, MIN(Payline!K$5/10, COUNTIF(K24:K26, $W$1)) +
              MIN(Payline!K$4/10, COUNTIF(K25:K27, $W$1)) +
              MIN(Payline!K$3/10, COUNTIF(K26:K28, $W$1)),
    TRUE, ""
)</f>
        <v>1</v>
      </c>
      <c r="Y26" s="43" cm="1">
        <f t="array" aca="1" ref="Y26" ca="1">_xlfn.IFS(
    $I26=0,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$I26=1, MIN(Payline!L$5/10, COUNTIF(INDIRECT(ADDRESS(E$14+3, COLUMN(L$1))), $W$1) + COUNTIF(L$4, $W$1) + COUNTIF(L$5, $W$1)) +
          MIN(Payline!L$4/10, COUNTIF(L$4, $W$1) + COUNTIF(L$5, $W$1) + COUNTIF(L$6, $W$1)) +
          MIN(Payline!L$3/10, COUNTIF(L$5:L$7, $W$1)),
    $I26=(E$14-2),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$I26&lt;E$14, MIN(Payline!L$5/10, COUNTIF(L24:L26, $W$1)) +
              MIN(Payline!L$4/10, COUNTIF(L25:L27, $W$1)) +
              MIN(Payline!L$3/10, COUNTIF(L26:L28, $W$1)),
    TRUE, ""
)</f>
        <v>1</v>
      </c>
      <c r="Z26" s="43" cm="1">
        <f t="array" aca="1" ref="Z26" ca="1">_xlfn.IFS(
    $I26=0,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$I26=1, MIN(Payline!M$5/10, COUNTIF(INDIRECT(ADDRESS(F$14+3, COLUMN(M$1))), $W$1) + COUNTIF(M$4, $W$1) + COUNTIF(M$5, $W$1)) +
          MIN(Payline!M$4/10, COUNTIF(M$4, $W$1) + COUNTIF(M$5, $W$1) + COUNTIF(M$6, $W$1)) +
          MIN(Payline!M$3/10, COUNTIF(M$5:M$7, $W$1)),
    $I26=(F$14-2),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$I26&lt;F$14, MIN(Payline!M$5/10, COUNTIF(M24:M26, $W$1)) +
              MIN(Payline!M$4/10, COUNTIF(M25:M27, $W$1)) +
              MIN(Payline!M$3/10, COUNTIF(M26:M28, $W$1)),
    TRUE, ""
)</f>
        <v>1</v>
      </c>
      <c r="AA26" s="43" cm="1">
        <f t="array" aca="1" ref="AA26" ca="1">_xlfn.IFS(
    $I26=0,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$I26=1, MIN(Payline!N$5/10, COUNTIF(INDIRECT(ADDRESS(G$14+3, COLUMN(N$1))), $W$1) + COUNTIF(N$4, $W$1) + COUNTIF(N$5, $W$1)) +
          MIN(Payline!N$4/10, COUNTIF(N$4, $W$1) + COUNTIF(N$5, $W$1) + COUNTIF(N$6, $W$1)) +
          MIN(Payline!N$3/10, COUNTIF(N$5:N$7, $W$1)),
    $I26=(G$14-2),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$I26&lt;G$14, MIN(Payline!N$5/10, COUNTIF(N24:N26, $W$1)) +
              MIN(Payline!N$4/10, COUNTIF(N25:N27, $W$1)) +
              MIN(Payline!N$3/10, COUNTIF(N26:N28, $W$1)),
    TRUE, ""
)</f>
        <v>1</v>
      </c>
      <c r="AB26" s="46">
        <v>22</v>
      </c>
      <c r="AC26" s="43" cm="1">
        <f t="array" aca="1" ref="AC26" ca="1">_xlfn.IFS(
    $I26=0,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$I26&lt;C$14, MIN(Payline!J$5/10, COUNTIF(J24:J26, $AC$1)) +
              MIN(Payline!J$4/10, COUNTIF(J25:J27, $AC$1)) +
              MIN(Payline!J$3/10, COUNTIF(J26:J28, $AC$1)),
    TRUE, ""
)</f>
        <v>0.7</v>
      </c>
      <c r="AD26" s="43" cm="1">
        <f t="array" aca="1" ref="AD26" ca="1">_xlfn.IFS(
    $I26=0,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$I26&lt;D$14, MIN(Payline!K$5/10, COUNTIF(K24:K26, $AC$1)) +
              MIN(Payline!K$4/10, COUNTIF(K25:K27, $AC$1)) +
              MIN(Payline!K$3/10, COUNTIF(K26:K28, $AC$1)),
    TRUE, ""
)</f>
        <v>0.7</v>
      </c>
      <c r="AE26" s="43" cm="1">
        <f t="array" aca="1" ref="AE26" ca="1">_xlfn.IFS(
    $I26=0,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$I26&lt;E$14, MIN(Payline!L$5/10, COUNTIF(L24:L26, $AC$1)) +
              MIN(Payline!L$4/10, COUNTIF(L25:L27, $AC$1)) +
              MIN(Payline!L$3/10, COUNTIF(L26:L28, $AC$1)),
    TRUE, ""
)</f>
        <v>0.7</v>
      </c>
      <c r="AF26" s="43" cm="1">
        <f t="array" aca="1" ref="AF26" ca="1">_xlfn.IFS(
    $I26=0,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$I26&lt;F$14, MIN(Payline!M$5/10, COUNTIF(M24:M26, $AC$1)) +
              MIN(Payline!M$4/10, COUNTIF(M25:M27, $AC$1)) +
              MIN(Payline!M$3/10, COUNTIF(M26:M28, $AC$1)),
    TRUE, ""
)</f>
        <v>0.6</v>
      </c>
      <c r="AG26" s="43" cm="1">
        <f t="array" aca="1" ref="AG26" ca="1">_xlfn.IFS(
    $I26=0,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$I26&lt;G$14, MIN(Payline!N$5/10, COUNTIF(N24:N26, $AC$1)) +
              MIN(Payline!N$4/10, COUNTIF(N25:N27, $AC$1)) +
              MIN(Payline!N$3/10, COUNTIF(N26:N28, $AC$1)),
    TRUE, ""
)</f>
        <v>0.7</v>
      </c>
      <c r="AH26" s="46">
        <v>22</v>
      </c>
      <c r="AI26" s="43" cm="1">
        <f t="array" aca="1" ref="AI26" ca="1">_xlfn.IFS(
    $I26=0,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$I26&lt;C$14, MIN(Payline!J$5/10, COUNTIF(J24:J26, $AI$1)) +
              MIN(Payline!J$4/10, COUNTIF(J25:J27, $AI$1)) +
              MIN(Payline!J$3/10, COUNTIF(J26:J28, $AI$1)),
    TRUE, ""
)</f>
        <v>0.3</v>
      </c>
      <c r="AJ26" s="43" cm="1">
        <f t="array" aca="1" ref="AJ26" ca="1">_xlfn.IFS(
    $I26=0,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$I26&lt;D$14, MIN(Payline!K$5/10, COUNTIF(K24:K26, $AI$1)) +
              MIN(Payline!K$4/10, COUNTIF(K25:K27, $AI$1)) +
              MIN(Payline!K$3/10, COUNTIF(K26:K28, $AI$1)),
    TRUE, ""
)</f>
        <v>0.4</v>
      </c>
      <c r="AK26" s="43" cm="1">
        <f t="array" aca="1" ref="AK26" ca="1">_xlfn.IFS(
    $I26=0,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$I26&lt;E$14, MIN(Payline!L$5/10, COUNTIF(L24:L26, $AI$1)) +
              MIN(Payline!L$4/10, COUNTIF(L25:L27, $AI$1)) +
              MIN(Payline!L$3/10, COUNTIF(L26:L28, $AI$1)),
    TRUE, ""
)</f>
        <v>0.3</v>
      </c>
      <c r="AL26" s="43" cm="1">
        <f t="array" aca="1" ref="AL26" ca="1">_xlfn.IFS(
    $I26=0,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$I26&lt;F$14, MIN(Payline!M$5/10, COUNTIF(M24:M26, $AI$1)) +
              MIN(Payline!M$4/10, COUNTIF(M25:M27, $AI$1)) +
              MIN(Payline!M$3/10, COUNTIF(M26:M28, $AI$1)),
    TRUE, ""
)</f>
        <v>0.3</v>
      </c>
      <c r="AM26" s="43" cm="1">
        <f t="array" aca="1" ref="AM26" ca="1">_xlfn.IFS(
    $I26=0,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$I26&lt;G$14, MIN(Payline!N$5/10, COUNTIF(N24:N26, $AI$1)) +
              MIN(Payline!N$4/10, COUNTIF(N25:N27, $AI$1)) +
              MIN(Payline!N$3/10, COUNTIF(N26:N28, $AI$1)),
    TRUE, ""
)</f>
        <v>0.3</v>
      </c>
      <c r="AN26" s="46">
        <v>22</v>
      </c>
      <c r="AO26" s="43" cm="1">
        <f t="array" aca="1" ref="AO26" ca="1">_xlfn.IFS(
    $I26=0,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$I26&lt;C$14, MIN(Payline!J$5/10, COUNTIF(J24:J26, $AO$1)) +
              MIN(Payline!J$4/10, COUNTIF(J25:J27, $AO$1)) +
              MIN(Payline!J$3/10, COUNTIF(J26:J28, $AO$1)),
    TRUE, ""
)</f>
        <v>0</v>
      </c>
      <c r="AP26" s="43" cm="1">
        <f t="array" aca="1" ref="AP26" ca="1">_xlfn.IFS(
    $I26=0,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$I26&lt;D$14, MIN(Payline!K$5/10, COUNTIF(K24:K26, $AO$1)) +
              MIN(Payline!K$4/10, COUNTIF(K25:K27, $AO$1)) +
              MIN(Payline!K$3/10, COUNTIF(K26:K28, $AO$1)),
    TRUE, ""
)</f>
        <v>0</v>
      </c>
      <c r="AQ26" s="43" cm="1">
        <f t="array" aca="1" ref="AQ26" ca="1">_xlfn.IFS(
    $I26=0,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$I26&lt;E$14, MIN(Payline!L$5/10, COUNTIF(L24:L26, $AO$1)) +
              MIN(Payline!L$4/10, COUNTIF(L25:L27, $AO$1)) +
              MIN(Payline!L$3/10, COUNTIF(L26:L28, $AO$1)),
    TRUE, ""
)</f>
        <v>0</v>
      </c>
      <c r="AR26" s="43" cm="1">
        <f t="array" aca="1" ref="AR26" ca="1">_xlfn.IFS(
    $I26=0,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$I26&lt;F$14, MIN(Payline!M$5/10, COUNTIF(M24:M26, $AO$1)) +
              MIN(Payline!M$4/10, COUNTIF(M25:M27, $AO$1)) +
              MIN(Payline!M$3/10, COUNTIF(M26:M28, $AO$1)),
    TRUE, ""
)</f>
        <v>0</v>
      </c>
      <c r="AS26" s="43" cm="1">
        <f t="array" aca="1" ref="AS26" ca="1">_xlfn.IFS(
    $I26=0,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$I26&lt;G$14, MIN(Payline!N$5/10, COUNTIF(N24:N26, $AO$1)) +
              MIN(Payline!N$4/10, COUNTIF(N25:N27, $AO$1)) +
              MIN(Payline!N$3/10, COUNTIF(N26:N28, $AO$1)),
    TRUE, ""
)</f>
        <v>0</v>
      </c>
      <c r="AT26" s="46">
        <v>22</v>
      </c>
      <c r="AU26" s="43" cm="1">
        <f t="array" aca="1" ref="AU26" ca="1">_xlfn.IFS(
    $I26=0,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$I26&lt;C$14, MIN(Payline!J$5/10, COUNTIF(J24:J26, $AU$1)) +
              MIN(Payline!J$4/10, COUNTIF(J25:J27, $AU$1)) +
              MIN(Payline!J$3/10, COUNTIF(J26:J28, $AU$1)),
    TRUE, ""
)</f>
        <v>0.3</v>
      </c>
      <c r="AV26" s="43" cm="1">
        <f t="array" aca="1" ref="AV26" ca="1">_xlfn.IFS(
    $I26=0,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$I26&lt;D$14, MIN(Payline!K$5/10, COUNTIF(K24:K26, $AU$1)) +
              MIN(Payline!K$4/10, COUNTIF(K25:K27, $AU$1)) +
              MIN(Payline!K$3/10, COUNTIF(K26:K28, $AU$1)),
    TRUE, ""
)</f>
        <v>0.3</v>
      </c>
      <c r="AW26" s="43" cm="1">
        <f t="array" aca="1" ref="AW26" ca="1">_xlfn.IFS(
    $I26=0,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$I26&lt;E$14, MIN(Payline!L$5/10, COUNTIF(L24:L26, $AU$1)) +
              MIN(Payline!L$4/10, COUNTIF(L25:L27, $AU$1)) +
              MIN(Payline!L$3/10, COUNTIF(L26:L28, $AU$1)),
    TRUE, ""
)</f>
        <v>0.3</v>
      </c>
      <c r="AX26" s="43" cm="1">
        <f t="array" aca="1" ref="AX26" ca="1">_xlfn.IFS(
    $I26=0,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$I26&lt;F$14, MIN(Payline!M$5/10, COUNTIF(M24:M26, $AU$1)) +
              MIN(Payline!M$4/10, COUNTIF(M25:M27, $AU$1)) +
              MIN(Payline!M$3/10, COUNTIF(M26:M28, $AU$1)),
    TRUE, ""
)</f>
        <v>0.4</v>
      </c>
      <c r="AY26" s="43" cm="1">
        <f t="array" aca="1" ref="AY26" ca="1">_xlfn.IFS(
    $I26=0,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$I26&lt;G$14, MIN(Payline!N$5/10, COUNTIF(N24:N26, $AU$1)) +
              MIN(Payline!N$4/10, COUNTIF(N25:N27, $AU$1)) +
              MIN(Payline!N$3/10, COUNTIF(N26:N28, $AU$1)),
    TRUE, ""
)</f>
        <v>0.3</v>
      </c>
      <c r="AZ26" s="46">
        <v>22</v>
      </c>
      <c r="BA26" s="43" cm="1">
        <f t="array" aca="1" ref="BA26" ca="1">_xlfn.IFS(
    $I26=0,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$I26&lt;C$14, MIN(Payline!J$5/10, COUNTIF(J24:J26, $BA$1)) +
              MIN(Payline!J$4/10, COUNTIF(J25:J27, $BA$1)) +
              MIN(Payline!J$3/10, COUNTIF(J26:J28, $BA$1)),
    TRUE, ""
)</f>
        <v>0</v>
      </c>
      <c r="BB26" s="43" cm="1">
        <f t="array" aca="1" ref="BB26" ca="1">_xlfn.IFS(
    $I26=0,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$I26&lt;D$14, MIN(Payline!K$5/10, COUNTIF(K24:K26, $BA$1)) +
              MIN(Payline!K$4/10, COUNTIF(K25:K27, $BA$1)) +
              MIN(Payline!K$3/10, COUNTIF(K26:K28, $BA$1)),
    TRUE, ""
)</f>
        <v>0</v>
      </c>
      <c r="BC26" s="43" cm="1">
        <f t="array" aca="1" ref="BC26" ca="1">_xlfn.IFS(
    $I26=0,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$I26&lt;E$14, MIN(Payline!L$5/10, COUNTIF(L24:L26, $BA$1)) +
              MIN(Payline!L$4/10, COUNTIF(L25:L27, $BA$1)) +
              MIN(Payline!L$3/10, COUNTIF(L26:L28, $BA$1)),
    TRUE, ""
)</f>
        <v>0</v>
      </c>
      <c r="BD26" s="43" cm="1">
        <f t="array" aca="1" ref="BD26" ca="1">_xlfn.IFS(
    $I26=0,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$I26&lt;F$14, MIN(Payline!M$5/10, COUNTIF(M24:M26, $BA$1)) +
              MIN(Payline!M$4/10, COUNTIF(M25:M27, $BA$1)) +
              MIN(Payline!M$3/10, COUNTIF(M26:M28, $BA$1)),
    TRUE, ""
)</f>
        <v>0</v>
      </c>
      <c r="BE26" s="43" cm="1">
        <f t="array" aca="1" ref="BE26" ca="1">_xlfn.IFS(
    $I26=0,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$I26&lt;G$14, MIN(Payline!N$5/10, COUNTIF(N24:N26, $BA$1)) +
              MIN(Payline!N$4/10, COUNTIF(N25:N27, $BA$1)) +
              MIN(Payline!N$3/10, COUNTIF(N26:N28, $BA$1)),
    TRUE, ""
)</f>
        <v>0</v>
      </c>
      <c r="BF26" s="46">
        <v>22</v>
      </c>
      <c r="BG26" s="43" cm="1">
        <f t="array" aca="1" ref="BG26" ca="1">_xlfn.IFS(
    $I26=0,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$I26&lt;C$14, MIN(Payline!J$5/10, COUNTIF(J24:J26, $BG$1)) +
              MIN(Payline!J$4/10, COUNTIF(J25:J27, $BG$1)) +
              MIN(Payline!J$3/10, COUNTIF(J26:J28, $BG$1)),
    TRUE, ""
)</f>
        <v>0</v>
      </c>
      <c r="BH26" s="43" cm="1">
        <f t="array" aca="1" ref="BH26" ca="1">_xlfn.IFS(
    $I26=0,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$I26&lt;D$14, MIN(Payline!K$5/10, COUNTIF(K24:K26, $BG$1)) +
              MIN(Payline!K$4/10, COUNTIF(K25:K27, $BG$1)) +
              MIN(Payline!K$3/10, COUNTIF(K26:K28, $BG$1)),
    TRUE, ""
)</f>
        <v>0</v>
      </c>
      <c r="BI26" s="43" cm="1">
        <f t="array" aca="1" ref="BI26" ca="1">_xlfn.IFS(
    $I26=0,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$I26&lt;E$14, MIN(Payline!L$5/10, COUNTIF(L24:L26, $BG$1)) +
              MIN(Payline!L$4/10, COUNTIF(L25:L27, $BG$1)) +
              MIN(Payline!L$3/10, COUNTIF(L26:L28, $BG$1)),
    TRUE, ""
)</f>
        <v>0</v>
      </c>
      <c r="BJ26" s="43" cm="1">
        <f t="array" aca="1" ref="BJ26" ca="1">_xlfn.IFS(
    $I26=0,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$I26&lt;F$14, MIN(Payline!M$5/10, COUNTIF(M24:M26, $BG$1)) +
              MIN(Payline!M$4/10, COUNTIF(M25:M27, $BG$1)) +
              MIN(Payline!M$3/10, COUNTIF(M26:M28, $BG$1)),
    TRUE, ""
)</f>
        <v>0</v>
      </c>
      <c r="BK26" s="43" cm="1">
        <f t="array" aca="1" ref="BK26" ca="1">_xlfn.IFS(
    $I26=0,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$I26&lt;G$14, MIN(Payline!N$5/10, COUNTIF(N24:N26, $BG$1)) +
              MIN(Payline!N$4/10, COUNTIF(N25:N27, $BG$1)) +
              MIN(Payline!N$3/10, COUNTIF(N26:N28, $BG$1)),
    TRUE, ""
)</f>
        <v>0</v>
      </c>
      <c r="BL26" s="46">
        <v>22</v>
      </c>
      <c r="BM26" s="43" cm="1">
        <f t="array" aca="1" ref="BM26" ca="1">_xlfn.IFS(
    $I26=0,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$I26&lt;C$14, MIN(Payline!J$5/10, COUNTIF(J24:J26, $BM$1)) +
              MIN(Payline!J$4/10, COUNTIF(J25:J27, $BM$1)) +
              MIN(Payline!J$3/10, COUNTIF(J26:J28, $BM$1)),
    TRUE, ""
)</f>
        <v>0</v>
      </c>
      <c r="BN26" s="43" cm="1">
        <f t="array" aca="1" ref="BN26" ca="1">_xlfn.IFS(
    $I26=0,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$I26&lt;D$14, MIN(Payline!K$5/10, COUNTIF(K24:K26, $BM$1)) +
              MIN(Payline!K$4/10, COUNTIF(K25:K27, $BM$1)) +
              MIN(Payline!K$3/10, COUNTIF(K26:K28, $BM$1)),
    TRUE, ""
)</f>
        <v>0</v>
      </c>
      <c r="BO26" s="43" cm="1">
        <f t="array" aca="1" ref="BO26" ca="1">_xlfn.IFS(
    $I26=0,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$I26&lt;E$14, MIN(Payline!L$5/10, COUNTIF(L24:L26, $BM$1)) +
              MIN(Payline!L$4/10, COUNTIF(L25:L27, $BM$1)) +
              MIN(Payline!L$3/10, COUNTIF(L26:L28, $BM$1)),
    TRUE, ""
)</f>
        <v>0</v>
      </c>
      <c r="BP26" s="43" cm="1">
        <f t="array" aca="1" ref="BP26" ca="1">_xlfn.IFS(
    $I26=0,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$I26&lt;F$14, MIN(Payline!M$5/10, COUNTIF(M24:M26, $BM$1)) +
              MIN(Payline!M$4/10, COUNTIF(M25:M27, $BM$1)) +
              MIN(Payline!M$3/10, COUNTIF(M26:M28, $BM$1)),
    TRUE, ""
)</f>
        <v>0</v>
      </c>
      <c r="BQ26" s="161" cm="1">
        <f t="array" aca="1" ref="BQ26" ca="1">_xlfn.IFS(
    $I26=0,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$I26&lt;G$14, MIN(Payline!N$5/10, COUNTIF(N24:N26, $BM$1)) +
              MIN(Payline!N$4/10, COUNTIF(N25:N27, $BM$1)) +
              MIN(Payline!N$3/10, COUNTIF(N26:N28, $BM$1)),
    TRUE, ""
)</f>
        <v>0</v>
      </c>
    </row>
    <row r="27" spans="1:69" ht="16.5" thickBot="1">
      <c r="A27" s="88" t="s">
        <v>5</v>
      </c>
      <c r="B27" s="35">
        <v>9</v>
      </c>
      <c r="C27" s="88">
        <f t="shared" ca="1" si="7"/>
        <v>1.6</v>
      </c>
      <c r="D27" s="87">
        <f t="shared" ca="1" si="8"/>
        <v>1.6</v>
      </c>
      <c r="E27" s="87">
        <f t="shared" ca="1" si="9"/>
        <v>1.6</v>
      </c>
      <c r="F27" s="87">
        <f t="shared" ca="1" si="10"/>
        <v>1.8</v>
      </c>
      <c r="G27" s="86">
        <f t="shared" ca="1" si="11"/>
        <v>1.6</v>
      </c>
      <c r="I27" s="84">
        <v>23</v>
      </c>
      <c r="J27" s="83" t="s">
        <v>181</v>
      </c>
      <c r="K27" s="83" t="s">
        <v>181</v>
      </c>
      <c r="L27" s="83" t="s">
        <v>181</v>
      </c>
      <c r="M27" s="83" t="s">
        <v>181</v>
      </c>
      <c r="N27" s="83" t="s">
        <v>181</v>
      </c>
      <c r="P27" s="46">
        <v>23</v>
      </c>
      <c r="Q27" s="43" cm="1">
        <f t="array" aca="1" ref="Q27" ca="1">_xlfn.IFS(
    $I27=0,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$I27=1, MIN(Payline!J$5/10, COUNTIF(INDIRECT(ADDRESS(C$14+3, COLUMN(J$1))), $Q$1) + COUNTIF(J$4, $Q$1) + COUNTIF(J$5, $Q$1)) +
          MIN(Payline!J$4/10, COUNTIF(J$4, $Q$1) + COUNTIF(J$5, $Q$1) + COUNTIF(J$6, $Q$1)) +
          MIN(Payline!J$3/10, COUNTIF(J$5:J$7, $Q$1)),
    $I27=(C$14-2),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$I27&lt;C$14, MIN(Payline!J$5/10, COUNTIF(J25:J27, $Q$1)) +
              MIN(Payline!J$4/10, COUNTIF(J26:J28, $Q$1)) +
              MIN(Payline!J$3/10, COUNTIF(J27:J29, $Q$1)),
    TRUE, ""
)</f>
        <v>0</v>
      </c>
      <c r="R27" s="43" cm="1">
        <f t="array" aca="1" ref="R27" ca="1">_xlfn.IFS(
    $I27=0,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$I27=1, MIN(Payline!K$5/10, COUNTIF(INDIRECT(ADDRESS(D$14+3, COLUMN(K$1))), $Q$1) + COUNTIF(K$4, $Q$1) + COUNTIF(K$5, $Q$1)) +
          MIN(Payline!K$4/10, COUNTIF(K$4, $Q$1) + COUNTIF(K$5, $Q$1) + COUNTIF(K$6, $Q$1)) +
          MIN(Payline!K$3/10, COUNTIF(K$5:K$7, $Q$1)),
    $I27=(D$14-2),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$I27&lt;D$14, MIN(Payline!K$5/10, COUNTIF(K25:K27, $Q$1)) +
              MIN(Payline!K$4/10, COUNTIF(K26:K28, $Q$1)) +
              MIN(Payline!K$3/10, COUNTIF(K27:K29, $Q$1)),
    TRUE, ""
)</f>
        <v>0</v>
      </c>
      <c r="S27" s="43" cm="1">
        <f t="array" aca="1" ref="S27" ca="1">_xlfn.IFS(
    $I27=0,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$I27=1, MIN(Payline!L$5/10, COUNTIF(INDIRECT(ADDRESS(E$14+3, COLUMN(L$1))), $Q$1) + COUNTIF(L$4, $Q$1) + COUNTIF(L$5, $Q$1)) +
          MIN(Payline!L$4/10, COUNTIF(L$4, $Q$1) + COUNTIF(L$5, $Q$1) + COUNTIF(L$6, $Q$1)) +
          MIN(Payline!L$3/10, COUNTIF(L$5:L$7, $Q$1)),
    $I27=(E$14-2),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$I27&lt;E$14, MIN(Payline!L$5/10, COUNTIF(L25:L27, $Q$1)) +
              MIN(Payline!L$4/10, COUNTIF(L26:L28, $Q$1)) +
              MIN(Payline!L$3/10, COUNTIF(L27:L29, $Q$1)),
    TRUE, ""
)</f>
        <v>0</v>
      </c>
      <c r="T27" s="43" cm="1">
        <f t="array" aca="1" ref="T27" ca="1">_xlfn.IFS(
    $I27=0,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$I27=1, MIN(Payline!M$5/10, COUNTIF(INDIRECT(ADDRESS(F$14+3, COLUMN(M$1))), $Q$1) + COUNTIF(M$4, $Q$1) + COUNTIF(M$5, $Q$1)) +
          MIN(Payline!M$4/10, COUNTIF(M$4, $Q$1) + COUNTIF(M$5, $Q$1) + COUNTIF(M$6, $Q$1)) +
          MIN(Payline!M$3/10, COUNTIF(M$5:M$7, $Q$1)),
    $I27=(F$14-2),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$I27&lt;F$14, MIN(Payline!M$5/10, COUNTIF(M25:M27, $Q$1)) +
              MIN(Payline!M$4/10, COUNTIF(M26:M28, $Q$1)) +
              MIN(Payline!M$3/10, COUNTIF(M27:M29, $Q$1)),
    TRUE, ""
)</f>
        <v>0</v>
      </c>
      <c r="U27" s="43" cm="1">
        <f t="array" aca="1" ref="U27" ca="1">_xlfn.IFS(
    $I27=0,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$I27=1, MIN(Payline!N$5/10, COUNTIF(INDIRECT(ADDRESS(G$14+3, COLUMN(N$1))), $Q$1) + COUNTIF(N$4, $Q$1) + COUNTIF(N$5, $Q$1)) +
          MIN(Payline!N$4/10, COUNTIF(N$4, $Q$1) + COUNTIF(N$5, $Q$1) + COUNTIF(N$6, $Q$1)) +
          MIN(Payline!N$3/10, COUNTIF(N$5:N$7, $Q$1)),
    $I27=(G$14-2),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$I27&lt;G$14, MIN(Payline!N$5/10, COUNTIF(N25:N27, $Q$1)) +
              MIN(Payline!N$4/10, COUNTIF(N26:N28, $Q$1)) +
              MIN(Payline!N$3/10, COUNTIF(N27:N29, $Q$1)),
    TRUE, ""
)</f>
        <v>0</v>
      </c>
      <c r="V27" s="46">
        <v>23</v>
      </c>
      <c r="W27" s="43" cm="1">
        <f t="array" aca="1" ref="W27" ca="1">_xlfn.IFS(
    $I27=0,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$I27=1, MIN(Payline!J$5/10, COUNTIF(INDIRECT(ADDRESS(C$14+3, COLUMN(J$1))), $W$1) + COUNTIF(J$4, $W$1) + COUNTIF(J$5, $W$1)) +
          MIN(Payline!J$4/10, COUNTIF(J$4, $W$1) + COUNTIF(J$5, $W$1) + COUNTIF(J$6, $W$1)) +
          MIN(Payline!J$3/10, COUNTIF(J$5:J$7, $W$1)),
    $I27=(C$14-2),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$I27&lt;C$14, MIN(Payline!J$5/10, COUNTIF(J25:J27, $W$1)) +
              MIN(Payline!J$4/10, COUNTIF(J26:J28, $W$1)) +
              MIN(Payline!J$3/10, COUNTIF(J27:J29, $W$1)),
    TRUE, ""
)</f>
        <v>0.7</v>
      </c>
      <c r="X27" s="43" cm="1">
        <f t="array" aca="1" ref="X27" ca="1">_xlfn.IFS(
    $I27=0,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$I27=1, MIN(Payline!K$5/10, COUNTIF(INDIRECT(ADDRESS(D$14+3, COLUMN(K$1))), $W$1) + COUNTIF(K$4, $W$1) + COUNTIF(K$5, $W$1)) +
          MIN(Payline!K$4/10, COUNTIF(K$4, $W$1) + COUNTIF(K$5, $W$1) + COUNTIF(K$6, $W$1)) +
          MIN(Payline!K$3/10, COUNTIF(K$5:K$7, $W$1)),
    $I27=(D$14-2),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$I27&lt;D$14, MIN(Payline!K$5/10, COUNTIF(K25:K27, $W$1)) +
              MIN(Payline!K$4/10, COUNTIF(K26:K28, $W$1)) +
              MIN(Payline!K$3/10, COUNTIF(K27:K29, $W$1)),
    TRUE, ""
)</f>
        <v>0.7</v>
      </c>
      <c r="Y27" s="43" cm="1">
        <f t="array" aca="1" ref="Y27" ca="1">_xlfn.IFS(
    $I27=0,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$I27=1, MIN(Payline!L$5/10, COUNTIF(INDIRECT(ADDRESS(E$14+3, COLUMN(L$1))), $W$1) + COUNTIF(L$4, $W$1) + COUNTIF(L$5, $W$1)) +
          MIN(Payline!L$4/10, COUNTIF(L$4, $W$1) + COUNTIF(L$5, $W$1) + COUNTIF(L$6, $W$1)) +
          MIN(Payline!L$3/10, COUNTIF(L$5:L$7, $W$1)),
    $I27=(E$14-2),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$I27&lt;E$14, MIN(Payline!L$5/10, COUNTIF(L25:L27, $W$1)) +
              MIN(Payline!L$4/10, COUNTIF(L26:L28, $W$1)) +
              MIN(Payline!L$3/10, COUNTIF(L27:L29, $W$1)),
    TRUE, ""
)</f>
        <v>0.7</v>
      </c>
      <c r="Z27" s="43" cm="1">
        <f t="array" aca="1" ref="Z27" ca="1">_xlfn.IFS(
    $I27=0,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$I27=1, MIN(Payline!M$5/10, COUNTIF(INDIRECT(ADDRESS(F$14+3, COLUMN(M$1))), $W$1) + COUNTIF(M$4, $W$1) + COUNTIF(M$5, $W$1)) +
          MIN(Payline!M$4/10, COUNTIF(M$4, $W$1) + COUNTIF(M$5, $W$1) + COUNTIF(M$6, $W$1)) +
          MIN(Payline!M$3/10, COUNTIF(M$5:M$7, $W$1)),
    $I27=(F$14-2),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$I27&lt;F$14, MIN(Payline!M$5/10, COUNTIF(M25:M27, $W$1)) +
              MIN(Payline!M$4/10, COUNTIF(M26:M28, $W$1)) +
              MIN(Payline!M$3/10, COUNTIF(M27:M29, $W$1)),
    TRUE, ""
)</f>
        <v>0.6</v>
      </c>
      <c r="AA27" s="43" cm="1">
        <f t="array" aca="1" ref="AA27" ca="1">_xlfn.IFS(
    $I27=0,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$I27=1, MIN(Payline!N$5/10, COUNTIF(INDIRECT(ADDRESS(G$14+3, COLUMN(N$1))), $W$1) + COUNTIF(N$4, $W$1) + COUNTIF(N$5, $W$1)) +
          MIN(Payline!N$4/10, COUNTIF(N$4, $W$1) + COUNTIF(N$5, $W$1) + COUNTIF(N$6, $W$1)) +
          MIN(Payline!N$3/10, COUNTIF(N$5:N$7, $W$1)),
    $I27=(G$14-2),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$I27&lt;G$14, MIN(Payline!N$5/10, COUNTIF(N25:N27, $W$1)) +
              MIN(Payline!N$4/10, COUNTIF(N26:N28, $W$1)) +
              MIN(Payline!N$3/10, COUNTIF(N27:N29, $W$1)),
    TRUE, ""
)</f>
        <v>0.7</v>
      </c>
      <c r="AB27" s="46">
        <v>23</v>
      </c>
      <c r="AC27" s="43" cm="1">
        <f t="array" aca="1" ref="AC27" ca="1">_xlfn.IFS(
    $I27=0,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$I27&lt;C$14, MIN(Payline!J$5/10, COUNTIF(J25:J27, $AC$1)) +
              MIN(Payline!J$4/10, COUNTIF(J26:J28, $AC$1)) +
              MIN(Payline!J$3/10, COUNTIF(J27:J29, $AC$1)),
    TRUE, ""
)</f>
        <v>0.3</v>
      </c>
      <c r="AD27" s="43" cm="1">
        <f t="array" aca="1" ref="AD27" ca="1">_xlfn.IFS(
    $I27=0,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$I27&lt;D$14, MIN(Payline!K$5/10, COUNTIF(K25:K27, $AC$1)) +
              MIN(Payline!K$4/10, COUNTIF(K26:K28, $AC$1)) +
              MIN(Payline!K$3/10, COUNTIF(K27:K29, $AC$1)),
    TRUE, ""
)</f>
        <v>0.4</v>
      </c>
      <c r="AE27" s="43" cm="1">
        <f t="array" aca="1" ref="AE27" ca="1">_xlfn.IFS(
    $I27=0,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$I27&lt;E$14, MIN(Payline!L$5/10, COUNTIF(L25:L27, $AC$1)) +
              MIN(Payline!L$4/10, COUNTIF(L26:L28, $AC$1)) +
              MIN(Payline!L$3/10, COUNTIF(L27:L29, $AC$1)),
    TRUE, ""
)</f>
        <v>0.3</v>
      </c>
      <c r="AF27" s="43" cm="1">
        <f t="array" aca="1" ref="AF27" ca="1">_xlfn.IFS(
    $I27=0,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$I27&lt;F$14, MIN(Payline!M$5/10, COUNTIF(M25:M27, $AC$1)) +
              MIN(Payline!M$4/10, COUNTIF(M26:M28, $AC$1)) +
              MIN(Payline!M$3/10, COUNTIF(M27:M29, $AC$1)),
    TRUE, ""
)</f>
        <v>0.3</v>
      </c>
      <c r="AG27" s="43" cm="1">
        <f t="array" aca="1" ref="AG27" ca="1">_xlfn.IFS(
    $I27=0,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$I27&lt;G$14, MIN(Payline!N$5/10, COUNTIF(N25:N27, $AC$1)) +
              MIN(Payline!N$4/10, COUNTIF(N26:N28, $AC$1)) +
              MIN(Payline!N$3/10, COUNTIF(N27:N29, $AC$1)),
    TRUE, ""
)</f>
        <v>0.3</v>
      </c>
      <c r="AH27" s="46">
        <v>23</v>
      </c>
      <c r="AI27" s="43" cm="1">
        <f t="array" aca="1" ref="AI27" ca="1">_xlfn.IFS(
    $I27=0,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$I27&lt;C$14, MIN(Payline!J$5/10, COUNTIF(J25:J27, $AI$1)) +
              MIN(Payline!J$4/10, COUNTIF(J26:J28, $AI$1)) +
              MIN(Payline!J$3/10, COUNTIF(J27:J29, $AI$1)),
    TRUE, ""
)</f>
        <v>0</v>
      </c>
      <c r="AJ27" s="43" cm="1">
        <f t="array" aca="1" ref="AJ27" ca="1">_xlfn.IFS(
    $I27=0,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$I27&lt;D$14, MIN(Payline!K$5/10, COUNTIF(K25:K27, $AI$1)) +
              MIN(Payline!K$4/10, COUNTIF(K26:K28, $AI$1)) +
              MIN(Payline!K$3/10, COUNTIF(K27:K29, $AI$1)),
    TRUE, ""
)</f>
        <v>0</v>
      </c>
      <c r="AK27" s="43" cm="1">
        <f t="array" aca="1" ref="AK27" ca="1">_xlfn.IFS(
    $I27=0,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$I27&lt;E$14, MIN(Payline!L$5/10, COUNTIF(L25:L27, $AI$1)) +
              MIN(Payline!L$4/10, COUNTIF(L26:L28, $AI$1)) +
              MIN(Payline!L$3/10, COUNTIF(L27:L29, $AI$1)),
    TRUE, ""
)</f>
        <v>0</v>
      </c>
      <c r="AL27" s="43" cm="1">
        <f t="array" aca="1" ref="AL27" ca="1">_xlfn.IFS(
    $I27=0,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$I27&lt;F$14, MIN(Payline!M$5/10, COUNTIF(M25:M27, $AI$1)) +
              MIN(Payline!M$4/10, COUNTIF(M26:M28, $AI$1)) +
              MIN(Payline!M$3/10, COUNTIF(M27:M29, $AI$1)),
    TRUE, ""
)</f>
        <v>0</v>
      </c>
      <c r="AM27" s="43" cm="1">
        <f t="array" aca="1" ref="AM27" ca="1">_xlfn.IFS(
    $I27=0,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$I27&lt;G$14, MIN(Payline!N$5/10, COUNTIF(N25:N27, $AI$1)) +
              MIN(Payline!N$4/10, COUNTIF(N26:N28, $AI$1)) +
              MIN(Payline!N$3/10, COUNTIF(N27:N29, $AI$1)),
    TRUE, ""
)</f>
        <v>0</v>
      </c>
      <c r="AN27" s="46">
        <v>23</v>
      </c>
      <c r="AO27" s="43" cm="1">
        <f t="array" aca="1" ref="AO27" ca="1">_xlfn.IFS(
    $I27=0,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$I27&lt;C$14, MIN(Payline!J$5/10, COUNTIF(J25:J27, $AO$1)) +
              MIN(Payline!J$4/10, COUNTIF(J26:J28, $AO$1)) +
              MIN(Payline!J$3/10, COUNTIF(J27:J29, $AO$1)),
    TRUE, ""
)</f>
        <v>0</v>
      </c>
      <c r="AP27" s="43" cm="1">
        <f t="array" aca="1" ref="AP27" ca="1">_xlfn.IFS(
    $I27=0,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$I27&lt;D$14, MIN(Payline!K$5/10, COUNTIF(K25:K27, $AO$1)) +
              MIN(Payline!K$4/10, COUNTIF(K26:K28, $AO$1)) +
              MIN(Payline!K$3/10, COUNTIF(K27:K29, $AO$1)),
    TRUE, ""
)</f>
        <v>0</v>
      </c>
      <c r="AQ27" s="43" cm="1">
        <f t="array" aca="1" ref="AQ27" ca="1">_xlfn.IFS(
    $I27=0,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$I27&lt;E$14, MIN(Payline!L$5/10, COUNTIF(L25:L27, $AO$1)) +
              MIN(Payline!L$4/10, COUNTIF(L26:L28, $AO$1)) +
              MIN(Payline!L$3/10, COUNTIF(L27:L29, $AO$1)),
    TRUE, ""
)</f>
        <v>0</v>
      </c>
      <c r="AR27" s="43" cm="1">
        <f t="array" aca="1" ref="AR27" ca="1">_xlfn.IFS(
    $I27=0,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$I27&lt;F$14, MIN(Payline!M$5/10, COUNTIF(M25:M27, $AO$1)) +
              MIN(Payline!M$4/10, COUNTIF(M26:M28, $AO$1)) +
              MIN(Payline!M$3/10, COUNTIF(M27:M29, $AO$1)),
    TRUE, ""
)</f>
        <v>0</v>
      </c>
      <c r="AS27" s="43" cm="1">
        <f t="array" aca="1" ref="AS27" ca="1">_xlfn.IFS(
    $I27=0,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$I27&lt;G$14, MIN(Payline!N$5/10, COUNTIF(N25:N27, $AO$1)) +
              MIN(Payline!N$4/10, COUNTIF(N26:N28, $AO$1)) +
              MIN(Payline!N$3/10, COUNTIF(N27:N29, $AO$1)),
    TRUE, ""
)</f>
        <v>0</v>
      </c>
      <c r="AT27" s="46">
        <v>23</v>
      </c>
      <c r="AU27" s="43" cm="1">
        <f t="array" aca="1" ref="AU27" ca="1">_xlfn.IFS(
    $I27=0,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$I27&lt;C$14, MIN(Payline!J$5/10, COUNTIF(J25:J27, $AU$1)) +
              MIN(Payline!J$4/10, COUNTIF(J26:J28, $AU$1)) +
              MIN(Payline!J$3/10, COUNTIF(J27:J29, $AU$1)),
    TRUE, ""
)</f>
        <v>0.7</v>
      </c>
      <c r="AV27" s="43" cm="1">
        <f t="array" aca="1" ref="AV27" ca="1">_xlfn.IFS(
    $I27=0,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$I27&lt;D$14, MIN(Payline!K$5/10, COUNTIF(K25:K27, $AU$1)) +
              MIN(Payline!K$4/10, COUNTIF(K26:K28, $AU$1)) +
              MIN(Payline!K$3/10, COUNTIF(K27:K29, $AU$1)),
    TRUE, ""
)</f>
        <v>0.6</v>
      </c>
      <c r="AW27" s="43" cm="1">
        <f t="array" aca="1" ref="AW27" ca="1">_xlfn.IFS(
    $I27=0,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$I27&lt;E$14, MIN(Payline!L$5/10, COUNTIF(L25:L27, $AU$1)) +
              MIN(Payline!L$4/10, COUNTIF(L26:L28, $AU$1)) +
              MIN(Payline!L$3/10, COUNTIF(L27:L29, $AU$1)),
    TRUE, ""
)</f>
        <v>0.7</v>
      </c>
      <c r="AX27" s="43" cm="1">
        <f t="array" aca="1" ref="AX27" ca="1">_xlfn.IFS(
    $I27=0,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$I27&lt;F$14, MIN(Payline!M$5/10, COUNTIF(M25:M27, $AU$1)) +
              MIN(Payline!M$4/10, COUNTIF(M26:M28, $AU$1)) +
              MIN(Payline!M$3/10, COUNTIF(M27:M29, $AU$1)),
    TRUE, ""
)</f>
        <v>0.7</v>
      </c>
      <c r="AY27" s="43" cm="1">
        <f t="array" aca="1" ref="AY27" ca="1">_xlfn.IFS(
    $I27=0,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$I27&lt;G$14, MIN(Payline!N$5/10, COUNTIF(N25:N27, $AU$1)) +
              MIN(Payline!N$4/10, COUNTIF(N26:N28, $AU$1)) +
              MIN(Payline!N$3/10, COUNTIF(N27:N29, $AU$1)),
    TRUE, ""
)</f>
        <v>0.7</v>
      </c>
      <c r="AZ27" s="46">
        <v>23</v>
      </c>
      <c r="BA27" s="43" cm="1">
        <f t="array" aca="1" ref="BA27" ca="1">_xlfn.IFS(
    $I27=0,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$I27&lt;C$14, MIN(Payline!J$5/10, COUNTIF(J25:J27, $BA$1)) +
              MIN(Payline!J$4/10, COUNTIF(J26:J28, $BA$1)) +
              MIN(Payline!J$3/10, COUNTIF(J27:J29, $BA$1)),
    TRUE, ""
)</f>
        <v>0.3</v>
      </c>
      <c r="BB27" s="43" cm="1">
        <f t="array" aca="1" ref="BB27" ca="1">_xlfn.IFS(
    $I27=0,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$I27&lt;D$14, MIN(Payline!K$5/10, COUNTIF(K25:K27, $BA$1)) +
              MIN(Payline!K$4/10, COUNTIF(K26:K28, $BA$1)) +
              MIN(Payline!K$3/10, COUNTIF(K27:K29, $BA$1)),
    TRUE, ""
)</f>
        <v>0.3</v>
      </c>
      <c r="BC27" s="43" cm="1">
        <f t="array" aca="1" ref="BC27" ca="1">_xlfn.IFS(
    $I27=0,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$I27&lt;E$14, MIN(Payline!L$5/10, COUNTIF(L25:L27, $BA$1)) +
              MIN(Payline!L$4/10, COUNTIF(L26:L28, $BA$1)) +
              MIN(Payline!L$3/10, COUNTIF(L27:L29, $BA$1)),
    TRUE, ""
)</f>
        <v>0.3</v>
      </c>
      <c r="BD27" s="43" cm="1">
        <f t="array" aca="1" ref="BD27" ca="1">_xlfn.IFS(
    $I27=0,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$I27&lt;F$14, MIN(Payline!M$5/10, COUNTIF(M25:M27, $BA$1)) +
              MIN(Payline!M$4/10, COUNTIF(M26:M28, $BA$1)) +
              MIN(Payline!M$3/10, COUNTIF(M27:M29, $BA$1)),
    TRUE, ""
)</f>
        <v>0.4</v>
      </c>
      <c r="BE27" s="43" cm="1">
        <f t="array" aca="1" ref="BE27" ca="1">_xlfn.IFS(
    $I27=0,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$I27&lt;G$14, MIN(Payline!N$5/10, COUNTIF(N25:N27, $BA$1)) +
              MIN(Payline!N$4/10, COUNTIF(N26:N28, $BA$1)) +
              MIN(Payline!N$3/10, COUNTIF(N27:N29, $BA$1)),
    TRUE, ""
)</f>
        <v>0.3</v>
      </c>
      <c r="BF27" s="46">
        <v>23</v>
      </c>
      <c r="BG27" s="43" cm="1">
        <f t="array" aca="1" ref="BG27" ca="1">_xlfn.IFS(
    $I27=0,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$I27&lt;C$14, MIN(Payline!J$5/10, COUNTIF(J25:J27, $BG$1)) +
              MIN(Payline!J$4/10, COUNTIF(J26:J28, $BG$1)) +
              MIN(Payline!J$3/10, COUNTIF(J27:J29, $BG$1)),
    TRUE, ""
)</f>
        <v>0</v>
      </c>
      <c r="BH27" s="43" cm="1">
        <f t="array" aca="1" ref="BH27" ca="1">_xlfn.IFS(
    $I27=0,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$I27&lt;D$14, MIN(Payline!K$5/10, COUNTIF(K25:K27, $BG$1)) +
              MIN(Payline!K$4/10, COUNTIF(K26:K28, $BG$1)) +
              MIN(Payline!K$3/10, COUNTIF(K27:K29, $BG$1)),
    TRUE, ""
)</f>
        <v>0</v>
      </c>
      <c r="BI27" s="43" cm="1">
        <f t="array" aca="1" ref="BI27" ca="1">_xlfn.IFS(
    $I27=0,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$I27&lt;E$14, MIN(Payline!L$5/10, COUNTIF(L25:L27, $BG$1)) +
              MIN(Payline!L$4/10, COUNTIF(L26:L28, $BG$1)) +
              MIN(Payline!L$3/10, COUNTIF(L27:L29, $BG$1)),
    TRUE, ""
)</f>
        <v>0</v>
      </c>
      <c r="BJ27" s="43" cm="1">
        <f t="array" aca="1" ref="BJ27" ca="1">_xlfn.IFS(
    $I27=0,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$I27&lt;F$14, MIN(Payline!M$5/10, COUNTIF(M25:M27, $BG$1)) +
              MIN(Payline!M$4/10, COUNTIF(M26:M28, $BG$1)) +
              MIN(Payline!M$3/10, COUNTIF(M27:M29, $BG$1)),
    TRUE, ""
)</f>
        <v>0</v>
      </c>
      <c r="BK27" s="43" cm="1">
        <f t="array" aca="1" ref="BK27" ca="1">_xlfn.IFS(
    $I27=0,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$I27&lt;G$14, MIN(Payline!N$5/10, COUNTIF(N25:N27, $BG$1)) +
              MIN(Payline!N$4/10, COUNTIF(N26:N28, $BG$1)) +
              MIN(Payline!N$3/10, COUNTIF(N27:N29, $BG$1)),
    TRUE, ""
)</f>
        <v>0</v>
      </c>
      <c r="BL27" s="46">
        <v>23</v>
      </c>
      <c r="BM27" s="43" cm="1">
        <f t="array" aca="1" ref="BM27" ca="1">_xlfn.IFS(
    $I27=0,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$I27&lt;C$14, MIN(Payline!J$5/10, COUNTIF(J25:J27, $BM$1)) +
              MIN(Payline!J$4/10, COUNTIF(J26:J28, $BM$1)) +
              MIN(Payline!J$3/10, COUNTIF(J27:J29, $BM$1)),
    TRUE, ""
)</f>
        <v>0</v>
      </c>
      <c r="BN27" s="43" cm="1">
        <f t="array" aca="1" ref="BN27" ca="1">_xlfn.IFS(
    $I27=0,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$I27&lt;D$14, MIN(Payline!K$5/10, COUNTIF(K25:K27, $BM$1)) +
              MIN(Payline!K$4/10, COUNTIF(K26:K28, $BM$1)) +
              MIN(Payline!K$3/10, COUNTIF(K27:K29, $BM$1)),
    TRUE, ""
)</f>
        <v>0</v>
      </c>
      <c r="BO27" s="43" cm="1">
        <f t="array" aca="1" ref="BO27" ca="1">_xlfn.IFS(
    $I27=0,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$I27&lt;E$14, MIN(Payline!L$5/10, COUNTIF(L25:L27, $BM$1)) +
              MIN(Payline!L$4/10, COUNTIF(L26:L28, $BM$1)) +
              MIN(Payline!L$3/10, COUNTIF(L27:L29, $BM$1)),
    TRUE, ""
)</f>
        <v>0</v>
      </c>
      <c r="BP27" s="43" cm="1">
        <f t="array" aca="1" ref="BP27" ca="1">_xlfn.IFS(
    $I27=0,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$I27&lt;F$14, MIN(Payline!M$5/10, COUNTIF(M25:M27, $BM$1)) +
              MIN(Payline!M$4/10, COUNTIF(M26:M28, $BM$1)) +
              MIN(Payline!M$3/10, COUNTIF(M27:M29, $BM$1)),
    TRUE, ""
)</f>
        <v>0</v>
      </c>
      <c r="BQ27" s="161" cm="1">
        <f t="array" aca="1" ref="BQ27" ca="1">_xlfn.IFS(
    $I27=0,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$I27&lt;G$14, MIN(Payline!N$5/10, COUNTIF(N25:N27, $BM$1)) +
              MIN(Payline!N$4/10, COUNTIF(N26:N28, $BM$1)) +
              MIN(Payline!N$3/10, COUNTIF(N27:N29, $BM$1)),
    TRUE, ""
)</f>
        <v>0</v>
      </c>
    </row>
    <row r="28" spans="1:69" ht="16.5" thickBot="1">
      <c r="A28" s="94" t="s">
        <v>107</v>
      </c>
      <c r="I28" s="84">
        <v>24</v>
      </c>
      <c r="J28" s="83" t="s">
        <v>190</v>
      </c>
      <c r="K28" s="83" t="s">
        <v>190</v>
      </c>
      <c r="L28" s="83" t="s">
        <v>190</v>
      </c>
      <c r="M28" s="83" t="s">
        <v>190</v>
      </c>
      <c r="N28" s="83" t="s">
        <v>190</v>
      </c>
      <c r="P28" s="46">
        <v>24</v>
      </c>
      <c r="Q28" s="43" cm="1">
        <f t="array" aca="1" ref="Q28" ca="1">_xlfn.IFS(
    $I28=0,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$I28=1, MIN(Payline!J$5/10, COUNTIF(INDIRECT(ADDRESS(C$14+3, COLUMN(J$1))), $Q$1) + COUNTIF(J$4, $Q$1) + COUNTIF(J$5, $Q$1)) +
          MIN(Payline!J$4/10, COUNTIF(J$4, $Q$1) + COUNTIF(J$5, $Q$1) + COUNTIF(J$6, $Q$1)) +
          MIN(Payline!J$3/10, COUNTIF(J$5:J$7, $Q$1)),
    $I28=(C$14-2),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$I28&lt;C$14, MIN(Payline!J$5/10, COUNTIF(J26:J28, $Q$1)) +
              MIN(Payline!J$4/10, COUNTIF(J27:J29, $Q$1)) +
              MIN(Payline!J$3/10, COUNTIF(J28:J30, $Q$1)),
    TRUE, ""
)</f>
        <v>0</v>
      </c>
      <c r="R28" s="43" cm="1">
        <f t="array" aca="1" ref="R28" ca="1">_xlfn.IFS(
    $I28=0,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$I28=1, MIN(Payline!K$5/10, COUNTIF(INDIRECT(ADDRESS(D$14+3, COLUMN(K$1))), $Q$1) + COUNTIF(K$4, $Q$1) + COUNTIF(K$5, $Q$1)) +
          MIN(Payline!K$4/10, COUNTIF(K$4, $Q$1) + COUNTIF(K$5, $Q$1) + COUNTIF(K$6, $Q$1)) +
          MIN(Payline!K$3/10, COUNTIF(K$5:K$7, $Q$1)),
    $I28=(D$14-2),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$I28&lt;D$14, MIN(Payline!K$5/10, COUNTIF(K26:K28, $Q$1)) +
              MIN(Payline!K$4/10, COUNTIF(K27:K29, $Q$1)) +
              MIN(Payline!K$3/10, COUNTIF(K28:K30, $Q$1)),
    TRUE, ""
)</f>
        <v>0</v>
      </c>
      <c r="S28" s="43" cm="1">
        <f t="array" aca="1" ref="S28" ca="1">_xlfn.IFS(
    $I28=0,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$I28=1, MIN(Payline!L$5/10, COUNTIF(INDIRECT(ADDRESS(E$14+3, COLUMN(L$1))), $Q$1) + COUNTIF(L$4, $Q$1) + COUNTIF(L$5, $Q$1)) +
          MIN(Payline!L$4/10, COUNTIF(L$4, $Q$1) + COUNTIF(L$5, $Q$1) + COUNTIF(L$6, $Q$1)) +
          MIN(Payline!L$3/10, COUNTIF(L$5:L$7, $Q$1)),
    $I28=(E$14-2),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$I28&lt;E$14, MIN(Payline!L$5/10, COUNTIF(L26:L28, $Q$1)) +
              MIN(Payline!L$4/10, COUNTIF(L27:L29, $Q$1)) +
              MIN(Payline!L$3/10, COUNTIF(L28:L30, $Q$1)),
    TRUE, ""
)</f>
        <v>0</v>
      </c>
      <c r="T28" s="43" cm="1">
        <f t="array" aca="1" ref="T28" ca="1">_xlfn.IFS(
    $I28=0,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$I28=1, MIN(Payline!M$5/10, COUNTIF(INDIRECT(ADDRESS(F$14+3, COLUMN(M$1))), $Q$1) + COUNTIF(M$4, $Q$1) + COUNTIF(M$5, $Q$1)) +
          MIN(Payline!M$4/10, COUNTIF(M$4, $Q$1) + COUNTIF(M$5, $Q$1) + COUNTIF(M$6, $Q$1)) +
          MIN(Payline!M$3/10, COUNTIF(M$5:M$7, $Q$1)),
    $I28=(F$14-2),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$I28&lt;F$14, MIN(Payline!M$5/10, COUNTIF(M26:M28, $Q$1)) +
              MIN(Payline!M$4/10, COUNTIF(M27:M29, $Q$1)) +
              MIN(Payline!M$3/10, COUNTIF(M28:M30, $Q$1)),
    TRUE, ""
)</f>
        <v>0</v>
      </c>
      <c r="U28" s="43" cm="1">
        <f t="array" aca="1" ref="U28" ca="1">_xlfn.IFS(
    $I28=0,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$I28=1, MIN(Payline!N$5/10, COUNTIF(INDIRECT(ADDRESS(G$14+3, COLUMN(N$1))), $Q$1) + COUNTIF(N$4, $Q$1) + COUNTIF(N$5, $Q$1)) +
          MIN(Payline!N$4/10, COUNTIF(N$4, $Q$1) + COUNTIF(N$5, $Q$1) + COUNTIF(N$6, $Q$1)) +
          MIN(Payline!N$3/10, COUNTIF(N$5:N$7, $Q$1)),
    $I28=(G$14-2),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$I28&lt;G$14, MIN(Payline!N$5/10, COUNTIF(N26:N28, $Q$1)) +
              MIN(Payline!N$4/10, COUNTIF(N27:N29, $Q$1)) +
              MIN(Payline!N$3/10, COUNTIF(N28:N30, $Q$1)),
    TRUE, ""
)</f>
        <v>0</v>
      </c>
      <c r="V28" s="46">
        <v>24</v>
      </c>
      <c r="W28" s="43" cm="1">
        <f t="array" aca="1" ref="W28" ca="1">_xlfn.IFS(
    $I28=0,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$I28=1, MIN(Payline!J$5/10, COUNTIF(INDIRECT(ADDRESS(C$14+3, COLUMN(J$1))), $W$1) + COUNTIF(J$4, $W$1) + COUNTIF(J$5, $W$1)) +
          MIN(Payline!J$4/10, COUNTIF(J$4, $W$1) + COUNTIF(J$5, $W$1) + COUNTIF(J$6, $W$1)) +
          MIN(Payline!J$3/10, COUNTIF(J$5:J$7, $W$1)),
    $I28=(C$14-2),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$I28&lt;C$14, MIN(Payline!J$5/10, COUNTIF(J26:J28, $W$1)) +
              MIN(Payline!J$4/10, COUNTIF(J27:J29, $W$1)) +
              MIN(Payline!J$3/10, COUNTIF(J28:J30, $W$1)),
    TRUE, ""
)</f>
        <v>0.3</v>
      </c>
      <c r="X28" s="43" cm="1">
        <f t="array" aca="1" ref="X28" ca="1">_xlfn.IFS(
    $I28=0,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$I28=1, MIN(Payline!K$5/10, COUNTIF(INDIRECT(ADDRESS(D$14+3, COLUMN(K$1))), $W$1) + COUNTIF(K$4, $W$1) + COUNTIF(K$5, $W$1)) +
          MIN(Payline!K$4/10, COUNTIF(K$4, $W$1) + COUNTIF(K$5, $W$1) + COUNTIF(K$6, $W$1)) +
          MIN(Payline!K$3/10, COUNTIF(K$5:K$7, $W$1)),
    $I28=(D$14-2),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$I28&lt;D$14, MIN(Payline!K$5/10, COUNTIF(K26:K28, $W$1)) +
              MIN(Payline!K$4/10, COUNTIF(K27:K29, $W$1)) +
              MIN(Payline!K$3/10, COUNTIF(K28:K30, $W$1)),
    TRUE, ""
)</f>
        <v>0.4</v>
      </c>
      <c r="Y28" s="43" cm="1">
        <f t="array" aca="1" ref="Y28" ca="1">_xlfn.IFS(
    $I28=0,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$I28=1, MIN(Payline!L$5/10, COUNTIF(INDIRECT(ADDRESS(E$14+3, COLUMN(L$1))), $W$1) + COUNTIF(L$4, $W$1) + COUNTIF(L$5, $W$1)) +
          MIN(Payline!L$4/10, COUNTIF(L$4, $W$1) + COUNTIF(L$5, $W$1) + COUNTIF(L$6, $W$1)) +
          MIN(Payline!L$3/10, COUNTIF(L$5:L$7, $W$1)),
    $I28=(E$14-2),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$I28&lt;E$14, MIN(Payline!L$5/10, COUNTIF(L26:L28, $W$1)) +
              MIN(Payline!L$4/10, COUNTIF(L27:L29, $W$1)) +
              MIN(Payline!L$3/10, COUNTIF(L28:L30, $W$1)),
    TRUE, ""
)</f>
        <v>0.3</v>
      </c>
      <c r="Z28" s="43" cm="1">
        <f t="array" aca="1" ref="Z28" ca="1">_xlfn.IFS(
    $I28=0,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$I28=1, MIN(Payline!M$5/10, COUNTIF(INDIRECT(ADDRESS(F$14+3, COLUMN(M$1))), $W$1) + COUNTIF(M$4, $W$1) + COUNTIF(M$5, $W$1)) +
          MIN(Payline!M$4/10, COUNTIF(M$4, $W$1) + COUNTIF(M$5, $W$1) + COUNTIF(M$6, $W$1)) +
          MIN(Payline!M$3/10, COUNTIF(M$5:M$7, $W$1)),
    $I28=(F$14-2),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$I28&lt;F$14, MIN(Payline!M$5/10, COUNTIF(M26:M28, $W$1)) +
              MIN(Payline!M$4/10, COUNTIF(M27:M29, $W$1)) +
              MIN(Payline!M$3/10, COUNTIF(M28:M30, $W$1)),
    TRUE, ""
)</f>
        <v>0.3</v>
      </c>
      <c r="AA28" s="43" cm="1">
        <f t="array" aca="1" ref="AA28" ca="1">_xlfn.IFS(
    $I28=0,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$I28=1, MIN(Payline!N$5/10, COUNTIF(INDIRECT(ADDRESS(G$14+3, COLUMN(N$1))), $W$1) + COUNTIF(N$4, $W$1) + COUNTIF(N$5, $W$1)) +
          MIN(Payline!N$4/10, COUNTIF(N$4, $W$1) + COUNTIF(N$5, $W$1) + COUNTIF(N$6, $W$1)) +
          MIN(Payline!N$3/10, COUNTIF(N$5:N$7, $W$1)),
    $I28=(G$14-2),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$I28&lt;G$14, MIN(Payline!N$5/10, COUNTIF(N26:N28, $W$1)) +
              MIN(Payline!N$4/10, COUNTIF(N27:N29, $W$1)) +
              MIN(Payline!N$3/10, COUNTIF(N28:N30, $W$1)),
    TRUE, ""
)</f>
        <v>0.3</v>
      </c>
      <c r="AB28" s="46">
        <v>24</v>
      </c>
      <c r="AC28" s="43" cm="1">
        <f t="array" aca="1" ref="AC28" ca="1">_xlfn.IFS(
    $I28=0,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$I28&lt;C$14, MIN(Payline!J$5/10, COUNTIF(J26:J28, $AC$1)) +
              MIN(Payline!J$4/10, COUNTIF(J27:J29, $AC$1)) +
              MIN(Payline!J$3/10, COUNTIF(J28:J30, $AC$1)),
    TRUE, ""
)</f>
        <v>0</v>
      </c>
      <c r="AD28" s="43" cm="1">
        <f t="array" aca="1" ref="AD28" ca="1">_xlfn.IFS(
    $I28=0,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$I28&lt;D$14, MIN(Payline!K$5/10, COUNTIF(K26:K28, $AC$1)) +
              MIN(Payline!K$4/10, COUNTIF(K27:K29, $AC$1)) +
              MIN(Payline!K$3/10, COUNTIF(K28:K30, $AC$1)),
    TRUE, ""
)</f>
        <v>0</v>
      </c>
      <c r="AE28" s="43" cm="1">
        <f t="array" aca="1" ref="AE28" ca="1">_xlfn.IFS(
    $I28=0,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$I28&lt;E$14, MIN(Payline!L$5/10, COUNTIF(L26:L28, $AC$1)) +
              MIN(Payline!L$4/10, COUNTIF(L27:L29, $AC$1)) +
              MIN(Payline!L$3/10, COUNTIF(L28:L30, $AC$1)),
    TRUE, ""
)</f>
        <v>0</v>
      </c>
      <c r="AF28" s="43" cm="1">
        <f t="array" aca="1" ref="AF28" ca="1">_xlfn.IFS(
    $I28=0,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$I28&lt;F$14, MIN(Payline!M$5/10, COUNTIF(M26:M28, $AC$1)) +
              MIN(Payline!M$4/10, COUNTIF(M27:M29, $AC$1)) +
              MIN(Payline!M$3/10, COUNTIF(M28:M30, $AC$1)),
    TRUE, ""
)</f>
        <v>0</v>
      </c>
      <c r="AG28" s="43" cm="1">
        <f t="array" aca="1" ref="AG28" ca="1">_xlfn.IFS(
    $I28=0,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$I28&lt;G$14, MIN(Payline!N$5/10, COUNTIF(N26:N28, $AC$1)) +
              MIN(Payline!N$4/10, COUNTIF(N27:N29, $AC$1)) +
              MIN(Payline!N$3/10, COUNTIF(N28:N30, $AC$1)),
    TRUE, ""
)</f>
        <v>0</v>
      </c>
      <c r="AH28" s="46">
        <v>24</v>
      </c>
      <c r="AI28" s="43" cm="1">
        <f t="array" aca="1" ref="AI28" ca="1">_xlfn.IFS(
    $I28=0,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$I28&lt;C$14, MIN(Payline!J$5/10, COUNTIF(J26:J28, $AI$1)) +
              MIN(Payline!J$4/10, COUNTIF(J27:J29, $AI$1)) +
              MIN(Payline!J$3/10, COUNTIF(J28:J30, $AI$1)),
    TRUE, ""
)</f>
        <v>0</v>
      </c>
      <c r="AJ28" s="43" cm="1">
        <f t="array" aca="1" ref="AJ28" ca="1">_xlfn.IFS(
    $I28=0,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$I28&lt;D$14, MIN(Payline!K$5/10, COUNTIF(K26:K28, $AI$1)) +
              MIN(Payline!K$4/10, COUNTIF(K27:K29, $AI$1)) +
              MIN(Payline!K$3/10, COUNTIF(K28:K30, $AI$1)),
    TRUE, ""
)</f>
        <v>0</v>
      </c>
      <c r="AK28" s="43" cm="1">
        <f t="array" aca="1" ref="AK28" ca="1">_xlfn.IFS(
    $I28=0,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$I28&lt;E$14, MIN(Payline!L$5/10, COUNTIF(L26:L28, $AI$1)) +
              MIN(Payline!L$4/10, COUNTIF(L27:L29, $AI$1)) +
              MIN(Payline!L$3/10, COUNTIF(L28:L30, $AI$1)),
    TRUE, ""
)</f>
        <v>0</v>
      </c>
      <c r="AL28" s="43" cm="1">
        <f t="array" aca="1" ref="AL28" ca="1">_xlfn.IFS(
    $I28=0,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$I28&lt;F$14, MIN(Payline!M$5/10, COUNTIF(M26:M28, $AI$1)) +
              MIN(Payline!M$4/10, COUNTIF(M27:M29, $AI$1)) +
              MIN(Payline!M$3/10, COUNTIF(M28:M30, $AI$1)),
    TRUE, ""
)</f>
        <v>0</v>
      </c>
      <c r="AM28" s="43" cm="1">
        <f t="array" aca="1" ref="AM28" ca="1">_xlfn.IFS(
    $I28=0,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$I28&lt;G$14, MIN(Payline!N$5/10, COUNTIF(N26:N28, $AI$1)) +
              MIN(Payline!N$4/10, COUNTIF(N27:N29, $AI$1)) +
              MIN(Payline!N$3/10, COUNTIF(N28:N30, $AI$1)),
    TRUE, ""
)</f>
        <v>0</v>
      </c>
      <c r="AN28" s="46">
        <v>24</v>
      </c>
      <c r="AO28" s="43" cm="1">
        <f t="array" aca="1" ref="AO28" ca="1">_xlfn.IFS(
    $I28=0,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$I28&lt;C$14, MIN(Payline!J$5/10, COUNTIF(J26:J28, $AO$1)) +
              MIN(Payline!J$4/10, COUNTIF(J27:J29, $AO$1)) +
              MIN(Payline!J$3/10, COUNTIF(J28:J30, $AO$1)),
    TRUE, ""
)</f>
        <v>0.3</v>
      </c>
      <c r="AP28" s="43" cm="1">
        <f t="array" aca="1" ref="AP28" ca="1">_xlfn.IFS(
    $I28=0,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$I28&lt;D$14, MIN(Payline!K$5/10, COUNTIF(K26:K28, $AO$1)) +
              MIN(Payline!K$4/10, COUNTIF(K27:K29, $AO$1)) +
              MIN(Payline!K$3/10, COUNTIF(K28:K30, $AO$1)),
    TRUE, ""
)</f>
        <v>0.3</v>
      </c>
      <c r="AQ28" s="43" cm="1">
        <f t="array" aca="1" ref="AQ28" ca="1">_xlfn.IFS(
    $I28=0,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$I28&lt;E$14, MIN(Payline!L$5/10, COUNTIF(L26:L28, $AO$1)) +
              MIN(Payline!L$4/10, COUNTIF(L27:L29, $AO$1)) +
              MIN(Payline!L$3/10, COUNTIF(L28:L30, $AO$1)),
    TRUE, ""
)</f>
        <v>0.3</v>
      </c>
      <c r="AR28" s="43" cm="1">
        <f t="array" aca="1" ref="AR28" ca="1">_xlfn.IFS(
    $I28=0,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$I28&lt;F$14, MIN(Payline!M$5/10, COUNTIF(M26:M28, $AO$1)) +
              MIN(Payline!M$4/10, COUNTIF(M27:M29, $AO$1)) +
              MIN(Payline!M$3/10, COUNTIF(M28:M30, $AO$1)),
    TRUE, ""
)</f>
        <v>0.4</v>
      </c>
      <c r="AS28" s="43" cm="1">
        <f t="array" aca="1" ref="AS28" ca="1">_xlfn.IFS(
    $I28=0,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$I28&lt;G$14, MIN(Payline!N$5/10, COUNTIF(N26:N28, $AO$1)) +
              MIN(Payline!N$4/10, COUNTIF(N27:N29, $AO$1)) +
              MIN(Payline!N$3/10, COUNTIF(N28:N30, $AO$1)),
    TRUE, ""
)</f>
        <v>0.3</v>
      </c>
      <c r="AT28" s="46">
        <v>24</v>
      </c>
      <c r="AU28" s="43" cm="1">
        <f t="array" aca="1" ref="AU28" ca="1">_xlfn.IFS(
    $I28=0,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$I28&lt;C$14, MIN(Payline!J$5/10, COUNTIF(J26:J28, $AU$1)) +
              MIN(Payline!J$4/10, COUNTIF(J27:J29, $AU$1)) +
              MIN(Payline!J$3/10, COUNTIF(J28:J30, $AU$1)),
    TRUE, ""
)</f>
        <v>1</v>
      </c>
      <c r="AV28" s="43" cm="1">
        <f t="array" aca="1" ref="AV28" ca="1">_xlfn.IFS(
    $I28=0,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$I28&lt;D$14, MIN(Payline!K$5/10, COUNTIF(K26:K28, $AU$1)) +
              MIN(Payline!K$4/10, COUNTIF(K27:K29, $AU$1)) +
              MIN(Payline!K$3/10, COUNTIF(K28:K30, $AU$1)),
    TRUE, ""
)</f>
        <v>1</v>
      </c>
      <c r="AW28" s="43" cm="1">
        <f t="array" aca="1" ref="AW28" ca="1">_xlfn.IFS(
    $I28=0,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$I28&lt;E$14, MIN(Payline!L$5/10, COUNTIF(L26:L28, $AU$1)) +
              MIN(Payline!L$4/10, COUNTIF(L27:L29, $AU$1)) +
              MIN(Payline!L$3/10, COUNTIF(L28:L30, $AU$1)),
    TRUE, ""
)</f>
        <v>1</v>
      </c>
      <c r="AX28" s="43" cm="1">
        <f t="array" aca="1" ref="AX28" ca="1">_xlfn.IFS(
    $I28=0,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$I28&lt;F$14, MIN(Payline!M$5/10, COUNTIF(M26:M28, $AU$1)) +
              MIN(Payline!M$4/10, COUNTIF(M27:M29, $AU$1)) +
              MIN(Payline!M$3/10, COUNTIF(M28:M30, $AU$1)),
    TRUE, ""
)</f>
        <v>1</v>
      </c>
      <c r="AY28" s="43" cm="1">
        <f t="array" aca="1" ref="AY28" ca="1">_xlfn.IFS(
    $I28=0,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$I28&lt;G$14, MIN(Payline!N$5/10, COUNTIF(N26:N28, $AU$1)) +
              MIN(Payline!N$4/10, COUNTIF(N27:N29, $AU$1)) +
              MIN(Payline!N$3/10, COUNTIF(N28:N30, $AU$1)),
    TRUE, ""
)</f>
        <v>1</v>
      </c>
      <c r="AZ28" s="46">
        <v>24</v>
      </c>
      <c r="BA28" s="43" cm="1">
        <f t="array" aca="1" ref="BA28" ca="1">_xlfn.IFS(
    $I28=0,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$I28&lt;C$14, MIN(Payline!J$5/10, COUNTIF(J26:J28, $BA$1)) +
              MIN(Payline!J$4/10, COUNTIF(J27:J29, $BA$1)) +
              MIN(Payline!J$3/10, COUNTIF(J28:J30, $BA$1)),
    TRUE, ""
)</f>
        <v>0.7</v>
      </c>
      <c r="BB28" s="43" cm="1">
        <f t="array" aca="1" ref="BB28" ca="1">_xlfn.IFS(
    $I28=0,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$I28&lt;D$14, MIN(Payline!K$5/10, COUNTIF(K26:K28, $BA$1)) +
              MIN(Payline!K$4/10, COUNTIF(K27:K29, $BA$1)) +
              MIN(Payline!K$3/10, COUNTIF(K28:K30, $BA$1)),
    TRUE, ""
)</f>
        <v>0.6</v>
      </c>
      <c r="BC28" s="43" cm="1">
        <f t="array" aca="1" ref="BC28" ca="1">_xlfn.IFS(
    $I28=0,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$I28&lt;E$14, MIN(Payline!L$5/10, COUNTIF(L26:L28, $BA$1)) +
              MIN(Payline!L$4/10, COUNTIF(L27:L29, $BA$1)) +
              MIN(Payline!L$3/10, COUNTIF(L28:L30, $BA$1)),
    TRUE, ""
)</f>
        <v>0.7</v>
      </c>
      <c r="BD28" s="43" cm="1">
        <f t="array" aca="1" ref="BD28" ca="1">_xlfn.IFS(
    $I28=0,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$I28&lt;F$14, MIN(Payline!M$5/10, COUNTIF(M26:M28, $BA$1)) +
              MIN(Payline!M$4/10, COUNTIF(M27:M29, $BA$1)) +
              MIN(Payline!M$3/10, COUNTIF(M28:M30, $BA$1)),
    TRUE, ""
)</f>
        <v>0.7</v>
      </c>
      <c r="BE28" s="43" cm="1">
        <f t="array" aca="1" ref="BE28" ca="1">_xlfn.IFS(
    $I28=0,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$I28&lt;G$14, MIN(Payline!N$5/10, COUNTIF(N26:N28, $BA$1)) +
              MIN(Payline!N$4/10, COUNTIF(N27:N29, $BA$1)) +
              MIN(Payline!N$3/10, COUNTIF(N28:N30, $BA$1)),
    TRUE, ""
)</f>
        <v>0.7</v>
      </c>
      <c r="BF28" s="46">
        <v>24</v>
      </c>
      <c r="BG28" s="43" cm="1">
        <f t="array" aca="1" ref="BG28" ca="1">_xlfn.IFS(
    $I28=0,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$I28&lt;C$14, MIN(Payline!J$5/10, COUNTIF(J26:J28, $BG$1)) +
              MIN(Payline!J$4/10, COUNTIF(J27:J29, $BG$1)) +
              MIN(Payline!J$3/10, COUNTIF(J28:J30, $BG$1)),
    TRUE, ""
)</f>
        <v>0</v>
      </c>
      <c r="BH28" s="43" cm="1">
        <f t="array" aca="1" ref="BH28" ca="1">_xlfn.IFS(
    $I28=0,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$I28&lt;D$14, MIN(Payline!K$5/10, COUNTIF(K26:K28, $BG$1)) +
              MIN(Payline!K$4/10, COUNTIF(K27:K29, $BG$1)) +
              MIN(Payline!K$3/10, COUNTIF(K28:K30, $BG$1)),
    TRUE, ""
)</f>
        <v>0</v>
      </c>
      <c r="BI28" s="43" cm="1">
        <f t="array" aca="1" ref="BI28" ca="1">_xlfn.IFS(
    $I28=0,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$I28&lt;E$14, MIN(Payline!L$5/10, COUNTIF(L26:L28, $BG$1)) +
              MIN(Payline!L$4/10, COUNTIF(L27:L29, $BG$1)) +
              MIN(Payline!L$3/10, COUNTIF(L28:L30, $BG$1)),
    TRUE, ""
)</f>
        <v>0</v>
      </c>
      <c r="BJ28" s="43" cm="1">
        <f t="array" aca="1" ref="BJ28" ca="1">_xlfn.IFS(
    $I28=0,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$I28&lt;F$14, MIN(Payline!M$5/10, COUNTIF(M26:M28, $BG$1)) +
              MIN(Payline!M$4/10, COUNTIF(M27:M29, $BG$1)) +
              MIN(Payline!M$3/10, COUNTIF(M28:M30, $BG$1)),
    TRUE, ""
)</f>
        <v>0</v>
      </c>
      <c r="BK28" s="43" cm="1">
        <f t="array" aca="1" ref="BK28" ca="1">_xlfn.IFS(
    $I28=0,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$I28&lt;G$14, MIN(Payline!N$5/10, COUNTIF(N26:N28, $BG$1)) +
              MIN(Payline!N$4/10, COUNTIF(N27:N29, $BG$1)) +
              MIN(Payline!N$3/10, COUNTIF(N28:N30, $BG$1)),
    TRUE, ""
)</f>
        <v>0</v>
      </c>
      <c r="BL28" s="46">
        <v>24</v>
      </c>
      <c r="BM28" s="43" cm="1">
        <f t="array" aca="1" ref="BM28" ca="1">_xlfn.IFS(
    $I28=0,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$I28&lt;C$14, MIN(Payline!J$5/10, COUNTIF(J26:J28, $BM$1)) +
              MIN(Payline!J$4/10, COUNTIF(J27:J29, $BM$1)) +
              MIN(Payline!J$3/10, COUNTIF(J28:J30, $BM$1)),
    TRUE, ""
)</f>
        <v>0</v>
      </c>
      <c r="BN28" s="43" cm="1">
        <f t="array" aca="1" ref="BN28" ca="1">_xlfn.IFS(
    $I28=0,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$I28&lt;D$14, MIN(Payline!K$5/10, COUNTIF(K26:K28, $BM$1)) +
              MIN(Payline!K$4/10, COUNTIF(K27:K29, $BM$1)) +
              MIN(Payline!K$3/10, COUNTIF(K28:K30, $BM$1)),
    TRUE, ""
)</f>
        <v>0</v>
      </c>
      <c r="BO28" s="43" cm="1">
        <f t="array" aca="1" ref="BO28" ca="1">_xlfn.IFS(
    $I28=0,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$I28&lt;E$14, MIN(Payline!L$5/10, COUNTIF(L26:L28, $BM$1)) +
              MIN(Payline!L$4/10, COUNTIF(L27:L29, $BM$1)) +
              MIN(Payline!L$3/10, COUNTIF(L28:L30, $BM$1)),
    TRUE, ""
)</f>
        <v>0</v>
      </c>
      <c r="BP28" s="43" cm="1">
        <f t="array" aca="1" ref="BP28" ca="1">_xlfn.IFS(
    $I28=0,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$I28&lt;F$14, MIN(Payline!M$5/10, COUNTIF(M26:M28, $BM$1)) +
              MIN(Payline!M$4/10, COUNTIF(M27:M29, $BM$1)) +
              MIN(Payline!M$3/10, COUNTIF(M28:M30, $BM$1)),
    TRUE, ""
)</f>
        <v>0</v>
      </c>
      <c r="BQ28" s="161" cm="1">
        <f t="array" aca="1" ref="BQ28" ca="1">_xlfn.IFS(
    $I28=0,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$I28&lt;G$14, MIN(Payline!N$5/10, COUNTIF(N26:N28, $BM$1)) +
              MIN(Payline!N$4/10, COUNTIF(N27:N29, $BM$1)) +
              MIN(Payline!N$3/10, COUNTIF(N28:N30, $BM$1)),
    TRUE, ""
)</f>
        <v>0</v>
      </c>
    </row>
    <row r="29" spans="1:69" ht="17.25" thickBot="1">
      <c r="A29" s="32" t="s">
        <v>18</v>
      </c>
      <c r="B29" s="18" t="s">
        <v>57</v>
      </c>
      <c r="C29" s="96" t="s">
        <v>106</v>
      </c>
      <c r="D29" s="93" t="s">
        <v>105</v>
      </c>
      <c r="E29" s="93" t="s">
        <v>104</v>
      </c>
      <c r="F29" s="93" t="s">
        <v>103</v>
      </c>
      <c r="G29" s="92" t="s">
        <v>102</v>
      </c>
      <c r="I29" s="84">
        <v>25</v>
      </c>
      <c r="J29" s="83" t="s">
        <v>191</v>
      </c>
      <c r="K29" s="83" t="s">
        <v>191</v>
      </c>
      <c r="L29" s="83" t="s">
        <v>191</v>
      </c>
      <c r="M29" s="83" t="s">
        <v>191</v>
      </c>
      <c r="N29" s="83" t="s">
        <v>191</v>
      </c>
      <c r="P29" s="46">
        <v>25</v>
      </c>
      <c r="Q29" s="43" cm="1">
        <f t="array" aca="1" ref="Q29" ca="1">_xlfn.IFS(
    $I29=0,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$I29=1, MIN(Payline!J$5/10, COUNTIF(INDIRECT(ADDRESS(C$14+3, COLUMN(J$1))), $Q$1) + COUNTIF(J$4, $Q$1) + COUNTIF(J$5, $Q$1)) +
          MIN(Payline!J$4/10, COUNTIF(J$4, $Q$1) + COUNTIF(J$5, $Q$1) + COUNTIF(J$6, $Q$1)) +
          MIN(Payline!J$3/10, COUNTIF(J$5:J$7, $Q$1)),
    $I29=(C$14-2),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$I29=(C$14-1),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$I29&lt;C$14, MIN(Payline!J$5/10, COUNTIF(J27:J29, $Q$1)) +
              MIN(Payline!J$4/10, COUNTIF(J28:J30, $Q$1)) +
              MIN(Payline!J$3/10, COUNTIF(J29:J31, $Q$1)),
    TRUE, ""
)</f>
        <v>0</v>
      </c>
      <c r="R29" s="43" cm="1">
        <f t="array" aca="1" ref="R29" ca="1">_xlfn.IFS(
    $I29=0,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$I29=1, MIN(Payline!K$5/10, COUNTIF(INDIRECT(ADDRESS(D$14+3, COLUMN(K$1))), $Q$1) + COUNTIF(K$4, $Q$1) + COUNTIF(K$5, $Q$1)) +
          MIN(Payline!K$4/10, COUNTIF(K$4, $Q$1) + COUNTIF(K$5, $Q$1) + COUNTIF(K$6, $Q$1)) +
          MIN(Payline!K$3/10, COUNTIF(K$5:K$7, $Q$1)),
    $I29=(D$14-2),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$I29=(D$14-1),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$I29&lt;D$14, MIN(Payline!K$5/10, COUNTIF(K27:K29, $Q$1)) +
              MIN(Payline!K$4/10, COUNTIF(K28:K30, $Q$1)) +
              MIN(Payline!K$3/10, COUNTIF(K29:K31, $Q$1)),
    TRUE, ""
)</f>
        <v>0</v>
      </c>
      <c r="S29" s="43" cm="1">
        <f t="array" aca="1" ref="S29" ca="1">_xlfn.IFS(
    $I29=0,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$I29=1, MIN(Payline!L$5/10, COUNTIF(INDIRECT(ADDRESS(E$14+3, COLUMN(L$1))), $Q$1) + COUNTIF(L$4, $Q$1) + COUNTIF(L$5, $Q$1)) +
          MIN(Payline!L$4/10, COUNTIF(L$4, $Q$1) + COUNTIF(L$5, $Q$1) + COUNTIF(L$6, $Q$1)) +
          MIN(Payline!L$3/10, COUNTIF(L$5:L$7, $Q$1)),
    $I29=(E$14-2),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$I29=(E$14-1),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$I29&lt;E$14, MIN(Payline!L$5/10, COUNTIF(L27:L29, $Q$1)) +
              MIN(Payline!L$4/10, COUNTIF(L28:L30, $Q$1)) +
              MIN(Payline!L$3/10, COUNTIF(L29:L31, $Q$1)),
    TRUE, ""
)</f>
        <v>0</v>
      </c>
      <c r="T29" s="43" cm="1">
        <f t="array" aca="1" ref="T29" ca="1">_xlfn.IFS(
    $I29=0,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$I29=1, MIN(Payline!M$5/10, COUNTIF(INDIRECT(ADDRESS(F$14+3, COLUMN(M$1))), $Q$1) + COUNTIF(M$4, $Q$1) + COUNTIF(M$5, $Q$1)) +
          MIN(Payline!M$4/10, COUNTIF(M$4, $Q$1) + COUNTIF(M$5, $Q$1) + COUNTIF(M$6, $Q$1)) +
          MIN(Payline!M$3/10, COUNTIF(M$5:M$7, $Q$1)),
    $I29=(F$14-2),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$I29=(F$14-1),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$I29&lt;F$14, MIN(Payline!M$5/10, COUNTIF(M27:M29, $Q$1)) +
              MIN(Payline!M$4/10, COUNTIF(M28:M30, $Q$1)) +
              MIN(Payline!M$3/10, COUNTIF(M29:M31, $Q$1)),
    TRUE, ""
)</f>
        <v>0</v>
      </c>
      <c r="U29" s="43" cm="1">
        <f t="array" aca="1" ref="U29" ca="1">_xlfn.IFS(
    $I29=0,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$I29=1, MIN(Payline!N$5/10, COUNTIF(INDIRECT(ADDRESS(G$14+3, COLUMN(N$1))), $Q$1) + COUNTIF(N$4, $Q$1) + COUNTIF(N$5, $Q$1)) +
          MIN(Payline!N$4/10, COUNTIF(N$4, $Q$1) + COUNTIF(N$5, $Q$1) + COUNTIF(N$6, $Q$1)) +
          MIN(Payline!N$3/10, COUNTIF(N$5:N$7, $Q$1)),
    $I29=(G$14-2),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$I29=(G$14-1),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$I29&lt;G$14, MIN(Payline!N$5/10, COUNTIF(N27:N29, $Q$1)) +
              MIN(Payline!N$4/10, COUNTIF(N28:N30, $Q$1)) +
              MIN(Payline!N$3/10, COUNTIF(N29:N31, $Q$1)),
    TRUE, ""
)</f>
        <v>0</v>
      </c>
      <c r="V29" s="46">
        <v>25</v>
      </c>
      <c r="W29" s="43" cm="1">
        <f t="array" aca="1" ref="W29" ca="1">_xlfn.IFS(
    $I29=0,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$I29=1, MIN(Payline!J$5/10, COUNTIF(INDIRECT(ADDRESS(C$14+3, COLUMN(J$1))), $W$1) + COUNTIF(J$4, $W$1) + COUNTIF(J$5, $W$1)) +
          MIN(Payline!J$4/10, COUNTIF(J$4, $W$1) + COUNTIF(J$5, $W$1) + COUNTIF(J$6, $W$1)) +
          MIN(Payline!J$3/10, COUNTIF(J$5:J$7, $W$1)),
    $I29=(C$14-2),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$I29=(C$14-1),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$I29&lt;C$14, MIN(Payline!J$5/10, COUNTIF(J27:J29, $W$1)) +
              MIN(Payline!J$4/10, COUNTIF(J28:J30, $W$1)) +
              MIN(Payline!J$3/10, COUNTIF(J29:J31, $W$1)),
    TRUE, ""
)</f>
        <v>0</v>
      </c>
      <c r="X29" s="43" cm="1">
        <f t="array" aca="1" ref="X29" ca="1">_xlfn.IFS(
    $I29=0,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$I29=1, MIN(Payline!K$5/10, COUNTIF(INDIRECT(ADDRESS(D$14+3, COLUMN(K$1))), $W$1) + COUNTIF(K$4, $W$1) + COUNTIF(K$5, $W$1)) +
          MIN(Payline!K$4/10, COUNTIF(K$4, $W$1) + COUNTIF(K$5, $W$1) + COUNTIF(K$6, $W$1)) +
          MIN(Payline!K$3/10, COUNTIF(K$5:K$7, $W$1)),
    $I29=(D$14-2),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$I29=(D$14-1),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$I29&lt;D$14, MIN(Payline!K$5/10, COUNTIF(K27:K29, $W$1)) +
              MIN(Payline!K$4/10, COUNTIF(K28:K30, $W$1)) +
              MIN(Payline!K$3/10, COUNTIF(K29:K31, $W$1)),
    TRUE, ""
)</f>
        <v>0</v>
      </c>
      <c r="Y29" s="43" cm="1">
        <f t="array" aca="1" ref="Y29" ca="1">_xlfn.IFS(
    $I29=0,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$I29=1, MIN(Payline!L$5/10, COUNTIF(INDIRECT(ADDRESS(E$14+3, COLUMN(L$1))), $W$1) + COUNTIF(L$4, $W$1) + COUNTIF(L$5, $W$1)) +
          MIN(Payline!L$4/10, COUNTIF(L$4, $W$1) + COUNTIF(L$5, $W$1) + COUNTIF(L$6, $W$1)) +
          MIN(Payline!L$3/10, COUNTIF(L$5:L$7, $W$1)),
    $I29=(E$14-2),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$I29=(E$14-1),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$I29&lt;E$14, MIN(Payline!L$5/10, COUNTIF(L27:L29, $W$1)) +
              MIN(Payline!L$4/10, COUNTIF(L28:L30, $W$1)) +
              MIN(Payline!L$3/10, COUNTIF(L29:L31, $W$1)),
    TRUE, ""
)</f>
        <v>0</v>
      </c>
      <c r="Z29" s="43" cm="1">
        <f t="array" aca="1" ref="Z29" ca="1">_xlfn.IFS(
    $I29=0,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$I29=1, MIN(Payline!M$5/10, COUNTIF(INDIRECT(ADDRESS(F$14+3, COLUMN(M$1))), $W$1) + COUNTIF(M$4, $W$1) + COUNTIF(M$5, $W$1)) +
          MIN(Payline!M$4/10, COUNTIF(M$4, $W$1) + COUNTIF(M$5, $W$1) + COUNTIF(M$6, $W$1)) +
          MIN(Payline!M$3/10, COUNTIF(M$5:M$7, $W$1)),
    $I29=(F$14-2),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$I29=(F$14-1),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$I29&lt;F$14, MIN(Payline!M$5/10, COUNTIF(M27:M29, $W$1)) +
              MIN(Payline!M$4/10, COUNTIF(M28:M30, $W$1)) +
              MIN(Payline!M$3/10, COUNTIF(M29:M31, $W$1)),
    TRUE, ""
)</f>
        <v>0</v>
      </c>
      <c r="AA29" s="43" cm="1">
        <f t="array" aca="1" ref="AA29" ca="1">_xlfn.IFS(
    $I29=0,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$I29=1, MIN(Payline!N$5/10, COUNTIF(INDIRECT(ADDRESS(G$14+3, COLUMN(N$1))), $W$1) + COUNTIF(N$4, $W$1) + COUNTIF(N$5, $W$1)) +
          MIN(Payline!N$4/10, COUNTIF(N$4, $W$1) + COUNTIF(N$5, $W$1) + COUNTIF(N$6, $W$1)) +
          MIN(Payline!N$3/10, COUNTIF(N$5:N$7, $W$1)),
    $I29=(G$14-2),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$I29=(G$14-1),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$I29&lt;G$14, MIN(Payline!N$5/10, COUNTIF(N27:N29, $W$1)) +
              MIN(Payline!N$4/10, COUNTIF(N28:N30, $W$1)) +
              MIN(Payline!N$3/10, COUNTIF(N29:N31, $W$1)),
    TRUE, ""
)</f>
        <v>0</v>
      </c>
      <c r="AB29" s="46">
        <v>25</v>
      </c>
      <c r="AC29" s="43" cm="1">
        <f t="array" aca="1" ref="AC29" ca="1">_xlfn.IFS(
    $I29=0,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$I29=1,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$I29=(C$14-2),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$I29=(C$14-1),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$I29&lt;C$14, MIN(Payline!J$5/10, COUNTIF(J27:J29, $AC$1)) +
              MIN(Payline!J$4/10, COUNTIF(J28:J30, $AC$1)) +
              MIN(Payline!J$3/10, COUNTIF(J29:J31, $AC$1)),
    TRUE, ""
)</f>
        <v>0</v>
      </c>
      <c r="AD29" s="43" cm="1">
        <f t="array" aca="1" ref="AD29" ca="1">_xlfn.IFS(
    $I29=0,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$I29=1,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$I29=(D$14-2),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$I29=(D$14-1),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$I29&lt;D$14, MIN(Payline!K$5/10, COUNTIF(K27:K29, $AC$1)) +
              MIN(Payline!K$4/10, COUNTIF(K28:K30, $AC$1)) +
              MIN(Payline!K$3/10, COUNTIF(K29:K31, $AC$1)),
    TRUE, ""
)</f>
        <v>0</v>
      </c>
      <c r="AE29" s="43" cm="1">
        <f t="array" aca="1" ref="AE29" ca="1">_xlfn.IFS(
    $I29=0,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$I29=1,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$I29=(E$14-2),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$I29=(E$14-1),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$I29&lt;E$14, MIN(Payline!L$5/10, COUNTIF(L27:L29, $AC$1)) +
              MIN(Payline!L$4/10, COUNTIF(L28:L30, $AC$1)) +
              MIN(Payline!L$3/10, COUNTIF(L29:L31, $AC$1)),
    TRUE, ""
)</f>
        <v>0</v>
      </c>
      <c r="AF29" s="43" cm="1">
        <f t="array" aca="1" ref="AF29" ca="1">_xlfn.IFS(
    $I29=0,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$I29=1,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$I29=(F$14-2),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$I29=(F$14-1),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$I29&lt;F$14, MIN(Payline!M$5/10, COUNTIF(M27:M29, $AC$1)) +
              MIN(Payline!M$4/10, COUNTIF(M28:M30, $AC$1)) +
              MIN(Payline!M$3/10, COUNTIF(M29:M31, $AC$1)),
    TRUE, ""
)</f>
        <v>0</v>
      </c>
      <c r="AG29" s="43" cm="1">
        <f t="array" aca="1" ref="AG29" ca="1">_xlfn.IFS(
    $I29=0,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$I29=1,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$I29=(G$14-2),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$I29=(G$14-1),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$I29&lt;G$14, MIN(Payline!N$5/10, COUNTIF(N27:N29, $AC$1)) +
              MIN(Payline!N$4/10, COUNTIF(N28:N30, $AC$1)) +
              MIN(Payline!N$3/10, COUNTIF(N29:N31, $AC$1)),
    TRUE, ""
)</f>
        <v>0</v>
      </c>
      <c r="AH29" s="46">
        <v>25</v>
      </c>
      <c r="AI29" s="43" cm="1">
        <f t="array" aca="1" ref="AI29" ca="1">_xlfn.IFS(
    $I29=0,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$I29=1,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$I29=(C$14-2),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$I29=(C$14-1),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$I29&lt;C$14, MIN(Payline!J$5/10, COUNTIF(J27:J29, $AI$1)) +
              MIN(Payline!J$4/10, COUNTIF(J28:J30, $AI$1)) +
              MIN(Payline!J$3/10, COUNTIF(J29:J31, $AI$1)),
    TRUE, ""
)</f>
        <v>0</v>
      </c>
      <c r="AJ29" s="43" cm="1">
        <f t="array" aca="1" ref="AJ29" ca="1">_xlfn.IFS(
    $I29=0,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$I29=1,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$I29=(D$14-2),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$I29=(D$14-1),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$I29&lt;D$14, MIN(Payline!K$5/10, COUNTIF(K27:K29, $AI$1)) +
              MIN(Payline!K$4/10, COUNTIF(K28:K30, $AI$1)) +
              MIN(Payline!K$3/10, COUNTIF(K29:K31, $AI$1)),
    TRUE, ""
)</f>
        <v>0</v>
      </c>
      <c r="AK29" s="43" cm="1">
        <f t="array" aca="1" ref="AK29" ca="1">_xlfn.IFS(
    $I29=0,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$I29=1,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$I29=(E$14-2),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$I29=(E$14-1),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$I29&lt;E$14, MIN(Payline!L$5/10, COUNTIF(L27:L29, $AI$1)) +
              MIN(Payline!L$4/10, COUNTIF(L28:L30, $AI$1)) +
              MIN(Payline!L$3/10, COUNTIF(L29:L31, $AI$1)),
    TRUE, ""
)</f>
        <v>0</v>
      </c>
      <c r="AL29" s="43" cm="1">
        <f t="array" aca="1" ref="AL29" ca="1">_xlfn.IFS(
    $I29=0,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$I29=1,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$I29=(F$14-2),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$I29=(F$14-1),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$I29&lt;F$14, MIN(Payline!M$5/10, COUNTIF(M27:M29, $AI$1)) +
              MIN(Payline!M$4/10, COUNTIF(M28:M30, $AI$1)) +
              MIN(Payline!M$3/10, COUNTIF(M29:M31, $AI$1)),
    TRUE, ""
)</f>
        <v>0</v>
      </c>
      <c r="AM29" s="43" cm="1">
        <f t="array" aca="1" ref="AM29" ca="1">_xlfn.IFS(
    $I29=0,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$I29=1,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$I29=(G$14-2),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$I29=(G$14-1),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$I29&lt;G$14, MIN(Payline!N$5/10, COUNTIF(N27:N29, $AI$1)) +
              MIN(Payline!N$4/10, COUNTIF(N28:N30, $AI$1)) +
              MIN(Payline!N$3/10, COUNTIF(N29:N31, $AI$1)),
    TRUE, ""
)</f>
        <v>0</v>
      </c>
      <c r="AN29" s="46">
        <v>25</v>
      </c>
      <c r="AO29" s="43" cm="1">
        <f t="array" aca="1" ref="AO29" ca="1">_xlfn.IFS(
    $I29=0,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$I29=1,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$I29=(C$14-2),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$I29=(C$14-1),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$I29&lt;C$14, MIN(Payline!J$5/10, COUNTIF(J27:J29, $AO$1)) +
              MIN(Payline!J$4/10, COUNTIF(J28:J30, $AO$1)) +
              MIN(Payline!J$3/10, COUNTIF(J29:J31, $AO$1)),
    TRUE, ""
)</f>
        <v>0.7</v>
      </c>
      <c r="AP29" s="43" cm="1">
        <f t="array" aca="1" ref="AP29" ca="1">_xlfn.IFS(
    $I29=0,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$I29=1,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$I29=(D$14-2),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$I29=(D$14-1),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$I29&lt;D$14, MIN(Payline!K$5/10, COUNTIF(K27:K29, $AO$1)) +
              MIN(Payline!K$4/10, COUNTIF(K28:K30, $AO$1)) +
              MIN(Payline!K$3/10, COUNTIF(K29:K31, $AO$1)),
    TRUE, ""
)</f>
        <v>0.6</v>
      </c>
      <c r="AQ29" s="43" cm="1">
        <f t="array" aca="1" ref="AQ29" ca="1">_xlfn.IFS(
    $I29=0,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$I29=1,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$I29=(E$14-2),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$I29=(E$14-1),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$I29&lt;E$14, MIN(Payline!L$5/10, COUNTIF(L27:L29, $AO$1)) +
              MIN(Payline!L$4/10, COUNTIF(L28:L30, $AO$1)) +
              MIN(Payline!L$3/10, COUNTIF(L29:L31, $AO$1)),
    TRUE, ""
)</f>
        <v>0.7</v>
      </c>
      <c r="AR29" s="43" cm="1">
        <f t="array" aca="1" ref="AR29" ca="1">_xlfn.IFS(
    $I29=0,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$I29=1,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$I29=(F$14-2),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$I29=(F$14-1),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$I29&lt;F$14, MIN(Payline!M$5/10, COUNTIF(M27:M29, $AO$1)) +
              MIN(Payline!M$4/10, COUNTIF(M28:M30, $AO$1)) +
              MIN(Payline!M$3/10, COUNTIF(M29:M31, $AO$1)),
    TRUE, ""
)</f>
        <v>0.7</v>
      </c>
      <c r="AS29" s="43" cm="1">
        <f t="array" aca="1" ref="AS29" ca="1">_xlfn.IFS(
    $I29=0,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$I29=1,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$I29=(G$14-2),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$I29=(G$14-1),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$I29&lt;G$14, MIN(Payline!N$5/10, COUNTIF(N27:N29, $AO$1)) +
              MIN(Payline!N$4/10, COUNTIF(N28:N30, $AO$1)) +
              MIN(Payline!N$3/10, COUNTIF(N29:N31, $AO$1)),
    TRUE, ""
)</f>
        <v>0.7</v>
      </c>
      <c r="AT29" s="46">
        <v>25</v>
      </c>
      <c r="AU29" s="43" cm="1">
        <f t="array" aca="1" ref="AU29" ca="1">_xlfn.IFS(
    $I29=0,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$I29=1,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$I29=(C$14-2),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$I29=(C$14-1),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$I29&lt;C$14, MIN(Payline!J$5/10, COUNTIF(J27:J29, $AU$1)) +
              MIN(Payline!J$4/10, COUNTIF(J28:J30, $AU$1)) +
              MIN(Payline!J$3/10, COUNTIF(J29:J31, $AU$1)),
    TRUE, ""
)</f>
        <v>0.7</v>
      </c>
      <c r="AV29" s="43" cm="1">
        <f t="array" aca="1" ref="AV29" ca="1">_xlfn.IFS(
    $I29=0,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$I29=1,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$I29=(D$14-2),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$I29=(D$14-1),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$I29&lt;D$14, MIN(Payline!K$5/10, COUNTIF(K27:K29, $AU$1)) +
              MIN(Payline!K$4/10, COUNTIF(K28:K30, $AU$1)) +
              MIN(Payline!K$3/10, COUNTIF(K29:K31, $AU$1)),
    TRUE, ""
)</f>
        <v>0.7</v>
      </c>
      <c r="AW29" s="43" cm="1">
        <f t="array" aca="1" ref="AW29" ca="1">_xlfn.IFS(
    $I29=0,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$I29=1,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$I29=(E$14-2),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$I29=(E$14-1),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$I29&lt;E$14, MIN(Payline!L$5/10, COUNTIF(L27:L29, $AU$1)) +
              MIN(Payline!L$4/10, COUNTIF(L28:L30, $AU$1)) +
              MIN(Payline!L$3/10, COUNTIF(L29:L31, $AU$1)),
    TRUE, ""
)</f>
        <v>0.7</v>
      </c>
      <c r="AX29" s="43" cm="1">
        <f t="array" aca="1" ref="AX29" ca="1">_xlfn.IFS(
    $I29=0,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$I29=1,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$I29=(F$14-2),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$I29=(F$14-1),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$I29&lt;F$14, MIN(Payline!M$5/10, COUNTIF(M27:M29, $AU$1)) +
              MIN(Payline!M$4/10, COUNTIF(M28:M30, $AU$1)) +
              MIN(Payline!M$3/10, COUNTIF(M29:M31, $AU$1)),
    TRUE, ""
)</f>
        <v>0.6</v>
      </c>
      <c r="AY29" s="43" cm="1">
        <f t="array" aca="1" ref="AY29" ca="1">_xlfn.IFS(
    $I29=0,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$I29=1,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$I29=(G$14-2),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$I29=(G$14-1),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$I29&lt;G$14, MIN(Payline!N$5/10, COUNTIF(N27:N29, $AU$1)) +
              MIN(Payline!N$4/10, COUNTIF(N28:N30, $AU$1)) +
              MIN(Payline!N$3/10, COUNTIF(N29:N31, $AU$1)),
    TRUE, ""
)</f>
        <v>0.7</v>
      </c>
      <c r="AZ29" s="46">
        <v>25</v>
      </c>
      <c r="BA29" s="43" cm="1">
        <f t="array" aca="1" ref="BA29" ca="1">_xlfn.IFS(
    $I29=0,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$I29=1,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$I29=(C$14-2),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$I29=(C$14-1),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$I29&lt;C$14, MIN(Payline!J$5/10, COUNTIF(J27:J29, $BA$1)) +
              MIN(Payline!J$4/10, COUNTIF(J28:J30, $BA$1)) +
              MIN(Payline!J$3/10, COUNTIF(J29:J31, $BA$1)),
    TRUE, ""
)</f>
        <v>1</v>
      </c>
      <c r="BB29" s="43" cm="1">
        <f t="array" aca="1" ref="BB29" ca="1">_xlfn.IFS(
    $I29=0,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$I29=1,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$I29=(D$14-2),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$I29=(D$14-1),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$I29&lt;D$14, MIN(Payline!K$5/10, COUNTIF(K27:K29, $BA$1)) +
              MIN(Payline!K$4/10, COUNTIF(K28:K30, $BA$1)) +
              MIN(Payline!K$3/10, COUNTIF(K29:K31, $BA$1)),
    TRUE, ""
)</f>
        <v>1</v>
      </c>
      <c r="BC29" s="43" cm="1">
        <f t="array" aca="1" ref="BC29" ca="1">_xlfn.IFS(
    $I29=0,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$I29=1,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$I29=(E$14-2),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$I29=(E$14-1),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$I29&lt;E$14, MIN(Payline!L$5/10, COUNTIF(L27:L29, $BA$1)) +
              MIN(Payline!L$4/10, COUNTIF(L28:L30, $BA$1)) +
              MIN(Payline!L$3/10, COUNTIF(L29:L31, $BA$1)),
    TRUE, ""
)</f>
        <v>1</v>
      </c>
      <c r="BD29" s="43" cm="1">
        <f t="array" aca="1" ref="BD29" ca="1">_xlfn.IFS(
    $I29=0,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$I29=1,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$I29=(F$14-2),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$I29=(F$14-1),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$I29&lt;F$14, MIN(Payline!M$5/10, COUNTIF(M27:M29, $BA$1)) +
              MIN(Payline!M$4/10, COUNTIF(M28:M30, $BA$1)) +
              MIN(Payline!M$3/10, COUNTIF(M29:M31, $BA$1)),
    TRUE, ""
)</f>
        <v>1</v>
      </c>
      <c r="BE29" s="43" cm="1">
        <f t="array" aca="1" ref="BE29" ca="1">_xlfn.IFS(
    $I29=0,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$I29=1,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$I29=(G$14-2),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$I29=(G$14-1),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$I29&lt;G$14, MIN(Payline!N$5/10, COUNTIF(N27:N29, $BA$1)) +
              MIN(Payline!N$4/10, COUNTIF(N28:N30, $BA$1)) +
              MIN(Payline!N$3/10, COUNTIF(N29:N31, $BA$1)),
    TRUE, ""
)</f>
        <v>1</v>
      </c>
      <c r="BF29" s="46">
        <v>25</v>
      </c>
      <c r="BG29" s="43" cm="1">
        <f t="array" aca="1" ref="BG29" ca="1">_xlfn.IFS(
    $I29=0,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$I29=1,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$I29=(C$14-2),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$I29=(C$14-1),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$I29&lt;C$14, MIN(Payline!J$5/10, COUNTIF(J27:J29, $BG$1)) +
              MIN(Payline!J$4/10, COUNTIF(J28:J30, $BG$1)) +
              MIN(Payline!J$3/10, COUNTIF(J29:J31, $BG$1)),
    TRUE, ""
)</f>
        <v>0</v>
      </c>
      <c r="BH29" s="43" cm="1">
        <f t="array" aca="1" ref="BH29" ca="1">_xlfn.IFS(
    $I29=0,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$I29=1,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$I29=(D$14-2),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$I29=(D$14-1),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$I29&lt;D$14, MIN(Payline!K$5/10, COUNTIF(K27:K29, $BG$1)) +
              MIN(Payline!K$4/10, COUNTIF(K28:K30, $BG$1)) +
              MIN(Payline!K$3/10, COUNTIF(K29:K31, $BG$1)),
    TRUE, ""
)</f>
        <v>0</v>
      </c>
      <c r="BI29" s="43" cm="1">
        <f t="array" aca="1" ref="BI29" ca="1">_xlfn.IFS(
    $I29=0,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$I29=1,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$I29=(E$14-2),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$I29=(E$14-1),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$I29&lt;E$14, MIN(Payline!L$5/10, COUNTIF(L27:L29, $BG$1)) +
              MIN(Payline!L$4/10, COUNTIF(L28:L30, $BG$1)) +
              MIN(Payline!L$3/10, COUNTIF(L29:L31, $BG$1)),
    TRUE, ""
)</f>
        <v>0</v>
      </c>
      <c r="BJ29" s="43" cm="1">
        <f t="array" aca="1" ref="BJ29" ca="1">_xlfn.IFS(
    $I29=0,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$I29=1,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$I29=(F$14-2),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$I29=(F$14-1),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$I29&lt;F$14, MIN(Payline!M$5/10, COUNTIF(M27:M29, $BG$1)) +
              MIN(Payline!M$4/10, COUNTIF(M28:M30, $BG$1)) +
              MIN(Payline!M$3/10, COUNTIF(M29:M31, $BG$1)),
    TRUE, ""
)</f>
        <v>0</v>
      </c>
      <c r="BK29" s="43" cm="1">
        <f t="array" aca="1" ref="BK29" ca="1">_xlfn.IFS(
    $I29=0,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$I29=1,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$I29=(G$14-2),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$I29=(G$14-1),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$I29&lt;G$14, MIN(Payline!N$5/10, COUNTIF(N27:N29, $BG$1)) +
              MIN(Payline!N$4/10, COUNTIF(N28:N30, $BG$1)) +
              MIN(Payline!N$3/10, COUNTIF(N29:N31, $BG$1)),
    TRUE, ""
)</f>
        <v>0</v>
      </c>
      <c r="BL29" s="46">
        <v>25</v>
      </c>
      <c r="BM29" s="43" cm="1">
        <f t="array" aca="1" ref="BM29" ca="1">_xlfn.IFS(
    $I29=0,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$I29=1,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$I29=(C$14-2),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$I29=(C$14-1),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$I29&lt;C$14, MIN(Payline!J$5/10, COUNTIF(J27:J29, $BM$1)) +
              MIN(Payline!J$4/10, COUNTIF(J28:J30, $BM$1)) +
              MIN(Payline!J$3/10, COUNTIF(J29:J31, $BM$1)),
    TRUE, ""
)</f>
        <v>0.3</v>
      </c>
      <c r="BN29" s="43" cm="1">
        <f t="array" aca="1" ref="BN29" ca="1">_xlfn.IFS(
    $I29=0,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$I29=1,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$I29=(D$14-2),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$I29=(D$14-1),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$I29&lt;D$14, MIN(Payline!K$5/10, COUNTIF(K27:K29, $BM$1)) +
              MIN(Payline!K$4/10, COUNTIF(K28:K30, $BM$1)) +
              MIN(Payline!K$3/10, COUNTIF(K29:K31, $BM$1)),
    TRUE, ""
)</f>
        <v>0.3</v>
      </c>
      <c r="BO29" s="43" cm="1">
        <f t="array" aca="1" ref="BO29" ca="1">_xlfn.IFS(
    $I29=0,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$I29=1,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$I29=(E$14-2),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$I29=(E$14-1),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$I29&lt;E$14, MIN(Payline!L$5/10, COUNTIF(L27:L29, $BM$1)) +
              MIN(Payline!L$4/10, COUNTIF(L28:L30, $BM$1)) +
              MIN(Payline!L$3/10, COUNTIF(L29:L31, $BM$1)),
    TRUE, ""
)</f>
        <v>0.3</v>
      </c>
      <c r="BP29" s="43" cm="1">
        <f t="array" aca="1" ref="BP29" ca="1">_xlfn.IFS(
    $I29=0,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$I29=1,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$I29=(F$14-2),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$I29=(F$14-1),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$I29&lt;F$14, MIN(Payline!M$5/10, COUNTIF(M27:M29, $BM$1)) +
              MIN(Payline!M$4/10, COUNTIF(M28:M30, $BM$1)) +
              MIN(Payline!M$3/10, COUNTIF(M29:M31, $BM$1)),
    TRUE, ""
)</f>
        <v>0.4</v>
      </c>
      <c r="BQ29" s="161" cm="1">
        <f t="array" aca="1" ref="BQ29" ca="1">_xlfn.IFS(
    $I29=0,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$I29=1,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$I29=(G$14-2),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$I29=(G$14-1),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$I29&lt;G$14, MIN(Payline!N$5/10, COUNTIF(N27:N29, $BM$1)) +
              MIN(Payline!N$4/10, COUNTIF(N28:N30, $BM$1)) +
              MIN(Payline!N$3/10, COUNTIF(N29:N31, $BM$1)),
    TRUE, ""
)</f>
        <v>0.3</v>
      </c>
    </row>
    <row r="30" spans="1:69">
      <c r="A30" s="90" t="s">
        <v>4</v>
      </c>
      <c r="B30" s="63">
        <v>11</v>
      </c>
      <c r="C30" s="108">
        <f ca="1">IF($A30=$Q$1,C18,C13-C18)</f>
        <v>2</v>
      </c>
      <c r="D30" s="107">
        <f ca="1">IF($A30=$Q$1,D18,D13-D18)</f>
        <v>2</v>
      </c>
      <c r="E30" s="107">
        <f ca="1">IF($A30=$Q$1,E18,E13-E18)</f>
        <v>2</v>
      </c>
      <c r="F30" s="107">
        <f ca="1">IF($A30=$Q$1,F18,F13-F18)</f>
        <v>2</v>
      </c>
      <c r="G30" s="91">
        <f ca="1">IF($A30=$Q$1,G18,G13-G18)</f>
        <v>2</v>
      </c>
      <c r="I30" s="84">
        <v>26</v>
      </c>
      <c r="J30" s="83" t="s">
        <v>189</v>
      </c>
      <c r="K30" s="83" t="s">
        <v>189</v>
      </c>
      <c r="L30" s="83" t="s">
        <v>189</v>
      </c>
      <c r="M30" s="83" t="s">
        <v>189</v>
      </c>
      <c r="N30" s="83" t="s">
        <v>189</v>
      </c>
      <c r="P30" s="46">
        <v>26</v>
      </c>
      <c r="Q30" s="43" cm="1">
        <f t="array" aca="1" ref="Q30" ca="1">_xlfn.IFS(
    $I30=0,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$I30=1, MIN(Payline!J$5/10, COUNTIF(INDIRECT(ADDRESS(C$14+3, COLUMN(J$1))), $Q$1) + COUNTIF(J$4, $Q$1) + COUNTIF(J$5, $Q$1)) +
          MIN(Payline!J$4/10, COUNTIF(J$4, $Q$1) + COUNTIF(J$5, $Q$1) + COUNTIF(J$6, $Q$1)) +
          MIN(Payline!J$3/10, COUNTIF(J$5:J$7, $Q$1)),
    $I30=(C$14-2),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$I30&lt;C$14, MIN(Payline!J$5/10, COUNTIF(J28:J30, $Q$1)) +
              MIN(Payline!J$4/10, COUNTIF(J29:J31, $Q$1)) +
              MIN(Payline!J$3/10, COUNTIF(J30:J32, $Q$1)),
    TRUE, ""
)</f>
        <v>0</v>
      </c>
      <c r="R30" s="43" cm="1">
        <f t="array" aca="1" ref="R30" ca="1">_xlfn.IFS(
    $I30=0,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$I30=1, MIN(Payline!K$5/10, COUNTIF(INDIRECT(ADDRESS(D$14+3, COLUMN(K$1))), $Q$1) + COUNTIF(K$4, $Q$1) + COUNTIF(K$5, $Q$1)) +
          MIN(Payline!K$4/10, COUNTIF(K$4, $Q$1) + COUNTIF(K$5, $Q$1) + COUNTIF(K$6, $Q$1)) +
          MIN(Payline!K$3/10, COUNTIF(K$5:K$7, $Q$1)),
    $I30=(D$14-2),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$I30&lt;D$14, MIN(Payline!K$5/10, COUNTIF(K28:K30, $Q$1)) +
              MIN(Payline!K$4/10, COUNTIF(K29:K31, $Q$1)) +
              MIN(Payline!K$3/10, COUNTIF(K30:K32, $Q$1)),
    TRUE, ""
)</f>
        <v>0</v>
      </c>
      <c r="S30" s="43" cm="1">
        <f t="array" aca="1" ref="S30" ca="1">_xlfn.IFS(
    $I30=0,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$I30=1, MIN(Payline!L$5/10, COUNTIF(INDIRECT(ADDRESS(E$14+3, COLUMN(L$1))), $Q$1) + COUNTIF(L$4, $Q$1) + COUNTIF(L$5, $Q$1)) +
          MIN(Payline!L$4/10, COUNTIF(L$4, $Q$1) + COUNTIF(L$5, $Q$1) + COUNTIF(L$6, $Q$1)) +
          MIN(Payline!L$3/10, COUNTIF(L$5:L$7, $Q$1)),
    $I30=(E$14-2),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$I30&lt;E$14, MIN(Payline!L$5/10, COUNTIF(L28:L30, $Q$1)) +
              MIN(Payline!L$4/10, COUNTIF(L29:L31, $Q$1)) +
              MIN(Payline!L$3/10, COUNTIF(L30:L32, $Q$1)),
    TRUE, ""
)</f>
        <v>0</v>
      </c>
      <c r="T30" s="43" cm="1">
        <f t="array" aca="1" ref="T30" ca="1">_xlfn.IFS(
    $I30=0,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$I30=1, MIN(Payline!M$5/10, COUNTIF(INDIRECT(ADDRESS(F$14+3, COLUMN(M$1))), $Q$1) + COUNTIF(M$4, $Q$1) + COUNTIF(M$5, $Q$1)) +
          MIN(Payline!M$4/10, COUNTIF(M$4, $Q$1) + COUNTIF(M$5, $Q$1) + COUNTIF(M$6, $Q$1)) +
          MIN(Payline!M$3/10, COUNTIF(M$5:M$7, $Q$1)),
    $I30=(F$14-2),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$I30&lt;F$14, MIN(Payline!M$5/10, COUNTIF(M28:M30, $Q$1)) +
              MIN(Payline!M$4/10, COUNTIF(M29:M31, $Q$1)) +
              MIN(Payline!M$3/10, COUNTIF(M30:M32, $Q$1)),
    TRUE, ""
)</f>
        <v>0</v>
      </c>
      <c r="U30" s="43" cm="1">
        <f t="array" aca="1" ref="U30" ca="1">_xlfn.IFS(
    $I30=0,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$I30=1, MIN(Payline!N$5/10, COUNTIF(INDIRECT(ADDRESS(G$14+3, COLUMN(N$1))), $Q$1) + COUNTIF(N$4, $Q$1) + COUNTIF(N$5, $Q$1)) +
          MIN(Payline!N$4/10, COUNTIF(N$4, $Q$1) + COUNTIF(N$5, $Q$1) + COUNTIF(N$6, $Q$1)) +
          MIN(Payline!N$3/10, COUNTIF(N$5:N$7, $Q$1)),
    $I30=(G$14-2),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$I30&lt;G$14, MIN(Payline!N$5/10, COUNTIF(N28:N30, $Q$1)) +
              MIN(Payline!N$4/10, COUNTIF(N29:N31, $Q$1)) +
              MIN(Payline!N$3/10, COUNTIF(N30:N32, $Q$1)),
    TRUE, ""
)</f>
        <v>0</v>
      </c>
      <c r="V30" s="46">
        <v>26</v>
      </c>
      <c r="W30" s="43" cm="1">
        <f t="array" aca="1" ref="W30" ca="1">_xlfn.IFS(
    $I30=0,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$I30=1, MIN(Payline!J$5/10, COUNTIF(INDIRECT(ADDRESS(C$14+3, COLUMN(J$1))), $W$1) + COUNTIF(J$4, $W$1) + COUNTIF(J$5, $W$1)) +
          MIN(Payline!J$4/10, COUNTIF(J$4, $W$1) + COUNTIF(J$5, $W$1) + COUNTIF(J$6, $W$1)) +
          MIN(Payline!J$3/10, COUNTIF(J$5:J$7, $W$1)),
    $I30=(C$14-2),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$I30&lt;C$14, MIN(Payline!J$5/10, COUNTIF(J28:J30, $W$1)) +
              MIN(Payline!J$4/10, COUNTIF(J29:J31, $W$1)) +
              MIN(Payline!J$3/10, COUNTIF(J30:J32, $W$1)),
    TRUE, ""
)</f>
        <v>0</v>
      </c>
      <c r="X30" s="43" cm="1">
        <f t="array" aca="1" ref="X30" ca="1">_xlfn.IFS(
    $I30=0,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$I30=1, MIN(Payline!K$5/10, COUNTIF(INDIRECT(ADDRESS(D$14+3, COLUMN(K$1))), $W$1) + COUNTIF(K$4, $W$1) + COUNTIF(K$5, $W$1)) +
          MIN(Payline!K$4/10, COUNTIF(K$4, $W$1) + COUNTIF(K$5, $W$1) + COUNTIF(K$6, $W$1)) +
          MIN(Payline!K$3/10, COUNTIF(K$5:K$7, $W$1)),
    $I30=(D$14-2),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$I30&lt;D$14, MIN(Payline!K$5/10, COUNTIF(K28:K30, $W$1)) +
              MIN(Payline!K$4/10, COUNTIF(K29:K31, $W$1)) +
              MIN(Payline!K$3/10, COUNTIF(K30:K32, $W$1)),
    TRUE, ""
)</f>
        <v>0</v>
      </c>
      <c r="Y30" s="43" cm="1">
        <f t="array" aca="1" ref="Y30" ca="1">_xlfn.IFS(
    $I30=0,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$I30=1, MIN(Payline!L$5/10, COUNTIF(INDIRECT(ADDRESS(E$14+3, COLUMN(L$1))), $W$1) + COUNTIF(L$4, $W$1) + COUNTIF(L$5, $W$1)) +
          MIN(Payline!L$4/10, COUNTIF(L$4, $W$1) + COUNTIF(L$5, $W$1) + COUNTIF(L$6, $W$1)) +
          MIN(Payline!L$3/10, COUNTIF(L$5:L$7, $W$1)),
    $I30=(E$14-2),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$I30&lt;E$14, MIN(Payline!L$5/10, COUNTIF(L28:L30, $W$1)) +
              MIN(Payline!L$4/10, COUNTIF(L29:L31, $W$1)) +
              MIN(Payline!L$3/10, COUNTIF(L30:L32, $W$1)),
    TRUE, ""
)</f>
        <v>0</v>
      </c>
      <c r="Z30" s="43" cm="1">
        <f t="array" aca="1" ref="Z30" ca="1">_xlfn.IFS(
    $I30=0,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$I30=1, MIN(Payline!M$5/10, COUNTIF(INDIRECT(ADDRESS(F$14+3, COLUMN(M$1))), $W$1) + COUNTIF(M$4, $W$1) + COUNTIF(M$5, $W$1)) +
          MIN(Payline!M$4/10, COUNTIF(M$4, $W$1) + COUNTIF(M$5, $W$1) + COUNTIF(M$6, $W$1)) +
          MIN(Payline!M$3/10, COUNTIF(M$5:M$7, $W$1)),
    $I30=(F$14-2),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$I30&lt;F$14, MIN(Payline!M$5/10, COUNTIF(M28:M30, $W$1)) +
              MIN(Payline!M$4/10, COUNTIF(M29:M31, $W$1)) +
              MIN(Payline!M$3/10, COUNTIF(M30:M32, $W$1)),
    TRUE, ""
)</f>
        <v>0</v>
      </c>
      <c r="AA30" s="43" cm="1">
        <f t="array" aca="1" ref="AA30" ca="1">_xlfn.IFS(
    $I30=0,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$I30=1, MIN(Payline!N$5/10, COUNTIF(INDIRECT(ADDRESS(G$14+3, COLUMN(N$1))), $W$1) + COUNTIF(N$4, $W$1) + COUNTIF(N$5, $W$1)) +
          MIN(Payline!N$4/10, COUNTIF(N$4, $W$1) + COUNTIF(N$5, $W$1) + COUNTIF(N$6, $W$1)) +
          MIN(Payline!N$3/10, COUNTIF(N$5:N$7, $W$1)),
    $I30=(G$14-2),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$I30&lt;G$14, MIN(Payline!N$5/10, COUNTIF(N28:N30, $W$1)) +
              MIN(Payline!N$4/10, COUNTIF(N29:N31, $W$1)) +
              MIN(Payline!N$3/10, COUNTIF(N30:N32, $W$1)),
    TRUE, ""
)</f>
        <v>0</v>
      </c>
      <c r="AB30" s="46">
        <v>26</v>
      </c>
      <c r="AC30" s="43" cm="1">
        <f t="array" aca="1" ref="AC30" ca="1">_xlfn.IFS(
    $I30=0,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$I30&lt;C$14, MIN(Payline!J$5/10, COUNTIF(J28:J30, $AC$1)) +
              MIN(Payline!J$4/10, COUNTIF(J29:J31, $AC$1)) +
              MIN(Payline!J$3/10, COUNTIF(J30:J32, $AC$1)),
    TRUE, ""
)</f>
        <v>0</v>
      </c>
      <c r="AD30" s="43" cm="1">
        <f t="array" aca="1" ref="AD30" ca="1">_xlfn.IFS(
    $I30=0,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$I30&lt;D$14, MIN(Payline!K$5/10, COUNTIF(K28:K30, $AC$1)) +
              MIN(Payline!K$4/10, COUNTIF(K29:K31, $AC$1)) +
              MIN(Payline!K$3/10, COUNTIF(K30:K32, $AC$1)),
    TRUE, ""
)</f>
        <v>0</v>
      </c>
      <c r="AE30" s="43" cm="1">
        <f t="array" aca="1" ref="AE30" ca="1">_xlfn.IFS(
    $I30=0,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$I30&lt;E$14, MIN(Payline!L$5/10, COUNTIF(L28:L30, $AC$1)) +
              MIN(Payline!L$4/10, COUNTIF(L29:L31, $AC$1)) +
              MIN(Payline!L$3/10, COUNTIF(L30:L32, $AC$1)),
    TRUE, ""
)</f>
        <v>0</v>
      </c>
      <c r="AF30" s="43" cm="1">
        <f t="array" aca="1" ref="AF30" ca="1">_xlfn.IFS(
    $I30=0,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$I30&lt;F$14, MIN(Payline!M$5/10, COUNTIF(M28:M30, $AC$1)) +
              MIN(Payline!M$4/10, COUNTIF(M29:M31, $AC$1)) +
              MIN(Payline!M$3/10, COUNTIF(M30:M32, $AC$1)),
    TRUE, ""
)</f>
        <v>0</v>
      </c>
      <c r="AG30" s="43" cm="1">
        <f t="array" aca="1" ref="AG30" ca="1">_xlfn.IFS(
    $I30=0,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$I30&lt;G$14, MIN(Payline!N$5/10, COUNTIF(N28:N30, $AC$1)) +
              MIN(Payline!N$4/10, COUNTIF(N29:N31, $AC$1)) +
              MIN(Payline!N$3/10, COUNTIF(N30:N32, $AC$1)),
    TRUE, ""
)</f>
        <v>0</v>
      </c>
      <c r="AH30" s="46">
        <v>26</v>
      </c>
      <c r="AI30" s="43" cm="1">
        <f t="array" aca="1" ref="AI30" ca="1">_xlfn.IFS(
    $I30=0,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$I30&lt;C$14, MIN(Payline!J$5/10, COUNTIF(J28:J30, $AI$1)) +
              MIN(Payline!J$4/10, COUNTIF(J29:J31, $AI$1)) +
              MIN(Payline!J$3/10, COUNTIF(J30:J32, $AI$1)),
    TRUE, ""
)</f>
        <v>0</v>
      </c>
      <c r="AJ30" s="43" cm="1">
        <f t="array" aca="1" ref="AJ30" ca="1">_xlfn.IFS(
    $I30=0,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$I30&lt;D$14, MIN(Payline!K$5/10, COUNTIF(K28:K30, $AI$1)) +
              MIN(Payline!K$4/10, COUNTIF(K29:K31, $AI$1)) +
              MIN(Payline!K$3/10, COUNTIF(K30:K32, $AI$1)),
    TRUE, ""
)</f>
        <v>0</v>
      </c>
      <c r="AK30" s="43" cm="1">
        <f t="array" aca="1" ref="AK30" ca="1">_xlfn.IFS(
    $I30=0,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$I30&lt;E$14, MIN(Payline!L$5/10, COUNTIF(L28:L30, $AI$1)) +
              MIN(Payline!L$4/10, COUNTIF(L29:L31, $AI$1)) +
              MIN(Payline!L$3/10, COUNTIF(L30:L32, $AI$1)),
    TRUE, ""
)</f>
        <v>0</v>
      </c>
      <c r="AL30" s="43" cm="1">
        <f t="array" aca="1" ref="AL30" ca="1">_xlfn.IFS(
    $I30=0,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$I30&lt;F$14, MIN(Payline!M$5/10, COUNTIF(M28:M30, $AI$1)) +
              MIN(Payline!M$4/10, COUNTIF(M29:M31, $AI$1)) +
              MIN(Payline!M$3/10, COUNTIF(M30:M32, $AI$1)),
    TRUE, ""
)</f>
        <v>0</v>
      </c>
      <c r="AM30" s="43" cm="1">
        <f t="array" aca="1" ref="AM30" ca="1">_xlfn.IFS(
    $I30=0,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$I30&lt;G$14, MIN(Payline!N$5/10, COUNTIF(N28:N30, $AI$1)) +
              MIN(Payline!N$4/10, COUNTIF(N29:N31, $AI$1)) +
              MIN(Payline!N$3/10, COUNTIF(N30:N32, $AI$1)),
    TRUE, ""
)</f>
        <v>0</v>
      </c>
      <c r="AN30" s="46">
        <v>26</v>
      </c>
      <c r="AO30" s="43" cm="1">
        <f t="array" aca="1" ref="AO30" ca="1">_xlfn.IFS(
    $I30=0,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$I30&lt;C$14, MIN(Payline!J$5/10, COUNTIF(J28:J30, $AO$1)) +
              MIN(Payline!J$4/10, COUNTIF(J29:J31, $AO$1)) +
              MIN(Payline!J$3/10, COUNTIF(J30:J32, $AO$1)),
    TRUE, ""
)</f>
        <v>1</v>
      </c>
      <c r="AP30" s="43" cm="1">
        <f t="array" aca="1" ref="AP30" ca="1">_xlfn.IFS(
    $I30=0,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$I30&lt;D$14, MIN(Payline!K$5/10, COUNTIF(K28:K30, $AO$1)) +
              MIN(Payline!K$4/10, COUNTIF(K29:K31, $AO$1)) +
              MIN(Payline!K$3/10, COUNTIF(K30:K32, $AO$1)),
    TRUE, ""
)</f>
        <v>1</v>
      </c>
      <c r="AQ30" s="43" cm="1">
        <f t="array" aca="1" ref="AQ30" ca="1">_xlfn.IFS(
    $I30=0,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$I30&lt;E$14, MIN(Payline!L$5/10, COUNTIF(L28:L30, $AO$1)) +
              MIN(Payline!L$4/10, COUNTIF(L29:L31, $AO$1)) +
              MIN(Payline!L$3/10, COUNTIF(L30:L32, $AO$1)),
    TRUE, ""
)</f>
        <v>1</v>
      </c>
      <c r="AR30" s="43" cm="1">
        <f t="array" aca="1" ref="AR30" ca="1">_xlfn.IFS(
    $I30=0,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$I30&lt;F$14, MIN(Payline!M$5/10, COUNTIF(M28:M30, $AO$1)) +
              MIN(Payline!M$4/10, COUNTIF(M29:M31, $AO$1)) +
              MIN(Payline!M$3/10, COUNTIF(M30:M32, $AO$1)),
    TRUE, ""
)</f>
        <v>1</v>
      </c>
      <c r="AS30" s="43" cm="1">
        <f t="array" aca="1" ref="AS30" ca="1">_xlfn.IFS(
    $I30=0,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$I30&lt;G$14, MIN(Payline!N$5/10, COUNTIF(N28:N30, $AO$1)) +
              MIN(Payline!N$4/10, COUNTIF(N29:N31, $AO$1)) +
              MIN(Payline!N$3/10, COUNTIF(N30:N32, $AO$1)),
    TRUE, ""
)</f>
        <v>1</v>
      </c>
      <c r="AT30" s="46">
        <v>26</v>
      </c>
      <c r="AU30" s="43" cm="1">
        <f t="array" aca="1" ref="AU30" ca="1">_xlfn.IFS(
    $I30=0,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$I30&lt;C$14, MIN(Payline!J$5/10, COUNTIF(J28:J30, $AU$1)) +
              MIN(Payline!J$4/10, COUNTIF(J29:J31, $AU$1)) +
              MIN(Payline!J$3/10, COUNTIF(J30:J32, $AU$1)),
    TRUE, ""
)</f>
        <v>0.3</v>
      </c>
      <c r="AV30" s="43" cm="1">
        <f t="array" aca="1" ref="AV30" ca="1">_xlfn.IFS(
    $I30=0,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$I30&lt;D$14, MIN(Payline!K$5/10, COUNTIF(K28:K30, $AU$1)) +
              MIN(Payline!K$4/10, COUNTIF(K29:K31, $AU$1)) +
              MIN(Payline!K$3/10, COUNTIF(K30:K32, $AU$1)),
    TRUE, ""
)</f>
        <v>0.4</v>
      </c>
      <c r="AW30" s="43" cm="1">
        <f t="array" aca="1" ref="AW30" ca="1">_xlfn.IFS(
    $I30=0,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$I30&lt;E$14, MIN(Payline!L$5/10, COUNTIF(L28:L30, $AU$1)) +
              MIN(Payline!L$4/10, COUNTIF(L29:L31, $AU$1)) +
              MIN(Payline!L$3/10, COUNTIF(L30:L32, $AU$1)),
    TRUE, ""
)</f>
        <v>0.3</v>
      </c>
      <c r="AX30" s="43" cm="1">
        <f t="array" aca="1" ref="AX30" ca="1">_xlfn.IFS(
    $I30=0,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$I30&lt;F$14, MIN(Payline!M$5/10, COUNTIF(M28:M30, $AU$1)) +
              MIN(Payline!M$4/10, COUNTIF(M29:M31, $AU$1)) +
              MIN(Payline!M$3/10, COUNTIF(M30:M32, $AU$1)),
    TRUE, ""
)</f>
        <v>0.3</v>
      </c>
      <c r="AY30" s="43" cm="1">
        <f t="array" aca="1" ref="AY30" ca="1">_xlfn.IFS(
    $I30=0,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$I30&lt;G$14, MIN(Payline!N$5/10, COUNTIF(N28:N30, $AU$1)) +
              MIN(Payline!N$4/10, COUNTIF(N29:N31, $AU$1)) +
              MIN(Payline!N$3/10, COUNTIF(N30:N32, $AU$1)),
    TRUE, ""
)</f>
        <v>0.3</v>
      </c>
      <c r="AZ30" s="46">
        <v>26</v>
      </c>
      <c r="BA30" s="43" cm="1">
        <f t="array" aca="1" ref="BA30" ca="1">_xlfn.IFS(
    $I30=0,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$I30&lt;C$14, MIN(Payline!J$5/10, COUNTIF(J28:J30, $BA$1)) +
              MIN(Payline!J$4/10, COUNTIF(J29:J31, $BA$1)) +
              MIN(Payline!J$3/10, COUNTIF(J30:J32, $BA$1)),
    TRUE, ""
)</f>
        <v>0.7</v>
      </c>
      <c r="BB30" s="43" cm="1">
        <f t="array" aca="1" ref="BB30" ca="1">_xlfn.IFS(
    $I30=0,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$I30&lt;D$14, MIN(Payline!K$5/10, COUNTIF(K28:K30, $BA$1)) +
              MIN(Payline!K$4/10, COUNTIF(K29:K31, $BA$1)) +
              MIN(Payline!K$3/10, COUNTIF(K30:K32, $BA$1)),
    TRUE, ""
)</f>
        <v>0.7</v>
      </c>
      <c r="BC30" s="43" cm="1">
        <f t="array" aca="1" ref="BC30" ca="1">_xlfn.IFS(
    $I30=0,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$I30&lt;E$14, MIN(Payline!L$5/10, COUNTIF(L28:L30, $BA$1)) +
              MIN(Payline!L$4/10, COUNTIF(L29:L31, $BA$1)) +
              MIN(Payline!L$3/10, COUNTIF(L30:L32, $BA$1)),
    TRUE, ""
)</f>
        <v>0.7</v>
      </c>
      <c r="BD30" s="43" cm="1">
        <f t="array" aca="1" ref="BD30" ca="1">_xlfn.IFS(
    $I30=0,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$I30&lt;F$14, MIN(Payline!M$5/10, COUNTIF(M28:M30, $BA$1)) +
              MIN(Payline!M$4/10, COUNTIF(M29:M31, $BA$1)) +
              MIN(Payline!M$3/10, COUNTIF(M30:M32, $BA$1)),
    TRUE, ""
)</f>
        <v>0.6</v>
      </c>
      <c r="BE30" s="43" cm="1">
        <f t="array" aca="1" ref="BE30" ca="1">_xlfn.IFS(
    $I30=0,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$I30&lt;G$14, MIN(Payline!N$5/10, COUNTIF(N28:N30, $BA$1)) +
              MIN(Payline!N$4/10, COUNTIF(N29:N31, $BA$1)) +
              MIN(Payline!N$3/10, COUNTIF(N30:N32, $BA$1)),
    TRUE, ""
)</f>
        <v>0.7</v>
      </c>
      <c r="BF30" s="46">
        <v>26</v>
      </c>
      <c r="BG30" s="43" cm="1">
        <f t="array" aca="1" ref="BG30" ca="1">_xlfn.IFS(
    $I30=0,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$I30&lt;C$14, MIN(Payline!J$5/10, COUNTIF(J28:J30, $BG$1)) +
              MIN(Payline!J$4/10, COUNTIF(J29:J31, $BG$1)) +
              MIN(Payline!J$3/10, COUNTIF(J30:J32, $BG$1)),
    TRUE, ""
)</f>
        <v>0.3</v>
      </c>
      <c r="BH30" s="43" cm="1">
        <f t="array" aca="1" ref="BH30" ca="1">_xlfn.IFS(
    $I30=0,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$I30&lt;D$14, MIN(Payline!K$5/10, COUNTIF(K28:K30, $BG$1)) +
              MIN(Payline!K$4/10, COUNTIF(K29:K31, $BG$1)) +
              MIN(Payline!K$3/10, COUNTIF(K30:K32, $BG$1)),
    TRUE, ""
)</f>
        <v>0.3</v>
      </c>
      <c r="BI30" s="43" cm="1">
        <f t="array" aca="1" ref="BI30" ca="1">_xlfn.IFS(
    $I30=0,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$I30&lt;E$14, MIN(Payline!L$5/10, COUNTIF(L28:L30, $BG$1)) +
              MIN(Payline!L$4/10, COUNTIF(L29:L31, $BG$1)) +
              MIN(Payline!L$3/10, COUNTIF(L30:L32, $BG$1)),
    TRUE, ""
)</f>
        <v>0.3</v>
      </c>
      <c r="BJ30" s="43" cm="1">
        <f t="array" aca="1" ref="BJ30" ca="1">_xlfn.IFS(
    $I30=0,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$I30&lt;F$14, MIN(Payline!M$5/10, COUNTIF(M28:M30, $BG$1)) +
              MIN(Payline!M$4/10, COUNTIF(M29:M31, $BG$1)) +
              MIN(Payline!M$3/10, COUNTIF(M30:M32, $BG$1)),
    TRUE, ""
)</f>
        <v>0.4</v>
      </c>
      <c r="BK30" s="43" cm="1">
        <f t="array" aca="1" ref="BK30" ca="1">_xlfn.IFS(
    $I30=0,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$I30&lt;G$14, MIN(Payline!N$5/10, COUNTIF(N28:N30, $BG$1)) +
              MIN(Payline!N$4/10, COUNTIF(N29:N31, $BG$1)) +
              MIN(Payline!N$3/10, COUNTIF(N30:N32, $BG$1)),
    TRUE, ""
)</f>
        <v>0.3</v>
      </c>
      <c r="BL30" s="46">
        <v>26</v>
      </c>
      <c r="BM30" s="43" cm="1">
        <f t="array" aca="1" ref="BM30" ca="1">_xlfn.IFS(
    $I30=0,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$I30&lt;C$14, MIN(Payline!J$5/10, COUNTIF(J28:J30, $BM$1)) +
              MIN(Payline!J$4/10, COUNTIF(J29:J31, $BM$1)) +
              MIN(Payline!J$3/10, COUNTIF(J30:J32, $BM$1)),
    TRUE, ""
)</f>
        <v>0.7</v>
      </c>
      <c r="BN30" s="43" cm="1">
        <f t="array" aca="1" ref="BN30" ca="1">_xlfn.IFS(
    $I30=0,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$I30&lt;D$14, MIN(Payline!K$5/10, COUNTIF(K28:K30, $BM$1)) +
              MIN(Payline!K$4/10, COUNTIF(K29:K31, $BM$1)) +
              MIN(Payline!K$3/10, COUNTIF(K30:K32, $BM$1)),
    TRUE, ""
)</f>
        <v>0.6</v>
      </c>
      <c r="BO30" s="43" cm="1">
        <f t="array" aca="1" ref="BO30" ca="1">_xlfn.IFS(
    $I30=0,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$I30&lt;E$14, MIN(Payline!L$5/10, COUNTIF(L28:L30, $BM$1)) +
              MIN(Payline!L$4/10, COUNTIF(L29:L31, $BM$1)) +
              MIN(Payline!L$3/10, COUNTIF(L30:L32, $BM$1)),
    TRUE, ""
)</f>
        <v>0.7</v>
      </c>
      <c r="BP30" s="43" cm="1">
        <f t="array" aca="1" ref="BP30" ca="1">_xlfn.IFS(
    $I30=0,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$I30&lt;F$14, MIN(Payline!M$5/10, COUNTIF(M28:M30, $BM$1)) +
              MIN(Payline!M$4/10, COUNTIF(M29:M31, $BM$1)) +
              MIN(Payline!M$3/10, COUNTIF(M30:M32, $BM$1)),
    TRUE, ""
)</f>
        <v>0.7</v>
      </c>
      <c r="BQ30" s="161" cm="1">
        <f t="array" aca="1" ref="BQ30" ca="1">_xlfn.IFS(
    $I30=0,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$I30&lt;G$14, MIN(Payline!N$5/10, COUNTIF(N28:N30, $BM$1)) +
              MIN(Payline!N$4/10, COUNTIF(N29:N31, $BM$1)) +
              MIN(Payline!N$3/10, COUNTIF(N30:N32, $BM$1)),
    TRUE, ""
)</f>
        <v>0.7</v>
      </c>
    </row>
    <row r="31" spans="1:69">
      <c r="A31" s="90" t="s">
        <v>13</v>
      </c>
      <c r="B31" s="63">
        <v>1</v>
      </c>
      <c r="C31" s="90">
        <f t="shared" ref="C31:G39" ca="1" si="12">IF($A31=$Q$1,C19,C4-C19)</f>
        <v>27</v>
      </c>
      <c r="D31" s="43">
        <f t="shared" ca="1" si="12"/>
        <v>27</v>
      </c>
      <c r="E31" s="43">
        <f t="shared" ca="1" si="12"/>
        <v>27</v>
      </c>
      <c r="F31" s="43">
        <f t="shared" ca="1" si="12"/>
        <v>26.999999999999996</v>
      </c>
      <c r="G31" s="89">
        <f t="shared" ca="1" si="12"/>
        <v>27</v>
      </c>
      <c r="I31" s="84">
        <v>27</v>
      </c>
      <c r="J31" s="83" t="s">
        <v>193</v>
      </c>
      <c r="K31" s="83" t="s">
        <v>193</v>
      </c>
      <c r="L31" s="83" t="s">
        <v>193</v>
      </c>
      <c r="M31" s="83" t="s">
        <v>193</v>
      </c>
      <c r="N31" s="83" t="s">
        <v>193</v>
      </c>
      <c r="P31" s="46">
        <v>27</v>
      </c>
      <c r="Q31" s="43" cm="1">
        <f t="array" aca="1" ref="Q31" ca="1">_xlfn.IFS(
    $I31=0,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$I31=1, MIN(Payline!J$5/10, COUNTIF(INDIRECT(ADDRESS(C$14+3, COLUMN(J$1))), $Q$1) + COUNTIF(J$4, $Q$1) + COUNTIF(J$5, $Q$1)) +
          MIN(Payline!J$4/10, COUNTIF(J$4, $Q$1) + COUNTIF(J$5, $Q$1) + COUNTIF(J$6, $Q$1)) +
          MIN(Payline!J$3/10, COUNTIF(J$5:J$7, $Q$1)),
    $I31=(C$14-2),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$I31&lt;C$14, MIN(Payline!J$5/10, COUNTIF(J29:J31, $Q$1)) +
              MIN(Payline!J$4/10, COUNTIF(J30:J32, $Q$1)) +
              MIN(Payline!J$3/10, COUNTIF(J31:J33, $Q$1)),
    TRUE, ""
)</f>
        <v>0</v>
      </c>
      <c r="R31" s="43" cm="1">
        <f t="array" aca="1" ref="R31" ca="1">_xlfn.IFS(
    $I31=0,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$I31=1, MIN(Payline!K$5/10, COUNTIF(INDIRECT(ADDRESS(D$14+3, COLUMN(K$1))), $Q$1) + COUNTIF(K$4, $Q$1) + COUNTIF(K$5, $Q$1)) +
          MIN(Payline!K$4/10, COUNTIF(K$4, $Q$1) + COUNTIF(K$5, $Q$1) + COUNTIF(K$6, $Q$1)) +
          MIN(Payline!K$3/10, COUNTIF(K$5:K$7, $Q$1)),
    $I31=(D$14-2),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$I31&lt;D$14, MIN(Payline!K$5/10, COUNTIF(K29:K31, $Q$1)) +
              MIN(Payline!K$4/10, COUNTIF(K30:K32, $Q$1)) +
              MIN(Payline!K$3/10, COUNTIF(K31:K33, $Q$1)),
    TRUE, ""
)</f>
        <v>0</v>
      </c>
      <c r="S31" s="43" cm="1">
        <f t="array" aca="1" ref="S31" ca="1">_xlfn.IFS(
    $I31=0,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$I31=1, MIN(Payline!L$5/10, COUNTIF(INDIRECT(ADDRESS(E$14+3, COLUMN(L$1))), $Q$1) + COUNTIF(L$4, $Q$1) + COUNTIF(L$5, $Q$1)) +
          MIN(Payline!L$4/10, COUNTIF(L$4, $Q$1) + COUNTIF(L$5, $Q$1) + COUNTIF(L$6, $Q$1)) +
          MIN(Payline!L$3/10, COUNTIF(L$5:L$7, $Q$1)),
    $I31=(E$14-2),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$I31&lt;E$14, MIN(Payline!L$5/10, COUNTIF(L29:L31, $Q$1)) +
              MIN(Payline!L$4/10, COUNTIF(L30:L32, $Q$1)) +
              MIN(Payline!L$3/10, COUNTIF(L31:L33, $Q$1)),
    TRUE, ""
)</f>
        <v>0</v>
      </c>
      <c r="T31" s="43" cm="1">
        <f t="array" aca="1" ref="T31" ca="1">_xlfn.IFS(
    $I31=0,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$I31=1, MIN(Payline!M$5/10, COUNTIF(INDIRECT(ADDRESS(F$14+3, COLUMN(M$1))), $Q$1) + COUNTIF(M$4, $Q$1) + COUNTIF(M$5, $Q$1)) +
          MIN(Payline!M$4/10, COUNTIF(M$4, $Q$1) + COUNTIF(M$5, $Q$1) + COUNTIF(M$6, $Q$1)) +
          MIN(Payline!M$3/10, COUNTIF(M$5:M$7, $Q$1)),
    $I31=(F$14-2),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$I31&lt;F$14, MIN(Payline!M$5/10, COUNTIF(M29:M31, $Q$1)) +
              MIN(Payline!M$4/10, COUNTIF(M30:M32, $Q$1)) +
              MIN(Payline!M$3/10, COUNTIF(M31:M33, $Q$1)),
    TRUE, ""
)</f>
        <v>0</v>
      </c>
      <c r="U31" s="43" cm="1">
        <f t="array" aca="1" ref="U31" ca="1">_xlfn.IFS(
    $I31=0,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$I31=1, MIN(Payline!N$5/10, COUNTIF(INDIRECT(ADDRESS(G$14+3, COLUMN(N$1))), $Q$1) + COUNTIF(N$4, $Q$1) + COUNTIF(N$5, $Q$1)) +
          MIN(Payline!N$4/10, COUNTIF(N$4, $Q$1) + COUNTIF(N$5, $Q$1) + COUNTIF(N$6, $Q$1)) +
          MIN(Payline!N$3/10, COUNTIF(N$5:N$7, $Q$1)),
    $I31=(G$14-2),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$I31&lt;G$14, MIN(Payline!N$5/10, COUNTIF(N29:N31, $Q$1)) +
              MIN(Payline!N$4/10, COUNTIF(N30:N32, $Q$1)) +
              MIN(Payline!N$3/10, COUNTIF(N31:N33, $Q$1)),
    TRUE, ""
)</f>
        <v>0</v>
      </c>
      <c r="V31" s="46">
        <v>27</v>
      </c>
      <c r="W31" s="43" cm="1">
        <f t="array" aca="1" ref="W31" ca="1">_xlfn.IFS(
    $I31=0,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$I31=1, MIN(Payline!J$5/10, COUNTIF(INDIRECT(ADDRESS(C$14+3, COLUMN(J$1))), $W$1) + COUNTIF(J$4, $W$1) + COUNTIF(J$5, $W$1)) +
          MIN(Payline!J$4/10, COUNTIF(J$4, $W$1) + COUNTIF(J$5, $W$1) + COUNTIF(J$6, $W$1)) +
          MIN(Payline!J$3/10, COUNTIF(J$5:J$7, $W$1)),
    $I31=(C$14-2),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$I31&lt;C$14, MIN(Payline!J$5/10, COUNTIF(J29:J31, $W$1)) +
              MIN(Payline!J$4/10, COUNTIF(J30:J32, $W$1)) +
              MIN(Payline!J$3/10, COUNTIF(J31:J33, $W$1)),
    TRUE, ""
)</f>
        <v>0</v>
      </c>
      <c r="X31" s="43" cm="1">
        <f t="array" aca="1" ref="X31" ca="1">_xlfn.IFS(
    $I31=0,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$I31=1, MIN(Payline!K$5/10, COUNTIF(INDIRECT(ADDRESS(D$14+3, COLUMN(K$1))), $W$1) + COUNTIF(K$4, $W$1) + COUNTIF(K$5, $W$1)) +
          MIN(Payline!K$4/10, COUNTIF(K$4, $W$1) + COUNTIF(K$5, $W$1) + COUNTIF(K$6, $W$1)) +
          MIN(Payline!K$3/10, COUNTIF(K$5:K$7, $W$1)),
    $I31=(D$14-2),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$I31&lt;D$14, MIN(Payline!K$5/10, COUNTIF(K29:K31, $W$1)) +
              MIN(Payline!K$4/10, COUNTIF(K30:K32, $W$1)) +
              MIN(Payline!K$3/10, COUNTIF(K31:K33, $W$1)),
    TRUE, ""
)</f>
        <v>0</v>
      </c>
      <c r="Y31" s="43" cm="1">
        <f t="array" aca="1" ref="Y31" ca="1">_xlfn.IFS(
    $I31=0,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$I31=1, MIN(Payline!L$5/10, COUNTIF(INDIRECT(ADDRESS(E$14+3, COLUMN(L$1))), $W$1) + COUNTIF(L$4, $W$1) + COUNTIF(L$5, $W$1)) +
          MIN(Payline!L$4/10, COUNTIF(L$4, $W$1) + COUNTIF(L$5, $W$1) + COUNTIF(L$6, $W$1)) +
          MIN(Payline!L$3/10, COUNTIF(L$5:L$7, $W$1)),
    $I31=(E$14-2),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$I31&lt;E$14, MIN(Payline!L$5/10, COUNTIF(L29:L31, $W$1)) +
              MIN(Payline!L$4/10, COUNTIF(L30:L32, $W$1)) +
              MIN(Payline!L$3/10, COUNTIF(L31:L33, $W$1)),
    TRUE, ""
)</f>
        <v>0</v>
      </c>
      <c r="Z31" s="43" cm="1">
        <f t="array" aca="1" ref="Z31" ca="1">_xlfn.IFS(
    $I31=0,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$I31=1, MIN(Payline!M$5/10, COUNTIF(INDIRECT(ADDRESS(F$14+3, COLUMN(M$1))), $W$1) + COUNTIF(M$4, $W$1) + COUNTIF(M$5, $W$1)) +
          MIN(Payline!M$4/10, COUNTIF(M$4, $W$1) + COUNTIF(M$5, $W$1) + COUNTIF(M$6, $W$1)) +
          MIN(Payline!M$3/10, COUNTIF(M$5:M$7, $W$1)),
    $I31=(F$14-2),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$I31&lt;F$14, MIN(Payline!M$5/10, COUNTIF(M29:M31, $W$1)) +
              MIN(Payline!M$4/10, COUNTIF(M30:M32, $W$1)) +
              MIN(Payline!M$3/10, COUNTIF(M31:M33, $W$1)),
    TRUE, ""
)</f>
        <v>0</v>
      </c>
      <c r="AA31" s="43" cm="1">
        <f t="array" aca="1" ref="AA31" ca="1">_xlfn.IFS(
    $I31=0,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$I31=1, MIN(Payline!N$5/10, COUNTIF(INDIRECT(ADDRESS(G$14+3, COLUMN(N$1))), $W$1) + COUNTIF(N$4, $W$1) + COUNTIF(N$5, $W$1)) +
          MIN(Payline!N$4/10, COUNTIF(N$4, $W$1) + COUNTIF(N$5, $W$1) + COUNTIF(N$6, $W$1)) +
          MIN(Payline!N$3/10, COUNTIF(N$5:N$7, $W$1)),
    $I31=(G$14-2),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$I31&lt;G$14, MIN(Payline!N$5/10, COUNTIF(N29:N31, $W$1)) +
              MIN(Payline!N$4/10, COUNTIF(N30:N32, $W$1)) +
              MIN(Payline!N$3/10, COUNTIF(N31:N33, $W$1)),
    TRUE, ""
)</f>
        <v>0</v>
      </c>
      <c r="AB31" s="46">
        <v>27</v>
      </c>
      <c r="AC31" s="43" cm="1">
        <f t="array" aca="1" ref="AC31" ca="1">_xlfn.IFS(
    $I31=0,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$I31&lt;C$14, MIN(Payline!J$5/10, COUNTIF(J29:J31, $AC$1)) +
              MIN(Payline!J$4/10, COUNTIF(J30:J32, $AC$1)) +
              MIN(Payline!J$3/10, COUNTIF(J31:J33, $AC$1)),
    TRUE, ""
)</f>
        <v>0.3</v>
      </c>
      <c r="AD31" s="43" cm="1">
        <f t="array" aca="1" ref="AD31" ca="1">_xlfn.IFS(
    $I31=0,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$I31&lt;D$14, MIN(Payline!K$5/10, COUNTIF(K29:K31, $AC$1)) +
              MIN(Payline!K$4/10, COUNTIF(K30:K32, $AC$1)) +
              MIN(Payline!K$3/10, COUNTIF(K31:K33, $AC$1)),
    TRUE, ""
)</f>
        <v>0.3</v>
      </c>
      <c r="AE31" s="43" cm="1">
        <f t="array" aca="1" ref="AE31" ca="1">_xlfn.IFS(
    $I31=0,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$I31&lt;E$14, MIN(Payline!L$5/10, COUNTIF(L29:L31, $AC$1)) +
              MIN(Payline!L$4/10, COUNTIF(L30:L32, $AC$1)) +
              MIN(Payline!L$3/10, COUNTIF(L31:L33, $AC$1)),
    TRUE, ""
)</f>
        <v>0.3</v>
      </c>
      <c r="AF31" s="43" cm="1">
        <f t="array" aca="1" ref="AF31" ca="1">_xlfn.IFS(
    $I31=0,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$I31&lt;F$14, MIN(Payline!M$5/10, COUNTIF(M29:M31, $AC$1)) +
              MIN(Payline!M$4/10, COUNTIF(M30:M32, $AC$1)) +
              MIN(Payline!M$3/10, COUNTIF(M31:M33, $AC$1)),
    TRUE, ""
)</f>
        <v>0.4</v>
      </c>
      <c r="AG31" s="43" cm="1">
        <f t="array" aca="1" ref="AG31" ca="1">_xlfn.IFS(
    $I31=0,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$I31&lt;G$14, MIN(Payline!N$5/10, COUNTIF(N29:N31, $AC$1)) +
              MIN(Payline!N$4/10, COUNTIF(N30:N32, $AC$1)) +
              MIN(Payline!N$3/10, COUNTIF(N31:N33, $AC$1)),
    TRUE, ""
)</f>
        <v>0.3</v>
      </c>
      <c r="AH31" s="46">
        <v>27</v>
      </c>
      <c r="AI31" s="43" cm="1">
        <f t="array" aca="1" ref="AI31" ca="1">_xlfn.IFS(
    $I31=0,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$I31&lt;C$14, MIN(Payline!J$5/10, COUNTIF(J29:J31, $AI$1)) +
              MIN(Payline!J$4/10, COUNTIF(J30:J32, $AI$1)) +
              MIN(Payline!J$3/10, COUNTIF(J31:J33, $AI$1)),
    TRUE, ""
)</f>
        <v>0</v>
      </c>
      <c r="AJ31" s="43" cm="1">
        <f t="array" aca="1" ref="AJ31" ca="1">_xlfn.IFS(
    $I31=0,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$I31&lt;D$14, MIN(Payline!K$5/10, COUNTIF(K29:K31, $AI$1)) +
              MIN(Payline!K$4/10, COUNTIF(K30:K32, $AI$1)) +
              MIN(Payline!K$3/10, COUNTIF(K31:K33, $AI$1)),
    TRUE, ""
)</f>
        <v>0</v>
      </c>
      <c r="AK31" s="43" cm="1">
        <f t="array" aca="1" ref="AK31" ca="1">_xlfn.IFS(
    $I31=0,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$I31&lt;E$14, MIN(Payline!L$5/10, COUNTIF(L29:L31, $AI$1)) +
              MIN(Payline!L$4/10, COUNTIF(L30:L32, $AI$1)) +
              MIN(Payline!L$3/10, COUNTIF(L31:L33, $AI$1)),
    TRUE, ""
)</f>
        <v>0</v>
      </c>
      <c r="AL31" s="43" cm="1">
        <f t="array" aca="1" ref="AL31" ca="1">_xlfn.IFS(
    $I31=0,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$I31&lt;F$14, MIN(Payline!M$5/10, COUNTIF(M29:M31, $AI$1)) +
              MIN(Payline!M$4/10, COUNTIF(M30:M32, $AI$1)) +
              MIN(Payline!M$3/10, COUNTIF(M31:M33, $AI$1)),
    TRUE, ""
)</f>
        <v>0</v>
      </c>
      <c r="AM31" s="43" cm="1">
        <f t="array" aca="1" ref="AM31" ca="1">_xlfn.IFS(
    $I31=0,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$I31&lt;G$14, MIN(Payline!N$5/10, COUNTIF(N29:N31, $AI$1)) +
              MIN(Payline!N$4/10, COUNTIF(N30:N32, $AI$1)) +
              MIN(Payline!N$3/10, COUNTIF(N31:N33, $AI$1)),
    TRUE, ""
)</f>
        <v>0</v>
      </c>
      <c r="AN31" s="46">
        <v>27</v>
      </c>
      <c r="AO31" s="43" cm="1">
        <f t="array" aca="1" ref="AO31" ca="1">_xlfn.IFS(
    $I31=0,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$I31&lt;C$14, MIN(Payline!J$5/10, COUNTIF(J29:J31, $AO$1)) +
              MIN(Payline!J$4/10, COUNTIF(J30:J32, $AO$1)) +
              MIN(Payline!J$3/10, COUNTIF(J31:J33, $AO$1)),
    TRUE, ""
)</f>
        <v>0.7</v>
      </c>
      <c r="AP31" s="43" cm="1">
        <f t="array" aca="1" ref="AP31" ca="1">_xlfn.IFS(
    $I31=0,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$I31&lt;D$14, MIN(Payline!K$5/10, COUNTIF(K29:K31, $AO$1)) +
              MIN(Payline!K$4/10, COUNTIF(K30:K32, $AO$1)) +
              MIN(Payline!K$3/10, COUNTIF(K31:K33, $AO$1)),
    TRUE, ""
)</f>
        <v>0.7</v>
      </c>
      <c r="AQ31" s="43" cm="1">
        <f t="array" aca="1" ref="AQ31" ca="1">_xlfn.IFS(
    $I31=0,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$I31&lt;E$14, MIN(Payline!L$5/10, COUNTIF(L29:L31, $AO$1)) +
              MIN(Payline!L$4/10, COUNTIF(L30:L32, $AO$1)) +
              MIN(Payline!L$3/10, COUNTIF(L31:L33, $AO$1)),
    TRUE, ""
)</f>
        <v>0.7</v>
      </c>
      <c r="AR31" s="43" cm="1">
        <f t="array" aca="1" ref="AR31" ca="1">_xlfn.IFS(
    $I31=0,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$I31&lt;F$14, MIN(Payline!M$5/10, COUNTIF(M29:M31, $AO$1)) +
              MIN(Payline!M$4/10, COUNTIF(M30:M32, $AO$1)) +
              MIN(Payline!M$3/10, COUNTIF(M31:M33, $AO$1)),
    TRUE, ""
)</f>
        <v>0.6</v>
      </c>
      <c r="AS31" s="43" cm="1">
        <f t="array" aca="1" ref="AS31" ca="1">_xlfn.IFS(
    $I31=0,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$I31&lt;G$14, MIN(Payline!N$5/10, COUNTIF(N29:N31, $AO$1)) +
              MIN(Payline!N$4/10, COUNTIF(N30:N32, $AO$1)) +
              MIN(Payline!N$3/10, COUNTIF(N31:N33, $AO$1)),
    TRUE, ""
)</f>
        <v>0.7</v>
      </c>
      <c r="AT31" s="46">
        <v>27</v>
      </c>
      <c r="AU31" s="43" cm="1">
        <f t="array" aca="1" ref="AU31" ca="1">_xlfn.IFS(
    $I31=0,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$I31&lt;C$14, MIN(Payline!J$5/10, COUNTIF(J29:J31, $AU$1)) +
              MIN(Payline!J$4/10, COUNTIF(J30:J32, $AU$1)) +
              MIN(Payline!J$3/10, COUNTIF(J31:J33, $AU$1)),
    TRUE, ""
)</f>
        <v>0</v>
      </c>
      <c r="AV31" s="43" cm="1">
        <f t="array" aca="1" ref="AV31" ca="1">_xlfn.IFS(
    $I31=0,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$I31&lt;D$14, MIN(Payline!K$5/10, COUNTIF(K29:K31, $AU$1)) +
              MIN(Payline!K$4/10, COUNTIF(K30:K32, $AU$1)) +
              MIN(Payline!K$3/10, COUNTIF(K31:K33, $AU$1)),
    TRUE, ""
)</f>
        <v>0</v>
      </c>
      <c r="AW31" s="43" cm="1">
        <f t="array" aca="1" ref="AW31" ca="1">_xlfn.IFS(
    $I31=0,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$I31&lt;E$14, MIN(Payline!L$5/10, COUNTIF(L29:L31, $AU$1)) +
              MIN(Payline!L$4/10, COUNTIF(L30:L32, $AU$1)) +
              MIN(Payline!L$3/10, COUNTIF(L31:L33, $AU$1)),
    TRUE, ""
)</f>
        <v>0</v>
      </c>
      <c r="AX31" s="43" cm="1">
        <f t="array" aca="1" ref="AX31" ca="1">_xlfn.IFS(
    $I31=0,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$I31&lt;F$14, MIN(Payline!M$5/10, COUNTIF(M29:M31, $AU$1)) +
              MIN(Payline!M$4/10, COUNTIF(M30:M32, $AU$1)) +
              MIN(Payline!M$3/10, COUNTIF(M31:M33, $AU$1)),
    TRUE, ""
)</f>
        <v>0</v>
      </c>
      <c r="AY31" s="43" cm="1">
        <f t="array" aca="1" ref="AY31" ca="1">_xlfn.IFS(
    $I31=0,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$I31&lt;G$14, MIN(Payline!N$5/10, COUNTIF(N29:N31, $AU$1)) +
              MIN(Payline!N$4/10, COUNTIF(N30:N32, $AU$1)) +
              MIN(Payline!N$3/10, COUNTIF(N31:N33, $AU$1)),
    TRUE, ""
)</f>
        <v>0</v>
      </c>
      <c r="AZ31" s="46">
        <v>27</v>
      </c>
      <c r="BA31" s="43" cm="1">
        <f t="array" aca="1" ref="BA31" ca="1">_xlfn.IFS(
    $I31=0,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$I31&lt;C$14, MIN(Payline!J$5/10, COUNTIF(J29:J31, $BA$1)) +
              MIN(Payline!J$4/10, COUNTIF(J30:J32, $BA$1)) +
              MIN(Payline!J$3/10, COUNTIF(J31:J33, $BA$1)),
    TRUE, ""
)</f>
        <v>0.3</v>
      </c>
      <c r="BB31" s="43" cm="1">
        <f t="array" aca="1" ref="BB31" ca="1">_xlfn.IFS(
    $I31=0,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$I31&lt;D$14, MIN(Payline!K$5/10, COUNTIF(K29:K31, $BA$1)) +
              MIN(Payline!K$4/10, COUNTIF(K30:K32, $BA$1)) +
              MIN(Payline!K$3/10, COUNTIF(K31:K33, $BA$1)),
    TRUE, ""
)</f>
        <v>0.4</v>
      </c>
      <c r="BC31" s="43" cm="1">
        <f t="array" aca="1" ref="BC31" ca="1">_xlfn.IFS(
    $I31=0,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$I31&lt;E$14, MIN(Payline!L$5/10, COUNTIF(L29:L31, $BA$1)) +
              MIN(Payline!L$4/10, COUNTIF(L30:L32, $BA$1)) +
              MIN(Payline!L$3/10, COUNTIF(L31:L33, $BA$1)),
    TRUE, ""
)</f>
        <v>0.3</v>
      </c>
      <c r="BD31" s="43" cm="1">
        <f t="array" aca="1" ref="BD31" ca="1">_xlfn.IFS(
    $I31=0,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$I31&lt;F$14, MIN(Payline!M$5/10, COUNTIF(M29:M31, $BA$1)) +
              MIN(Payline!M$4/10, COUNTIF(M30:M32, $BA$1)) +
              MIN(Payline!M$3/10, COUNTIF(M31:M33, $BA$1)),
    TRUE, ""
)</f>
        <v>0.3</v>
      </c>
      <c r="BE31" s="43" cm="1">
        <f t="array" aca="1" ref="BE31" ca="1">_xlfn.IFS(
    $I31=0,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$I31&lt;G$14, MIN(Payline!N$5/10, COUNTIF(N29:N31, $BA$1)) +
              MIN(Payline!N$4/10, COUNTIF(N30:N32, $BA$1)) +
              MIN(Payline!N$3/10, COUNTIF(N31:N33, $BA$1)),
    TRUE, ""
)</f>
        <v>0.3</v>
      </c>
      <c r="BF31" s="46">
        <v>27</v>
      </c>
      <c r="BG31" s="43" cm="1">
        <f t="array" aca="1" ref="BG31" ca="1">_xlfn.IFS(
    $I31=0,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$I31&lt;C$14, MIN(Payline!J$5/10, COUNTIF(J29:J31, $BG$1)) +
              MIN(Payline!J$4/10, COUNTIF(J30:J32, $BG$1)) +
              MIN(Payline!J$3/10, COUNTIF(J31:J33, $BG$1)),
    TRUE, ""
)</f>
        <v>0.7</v>
      </c>
      <c r="BH31" s="43" cm="1">
        <f t="array" aca="1" ref="BH31" ca="1">_xlfn.IFS(
    $I31=0,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$I31&lt;D$14, MIN(Payline!K$5/10, COUNTIF(K29:K31, $BG$1)) +
              MIN(Payline!K$4/10, COUNTIF(K30:K32, $BG$1)) +
              MIN(Payline!K$3/10, COUNTIF(K31:K33, $BG$1)),
    TRUE, ""
)</f>
        <v>0.6</v>
      </c>
      <c r="BI31" s="43" cm="1">
        <f t="array" aca="1" ref="BI31" ca="1">_xlfn.IFS(
    $I31=0,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$I31&lt;E$14, MIN(Payline!L$5/10, COUNTIF(L29:L31, $BG$1)) +
              MIN(Payline!L$4/10, COUNTIF(L30:L32, $BG$1)) +
              MIN(Payline!L$3/10, COUNTIF(L31:L33, $BG$1)),
    TRUE, ""
)</f>
        <v>0.7</v>
      </c>
      <c r="BJ31" s="43" cm="1">
        <f t="array" aca="1" ref="BJ31" ca="1">_xlfn.IFS(
    $I31=0,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$I31&lt;F$14, MIN(Payline!M$5/10, COUNTIF(M29:M31, $BG$1)) +
              MIN(Payline!M$4/10, COUNTIF(M30:M32, $BG$1)) +
              MIN(Payline!M$3/10, COUNTIF(M31:M33, $BG$1)),
    TRUE, ""
)</f>
        <v>0.7</v>
      </c>
      <c r="BK31" s="43" cm="1">
        <f t="array" aca="1" ref="BK31" ca="1">_xlfn.IFS(
    $I31=0,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$I31&lt;G$14, MIN(Payline!N$5/10, COUNTIF(N29:N31, $BG$1)) +
              MIN(Payline!N$4/10, COUNTIF(N30:N32, $BG$1)) +
              MIN(Payline!N$3/10, COUNTIF(N31:N33, $BG$1)),
    TRUE, ""
)</f>
        <v>0.7</v>
      </c>
      <c r="BL31" s="46">
        <v>27</v>
      </c>
      <c r="BM31" s="43" cm="1">
        <f t="array" aca="1" ref="BM31" ca="1">_xlfn.IFS(
    $I31=0,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$I31&lt;C$14, MIN(Payline!J$5/10, COUNTIF(J29:J31, $BM$1)) +
              MIN(Payline!J$4/10, COUNTIF(J30:J32, $BM$1)) +
              MIN(Payline!J$3/10, COUNTIF(J31:J33, $BM$1)),
    TRUE, ""
)</f>
        <v>1</v>
      </c>
      <c r="BN31" s="43" cm="1">
        <f t="array" aca="1" ref="BN31" ca="1">_xlfn.IFS(
    $I31=0,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$I31&lt;D$14, MIN(Payline!K$5/10, COUNTIF(K29:K31, $BM$1)) +
              MIN(Payline!K$4/10, COUNTIF(K30:K32, $BM$1)) +
              MIN(Payline!K$3/10, COUNTIF(K31:K33, $BM$1)),
    TRUE, ""
)</f>
        <v>1</v>
      </c>
      <c r="BO31" s="43" cm="1">
        <f t="array" aca="1" ref="BO31" ca="1">_xlfn.IFS(
    $I31=0,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$I31&lt;E$14, MIN(Payline!L$5/10, COUNTIF(L29:L31, $BM$1)) +
              MIN(Payline!L$4/10, COUNTIF(L30:L32, $BM$1)) +
              MIN(Payline!L$3/10, COUNTIF(L31:L33, $BM$1)),
    TRUE, ""
)</f>
        <v>1</v>
      </c>
      <c r="BP31" s="43" cm="1">
        <f t="array" aca="1" ref="BP31" ca="1">_xlfn.IFS(
    $I31=0,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$I31&lt;F$14, MIN(Payline!M$5/10, COUNTIF(M29:M31, $BM$1)) +
              MIN(Payline!M$4/10, COUNTIF(M30:M32, $BM$1)) +
              MIN(Payline!M$3/10, COUNTIF(M31:M33, $BM$1)),
    TRUE, ""
)</f>
        <v>1</v>
      </c>
      <c r="BQ31" s="161" cm="1">
        <f t="array" aca="1" ref="BQ31" ca="1">_xlfn.IFS(
    $I31=0,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$I31&lt;G$14, MIN(Payline!N$5/10, COUNTIF(N29:N31, $BM$1)) +
              MIN(Payline!N$4/10, COUNTIF(N30:N32, $BM$1)) +
              MIN(Payline!N$3/10, COUNTIF(N31:N33, $BM$1)),
    TRUE, ""
)</f>
        <v>1</v>
      </c>
    </row>
    <row r="32" spans="1:69">
      <c r="A32" s="90" t="s">
        <v>12</v>
      </c>
      <c r="B32" s="63">
        <v>2</v>
      </c>
      <c r="C32" s="90">
        <f t="shared" ca="1" si="12"/>
        <v>5.6999999999999993</v>
      </c>
      <c r="D32" s="43">
        <f t="shared" ca="1" si="12"/>
        <v>5.9</v>
      </c>
      <c r="E32" s="43">
        <f t="shared" ca="1" si="12"/>
        <v>5.6999999999999993</v>
      </c>
      <c r="F32" s="43">
        <f t="shared" ca="1" si="12"/>
        <v>6.4</v>
      </c>
      <c r="G32" s="89">
        <f t="shared" ca="1" si="12"/>
        <v>5.6999999999999993</v>
      </c>
      <c r="I32" s="84">
        <v>28</v>
      </c>
      <c r="J32" s="83" t="s">
        <v>192</v>
      </c>
      <c r="K32" s="83" t="s">
        <v>192</v>
      </c>
      <c r="L32" s="83" t="s">
        <v>192</v>
      </c>
      <c r="M32" s="83" t="s">
        <v>192</v>
      </c>
      <c r="N32" s="83" t="s">
        <v>192</v>
      </c>
      <c r="P32" s="46">
        <v>28</v>
      </c>
      <c r="Q32" s="43" cm="1">
        <f t="array" aca="1" ref="Q32" ca="1">_xlfn.IFS(
    $I32=0,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$I32=1, MIN(Payline!J$5/10, COUNTIF(INDIRECT(ADDRESS(C$14+3, COLUMN(J$1))), $Q$1) + COUNTIF(J$4, $Q$1) + COUNTIF(J$5, $Q$1)) +
          MIN(Payline!J$4/10, COUNTIF(J$4, $Q$1) + COUNTIF(J$5, $Q$1) + COUNTIF(J$6, $Q$1)) +
          MIN(Payline!J$3/10, COUNTIF(J$5:J$7, $Q$1)),
    $I32=(C$14-2),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$I32&lt;C$14, MIN(Payline!J$5/10, COUNTIF(J30:J32, $Q$1)) +
              MIN(Payline!J$4/10, COUNTIF(J31:J33, $Q$1)) +
              MIN(Payline!J$3/10, COUNTIF(J32:J34, $Q$1)),
    TRUE, ""
)</f>
        <v>0</v>
      </c>
      <c r="R32" s="43" cm="1">
        <f t="array" aca="1" ref="R32" ca="1">_xlfn.IFS(
    $I32=0,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$I32=1, MIN(Payline!K$5/10, COUNTIF(INDIRECT(ADDRESS(D$14+3, COLUMN(K$1))), $Q$1) + COUNTIF(K$4, $Q$1) + COUNTIF(K$5, $Q$1)) +
          MIN(Payline!K$4/10, COUNTIF(K$4, $Q$1) + COUNTIF(K$5, $Q$1) + COUNTIF(K$6, $Q$1)) +
          MIN(Payline!K$3/10, COUNTIF(K$5:K$7, $Q$1)),
    $I32=(D$14-2),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$I32&lt;D$14, MIN(Payline!K$5/10, COUNTIF(K30:K32, $Q$1)) +
              MIN(Payline!K$4/10, COUNTIF(K31:K33, $Q$1)) +
              MIN(Payline!K$3/10, COUNTIF(K32:K34, $Q$1)),
    TRUE, ""
)</f>
        <v>0</v>
      </c>
      <c r="S32" s="43" cm="1">
        <f t="array" aca="1" ref="S32" ca="1">_xlfn.IFS(
    $I32=0,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$I32=1, MIN(Payline!L$5/10, COUNTIF(INDIRECT(ADDRESS(E$14+3, COLUMN(L$1))), $Q$1) + COUNTIF(L$4, $Q$1) + COUNTIF(L$5, $Q$1)) +
          MIN(Payline!L$4/10, COUNTIF(L$4, $Q$1) + COUNTIF(L$5, $Q$1) + COUNTIF(L$6, $Q$1)) +
          MIN(Payline!L$3/10, COUNTIF(L$5:L$7, $Q$1)),
    $I32=(E$14-2),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$I32&lt;E$14, MIN(Payline!L$5/10, COUNTIF(L30:L32, $Q$1)) +
              MIN(Payline!L$4/10, COUNTIF(L31:L33, $Q$1)) +
              MIN(Payline!L$3/10, COUNTIF(L32:L34, $Q$1)),
    TRUE, ""
)</f>
        <v>0</v>
      </c>
      <c r="T32" s="43" cm="1">
        <f t="array" aca="1" ref="T32" ca="1">_xlfn.IFS(
    $I32=0,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$I32=1, MIN(Payline!M$5/10, COUNTIF(INDIRECT(ADDRESS(F$14+3, COLUMN(M$1))), $Q$1) + COUNTIF(M$4, $Q$1) + COUNTIF(M$5, $Q$1)) +
          MIN(Payline!M$4/10, COUNTIF(M$4, $Q$1) + COUNTIF(M$5, $Q$1) + COUNTIF(M$6, $Q$1)) +
          MIN(Payline!M$3/10, COUNTIF(M$5:M$7, $Q$1)),
    $I32=(F$14-2),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$I32&lt;F$14, MIN(Payline!M$5/10, COUNTIF(M30:M32, $Q$1)) +
              MIN(Payline!M$4/10, COUNTIF(M31:M33, $Q$1)) +
              MIN(Payline!M$3/10, COUNTIF(M32:M34, $Q$1)),
    TRUE, ""
)</f>
        <v>0</v>
      </c>
      <c r="U32" s="43" cm="1">
        <f t="array" aca="1" ref="U32" ca="1">_xlfn.IFS(
    $I32=0,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$I32=1, MIN(Payline!N$5/10, COUNTIF(INDIRECT(ADDRESS(G$14+3, COLUMN(N$1))), $Q$1) + COUNTIF(N$4, $Q$1) + COUNTIF(N$5, $Q$1)) +
          MIN(Payline!N$4/10, COUNTIF(N$4, $Q$1) + COUNTIF(N$5, $Q$1) + COUNTIF(N$6, $Q$1)) +
          MIN(Payline!N$3/10, COUNTIF(N$5:N$7, $Q$1)),
    $I32=(G$14-2),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$I32&lt;G$14, MIN(Payline!N$5/10, COUNTIF(N30:N32, $Q$1)) +
              MIN(Payline!N$4/10, COUNTIF(N31:N33, $Q$1)) +
              MIN(Payline!N$3/10, COUNTIF(N32:N34, $Q$1)),
    TRUE, ""
)</f>
        <v>0</v>
      </c>
      <c r="V32" s="46">
        <v>28</v>
      </c>
      <c r="W32" s="43" cm="1">
        <f t="array" aca="1" ref="W32" ca="1">_xlfn.IFS(
    $I32=0,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$I32=1, MIN(Payline!J$5/10, COUNTIF(INDIRECT(ADDRESS(C$14+3, COLUMN(J$1))), $W$1) + COUNTIF(J$4, $W$1) + COUNTIF(J$5, $W$1)) +
          MIN(Payline!J$4/10, COUNTIF(J$4, $W$1) + COUNTIF(J$5, $W$1) + COUNTIF(J$6, $W$1)) +
          MIN(Payline!J$3/10, COUNTIF(J$5:J$7, $W$1)),
    $I32=(C$14-2),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$I32&lt;C$14, MIN(Payline!J$5/10, COUNTIF(J30:J32, $W$1)) +
              MIN(Payline!J$4/10, COUNTIF(J31:J33, $W$1)) +
              MIN(Payline!J$3/10, COUNTIF(J32:J34, $W$1)),
    TRUE, ""
)</f>
        <v>0.3</v>
      </c>
      <c r="X32" s="43" cm="1">
        <f t="array" aca="1" ref="X32" ca="1">_xlfn.IFS(
    $I32=0,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$I32=1, MIN(Payline!K$5/10, COUNTIF(INDIRECT(ADDRESS(D$14+3, COLUMN(K$1))), $W$1) + COUNTIF(K$4, $W$1) + COUNTIF(K$5, $W$1)) +
          MIN(Payline!K$4/10, COUNTIF(K$4, $W$1) + COUNTIF(K$5, $W$1) + COUNTIF(K$6, $W$1)) +
          MIN(Payline!K$3/10, COUNTIF(K$5:K$7, $W$1)),
    $I32=(D$14-2),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$I32&lt;D$14, MIN(Payline!K$5/10, COUNTIF(K30:K32, $W$1)) +
              MIN(Payline!K$4/10, COUNTIF(K31:K33, $W$1)) +
              MIN(Payline!K$3/10, COUNTIF(K32:K34, $W$1)),
    TRUE, ""
)</f>
        <v>0.3</v>
      </c>
      <c r="Y32" s="43" cm="1">
        <f t="array" aca="1" ref="Y32" ca="1">_xlfn.IFS(
    $I32=0,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$I32=1, MIN(Payline!L$5/10, COUNTIF(INDIRECT(ADDRESS(E$14+3, COLUMN(L$1))), $W$1) + COUNTIF(L$4, $W$1) + COUNTIF(L$5, $W$1)) +
          MIN(Payline!L$4/10, COUNTIF(L$4, $W$1) + COUNTIF(L$5, $W$1) + COUNTIF(L$6, $W$1)) +
          MIN(Payline!L$3/10, COUNTIF(L$5:L$7, $W$1)),
    $I32=(E$14-2),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$I32&lt;E$14, MIN(Payline!L$5/10, COUNTIF(L30:L32, $W$1)) +
              MIN(Payline!L$4/10, COUNTIF(L31:L33, $W$1)) +
              MIN(Payline!L$3/10, COUNTIF(L32:L34, $W$1)),
    TRUE, ""
)</f>
        <v>0.3</v>
      </c>
      <c r="Z32" s="43" cm="1">
        <f t="array" aca="1" ref="Z32" ca="1">_xlfn.IFS(
    $I32=0,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$I32=1, MIN(Payline!M$5/10, COUNTIF(INDIRECT(ADDRESS(F$14+3, COLUMN(M$1))), $W$1) + COUNTIF(M$4, $W$1) + COUNTIF(M$5, $W$1)) +
          MIN(Payline!M$4/10, COUNTIF(M$4, $W$1) + COUNTIF(M$5, $W$1) + COUNTIF(M$6, $W$1)) +
          MIN(Payline!M$3/10, COUNTIF(M$5:M$7, $W$1)),
    $I32=(F$14-2),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$I32&lt;F$14, MIN(Payline!M$5/10, COUNTIF(M30:M32, $W$1)) +
              MIN(Payline!M$4/10, COUNTIF(M31:M33, $W$1)) +
              MIN(Payline!M$3/10, COUNTIF(M32:M34, $W$1)),
    TRUE, ""
)</f>
        <v>0.4</v>
      </c>
      <c r="AA32" s="43" cm="1">
        <f t="array" aca="1" ref="AA32" ca="1">_xlfn.IFS(
    $I32=0,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$I32=1, MIN(Payline!N$5/10, COUNTIF(INDIRECT(ADDRESS(G$14+3, COLUMN(N$1))), $W$1) + COUNTIF(N$4, $W$1) + COUNTIF(N$5, $W$1)) +
          MIN(Payline!N$4/10, COUNTIF(N$4, $W$1) + COUNTIF(N$5, $W$1) + COUNTIF(N$6, $W$1)) +
          MIN(Payline!N$3/10, COUNTIF(N$5:N$7, $W$1)),
    $I32=(G$14-2),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$I32&lt;G$14, MIN(Payline!N$5/10, COUNTIF(N30:N32, $W$1)) +
              MIN(Payline!N$4/10, COUNTIF(N31:N33, $W$1)) +
              MIN(Payline!N$3/10, COUNTIF(N32:N34, $W$1)),
    TRUE, ""
)</f>
        <v>0.3</v>
      </c>
      <c r="AB32" s="46">
        <v>28</v>
      </c>
      <c r="AC32" s="43" cm="1">
        <f t="array" aca="1" ref="AC32" ca="1">_xlfn.IFS(
    $I32=0,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$I32&lt;C$14, MIN(Payline!J$5/10, COUNTIF(J30:J32, $AC$1)) +
              MIN(Payline!J$4/10, COUNTIF(J31:J33, $AC$1)) +
              MIN(Payline!J$3/10, COUNTIF(J32:J34, $AC$1)),
    TRUE, ""
)</f>
        <v>0.7</v>
      </c>
      <c r="AD32" s="43" cm="1">
        <f t="array" aca="1" ref="AD32" ca="1">_xlfn.IFS(
    $I32=0,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$I32&lt;D$14, MIN(Payline!K$5/10, COUNTIF(K30:K32, $AC$1)) +
              MIN(Payline!K$4/10, COUNTIF(K31:K33, $AC$1)) +
              MIN(Payline!K$3/10, COUNTIF(K32:K34, $AC$1)),
    TRUE, ""
)</f>
        <v>0.6</v>
      </c>
      <c r="AE32" s="43" cm="1">
        <f t="array" aca="1" ref="AE32" ca="1">_xlfn.IFS(
    $I32=0,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$I32&lt;E$14, MIN(Payline!L$5/10, COUNTIF(L30:L32, $AC$1)) +
              MIN(Payline!L$4/10, COUNTIF(L31:L33, $AC$1)) +
              MIN(Payline!L$3/10, COUNTIF(L32:L34, $AC$1)),
    TRUE, ""
)</f>
        <v>0.7</v>
      </c>
      <c r="AF32" s="43" cm="1">
        <f t="array" aca="1" ref="AF32" ca="1">_xlfn.IFS(
    $I32=0,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$I32&lt;F$14, MIN(Payline!M$5/10, COUNTIF(M30:M32, $AC$1)) +
              MIN(Payline!M$4/10, COUNTIF(M31:M33, $AC$1)) +
              MIN(Payline!M$3/10, COUNTIF(M32:M34, $AC$1)),
    TRUE, ""
)</f>
        <v>0.7</v>
      </c>
      <c r="AG32" s="43" cm="1">
        <f t="array" aca="1" ref="AG32" ca="1">_xlfn.IFS(
    $I32=0,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$I32&lt;G$14, MIN(Payline!N$5/10, COUNTIF(N30:N32, $AC$1)) +
              MIN(Payline!N$4/10, COUNTIF(N31:N33, $AC$1)) +
              MIN(Payline!N$3/10, COUNTIF(N32:N34, $AC$1)),
    TRUE, ""
)</f>
        <v>0.7</v>
      </c>
      <c r="AH32" s="46">
        <v>28</v>
      </c>
      <c r="AI32" s="43" cm="1">
        <f t="array" aca="1" ref="AI32" ca="1">_xlfn.IFS(
    $I32=0,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$I32&lt;C$14, MIN(Payline!J$5/10, COUNTIF(J30:J32, $AI$1)) +
              MIN(Payline!J$4/10, COUNTIF(J31:J33, $AI$1)) +
              MIN(Payline!J$3/10, COUNTIF(J32:J34, $AI$1)),
    TRUE, ""
)</f>
        <v>0</v>
      </c>
      <c r="AJ32" s="43" cm="1">
        <f t="array" aca="1" ref="AJ32" ca="1">_xlfn.IFS(
    $I32=0,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$I32&lt;D$14, MIN(Payline!K$5/10, COUNTIF(K30:K32, $AI$1)) +
              MIN(Payline!K$4/10, COUNTIF(K31:K33, $AI$1)) +
              MIN(Payline!K$3/10, COUNTIF(K32:K34, $AI$1)),
    TRUE, ""
)</f>
        <v>0</v>
      </c>
      <c r="AK32" s="43" cm="1">
        <f t="array" aca="1" ref="AK32" ca="1">_xlfn.IFS(
    $I32=0,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$I32&lt;E$14, MIN(Payline!L$5/10, COUNTIF(L30:L32, $AI$1)) +
              MIN(Payline!L$4/10, COUNTIF(L31:L33, $AI$1)) +
              MIN(Payline!L$3/10, COUNTIF(L32:L34, $AI$1)),
    TRUE, ""
)</f>
        <v>0</v>
      </c>
      <c r="AL32" s="43" cm="1">
        <f t="array" aca="1" ref="AL32" ca="1">_xlfn.IFS(
    $I32=0,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$I32&lt;F$14, MIN(Payline!M$5/10, COUNTIF(M30:M32, $AI$1)) +
              MIN(Payline!M$4/10, COUNTIF(M31:M33, $AI$1)) +
              MIN(Payline!M$3/10, COUNTIF(M32:M34, $AI$1)),
    TRUE, ""
)</f>
        <v>0</v>
      </c>
      <c r="AM32" s="43" cm="1">
        <f t="array" aca="1" ref="AM32" ca="1">_xlfn.IFS(
    $I32=0,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$I32&lt;G$14, MIN(Payline!N$5/10, COUNTIF(N30:N32, $AI$1)) +
              MIN(Payline!N$4/10, COUNTIF(N31:N33, $AI$1)) +
              MIN(Payline!N$3/10, COUNTIF(N32:N34, $AI$1)),
    TRUE, ""
)</f>
        <v>0</v>
      </c>
      <c r="AN32" s="46">
        <v>28</v>
      </c>
      <c r="AO32" s="43" cm="1">
        <f t="array" aca="1" ref="AO32" ca="1">_xlfn.IFS(
    $I32=0,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$I32&lt;C$14, MIN(Payline!J$5/10, COUNTIF(J30:J32, $AO$1)) +
              MIN(Payline!J$4/10, COUNTIF(J31:J33, $AO$1)) +
              MIN(Payline!J$3/10, COUNTIF(J32:J34, $AO$1)),
    TRUE, ""
)</f>
        <v>0.3</v>
      </c>
      <c r="AP32" s="43" cm="1">
        <f t="array" aca="1" ref="AP32" ca="1">_xlfn.IFS(
    $I32=0,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$I32&lt;D$14, MIN(Payline!K$5/10, COUNTIF(K30:K32, $AO$1)) +
              MIN(Payline!K$4/10, COUNTIF(K31:K33, $AO$1)) +
              MIN(Payline!K$3/10, COUNTIF(K32:K34, $AO$1)),
    TRUE, ""
)</f>
        <v>0.4</v>
      </c>
      <c r="AQ32" s="43" cm="1">
        <f t="array" aca="1" ref="AQ32" ca="1">_xlfn.IFS(
    $I32=0,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$I32&lt;E$14, MIN(Payline!L$5/10, COUNTIF(L30:L32, $AO$1)) +
              MIN(Payline!L$4/10, COUNTIF(L31:L33, $AO$1)) +
              MIN(Payline!L$3/10, COUNTIF(L32:L34, $AO$1)),
    TRUE, ""
)</f>
        <v>0.3</v>
      </c>
      <c r="AR32" s="43" cm="1">
        <f t="array" aca="1" ref="AR32" ca="1">_xlfn.IFS(
    $I32=0,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$I32&lt;F$14, MIN(Payline!M$5/10, COUNTIF(M30:M32, $AO$1)) +
              MIN(Payline!M$4/10, COUNTIF(M31:M33, $AO$1)) +
              MIN(Payline!M$3/10, COUNTIF(M32:M34, $AO$1)),
    TRUE, ""
)</f>
        <v>0.3</v>
      </c>
      <c r="AS32" s="43" cm="1">
        <f t="array" aca="1" ref="AS32" ca="1">_xlfn.IFS(
    $I32=0,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$I32&lt;G$14, MIN(Payline!N$5/10, COUNTIF(N30:N32, $AO$1)) +
              MIN(Payline!N$4/10, COUNTIF(N31:N33, $AO$1)) +
              MIN(Payline!N$3/10, COUNTIF(N32:N34, $AO$1)),
    TRUE, ""
)</f>
        <v>0.3</v>
      </c>
      <c r="AT32" s="46">
        <v>28</v>
      </c>
      <c r="AU32" s="43" cm="1">
        <f t="array" aca="1" ref="AU32" ca="1">_xlfn.IFS(
    $I32=0,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$I32&lt;C$14, MIN(Payline!J$5/10, COUNTIF(J30:J32, $AU$1)) +
              MIN(Payline!J$4/10, COUNTIF(J31:J33, $AU$1)) +
              MIN(Payline!J$3/10, COUNTIF(J32:J34, $AU$1)),
    TRUE, ""
)</f>
        <v>0</v>
      </c>
      <c r="AV32" s="43" cm="1">
        <f t="array" aca="1" ref="AV32" ca="1">_xlfn.IFS(
    $I32=0,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$I32&lt;D$14, MIN(Payline!K$5/10, COUNTIF(K30:K32, $AU$1)) +
              MIN(Payline!K$4/10, COUNTIF(K31:K33, $AU$1)) +
              MIN(Payline!K$3/10, COUNTIF(K32:K34, $AU$1)),
    TRUE, ""
)</f>
        <v>0</v>
      </c>
      <c r="AW32" s="43" cm="1">
        <f t="array" aca="1" ref="AW32" ca="1">_xlfn.IFS(
    $I32=0,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$I32&lt;E$14, MIN(Payline!L$5/10, COUNTIF(L30:L32, $AU$1)) +
              MIN(Payline!L$4/10, COUNTIF(L31:L33, $AU$1)) +
              MIN(Payline!L$3/10, COUNTIF(L32:L34, $AU$1)),
    TRUE, ""
)</f>
        <v>0</v>
      </c>
      <c r="AX32" s="43" cm="1">
        <f t="array" aca="1" ref="AX32" ca="1">_xlfn.IFS(
    $I32=0,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$I32&lt;F$14, MIN(Payline!M$5/10, COUNTIF(M30:M32, $AU$1)) +
              MIN(Payline!M$4/10, COUNTIF(M31:M33, $AU$1)) +
              MIN(Payline!M$3/10, COUNTIF(M32:M34, $AU$1)),
    TRUE, ""
)</f>
        <v>0</v>
      </c>
      <c r="AY32" s="43" cm="1">
        <f t="array" aca="1" ref="AY32" ca="1">_xlfn.IFS(
    $I32=0,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$I32&lt;G$14, MIN(Payline!N$5/10, COUNTIF(N30:N32, $AU$1)) +
              MIN(Payline!N$4/10, COUNTIF(N31:N33, $AU$1)) +
              MIN(Payline!N$3/10, COUNTIF(N32:N34, $AU$1)),
    TRUE, ""
)</f>
        <v>0</v>
      </c>
      <c r="AZ32" s="46">
        <v>28</v>
      </c>
      <c r="BA32" s="43" cm="1">
        <f t="array" aca="1" ref="BA32" ca="1">_xlfn.IFS(
    $I32=0,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$I32&lt;C$14, MIN(Payline!J$5/10, COUNTIF(J30:J32, $BA$1)) +
              MIN(Payline!J$4/10, COUNTIF(J31:J33, $BA$1)) +
              MIN(Payline!J$3/10, COUNTIF(J32:J34, $BA$1)),
    TRUE, ""
)</f>
        <v>0</v>
      </c>
      <c r="BB32" s="43" cm="1">
        <f t="array" aca="1" ref="BB32" ca="1">_xlfn.IFS(
    $I32=0,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$I32&lt;D$14, MIN(Payline!K$5/10, COUNTIF(K30:K32, $BA$1)) +
              MIN(Payline!K$4/10, COUNTIF(K31:K33, $BA$1)) +
              MIN(Payline!K$3/10, COUNTIF(K32:K34, $BA$1)),
    TRUE, ""
)</f>
        <v>0</v>
      </c>
      <c r="BC32" s="43" cm="1">
        <f t="array" aca="1" ref="BC32" ca="1">_xlfn.IFS(
    $I32=0,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$I32&lt;E$14, MIN(Payline!L$5/10, COUNTIF(L30:L32, $BA$1)) +
              MIN(Payline!L$4/10, COUNTIF(L31:L33, $BA$1)) +
              MIN(Payline!L$3/10, COUNTIF(L32:L34, $BA$1)),
    TRUE, ""
)</f>
        <v>0</v>
      </c>
      <c r="BD32" s="43" cm="1">
        <f t="array" aca="1" ref="BD32" ca="1">_xlfn.IFS(
    $I32=0,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$I32&lt;F$14, MIN(Payline!M$5/10, COUNTIF(M30:M32, $BA$1)) +
              MIN(Payline!M$4/10, COUNTIF(M31:M33, $BA$1)) +
              MIN(Payline!M$3/10, COUNTIF(M32:M34, $BA$1)),
    TRUE, ""
)</f>
        <v>0</v>
      </c>
      <c r="BE32" s="43" cm="1">
        <f t="array" aca="1" ref="BE32" ca="1">_xlfn.IFS(
    $I32=0,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$I32&lt;G$14, MIN(Payline!N$5/10, COUNTIF(N30:N32, $BA$1)) +
              MIN(Payline!N$4/10, COUNTIF(N31:N33, $BA$1)) +
              MIN(Payline!N$3/10, COUNTIF(N32:N34, $BA$1)),
    TRUE, ""
)</f>
        <v>0</v>
      </c>
      <c r="BF32" s="46">
        <v>28</v>
      </c>
      <c r="BG32" s="43" cm="1">
        <f t="array" aca="1" ref="BG32" ca="1">_xlfn.IFS(
    $I32=0,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$I32&lt;C$14, MIN(Payline!J$5/10, COUNTIF(J30:J32, $BG$1)) +
              MIN(Payline!J$4/10, COUNTIF(J31:J33, $BG$1)) +
              MIN(Payline!J$3/10, COUNTIF(J32:J34, $BG$1)),
    TRUE, ""
)</f>
        <v>1</v>
      </c>
      <c r="BH32" s="43" cm="1">
        <f t="array" aca="1" ref="BH32" ca="1">_xlfn.IFS(
    $I32=0,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$I32&lt;D$14, MIN(Payline!K$5/10, COUNTIF(K30:K32, $BG$1)) +
              MIN(Payline!K$4/10, COUNTIF(K31:K33, $BG$1)) +
              MIN(Payline!K$3/10, COUNTIF(K32:K34, $BG$1)),
    TRUE, ""
)</f>
        <v>1</v>
      </c>
      <c r="BI32" s="43" cm="1">
        <f t="array" aca="1" ref="BI32" ca="1">_xlfn.IFS(
    $I32=0,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$I32&lt;E$14, MIN(Payline!L$5/10, COUNTIF(L30:L32, $BG$1)) +
              MIN(Payline!L$4/10, COUNTIF(L31:L33, $BG$1)) +
              MIN(Payline!L$3/10, COUNTIF(L32:L34, $BG$1)),
    TRUE, ""
)</f>
        <v>1</v>
      </c>
      <c r="BJ32" s="43" cm="1">
        <f t="array" aca="1" ref="BJ32" ca="1">_xlfn.IFS(
    $I32=0,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$I32&lt;F$14, MIN(Payline!M$5/10, COUNTIF(M30:M32, $BG$1)) +
              MIN(Payline!M$4/10, COUNTIF(M31:M33, $BG$1)) +
              MIN(Payline!M$3/10, COUNTIF(M32:M34, $BG$1)),
    TRUE, ""
)</f>
        <v>1</v>
      </c>
      <c r="BK32" s="43" cm="1">
        <f t="array" aca="1" ref="BK32" ca="1">_xlfn.IFS(
    $I32=0,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$I32&lt;G$14, MIN(Payline!N$5/10, COUNTIF(N30:N32, $BG$1)) +
              MIN(Payline!N$4/10, COUNTIF(N31:N33, $BG$1)) +
              MIN(Payline!N$3/10, COUNTIF(N32:N34, $BG$1)),
    TRUE, ""
)</f>
        <v>1</v>
      </c>
      <c r="BL32" s="46">
        <v>28</v>
      </c>
      <c r="BM32" s="43" cm="1">
        <f t="array" aca="1" ref="BM32" ca="1">_xlfn.IFS(
    $I32=0,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$I32&lt;C$14, MIN(Payline!J$5/10, COUNTIF(J30:J32, $BM$1)) +
              MIN(Payline!J$4/10, COUNTIF(J31:J33, $BM$1)) +
              MIN(Payline!J$3/10, COUNTIF(J32:J34, $BM$1)),
    TRUE, ""
)</f>
        <v>0.7</v>
      </c>
      <c r="BN32" s="43" cm="1">
        <f t="array" aca="1" ref="BN32" ca="1">_xlfn.IFS(
    $I32=0,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$I32&lt;D$14, MIN(Payline!K$5/10, COUNTIF(K30:K32, $BM$1)) +
              MIN(Payline!K$4/10, COUNTIF(K31:K33, $BM$1)) +
              MIN(Payline!K$3/10, COUNTIF(K32:K34, $BM$1)),
    TRUE, ""
)</f>
        <v>0.7</v>
      </c>
      <c r="BO32" s="43" cm="1">
        <f t="array" aca="1" ref="BO32" ca="1">_xlfn.IFS(
    $I32=0,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$I32&lt;E$14, MIN(Payline!L$5/10, COUNTIF(L30:L32, $BM$1)) +
              MIN(Payline!L$4/10, COUNTIF(L31:L33, $BM$1)) +
              MIN(Payline!L$3/10, COUNTIF(L32:L34, $BM$1)),
    TRUE, ""
)</f>
        <v>0.7</v>
      </c>
      <c r="BP32" s="43" cm="1">
        <f t="array" aca="1" ref="BP32" ca="1">_xlfn.IFS(
    $I32=0,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$I32&lt;F$14, MIN(Payline!M$5/10, COUNTIF(M30:M32, $BM$1)) +
              MIN(Payline!M$4/10, COUNTIF(M31:M33, $BM$1)) +
              MIN(Payline!M$3/10, COUNTIF(M32:M34, $BM$1)),
    TRUE, ""
)</f>
        <v>0.6</v>
      </c>
      <c r="BQ32" s="161" cm="1">
        <f t="array" aca="1" ref="BQ32" ca="1">_xlfn.IFS(
    $I32=0,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$I32&lt;G$14, MIN(Payline!N$5/10, COUNTIF(N30:N32, $BM$1)) +
              MIN(Payline!N$4/10, COUNTIF(N31:N33, $BM$1)) +
              MIN(Payline!N$3/10, COUNTIF(N32:N34, $BM$1)),
    TRUE, ""
)</f>
        <v>0.7</v>
      </c>
    </row>
    <row r="33" spans="1:69">
      <c r="A33" s="90" t="s">
        <v>11</v>
      </c>
      <c r="B33" s="63">
        <v>3</v>
      </c>
      <c r="C33" s="90">
        <f t="shared" ca="1" si="12"/>
        <v>8.6</v>
      </c>
      <c r="D33" s="43">
        <f t="shared" ca="1" si="12"/>
        <v>7.9</v>
      </c>
      <c r="E33" s="43">
        <f t="shared" ca="1" si="12"/>
        <v>8.6</v>
      </c>
      <c r="F33" s="43">
        <f t="shared" ca="1" si="12"/>
        <v>8.5</v>
      </c>
      <c r="G33" s="89">
        <f t="shared" ca="1" si="12"/>
        <v>8.6</v>
      </c>
      <c r="I33" s="84">
        <v>29</v>
      </c>
      <c r="J33" s="83" t="s">
        <v>187</v>
      </c>
      <c r="K33" s="83" t="s">
        <v>187</v>
      </c>
      <c r="L33" s="83" t="s">
        <v>187</v>
      </c>
      <c r="M33" s="83" t="s">
        <v>187</v>
      </c>
      <c r="N33" s="83" t="s">
        <v>187</v>
      </c>
      <c r="P33" s="46">
        <v>29</v>
      </c>
      <c r="Q33" s="43" cm="1">
        <f t="array" aca="1" ref="Q33" ca="1">_xlfn.IFS(
    $I33=0,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$I33=1, MIN(Payline!J$5/10, COUNTIF(INDIRECT(ADDRESS(C$14+3, COLUMN(J$1))), $Q$1) + COUNTIF(J$4, $Q$1) + COUNTIF(J$5, $Q$1)) +
          MIN(Payline!J$4/10, COUNTIF(J$4, $Q$1) + COUNTIF(J$5, $Q$1) + COUNTIF(J$6, $Q$1)) +
          MIN(Payline!J$3/10, COUNTIF(J$5:J$7, $Q$1)),
    $I33=(C$14-2),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$I33&lt;C$14, MIN(Payline!J$5/10, COUNTIF(J31:J33, $Q$1)) +
              MIN(Payline!J$4/10, COUNTIF(J32:J34, $Q$1)) +
              MIN(Payline!J$3/10, COUNTIF(J33:J35, $Q$1)),
    TRUE, ""
)</f>
        <v>0.3</v>
      </c>
      <c r="R33" s="43" cm="1">
        <f t="array" aca="1" ref="R33" ca="1">_xlfn.IFS(
    $I33=0,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$I33=1, MIN(Payline!K$5/10, COUNTIF(INDIRECT(ADDRESS(D$14+3, COLUMN(K$1))), $Q$1) + COUNTIF(K$4, $Q$1) + COUNTIF(K$5, $Q$1)) +
          MIN(Payline!K$4/10, COUNTIF(K$4, $Q$1) + COUNTIF(K$5, $Q$1) + COUNTIF(K$6, $Q$1)) +
          MIN(Payline!K$3/10, COUNTIF(K$5:K$7, $Q$1)),
    $I33=(D$14-2),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$I33&lt;D$14, MIN(Payline!K$5/10, COUNTIF(K31:K33, $Q$1)) +
              MIN(Payline!K$4/10, COUNTIF(K32:K34, $Q$1)) +
              MIN(Payline!K$3/10, COUNTIF(K33:K35, $Q$1)),
    TRUE, ""
)</f>
        <v>0.3</v>
      </c>
      <c r="S33" s="43" cm="1">
        <f t="array" aca="1" ref="S33" ca="1">_xlfn.IFS(
    $I33=0,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$I33=1, MIN(Payline!L$5/10, COUNTIF(INDIRECT(ADDRESS(E$14+3, COLUMN(L$1))), $Q$1) + COUNTIF(L$4, $Q$1) + COUNTIF(L$5, $Q$1)) +
          MIN(Payline!L$4/10, COUNTIF(L$4, $Q$1) + COUNTIF(L$5, $Q$1) + COUNTIF(L$6, $Q$1)) +
          MIN(Payline!L$3/10, COUNTIF(L$5:L$7, $Q$1)),
    $I33=(E$14-2),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$I33&lt;E$14, MIN(Payline!L$5/10, COUNTIF(L31:L33, $Q$1)) +
              MIN(Payline!L$4/10, COUNTIF(L32:L34, $Q$1)) +
              MIN(Payline!L$3/10, COUNTIF(L33:L35, $Q$1)),
    TRUE, ""
)</f>
        <v>0.3</v>
      </c>
      <c r="T33" s="43" cm="1">
        <f t="array" aca="1" ref="T33" ca="1">_xlfn.IFS(
    $I33=0,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$I33=1, MIN(Payline!M$5/10, COUNTIF(INDIRECT(ADDRESS(F$14+3, COLUMN(M$1))), $Q$1) + COUNTIF(M$4, $Q$1) + COUNTIF(M$5, $Q$1)) +
          MIN(Payline!M$4/10, COUNTIF(M$4, $Q$1) + COUNTIF(M$5, $Q$1) + COUNTIF(M$6, $Q$1)) +
          MIN(Payline!M$3/10, COUNTIF(M$5:M$7, $Q$1)),
    $I33=(F$14-2),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$I33&lt;F$14, MIN(Payline!M$5/10, COUNTIF(M31:M33, $Q$1)) +
              MIN(Payline!M$4/10, COUNTIF(M32:M34, $Q$1)) +
              MIN(Payline!M$3/10, COUNTIF(M33:M35, $Q$1)),
    TRUE, ""
)</f>
        <v>0.4</v>
      </c>
      <c r="U33" s="43" cm="1">
        <f t="array" aca="1" ref="U33" ca="1">_xlfn.IFS(
    $I33=0,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$I33=1, MIN(Payline!N$5/10, COUNTIF(INDIRECT(ADDRESS(G$14+3, COLUMN(N$1))), $Q$1) + COUNTIF(N$4, $Q$1) + COUNTIF(N$5, $Q$1)) +
          MIN(Payline!N$4/10, COUNTIF(N$4, $Q$1) + COUNTIF(N$5, $Q$1) + COUNTIF(N$6, $Q$1)) +
          MIN(Payline!N$3/10, COUNTIF(N$5:N$7, $Q$1)),
    $I33=(G$14-2),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$I33&lt;G$14, MIN(Payline!N$5/10, COUNTIF(N31:N33, $Q$1)) +
              MIN(Payline!N$4/10, COUNTIF(N32:N34, $Q$1)) +
              MIN(Payline!N$3/10, COUNTIF(N33:N35, $Q$1)),
    TRUE, ""
)</f>
        <v>0.3</v>
      </c>
      <c r="V33" s="46">
        <v>29</v>
      </c>
      <c r="W33" s="43" cm="1">
        <f t="array" aca="1" ref="W33" ca="1">_xlfn.IFS(
    $I33=0,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$I33=1, MIN(Payline!J$5/10, COUNTIF(INDIRECT(ADDRESS(C$14+3, COLUMN(J$1))), $W$1) + COUNTIF(J$4, $W$1) + COUNTIF(J$5, $W$1)) +
          MIN(Payline!J$4/10, COUNTIF(J$4, $W$1) + COUNTIF(J$5, $W$1) + COUNTIF(J$6, $W$1)) +
          MIN(Payline!J$3/10, COUNTIF(J$5:J$7, $W$1)),
    $I33=(C$14-2),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$I33&lt;C$14, MIN(Payline!J$5/10, COUNTIF(J31:J33, $W$1)) +
              MIN(Payline!J$4/10, COUNTIF(J32:J34, $W$1)) +
              MIN(Payline!J$3/10, COUNTIF(J33:J35, $W$1)),
    TRUE, ""
)</f>
        <v>0.7</v>
      </c>
      <c r="X33" s="43" cm="1">
        <f t="array" aca="1" ref="X33" ca="1">_xlfn.IFS(
    $I33=0,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$I33=1, MIN(Payline!K$5/10, COUNTIF(INDIRECT(ADDRESS(D$14+3, COLUMN(K$1))), $W$1) + COUNTIF(K$4, $W$1) + COUNTIF(K$5, $W$1)) +
          MIN(Payline!K$4/10, COUNTIF(K$4, $W$1) + COUNTIF(K$5, $W$1) + COUNTIF(K$6, $W$1)) +
          MIN(Payline!K$3/10, COUNTIF(K$5:K$7, $W$1)),
    $I33=(D$14-2),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$I33&lt;D$14, MIN(Payline!K$5/10, COUNTIF(K31:K33, $W$1)) +
              MIN(Payline!K$4/10, COUNTIF(K32:K34, $W$1)) +
              MIN(Payline!K$3/10, COUNTIF(K33:K35, $W$1)),
    TRUE, ""
)</f>
        <v>0.6</v>
      </c>
      <c r="Y33" s="43" cm="1">
        <f t="array" aca="1" ref="Y33" ca="1">_xlfn.IFS(
    $I33=0,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$I33=1, MIN(Payline!L$5/10, COUNTIF(INDIRECT(ADDRESS(E$14+3, COLUMN(L$1))), $W$1) + COUNTIF(L$4, $W$1) + COUNTIF(L$5, $W$1)) +
          MIN(Payline!L$4/10, COUNTIF(L$4, $W$1) + COUNTIF(L$5, $W$1) + COUNTIF(L$6, $W$1)) +
          MIN(Payline!L$3/10, COUNTIF(L$5:L$7, $W$1)),
    $I33=(E$14-2),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$I33&lt;E$14, MIN(Payline!L$5/10, COUNTIF(L31:L33, $W$1)) +
              MIN(Payline!L$4/10, COUNTIF(L32:L34, $W$1)) +
              MIN(Payline!L$3/10, COUNTIF(L33:L35, $W$1)),
    TRUE, ""
)</f>
        <v>0.7</v>
      </c>
      <c r="Z33" s="43" cm="1">
        <f t="array" aca="1" ref="Z33" ca="1">_xlfn.IFS(
    $I33=0,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$I33=1, MIN(Payline!M$5/10, COUNTIF(INDIRECT(ADDRESS(F$14+3, COLUMN(M$1))), $W$1) + COUNTIF(M$4, $W$1) + COUNTIF(M$5, $W$1)) +
          MIN(Payline!M$4/10, COUNTIF(M$4, $W$1) + COUNTIF(M$5, $W$1) + COUNTIF(M$6, $W$1)) +
          MIN(Payline!M$3/10, COUNTIF(M$5:M$7, $W$1)),
    $I33=(F$14-2),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$I33&lt;F$14, MIN(Payline!M$5/10, COUNTIF(M31:M33, $W$1)) +
              MIN(Payline!M$4/10, COUNTIF(M32:M34, $W$1)) +
              MIN(Payline!M$3/10, COUNTIF(M33:M35, $W$1)),
    TRUE, ""
)</f>
        <v>0.7</v>
      </c>
      <c r="AA33" s="43" cm="1">
        <f t="array" aca="1" ref="AA33" ca="1">_xlfn.IFS(
    $I33=0,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$I33=1, MIN(Payline!N$5/10, COUNTIF(INDIRECT(ADDRESS(G$14+3, COLUMN(N$1))), $W$1) + COUNTIF(N$4, $W$1) + COUNTIF(N$5, $W$1)) +
          MIN(Payline!N$4/10, COUNTIF(N$4, $W$1) + COUNTIF(N$5, $W$1) + COUNTIF(N$6, $W$1)) +
          MIN(Payline!N$3/10, COUNTIF(N$5:N$7, $W$1)),
    $I33=(G$14-2),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$I33&lt;G$14, MIN(Payline!N$5/10, COUNTIF(N31:N33, $W$1)) +
              MIN(Payline!N$4/10, COUNTIF(N32:N34, $W$1)) +
              MIN(Payline!N$3/10, COUNTIF(N33:N35, $W$1)),
    TRUE, ""
)</f>
        <v>0.7</v>
      </c>
      <c r="AB33" s="46">
        <v>29</v>
      </c>
      <c r="AC33" s="43" cm="1">
        <f t="array" aca="1" ref="AC33" ca="1">_xlfn.IFS(
    $I33=0,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$I33&lt;C$14, MIN(Payline!J$5/10, COUNTIF(J31:J33, $AC$1)) +
              MIN(Payline!J$4/10, COUNTIF(J32:J34, $AC$1)) +
              MIN(Payline!J$3/10, COUNTIF(J33:J35, $AC$1)),
    TRUE, ""
)</f>
        <v>1</v>
      </c>
      <c r="AD33" s="43" cm="1">
        <f t="array" aca="1" ref="AD33" ca="1">_xlfn.IFS(
    $I33=0,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$I33&lt;D$14, MIN(Payline!K$5/10, COUNTIF(K31:K33, $AC$1)) +
              MIN(Payline!K$4/10, COUNTIF(K32:K34, $AC$1)) +
              MIN(Payline!K$3/10, COUNTIF(K33:K35, $AC$1)),
    TRUE, ""
)</f>
        <v>1</v>
      </c>
      <c r="AE33" s="43" cm="1">
        <f t="array" aca="1" ref="AE33" ca="1">_xlfn.IFS(
    $I33=0,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$I33&lt;E$14, MIN(Payline!L$5/10, COUNTIF(L31:L33, $AC$1)) +
              MIN(Payline!L$4/10, COUNTIF(L32:L34, $AC$1)) +
              MIN(Payline!L$3/10, COUNTIF(L33:L35, $AC$1)),
    TRUE, ""
)</f>
        <v>1</v>
      </c>
      <c r="AF33" s="43" cm="1">
        <f t="array" aca="1" ref="AF33" ca="1">_xlfn.IFS(
    $I33=0,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$I33&lt;F$14, MIN(Payline!M$5/10, COUNTIF(M31:M33, $AC$1)) +
              MIN(Payline!M$4/10, COUNTIF(M32:M34, $AC$1)) +
              MIN(Payline!M$3/10, COUNTIF(M33:M35, $AC$1)),
    TRUE, ""
)</f>
        <v>1</v>
      </c>
      <c r="AG33" s="43" cm="1">
        <f t="array" aca="1" ref="AG33" ca="1">_xlfn.IFS(
    $I33=0,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$I33&lt;G$14, MIN(Payline!N$5/10, COUNTIF(N31:N33, $AC$1)) +
              MIN(Payline!N$4/10, COUNTIF(N32:N34, $AC$1)) +
              MIN(Payline!N$3/10, COUNTIF(N33:N35, $AC$1)),
    TRUE, ""
)</f>
        <v>1</v>
      </c>
      <c r="AH33" s="46">
        <v>29</v>
      </c>
      <c r="AI33" s="43" cm="1">
        <f t="array" aca="1" ref="AI33" ca="1">_xlfn.IFS(
    $I33=0,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$I33&lt;C$14, MIN(Payline!J$5/10, COUNTIF(J31:J33, $AI$1)) +
              MIN(Payline!J$4/10, COUNTIF(J32:J34, $AI$1)) +
              MIN(Payline!J$3/10, COUNTIF(J33:J35, $AI$1)),
    TRUE, ""
)</f>
        <v>0</v>
      </c>
      <c r="AJ33" s="43" cm="1">
        <f t="array" aca="1" ref="AJ33" ca="1">_xlfn.IFS(
    $I33=0,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$I33&lt;D$14, MIN(Payline!K$5/10, COUNTIF(K31:K33, $AI$1)) +
              MIN(Payline!K$4/10, COUNTIF(K32:K34, $AI$1)) +
              MIN(Payline!K$3/10, COUNTIF(K33:K35, $AI$1)),
    TRUE, ""
)</f>
        <v>0</v>
      </c>
      <c r="AK33" s="43" cm="1">
        <f t="array" aca="1" ref="AK33" ca="1">_xlfn.IFS(
    $I33=0,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$I33&lt;E$14, MIN(Payline!L$5/10, COUNTIF(L31:L33, $AI$1)) +
              MIN(Payline!L$4/10, COUNTIF(L32:L34, $AI$1)) +
              MIN(Payline!L$3/10, COUNTIF(L33:L35, $AI$1)),
    TRUE, ""
)</f>
        <v>0</v>
      </c>
      <c r="AL33" s="43" cm="1">
        <f t="array" aca="1" ref="AL33" ca="1">_xlfn.IFS(
    $I33=0,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$I33&lt;F$14, MIN(Payline!M$5/10, COUNTIF(M31:M33, $AI$1)) +
              MIN(Payline!M$4/10, COUNTIF(M32:M34, $AI$1)) +
              MIN(Payline!M$3/10, COUNTIF(M33:M35, $AI$1)),
    TRUE, ""
)</f>
        <v>0</v>
      </c>
      <c r="AM33" s="43" cm="1">
        <f t="array" aca="1" ref="AM33" ca="1">_xlfn.IFS(
    $I33=0,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$I33&lt;G$14, MIN(Payline!N$5/10, COUNTIF(N31:N33, $AI$1)) +
              MIN(Payline!N$4/10, COUNTIF(N32:N34, $AI$1)) +
              MIN(Payline!N$3/10, COUNTIF(N33:N35, $AI$1)),
    TRUE, ""
)</f>
        <v>0</v>
      </c>
      <c r="AN33" s="46">
        <v>29</v>
      </c>
      <c r="AO33" s="43" cm="1">
        <f t="array" aca="1" ref="AO33" ca="1">_xlfn.IFS(
    $I33=0,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$I33&lt;C$14, MIN(Payline!J$5/10, COUNTIF(J31:J33, $AO$1)) +
              MIN(Payline!J$4/10, COUNTIF(J32:J34, $AO$1)) +
              MIN(Payline!J$3/10, COUNTIF(J33:J35, $AO$1)),
    TRUE, ""
)</f>
        <v>0</v>
      </c>
      <c r="AP33" s="43" cm="1">
        <f t="array" aca="1" ref="AP33" ca="1">_xlfn.IFS(
    $I33=0,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$I33&lt;D$14, MIN(Payline!K$5/10, COUNTIF(K31:K33, $AO$1)) +
              MIN(Payline!K$4/10, COUNTIF(K32:K34, $AO$1)) +
              MIN(Payline!K$3/10, COUNTIF(K33:K35, $AO$1)),
    TRUE, ""
)</f>
        <v>0</v>
      </c>
      <c r="AQ33" s="43" cm="1">
        <f t="array" aca="1" ref="AQ33" ca="1">_xlfn.IFS(
    $I33=0,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$I33&lt;E$14, MIN(Payline!L$5/10, COUNTIF(L31:L33, $AO$1)) +
              MIN(Payline!L$4/10, COUNTIF(L32:L34, $AO$1)) +
              MIN(Payline!L$3/10, COUNTIF(L33:L35, $AO$1)),
    TRUE, ""
)</f>
        <v>0</v>
      </c>
      <c r="AR33" s="43" cm="1">
        <f t="array" aca="1" ref="AR33" ca="1">_xlfn.IFS(
    $I33=0,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$I33&lt;F$14, MIN(Payline!M$5/10, COUNTIF(M31:M33, $AO$1)) +
              MIN(Payline!M$4/10, COUNTIF(M32:M34, $AO$1)) +
              MIN(Payline!M$3/10, COUNTIF(M33:M35, $AO$1)),
    TRUE, ""
)</f>
        <v>0</v>
      </c>
      <c r="AS33" s="43" cm="1">
        <f t="array" aca="1" ref="AS33" ca="1">_xlfn.IFS(
    $I33=0,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$I33&lt;G$14, MIN(Payline!N$5/10, COUNTIF(N31:N33, $AO$1)) +
              MIN(Payline!N$4/10, COUNTIF(N32:N34, $AO$1)) +
              MIN(Payline!N$3/10, COUNTIF(N33:N35, $AO$1)),
    TRUE, ""
)</f>
        <v>0</v>
      </c>
      <c r="AT33" s="46">
        <v>29</v>
      </c>
      <c r="AU33" s="43" cm="1">
        <f t="array" aca="1" ref="AU33" ca="1">_xlfn.IFS(
    $I33=0,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$I33&lt;C$14, MIN(Payline!J$5/10, COUNTIF(J31:J33, $AU$1)) +
              MIN(Payline!J$4/10, COUNTIF(J32:J34, $AU$1)) +
              MIN(Payline!J$3/10, COUNTIF(J33:J35, $AU$1)),
    TRUE, ""
)</f>
        <v>0</v>
      </c>
      <c r="AV33" s="43" cm="1">
        <f t="array" aca="1" ref="AV33" ca="1">_xlfn.IFS(
    $I33=0,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$I33&lt;D$14, MIN(Payline!K$5/10, COUNTIF(K31:K33, $AU$1)) +
              MIN(Payline!K$4/10, COUNTIF(K32:K34, $AU$1)) +
              MIN(Payline!K$3/10, COUNTIF(K33:K35, $AU$1)),
    TRUE, ""
)</f>
        <v>0</v>
      </c>
      <c r="AW33" s="43" cm="1">
        <f t="array" aca="1" ref="AW33" ca="1">_xlfn.IFS(
    $I33=0,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$I33&lt;E$14, MIN(Payline!L$5/10, COUNTIF(L31:L33, $AU$1)) +
              MIN(Payline!L$4/10, COUNTIF(L32:L34, $AU$1)) +
              MIN(Payline!L$3/10, COUNTIF(L33:L35, $AU$1)),
    TRUE, ""
)</f>
        <v>0</v>
      </c>
      <c r="AX33" s="43" cm="1">
        <f t="array" aca="1" ref="AX33" ca="1">_xlfn.IFS(
    $I33=0,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$I33&lt;F$14, MIN(Payline!M$5/10, COUNTIF(M31:M33, $AU$1)) +
              MIN(Payline!M$4/10, COUNTIF(M32:M34, $AU$1)) +
              MIN(Payline!M$3/10, COUNTIF(M33:M35, $AU$1)),
    TRUE, ""
)</f>
        <v>0</v>
      </c>
      <c r="AY33" s="43" cm="1">
        <f t="array" aca="1" ref="AY33" ca="1">_xlfn.IFS(
    $I33=0,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$I33&lt;G$14, MIN(Payline!N$5/10, COUNTIF(N31:N33, $AU$1)) +
              MIN(Payline!N$4/10, COUNTIF(N32:N34, $AU$1)) +
              MIN(Payline!N$3/10, COUNTIF(N33:N35, $AU$1)),
    TRUE, ""
)</f>
        <v>0</v>
      </c>
      <c r="AZ33" s="46">
        <v>29</v>
      </c>
      <c r="BA33" s="43" cm="1">
        <f t="array" aca="1" ref="BA33" ca="1">_xlfn.IFS(
    $I33=0,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$I33&lt;C$14, MIN(Payline!J$5/10, COUNTIF(J31:J33, $BA$1)) +
              MIN(Payline!J$4/10, COUNTIF(J32:J34, $BA$1)) +
              MIN(Payline!J$3/10, COUNTIF(J33:J35, $BA$1)),
    TRUE, ""
)</f>
        <v>0</v>
      </c>
      <c r="BB33" s="43" cm="1">
        <f t="array" aca="1" ref="BB33" ca="1">_xlfn.IFS(
    $I33=0,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$I33&lt;D$14, MIN(Payline!K$5/10, COUNTIF(K31:K33, $BA$1)) +
              MIN(Payline!K$4/10, COUNTIF(K32:K34, $BA$1)) +
              MIN(Payline!K$3/10, COUNTIF(K33:K35, $BA$1)),
    TRUE, ""
)</f>
        <v>0</v>
      </c>
      <c r="BC33" s="43" cm="1">
        <f t="array" aca="1" ref="BC33" ca="1">_xlfn.IFS(
    $I33=0,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$I33&lt;E$14, MIN(Payline!L$5/10, COUNTIF(L31:L33, $BA$1)) +
              MIN(Payline!L$4/10, COUNTIF(L32:L34, $BA$1)) +
              MIN(Payline!L$3/10, COUNTIF(L33:L35, $BA$1)),
    TRUE, ""
)</f>
        <v>0</v>
      </c>
      <c r="BD33" s="43" cm="1">
        <f t="array" aca="1" ref="BD33" ca="1">_xlfn.IFS(
    $I33=0,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$I33&lt;F$14, MIN(Payline!M$5/10, COUNTIF(M31:M33, $BA$1)) +
              MIN(Payline!M$4/10, COUNTIF(M32:M34, $BA$1)) +
              MIN(Payline!M$3/10, COUNTIF(M33:M35, $BA$1)),
    TRUE, ""
)</f>
        <v>0</v>
      </c>
      <c r="BE33" s="43" cm="1">
        <f t="array" aca="1" ref="BE33" ca="1">_xlfn.IFS(
    $I33=0,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$I33&lt;G$14, MIN(Payline!N$5/10, COUNTIF(N31:N33, $BA$1)) +
              MIN(Payline!N$4/10, COUNTIF(N32:N34, $BA$1)) +
              MIN(Payline!N$3/10, COUNTIF(N33:N35, $BA$1)),
    TRUE, ""
)</f>
        <v>0</v>
      </c>
      <c r="BF33" s="46">
        <v>29</v>
      </c>
      <c r="BG33" s="43" cm="1">
        <f t="array" aca="1" ref="BG33" ca="1">_xlfn.IFS(
    $I33=0,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$I33&lt;C$14, MIN(Payline!J$5/10, COUNTIF(J31:J33, $BG$1)) +
              MIN(Payline!J$4/10, COUNTIF(J32:J34, $BG$1)) +
              MIN(Payline!J$3/10, COUNTIF(J33:J35, $BG$1)),
    TRUE, ""
)</f>
        <v>0.7</v>
      </c>
      <c r="BH33" s="43" cm="1">
        <f t="array" aca="1" ref="BH33" ca="1">_xlfn.IFS(
    $I33=0,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$I33&lt;D$14, MIN(Payline!K$5/10, COUNTIF(K31:K33, $BG$1)) +
              MIN(Payline!K$4/10, COUNTIF(K32:K34, $BG$1)) +
              MIN(Payline!K$3/10, COUNTIF(K33:K35, $BG$1)),
    TRUE, ""
)</f>
        <v>0.7</v>
      </c>
      <c r="BI33" s="43" cm="1">
        <f t="array" aca="1" ref="BI33" ca="1">_xlfn.IFS(
    $I33=0,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$I33&lt;E$14, MIN(Payline!L$5/10, COUNTIF(L31:L33, $BG$1)) +
              MIN(Payline!L$4/10, COUNTIF(L32:L34, $BG$1)) +
              MIN(Payline!L$3/10, COUNTIF(L33:L35, $BG$1)),
    TRUE, ""
)</f>
        <v>0.7</v>
      </c>
      <c r="BJ33" s="43" cm="1">
        <f t="array" aca="1" ref="BJ33" ca="1">_xlfn.IFS(
    $I33=0,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$I33&lt;F$14, MIN(Payline!M$5/10, COUNTIF(M31:M33, $BG$1)) +
              MIN(Payline!M$4/10, COUNTIF(M32:M34, $BG$1)) +
              MIN(Payline!M$3/10, COUNTIF(M33:M35, $BG$1)),
    TRUE, ""
)</f>
        <v>0.6</v>
      </c>
      <c r="BK33" s="43" cm="1">
        <f t="array" aca="1" ref="BK33" ca="1">_xlfn.IFS(
    $I33=0,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$I33&lt;G$14, MIN(Payline!N$5/10, COUNTIF(N31:N33, $BG$1)) +
              MIN(Payline!N$4/10, COUNTIF(N32:N34, $BG$1)) +
              MIN(Payline!N$3/10, COUNTIF(N33:N35, $BG$1)),
    TRUE, ""
)</f>
        <v>0.7</v>
      </c>
      <c r="BL33" s="46">
        <v>29</v>
      </c>
      <c r="BM33" s="43" cm="1">
        <f t="array" aca="1" ref="BM33" ca="1">_xlfn.IFS(
    $I33=0,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$I33&lt;C$14, MIN(Payline!J$5/10, COUNTIF(J31:J33, $BM$1)) +
              MIN(Payline!J$4/10, COUNTIF(J32:J34, $BM$1)) +
              MIN(Payline!J$3/10, COUNTIF(J33:J35, $BM$1)),
    TRUE, ""
)</f>
        <v>0.3</v>
      </c>
      <c r="BN33" s="43" cm="1">
        <f t="array" aca="1" ref="BN33" ca="1">_xlfn.IFS(
    $I33=0,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$I33&lt;D$14, MIN(Payline!K$5/10, COUNTIF(K31:K33, $BM$1)) +
              MIN(Payline!K$4/10, COUNTIF(K32:K34, $BM$1)) +
              MIN(Payline!K$3/10, COUNTIF(K33:K35, $BM$1)),
    TRUE, ""
)</f>
        <v>0.4</v>
      </c>
      <c r="BO33" s="43" cm="1">
        <f t="array" aca="1" ref="BO33" ca="1">_xlfn.IFS(
    $I33=0,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$I33&lt;E$14, MIN(Payline!L$5/10, COUNTIF(L31:L33, $BM$1)) +
              MIN(Payline!L$4/10, COUNTIF(L32:L34, $BM$1)) +
              MIN(Payline!L$3/10, COUNTIF(L33:L35, $BM$1)),
    TRUE, ""
)</f>
        <v>0.3</v>
      </c>
      <c r="BP33" s="43" cm="1">
        <f t="array" aca="1" ref="BP33" ca="1">_xlfn.IFS(
    $I33=0,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$I33&lt;F$14, MIN(Payline!M$5/10, COUNTIF(M31:M33, $BM$1)) +
              MIN(Payline!M$4/10, COUNTIF(M32:M34, $BM$1)) +
              MIN(Payline!M$3/10, COUNTIF(M33:M35, $BM$1)),
    TRUE, ""
)</f>
        <v>0.3</v>
      </c>
      <c r="BQ33" s="161" cm="1">
        <f t="array" aca="1" ref="BQ33" ca="1">_xlfn.IFS(
    $I33=0,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$I33&lt;G$14, MIN(Payline!N$5/10, COUNTIF(N31:N33, $BM$1)) +
              MIN(Payline!N$4/10, COUNTIF(N32:N34, $BM$1)) +
              MIN(Payline!N$3/10, COUNTIF(N33:N35, $BM$1)),
    TRUE, ""
)</f>
        <v>0.3</v>
      </c>
    </row>
    <row r="34" spans="1:69">
      <c r="A34" s="90" t="s">
        <v>10</v>
      </c>
      <c r="B34" s="63">
        <v>4</v>
      </c>
      <c r="C34" s="90">
        <f t="shared" ca="1" si="12"/>
        <v>9</v>
      </c>
      <c r="D34" s="43">
        <f t="shared" ca="1" si="12"/>
        <v>9</v>
      </c>
      <c r="E34" s="43">
        <f t="shared" ca="1" si="12"/>
        <v>9</v>
      </c>
      <c r="F34" s="43">
        <f t="shared" ca="1" si="12"/>
        <v>9</v>
      </c>
      <c r="G34" s="89">
        <f t="shared" ca="1" si="12"/>
        <v>9</v>
      </c>
      <c r="I34" s="84">
        <v>30</v>
      </c>
      <c r="J34" s="83" t="s">
        <v>186</v>
      </c>
      <c r="K34" s="83" t="s">
        <v>186</v>
      </c>
      <c r="L34" s="83" t="s">
        <v>186</v>
      </c>
      <c r="M34" s="83" t="s">
        <v>186</v>
      </c>
      <c r="N34" s="83" t="s">
        <v>186</v>
      </c>
      <c r="P34" s="46">
        <v>30</v>
      </c>
      <c r="Q34" s="43" cm="1">
        <f t="array" aca="1" ref="Q34" ca="1">_xlfn.IFS(
    $I34=0,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$I34=1, MIN(Payline!J$5/10, COUNTIF(INDIRECT(ADDRESS(C$14+3, COLUMN(J$1))), $Q$1) + COUNTIF(J$4, $Q$1) + COUNTIF(J$5, $Q$1)) +
          MIN(Payline!J$4/10, COUNTIF(J$4, $Q$1) + COUNTIF(J$5, $Q$1) + COUNTIF(J$6, $Q$1)) +
          MIN(Payline!J$3/10, COUNTIF(J$5:J$7, $Q$1)),
    $I34=(C$14-2),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$I34&lt;C$14, MIN(Payline!J$5/10, COUNTIF(J32:J34, $Q$1)) +
              MIN(Payline!J$4/10, COUNTIF(J33:J35, $Q$1)) +
              MIN(Payline!J$3/10, COUNTIF(J34:J36, $Q$1)),
    TRUE, ""
)</f>
        <v>0.7</v>
      </c>
      <c r="R34" s="43" cm="1">
        <f t="array" aca="1" ref="R34" ca="1">_xlfn.IFS(
    $I34=0,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$I34=1, MIN(Payline!K$5/10, COUNTIF(INDIRECT(ADDRESS(D$14+3, COLUMN(K$1))), $Q$1) + COUNTIF(K$4, $Q$1) + COUNTIF(K$5, $Q$1)) +
          MIN(Payline!K$4/10, COUNTIF(K$4, $Q$1) + COUNTIF(K$5, $Q$1) + COUNTIF(K$6, $Q$1)) +
          MIN(Payline!K$3/10, COUNTIF(K$5:K$7, $Q$1)),
    $I34=(D$14-2),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$I34&lt;D$14, MIN(Payline!K$5/10, COUNTIF(K32:K34, $Q$1)) +
              MIN(Payline!K$4/10, COUNTIF(K33:K35, $Q$1)) +
              MIN(Payline!K$3/10, COUNTIF(K34:K36, $Q$1)),
    TRUE, ""
)</f>
        <v>0.6</v>
      </c>
      <c r="S34" s="43" cm="1">
        <f t="array" aca="1" ref="S34" ca="1">_xlfn.IFS(
    $I34=0,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$I34=1, MIN(Payline!L$5/10, COUNTIF(INDIRECT(ADDRESS(E$14+3, COLUMN(L$1))), $Q$1) + COUNTIF(L$4, $Q$1) + COUNTIF(L$5, $Q$1)) +
          MIN(Payline!L$4/10, COUNTIF(L$4, $Q$1) + COUNTIF(L$5, $Q$1) + COUNTIF(L$6, $Q$1)) +
          MIN(Payline!L$3/10, COUNTIF(L$5:L$7, $Q$1)),
    $I34=(E$14-2),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$I34&lt;E$14, MIN(Payline!L$5/10, COUNTIF(L32:L34, $Q$1)) +
              MIN(Payline!L$4/10, COUNTIF(L33:L35, $Q$1)) +
              MIN(Payline!L$3/10, COUNTIF(L34:L36, $Q$1)),
    TRUE, ""
)</f>
        <v>0.7</v>
      </c>
      <c r="T34" s="43" cm="1">
        <f t="array" aca="1" ref="T34" ca="1">_xlfn.IFS(
    $I34=0,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$I34=1, MIN(Payline!M$5/10, COUNTIF(INDIRECT(ADDRESS(F$14+3, COLUMN(M$1))), $Q$1) + COUNTIF(M$4, $Q$1) + COUNTIF(M$5, $Q$1)) +
          MIN(Payline!M$4/10, COUNTIF(M$4, $Q$1) + COUNTIF(M$5, $Q$1) + COUNTIF(M$6, $Q$1)) +
          MIN(Payline!M$3/10, COUNTIF(M$5:M$7, $Q$1)),
    $I34=(F$14-2),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$I34&lt;F$14, MIN(Payline!M$5/10, COUNTIF(M32:M34, $Q$1)) +
              MIN(Payline!M$4/10, COUNTIF(M33:M35, $Q$1)) +
              MIN(Payline!M$3/10, COUNTIF(M34:M36, $Q$1)),
    TRUE, ""
)</f>
        <v>0.7</v>
      </c>
      <c r="U34" s="43" cm="1">
        <f t="array" aca="1" ref="U34" ca="1">_xlfn.IFS(
    $I34=0,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$I34=1, MIN(Payline!N$5/10, COUNTIF(INDIRECT(ADDRESS(G$14+3, COLUMN(N$1))), $Q$1) + COUNTIF(N$4, $Q$1) + COUNTIF(N$5, $Q$1)) +
          MIN(Payline!N$4/10, COUNTIF(N$4, $Q$1) + COUNTIF(N$5, $Q$1) + COUNTIF(N$6, $Q$1)) +
          MIN(Payline!N$3/10, COUNTIF(N$5:N$7, $Q$1)),
    $I34=(G$14-2),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$I34&lt;G$14, MIN(Payline!N$5/10, COUNTIF(N32:N34, $Q$1)) +
              MIN(Payline!N$4/10, COUNTIF(N33:N35, $Q$1)) +
              MIN(Payline!N$3/10, COUNTIF(N34:N36, $Q$1)),
    TRUE, ""
)</f>
        <v>0.7</v>
      </c>
      <c r="V34" s="46">
        <v>30</v>
      </c>
      <c r="W34" s="43" cm="1">
        <f t="array" aca="1" ref="W34" ca="1">_xlfn.IFS(
    $I34=0,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$I34=1, MIN(Payline!J$5/10, COUNTIF(INDIRECT(ADDRESS(C$14+3, COLUMN(J$1))), $W$1) + COUNTIF(J$4, $W$1) + COUNTIF(J$5, $W$1)) +
          MIN(Payline!J$4/10, COUNTIF(J$4, $W$1) + COUNTIF(J$5, $W$1) + COUNTIF(J$6, $W$1)) +
          MIN(Payline!J$3/10, COUNTIF(J$5:J$7, $W$1)),
    $I34=(C$14-2),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$I34&lt;C$14, MIN(Payline!J$5/10, COUNTIF(J32:J34, $W$1)) +
              MIN(Payline!J$4/10, COUNTIF(J33:J35, $W$1)) +
              MIN(Payline!J$3/10, COUNTIF(J34:J36, $W$1)),
    TRUE, ""
)</f>
        <v>1</v>
      </c>
      <c r="X34" s="43" cm="1">
        <f t="array" aca="1" ref="X34" ca="1">_xlfn.IFS(
    $I34=0,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$I34=1, MIN(Payline!K$5/10, COUNTIF(INDIRECT(ADDRESS(D$14+3, COLUMN(K$1))), $W$1) + COUNTIF(K$4, $W$1) + COUNTIF(K$5, $W$1)) +
          MIN(Payline!K$4/10, COUNTIF(K$4, $W$1) + COUNTIF(K$5, $W$1) + COUNTIF(K$6, $W$1)) +
          MIN(Payline!K$3/10, COUNTIF(K$5:K$7, $W$1)),
    $I34=(D$14-2),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$I34&lt;D$14, MIN(Payline!K$5/10, COUNTIF(K32:K34, $W$1)) +
              MIN(Payline!K$4/10, COUNTIF(K33:K35, $W$1)) +
              MIN(Payline!K$3/10, COUNTIF(K34:K36, $W$1)),
    TRUE, ""
)</f>
        <v>1</v>
      </c>
      <c r="Y34" s="43" cm="1">
        <f t="array" aca="1" ref="Y34" ca="1">_xlfn.IFS(
    $I34=0,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$I34=1, MIN(Payline!L$5/10, COUNTIF(INDIRECT(ADDRESS(E$14+3, COLUMN(L$1))), $W$1) + COUNTIF(L$4, $W$1) + COUNTIF(L$5, $W$1)) +
          MIN(Payline!L$4/10, COUNTIF(L$4, $W$1) + COUNTIF(L$5, $W$1) + COUNTIF(L$6, $W$1)) +
          MIN(Payline!L$3/10, COUNTIF(L$5:L$7, $W$1)),
    $I34=(E$14-2),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$I34&lt;E$14, MIN(Payline!L$5/10, COUNTIF(L32:L34, $W$1)) +
              MIN(Payline!L$4/10, COUNTIF(L33:L35, $W$1)) +
              MIN(Payline!L$3/10, COUNTIF(L34:L36, $W$1)),
    TRUE, ""
)</f>
        <v>1</v>
      </c>
      <c r="Z34" s="43" cm="1">
        <f t="array" aca="1" ref="Z34" ca="1">_xlfn.IFS(
    $I34=0,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$I34=1, MIN(Payline!M$5/10, COUNTIF(INDIRECT(ADDRESS(F$14+3, COLUMN(M$1))), $W$1) + COUNTIF(M$4, $W$1) + COUNTIF(M$5, $W$1)) +
          MIN(Payline!M$4/10, COUNTIF(M$4, $W$1) + COUNTIF(M$5, $W$1) + COUNTIF(M$6, $W$1)) +
          MIN(Payline!M$3/10, COUNTIF(M$5:M$7, $W$1)),
    $I34=(F$14-2),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$I34&lt;F$14, MIN(Payline!M$5/10, COUNTIF(M32:M34, $W$1)) +
              MIN(Payline!M$4/10, COUNTIF(M33:M35, $W$1)) +
              MIN(Payline!M$3/10, COUNTIF(M34:M36, $W$1)),
    TRUE, ""
)</f>
        <v>1</v>
      </c>
      <c r="AA34" s="43" cm="1">
        <f t="array" aca="1" ref="AA34" ca="1">_xlfn.IFS(
    $I34=0,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$I34=1, MIN(Payline!N$5/10, COUNTIF(INDIRECT(ADDRESS(G$14+3, COLUMN(N$1))), $W$1) + COUNTIF(N$4, $W$1) + COUNTIF(N$5, $W$1)) +
          MIN(Payline!N$4/10, COUNTIF(N$4, $W$1) + COUNTIF(N$5, $W$1) + COUNTIF(N$6, $W$1)) +
          MIN(Payline!N$3/10, COUNTIF(N$5:N$7, $W$1)),
    $I34=(G$14-2),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$I34&lt;G$14, MIN(Payline!N$5/10, COUNTIF(N32:N34, $W$1)) +
              MIN(Payline!N$4/10, COUNTIF(N33:N35, $W$1)) +
              MIN(Payline!N$3/10, COUNTIF(N34:N36, $W$1)),
    TRUE, ""
)</f>
        <v>1</v>
      </c>
      <c r="AB34" s="46">
        <v>30</v>
      </c>
      <c r="AC34" s="43" cm="1">
        <f t="array" aca="1" ref="AC34" ca="1">_xlfn.IFS(
    $I34=0,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$I34&lt;C$14, MIN(Payline!J$5/10, COUNTIF(J32:J34, $AC$1)) +
              MIN(Payline!J$4/10, COUNTIF(J33:J35, $AC$1)) +
              MIN(Payline!J$3/10, COUNTIF(J34:J36, $AC$1)),
    TRUE, ""
)</f>
        <v>0.7</v>
      </c>
      <c r="AD34" s="43" cm="1">
        <f t="array" aca="1" ref="AD34" ca="1">_xlfn.IFS(
    $I34=0,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$I34&lt;D$14, MIN(Payline!K$5/10, COUNTIF(K32:K34, $AC$1)) +
              MIN(Payline!K$4/10, COUNTIF(K33:K35, $AC$1)) +
              MIN(Payline!K$3/10, COUNTIF(K34:K36, $AC$1)),
    TRUE, ""
)</f>
        <v>0.7</v>
      </c>
      <c r="AE34" s="43" cm="1">
        <f t="array" aca="1" ref="AE34" ca="1">_xlfn.IFS(
    $I34=0,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$I34&lt;E$14, MIN(Payline!L$5/10, COUNTIF(L32:L34, $AC$1)) +
              MIN(Payline!L$4/10, COUNTIF(L33:L35, $AC$1)) +
              MIN(Payline!L$3/10, COUNTIF(L34:L36, $AC$1)),
    TRUE, ""
)</f>
        <v>0.7</v>
      </c>
      <c r="AF34" s="43" cm="1">
        <f t="array" aca="1" ref="AF34" ca="1">_xlfn.IFS(
    $I34=0,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$I34&lt;F$14, MIN(Payline!M$5/10, COUNTIF(M32:M34, $AC$1)) +
              MIN(Payline!M$4/10, COUNTIF(M33:M35, $AC$1)) +
              MIN(Payline!M$3/10, COUNTIF(M34:M36, $AC$1)),
    TRUE, ""
)</f>
        <v>0.6</v>
      </c>
      <c r="AG34" s="43" cm="1">
        <f t="array" aca="1" ref="AG34" ca="1">_xlfn.IFS(
    $I34=0,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$I34&lt;G$14, MIN(Payline!N$5/10, COUNTIF(N32:N34, $AC$1)) +
              MIN(Payline!N$4/10, COUNTIF(N33:N35, $AC$1)) +
              MIN(Payline!N$3/10, COUNTIF(N34:N36, $AC$1)),
    TRUE, ""
)</f>
        <v>0.7</v>
      </c>
      <c r="AH34" s="46">
        <v>30</v>
      </c>
      <c r="AI34" s="43" cm="1">
        <f t="array" aca="1" ref="AI34" ca="1">_xlfn.IFS(
    $I34=0,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$I34&lt;C$14, MIN(Payline!J$5/10, COUNTIF(J32:J34, $AI$1)) +
              MIN(Payline!J$4/10, COUNTIF(J33:J35, $AI$1)) +
              MIN(Payline!J$3/10, COUNTIF(J34:J36, $AI$1)),
    TRUE, ""
)</f>
        <v>0</v>
      </c>
      <c r="AJ34" s="43" cm="1">
        <f t="array" aca="1" ref="AJ34" ca="1">_xlfn.IFS(
    $I34=0,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$I34&lt;D$14, MIN(Payline!K$5/10, COUNTIF(K32:K34, $AI$1)) +
              MIN(Payline!K$4/10, COUNTIF(K33:K35, $AI$1)) +
              MIN(Payline!K$3/10, COUNTIF(K34:K36, $AI$1)),
    TRUE, ""
)</f>
        <v>0</v>
      </c>
      <c r="AK34" s="43" cm="1">
        <f t="array" aca="1" ref="AK34" ca="1">_xlfn.IFS(
    $I34=0,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$I34&lt;E$14, MIN(Payline!L$5/10, COUNTIF(L32:L34, $AI$1)) +
              MIN(Payline!L$4/10, COUNTIF(L33:L35, $AI$1)) +
              MIN(Payline!L$3/10, COUNTIF(L34:L36, $AI$1)),
    TRUE, ""
)</f>
        <v>0</v>
      </c>
      <c r="AL34" s="43" cm="1">
        <f t="array" aca="1" ref="AL34" ca="1">_xlfn.IFS(
    $I34=0,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$I34&lt;F$14, MIN(Payline!M$5/10, COUNTIF(M32:M34, $AI$1)) +
              MIN(Payline!M$4/10, COUNTIF(M33:M35, $AI$1)) +
              MIN(Payline!M$3/10, COUNTIF(M34:M36, $AI$1)),
    TRUE, ""
)</f>
        <v>0</v>
      </c>
      <c r="AM34" s="43" cm="1">
        <f t="array" aca="1" ref="AM34" ca="1">_xlfn.IFS(
    $I34=0,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$I34&lt;G$14, MIN(Payline!N$5/10, COUNTIF(N32:N34, $AI$1)) +
              MIN(Payline!N$4/10, COUNTIF(N33:N35, $AI$1)) +
              MIN(Payline!N$3/10, COUNTIF(N34:N36, $AI$1)),
    TRUE, ""
)</f>
        <v>0</v>
      </c>
      <c r="AN34" s="46">
        <v>30</v>
      </c>
      <c r="AO34" s="43" cm="1">
        <f t="array" aca="1" ref="AO34" ca="1">_xlfn.IFS(
    $I34=0,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$I34&lt;C$14, MIN(Payline!J$5/10, COUNTIF(J32:J34, $AO$1)) +
              MIN(Payline!J$4/10, COUNTIF(J33:J35, $AO$1)) +
              MIN(Payline!J$3/10, COUNTIF(J34:J36, $AO$1)),
    TRUE, ""
)</f>
        <v>0</v>
      </c>
      <c r="AP34" s="43" cm="1">
        <f t="array" aca="1" ref="AP34" ca="1">_xlfn.IFS(
    $I34=0,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$I34&lt;D$14, MIN(Payline!K$5/10, COUNTIF(K32:K34, $AO$1)) +
              MIN(Payline!K$4/10, COUNTIF(K33:K35, $AO$1)) +
              MIN(Payline!K$3/10, COUNTIF(K34:K36, $AO$1)),
    TRUE, ""
)</f>
        <v>0</v>
      </c>
      <c r="AQ34" s="43" cm="1">
        <f t="array" aca="1" ref="AQ34" ca="1">_xlfn.IFS(
    $I34=0,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$I34&lt;E$14, MIN(Payline!L$5/10, COUNTIF(L32:L34, $AO$1)) +
              MIN(Payline!L$4/10, COUNTIF(L33:L35, $AO$1)) +
              MIN(Payline!L$3/10, COUNTIF(L34:L36, $AO$1)),
    TRUE, ""
)</f>
        <v>0</v>
      </c>
      <c r="AR34" s="43" cm="1">
        <f t="array" aca="1" ref="AR34" ca="1">_xlfn.IFS(
    $I34=0,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$I34&lt;F$14, MIN(Payline!M$5/10, COUNTIF(M32:M34, $AO$1)) +
              MIN(Payline!M$4/10, COUNTIF(M33:M35, $AO$1)) +
              MIN(Payline!M$3/10, COUNTIF(M34:M36, $AO$1)),
    TRUE, ""
)</f>
        <v>0</v>
      </c>
      <c r="AS34" s="43" cm="1">
        <f t="array" aca="1" ref="AS34" ca="1">_xlfn.IFS(
    $I34=0,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$I34&lt;G$14, MIN(Payline!N$5/10, COUNTIF(N32:N34, $AO$1)) +
              MIN(Payline!N$4/10, COUNTIF(N33:N35, $AO$1)) +
              MIN(Payline!N$3/10, COUNTIF(N34:N36, $AO$1)),
    TRUE, ""
)</f>
        <v>0</v>
      </c>
      <c r="AT34" s="46">
        <v>30</v>
      </c>
      <c r="AU34" s="43" cm="1">
        <f t="array" aca="1" ref="AU34" ca="1">_xlfn.IFS(
    $I34=0,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$I34&lt;C$14, MIN(Payline!J$5/10, COUNTIF(J32:J34, $AU$1)) +
              MIN(Payline!J$4/10, COUNTIF(J33:J35, $AU$1)) +
              MIN(Payline!J$3/10, COUNTIF(J34:J36, $AU$1)),
    TRUE, ""
)</f>
        <v>0</v>
      </c>
      <c r="AV34" s="43" cm="1">
        <f t="array" aca="1" ref="AV34" ca="1">_xlfn.IFS(
    $I34=0,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$I34&lt;D$14, MIN(Payline!K$5/10, COUNTIF(K32:K34, $AU$1)) +
              MIN(Payline!K$4/10, COUNTIF(K33:K35, $AU$1)) +
              MIN(Payline!K$3/10, COUNTIF(K34:K36, $AU$1)),
    TRUE, ""
)</f>
        <v>0</v>
      </c>
      <c r="AW34" s="43" cm="1">
        <f t="array" aca="1" ref="AW34" ca="1">_xlfn.IFS(
    $I34=0,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$I34&lt;E$14, MIN(Payline!L$5/10, COUNTIF(L32:L34, $AU$1)) +
              MIN(Payline!L$4/10, COUNTIF(L33:L35, $AU$1)) +
              MIN(Payline!L$3/10, COUNTIF(L34:L36, $AU$1)),
    TRUE, ""
)</f>
        <v>0</v>
      </c>
      <c r="AX34" s="43" cm="1">
        <f t="array" aca="1" ref="AX34" ca="1">_xlfn.IFS(
    $I34=0,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$I34&lt;F$14, MIN(Payline!M$5/10, COUNTIF(M32:M34, $AU$1)) +
              MIN(Payline!M$4/10, COUNTIF(M33:M35, $AU$1)) +
              MIN(Payline!M$3/10, COUNTIF(M34:M36, $AU$1)),
    TRUE, ""
)</f>
        <v>0</v>
      </c>
      <c r="AY34" s="43" cm="1">
        <f t="array" aca="1" ref="AY34" ca="1">_xlfn.IFS(
    $I34=0,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$I34&lt;G$14, MIN(Payline!N$5/10, COUNTIF(N32:N34, $AU$1)) +
              MIN(Payline!N$4/10, COUNTIF(N33:N35, $AU$1)) +
              MIN(Payline!N$3/10, COUNTIF(N34:N36, $AU$1)),
    TRUE, ""
)</f>
        <v>0</v>
      </c>
      <c r="AZ34" s="46">
        <v>30</v>
      </c>
      <c r="BA34" s="43" cm="1">
        <f t="array" aca="1" ref="BA34" ca="1">_xlfn.IFS(
    $I34=0,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$I34&lt;C$14, MIN(Payline!J$5/10, COUNTIF(J32:J34, $BA$1)) +
              MIN(Payline!J$4/10, COUNTIF(J33:J35, $BA$1)) +
              MIN(Payline!J$3/10, COUNTIF(J34:J36, $BA$1)),
    TRUE, ""
)</f>
        <v>0</v>
      </c>
      <c r="BB34" s="43" cm="1">
        <f t="array" aca="1" ref="BB34" ca="1">_xlfn.IFS(
    $I34=0,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$I34&lt;D$14, MIN(Payline!K$5/10, COUNTIF(K32:K34, $BA$1)) +
              MIN(Payline!K$4/10, COUNTIF(K33:K35, $BA$1)) +
              MIN(Payline!K$3/10, COUNTIF(K34:K36, $BA$1)),
    TRUE, ""
)</f>
        <v>0</v>
      </c>
      <c r="BC34" s="43" cm="1">
        <f t="array" aca="1" ref="BC34" ca="1">_xlfn.IFS(
    $I34=0,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$I34&lt;E$14, MIN(Payline!L$5/10, COUNTIF(L32:L34, $BA$1)) +
              MIN(Payline!L$4/10, COUNTIF(L33:L35, $BA$1)) +
              MIN(Payline!L$3/10, COUNTIF(L34:L36, $BA$1)),
    TRUE, ""
)</f>
        <v>0</v>
      </c>
      <c r="BD34" s="43" cm="1">
        <f t="array" aca="1" ref="BD34" ca="1">_xlfn.IFS(
    $I34=0,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$I34&lt;F$14, MIN(Payline!M$5/10, COUNTIF(M32:M34, $BA$1)) +
              MIN(Payline!M$4/10, COUNTIF(M33:M35, $BA$1)) +
              MIN(Payline!M$3/10, COUNTIF(M34:M36, $BA$1)),
    TRUE, ""
)</f>
        <v>0</v>
      </c>
      <c r="BE34" s="43" cm="1">
        <f t="array" aca="1" ref="BE34" ca="1">_xlfn.IFS(
    $I34=0,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$I34&lt;G$14, MIN(Payline!N$5/10, COUNTIF(N32:N34, $BA$1)) +
              MIN(Payline!N$4/10, COUNTIF(N33:N35, $BA$1)) +
              MIN(Payline!N$3/10, COUNTIF(N34:N36, $BA$1)),
    TRUE, ""
)</f>
        <v>0</v>
      </c>
      <c r="BF34" s="46">
        <v>30</v>
      </c>
      <c r="BG34" s="43" cm="1">
        <f t="array" aca="1" ref="BG34" ca="1">_xlfn.IFS(
    $I34=0,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$I34&lt;C$14, MIN(Payline!J$5/10, COUNTIF(J32:J34, $BG$1)) +
              MIN(Payline!J$4/10, COUNTIF(J33:J35, $BG$1)) +
              MIN(Payline!J$3/10, COUNTIF(J34:J36, $BG$1)),
    TRUE, ""
)</f>
        <v>0.3</v>
      </c>
      <c r="BH34" s="43" cm="1">
        <f t="array" aca="1" ref="BH34" ca="1">_xlfn.IFS(
    $I34=0,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$I34&lt;D$14, MIN(Payline!K$5/10, COUNTIF(K32:K34, $BG$1)) +
              MIN(Payline!K$4/10, COUNTIF(K33:K35, $BG$1)) +
              MIN(Payline!K$3/10, COUNTIF(K34:K36, $BG$1)),
    TRUE, ""
)</f>
        <v>0.4</v>
      </c>
      <c r="BI34" s="43" cm="1">
        <f t="array" aca="1" ref="BI34" ca="1">_xlfn.IFS(
    $I34=0,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$I34&lt;E$14, MIN(Payline!L$5/10, COUNTIF(L32:L34, $BG$1)) +
              MIN(Payline!L$4/10, COUNTIF(L33:L35, $BG$1)) +
              MIN(Payline!L$3/10, COUNTIF(L34:L36, $BG$1)),
    TRUE, ""
)</f>
        <v>0.3</v>
      </c>
      <c r="BJ34" s="43" cm="1">
        <f t="array" aca="1" ref="BJ34" ca="1">_xlfn.IFS(
    $I34=0,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$I34&lt;F$14, MIN(Payline!M$5/10, COUNTIF(M32:M34, $BG$1)) +
              MIN(Payline!M$4/10, COUNTIF(M33:M35, $BG$1)) +
              MIN(Payline!M$3/10, COUNTIF(M34:M36, $BG$1)),
    TRUE, ""
)</f>
        <v>0.3</v>
      </c>
      <c r="BK34" s="43" cm="1">
        <f t="array" aca="1" ref="BK34" ca="1">_xlfn.IFS(
    $I34=0,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$I34&lt;G$14, MIN(Payline!N$5/10, COUNTIF(N32:N34, $BG$1)) +
              MIN(Payline!N$4/10, COUNTIF(N33:N35, $BG$1)) +
              MIN(Payline!N$3/10, COUNTIF(N34:N36, $BG$1)),
    TRUE, ""
)</f>
        <v>0.3</v>
      </c>
      <c r="BL34" s="46">
        <v>30</v>
      </c>
      <c r="BM34" s="43" cm="1">
        <f t="array" aca="1" ref="BM34" ca="1">_xlfn.IFS(
    $I34=0,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$I34&lt;C$14, MIN(Payline!J$5/10, COUNTIF(J32:J34, $BM$1)) +
              MIN(Payline!J$4/10, COUNTIF(J33:J35, $BM$1)) +
              MIN(Payline!J$3/10, COUNTIF(J34:J36, $BM$1)),
    TRUE, ""
)</f>
        <v>0</v>
      </c>
      <c r="BN34" s="43" cm="1">
        <f t="array" aca="1" ref="BN34" ca="1">_xlfn.IFS(
    $I34=0,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$I34&lt;D$14, MIN(Payline!K$5/10, COUNTIF(K32:K34, $BM$1)) +
              MIN(Payline!K$4/10, COUNTIF(K33:K35, $BM$1)) +
              MIN(Payline!K$3/10, COUNTIF(K34:K36, $BM$1)),
    TRUE, ""
)</f>
        <v>0</v>
      </c>
      <c r="BO34" s="43" cm="1">
        <f t="array" aca="1" ref="BO34" ca="1">_xlfn.IFS(
    $I34=0,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$I34&lt;E$14, MIN(Payline!L$5/10, COUNTIF(L32:L34, $BM$1)) +
              MIN(Payline!L$4/10, COUNTIF(L33:L35, $BM$1)) +
              MIN(Payline!L$3/10, COUNTIF(L34:L36, $BM$1)),
    TRUE, ""
)</f>
        <v>0</v>
      </c>
      <c r="BP34" s="43" cm="1">
        <f t="array" aca="1" ref="BP34" ca="1">_xlfn.IFS(
    $I34=0,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$I34&lt;F$14, MIN(Payline!M$5/10, COUNTIF(M32:M34, $BM$1)) +
              MIN(Payline!M$4/10, COUNTIF(M33:M35, $BM$1)) +
              MIN(Payline!M$3/10, COUNTIF(M34:M36, $BM$1)),
    TRUE, ""
)</f>
        <v>0</v>
      </c>
      <c r="BQ34" s="161" cm="1">
        <f t="array" aca="1" ref="BQ34" ca="1">_xlfn.IFS(
    $I34=0,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$I34&lt;G$14, MIN(Payline!N$5/10, COUNTIF(N32:N34, $BM$1)) +
              MIN(Payline!N$4/10, COUNTIF(N33:N35, $BM$1)) +
              MIN(Payline!N$3/10, COUNTIF(N34:N36, $BM$1)),
    TRUE, ""
)</f>
        <v>0</v>
      </c>
    </row>
    <row r="35" spans="1:69">
      <c r="A35" s="90" t="s">
        <v>9</v>
      </c>
      <c r="B35" s="63">
        <v>5</v>
      </c>
      <c r="C35" s="90">
        <f t="shared" ca="1" si="12"/>
        <v>9.3000000000000007</v>
      </c>
      <c r="D35" s="43">
        <f t="shared" ca="1" si="12"/>
        <v>9.5</v>
      </c>
      <c r="E35" s="43">
        <f t="shared" ca="1" si="12"/>
        <v>9.3000000000000007</v>
      </c>
      <c r="F35" s="43">
        <f t="shared" ca="1" si="12"/>
        <v>9.1999999999999993</v>
      </c>
      <c r="G35" s="89">
        <f t="shared" ca="1" si="12"/>
        <v>9.3000000000000007</v>
      </c>
      <c r="I35" s="84">
        <v>31</v>
      </c>
      <c r="J35" s="83" t="s">
        <v>185</v>
      </c>
      <c r="K35" s="83" t="s">
        <v>185</v>
      </c>
      <c r="L35" s="83" t="s">
        <v>185</v>
      </c>
      <c r="M35" s="83" t="s">
        <v>185</v>
      </c>
      <c r="N35" s="83" t="s">
        <v>185</v>
      </c>
      <c r="P35" s="46">
        <v>31</v>
      </c>
      <c r="Q35" s="43" cm="1">
        <f t="array" aca="1" ref="Q35" ca="1">_xlfn.IFS(
    $I35=0,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$I35=1, MIN(Payline!J$5/10, COUNTIF(INDIRECT(ADDRESS(C$14+3, COLUMN(J$1))), $Q$1) + COUNTIF(J$4, $Q$1) + COUNTIF(J$5, $Q$1)) +
          MIN(Payline!J$4/10, COUNTIF(J$4, $Q$1) + COUNTIF(J$5, $Q$1) + COUNTIF(J$6, $Q$1)) +
          MIN(Payline!J$3/10, COUNTIF(J$5:J$7, $Q$1)),
    $I35=(C$14-2),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$I35&lt;C$14, MIN(Payline!J$5/10, COUNTIF(J33:J35, $Q$1)) +
              MIN(Payline!J$4/10, COUNTIF(J34:J36, $Q$1)) +
              MIN(Payline!J$3/10, COUNTIF(J35:J37, $Q$1)),
    TRUE, ""
)</f>
        <v>1</v>
      </c>
      <c r="R35" s="43" cm="1">
        <f t="array" aca="1" ref="R35" ca="1">_xlfn.IFS(
    $I35=0,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$I35=1, MIN(Payline!K$5/10, COUNTIF(INDIRECT(ADDRESS(D$14+3, COLUMN(K$1))), $Q$1) + COUNTIF(K$4, $Q$1) + COUNTIF(K$5, $Q$1)) +
          MIN(Payline!K$4/10, COUNTIF(K$4, $Q$1) + COUNTIF(K$5, $Q$1) + COUNTIF(K$6, $Q$1)) +
          MIN(Payline!K$3/10, COUNTIF(K$5:K$7, $Q$1)),
    $I35=(D$14-2),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$I35&lt;D$14, MIN(Payline!K$5/10, COUNTIF(K33:K35, $Q$1)) +
              MIN(Payline!K$4/10, COUNTIF(K34:K36, $Q$1)) +
              MIN(Payline!K$3/10, COUNTIF(K35:K37, $Q$1)),
    TRUE, ""
)</f>
        <v>1</v>
      </c>
      <c r="S35" s="43" cm="1">
        <f t="array" aca="1" ref="S35" ca="1">_xlfn.IFS(
    $I35=0,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$I35=1, MIN(Payline!L$5/10, COUNTIF(INDIRECT(ADDRESS(E$14+3, COLUMN(L$1))), $Q$1) + COUNTIF(L$4, $Q$1) + COUNTIF(L$5, $Q$1)) +
          MIN(Payline!L$4/10, COUNTIF(L$4, $Q$1) + COUNTIF(L$5, $Q$1) + COUNTIF(L$6, $Q$1)) +
          MIN(Payline!L$3/10, COUNTIF(L$5:L$7, $Q$1)),
    $I35=(E$14-2),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$I35&lt;E$14, MIN(Payline!L$5/10, COUNTIF(L33:L35, $Q$1)) +
              MIN(Payline!L$4/10, COUNTIF(L34:L36, $Q$1)) +
              MIN(Payline!L$3/10, COUNTIF(L35:L37, $Q$1)),
    TRUE, ""
)</f>
        <v>1</v>
      </c>
      <c r="T35" s="43" cm="1">
        <f t="array" aca="1" ref="T35" ca="1">_xlfn.IFS(
    $I35=0,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$I35=1, MIN(Payline!M$5/10, COUNTIF(INDIRECT(ADDRESS(F$14+3, COLUMN(M$1))), $Q$1) + COUNTIF(M$4, $Q$1) + COUNTIF(M$5, $Q$1)) +
          MIN(Payline!M$4/10, COUNTIF(M$4, $Q$1) + COUNTIF(M$5, $Q$1) + COUNTIF(M$6, $Q$1)) +
          MIN(Payline!M$3/10, COUNTIF(M$5:M$7, $Q$1)),
    $I35=(F$14-2),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$I35&lt;F$14, MIN(Payline!M$5/10, COUNTIF(M33:M35, $Q$1)) +
              MIN(Payline!M$4/10, COUNTIF(M34:M36, $Q$1)) +
              MIN(Payline!M$3/10, COUNTIF(M35:M37, $Q$1)),
    TRUE, ""
)</f>
        <v>1</v>
      </c>
      <c r="U35" s="43" cm="1">
        <f t="array" aca="1" ref="U35" ca="1">_xlfn.IFS(
    $I35=0,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$I35=1, MIN(Payline!N$5/10, COUNTIF(INDIRECT(ADDRESS(G$14+3, COLUMN(N$1))), $Q$1) + COUNTIF(N$4, $Q$1) + COUNTIF(N$5, $Q$1)) +
          MIN(Payline!N$4/10, COUNTIF(N$4, $Q$1) + COUNTIF(N$5, $Q$1) + COUNTIF(N$6, $Q$1)) +
          MIN(Payline!N$3/10, COUNTIF(N$5:N$7, $Q$1)),
    $I35=(G$14-2),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$I35&lt;G$14, MIN(Payline!N$5/10, COUNTIF(N33:N35, $Q$1)) +
              MIN(Payline!N$4/10, COUNTIF(N34:N36, $Q$1)) +
              MIN(Payline!N$3/10, COUNTIF(N35:N37, $Q$1)),
    TRUE, ""
)</f>
        <v>1</v>
      </c>
      <c r="V35" s="46">
        <v>31</v>
      </c>
      <c r="W35" s="43" cm="1">
        <f t="array" aca="1" ref="W35" ca="1">_xlfn.IFS(
    $I35=0,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$I35=1, MIN(Payline!J$5/10, COUNTIF(INDIRECT(ADDRESS(C$14+3, COLUMN(J$1))), $W$1) + COUNTIF(J$4, $W$1) + COUNTIF(J$5, $W$1)) +
          MIN(Payline!J$4/10, COUNTIF(J$4, $W$1) + COUNTIF(J$5, $W$1) + COUNTIF(J$6, $W$1)) +
          MIN(Payline!J$3/10, COUNTIF(J$5:J$7, $W$1)),
    $I35=(C$14-2),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$I35&lt;C$14, MIN(Payline!J$5/10, COUNTIF(J33:J35, $W$1)) +
              MIN(Payline!J$4/10, COUNTIF(J34:J36, $W$1)) +
              MIN(Payline!J$3/10, COUNTIF(J35:J37, $W$1)),
    TRUE, ""
)</f>
        <v>0.7</v>
      </c>
      <c r="X35" s="43" cm="1">
        <f t="array" aca="1" ref="X35" ca="1">_xlfn.IFS(
    $I35=0,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$I35=1, MIN(Payline!K$5/10, COUNTIF(INDIRECT(ADDRESS(D$14+3, COLUMN(K$1))), $W$1) + COUNTIF(K$4, $W$1) + COUNTIF(K$5, $W$1)) +
          MIN(Payline!K$4/10, COUNTIF(K$4, $W$1) + COUNTIF(K$5, $W$1) + COUNTIF(K$6, $W$1)) +
          MIN(Payline!K$3/10, COUNTIF(K$5:K$7, $W$1)),
    $I35=(D$14-2),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$I35&lt;D$14, MIN(Payline!K$5/10, COUNTIF(K33:K35, $W$1)) +
              MIN(Payline!K$4/10, COUNTIF(K34:K36, $W$1)) +
              MIN(Payline!K$3/10, COUNTIF(K35:K37, $W$1)),
    TRUE, ""
)</f>
        <v>0.7</v>
      </c>
      <c r="Y35" s="43" cm="1">
        <f t="array" aca="1" ref="Y35" ca="1">_xlfn.IFS(
    $I35=0,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$I35=1, MIN(Payline!L$5/10, COUNTIF(INDIRECT(ADDRESS(E$14+3, COLUMN(L$1))), $W$1) + COUNTIF(L$4, $W$1) + COUNTIF(L$5, $W$1)) +
          MIN(Payline!L$4/10, COUNTIF(L$4, $W$1) + COUNTIF(L$5, $W$1) + COUNTIF(L$6, $W$1)) +
          MIN(Payline!L$3/10, COUNTIF(L$5:L$7, $W$1)),
    $I35=(E$14-2),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$I35&lt;E$14, MIN(Payline!L$5/10, COUNTIF(L33:L35, $W$1)) +
              MIN(Payline!L$4/10, COUNTIF(L34:L36, $W$1)) +
              MIN(Payline!L$3/10, COUNTIF(L35:L37, $W$1)),
    TRUE, ""
)</f>
        <v>0.7</v>
      </c>
      <c r="Z35" s="43" cm="1">
        <f t="array" aca="1" ref="Z35" ca="1">_xlfn.IFS(
    $I35=0,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$I35=1, MIN(Payline!M$5/10, COUNTIF(INDIRECT(ADDRESS(F$14+3, COLUMN(M$1))), $W$1) + COUNTIF(M$4, $W$1) + COUNTIF(M$5, $W$1)) +
          MIN(Payline!M$4/10, COUNTIF(M$4, $W$1) + COUNTIF(M$5, $W$1) + COUNTIF(M$6, $W$1)) +
          MIN(Payline!M$3/10, COUNTIF(M$5:M$7, $W$1)),
    $I35=(F$14-2),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$I35&lt;F$14, MIN(Payline!M$5/10, COUNTIF(M33:M35, $W$1)) +
              MIN(Payline!M$4/10, COUNTIF(M34:M36, $W$1)) +
              MIN(Payline!M$3/10, COUNTIF(M35:M37, $W$1)),
    TRUE, ""
)</f>
        <v>0.6</v>
      </c>
      <c r="AA35" s="43" cm="1">
        <f t="array" aca="1" ref="AA35" ca="1">_xlfn.IFS(
    $I35=0,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$I35=1, MIN(Payline!N$5/10, COUNTIF(INDIRECT(ADDRESS(G$14+3, COLUMN(N$1))), $W$1) + COUNTIF(N$4, $W$1) + COUNTIF(N$5, $W$1)) +
          MIN(Payline!N$4/10, COUNTIF(N$4, $W$1) + COUNTIF(N$5, $W$1) + COUNTIF(N$6, $W$1)) +
          MIN(Payline!N$3/10, COUNTIF(N$5:N$7, $W$1)),
    $I35=(G$14-2),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$I35&lt;G$14, MIN(Payline!N$5/10, COUNTIF(N33:N35, $W$1)) +
              MIN(Payline!N$4/10, COUNTIF(N34:N36, $W$1)) +
              MIN(Payline!N$3/10, COUNTIF(N35:N37, $W$1)),
    TRUE, ""
)</f>
        <v>0.7</v>
      </c>
      <c r="AB35" s="46">
        <v>31</v>
      </c>
      <c r="AC35" s="43" cm="1">
        <f t="array" aca="1" ref="AC35" ca="1">_xlfn.IFS(
    $I35=0,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$I35&lt;C$14, MIN(Payline!J$5/10, COUNTIF(J33:J35, $AC$1)) +
              MIN(Payline!J$4/10, COUNTIF(J34:J36, $AC$1)) +
              MIN(Payline!J$3/10, COUNTIF(J35:J37, $AC$1)),
    TRUE, ""
)</f>
        <v>0.3</v>
      </c>
      <c r="AD35" s="43" cm="1">
        <f t="array" aca="1" ref="AD35" ca="1">_xlfn.IFS(
    $I35=0,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$I35&lt;D$14, MIN(Payline!K$5/10, COUNTIF(K33:K35, $AC$1)) +
              MIN(Payline!K$4/10, COUNTIF(K34:K36, $AC$1)) +
              MIN(Payline!K$3/10, COUNTIF(K35:K37, $AC$1)),
    TRUE, ""
)</f>
        <v>0.4</v>
      </c>
      <c r="AE35" s="43" cm="1">
        <f t="array" aca="1" ref="AE35" ca="1">_xlfn.IFS(
    $I35=0,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$I35&lt;E$14, MIN(Payline!L$5/10, COUNTIF(L33:L35, $AC$1)) +
              MIN(Payline!L$4/10, COUNTIF(L34:L36, $AC$1)) +
              MIN(Payline!L$3/10, COUNTIF(L35:L37, $AC$1)),
    TRUE, ""
)</f>
        <v>0.3</v>
      </c>
      <c r="AF35" s="43" cm="1">
        <f t="array" aca="1" ref="AF35" ca="1">_xlfn.IFS(
    $I35=0,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$I35&lt;F$14, MIN(Payline!M$5/10, COUNTIF(M33:M35, $AC$1)) +
              MIN(Payline!M$4/10, COUNTIF(M34:M36, $AC$1)) +
              MIN(Payline!M$3/10, COUNTIF(M35:M37, $AC$1)),
    TRUE, ""
)</f>
        <v>0.3</v>
      </c>
      <c r="AG35" s="43" cm="1">
        <f t="array" aca="1" ref="AG35" ca="1">_xlfn.IFS(
    $I35=0,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$I35&lt;G$14, MIN(Payline!N$5/10, COUNTIF(N33:N35, $AC$1)) +
              MIN(Payline!N$4/10, COUNTIF(N34:N36, $AC$1)) +
              MIN(Payline!N$3/10, COUNTIF(N35:N37, $AC$1)),
    TRUE, ""
)</f>
        <v>0.3</v>
      </c>
      <c r="AH35" s="46">
        <v>31</v>
      </c>
      <c r="AI35" s="43" cm="1">
        <f t="array" aca="1" ref="AI35" ca="1">_xlfn.IFS(
    $I35=0,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$I35&lt;C$14, MIN(Payline!J$5/10, COUNTIF(J33:J35, $AI$1)) +
              MIN(Payline!J$4/10, COUNTIF(J34:J36, $AI$1)) +
              MIN(Payline!J$3/10, COUNTIF(J35:J37, $AI$1)),
    TRUE, ""
)</f>
        <v>0</v>
      </c>
      <c r="AJ35" s="43" cm="1">
        <f t="array" aca="1" ref="AJ35" ca="1">_xlfn.IFS(
    $I35=0,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$I35&lt;D$14, MIN(Payline!K$5/10, COUNTIF(K33:K35, $AI$1)) +
              MIN(Payline!K$4/10, COUNTIF(K34:K36, $AI$1)) +
              MIN(Payline!K$3/10, COUNTIF(K35:K37, $AI$1)),
    TRUE, ""
)</f>
        <v>0</v>
      </c>
      <c r="AK35" s="43" cm="1">
        <f t="array" aca="1" ref="AK35" ca="1">_xlfn.IFS(
    $I35=0,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$I35&lt;E$14, MIN(Payline!L$5/10, COUNTIF(L33:L35, $AI$1)) +
              MIN(Payline!L$4/10, COUNTIF(L34:L36, $AI$1)) +
              MIN(Payline!L$3/10, COUNTIF(L35:L37, $AI$1)),
    TRUE, ""
)</f>
        <v>0</v>
      </c>
      <c r="AL35" s="43" cm="1">
        <f t="array" aca="1" ref="AL35" ca="1">_xlfn.IFS(
    $I35=0,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$I35&lt;F$14, MIN(Payline!M$5/10, COUNTIF(M33:M35, $AI$1)) +
              MIN(Payline!M$4/10, COUNTIF(M34:M36, $AI$1)) +
              MIN(Payline!M$3/10, COUNTIF(M35:M37, $AI$1)),
    TRUE, ""
)</f>
        <v>0</v>
      </c>
      <c r="AM35" s="43" cm="1">
        <f t="array" aca="1" ref="AM35" ca="1">_xlfn.IFS(
    $I35=0,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$I35&lt;G$14, MIN(Payline!N$5/10, COUNTIF(N33:N35, $AI$1)) +
              MIN(Payline!N$4/10, COUNTIF(N34:N36, $AI$1)) +
              MIN(Payline!N$3/10, COUNTIF(N35:N37, $AI$1)),
    TRUE, ""
)</f>
        <v>0</v>
      </c>
      <c r="AN35" s="46">
        <v>31</v>
      </c>
      <c r="AO35" s="43" cm="1">
        <f t="array" aca="1" ref="AO35" ca="1">_xlfn.IFS(
    $I35=0,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$I35&lt;C$14, MIN(Payline!J$5/10, COUNTIF(J33:J35, $AO$1)) +
              MIN(Payline!J$4/10, COUNTIF(J34:J36, $AO$1)) +
              MIN(Payline!J$3/10, COUNTIF(J35:J37, $AO$1)),
    TRUE, ""
)</f>
        <v>0</v>
      </c>
      <c r="AP35" s="43" cm="1">
        <f t="array" aca="1" ref="AP35" ca="1">_xlfn.IFS(
    $I35=0,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$I35&lt;D$14, MIN(Payline!K$5/10, COUNTIF(K33:K35, $AO$1)) +
              MIN(Payline!K$4/10, COUNTIF(K34:K36, $AO$1)) +
              MIN(Payline!K$3/10, COUNTIF(K35:K37, $AO$1)),
    TRUE, ""
)</f>
        <v>0</v>
      </c>
      <c r="AQ35" s="43" cm="1">
        <f t="array" aca="1" ref="AQ35" ca="1">_xlfn.IFS(
    $I35=0,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$I35&lt;E$14, MIN(Payline!L$5/10, COUNTIF(L33:L35, $AO$1)) +
              MIN(Payline!L$4/10, COUNTIF(L34:L36, $AO$1)) +
              MIN(Payline!L$3/10, COUNTIF(L35:L37, $AO$1)),
    TRUE, ""
)</f>
        <v>0</v>
      </c>
      <c r="AR35" s="43" cm="1">
        <f t="array" aca="1" ref="AR35" ca="1">_xlfn.IFS(
    $I35=0,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$I35&lt;F$14, MIN(Payline!M$5/10, COUNTIF(M33:M35, $AO$1)) +
              MIN(Payline!M$4/10, COUNTIF(M34:M36, $AO$1)) +
              MIN(Payline!M$3/10, COUNTIF(M35:M37, $AO$1)),
    TRUE, ""
)</f>
        <v>0</v>
      </c>
      <c r="AS35" s="43" cm="1">
        <f t="array" aca="1" ref="AS35" ca="1">_xlfn.IFS(
    $I35=0,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$I35&lt;G$14, MIN(Payline!N$5/10, COUNTIF(N33:N35, $AO$1)) +
              MIN(Payline!N$4/10, COUNTIF(N34:N36, $AO$1)) +
              MIN(Payline!N$3/10, COUNTIF(N35:N37, $AO$1)),
    TRUE, ""
)</f>
        <v>0</v>
      </c>
      <c r="AT35" s="46">
        <v>31</v>
      </c>
      <c r="AU35" s="43" cm="1">
        <f t="array" aca="1" ref="AU35" ca="1">_xlfn.IFS(
    $I35=0,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$I35&lt;C$14, MIN(Payline!J$5/10, COUNTIF(J33:J35, $AU$1)) +
              MIN(Payline!J$4/10, COUNTIF(J34:J36, $AU$1)) +
              MIN(Payline!J$3/10, COUNTIF(J35:J37, $AU$1)),
    TRUE, ""
)</f>
        <v>0</v>
      </c>
      <c r="AV35" s="43" cm="1">
        <f t="array" aca="1" ref="AV35" ca="1">_xlfn.IFS(
    $I35=0,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$I35&lt;D$14, MIN(Payline!K$5/10, COUNTIF(K33:K35, $AU$1)) +
              MIN(Payline!K$4/10, COUNTIF(K34:K36, $AU$1)) +
              MIN(Payline!K$3/10, COUNTIF(K35:K37, $AU$1)),
    TRUE, ""
)</f>
        <v>0</v>
      </c>
      <c r="AW35" s="43" cm="1">
        <f t="array" aca="1" ref="AW35" ca="1">_xlfn.IFS(
    $I35=0,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$I35&lt;E$14, MIN(Payline!L$5/10, COUNTIF(L33:L35, $AU$1)) +
              MIN(Payline!L$4/10, COUNTIF(L34:L36, $AU$1)) +
              MIN(Payline!L$3/10, COUNTIF(L35:L37, $AU$1)),
    TRUE, ""
)</f>
        <v>0</v>
      </c>
      <c r="AX35" s="43" cm="1">
        <f t="array" aca="1" ref="AX35" ca="1">_xlfn.IFS(
    $I35=0,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$I35&lt;F$14, MIN(Payline!M$5/10, COUNTIF(M33:M35, $AU$1)) +
              MIN(Payline!M$4/10, COUNTIF(M34:M36, $AU$1)) +
              MIN(Payline!M$3/10, COUNTIF(M35:M37, $AU$1)),
    TRUE, ""
)</f>
        <v>0</v>
      </c>
      <c r="AY35" s="43" cm="1">
        <f t="array" aca="1" ref="AY35" ca="1">_xlfn.IFS(
    $I35=0,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$I35&lt;G$14, MIN(Payline!N$5/10, COUNTIF(N33:N35, $AU$1)) +
              MIN(Payline!N$4/10, COUNTIF(N34:N36, $AU$1)) +
              MIN(Payline!N$3/10, COUNTIF(N35:N37, $AU$1)),
    TRUE, ""
)</f>
        <v>0</v>
      </c>
      <c r="AZ35" s="46">
        <v>31</v>
      </c>
      <c r="BA35" s="43" cm="1">
        <f t="array" aca="1" ref="BA35" ca="1">_xlfn.IFS(
    $I35=0,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$I35&lt;C$14, MIN(Payline!J$5/10, COUNTIF(J33:J35, $BA$1)) +
              MIN(Payline!J$4/10, COUNTIF(J34:J36, $BA$1)) +
              MIN(Payline!J$3/10, COUNTIF(J35:J37, $BA$1)),
    TRUE, ""
)</f>
        <v>0</v>
      </c>
      <c r="BB35" s="43" cm="1">
        <f t="array" aca="1" ref="BB35" ca="1">_xlfn.IFS(
    $I35=0,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$I35&lt;D$14, MIN(Payline!K$5/10, COUNTIF(K33:K35, $BA$1)) +
              MIN(Payline!K$4/10, COUNTIF(K34:K36, $BA$1)) +
              MIN(Payline!K$3/10, COUNTIF(K35:K37, $BA$1)),
    TRUE, ""
)</f>
        <v>0</v>
      </c>
      <c r="BC35" s="43" cm="1">
        <f t="array" aca="1" ref="BC35" ca="1">_xlfn.IFS(
    $I35=0,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$I35&lt;E$14, MIN(Payline!L$5/10, COUNTIF(L33:L35, $BA$1)) +
              MIN(Payline!L$4/10, COUNTIF(L34:L36, $BA$1)) +
              MIN(Payline!L$3/10, COUNTIF(L35:L37, $BA$1)),
    TRUE, ""
)</f>
        <v>0</v>
      </c>
      <c r="BD35" s="43" cm="1">
        <f t="array" aca="1" ref="BD35" ca="1">_xlfn.IFS(
    $I35=0,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$I35&lt;F$14, MIN(Payline!M$5/10, COUNTIF(M33:M35, $BA$1)) +
              MIN(Payline!M$4/10, COUNTIF(M34:M36, $BA$1)) +
              MIN(Payline!M$3/10, COUNTIF(M35:M37, $BA$1)),
    TRUE, ""
)</f>
        <v>0</v>
      </c>
      <c r="BE35" s="43" cm="1">
        <f t="array" aca="1" ref="BE35" ca="1">_xlfn.IFS(
    $I35=0,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$I35&lt;G$14, MIN(Payline!N$5/10, COUNTIF(N33:N35, $BA$1)) +
              MIN(Payline!N$4/10, COUNTIF(N34:N36, $BA$1)) +
              MIN(Payline!N$3/10, COUNTIF(N35:N37, $BA$1)),
    TRUE, ""
)</f>
        <v>0</v>
      </c>
      <c r="BF35" s="46">
        <v>31</v>
      </c>
      <c r="BG35" s="43" cm="1">
        <f t="array" aca="1" ref="BG35" ca="1">_xlfn.IFS(
    $I35=0,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$I35&lt;C$14, MIN(Payline!J$5/10, COUNTIF(J33:J35, $BG$1)) +
              MIN(Payline!J$4/10, COUNTIF(J34:J36, $BG$1)) +
              MIN(Payline!J$3/10, COUNTIF(J35:J37, $BG$1)),
    TRUE, ""
)</f>
        <v>0.3</v>
      </c>
      <c r="BH35" s="43" cm="1">
        <f t="array" aca="1" ref="BH35" ca="1">_xlfn.IFS(
    $I35=0,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$I35&lt;D$14, MIN(Payline!K$5/10, COUNTIF(K33:K35, $BG$1)) +
              MIN(Payline!K$4/10, COUNTIF(K34:K36, $BG$1)) +
              MIN(Payline!K$3/10, COUNTIF(K35:K37, $BG$1)),
    TRUE, ""
)</f>
        <v>0.3</v>
      </c>
      <c r="BI35" s="43" cm="1">
        <f t="array" aca="1" ref="BI35" ca="1">_xlfn.IFS(
    $I35=0,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$I35&lt;E$14, MIN(Payline!L$5/10, COUNTIF(L33:L35, $BG$1)) +
              MIN(Payline!L$4/10, COUNTIF(L34:L36, $BG$1)) +
              MIN(Payline!L$3/10, COUNTIF(L35:L37, $BG$1)),
    TRUE, ""
)</f>
        <v>0.3</v>
      </c>
      <c r="BJ35" s="43" cm="1">
        <f t="array" aca="1" ref="BJ35" ca="1">_xlfn.IFS(
    $I35=0,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$I35&lt;F$14, MIN(Payline!M$5/10, COUNTIF(M33:M35, $BG$1)) +
              MIN(Payline!M$4/10, COUNTIF(M34:M36, $BG$1)) +
              MIN(Payline!M$3/10, COUNTIF(M35:M37, $BG$1)),
    TRUE, ""
)</f>
        <v>0.4</v>
      </c>
      <c r="BK35" s="43" cm="1">
        <f t="array" aca="1" ref="BK35" ca="1">_xlfn.IFS(
    $I35=0,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$I35&lt;G$14, MIN(Payline!N$5/10, COUNTIF(N33:N35, $BG$1)) +
              MIN(Payline!N$4/10, COUNTIF(N34:N36, $BG$1)) +
              MIN(Payline!N$3/10, COUNTIF(N35:N37, $BG$1)),
    TRUE, ""
)</f>
        <v>0.3</v>
      </c>
      <c r="BL35" s="46">
        <v>31</v>
      </c>
      <c r="BM35" s="43" cm="1">
        <f t="array" aca="1" ref="BM35" ca="1">_xlfn.IFS(
    $I35=0,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$I35&lt;C$14, MIN(Payline!J$5/10, COUNTIF(J33:J35, $BM$1)) +
              MIN(Payline!J$4/10, COUNTIF(J34:J36, $BM$1)) +
              MIN(Payline!J$3/10, COUNTIF(J35:J37, $BM$1)),
    TRUE, ""
)</f>
        <v>0</v>
      </c>
      <c r="BN35" s="43" cm="1">
        <f t="array" aca="1" ref="BN35" ca="1">_xlfn.IFS(
    $I35=0,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$I35&lt;D$14, MIN(Payline!K$5/10, COUNTIF(K33:K35, $BM$1)) +
              MIN(Payline!K$4/10, COUNTIF(K34:K36, $BM$1)) +
              MIN(Payline!K$3/10, COUNTIF(K35:K37, $BM$1)),
    TRUE, ""
)</f>
        <v>0</v>
      </c>
      <c r="BO35" s="43" cm="1">
        <f t="array" aca="1" ref="BO35" ca="1">_xlfn.IFS(
    $I35=0,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$I35&lt;E$14, MIN(Payline!L$5/10, COUNTIF(L33:L35, $BM$1)) +
              MIN(Payline!L$4/10, COUNTIF(L34:L36, $BM$1)) +
              MIN(Payline!L$3/10, COUNTIF(L35:L37, $BM$1)),
    TRUE, ""
)</f>
        <v>0</v>
      </c>
      <c r="BP35" s="43" cm="1">
        <f t="array" aca="1" ref="BP35" ca="1">_xlfn.IFS(
    $I35=0,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$I35&lt;F$14, MIN(Payline!M$5/10, COUNTIF(M33:M35, $BM$1)) +
              MIN(Payline!M$4/10, COUNTIF(M34:M36, $BM$1)) +
              MIN(Payline!M$3/10, COUNTIF(M35:M37, $BM$1)),
    TRUE, ""
)</f>
        <v>0</v>
      </c>
      <c r="BQ35" s="161" cm="1">
        <f t="array" aca="1" ref="BQ35" ca="1">_xlfn.IFS(
    $I35=0,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$I35&lt;G$14, MIN(Payline!N$5/10, COUNTIF(N33:N35, $BM$1)) +
              MIN(Payline!N$4/10, COUNTIF(N34:N36, $BM$1)) +
              MIN(Payline!N$3/10, COUNTIF(N35:N37, $BM$1)),
    TRUE, ""
)</f>
        <v>0</v>
      </c>
    </row>
    <row r="36" spans="1:69">
      <c r="A36" s="90" t="s">
        <v>8</v>
      </c>
      <c r="B36" s="63">
        <v>6</v>
      </c>
      <c r="C36" s="90">
        <f t="shared" ca="1" si="12"/>
        <v>8.9</v>
      </c>
      <c r="D36" s="43">
        <f t="shared" ca="1" si="12"/>
        <v>9.1</v>
      </c>
      <c r="E36" s="43">
        <f t="shared" ca="1" si="12"/>
        <v>8.9</v>
      </c>
      <c r="F36" s="43">
        <f t="shared" ca="1" si="12"/>
        <v>8</v>
      </c>
      <c r="G36" s="89">
        <f t="shared" ca="1" si="12"/>
        <v>7.9</v>
      </c>
      <c r="I36" s="84">
        <v>32</v>
      </c>
      <c r="J36" s="83" t="s">
        <v>273</v>
      </c>
      <c r="K36" s="83" t="s">
        <v>273</v>
      </c>
      <c r="L36" s="83" t="s">
        <v>273</v>
      </c>
      <c r="M36" s="83" t="s">
        <v>273</v>
      </c>
      <c r="N36" s="83" t="s">
        <v>273</v>
      </c>
      <c r="P36" s="46">
        <v>32</v>
      </c>
      <c r="Q36" s="43" cm="1">
        <f t="array" aca="1" ref="Q36" ca="1">_xlfn.IFS(
    $I36=0,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$I36=1, MIN(Payline!J$5/10, COUNTIF(INDIRECT(ADDRESS(C$14+3, COLUMN(J$1))), $Q$1) + COUNTIF(J$4, $Q$1) + COUNTIF(J$5, $Q$1)) +
          MIN(Payline!J$4/10, COUNTIF(J$4, $Q$1) + COUNTIF(J$5, $Q$1) + COUNTIF(J$6, $Q$1)) +
          MIN(Payline!J$3/10, COUNTIF(J$5:J$7, $Q$1)),
    $I36=(C$14-2),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$I36&lt;C$14, MIN(Payline!J$5/10, COUNTIF(J34:J36, $Q$1)) +
              MIN(Payline!J$4/10, COUNTIF(J35:J37, $Q$1)) +
              MIN(Payline!J$3/10, COUNTIF(J36:J38, $Q$1)),
    TRUE, ""
)</f>
        <v>0.7</v>
      </c>
      <c r="R36" s="43" cm="1">
        <f t="array" aca="1" ref="R36" ca="1">_xlfn.IFS(
    $I36=0,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$I36=1, MIN(Payline!K$5/10, COUNTIF(INDIRECT(ADDRESS(D$14+3, COLUMN(K$1))), $Q$1) + COUNTIF(K$4, $Q$1) + COUNTIF(K$5, $Q$1)) +
          MIN(Payline!K$4/10, COUNTIF(K$4, $Q$1) + COUNTIF(K$5, $Q$1) + COUNTIF(K$6, $Q$1)) +
          MIN(Payline!K$3/10, COUNTIF(K$5:K$7, $Q$1)),
    $I36=(D$14-2),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$I36&lt;D$14, MIN(Payline!K$5/10, COUNTIF(K34:K36, $Q$1)) +
              MIN(Payline!K$4/10, COUNTIF(K35:K37, $Q$1)) +
              MIN(Payline!K$3/10, COUNTIF(K36:K38, $Q$1)),
    TRUE, ""
)</f>
        <v>0.7</v>
      </c>
      <c r="S36" s="43" cm="1">
        <f t="array" aca="1" ref="S36" ca="1">_xlfn.IFS(
    $I36=0,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$I36=1, MIN(Payline!L$5/10, COUNTIF(INDIRECT(ADDRESS(E$14+3, COLUMN(L$1))), $Q$1) + COUNTIF(L$4, $Q$1) + COUNTIF(L$5, $Q$1)) +
          MIN(Payline!L$4/10, COUNTIF(L$4, $Q$1) + COUNTIF(L$5, $Q$1) + COUNTIF(L$6, $Q$1)) +
          MIN(Payline!L$3/10, COUNTIF(L$5:L$7, $Q$1)),
    $I36=(E$14-2),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$I36&lt;E$14, MIN(Payline!L$5/10, COUNTIF(L34:L36, $Q$1)) +
              MIN(Payline!L$4/10, COUNTIF(L35:L37, $Q$1)) +
              MIN(Payline!L$3/10, COUNTIF(L36:L38, $Q$1)),
    TRUE, ""
)</f>
        <v>0.7</v>
      </c>
      <c r="T36" s="43" cm="1">
        <f t="array" aca="1" ref="T36" ca="1">_xlfn.IFS(
    $I36=0,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$I36=1, MIN(Payline!M$5/10, COUNTIF(INDIRECT(ADDRESS(F$14+3, COLUMN(M$1))), $Q$1) + COUNTIF(M$4, $Q$1) + COUNTIF(M$5, $Q$1)) +
          MIN(Payline!M$4/10, COUNTIF(M$4, $Q$1) + COUNTIF(M$5, $Q$1) + COUNTIF(M$6, $Q$1)) +
          MIN(Payline!M$3/10, COUNTIF(M$5:M$7, $Q$1)),
    $I36=(F$14-2),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$I36&lt;F$14, MIN(Payline!M$5/10, COUNTIF(M34:M36, $Q$1)) +
              MIN(Payline!M$4/10, COUNTIF(M35:M37, $Q$1)) +
              MIN(Payline!M$3/10, COUNTIF(M36:M38, $Q$1)),
    TRUE, ""
)</f>
        <v>0.6</v>
      </c>
      <c r="U36" s="43" cm="1">
        <f t="array" aca="1" ref="U36" ca="1">_xlfn.IFS(
    $I36=0,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$I36=1, MIN(Payline!N$5/10, COUNTIF(INDIRECT(ADDRESS(G$14+3, COLUMN(N$1))), $Q$1) + COUNTIF(N$4, $Q$1) + COUNTIF(N$5, $Q$1)) +
          MIN(Payline!N$4/10, COUNTIF(N$4, $Q$1) + COUNTIF(N$5, $Q$1) + COUNTIF(N$6, $Q$1)) +
          MIN(Payline!N$3/10, COUNTIF(N$5:N$7, $Q$1)),
    $I36=(G$14-2),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$I36&lt;G$14, MIN(Payline!N$5/10, COUNTIF(N34:N36, $Q$1)) +
              MIN(Payline!N$4/10, COUNTIF(N35:N37, $Q$1)) +
              MIN(Payline!N$3/10, COUNTIF(N36:N38, $Q$1)),
    TRUE, ""
)</f>
        <v>0.7</v>
      </c>
      <c r="V36" s="46">
        <v>32</v>
      </c>
      <c r="W36" s="43" cm="1">
        <f t="array" aca="1" ref="W36" ca="1">_xlfn.IFS(
    $I36=0,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$I36=1, MIN(Payline!J$5/10, COUNTIF(INDIRECT(ADDRESS(C$14+3, COLUMN(J$1))), $W$1) + COUNTIF(J$4, $W$1) + COUNTIF(J$5, $W$1)) +
          MIN(Payline!J$4/10, COUNTIF(J$4, $W$1) + COUNTIF(J$5, $W$1) + COUNTIF(J$6, $W$1)) +
          MIN(Payline!J$3/10, COUNTIF(J$5:J$7, $W$1)),
    $I36=(C$14-2),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$I36&lt;C$14, MIN(Payline!J$5/10, COUNTIF(J34:J36, $W$1)) +
              MIN(Payline!J$4/10, COUNTIF(J35:J37, $W$1)) +
              MIN(Payline!J$3/10, COUNTIF(J36:J38, $W$1)),
    TRUE, ""
)</f>
        <v>0.3</v>
      </c>
      <c r="X36" s="43" cm="1">
        <f t="array" aca="1" ref="X36" ca="1">_xlfn.IFS(
    $I36=0,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$I36=1, MIN(Payline!K$5/10, COUNTIF(INDIRECT(ADDRESS(D$14+3, COLUMN(K$1))), $W$1) + COUNTIF(K$4, $W$1) + COUNTIF(K$5, $W$1)) +
          MIN(Payline!K$4/10, COUNTIF(K$4, $W$1) + COUNTIF(K$5, $W$1) + COUNTIF(K$6, $W$1)) +
          MIN(Payline!K$3/10, COUNTIF(K$5:K$7, $W$1)),
    $I36=(D$14-2),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$I36&lt;D$14, MIN(Payline!K$5/10, COUNTIF(K34:K36, $W$1)) +
              MIN(Payline!K$4/10, COUNTIF(K35:K37, $W$1)) +
              MIN(Payline!K$3/10, COUNTIF(K36:K38, $W$1)),
    TRUE, ""
)</f>
        <v>0.4</v>
      </c>
      <c r="Y36" s="43" cm="1">
        <f t="array" aca="1" ref="Y36" ca="1">_xlfn.IFS(
    $I36=0,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$I36=1, MIN(Payline!L$5/10, COUNTIF(INDIRECT(ADDRESS(E$14+3, COLUMN(L$1))), $W$1) + COUNTIF(L$4, $W$1) + COUNTIF(L$5, $W$1)) +
          MIN(Payline!L$4/10, COUNTIF(L$4, $W$1) + COUNTIF(L$5, $W$1) + COUNTIF(L$6, $W$1)) +
          MIN(Payline!L$3/10, COUNTIF(L$5:L$7, $W$1)),
    $I36=(E$14-2),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$I36&lt;E$14, MIN(Payline!L$5/10, COUNTIF(L34:L36, $W$1)) +
              MIN(Payline!L$4/10, COUNTIF(L35:L37, $W$1)) +
              MIN(Payline!L$3/10, COUNTIF(L36:L38, $W$1)),
    TRUE, ""
)</f>
        <v>0.3</v>
      </c>
      <c r="Z36" s="43" cm="1">
        <f t="array" aca="1" ref="Z36" ca="1">_xlfn.IFS(
    $I36=0,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$I36=1, MIN(Payline!M$5/10, COUNTIF(INDIRECT(ADDRESS(F$14+3, COLUMN(M$1))), $W$1) + COUNTIF(M$4, $W$1) + COUNTIF(M$5, $W$1)) +
          MIN(Payline!M$4/10, COUNTIF(M$4, $W$1) + COUNTIF(M$5, $W$1) + COUNTIF(M$6, $W$1)) +
          MIN(Payline!M$3/10, COUNTIF(M$5:M$7, $W$1)),
    $I36=(F$14-2),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$I36&lt;F$14, MIN(Payline!M$5/10, COUNTIF(M34:M36, $W$1)) +
              MIN(Payline!M$4/10, COUNTIF(M35:M37, $W$1)) +
              MIN(Payline!M$3/10, COUNTIF(M36:M38, $W$1)),
    TRUE, ""
)</f>
        <v>0.3</v>
      </c>
      <c r="AA36" s="43" cm="1">
        <f t="array" aca="1" ref="AA36" ca="1">_xlfn.IFS(
    $I36=0,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$I36=1, MIN(Payline!N$5/10, COUNTIF(INDIRECT(ADDRESS(G$14+3, COLUMN(N$1))), $W$1) + COUNTIF(N$4, $W$1) + COUNTIF(N$5, $W$1)) +
          MIN(Payline!N$4/10, COUNTIF(N$4, $W$1) + COUNTIF(N$5, $W$1) + COUNTIF(N$6, $W$1)) +
          MIN(Payline!N$3/10, COUNTIF(N$5:N$7, $W$1)),
    $I36=(G$14-2),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$I36&lt;G$14, MIN(Payline!N$5/10, COUNTIF(N34:N36, $W$1)) +
              MIN(Payline!N$4/10, COUNTIF(N35:N37, $W$1)) +
              MIN(Payline!N$3/10, COUNTIF(N36:N38, $W$1)),
    TRUE, ""
)</f>
        <v>0.3</v>
      </c>
      <c r="AB36" s="46">
        <v>32</v>
      </c>
      <c r="AC36" s="43" cm="1">
        <f t="array" aca="1" ref="AC36" ca="1">_xlfn.IFS(
    $I36=0,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$I36&lt;C$14, MIN(Payline!J$5/10, COUNTIF(J34:J36, $AC$1)) +
              MIN(Payline!J$4/10, COUNTIF(J35:J37, $AC$1)) +
              MIN(Payline!J$3/10, COUNTIF(J36:J38, $AC$1)),
    TRUE, ""
)</f>
        <v>0</v>
      </c>
      <c r="AD36" s="43" cm="1">
        <f t="array" aca="1" ref="AD36" ca="1">_xlfn.IFS(
    $I36=0,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$I36&lt;D$14, MIN(Payline!K$5/10, COUNTIF(K34:K36, $AC$1)) +
              MIN(Payline!K$4/10, COUNTIF(K35:K37, $AC$1)) +
              MIN(Payline!K$3/10, COUNTIF(K36:K38, $AC$1)),
    TRUE, ""
)</f>
        <v>0</v>
      </c>
      <c r="AE36" s="43" cm="1">
        <f t="array" aca="1" ref="AE36" ca="1">_xlfn.IFS(
    $I36=0,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$I36&lt;E$14, MIN(Payline!L$5/10, COUNTIF(L34:L36, $AC$1)) +
              MIN(Payline!L$4/10, COUNTIF(L35:L37, $AC$1)) +
              MIN(Payline!L$3/10, COUNTIF(L36:L38, $AC$1)),
    TRUE, ""
)</f>
        <v>0</v>
      </c>
      <c r="AF36" s="43" cm="1">
        <f t="array" aca="1" ref="AF36" ca="1">_xlfn.IFS(
    $I36=0,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$I36&lt;F$14, MIN(Payline!M$5/10, COUNTIF(M34:M36, $AC$1)) +
              MIN(Payline!M$4/10, COUNTIF(M35:M37, $AC$1)) +
              MIN(Payline!M$3/10, COUNTIF(M36:M38, $AC$1)),
    TRUE, ""
)</f>
        <v>0</v>
      </c>
      <c r="AG36" s="43" cm="1">
        <f t="array" aca="1" ref="AG36" ca="1">_xlfn.IFS(
    $I36=0,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$I36&lt;G$14, MIN(Payline!N$5/10, COUNTIF(N34:N36, $AC$1)) +
              MIN(Payline!N$4/10, COUNTIF(N35:N37, $AC$1)) +
              MIN(Payline!N$3/10, COUNTIF(N36:N38, $AC$1)),
    TRUE, ""
)</f>
        <v>0</v>
      </c>
      <c r="AH36" s="46">
        <v>32</v>
      </c>
      <c r="AI36" s="43" cm="1">
        <f t="array" aca="1" ref="AI36" ca="1">_xlfn.IFS(
    $I36=0,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$I36&lt;C$14, MIN(Payline!J$5/10, COUNTIF(J34:J36, $AI$1)) +
              MIN(Payline!J$4/10, COUNTIF(J35:J37, $AI$1)) +
              MIN(Payline!J$3/10, COUNTIF(J36:J38, $AI$1)),
    TRUE, ""
)</f>
        <v>0</v>
      </c>
      <c r="AJ36" s="43" cm="1">
        <f t="array" aca="1" ref="AJ36" ca="1">_xlfn.IFS(
    $I36=0,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$I36&lt;D$14, MIN(Payline!K$5/10, COUNTIF(K34:K36, $AI$1)) +
              MIN(Payline!K$4/10, COUNTIF(K35:K37, $AI$1)) +
              MIN(Payline!K$3/10, COUNTIF(K36:K38, $AI$1)),
    TRUE, ""
)</f>
        <v>0</v>
      </c>
      <c r="AK36" s="43" cm="1">
        <f t="array" aca="1" ref="AK36" ca="1">_xlfn.IFS(
    $I36=0,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$I36&lt;E$14, MIN(Payline!L$5/10, COUNTIF(L34:L36, $AI$1)) +
              MIN(Payline!L$4/10, COUNTIF(L35:L37, $AI$1)) +
              MIN(Payline!L$3/10, COUNTIF(L36:L38, $AI$1)),
    TRUE, ""
)</f>
        <v>0</v>
      </c>
      <c r="AL36" s="43" cm="1">
        <f t="array" aca="1" ref="AL36" ca="1">_xlfn.IFS(
    $I36=0,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$I36&lt;F$14, MIN(Payline!M$5/10, COUNTIF(M34:M36, $AI$1)) +
              MIN(Payline!M$4/10, COUNTIF(M35:M37, $AI$1)) +
              MIN(Payline!M$3/10, COUNTIF(M36:M38, $AI$1)),
    TRUE, ""
)</f>
        <v>0</v>
      </c>
      <c r="AM36" s="43" cm="1">
        <f t="array" aca="1" ref="AM36" ca="1">_xlfn.IFS(
    $I36=0,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$I36&lt;G$14, MIN(Payline!N$5/10, COUNTIF(N34:N36, $AI$1)) +
              MIN(Payline!N$4/10, COUNTIF(N35:N37, $AI$1)) +
              MIN(Payline!N$3/10, COUNTIF(N36:N38, $AI$1)),
    TRUE, ""
)</f>
        <v>0</v>
      </c>
      <c r="AN36" s="46">
        <v>32</v>
      </c>
      <c r="AO36" s="43" cm="1">
        <f t="array" aca="1" ref="AO36" ca="1">_xlfn.IFS(
    $I36=0,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$I36&lt;C$14, MIN(Payline!J$5/10, COUNTIF(J34:J36, $AO$1)) +
              MIN(Payline!J$4/10, COUNTIF(J35:J37, $AO$1)) +
              MIN(Payline!J$3/10, COUNTIF(J36:J38, $AO$1)),
    TRUE, ""
)</f>
        <v>0</v>
      </c>
      <c r="AP36" s="43" cm="1">
        <f t="array" aca="1" ref="AP36" ca="1">_xlfn.IFS(
    $I36=0,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$I36&lt;D$14, MIN(Payline!K$5/10, COUNTIF(K34:K36, $AO$1)) +
              MIN(Payline!K$4/10, COUNTIF(K35:K37, $AO$1)) +
              MIN(Payline!K$3/10, COUNTIF(K36:K38, $AO$1)),
    TRUE, ""
)</f>
        <v>0</v>
      </c>
      <c r="AQ36" s="43" cm="1">
        <f t="array" aca="1" ref="AQ36" ca="1">_xlfn.IFS(
    $I36=0,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$I36&lt;E$14, MIN(Payline!L$5/10, COUNTIF(L34:L36, $AO$1)) +
              MIN(Payline!L$4/10, COUNTIF(L35:L37, $AO$1)) +
              MIN(Payline!L$3/10, COUNTIF(L36:L38, $AO$1)),
    TRUE, ""
)</f>
        <v>0</v>
      </c>
      <c r="AR36" s="43" cm="1">
        <f t="array" aca="1" ref="AR36" ca="1">_xlfn.IFS(
    $I36=0,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$I36&lt;F$14, MIN(Payline!M$5/10, COUNTIF(M34:M36, $AO$1)) +
              MIN(Payline!M$4/10, COUNTIF(M35:M37, $AO$1)) +
              MIN(Payline!M$3/10, COUNTIF(M36:M38, $AO$1)),
    TRUE, ""
)</f>
        <v>0</v>
      </c>
      <c r="AS36" s="43" cm="1">
        <f t="array" aca="1" ref="AS36" ca="1">_xlfn.IFS(
    $I36=0,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$I36&lt;G$14, MIN(Payline!N$5/10, COUNTIF(N34:N36, $AO$1)) +
              MIN(Payline!N$4/10, COUNTIF(N35:N37, $AO$1)) +
              MIN(Payline!N$3/10, COUNTIF(N36:N38, $AO$1)),
    TRUE, ""
)</f>
        <v>0</v>
      </c>
      <c r="AT36" s="46">
        <v>32</v>
      </c>
      <c r="AU36" s="43" cm="1">
        <f t="array" aca="1" ref="AU36" ca="1">_xlfn.IFS(
    $I36=0,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$I36&lt;C$14, MIN(Payline!J$5/10, COUNTIF(J34:J36, $AU$1)) +
              MIN(Payline!J$4/10, COUNTIF(J35:J37, $AU$1)) +
              MIN(Payline!J$3/10, COUNTIF(J36:J38, $AU$1)),
    TRUE, ""
)</f>
        <v>0</v>
      </c>
      <c r="AV36" s="43" cm="1">
        <f t="array" aca="1" ref="AV36" ca="1">_xlfn.IFS(
    $I36=0,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$I36&lt;D$14, MIN(Payline!K$5/10, COUNTIF(K34:K36, $AU$1)) +
              MIN(Payline!K$4/10, COUNTIF(K35:K37, $AU$1)) +
              MIN(Payline!K$3/10, COUNTIF(K36:K38, $AU$1)),
    TRUE, ""
)</f>
        <v>0</v>
      </c>
      <c r="AW36" s="43" cm="1">
        <f t="array" aca="1" ref="AW36" ca="1">_xlfn.IFS(
    $I36=0,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$I36&lt;E$14, MIN(Payline!L$5/10, COUNTIF(L34:L36, $AU$1)) +
              MIN(Payline!L$4/10, COUNTIF(L35:L37, $AU$1)) +
              MIN(Payline!L$3/10, COUNTIF(L36:L38, $AU$1)),
    TRUE, ""
)</f>
        <v>0</v>
      </c>
      <c r="AX36" s="43" cm="1">
        <f t="array" aca="1" ref="AX36" ca="1">_xlfn.IFS(
    $I36=0,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$I36&lt;F$14, MIN(Payline!M$5/10, COUNTIF(M34:M36, $AU$1)) +
              MIN(Payline!M$4/10, COUNTIF(M35:M37, $AU$1)) +
              MIN(Payline!M$3/10, COUNTIF(M36:M38, $AU$1)),
    TRUE, ""
)</f>
        <v>0</v>
      </c>
      <c r="AY36" s="43" cm="1">
        <f t="array" aca="1" ref="AY36" ca="1">_xlfn.IFS(
    $I36=0,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$I36&lt;G$14, MIN(Payline!N$5/10, COUNTIF(N34:N36, $AU$1)) +
              MIN(Payline!N$4/10, COUNTIF(N35:N37, $AU$1)) +
              MIN(Payline!N$3/10, COUNTIF(N36:N38, $AU$1)),
    TRUE, ""
)</f>
        <v>0</v>
      </c>
      <c r="AZ36" s="46">
        <v>32</v>
      </c>
      <c r="BA36" s="43" cm="1">
        <f t="array" aca="1" ref="BA36" ca="1">_xlfn.IFS(
    $I36=0,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$I36&lt;C$14, MIN(Payline!J$5/10, COUNTIF(J34:J36, $BA$1)) +
              MIN(Payline!J$4/10, COUNTIF(J35:J37, $BA$1)) +
              MIN(Payline!J$3/10, COUNTIF(J36:J38, $BA$1)),
    TRUE, ""
)</f>
        <v>0</v>
      </c>
      <c r="BB36" s="43" cm="1">
        <f t="array" aca="1" ref="BB36" ca="1">_xlfn.IFS(
    $I36=0,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$I36&lt;D$14, MIN(Payline!K$5/10, COUNTIF(K34:K36, $BA$1)) +
              MIN(Payline!K$4/10, COUNTIF(K35:K37, $BA$1)) +
              MIN(Payline!K$3/10, COUNTIF(K36:K38, $BA$1)),
    TRUE, ""
)</f>
        <v>0</v>
      </c>
      <c r="BC36" s="43" cm="1">
        <f t="array" aca="1" ref="BC36" ca="1">_xlfn.IFS(
    $I36=0,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$I36&lt;E$14, MIN(Payline!L$5/10, COUNTIF(L34:L36, $BA$1)) +
              MIN(Payline!L$4/10, COUNTIF(L35:L37, $BA$1)) +
              MIN(Payline!L$3/10, COUNTIF(L36:L38, $BA$1)),
    TRUE, ""
)</f>
        <v>0</v>
      </c>
      <c r="BD36" s="43" cm="1">
        <f t="array" aca="1" ref="BD36" ca="1">_xlfn.IFS(
    $I36=0,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$I36&lt;F$14, MIN(Payline!M$5/10, COUNTIF(M34:M36, $BA$1)) +
              MIN(Payline!M$4/10, COUNTIF(M35:M37, $BA$1)) +
              MIN(Payline!M$3/10, COUNTIF(M36:M38, $BA$1)),
    TRUE, ""
)</f>
        <v>0</v>
      </c>
      <c r="BE36" s="43" cm="1">
        <f t="array" aca="1" ref="BE36" ca="1">_xlfn.IFS(
    $I36=0,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$I36&lt;G$14, MIN(Payline!N$5/10, COUNTIF(N34:N36, $BA$1)) +
              MIN(Payline!N$4/10, COUNTIF(N35:N37, $BA$1)) +
              MIN(Payline!N$3/10, COUNTIF(N36:N38, $BA$1)),
    TRUE, ""
)</f>
        <v>0</v>
      </c>
      <c r="BF36" s="46">
        <v>32</v>
      </c>
      <c r="BG36" s="43" cm="1">
        <f t="array" aca="1" ref="BG36" ca="1">_xlfn.IFS(
    $I36=0,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$I36&lt;C$14, MIN(Payline!J$5/10, COUNTIF(J34:J36, $BG$1)) +
              MIN(Payline!J$4/10, COUNTIF(J35:J37, $BG$1)) +
              MIN(Payline!J$3/10, COUNTIF(J36:J38, $BG$1)),
    TRUE, ""
)</f>
        <v>0.7</v>
      </c>
      <c r="BH36" s="43" cm="1">
        <f t="array" aca="1" ref="BH36" ca="1">_xlfn.IFS(
    $I36=0,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$I36&lt;D$14, MIN(Payline!K$5/10, COUNTIF(K34:K36, $BG$1)) +
              MIN(Payline!K$4/10, COUNTIF(K35:K37, $BG$1)) +
              MIN(Payline!K$3/10, COUNTIF(K36:K38, $BG$1)),
    TRUE, ""
)</f>
        <v>0.6</v>
      </c>
      <c r="BI36" s="43" cm="1">
        <f t="array" aca="1" ref="BI36" ca="1">_xlfn.IFS(
    $I36=0,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$I36&lt;E$14, MIN(Payline!L$5/10, COUNTIF(L34:L36, $BG$1)) +
              MIN(Payline!L$4/10, COUNTIF(L35:L37, $BG$1)) +
              MIN(Payline!L$3/10, COUNTIF(L36:L38, $BG$1)),
    TRUE, ""
)</f>
        <v>0.7</v>
      </c>
      <c r="BJ36" s="43" cm="1">
        <f t="array" aca="1" ref="BJ36" ca="1">_xlfn.IFS(
    $I36=0,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$I36&lt;F$14, MIN(Payline!M$5/10, COUNTIF(M34:M36, $BG$1)) +
              MIN(Payline!M$4/10, COUNTIF(M35:M37, $BG$1)) +
              MIN(Payline!M$3/10, COUNTIF(M36:M38, $BG$1)),
    TRUE, ""
)</f>
        <v>0.7</v>
      </c>
      <c r="BK36" s="43" cm="1">
        <f t="array" aca="1" ref="BK36" ca="1">_xlfn.IFS(
    $I36=0,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$I36&lt;G$14, MIN(Payline!N$5/10, COUNTIF(N34:N36, $BG$1)) +
              MIN(Payline!N$4/10, COUNTIF(N35:N37, $BG$1)) +
              MIN(Payline!N$3/10, COUNTIF(N36:N38, $BG$1)),
    TRUE, ""
)</f>
        <v>0.7</v>
      </c>
      <c r="BL36" s="46">
        <v>32</v>
      </c>
      <c r="BM36" s="43" cm="1">
        <f t="array" aca="1" ref="BM36" ca="1">_xlfn.IFS(
    $I36=0,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$I36&lt;C$14, MIN(Payline!J$5/10, COUNTIF(J34:J36, $BM$1)) +
              MIN(Payline!J$4/10, COUNTIF(J35:J37, $BM$1)) +
              MIN(Payline!J$3/10, COUNTIF(J36:J38, $BM$1)),
    TRUE, ""
)</f>
        <v>0.3</v>
      </c>
      <c r="BN36" s="43" cm="1">
        <f t="array" aca="1" ref="BN36" ca="1">_xlfn.IFS(
    $I36=0,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$I36&lt;D$14, MIN(Payline!K$5/10, COUNTIF(K34:K36, $BM$1)) +
              MIN(Payline!K$4/10, COUNTIF(K35:K37, $BM$1)) +
              MIN(Payline!K$3/10, COUNTIF(K36:K38, $BM$1)),
    TRUE, ""
)</f>
        <v>0.3</v>
      </c>
      <c r="BO36" s="43" cm="1">
        <f t="array" aca="1" ref="BO36" ca="1">_xlfn.IFS(
    $I36=0,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$I36&lt;E$14, MIN(Payline!L$5/10, COUNTIF(L34:L36, $BM$1)) +
              MIN(Payline!L$4/10, COUNTIF(L35:L37, $BM$1)) +
              MIN(Payline!L$3/10, COUNTIF(L36:L38, $BM$1)),
    TRUE, ""
)</f>
        <v>0.3</v>
      </c>
      <c r="BP36" s="43" cm="1">
        <f t="array" aca="1" ref="BP36" ca="1">_xlfn.IFS(
    $I36=0,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$I36&lt;F$14, MIN(Payline!M$5/10, COUNTIF(M34:M36, $BM$1)) +
              MIN(Payline!M$4/10, COUNTIF(M35:M37, $BM$1)) +
              MIN(Payline!M$3/10, COUNTIF(M36:M38, $BM$1)),
    TRUE, ""
)</f>
        <v>0.4</v>
      </c>
      <c r="BQ36" s="161" cm="1">
        <f t="array" aca="1" ref="BQ36" ca="1">_xlfn.IFS(
    $I36=0,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$I36&lt;G$14, MIN(Payline!N$5/10, COUNTIF(N34:N36, $BM$1)) +
              MIN(Payline!N$4/10, COUNTIF(N35:N37, $BM$1)) +
              MIN(Payline!N$3/10, COUNTIF(N36:N38, $BM$1)),
    TRUE, ""
)</f>
        <v>0.3</v>
      </c>
    </row>
    <row r="37" spans="1:69">
      <c r="A37" s="90" t="s">
        <v>7</v>
      </c>
      <c r="B37" s="63">
        <v>7</v>
      </c>
      <c r="C37" s="90">
        <f t="shared" ca="1" si="12"/>
        <v>9.1</v>
      </c>
      <c r="D37" s="43">
        <f t="shared" ca="1" si="12"/>
        <v>9.1</v>
      </c>
      <c r="E37" s="43">
        <f t="shared" ca="1" si="12"/>
        <v>9.1</v>
      </c>
      <c r="F37" s="43">
        <f t="shared" ca="1" si="12"/>
        <v>8.8000000000000007</v>
      </c>
      <c r="G37" s="89">
        <f t="shared" ca="1" si="12"/>
        <v>9.1</v>
      </c>
      <c r="I37" s="84">
        <v>33</v>
      </c>
      <c r="J37" s="83" t="s">
        <v>192</v>
      </c>
      <c r="K37" s="83" t="s">
        <v>192</v>
      </c>
      <c r="L37" s="83" t="s">
        <v>192</v>
      </c>
      <c r="M37" s="83" t="s">
        <v>192</v>
      </c>
      <c r="N37" s="83" t="s">
        <v>192</v>
      </c>
      <c r="P37" s="46">
        <v>33</v>
      </c>
      <c r="Q37" s="43" cm="1">
        <f t="array" aca="1" ref="Q37" ca="1">_xlfn.IFS(
    $I37=0,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$I37=1, MIN(Payline!J$5/10, COUNTIF(INDIRECT(ADDRESS(C$14+3, COLUMN(J$1))), $Q$1) + COUNTIF(J$4, $Q$1) + COUNTIF(J$5, $Q$1)) +
          MIN(Payline!J$4/10, COUNTIF(J$4, $Q$1) + COUNTIF(J$5, $Q$1) + COUNTIF(J$6, $Q$1)) +
          MIN(Payline!J$3/10, COUNTIF(J$5:J$7, $Q$1)),
    $I37=(C$14-2),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$I37&lt;C$14, MIN(Payline!J$5/10, COUNTIF(J35:J37, $Q$1)) +
              MIN(Payline!J$4/10, COUNTIF(J36:J38, $Q$1)) +
              MIN(Payline!J$3/10, COUNTIF(J37:J39, $Q$1)),
    TRUE, ""
)</f>
        <v>0.6</v>
      </c>
      <c r="R37" s="43" cm="1">
        <f t="array" aca="1" ref="R37" ca="1">_xlfn.IFS(
    $I37=0,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$I37=1, MIN(Payline!K$5/10, COUNTIF(INDIRECT(ADDRESS(D$14+3, COLUMN(K$1))), $Q$1) + COUNTIF(K$4, $Q$1) + COUNTIF(K$5, $Q$1)) +
          MIN(Payline!K$4/10, COUNTIF(K$4, $Q$1) + COUNTIF(K$5, $Q$1) + COUNTIF(K$6, $Q$1)) +
          MIN(Payline!K$3/10, COUNTIF(K$5:K$7, $Q$1)),
    $I37=(D$14-2),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$I37&lt;D$14, MIN(Payline!K$5/10, COUNTIF(K35:K37, $Q$1)) +
              MIN(Payline!K$4/10, COUNTIF(K36:K38, $Q$1)) +
              MIN(Payline!K$3/10, COUNTIF(K37:K39, $Q$1)),
    TRUE, ""
)</f>
        <v>0.7</v>
      </c>
      <c r="S37" s="43" cm="1">
        <f t="array" aca="1" ref="S37" ca="1">_xlfn.IFS(
    $I37=0,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$I37=1, MIN(Payline!L$5/10, COUNTIF(INDIRECT(ADDRESS(E$14+3, COLUMN(L$1))), $Q$1) + COUNTIF(L$4, $Q$1) + COUNTIF(L$5, $Q$1)) +
          MIN(Payline!L$4/10, COUNTIF(L$4, $Q$1) + COUNTIF(L$5, $Q$1) + COUNTIF(L$6, $Q$1)) +
          MIN(Payline!L$3/10, COUNTIF(L$5:L$7, $Q$1)),
    $I37=(E$14-2),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$I37&lt;E$14, MIN(Payline!L$5/10, COUNTIF(L35:L37, $Q$1)) +
              MIN(Payline!L$4/10, COUNTIF(L36:L38, $Q$1)) +
              MIN(Payline!L$3/10, COUNTIF(L37:L39, $Q$1)),
    TRUE, ""
)</f>
        <v>0.6</v>
      </c>
      <c r="T37" s="43" cm="1">
        <f t="array" aca="1" ref="T37" ca="1">_xlfn.IFS(
    $I37=0,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$I37=1, MIN(Payline!M$5/10, COUNTIF(INDIRECT(ADDRESS(F$14+3, COLUMN(M$1))), $Q$1) + COUNTIF(M$4, $Q$1) + COUNTIF(M$5, $Q$1)) +
          MIN(Payline!M$4/10, COUNTIF(M$4, $Q$1) + COUNTIF(M$5, $Q$1) + COUNTIF(M$6, $Q$1)) +
          MIN(Payline!M$3/10, COUNTIF(M$5:M$7, $Q$1)),
    $I37=(F$14-2),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$I37&lt;F$14, MIN(Payline!M$5/10, COUNTIF(M35:M37, $Q$1)) +
              MIN(Payline!M$4/10, COUNTIF(M36:M38, $Q$1)) +
              MIN(Payline!M$3/10, COUNTIF(M37:M39, $Q$1)),
    TRUE, ""
)</f>
        <v>0.7</v>
      </c>
      <c r="U37" s="43" cm="1">
        <f t="array" aca="1" ref="U37" ca="1">_xlfn.IFS(
    $I37=0,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$I37=1, MIN(Payline!N$5/10, COUNTIF(INDIRECT(ADDRESS(G$14+3, COLUMN(N$1))), $Q$1) + COUNTIF(N$4, $Q$1) + COUNTIF(N$5, $Q$1)) +
          MIN(Payline!N$4/10, COUNTIF(N$4, $Q$1) + COUNTIF(N$5, $Q$1) + COUNTIF(N$6, $Q$1)) +
          MIN(Payline!N$3/10, COUNTIF(N$5:N$7, $Q$1)),
    $I37=(G$14-2),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$I37&lt;G$14, MIN(Payline!N$5/10, COUNTIF(N35:N37, $Q$1)) +
              MIN(Payline!N$4/10, COUNTIF(N36:N38, $Q$1)) +
              MIN(Payline!N$3/10, COUNTIF(N37:N39, $Q$1)),
    TRUE, ""
)</f>
        <v>0.6</v>
      </c>
      <c r="V37" s="46">
        <v>33</v>
      </c>
      <c r="W37" s="43" cm="1">
        <f t="array" aca="1" ref="W37" ca="1">_xlfn.IFS(
    $I37=0,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$I37=1, MIN(Payline!J$5/10, COUNTIF(INDIRECT(ADDRESS(C$14+3, COLUMN(J$1))), $W$1) + COUNTIF(J$4, $W$1) + COUNTIF(J$5, $W$1)) +
          MIN(Payline!J$4/10, COUNTIF(J$4, $W$1) + COUNTIF(J$5, $W$1) + COUNTIF(J$6, $W$1)) +
          MIN(Payline!J$3/10, COUNTIF(J$5:J$7, $W$1)),
    $I37=(C$14-2),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$I37&lt;C$14, MIN(Payline!J$5/10, COUNTIF(J35:J37, $W$1)) +
              MIN(Payline!J$4/10, COUNTIF(J36:J38, $W$1)) +
              MIN(Payline!J$3/10, COUNTIF(J37:J39, $W$1)),
    TRUE, ""
)</f>
        <v>0</v>
      </c>
      <c r="X37" s="43" cm="1">
        <f t="array" aca="1" ref="X37" ca="1">_xlfn.IFS(
    $I37=0,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$I37=1, MIN(Payline!K$5/10, COUNTIF(INDIRECT(ADDRESS(D$14+3, COLUMN(K$1))), $W$1) + COUNTIF(K$4, $W$1) + COUNTIF(K$5, $W$1)) +
          MIN(Payline!K$4/10, COUNTIF(K$4, $W$1) + COUNTIF(K$5, $W$1) + COUNTIF(K$6, $W$1)) +
          MIN(Payline!K$3/10, COUNTIF(K$5:K$7, $W$1)),
    $I37=(D$14-2),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$I37&lt;D$14, MIN(Payline!K$5/10, COUNTIF(K35:K37, $W$1)) +
              MIN(Payline!K$4/10, COUNTIF(K36:K38, $W$1)) +
              MIN(Payline!K$3/10, COUNTIF(K37:K39, $W$1)),
    TRUE, ""
)</f>
        <v>0</v>
      </c>
      <c r="Y37" s="43" cm="1">
        <f t="array" aca="1" ref="Y37" ca="1">_xlfn.IFS(
    $I37=0,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$I37=1, MIN(Payline!L$5/10, COUNTIF(INDIRECT(ADDRESS(E$14+3, COLUMN(L$1))), $W$1) + COUNTIF(L$4, $W$1) + COUNTIF(L$5, $W$1)) +
          MIN(Payline!L$4/10, COUNTIF(L$4, $W$1) + COUNTIF(L$5, $W$1) + COUNTIF(L$6, $W$1)) +
          MIN(Payline!L$3/10, COUNTIF(L$5:L$7, $W$1)),
    $I37=(E$14-2),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$I37&lt;E$14, MIN(Payline!L$5/10, COUNTIF(L35:L37, $W$1)) +
              MIN(Payline!L$4/10, COUNTIF(L36:L38, $W$1)) +
              MIN(Payline!L$3/10, COUNTIF(L37:L39, $W$1)),
    TRUE, ""
)</f>
        <v>0</v>
      </c>
      <c r="Z37" s="43" cm="1">
        <f t="array" aca="1" ref="Z37" ca="1">_xlfn.IFS(
    $I37=0,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$I37=1, MIN(Payline!M$5/10, COUNTIF(INDIRECT(ADDRESS(F$14+3, COLUMN(M$1))), $W$1) + COUNTIF(M$4, $W$1) + COUNTIF(M$5, $W$1)) +
          MIN(Payline!M$4/10, COUNTIF(M$4, $W$1) + COUNTIF(M$5, $W$1) + COUNTIF(M$6, $W$1)) +
          MIN(Payline!M$3/10, COUNTIF(M$5:M$7, $W$1)),
    $I37=(F$14-2),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$I37&lt;F$14, MIN(Payline!M$5/10, COUNTIF(M35:M37, $W$1)) +
              MIN(Payline!M$4/10, COUNTIF(M36:M38, $W$1)) +
              MIN(Payline!M$3/10, COUNTIF(M37:M39, $W$1)),
    TRUE, ""
)</f>
        <v>0</v>
      </c>
      <c r="AA37" s="43" cm="1">
        <f t="array" aca="1" ref="AA37" ca="1">_xlfn.IFS(
    $I37=0,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$I37=1, MIN(Payline!N$5/10, COUNTIF(INDIRECT(ADDRESS(G$14+3, COLUMN(N$1))), $W$1) + COUNTIF(N$4, $W$1) + COUNTIF(N$5, $W$1)) +
          MIN(Payline!N$4/10, COUNTIF(N$4, $W$1) + COUNTIF(N$5, $W$1) + COUNTIF(N$6, $W$1)) +
          MIN(Payline!N$3/10, COUNTIF(N$5:N$7, $W$1)),
    $I37=(G$14-2),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$I37&lt;G$14, MIN(Payline!N$5/10, COUNTIF(N35:N37, $W$1)) +
              MIN(Payline!N$4/10, COUNTIF(N36:N38, $W$1)) +
              MIN(Payline!N$3/10, COUNTIF(N37:N39, $W$1)),
    TRUE, ""
)</f>
        <v>0</v>
      </c>
      <c r="AB37" s="46">
        <v>33</v>
      </c>
      <c r="AC37" s="43" cm="1">
        <f t="array" aca="1" ref="AC37" ca="1">_xlfn.IFS(
    $I37=0,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$I37&lt;C$14, MIN(Payline!J$5/10, COUNTIF(J35:J37, $AC$1)) +
              MIN(Payline!J$4/10, COUNTIF(J36:J38, $AC$1)) +
              MIN(Payline!J$3/10, COUNTIF(J37:J39, $AC$1)),
    TRUE, ""
)</f>
        <v>0</v>
      </c>
      <c r="AD37" s="43" cm="1">
        <f t="array" aca="1" ref="AD37" ca="1">_xlfn.IFS(
    $I37=0,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$I37&lt;D$14, MIN(Payline!K$5/10, COUNTIF(K35:K37, $AC$1)) +
              MIN(Payline!K$4/10, COUNTIF(K36:K38, $AC$1)) +
              MIN(Payline!K$3/10, COUNTIF(K37:K39, $AC$1)),
    TRUE, ""
)</f>
        <v>0</v>
      </c>
      <c r="AE37" s="43" cm="1">
        <f t="array" aca="1" ref="AE37" ca="1">_xlfn.IFS(
    $I37=0,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$I37&lt;E$14, MIN(Payline!L$5/10, COUNTIF(L35:L37, $AC$1)) +
              MIN(Payline!L$4/10, COUNTIF(L36:L38, $AC$1)) +
              MIN(Payline!L$3/10, COUNTIF(L37:L39, $AC$1)),
    TRUE, ""
)</f>
        <v>0</v>
      </c>
      <c r="AF37" s="43" cm="1">
        <f t="array" aca="1" ref="AF37" ca="1">_xlfn.IFS(
    $I37=0,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$I37&lt;F$14, MIN(Payline!M$5/10, COUNTIF(M35:M37, $AC$1)) +
              MIN(Payline!M$4/10, COUNTIF(M36:M38, $AC$1)) +
              MIN(Payline!M$3/10, COUNTIF(M37:M39, $AC$1)),
    TRUE, ""
)</f>
        <v>0</v>
      </c>
      <c r="AG37" s="43" cm="1">
        <f t="array" aca="1" ref="AG37" ca="1">_xlfn.IFS(
    $I37=0,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$I37&lt;G$14, MIN(Payline!N$5/10, COUNTIF(N35:N37, $AC$1)) +
              MIN(Payline!N$4/10, COUNTIF(N36:N38, $AC$1)) +
              MIN(Payline!N$3/10, COUNTIF(N37:N39, $AC$1)),
    TRUE, ""
)</f>
        <v>0</v>
      </c>
      <c r="AH37" s="46">
        <v>33</v>
      </c>
      <c r="AI37" s="43" cm="1">
        <f t="array" aca="1" ref="AI37" ca="1">_xlfn.IFS(
    $I37=0,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$I37&lt;C$14, MIN(Payline!J$5/10, COUNTIF(J35:J37, $AI$1)) +
              MIN(Payline!J$4/10, COUNTIF(J36:J38, $AI$1)) +
              MIN(Payline!J$3/10, COUNTIF(J37:J39, $AI$1)),
    TRUE, ""
)</f>
        <v>0</v>
      </c>
      <c r="AJ37" s="43" cm="1">
        <f t="array" aca="1" ref="AJ37" ca="1">_xlfn.IFS(
    $I37=0,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$I37&lt;D$14, MIN(Payline!K$5/10, COUNTIF(K35:K37, $AI$1)) +
              MIN(Payline!K$4/10, COUNTIF(K36:K38, $AI$1)) +
              MIN(Payline!K$3/10, COUNTIF(K37:K39, $AI$1)),
    TRUE, ""
)</f>
        <v>0</v>
      </c>
      <c r="AK37" s="43" cm="1">
        <f t="array" aca="1" ref="AK37" ca="1">_xlfn.IFS(
    $I37=0,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$I37&lt;E$14, MIN(Payline!L$5/10, COUNTIF(L35:L37, $AI$1)) +
              MIN(Payline!L$4/10, COUNTIF(L36:L38, $AI$1)) +
              MIN(Payline!L$3/10, COUNTIF(L37:L39, $AI$1)),
    TRUE, ""
)</f>
        <v>0</v>
      </c>
      <c r="AL37" s="43" cm="1">
        <f t="array" aca="1" ref="AL37" ca="1">_xlfn.IFS(
    $I37=0,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$I37&lt;F$14, MIN(Payline!M$5/10, COUNTIF(M35:M37, $AI$1)) +
              MIN(Payline!M$4/10, COUNTIF(M36:M38, $AI$1)) +
              MIN(Payline!M$3/10, COUNTIF(M37:M39, $AI$1)),
    TRUE, ""
)</f>
        <v>0</v>
      </c>
      <c r="AM37" s="43" cm="1">
        <f t="array" aca="1" ref="AM37" ca="1">_xlfn.IFS(
    $I37=0,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$I37&lt;G$14, MIN(Payline!N$5/10, COUNTIF(N35:N37, $AI$1)) +
              MIN(Payline!N$4/10, COUNTIF(N36:N38, $AI$1)) +
              MIN(Payline!N$3/10, COUNTIF(N37:N39, $AI$1)),
    TRUE, ""
)</f>
        <v>0</v>
      </c>
      <c r="AN37" s="46">
        <v>33</v>
      </c>
      <c r="AO37" s="43" cm="1">
        <f t="array" aca="1" ref="AO37" ca="1">_xlfn.IFS(
    $I37=0,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$I37&lt;C$14, MIN(Payline!J$5/10, COUNTIF(J35:J37, $AO$1)) +
              MIN(Payline!J$4/10, COUNTIF(J36:J38, $AO$1)) +
              MIN(Payline!J$3/10, COUNTIF(J37:J39, $AO$1)),
    TRUE, ""
)</f>
        <v>0</v>
      </c>
      <c r="AP37" s="43" cm="1">
        <f t="array" aca="1" ref="AP37" ca="1">_xlfn.IFS(
    $I37=0,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$I37&lt;D$14, MIN(Payline!K$5/10, COUNTIF(K35:K37, $AO$1)) +
              MIN(Payline!K$4/10, COUNTIF(K36:K38, $AO$1)) +
              MIN(Payline!K$3/10, COUNTIF(K37:K39, $AO$1)),
    TRUE, ""
)</f>
        <v>0</v>
      </c>
      <c r="AQ37" s="43" cm="1">
        <f t="array" aca="1" ref="AQ37" ca="1">_xlfn.IFS(
    $I37=0,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$I37&lt;E$14, MIN(Payline!L$5/10, COUNTIF(L35:L37, $AO$1)) +
              MIN(Payline!L$4/10, COUNTIF(L36:L38, $AO$1)) +
              MIN(Payline!L$3/10, COUNTIF(L37:L39, $AO$1)),
    TRUE, ""
)</f>
        <v>0</v>
      </c>
      <c r="AR37" s="43" cm="1">
        <f t="array" aca="1" ref="AR37" ca="1">_xlfn.IFS(
    $I37=0,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$I37&lt;F$14, MIN(Payline!M$5/10, COUNTIF(M35:M37, $AO$1)) +
              MIN(Payline!M$4/10, COUNTIF(M36:M38, $AO$1)) +
              MIN(Payline!M$3/10, COUNTIF(M37:M39, $AO$1)),
    TRUE, ""
)</f>
        <v>0</v>
      </c>
      <c r="AS37" s="43" cm="1">
        <f t="array" aca="1" ref="AS37" ca="1">_xlfn.IFS(
    $I37=0,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$I37&lt;G$14, MIN(Payline!N$5/10, COUNTIF(N35:N37, $AO$1)) +
              MIN(Payline!N$4/10, COUNTIF(N36:N38, $AO$1)) +
              MIN(Payline!N$3/10, COUNTIF(N37:N39, $AO$1)),
    TRUE, ""
)</f>
        <v>0</v>
      </c>
      <c r="AT37" s="46">
        <v>33</v>
      </c>
      <c r="AU37" s="43" cm="1">
        <f t="array" aca="1" ref="AU37" ca="1">_xlfn.IFS(
    $I37=0,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$I37&lt;C$14, MIN(Payline!J$5/10, COUNTIF(J35:J37, $AU$1)) +
              MIN(Payline!J$4/10, COUNTIF(J36:J38, $AU$1)) +
              MIN(Payline!J$3/10, COUNTIF(J37:J39, $AU$1)),
    TRUE, ""
)</f>
        <v>0</v>
      </c>
      <c r="AV37" s="43" cm="1">
        <f t="array" aca="1" ref="AV37" ca="1">_xlfn.IFS(
    $I37=0,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$I37&lt;D$14, MIN(Payline!K$5/10, COUNTIF(K35:K37, $AU$1)) +
              MIN(Payline!K$4/10, COUNTIF(K36:K38, $AU$1)) +
              MIN(Payline!K$3/10, COUNTIF(K37:K39, $AU$1)),
    TRUE, ""
)</f>
        <v>0</v>
      </c>
      <c r="AW37" s="43" cm="1">
        <f t="array" aca="1" ref="AW37" ca="1">_xlfn.IFS(
    $I37=0,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$I37&lt;E$14, MIN(Payline!L$5/10, COUNTIF(L35:L37, $AU$1)) +
              MIN(Payline!L$4/10, COUNTIF(L36:L38, $AU$1)) +
              MIN(Payline!L$3/10, COUNTIF(L37:L39, $AU$1)),
    TRUE, ""
)</f>
        <v>0</v>
      </c>
      <c r="AX37" s="43" cm="1">
        <f t="array" aca="1" ref="AX37" ca="1">_xlfn.IFS(
    $I37=0,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$I37&lt;F$14, MIN(Payline!M$5/10, COUNTIF(M35:M37, $AU$1)) +
              MIN(Payline!M$4/10, COUNTIF(M36:M38, $AU$1)) +
              MIN(Payline!M$3/10, COUNTIF(M37:M39, $AU$1)),
    TRUE, ""
)</f>
        <v>0</v>
      </c>
      <c r="AY37" s="43" cm="1">
        <f t="array" aca="1" ref="AY37" ca="1">_xlfn.IFS(
    $I37=0,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$I37&lt;G$14, MIN(Payline!N$5/10, COUNTIF(N35:N37, $AU$1)) +
              MIN(Payline!N$4/10, COUNTIF(N36:N38, $AU$1)) +
              MIN(Payline!N$3/10, COUNTIF(N37:N39, $AU$1)),
    TRUE, ""
)</f>
        <v>0</v>
      </c>
      <c r="AZ37" s="46">
        <v>33</v>
      </c>
      <c r="BA37" s="43" cm="1">
        <f t="array" aca="1" ref="BA37" ca="1">_xlfn.IFS(
    $I37=0,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$I37&lt;C$14, MIN(Payline!J$5/10, COUNTIF(J35:J37, $BA$1)) +
              MIN(Payline!J$4/10, COUNTIF(J36:J38, $BA$1)) +
              MIN(Payline!J$3/10, COUNTIF(J37:J39, $BA$1)),
    TRUE, ""
)</f>
        <v>0</v>
      </c>
      <c r="BB37" s="43" cm="1">
        <f t="array" aca="1" ref="BB37" ca="1">_xlfn.IFS(
    $I37=0,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$I37&lt;D$14, MIN(Payline!K$5/10, COUNTIF(K35:K37, $BA$1)) +
              MIN(Payline!K$4/10, COUNTIF(K36:K38, $BA$1)) +
              MIN(Payline!K$3/10, COUNTIF(K37:K39, $BA$1)),
    TRUE, ""
)</f>
        <v>0</v>
      </c>
      <c r="BC37" s="43" cm="1">
        <f t="array" aca="1" ref="BC37" ca="1">_xlfn.IFS(
    $I37=0,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$I37&lt;E$14, MIN(Payline!L$5/10, COUNTIF(L35:L37, $BA$1)) +
              MIN(Payline!L$4/10, COUNTIF(L36:L38, $BA$1)) +
              MIN(Payline!L$3/10, COUNTIF(L37:L39, $BA$1)),
    TRUE, ""
)</f>
        <v>0</v>
      </c>
      <c r="BD37" s="43" cm="1">
        <f t="array" aca="1" ref="BD37" ca="1">_xlfn.IFS(
    $I37=0,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$I37&lt;F$14, MIN(Payline!M$5/10, COUNTIF(M35:M37, $BA$1)) +
              MIN(Payline!M$4/10, COUNTIF(M36:M38, $BA$1)) +
              MIN(Payline!M$3/10, COUNTIF(M37:M39, $BA$1)),
    TRUE, ""
)</f>
        <v>0</v>
      </c>
      <c r="BE37" s="43" cm="1">
        <f t="array" aca="1" ref="BE37" ca="1">_xlfn.IFS(
    $I37=0,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$I37&lt;G$14, MIN(Payline!N$5/10, COUNTIF(N35:N37, $BA$1)) +
              MIN(Payline!N$4/10, COUNTIF(N36:N38, $BA$1)) +
              MIN(Payline!N$3/10, COUNTIF(N37:N39, $BA$1)),
    TRUE, ""
)</f>
        <v>0</v>
      </c>
      <c r="BF37" s="46">
        <v>33</v>
      </c>
      <c r="BG37" s="43" cm="1">
        <f t="array" aca="1" ref="BG37" ca="1">_xlfn.IFS(
    $I37=0,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$I37&lt;C$14, MIN(Payline!J$5/10, COUNTIF(J35:J37, $BG$1)) +
              MIN(Payline!J$4/10, COUNTIF(J36:J38, $BG$1)) +
              MIN(Payline!J$3/10, COUNTIF(J37:J39, $BG$1)),
    TRUE, ""
)</f>
        <v>1</v>
      </c>
      <c r="BH37" s="43" cm="1">
        <f t="array" aca="1" ref="BH37" ca="1">_xlfn.IFS(
    $I37=0,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$I37&lt;D$14, MIN(Payline!K$5/10, COUNTIF(K35:K37, $BG$1)) +
              MIN(Payline!K$4/10, COUNTIF(K36:K38, $BG$1)) +
              MIN(Payline!K$3/10, COUNTIF(K37:K39, $BG$1)),
    TRUE, ""
)</f>
        <v>1</v>
      </c>
      <c r="BI37" s="43" cm="1">
        <f t="array" aca="1" ref="BI37" ca="1">_xlfn.IFS(
    $I37=0,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$I37&lt;E$14, MIN(Payline!L$5/10, COUNTIF(L35:L37, $BG$1)) +
              MIN(Payline!L$4/10, COUNTIF(L36:L38, $BG$1)) +
              MIN(Payline!L$3/10, COUNTIF(L37:L39, $BG$1)),
    TRUE, ""
)</f>
        <v>1</v>
      </c>
      <c r="BJ37" s="43" cm="1">
        <f t="array" aca="1" ref="BJ37" ca="1">_xlfn.IFS(
    $I37=0,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$I37&lt;F$14, MIN(Payline!M$5/10, COUNTIF(M35:M37, $BG$1)) +
              MIN(Payline!M$4/10, COUNTIF(M36:M38, $BG$1)) +
              MIN(Payline!M$3/10, COUNTIF(M37:M39, $BG$1)),
    TRUE, ""
)</f>
        <v>1</v>
      </c>
      <c r="BK37" s="43" cm="1">
        <f t="array" aca="1" ref="BK37" ca="1">_xlfn.IFS(
    $I37=0,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$I37&lt;G$14, MIN(Payline!N$5/10, COUNTIF(N35:N37, $BG$1)) +
              MIN(Payline!N$4/10, COUNTIF(N36:N38, $BG$1)) +
              MIN(Payline!N$3/10, COUNTIF(N37:N39, $BG$1)),
    TRUE, ""
)</f>
        <v>1</v>
      </c>
      <c r="BL37" s="46">
        <v>33</v>
      </c>
      <c r="BM37" s="43" cm="1">
        <f t="array" aca="1" ref="BM37" ca="1">_xlfn.IFS(
    $I37=0,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$I37&lt;C$14, MIN(Payline!J$5/10, COUNTIF(J35:J37, $BM$1)) +
              MIN(Payline!J$4/10, COUNTIF(J36:J38, $BM$1)) +
              MIN(Payline!J$3/10, COUNTIF(J37:J39, $BM$1)),
    TRUE, ""
)</f>
        <v>0.7</v>
      </c>
      <c r="BN37" s="43" cm="1">
        <f t="array" aca="1" ref="BN37" ca="1">_xlfn.IFS(
    $I37=0,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$I37&lt;D$14, MIN(Payline!K$5/10, COUNTIF(K35:K37, $BM$1)) +
              MIN(Payline!K$4/10, COUNTIF(K36:K38, $BM$1)) +
              MIN(Payline!K$3/10, COUNTIF(K37:K39, $BM$1)),
    TRUE, ""
)</f>
        <v>0.6</v>
      </c>
      <c r="BO37" s="43" cm="1">
        <f t="array" aca="1" ref="BO37" ca="1">_xlfn.IFS(
    $I37=0,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$I37&lt;E$14, MIN(Payline!L$5/10, COUNTIF(L35:L37, $BM$1)) +
              MIN(Payline!L$4/10, COUNTIF(L36:L38, $BM$1)) +
              MIN(Payline!L$3/10, COUNTIF(L37:L39, $BM$1)),
    TRUE, ""
)</f>
        <v>0.7</v>
      </c>
      <c r="BP37" s="43" cm="1">
        <f t="array" aca="1" ref="BP37" ca="1">_xlfn.IFS(
    $I37=0,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$I37&lt;F$14, MIN(Payline!M$5/10, COUNTIF(M35:M37, $BM$1)) +
              MIN(Payline!M$4/10, COUNTIF(M36:M38, $BM$1)) +
              MIN(Payline!M$3/10, COUNTIF(M37:M39, $BM$1)),
    TRUE, ""
)</f>
        <v>0.7</v>
      </c>
      <c r="BQ37" s="161" cm="1">
        <f t="array" aca="1" ref="BQ37" ca="1">_xlfn.IFS(
    $I37=0,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$I37&lt;G$14, MIN(Payline!N$5/10, COUNTIF(N35:N37, $BM$1)) +
              MIN(Payline!N$4/10, COUNTIF(N36:N38, $BM$1)) +
              MIN(Payline!N$3/10, COUNTIF(N37:N39, $BM$1)),
    TRUE, ""
)</f>
        <v>0.7</v>
      </c>
    </row>
    <row r="38" spans="1:69">
      <c r="A38" s="90" t="s">
        <v>6</v>
      </c>
      <c r="B38" s="63">
        <v>8</v>
      </c>
      <c r="C38" s="90">
        <f t="shared" ca="1" si="12"/>
        <v>9.6999999999999993</v>
      </c>
      <c r="D38" s="43">
        <f t="shared" ca="1" si="12"/>
        <v>9.8000000000000007</v>
      </c>
      <c r="E38" s="43">
        <f t="shared" ca="1" si="12"/>
        <v>9.6999999999999993</v>
      </c>
      <c r="F38" s="43">
        <f t="shared" ca="1" si="12"/>
        <v>9.5</v>
      </c>
      <c r="G38" s="89">
        <f t="shared" ca="1" si="12"/>
        <v>9.6999999999999993</v>
      </c>
      <c r="I38" s="84">
        <v>34</v>
      </c>
      <c r="J38" s="83" t="s">
        <v>193</v>
      </c>
      <c r="K38" s="83" t="s">
        <v>193</v>
      </c>
      <c r="L38" s="83" t="s">
        <v>193</v>
      </c>
      <c r="M38" s="83" t="s">
        <v>193</v>
      </c>
      <c r="N38" s="83" t="s">
        <v>193</v>
      </c>
      <c r="P38" s="46">
        <v>34</v>
      </c>
      <c r="Q38" s="43" cm="1">
        <f t="array" aca="1" ref="Q38" ca="1">_xlfn.IFS(
    $I38=0,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$I38=1, MIN(Payline!J$5/10, COUNTIF(INDIRECT(ADDRESS(C$14+3, COLUMN(J$1))), $Q$1) + COUNTIF(J$4, $Q$1) + COUNTIF(J$5, $Q$1)) +
          MIN(Payline!J$4/10, COUNTIF(J$4, $Q$1) + COUNTIF(J$5, $Q$1) + COUNTIF(J$6, $Q$1)) +
          MIN(Payline!J$3/10, COUNTIF(J$5:J$7, $Q$1)),
    $I38=(C$14-2),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$I38&lt;C$14, MIN(Payline!J$5/10, COUNTIF(J36:J38, $Q$1)) +
              MIN(Payline!J$4/10, COUNTIF(J37:J39, $Q$1)) +
              MIN(Payline!J$3/10, COUNTIF(J38:J40, $Q$1)),
    TRUE, ""
)</f>
        <v>0.7</v>
      </c>
      <c r="R38" s="43" cm="1">
        <f t="array" aca="1" ref="R38" ca="1">_xlfn.IFS(
    $I38=0,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$I38=1, MIN(Payline!K$5/10, COUNTIF(INDIRECT(ADDRESS(D$14+3, COLUMN(K$1))), $Q$1) + COUNTIF(K$4, $Q$1) + COUNTIF(K$5, $Q$1)) +
          MIN(Payline!K$4/10, COUNTIF(K$4, $Q$1) + COUNTIF(K$5, $Q$1) + COUNTIF(K$6, $Q$1)) +
          MIN(Payline!K$3/10, COUNTIF(K$5:K$7, $Q$1)),
    $I38=(D$14-2),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$I38&lt;D$14, MIN(Payline!K$5/10, COUNTIF(K36:K38, $Q$1)) +
              MIN(Payline!K$4/10, COUNTIF(K37:K39, $Q$1)) +
              MIN(Payline!K$3/10, COUNTIF(K38:K40, $Q$1)),
    TRUE, ""
)</f>
        <v>0.6</v>
      </c>
      <c r="S38" s="43" cm="1">
        <f t="array" aca="1" ref="S38" ca="1">_xlfn.IFS(
    $I38=0,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$I38=1, MIN(Payline!L$5/10, COUNTIF(INDIRECT(ADDRESS(E$14+3, COLUMN(L$1))), $Q$1) + COUNTIF(L$4, $Q$1) + COUNTIF(L$5, $Q$1)) +
          MIN(Payline!L$4/10, COUNTIF(L$4, $Q$1) + COUNTIF(L$5, $Q$1) + COUNTIF(L$6, $Q$1)) +
          MIN(Payline!L$3/10, COUNTIF(L$5:L$7, $Q$1)),
    $I38=(E$14-2),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$I38&lt;E$14, MIN(Payline!L$5/10, COUNTIF(L36:L38, $Q$1)) +
              MIN(Payline!L$4/10, COUNTIF(L37:L39, $Q$1)) +
              MIN(Payline!L$3/10, COUNTIF(L38:L40, $Q$1)),
    TRUE, ""
)</f>
        <v>0.7</v>
      </c>
      <c r="T38" s="43" cm="1">
        <f t="array" aca="1" ref="T38" ca="1">_xlfn.IFS(
    $I38=0,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$I38=1, MIN(Payline!M$5/10, COUNTIF(INDIRECT(ADDRESS(F$14+3, COLUMN(M$1))), $Q$1) + COUNTIF(M$4, $Q$1) + COUNTIF(M$5, $Q$1)) +
          MIN(Payline!M$4/10, COUNTIF(M$4, $Q$1) + COUNTIF(M$5, $Q$1) + COUNTIF(M$6, $Q$1)) +
          MIN(Payline!M$3/10, COUNTIF(M$5:M$7, $Q$1)),
    $I38=(F$14-2),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$I38&lt;F$14, MIN(Payline!M$5/10, COUNTIF(M36:M38, $Q$1)) +
              MIN(Payline!M$4/10, COUNTIF(M37:M39, $Q$1)) +
              MIN(Payline!M$3/10, COUNTIF(M38:M40, $Q$1)),
    TRUE, ""
)</f>
        <v>0.7</v>
      </c>
      <c r="U38" s="43" cm="1">
        <f t="array" aca="1" ref="U38" ca="1">_xlfn.IFS(
    $I38=0,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$I38=1, MIN(Payline!N$5/10, COUNTIF(INDIRECT(ADDRESS(G$14+3, COLUMN(N$1))), $Q$1) + COUNTIF(N$4, $Q$1) + COUNTIF(N$5, $Q$1)) +
          MIN(Payline!N$4/10, COUNTIF(N$4, $Q$1) + COUNTIF(N$5, $Q$1) + COUNTIF(N$6, $Q$1)) +
          MIN(Payline!N$3/10, COUNTIF(N$5:N$7, $Q$1)),
    $I38=(G$14-2),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$I38&lt;G$14, MIN(Payline!N$5/10, COUNTIF(N36:N38, $Q$1)) +
              MIN(Payline!N$4/10, COUNTIF(N37:N39, $Q$1)) +
              MIN(Payline!N$3/10, COUNTIF(N38:N40, $Q$1)),
    TRUE, ""
)</f>
        <v>0.7</v>
      </c>
      <c r="V38" s="46">
        <v>34</v>
      </c>
      <c r="W38" s="43" cm="1">
        <f t="array" aca="1" ref="W38" ca="1">_xlfn.IFS(
    $I38=0,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$I38=1, MIN(Payline!J$5/10, COUNTIF(INDIRECT(ADDRESS(C$14+3, COLUMN(J$1))), $W$1) + COUNTIF(J$4, $W$1) + COUNTIF(J$5, $W$1)) +
          MIN(Payline!J$4/10, COUNTIF(J$4, $W$1) + COUNTIF(J$5, $W$1) + COUNTIF(J$6, $W$1)) +
          MIN(Payline!J$3/10, COUNTIF(J$5:J$7, $W$1)),
    $I38=(C$14-2),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$I38&lt;C$14, MIN(Payline!J$5/10, COUNTIF(J36:J38, $W$1)) +
              MIN(Payline!J$4/10, COUNTIF(J37:J39, $W$1)) +
              MIN(Payline!J$3/10, COUNTIF(J38:J40, $W$1)),
    TRUE, ""
)</f>
        <v>0.3</v>
      </c>
      <c r="X38" s="43" cm="1">
        <f t="array" aca="1" ref="X38" ca="1">_xlfn.IFS(
    $I38=0,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$I38=1, MIN(Payline!K$5/10, COUNTIF(INDIRECT(ADDRESS(D$14+3, COLUMN(K$1))), $W$1) + COUNTIF(K$4, $W$1) + COUNTIF(K$5, $W$1)) +
          MIN(Payline!K$4/10, COUNTIF(K$4, $W$1) + COUNTIF(K$5, $W$1) + COUNTIF(K$6, $W$1)) +
          MIN(Payline!K$3/10, COUNTIF(K$5:K$7, $W$1)),
    $I38=(D$14-2),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$I38&lt;D$14, MIN(Payline!K$5/10, COUNTIF(K36:K38, $W$1)) +
              MIN(Payline!K$4/10, COUNTIF(K37:K39, $W$1)) +
              MIN(Payline!K$3/10, COUNTIF(K38:K40, $W$1)),
    TRUE, ""
)</f>
        <v>0.3</v>
      </c>
      <c r="Y38" s="43" cm="1">
        <f t="array" aca="1" ref="Y38" ca="1">_xlfn.IFS(
    $I38=0,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$I38=1, MIN(Payline!L$5/10, COUNTIF(INDIRECT(ADDRESS(E$14+3, COLUMN(L$1))), $W$1) + COUNTIF(L$4, $W$1) + COUNTIF(L$5, $W$1)) +
          MIN(Payline!L$4/10, COUNTIF(L$4, $W$1) + COUNTIF(L$5, $W$1) + COUNTIF(L$6, $W$1)) +
          MIN(Payline!L$3/10, COUNTIF(L$5:L$7, $W$1)),
    $I38=(E$14-2),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$I38&lt;E$14, MIN(Payline!L$5/10, COUNTIF(L36:L38, $W$1)) +
              MIN(Payline!L$4/10, COUNTIF(L37:L39, $W$1)) +
              MIN(Payline!L$3/10, COUNTIF(L38:L40, $W$1)),
    TRUE, ""
)</f>
        <v>0.3</v>
      </c>
      <c r="Z38" s="43" cm="1">
        <f t="array" aca="1" ref="Z38" ca="1">_xlfn.IFS(
    $I38=0,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$I38=1, MIN(Payline!M$5/10, COUNTIF(INDIRECT(ADDRESS(F$14+3, COLUMN(M$1))), $W$1) + COUNTIF(M$4, $W$1) + COUNTIF(M$5, $W$1)) +
          MIN(Payline!M$4/10, COUNTIF(M$4, $W$1) + COUNTIF(M$5, $W$1) + COUNTIF(M$6, $W$1)) +
          MIN(Payline!M$3/10, COUNTIF(M$5:M$7, $W$1)),
    $I38=(F$14-2),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$I38&lt;F$14, MIN(Payline!M$5/10, COUNTIF(M36:M38, $W$1)) +
              MIN(Payline!M$4/10, COUNTIF(M37:M39, $W$1)) +
              MIN(Payline!M$3/10, COUNTIF(M38:M40, $W$1)),
    TRUE, ""
)</f>
        <v>0.4</v>
      </c>
      <c r="AA38" s="43" cm="1">
        <f t="array" aca="1" ref="AA38" ca="1">_xlfn.IFS(
    $I38=0,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$I38=1, MIN(Payline!N$5/10, COUNTIF(INDIRECT(ADDRESS(G$14+3, COLUMN(N$1))), $W$1) + COUNTIF(N$4, $W$1) + COUNTIF(N$5, $W$1)) +
          MIN(Payline!N$4/10, COUNTIF(N$4, $W$1) + COUNTIF(N$5, $W$1) + COUNTIF(N$6, $W$1)) +
          MIN(Payline!N$3/10, COUNTIF(N$5:N$7, $W$1)),
    $I38=(G$14-2),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$I38&lt;G$14, MIN(Payline!N$5/10, COUNTIF(N36:N38, $W$1)) +
              MIN(Payline!N$4/10, COUNTIF(N37:N39, $W$1)) +
              MIN(Payline!N$3/10, COUNTIF(N38:N40, $W$1)),
    TRUE, ""
)</f>
        <v>0.3</v>
      </c>
      <c r="AB38" s="46">
        <v>34</v>
      </c>
      <c r="AC38" s="43" cm="1">
        <f t="array" aca="1" ref="AC38" ca="1">_xlfn.IFS(
    $I38=0,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$I38&lt;C$14, MIN(Payline!J$5/10, COUNTIF(J36:J38, $AC$1)) +
              MIN(Payline!J$4/10, COUNTIF(J37:J39, $AC$1)) +
              MIN(Payline!J$3/10, COUNTIF(J38:J40, $AC$1)),
    TRUE, ""
)</f>
        <v>0</v>
      </c>
      <c r="AD38" s="43" cm="1">
        <f t="array" aca="1" ref="AD38" ca="1">_xlfn.IFS(
    $I38=0,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$I38&lt;D$14, MIN(Payline!K$5/10, COUNTIF(K36:K38, $AC$1)) +
              MIN(Payline!K$4/10, COUNTIF(K37:K39, $AC$1)) +
              MIN(Payline!K$3/10, COUNTIF(K38:K40, $AC$1)),
    TRUE, ""
)</f>
        <v>0</v>
      </c>
      <c r="AE38" s="43" cm="1">
        <f t="array" aca="1" ref="AE38" ca="1">_xlfn.IFS(
    $I38=0,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$I38&lt;E$14, MIN(Payline!L$5/10, COUNTIF(L36:L38, $AC$1)) +
              MIN(Payline!L$4/10, COUNTIF(L37:L39, $AC$1)) +
              MIN(Payline!L$3/10, COUNTIF(L38:L40, $AC$1)),
    TRUE, ""
)</f>
        <v>0</v>
      </c>
      <c r="AF38" s="43" cm="1">
        <f t="array" aca="1" ref="AF38" ca="1">_xlfn.IFS(
    $I38=0,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$I38&lt;F$14, MIN(Payline!M$5/10, COUNTIF(M36:M38, $AC$1)) +
              MIN(Payline!M$4/10, COUNTIF(M37:M39, $AC$1)) +
              MIN(Payline!M$3/10, COUNTIF(M38:M40, $AC$1)),
    TRUE, ""
)</f>
        <v>0</v>
      </c>
      <c r="AG38" s="43" cm="1">
        <f t="array" aca="1" ref="AG38" ca="1">_xlfn.IFS(
    $I38=0,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$I38&lt;G$14, MIN(Payline!N$5/10, COUNTIF(N36:N38, $AC$1)) +
              MIN(Payline!N$4/10, COUNTIF(N37:N39, $AC$1)) +
              MIN(Payline!N$3/10, COUNTIF(N38:N40, $AC$1)),
    TRUE, ""
)</f>
        <v>0</v>
      </c>
      <c r="AH38" s="46">
        <v>34</v>
      </c>
      <c r="AI38" s="43" cm="1">
        <f t="array" aca="1" ref="AI38" ca="1">_xlfn.IFS(
    $I38=0,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$I38&lt;C$14, MIN(Payline!J$5/10, COUNTIF(J36:J38, $AI$1)) +
              MIN(Payline!J$4/10, COUNTIF(J37:J39, $AI$1)) +
              MIN(Payline!J$3/10, COUNTIF(J38:J40, $AI$1)),
    TRUE, ""
)</f>
        <v>0</v>
      </c>
      <c r="AJ38" s="43" cm="1">
        <f t="array" aca="1" ref="AJ38" ca="1">_xlfn.IFS(
    $I38=0,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$I38&lt;D$14, MIN(Payline!K$5/10, COUNTIF(K36:K38, $AI$1)) +
              MIN(Payline!K$4/10, COUNTIF(K37:K39, $AI$1)) +
              MIN(Payline!K$3/10, COUNTIF(K38:K40, $AI$1)),
    TRUE, ""
)</f>
        <v>0</v>
      </c>
      <c r="AK38" s="43" cm="1">
        <f t="array" aca="1" ref="AK38" ca="1">_xlfn.IFS(
    $I38=0,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$I38&lt;E$14, MIN(Payline!L$5/10, COUNTIF(L36:L38, $AI$1)) +
              MIN(Payline!L$4/10, COUNTIF(L37:L39, $AI$1)) +
              MIN(Payline!L$3/10, COUNTIF(L38:L40, $AI$1)),
    TRUE, ""
)</f>
        <v>0</v>
      </c>
      <c r="AL38" s="43" cm="1">
        <f t="array" aca="1" ref="AL38" ca="1">_xlfn.IFS(
    $I38=0,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$I38&lt;F$14, MIN(Payline!M$5/10, COUNTIF(M36:M38, $AI$1)) +
              MIN(Payline!M$4/10, COUNTIF(M37:M39, $AI$1)) +
              MIN(Payline!M$3/10, COUNTIF(M38:M40, $AI$1)),
    TRUE, ""
)</f>
        <v>0</v>
      </c>
      <c r="AM38" s="43" cm="1">
        <f t="array" aca="1" ref="AM38" ca="1">_xlfn.IFS(
    $I38=0,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$I38&lt;G$14, MIN(Payline!N$5/10, COUNTIF(N36:N38, $AI$1)) +
              MIN(Payline!N$4/10, COUNTIF(N37:N39, $AI$1)) +
              MIN(Payline!N$3/10, COUNTIF(N38:N40, $AI$1)),
    TRUE, ""
)</f>
        <v>0</v>
      </c>
      <c r="AN38" s="46">
        <v>34</v>
      </c>
      <c r="AO38" s="43" cm="1">
        <f t="array" aca="1" ref="AO38" ca="1">_xlfn.IFS(
    $I38=0,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$I38&lt;C$14, MIN(Payline!J$5/10, COUNTIF(J36:J38, $AO$1)) +
              MIN(Payline!J$4/10, COUNTIF(J37:J39, $AO$1)) +
              MIN(Payline!J$3/10, COUNTIF(J38:J40, $AO$1)),
    TRUE, ""
)</f>
        <v>0</v>
      </c>
      <c r="AP38" s="43" cm="1">
        <f t="array" aca="1" ref="AP38" ca="1">_xlfn.IFS(
    $I38=0,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$I38&lt;D$14, MIN(Payline!K$5/10, COUNTIF(K36:K38, $AO$1)) +
              MIN(Payline!K$4/10, COUNTIF(K37:K39, $AO$1)) +
              MIN(Payline!K$3/10, COUNTIF(K38:K40, $AO$1)),
    TRUE, ""
)</f>
        <v>0</v>
      </c>
      <c r="AQ38" s="43" cm="1">
        <f t="array" aca="1" ref="AQ38" ca="1">_xlfn.IFS(
    $I38=0,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$I38&lt;E$14, MIN(Payline!L$5/10, COUNTIF(L36:L38, $AO$1)) +
              MIN(Payline!L$4/10, COUNTIF(L37:L39, $AO$1)) +
              MIN(Payline!L$3/10, COUNTIF(L38:L40, $AO$1)),
    TRUE, ""
)</f>
        <v>0</v>
      </c>
      <c r="AR38" s="43" cm="1">
        <f t="array" aca="1" ref="AR38" ca="1">_xlfn.IFS(
    $I38=0,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$I38&lt;F$14, MIN(Payline!M$5/10, COUNTIF(M36:M38, $AO$1)) +
              MIN(Payline!M$4/10, COUNTIF(M37:M39, $AO$1)) +
              MIN(Payline!M$3/10, COUNTIF(M38:M40, $AO$1)),
    TRUE, ""
)</f>
        <v>0</v>
      </c>
      <c r="AS38" s="43" cm="1">
        <f t="array" aca="1" ref="AS38" ca="1">_xlfn.IFS(
    $I38=0,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$I38&lt;G$14, MIN(Payline!N$5/10, COUNTIF(N36:N38, $AO$1)) +
              MIN(Payline!N$4/10, COUNTIF(N37:N39, $AO$1)) +
              MIN(Payline!N$3/10, COUNTIF(N38:N40, $AO$1)),
    TRUE, ""
)</f>
        <v>0</v>
      </c>
      <c r="AT38" s="46">
        <v>34</v>
      </c>
      <c r="AU38" s="43" cm="1">
        <f t="array" aca="1" ref="AU38" ca="1">_xlfn.IFS(
    $I38=0,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$I38&lt;C$14, MIN(Payline!J$5/10, COUNTIF(J36:J38, $AU$1)) +
              MIN(Payline!J$4/10, COUNTIF(J37:J39, $AU$1)) +
              MIN(Payline!J$3/10, COUNTIF(J38:J40, $AU$1)),
    TRUE, ""
)</f>
        <v>0</v>
      </c>
      <c r="AV38" s="43" cm="1">
        <f t="array" aca="1" ref="AV38" ca="1">_xlfn.IFS(
    $I38=0,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$I38&lt;D$14, MIN(Payline!K$5/10, COUNTIF(K36:K38, $AU$1)) +
              MIN(Payline!K$4/10, COUNTIF(K37:K39, $AU$1)) +
              MIN(Payline!K$3/10, COUNTIF(K38:K40, $AU$1)),
    TRUE, ""
)</f>
        <v>0</v>
      </c>
      <c r="AW38" s="43" cm="1">
        <f t="array" aca="1" ref="AW38" ca="1">_xlfn.IFS(
    $I38=0,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$I38&lt;E$14, MIN(Payline!L$5/10, COUNTIF(L36:L38, $AU$1)) +
              MIN(Payline!L$4/10, COUNTIF(L37:L39, $AU$1)) +
              MIN(Payline!L$3/10, COUNTIF(L38:L40, $AU$1)),
    TRUE, ""
)</f>
        <v>0</v>
      </c>
      <c r="AX38" s="43" cm="1">
        <f t="array" aca="1" ref="AX38" ca="1">_xlfn.IFS(
    $I38=0,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$I38&lt;F$14, MIN(Payline!M$5/10, COUNTIF(M36:M38, $AU$1)) +
              MIN(Payline!M$4/10, COUNTIF(M37:M39, $AU$1)) +
              MIN(Payline!M$3/10, COUNTIF(M38:M40, $AU$1)),
    TRUE, ""
)</f>
        <v>0</v>
      </c>
      <c r="AY38" s="43" cm="1">
        <f t="array" aca="1" ref="AY38" ca="1">_xlfn.IFS(
    $I38=0,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$I38&lt;G$14, MIN(Payline!N$5/10, COUNTIF(N36:N38, $AU$1)) +
              MIN(Payline!N$4/10, COUNTIF(N37:N39, $AU$1)) +
              MIN(Payline!N$3/10, COUNTIF(N38:N40, $AU$1)),
    TRUE, ""
)</f>
        <v>0</v>
      </c>
      <c r="AZ38" s="46">
        <v>34</v>
      </c>
      <c r="BA38" s="43" cm="1">
        <f t="array" aca="1" ref="BA38" ca="1">_xlfn.IFS(
    $I38=0,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$I38&lt;C$14, MIN(Payline!J$5/10, COUNTIF(J36:J38, $BA$1)) +
              MIN(Payline!J$4/10, COUNTIF(J37:J39, $BA$1)) +
              MIN(Payline!J$3/10, COUNTIF(J38:J40, $BA$1)),
    TRUE, ""
)</f>
        <v>0</v>
      </c>
      <c r="BB38" s="43" cm="1">
        <f t="array" aca="1" ref="BB38" ca="1">_xlfn.IFS(
    $I38=0,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$I38&lt;D$14, MIN(Payline!K$5/10, COUNTIF(K36:K38, $BA$1)) +
              MIN(Payline!K$4/10, COUNTIF(K37:K39, $BA$1)) +
              MIN(Payline!K$3/10, COUNTIF(K38:K40, $BA$1)),
    TRUE, ""
)</f>
        <v>0</v>
      </c>
      <c r="BC38" s="43" cm="1">
        <f t="array" aca="1" ref="BC38" ca="1">_xlfn.IFS(
    $I38=0,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$I38&lt;E$14, MIN(Payline!L$5/10, COUNTIF(L36:L38, $BA$1)) +
              MIN(Payline!L$4/10, COUNTIF(L37:L39, $BA$1)) +
              MIN(Payline!L$3/10, COUNTIF(L38:L40, $BA$1)),
    TRUE, ""
)</f>
        <v>0</v>
      </c>
      <c r="BD38" s="43" cm="1">
        <f t="array" aca="1" ref="BD38" ca="1">_xlfn.IFS(
    $I38=0,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$I38&lt;F$14, MIN(Payline!M$5/10, COUNTIF(M36:M38, $BA$1)) +
              MIN(Payline!M$4/10, COUNTIF(M37:M39, $BA$1)) +
              MIN(Payline!M$3/10, COUNTIF(M38:M40, $BA$1)),
    TRUE, ""
)</f>
        <v>0</v>
      </c>
      <c r="BE38" s="43" cm="1">
        <f t="array" aca="1" ref="BE38" ca="1">_xlfn.IFS(
    $I38=0,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$I38&lt;G$14, MIN(Payline!N$5/10, COUNTIF(N36:N38, $BA$1)) +
              MIN(Payline!N$4/10, COUNTIF(N37:N39, $BA$1)) +
              MIN(Payline!N$3/10, COUNTIF(N38:N40, $BA$1)),
    TRUE, ""
)</f>
        <v>0</v>
      </c>
      <c r="BF38" s="46">
        <v>34</v>
      </c>
      <c r="BG38" s="43" cm="1">
        <f t="array" aca="1" ref="BG38" ca="1">_xlfn.IFS(
    $I38=0,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$I38&lt;C$14, MIN(Payline!J$5/10, COUNTIF(J36:J38, $BG$1)) +
              MIN(Payline!J$4/10, COUNTIF(J37:J39, $BG$1)) +
              MIN(Payline!J$3/10, COUNTIF(J38:J40, $BG$1)),
    TRUE, ""
)</f>
        <v>0.7</v>
      </c>
      <c r="BH38" s="43" cm="1">
        <f t="array" aca="1" ref="BH38" ca="1">_xlfn.IFS(
    $I38=0,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$I38&lt;D$14, MIN(Payline!K$5/10, COUNTIF(K36:K38, $BG$1)) +
              MIN(Payline!K$4/10, COUNTIF(K37:K39, $BG$1)) +
              MIN(Payline!K$3/10, COUNTIF(K38:K40, $BG$1)),
    TRUE, ""
)</f>
        <v>0.7</v>
      </c>
      <c r="BI38" s="43" cm="1">
        <f t="array" aca="1" ref="BI38" ca="1">_xlfn.IFS(
    $I38=0,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$I38&lt;E$14, MIN(Payline!L$5/10, COUNTIF(L36:L38, $BG$1)) +
              MIN(Payline!L$4/10, COUNTIF(L37:L39, $BG$1)) +
              MIN(Payline!L$3/10, COUNTIF(L38:L40, $BG$1)),
    TRUE, ""
)</f>
        <v>0.7</v>
      </c>
      <c r="BJ38" s="43" cm="1">
        <f t="array" aca="1" ref="BJ38" ca="1">_xlfn.IFS(
    $I38=0,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$I38&lt;F$14, MIN(Payline!M$5/10, COUNTIF(M36:M38, $BG$1)) +
              MIN(Payline!M$4/10, COUNTIF(M37:M39, $BG$1)) +
              MIN(Payline!M$3/10, COUNTIF(M38:M40, $BG$1)),
    TRUE, ""
)</f>
        <v>0.6</v>
      </c>
      <c r="BK38" s="43" cm="1">
        <f t="array" aca="1" ref="BK38" ca="1">_xlfn.IFS(
    $I38=0,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$I38&lt;G$14, MIN(Payline!N$5/10, COUNTIF(N36:N38, $BG$1)) +
              MIN(Payline!N$4/10, COUNTIF(N37:N39, $BG$1)) +
              MIN(Payline!N$3/10, COUNTIF(N38:N40, $BG$1)),
    TRUE, ""
)</f>
        <v>0.7</v>
      </c>
      <c r="BL38" s="46">
        <v>34</v>
      </c>
      <c r="BM38" s="43" cm="1">
        <f t="array" aca="1" ref="BM38" ca="1">_xlfn.IFS(
    $I38=0,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$I38&lt;C$14, MIN(Payline!J$5/10, COUNTIF(J36:J38, $BM$1)) +
              MIN(Payline!J$4/10, COUNTIF(J37:J39, $BM$1)) +
              MIN(Payline!J$3/10, COUNTIF(J38:J40, $BM$1)),
    TRUE, ""
)</f>
        <v>1</v>
      </c>
      <c r="BN38" s="43" cm="1">
        <f t="array" aca="1" ref="BN38" ca="1">_xlfn.IFS(
    $I38=0,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$I38&lt;D$14, MIN(Payline!K$5/10, COUNTIF(K36:K38, $BM$1)) +
              MIN(Payline!K$4/10, COUNTIF(K37:K39, $BM$1)) +
              MIN(Payline!K$3/10, COUNTIF(K38:K40, $BM$1)),
    TRUE, ""
)</f>
        <v>1</v>
      </c>
      <c r="BO38" s="43" cm="1">
        <f t="array" aca="1" ref="BO38" ca="1">_xlfn.IFS(
    $I38=0,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$I38&lt;E$14, MIN(Payline!L$5/10, COUNTIF(L36:L38, $BM$1)) +
              MIN(Payline!L$4/10, COUNTIF(L37:L39, $BM$1)) +
              MIN(Payline!L$3/10, COUNTIF(L38:L40, $BM$1)),
    TRUE, ""
)</f>
        <v>1</v>
      </c>
      <c r="BP38" s="43" cm="1">
        <f t="array" aca="1" ref="BP38" ca="1">_xlfn.IFS(
    $I38=0,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$I38&lt;F$14, MIN(Payline!M$5/10, COUNTIF(M36:M38, $BM$1)) +
              MIN(Payline!M$4/10, COUNTIF(M37:M39, $BM$1)) +
              MIN(Payline!M$3/10, COUNTIF(M38:M40, $BM$1)),
    TRUE, ""
)</f>
        <v>1</v>
      </c>
      <c r="BQ38" s="161" cm="1">
        <f t="array" aca="1" ref="BQ38" ca="1">_xlfn.IFS(
    $I38=0,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$I38&lt;G$14, MIN(Payline!N$5/10, COUNTIF(N36:N38, $BM$1)) +
              MIN(Payline!N$4/10, COUNTIF(N37:N39, $BM$1)) +
              MIN(Payline!N$3/10, COUNTIF(N38:N40, $BM$1)),
    TRUE, ""
)</f>
        <v>1</v>
      </c>
    </row>
    <row r="39" spans="1:69" ht="16.5" thickBot="1">
      <c r="A39" s="88" t="s">
        <v>5</v>
      </c>
      <c r="B39" s="35">
        <v>9</v>
      </c>
      <c r="C39" s="88">
        <f t="shared" ca="1" si="12"/>
        <v>11.4</v>
      </c>
      <c r="D39" s="87">
        <f t="shared" ca="1" si="12"/>
        <v>11.4</v>
      </c>
      <c r="E39" s="87">
        <f t="shared" ca="1" si="12"/>
        <v>11.4</v>
      </c>
      <c r="F39" s="87">
        <f t="shared" ca="1" si="12"/>
        <v>12.2</v>
      </c>
      <c r="G39" s="86">
        <f t="shared" ca="1" si="12"/>
        <v>12.4</v>
      </c>
      <c r="I39" s="84">
        <v>35</v>
      </c>
      <c r="J39" s="83" t="s">
        <v>185</v>
      </c>
      <c r="K39" s="83" t="s">
        <v>185</v>
      </c>
      <c r="L39" s="83" t="s">
        <v>185</v>
      </c>
      <c r="M39" s="83" t="s">
        <v>185</v>
      </c>
      <c r="N39" s="83" t="s">
        <v>185</v>
      </c>
      <c r="P39" s="46">
        <v>35</v>
      </c>
      <c r="Q39" s="43" cm="1">
        <f t="array" aca="1" ref="Q39" ca="1">_xlfn.IFS(
    $I39=0,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$I39=1, MIN(Payline!J$5/10, COUNTIF(INDIRECT(ADDRESS(C$14+3, COLUMN(J$1))), $Q$1) + COUNTIF(J$4, $Q$1) + COUNTIF(J$5, $Q$1)) +
          MIN(Payline!J$4/10, COUNTIF(J$4, $Q$1) + COUNTIF(J$5, $Q$1) + COUNTIF(J$6, $Q$1)) +
          MIN(Payline!J$3/10, COUNTIF(J$5:J$7, $Q$1)),
    $I39=(C$14-2),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$I39=(C$14-1),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$I39&lt;C$14, MIN(Payline!J$5/10, COUNTIF(J37:J39, $Q$1)) +
              MIN(Payline!J$4/10, COUNTIF(J38:J40, $Q$1)) +
              MIN(Payline!J$3/10, COUNTIF(J39:J41, $Q$1)),
    TRUE, ""
)</f>
        <v>1</v>
      </c>
      <c r="R39" s="43" cm="1">
        <f t="array" aca="1" ref="R39" ca="1">_xlfn.IFS(
    $I39=0,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$I39=1, MIN(Payline!K$5/10, COUNTIF(INDIRECT(ADDRESS(D$14+3, COLUMN(K$1))), $Q$1) + COUNTIF(K$4, $Q$1) + COUNTIF(K$5, $Q$1)) +
          MIN(Payline!K$4/10, COUNTIF(K$4, $Q$1) + COUNTIF(K$5, $Q$1) + COUNTIF(K$6, $Q$1)) +
          MIN(Payline!K$3/10, COUNTIF(K$5:K$7, $Q$1)),
    $I39=(D$14-2),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$I39=(D$14-1),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$I39&lt;D$14, MIN(Payline!K$5/10, COUNTIF(K37:K39, $Q$1)) +
              MIN(Payline!K$4/10, COUNTIF(K38:K40, $Q$1)) +
              MIN(Payline!K$3/10, COUNTIF(K39:K41, $Q$1)),
    TRUE, ""
)</f>
        <v>1</v>
      </c>
      <c r="S39" s="43" cm="1">
        <f t="array" aca="1" ref="S39" ca="1">_xlfn.IFS(
    $I39=0,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$I39=1, MIN(Payline!L$5/10, COUNTIF(INDIRECT(ADDRESS(E$14+3, COLUMN(L$1))), $Q$1) + COUNTIF(L$4, $Q$1) + COUNTIF(L$5, $Q$1)) +
          MIN(Payline!L$4/10, COUNTIF(L$4, $Q$1) + COUNTIF(L$5, $Q$1) + COUNTIF(L$6, $Q$1)) +
          MIN(Payline!L$3/10, COUNTIF(L$5:L$7, $Q$1)),
    $I39=(E$14-2),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$I39=(E$14-1),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$I39&lt;E$14, MIN(Payline!L$5/10, COUNTIF(L37:L39, $Q$1)) +
              MIN(Payline!L$4/10, COUNTIF(L38:L40, $Q$1)) +
              MIN(Payline!L$3/10, COUNTIF(L39:L41, $Q$1)),
    TRUE, ""
)</f>
        <v>1</v>
      </c>
      <c r="T39" s="43" cm="1">
        <f t="array" aca="1" ref="T39" ca="1">_xlfn.IFS(
    $I39=0,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$I39=1, MIN(Payline!M$5/10, COUNTIF(INDIRECT(ADDRESS(F$14+3, COLUMN(M$1))), $Q$1) + COUNTIF(M$4, $Q$1) + COUNTIF(M$5, $Q$1)) +
          MIN(Payline!M$4/10, COUNTIF(M$4, $Q$1) + COUNTIF(M$5, $Q$1) + COUNTIF(M$6, $Q$1)) +
          MIN(Payline!M$3/10, COUNTIF(M$5:M$7, $Q$1)),
    $I39=(F$14-2),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$I39=(F$14-1),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$I39&lt;F$14, MIN(Payline!M$5/10, COUNTIF(M37:M39, $Q$1)) +
              MIN(Payline!M$4/10, COUNTIF(M38:M40, $Q$1)) +
              MIN(Payline!M$3/10, COUNTIF(M39:M41, $Q$1)),
    TRUE, ""
)</f>
        <v>1</v>
      </c>
      <c r="U39" s="43" cm="1">
        <f t="array" aca="1" ref="U39" ca="1">_xlfn.IFS(
    $I39=0,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$I39=1, MIN(Payline!N$5/10, COUNTIF(INDIRECT(ADDRESS(G$14+3, COLUMN(N$1))), $Q$1) + COUNTIF(N$4, $Q$1) + COUNTIF(N$5, $Q$1)) +
          MIN(Payline!N$4/10, COUNTIF(N$4, $Q$1) + COUNTIF(N$5, $Q$1) + COUNTIF(N$6, $Q$1)) +
          MIN(Payline!N$3/10, COUNTIF(N$5:N$7, $Q$1)),
    $I39=(G$14-2),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$I39=(G$14-1),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$I39&lt;G$14, MIN(Payline!N$5/10, COUNTIF(N37:N39, $Q$1)) +
              MIN(Payline!N$4/10, COUNTIF(N38:N40, $Q$1)) +
              MIN(Payline!N$3/10, COUNTIF(N39:N41, $Q$1)),
    TRUE, ""
)</f>
        <v>1</v>
      </c>
      <c r="V39" s="46">
        <v>35</v>
      </c>
      <c r="W39" s="43" cm="1">
        <f t="array" aca="1" ref="W39" ca="1">_xlfn.IFS(
    $I39=0,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$I39=1, MIN(Payline!J$5/10, COUNTIF(INDIRECT(ADDRESS(C$14+3, COLUMN(J$1))), $W$1) + COUNTIF(J$4, $W$1) + COUNTIF(J$5, $W$1)) +
          MIN(Payline!J$4/10, COUNTIF(J$4, $W$1) + COUNTIF(J$5, $W$1) + COUNTIF(J$6, $W$1)) +
          MIN(Payline!J$3/10, COUNTIF(J$5:J$7, $W$1)),
    $I39=(C$14-2),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$I39=(C$14-1),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$I39&lt;C$14, MIN(Payline!J$5/10, COUNTIF(J37:J39, $W$1)) +
              MIN(Payline!J$4/10, COUNTIF(J38:J40, $W$1)) +
              MIN(Payline!J$3/10, COUNTIF(J39:J41, $W$1)),
    TRUE, ""
)</f>
        <v>0.7</v>
      </c>
      <c r="X39" s="43" cm="1">
        <f t="array" aca="1" ref="X39" ca="1">_xlfn.IFS(
    $I39=0,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$I39=1, MIN(Payline!K$5/10, COUNTIF(INDIRECT(ADDRESS(D$14+3, COLUMN(K$1))), $W$1) + COUNTIF(K$4, $W$1) + COUNTIF(K$5, $W$1)) +
          MIN(Payline!K$4/10, COUNTIF(K$4, $W$1) + COUNTIF(K$5, $W$1) + COUNTIF(K$6, $W$1)) +
          MIN(Payline!K$3/10, COUNTIF(K$5:K$7, $W$1)),
    $I39=(D$14-2),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$I39=(D$14-1),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$I39&lt;D$14, MIN(Payline!K$5/10, COUNTIF(K37:K39, $W$1)) +
              MIN(Payline!K$4/10, COUNTIF(K38:K40, $W$1)) +
              MIN(Payline!K$3/10, COUNTIF(K39:K41, $W$1)),
    TRUE, ""
)</f>
        <v>0.6</v>
      </c>
      <c r="Y39" s="43" cm="1">
        <f t="array" aca="1" ref="Y39" ca="1">_xlfn.IFS(
    $I39=0,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$I39=1, MIN(Payline!L$5/10, COUNTIF(INDIRECT(ADDRESS(E$14+3, COLUMN(L$1))), $W$1) + COUNTIF(L$4, $W$1) + COUNTIF(L$5, $W$1)) +
          MIN(Payline!L$4/10, COUNTIF(L$4, $W$1) + COUNTIF(L$5, $W$1) + COUNTIF(L$6, $W$1)) +
          MIN(Payline!L$3/10, COUNTIF(L$5:L$7, $W$1)),
    $I39=(E$14-2),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$I39=(E$14-1),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$I39&lt;E$14, MIN(Payline!L$5/10, COUNTIF(L37:L39, $W$1)) +
              MIN(Payline!L$4/10, COUNTIF(L38:L40, $W$1)) +
              MIN(Payline!L$3/10, COUNTIF(L39:L41, $W$1)),
    TRUE, ""
)</f>
        <v>0.7</v>
      </c>
      <c r="Z39" s="43" cm="1">
        <f t="array" aca="1" ref="Z39" ca="1">_xlfn.IFS(
    $I39=0,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$I39=1, MIN(Payline!M$5/10, COUNTIF(INDIRECT(ADDRESS(F$14+3, COLUMN(M$1))), $W$1) + COUNTIF(M$4, $W$1) + COUNTIF(M$5, $W$1)) +
          MIN(Payline!M$4/10, COUNTIF(M$4, $W$1) + COUNTIF(M$5, $W$1) + COUNTIF(M$6, $W$1)) +
          MIN(Payline!M$3/10, COUNTIF(M$5:M$7, $W$1)),
    $I39=(F$14-2),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$I39=(F$14-1),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$I39&lt;F$14, MIN(Payline!M$5/10, COUNTIF(M37:M39, $W$1)) +
              MIN(Payline!M$4/10, COUNTIF(M38:M40, $W$1)) +
              MIN(Payline!M$3/10, COUNTIF(M39:M41, $W$1)),
    TRUE, ""
)</f>
        <v>0.7</v>
      </c>
      <c r="AA39" s="43" cm="1">
        <f t="array" aca="1" ref="AA39" ca="1">_xlfn.IFS(
    $I39=0,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$I39=1, MIN(Payline!N$5/10, COUNTIF(INDIRECT(ADDRESS(G$14+3, COLUMN(N$1))), $W$1) + COUNTIF(N$4, $W$1) + COUNTIF(N$5, $W$1)) +
          MIN(Payline!N$4/10, COUNTIF(N$4, $W$1) + COUNTIF(N$5, $W$1) + COUNTIF(N$6, $W$1)) +
          MIN(Payline!N$3/10, COUNTIF(N$5:N$7, $W$1)),
    $I39=(G$14-2),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$I39=(G$14-1),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$I39&lt;G$14, MIN(Payline!N$5/10, COUNTIF(N37:N39, $W$1)) +
              MIN(Payline!N$4/10, COUNTIF(N38:N40, $W$1)) +
              MIN(Payline!N$3/10, COUNTIF(N39:N41, $W$1)),
    TRUE, ""
)</f>
        <v>0.7</v>
      </c>
      <c r="AB39" s="46">
        <v>35</v>
      </c>
      <c r="AC39" s="43" cm="1">
        <f t="array" aca="1" ref="AC39" ca="1">_xlfn.IFS(
    $I39=0,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$I39=1,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$I39=(C$14-2),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$I39=(C$14-1),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$I39&lt;C$14, MIN(Payline!J$5/10, COUNTIF(J37:J39, $AC$1)) +
              MIN(Payline!J$4/10, COUNTIF(J38:J40, $AC$1)) +
              MIN(Payline!J$3/10, COUNTIF(J39:J41, $AC$1)),
    TRUE, ""
)</f>
        <v>0.3</v>
      </c>
      <c r="AD39" s="43" cm="1">
        <f t="array" aca="1" ref="AD39" ca="1">_xlfn.IFS(
    $I39=0,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$I39=1,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$I39=(D$14-2),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$I39=(D$14-1),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$I39&lt;D$14, MIN(Payline!K$5/10, COUNTIF(K37:K39, $AC$1)) +
              MIN(Payline!K$4/10, COUNTIF(K38:K40, $AC$1)) +
              MIN(Payline!K$3/10, COUNTIF(K39:K41, $AC$1)),
    TRUE, ""
)</f>
        <v>0.3</v>
      </c>
      <c r="AE39" s="43" cm="1">
        <f t="array" aca="1" ref="AE39" ca="1">_xlfn.IFS(
    $I39=0,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$I39=1,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$I39=(E$14-2),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$I39=(E$14-1),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$I39&lt;E$14, MIN(Payline!L$5/10, COUNTIF(L37:L39, $AC$1)) +
              MIN(Payline!L$4/10, COUNTIF(L38:L40, $AC$1)) +
              MIN(Payline!L$3/10, COUNTIF(L39:L41, $AC$1)),
    TRUE, ""
)</f>
        <v>0.3</v>
      </c>
      <c r="AF39" s="43" cm="1">
        <f t="array" aca="1" ref="AF39" ca="1">_xlfn.IFS(
    $I39=0,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$I39=1,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$I39=(F$14-2),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$I39=(F$14-1),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$I39&lt;F$14, MIN(Payline!M$5/10, COUNTIF(M37:M39, $AC$1)) +
              MIN(Payline!M$4/10, COUNTIF(M38:M40, $AC$1)) +
              MIN(Payline!M$3/10, COUNTIF(M39:M41, $AC$1)),
    TRUE, ""
)</f>
        <v>0.4</v>
      </c>
      <c r="AG39" s="43" cm="1">
        <f t="array" aca="1" ref="AG39" ca="1">_xlfn.IFS(
    $I39=0,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$I39=1,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$I39=(G$14-2),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$I39=(G$14-1),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$I39&lt;G$14, MIN(Payline!N$5/10, COUNTIF(N37:N39, $AC$1)) +
              MIN(Payline!N$4/10, COUNTIF(N38:N40, $AC$1)) +
              MIN(Payline!N$3/10, COUNTIF(N39:N41, $AC$1)),
    TRUE, ""
)</f>
        <v>0.3</v>
      </c>
      <c r="AH39" s="46">
        <v>35</v>
      </c>
      <c r="AI39" s="43" cm="1">
        <f t="array" aca="1" ref="AI39" ca="1">_xlfn.IFS(
    $I39=0,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$I39=1,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$I39=(C$14-2),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$I39=(C$14-1),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$I39&lt;C$14, MIN(Payline!J$5/10, COUNTIF(J37:J39, $AI$1)) +
              MIN(Payline!J$4/10, COUNTIF(J38:J40, $AI$1)) +
              MIN(Payline!J$3/10, COUNTIF(J39:J41, $AI$1)),
    TRUE, ""
)</f>
        <v>0</v>
      </c>
      <c r="AJ39" s="43" cm="1">
        <f t="array" aca="1" ref="AJ39" ca="1">_xlfn.IFS(
    $I39=0,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$I39=1,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$I39=(D$14-2),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$I39=(D$14-1),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$I39&lt;D$14, MIN(Payline!K$5/10, COUNTIF(K37:K39, $AI$1)) +
              MIN(Payline!K$4/10, COUNTIF(K38:K40, $AI$1)) +
              MIN(Payline!K$3/10, COUNTIF(K39:K41, $AI$1)),
    TRUE, ""
)</f>
        <v>0</v>
      </c>
      <c r="AK39" s="43" cm="1">
        <f t="array" aca="1" ref="AK39" ca="1">_xlfn.IFS(
    $I39=0,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$I39=1,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$I39=(E$14-2),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$I39=(E$14-1),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$I39&lt;E$14, MIN(Payline!L$5/10, COUNTIF(L37:L39, $AI$1)) +
              MIN(Payline!L$4/10, COUNTIF(L38:L40, $AI$1)) +
              MIN(Payline!L$3/10, COUNTIF(L39:L41, $AI$1)),
    TRUE, ""
)</f>
        <v>0</v>
      </c>
      <c r="AL39" s="43" cm="1">
        <f t="array" aca="1" ref="AL39" ca="1">_xlfn.IFS(
    $I39=0,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$I39=1,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$I39=(F$14-2),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$I39=(F$14-1),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$I39&lt;F$14, MIN(Payline!M$5/10, COUNTIF(M37:M39, $AI$1)) +
              MIN(Payline!M$4/10, COUNTIF(M38:M40, $AI$1)) +
              MIN(Payline!M$3/10, COUNTIF(M39:M41, $AI$1)),
    TRUE, ""
)</f>
        <v>0</v>
      </c>
      <c r="AM39" s="43" cm="1">
        <f t="array" aca="1" ref="AM39" ca="1">_xlfn.IFS(
    $I39=0,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$I39=1,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$I39=(G$14-2),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$I39=(G$14-1),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$I39&lt;G$14, MIN(Payline!N$5/10, COUNTIF(N37:N39, $AI$1)) +
              MIN(Payline!N$4/10, COUNTIF(N38:N40, $AI$1)) +
              MIN(Payline!N$3/10, COUNTIF(N39:N41, $AI$1)),
    TRUE, ""
)</f>
        <v>0</v>
      </c>
      <c r="AN39" s="46">
        <v>35</v>
      </c>
      <c r="AO39" s="43" cm="1">
        <f t="array" aca="1" ref="AO39" ca="1">_xlfn.IFS(
    $I39=0,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$I39=1,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$I39=(C$14-2),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$I39=(C$14-1),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$I39&lt;C$14, MIN(Payline!J$5/10, COUNTIF(J37:J39, $AO$1)) +
              MIN(Payline!J$4/10, COUNTIF(J38:J40, $AO$1)) +
              MIN(Payline!J$3/10, COUNTIF(J39:J41, $AO$1)),
    TRUE, ""
)</f>
        <v>0</v>
      </c>
      <c r="AP39" s="43" cm="1">
        <f t="array" aca="1" ref="AP39" ca="1">_xlfn.IFS(
    $I39=0,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$I39=1,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$I39=(D$14-2),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$I39=(D$14-1),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$I39&lt;D$14, MIN(Payline!K$5/10, COUNTIF(K37:K39, $AO$1)) +
              MIN(Payline!K$4/10, COUNTIF(K38:K40, $AO$1)) +
              MIN(Payline!K$3/10, COUNTIF(K39:K41, $AO$1)),
    TRUE, ""
)</f>
        <v>0</v>
      </c>
      <c r="AQ39" s="43" cm="1">
        <f t="array" aca="1" ref="AQ39" ca="1">_xlfn.IFS(
    $I39=0,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$I39=1,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$I39=(E$14-2),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$I39=(E$14-1),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$I39&lt;E$14, MIN(Payline!L$5/10, COUNTIF(L37:L39, $AO$1)) +
              MIN(Payline!L$4/10, COUNTIF(L38:L40, $AO$1)) +
              MIN(Payline!L$3/10, COUNTIF(L39:L41, $AO$1)),
    TRUE, ""
)</f>
        <v>0</v>
      </c>
      <c r="AR39" s="43" cm="1">
        <f t="array" aca="1" ref="AR39" ca="1">_xlfn.IFS(
    $I39=0,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$I39=1,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$I39=(F$14-2),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$I39=(F$14-1),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$I39&lt;F$14, MIN(Payline!M$5/10, COUNTIF(M37:M39, $AO$1)) +
              MIN(Payline!M$4/10, COUNTIF(M38:M40, $AO$1)) +
              MIN(Payline!M$3/10, COUNTIF(M39:M41, $AO$1)),
    TRUE, ""
)</f>
        <v>0</v>
      </c>
      <c r="AS39" s="43" cm="1">
        <f t="array" aca="1" ref="AS39" ca="1">_xlfn.IFS(
    $I39=0,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$I39=1,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$I39=(G$14-2),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$I39=(G$14-1),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$I39&lt;G$14, MIN(Payline!N$5/10, COUNTIF(N37:N39, $AO$1)) +
              MIN(Payline!N$4/10, COUNTIF(N38:N40, $AO$1)) +
              MIN(Payline!N$3/10, COUNTIF(N39:N41, $AO$1)),
    TRUE, ""
)</f>
        <v>0</v>
      </c>
      <c r="AT39" s="46">
        <v>35</v>
      </c>
      <c r="AU39" s="43" cm="1">
        <f t="array" aca="1" ref="AU39" ca="1">_xlfn.IFS(
    $I39=0,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$I39=1,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$I39=(C$14-2),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$I39=(C$14-1),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$I39&lt;C$14, MIN(Payline!J$5/10, COUNTIF(J37:J39, $AU$1)) +
              MIN(Payline!J$4/10, COUNTIF(J38:J40, $AU$1)) +
              MIN(Payline!J$3/10, COUNTIF(J39:J41, $AU$1)),
    TRUE, ""
)</f>
        <v>0</v>
      </c>
      <c r="AV39" s="43" cm="1">
        <f t="array" aca="1" ref="AV39" ca="1">_xlfn.IFS(
    $I39=0,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$I39=1,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$I39=(D$14-2),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$I39=(D$14-1),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$I39&lt;D$14, MIN(Payline!K$5/10, COUNTIF(K37:K39, $AU$1)) +
              MIN(Payline!K$4/10, COUNTIF(K38:K40, $AU$1)) +
              MIN(Payline!K$3/10, COUNTIF(K39:K41, $AU$1)),
    TRUE, ""
)</f>
        <v>0</v>
      </c>
      <c r="AW39" s="43" cm="1">
        <f t="array" aca="1" ref="AW39" ca="1">_xlfn.IFS(
    $I39=0,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$I39=1,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$I39=(E$14-2),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$I39=(E$14-1),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$I39&lt;E$14, MIN(Payline!L$5/10, COUNTIF(L37:L39, $AU$1)) +
              MIN(Payline!L$4/10, COUNTIF(L38:L40, $AU$1)) +
              MIN(Payline!L$3/10, COUNTIF(L39:L41, $AU$1)),
    TRUE, ""
)</f>
        <v>0</v>
      </c>
      <c r="AX39" s="43" cm="1">
        <f t="array" aca="1" ref="AX39" ca="1">_xlfn.IFS(
    $I39=0,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$I39=1,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$I39=(F$14-2),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$I39=(F$14-1),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$I39&lt;F$14, MIN(Payline!M$5/10, COUNTIF(M37:M39, $AU$1)) +
              MIN(Payline!M$4/10, COUNTIF(M38:M40, $AU$1)) +
              MIN(Payline!M$3/10, COUNTIF(M39:M41, $AU$1)),
    TRUE, ""
)</f>
        <v>0</v>
      </c>
      <c r="AY39" s="43" cm="1">
        <f t="array" aca="1" ref="AY39" ca="1">_xlfn.IFS(
    $I39=0,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$I39=1,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$I39=(G$14-2),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$I39=(G$14-1),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$I39&lt;G$14, MIN(Payline!N$5/10, COUNTIF(N37:N39, $AU$1)) +
              MIN(Payline!N$4/10, COUNTIF(N38:N40, $AU$1)) +
              MIN(Payline!N$3/10, COUNTIF(N39:N41, $AU$1)),
    TRUE, ""
)</f>
        <v>0</v>
      </c>
      <c r="AZ39" s="46">
        <v>35</v>
      </c>
      <c r="BA39" s="43" cm="1">
        <f t="array" aca="1" ref="BA39" ca="1">_xlfn.IFS(
    $I39=0,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$I39=1,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$I39=(C$14-2),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$I39=(C$14-1),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$I39&lt;C$14, MIN(Payline!J$5/10, COUNTIF(J37:J39, $BA$1)) +
              MIN(Payline!J$4/10, COUNTIF(J38:J40, $BA$1)) +
              MIN(Payline!J$3/10, COUNTIF(J39:J41, $BA$1)),
    TRUE, ""
)</f>
        <v>0</v>
      </c>
      <c r="BB39" s="43" cm="1">
        <f t="array" aca="1" ref="BB39" ca="1">_xlfn.IFS(
    $I39=0,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$I39=1,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$I39=(D$14-2),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$I39=(D$14-1),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$I39&lt;D$14, MIN(Payline!K$5/10, COUNTIF(K37:K39, $BA$1)) +
              MIN(Payline!K$4/10, COUNTIF(K38:K40, $BA$1)) +
              MIN(Payline!K$3/10, COUNTIF(K39:K41, $BA$1)),
    TRUE, ""
)</f>
        <v>0</v>
      </c>
      <c r="BC39" s="43" cm="1">
        <f t="array" aca="1" ref="BC39" ca="1">_xlfn.IFS(
    $I39=0,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$I39=1,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$I39=(E$14-2),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$I39=(E$14-1),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$I39&lt;E$14, MIN(Payline!L$5/10, COUNTIF(L37:L39, $BA$1)) +
              MIN(Payline!L$4/10, COUNTIF(L38:L40, $BA$1)) +
              MIN(Payline!L$3/10, COUNTIF(L39:L41, $BA$1)),
    TRUE, ""
)</f>
        <v>0</v>
      </c>
      <c r="BD39" s="43" cm="1">
        <f t="array" aca="1" ref="BD39" ca="1">_xlfn.IFS(
    $I39=0,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$I39=1,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$I39=(F$14-2),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$I39=(F$14-1),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$I39&lt;F$14, MIN(Payline!M$5/10, COUNTIF(M37:M39, $BA$1)) +
              MIN(Payline!M$4/10, COUNTIF(M38:M40, $BA$1)) +
              MIN(Payline!M$3/10, COUNTIF(M39:M41, $BA$1)),
    TRUE, ""
)</f>
        <v>0</v>
      </c>
      <c r="BE39" s="43" cm="1">
        <f t="array" aca="1" ref="BE39" ca="1">_xlfn.IFS(
    $I39=0,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$I39=1,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$I39=(G$14-2),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$I39=(G$14-1),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$I39&lt;G$14, MIN(Payline!N$5/10, COUNTIF(N37:N39, $BA$1)) +
              MIN(Payline!N$4/10, COUNTIF(N38:N40, $BA$1)) +
              MIN(Payline!N$3/10, COUNTIF(N39:N41, $BA$1)),
    TRUE, ""
)</f>
        <v>0</v>
      </c>
      <c r="BF39" s="46">
        <v>35</v>
      </c>
      <c r="BG39" s="43" cm="1">
        <f t="array" aca="1" ref="BG39" ca="1">_xlfn.IFS(
    $I39=0,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$I39=1,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$I39=(C$14-2),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$I39=(C$14-1),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$I39&lt;C$14, MIN(Payline!J$5/10, COUNTIF(J37:J39, $BG$1)) +
              MIN(Payline!J$4/10, COUNTIF(J38:J40, $BG$1)) +
              MIN(Payline!J$3/10, COUNTIF(J39:J41, $BG$1)),
    TRUE, ""
)</f>
        <v>0.3</v>
      </c>
      <c r="BH39" s="43" cm="1">
        <f t="array" aca="1" ref="BH39" ca="1">_xlfn.IFS(
    $I39=0,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$I39=1,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$I39=(D$14-2),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$I39=(D$14-1),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$I39&lt;D$14, MIN(Payline!K$5/10, COUNTIF(K37:K39, $BG$1)) +
              MIN(Payline!K$4/10, COUNTIF(K38:K40, $BG$1)) +
              MIN(Payline!K$3/10, COUNTIF(K39:K41, $BG$1)),
    TRUE, ""
)</f>
        <v>0.4</v>
      </c>
      <c r="BI39" s="43" cm="1">
        <f t="array" aca="1" ref="BI39" ca="1">_xlfn.IFS(
    $I39=0,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$I39=1,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$I39=(E$14-2),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$I39=(E$14-1),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$I39&lt;E$14, MIN(Payline!L$5/10, COUNTIF(L37:L39, $BG$1)) +
              MIN(Payline!L$4/10, COUNTIF(L38:L40, $BG$1)) +
              MIN(Payline!L$3/10, COUNTIF(L39:L41, $BG$1)),
    TRUE, ""
)</f>
        <v>0.3</v>
      </c>
      <c r="BJ39" s="43" cm="1">
        <f t="array" aca="1" ref="BJ39" ca="1">_xlfn.IFS(
    $I39=0,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$I39=1,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$I39=(F$14-2),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$I39=(F$14-1),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$I39&lt;F$14, MIN(Payline!M$5/10, COUNTIF(M37:M39, $BG$1)) +
              MIN(Payline!M$4/10, COUNTIF(M38:M40, $BG$1)) +
              MIN(Payline!M$3/10, COUNTIF(M39:M41, $BG$1)),
    TRUE, ""
)</f>
        <v>0.3</v>
      </c>
      <c r="BK39" s="43" cm="1">
        <f t="array" aca="1" ref="BK39" ca="1">_xlfn.IFS(
    $I39=0,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$I39=1,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$I39=(G$14-2),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$I39=(G$14-1),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$I39&lt;G$14, MIN(Payline!N$5/10, COUNTIF(N37:N39, $BG$1)) +
              MIN(Payline!N$4/10, COUNTIF(N38:N40, $BG$1)) +
              MIN(Payline!N$3/10, COUNTIF(N39:N41, $BG$1)),
    TRUE, ""
)</f>
        <v>0.3</v>
      </c>
      <c r="BL39" s="46">
        <v>35</v>
      </c>
      <c r="BM39" s="43" cm="1">
        <f t="array" aca="1" ref="BM39" ca="1">_xlfn.IFS(
    $I39=0,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$I39=1,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$I39=(C$14-2),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$I39=(C$14-1),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$I39&lt;C$14, MIN(Payline!J$5/10, COUNTIF(J37:J39, $BM$1)) +
              MIN(Payline!J$4/10, COUNTIF(J38:J40, $BM$1)) +
              MIN(Payline!J$3/10, COUNTIF(J39:J41, $BM$1)),
    TRUE, ""
)</f>
        <v>0.7</v>
      </c>
      <c r="BN39" s="43" cm="1">
        <f t="array" aca="1" ref="BN39" ca="1">_xlfn.IFS(
    $I39=0,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$I39=1,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$I39=(D$14-2),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$I39=(D$14-1),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$I39&lt;D$14, MIN(Payline!K$5/10, COUNTIF(K37:K39, $BM$1)) +
              MIN(Payline!K$4/10, COUNTIF(K38:K40, $BM$1)) +
              MIN(Payline!K$3/10, COUNTIF(K39:K41, $BM$1)),
    TRUE, ""
)</f>
        <v>0.7</v>
      </c>
      <c r="BO39" s="43" cm="1">
        <f t="array" aca="1" ref="BO39" ca="1">_xlfn.IFS(
    $I39=0,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$I39=1,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$I39=(E$14-2),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$I39=(E$14-1),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$I39&lt;E$14, MIN(Payline!L$5/10, COUNTIF(L37:L39, $BM$1)) +
              MIN(Payline!L$4/10, COUNTIF(L38:L40, $BM$1)) +
              MIN(Payline!L$3/10, COUNTIF(L39:L41, $BM$1)),
    TRUE, ""
)</f>
        <v>0.7</v>
      </c>
      <c r="BP39" s="43" cm="1">
        <f t="array" aca="1" ref="BP39" ca="1">_xlfn.IFS(
    $I39=0,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$I39=1,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$I39=(F$14-2),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$I39=(F$14-1),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$I39&lt;F$14, MIN(Payline!M$5/10, COUNTIF(M37:M39, $BM$1)) +
              MIN(Payline!M$4/10, COUNTIF(M38:M40, $BM$1)) +
              MIN(Payline!M$3/10, COUNTIF(M39:M41, $BM$1)),
    TRUE, ""
)</f>
        <v>0.6</v>
      </c>
      <c r="BQ39" s="161" cm="1">
        <f t="array" aca="1" ref="BQ39" ca="1">_xlfn.IFS(
    $I39=0,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$I39=1,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$I39=(G$14-2),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$I39=(G$14-1),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$I39&lt;G$14, MIN(Payline!N$5/10, COUNTIF(N37:N39, $BM$1)) +
              MIN(Payline!N$4/10, COUNTIF(N38:N40, $BM$1)) +
              MIN(Payline!N$3/10, COUNTIF(N39:N41, $BM$1)),
    TRUE, ""
)</f>
        <v>0.7</v>
      </c>
    </row>
    <row r="40" spans="1:69">
      <c r="B40" s="12" t="s">
        <v>133</v>
      </c>
      <c r="C40" s="12">
        <f ca="1">SUM(C30:C39)</f>
        <v>100.70000000000002</v>
      </c>
      <c r="D40" s="12">
        <f ca="1">SUM(D30:D39)</f>
        <v>100.69999999999999</v>
      </c>
      <c r="E40" s="12">
        <f ca="1">SUM(E30:E39)</f>
        <v>100.70000000000002</v>
      </c>
      <c r="F40" s="12">
        <f ca="1">SUM(F30:F39)</f>
        <v>100.6</v>
      </c>
      <c r="G40" s="12">
        <f ca="1">SUM(G30:G39)</f>
        <v>100.70000000000002</v>
      </c>
      <c r="I40" s="84">
        <v>36</v>
      </c>
      <c r="J40" s="83" t="s">
        <v>186</v>
      </c>
      <c r="K40" s="83" t="s">
        <v>186</v>
      </c>
      <c r="L40" s="83" t="s">
        <v>186</v>
      </c>
      <c r="M40" s="83" t="s">
        <v>186</v>
      </c>
      <c r="N40" s="83" t="s">
        <v>186</v>
      </c>
      <c r="P40" s="46">
        <v>36</v>
      </c>
      <c r="Q40" s="43" cm="1">
        <f t="array" aca="1" ref="Q40" ca="1">_xlfn.IFS(
    $I40=0,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$I40=1, MIN(Payline!J$5/10, COUNTIF(INDIRECT(ADDRESS(C$14+3, COLUMN(J$1))), $Q$1) + COUNTIF(J$4, $Q$1) + COUNTIF(J$5, $Q$1)) +
          MIN(Payline!J$4/10, COUNTIF(J$4, $Q$1) + COUNTIF(J$5, $Q$1) + COUNTIF(J$6, $Q$1)) +
          MIN(Payline!J$3/10, COUNTIF(J$5:J$7, $Q$1)),
    $I40=(C$14-2),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$I40&lt;C$14, MIN(Payline!J$5/10, COUNTIF(J38:J40, $Q$1)) +
              MIN(Payline!J$4/10, COUNTIF(J39:J41, $Q$1)) +
              MIN(Payline!J$3/10, COUNTIF(J40:J42, $Q$1)),
    TRUE, ""
)</f>
        <v>0.7</v>
      </c>
      <c r="R40" s="43" cm="1">
        <f t="array" aca="1" ref="R40" ca="1">_xlfn.IFS(
    $I40=0,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$I40=1, MIN(Payline!K$5/10, COUNTIF(INDIRECT(ADDRESS(D$14+3, COLUMN(K$1))), $Q$1) + COUNTIF(K$4, $Q$1) + COUNTIF(K$5, $Q$1)) +
          MIN(Payline!K$4/10, COUNTIF(K$4, $Q$1) + COUNTIF(K$5, $Q$1) + COUNTIF(K$6, $Q$1)) +
          MIN(Payline!K$3/10, COUNTIF(K$5:K$7, $Q$1)),
    $I40=(D$14-2),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$I40&lt;D$14, MIN(Payline!K$5/10, COUNTIF(K38:K40, $Q$1)) +
              MIN(Payline!K$4/10, COUNTIF(K39:K41, $Q$1)) +
              MIN(Payline!K$3/10, COUNTIF(K40:K42, $Q$1)),
    TRUE, ""
)</f>
        <v>0.7</v>
      </c>
      <c r="S40" s="43" cm="1">
        <f t="array" aca="1" ref="S40" ca="1">_xlfn.IFS(
    $I40=0,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$I40=1, MIN(Payline!L$5/10, COUNTIF(INDIRECT(ADDRESS(E$14+3, COLUMN(L$1))), $Q$1) + COUNTIF(L$4, $Q$1) + COUNTIF(L$5, $Q$1)) +
          MIN(Payline!L$4/10, COUNTIF(L$4, $Q$1) + COUNTIF(L$5, $Q$1) + COUNTIF(L$6, $Q$1)) +
          MIN(Payline!L$3/10, COUNTIF(L$5:L$7, $Q$1)),
    $I40=(E$14-2),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$I40&lt;E$14, MIN(Payline!L$5/10, COUNTIF(L38:L40, $Q$1)) +
              MIN(Payline!L$4/10, COUNTIF(L39:L41, $Q$1)) +
              MIN(Payline!L$3/10, COUNTIF(L40:L42, $Q$1)),
    TRUE, ""
)</f>
        <v>0.7</v>
      </c>
      <c r="T40" s="43" cm="1">
        <f t="array" aca="1" ref="T40" ca="1">_xlfn.IFS(
    $I40=0,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$I40=1, MIN(Payline!M$5/10, COUNTIF(INDIRECT(ADDRESS(F$14+3, COLUMN(M$1))), $Q$1) + COUNTIF(M$4, $Q$1) + COUNTIF(M$5, $Q$1)) +
          MIN(Payline!M$4/10, COUNTIF(M$4, $Q$1) + COUNTIF(M$5, $Q$1) + COUNTIF(M$6, $Q$1)) +
          MIN(Payline!M$3/10, COUNTIF(M$5:M$7, $Q$1)),
    $I40=(F$14-2),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$I40&lt;F$14, MIN(Payline!M$5/10, COUNTIF(M38:M40, $Q$1)) +
              MIN(Payline!M$4/10, COUNTIF(M39:M41, $Q$1)) +
              MIN(Payline!M$3/10, COUNTIF(M40:M42, $Q$1)),
    TRUE, ""
)</f>
        <v>0.6</v>
      </c>
      <c r="U40" s="43" cm="1">
        <f t="array" aca="1" ref="U40" ca="1">_xlfn.IFS(
    $I40=0,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$I40=1, MIN(Payline!N$5/10, COUNTIF(INDIRECT(ADDRESS(G$14+3, COLUMN(N$1))), $Q$1) + COUNTIF(N$4, $Q$1) + COUNTIF(N$5, $Q$1)) +
          MIN(Payline!N$4/10, COUNTIF(N$4, $Q$1) + COUNTIF(N$5, $Q$1) + COUNTIF(N$6, $Q$1)) +
          MIN(Payline!N$3/10, COUNTIF(N$5:N$7, $Q$1)),
    $I40=(G$14-2),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$I40&lt;G$14, MIN(Payline!N$5/10, COUNTIF(N38:N40, $Q$1)) +
              MIN(Payline!N$4/10, COUNTIF(N39:N41, $Q$1)) +
              MIN(Payline!N$3/10, COUNTIF(N40:N42, $Q$1)),
    TRUE, ""
)</f>
        <v>0.7</v>
      </c>
      <c r="V40" s="46">
        <v>36</v>
      </c>
      <c r="W40" s="43" cm="1">
        <f t="array" aca="1" ref="W40" ca="1">_xlfn.IFS(
    $I40=0,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$I40=1, MIN(Payline!J$5/10, COUNTIF(INDIRECT(ADDRESS(C$14+3, COLUMN(J$1))), $W$1) + COUNTIF(J$4, $W$1) + COUNTIF(J$5, $W$1)) +
          MIN(Payline!J$4/10, COUNTIF(J$4, $W$1) + COUNTIF(J$5, $W$1) + COUNTIF(J$6, $W$1)) +
          MIN(Payline!J$3/10, COUNTIF(J$5:J$7, $W$1)),
    $I40=(C$14-2),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$I40&lt;C$14, MIN(Payline!J$5/10, COUNTIF(J38:J40, $W$1)) +
              MIN(Payline!J$4/10, COUNTIF(J39:J41, $W$1)) +
              MIN(Payline!J$3/10, COUNTIF(J40:J42, $W$1)),
    TRUE, ""
)</f>
        <v>1</v>
      </c>
      <c r="X40" s="43" cm="1">
        <f t="array" aca="1" ref="X40" ca="1">_xlfn.IFS(
    $I40=0,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$I40=1, MIN(Payline!K$5/10, COUNTIF(INDIRECT(ADDRESS(D$14+3, COLUMN(K$1))), $W$1) + COUNTIF(K$4, $W$1) + COUNTIF(K$5, $W$1)) +
          MIN(Payline!K$4/10, COUNTIF(K$4, $W$1) + COUNTIF(K$5, $W$1) + COUNTIF(K$6, $W$1)) +
          MIN(Payline!K$3/10, COUNTIF(K$5:K$7, $W$1)),
    $I40=(D$14-2),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$I40&lt;D$14, MIN(Payline!K$5/10, COUNTIF(K38:K40, $W$1)) +
              MIN(Payline!K$4/10, COUNTIF(K39:K41, $W$1)) +
              MIN(Payline!K$3/10, COUNTIF(K40:K42, $W$1)),
    TRUE, ""
)</f>
        <v>1</v>
      </c>
      <c r="Y40" s="43" cm="1">
        <f t="array" aca="1" ref="Y40" ca="1">_xlfn.IFS(
    $I40=0,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$I40=1, MIN(Payline!L$5/10, COUNTIF(INDIRECT(ADDRESS(E$14+3, COLUMN(L$1))), $W$1) + COUNTIF(L$4, $W$1) + COUNTIF(L$5, $W$1)) +
          MIN(Payline!L$4/10, COUNTIF(L$4, $W$1) + COUNTIF(L$5, $W$1) + COUNTIF(L$6, $W$1)) +
          MIN(Payline!L$3/10, COUNTIF(L$5:L$7, $W$1)),
    $I40=(E$14-2),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$I40&lt;E$14, MIN(Payline!L$5/10, COUNTIF(L38:L40, $W$1)) +
              MIN(Payline!L$4/10, COUNTIF(L39:L41, $W$1)) +
              MIN(Payline!L$3/10, COUNTIF(L40:L42, $W$1)),
    TRUE, ""
)</f>
        <v>1</v>
      </c>
      <c r="Z40" s="43" cm="1">
        <f t="array" aca="1" ref="Z40" ca="1">_xlfn.IFS(
    $I40=0,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$I40=1, MIN(Payline!M$5/10, COUNTIF(INDIRECT(ADDRESS(F$14+3, COLUMN(M$1))), $W$1) + COUNTIF(M$4, $W$1) + COUNTIF(M$5, $W$1)) +
          MIN(Payline!M$4/10, COUNTIF(M$4, $W$1) + COUNTIF(M$5, $W$1) + COUNTIF(M$6, $W$1)) +
          MIN(Payline!M$3/10, COUNTIF(M$5:M$7, $W$1)),
    $I40=(F$14-2),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$I40&lt;F$14, MIN(Payline!M$5/10, COUNTIF(M38:M40, $W$1)) +
              MIN(Payline!M$4/10, COUNTIF(M39:M41, $W$1)) +
              MIN(Payline!M$3/10, COUNTIF(M40:M42, $W$1)),
    TRUE, ""
)</f>
        <v>1</v>
      </c>
      <c r="AA40" s="43" cm="1">
        <f t="array" aca="1" ref="AA40" ca="1">_xlfn.IFS(
    $I40=0,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$I40=1, MIN(Payline!N$5/10, COUNTIF(INDIRECT(ADDRESS(G$14+3, COLUMN(N$1))), $W$1) + COUNTIF(N$4, $W$1) + COUNTIF(N$5, $W$1)) +
          MIN(Payline!N$4/10, COUNTIF(N$4, $W$1) + COUNTIF(N$5, $W$1) + COUNTIF(N$6, $W$1)) +
          MIN(Payline!N$3/10, COUNTIF(N$5:N$7, $W$1)),
    $I40=(G$14-2),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$I40&lt;G$14, MIN(Payline!N$5/10, COUNTIF(N38:N40, $W$1)) +
              MIN(Payline!N$4/10, COUNTIF(N39:N41, $W$1)) +
              MIN(Payline!N$3/10, COUNTIF(N40:N42, $W$1)),
    TRUE, ""
)</f>
        <v>1</v>
      </c>
      <c r="AB40" s="46">
        <v>36</v>
      </c>
      <c r="AC40" s="43" cm="1">
        <f t="array" aca="1" ref="AC40" ca="1">_xlfn.IFS(
    $I40=0,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$I40&lt;C$14, MIN(Payline!J$5/10, COUNTIF(J38:J40, $AC$1)) +
              MIN(Payline!J$4/10, COUNTIF(J39:J41, $AC$1)) +
              MIN(Payline!J$3/10, COUNTIF(J40:J42, $AC$1)),
    TRUE, ""
)</f>
        <v>0.7</v>
      </c>
      <c r="AD40" s="43" cm="1">
        <f t="array" aca="1" ref="AD40" ca="1">_xlfn.IFS(
    $I40=0,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$I40&lt;D$14, MIN(Payline!K$5/10, COUNTIF(K38:K40, $AC$1)) +
              MIN(Payline!K$4/10, COUNTIF(K39:K41, $AC$1)) +
              MIN(Payline!K$3/10, COUNTIF(K40:K42, $AC$1)),
    TRUE, ""
)</f>
        <v>0.6</v>
      </c>
      <c r="AE40" s="43" cm="1">
        <f t="array" aca="1" ref="AE40" ca="1">_xlfn.IFS(
    $I40=0,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$I40&lt;E$14, MIN(Payline!L$5/10, COUNTIF(L38:L40, $AC$1)) +
              MIN(Payline!L$4/10, COUNTIF(L39:L41, $AC$1)) +
              MIN(Payline!L$3/10, COUNTIF(L40:L42, $AC$1)),
    TRUE, ""
)</f>
        <v>0.7</v>
      </c>
      <c r="AF40" s="43" cm="1">
        <f t="array" aca="1" ref="AF40" ca="1">_xlfn.IFS(
    $I40=0,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$I40&lt;F$14, MIN(Payline!M$5/10, COUNTIF(M38:M40, $AC$1)) +
              MIN(Payline!M$4/10, COUNTIF(M39:M41, $AC$1)) +
              MIN(Payline!M$3/10, COUNTIF(M40:M42, $AC$1)),
    TRUE, ""
)</f>
        <v>0.7</v>
      </c>
      <c r="AG40" s="43" cm="1">
        <f t="array" aca="1" ref="AG40" ca="1">_xlfn.IFS(
    $I40=0,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$I40&lt;G$14, MIN(Payline!N$5/10, COUNTIF(N38:N40, $AC$1)) +
              MIN(Payline!N$4/10, COUNTIF(N39:N41, $AC$1)) +
              MIN(Payline!N$3/10, COUNTIF(N40:N42, $AC$1)),
    TRUE, ""
)</f>
        <v>0.7</v>
      </c>
      <c r="AH40" s="46">
        <v>36</v>
      </c>
      <c r="AI40" s="43" cm="1">
        <f t="array" aca="1" ref="AI40" ca="1">_xlfn.IFS(
    $I40=0,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$I40&lt;C$14, MIN(Payline!J$5/10, COUNTIF(J38:J40, $AI$1)) +
              MIN(Payline!J$4/10, COUNTIF(J39:J41, $AI$1)) +
              MIN(Payline!J$3/10, COUNTIF(J40:J42, $AI$1)),
    TRUE, ""
)</f>
        <v>0.3</v>
      </c>
      <c r="AJ40" s="43" cm="1">
        <f t="array" aca="1" ref="AJ40" ca="1">_xlfn.IFS(
    $I40=0,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$I40&lt;D$14, MIN(Payline!K$5/10, COUNTIF(K38:K40, $AI$1)) +
              MIN(Payline!K$4/10, COUNTIF(K39:K41, $AI$1)) +
              MIN(Payline!K$3/10, COUNTIF(K40:K42, $AI$1)),
    TRUE, ""
)</f>
        <v>0.3</v>
      </c>
      <c r="AK40" s="43" cm="1">
        <f t="array" aca="1" ref="AK40" ca="1">_xlfn.IFS(
    $I40=0,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$I40&lt;E$14, MIN(Payline!L$5/10, COUNTIF(L38:L40, $AI$1)) +
              MIN(Payline!L$4/10, COUNTIF(L39:L41, $AI$1)) +
              MIN(Payline!L$3/10, COUNTIF(L40:L42, $AI$1)),
    TRUE, ""
)</f>
        <v>0.3</v>
      </c>
      <c r="AL40" s="43" cm="1">
        <f t="array" aca="1" ref="AL40" ca="1">_xlfn.IFS(
    $I40=0,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$I40&lt;F$14, MIN(Payline!M$5/10, COUNTIF(M38:M40, $AI$1)) +
              MIN(Payline!M$4/10, COUNTIF(M39:M41, $AI$1)) +
              MIN(Payline!M$3/10, COUNTIF(M40:M42, $AI$1)),
    TRUE, ""
)</f>
        <v>0.4</v>
      </c>
      <c r="AM40" s="43" cm="1">
        <f t="array" aca="1" ref="AM40" ca="1">_xlfn.IFS(
    $I40=0,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$I40&lt;G$14, MIN(Payline!N$5/10, COUNTIF(N38:N40, $AI$1)) +
              MIN(Payline!N$4/10, COUNTIF(N39:N41, $AI$1)) +
              MIN(Payline!N$3/10, COUNTIF(N40:N42, $AI$1)),
    TRUE, ""
)</f>
        <v>0.3</v>
      </c>
      <c r="AN40" s="46">
        <v>36</v>
      </c>
      <c r="AO40" s="43" cm="1">
        <f t="array" aca="1" ref="AO40" ca="1">_xlfn.IFS(
    $I40=0,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$I40&lt;C$14, MIN(Payline!J$5/10, COUNTIF(J38:J40, $AO$1)) +
              MIN(Payline!J$4/10, COUNTIF(J39:J41, $AO$1)) +
              MIN(Payline!J$3/10, COUNTIF(J40:J42, $AO$1)),
    TRUE, ""
)</f>
        <v>0</v>
      </c>
      <c r="AP40" s="43" cm="1">
        <f t="array" aca="1" ref="AP40" ca="1">_xlfn.IFS(
    $I40=0,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$I40&lt;D$14, MIN(Payline!K$5/10, COUNTIF(K38:K40, $AO$1)) +
              MIN(Payline!K$4/10, COUNTIF(K39:K41, $AO$1)) +
              MIN(Payline!K$3/10, COUNTIF(K40:K42, $AO$1)),
    TRUE, ""
)</f>
        <v>0</v>
      </c>
      <c r="AQ40" s="43" cm="1">
        <f t="array" aca="1" ref="AQ40" ca="1">_xlfn.IFS(
    $I40=0,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$I40&lt;E$14, MIN(Payline!L$5/10, COUNTIF(L38:L40, $AO$1)) +
              MIN(Payline!L$4/10, COUNTIF(L39:L41, $AO$1)) +
              MIN(Payline!L$3/10, COUNTIF(L40:L42, $AO$1)),
    TRUE, ""
)</f>
        <v>0</v>
      </c>
      <c r="AR40" s="43" cm="1">
        <f t="array" aca="1" ref="AR40" ca="1">_xlfn.IFS(
    $I40=0,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$I40&lt;F$14, MIN(Payline!M$5/10, COUNTIF(M38:M40, $AO$1)) +
              MIN(Payline!M$4/10, COUNTIF(M39:M41, $AO$1)) +
              MIN(Payline!M$3/10, COUNTIF(M40:M42, $AO$1)),
    TRUE, ""
)</f>
        <v>0</v>
      </c>
      <c r="AS40" s="43" cm="1">
        <f t="array" aca="1" ref="AS40" ca="1">_xlfn.IFS(
    $I40=0,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$I40&lt;G$14, MIN(Payline!N$5/10, COUNTIF(N38:N40, $AO$1)) +
              MIN(Payline!N$4/10, COUNTIF(N39:N41, $AO$1)) +
              MIN(Payline!N$3/10, COUNTIF(N40:N42, $AO$1)),
    TRUE, ""
)</f>
        <v>0</v>
      </c>
      <c r="AT40" s="46">
        <v>36</v>
      </c>
      <c r="AU40" s="43" cm="1">
        <f t="array" aca="1" ref="AU40" ca="1">_xlfn.IFS(
    $I40=0,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$I40&lt;C$14, MIN(Payline!J$5/10, COUNTIF(J38:J40, $AU$1)) +
              MIN(Payline!J$4/10, COUNTIF(J39:J41, $AU$1)) +
              MIN(Payline!J$3/10, COUNTIF(J40:J42, $AU$1)),
    TRUE, ""
)</f>
        <v>0</v>
      </c>
      <c r="AV40" s="43" cm="1">
        <f t="array" aca="1" ref="AV40" ca="1">_xlfn.IFS(
    $I40=0,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$I40&lt;D$14, MIN(Payline!K$5/10, COUNTIF(K38:K40, $AU$1)) +
              MIN(Payline!K$4/10, COUNTIF(K39:K41, $AU$1)) +
              MIN(Payline!K$3/10, COUNTIF(K40:K42, $AU$1)),
    TRUE, ""
)</f>
        <v>0</v>
      </c>
      <c r="AW40" s="43" cm="1">
        <f t="array" aca="1" ref="AW40" ca="1">_xlfn.IFS(
    $I40=0,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$I40&lt;E$14, MIN(Payline!L$5/10, COUNTIF(L38:L40, $AU$1)) +
              MIN(Payline!L$4/10, COUNTIF(L39:L41, $AU$1)) +
              MIN(Payline!L$3/10, COUNTIF(L40:L42, $AU$1)),
    TRUE, ""
)</f>
        <v>0</v>
      </c>
      <c r="AX40" s="43" cm="1">
        <f t="array" aca="1" ref="AX40" ca="1">_xlfn.IFS(
    $I40=0,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$I40&lt;F$14, MIN(Payline!M$5/10, COUNTIF(M38:M40, $AU$1)) +
              MIN(Payline!M$4/10, COUNTIF(M39:M41, $AU$1)) +
              MIN(Payline!M$3/10, COUNTIF(M40:M42, $AU$1)),
    TRUE, ""
)</f>
        <v>0</v>
      </c>
      <c r="AY40" s="43" cm="1">
        <f t="array" aca="1" ref="AY40" ca="1">_xlfn.IFS(
    $I40=0,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$I40&lt;G$14, MIN(Payline!N$5/10, COUNTIF(N38:N40, $AU$1)) +
              MIN(Payline!N$4/10, COUNTIF(N39:N41, $AU$1)) +
              MIN(Payline!N$3/10, COUNTIF(N40:N42, $AU$1)),
    TRUE, ""
)</f>
        <v>0</v>
      </c>
      <c r="AZ40" s="46">
        <v>36</v>
      </c>
      <c r="BA40" s="43" cm="1">
        <f t="array" aca="1" ref="BA40" ca="1">_xlfn.IFS(
    $I40=0,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$I40&lt;C$14, MIN(Payline!J$5/10, COUNTIF(J38:J40, $BA$1)) +
              MIN(Payline!J$4/10, COUNTIF(J39:J41, $BA$1)) +
              MIN(Payline!J$3/10, COUNTIF(J40:J42, $BA$1)),
    TRUE, ""
)</f>
        <v>0</v>
      </c>
      <c r="BB40" s="43" cm="1">
        <f t="array" aca="1" ref="BB40" ca="1">_xlfn.IFS(
    $I40=0,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$I40&lt;D$14, MIN(Payline!K$5/10, COUNTIF(K38:K40, $BA$1)) +
              MIN(Payline!K$4/10, COUNTIF(K39:K41, $BA$1)) +
              MIN(Payline!K$3/10, COUNTIF(K40:K42, $BA$1)),
    TRUE, ""
)</f>
        <v>0</v>
      </c>
      <c r="BC40" s="43" cm="1">
        <f t="array" aca="1" ref="BC40" ca="1">_xlfn.IFS(
    $I40=0,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$I40&lt;E$14, MIN(Payline!L$5/10, COUNTIF(L38:L40, $BA$1)) +
              MIN(Payline!L$4/10, COUNTIF(L39:L41, $BA$1)) +
              MIN(Payline!L$3/10, COUNTIF(L40:L42, $BA$1)),
    TRUE, ""
)</f>
        <v>0</v>
      </c>
      <c r="BD40" s="43" cm="1">
        <f t="array" aca="1" ref="BD40" ca="1">_xlfn.IFS(
    $I40=0,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$I40&lt;F$14, MIN(Payline!M$5/10, COUNTIF(M38:M40, $BA$1)) +
              MIN(Payline!M$4/10, COUNTIF(M39:M41, $BA$1)) +
              MIN(Payline!M$3/10, COUNTIF(M40:M42, $BA$1)),
    TRUE, ""
)</f>
        <v>0</v>
      </c>
      <c r="BE40" s="43" cm="1">
        <f t="array" aca="1" ref="BE40" ca="1">_xlfn.IFS(
    $I40=0,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$I40&lt;G$14, MIN(Payline!N$5/10, COUNTIF(N38:N40, $BA$1)) +
              MIN(Payline!N$4/10, COUNTIF(N39:N41, $BA$1)) +
              MIN(Payline!N$3/10, COUNTIF(N40:N42, $BA$1)),
    TRUE, ""
)</f>
        <v>0</v>
      </c>
      <c r="BF40" s="46">
        <v>36</v>
      </c>
      <c r="BG40" s="43" cm="1">
        <f t="array" aca="1" ref="BG40" ca="1">_xlfn.IFS(
    $I40=0,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$I40&lt;C$14, MIN(Payline!J$5/10, COUNTIF(J38:J40, $BG$1)) +
              MIN(Payline!J$4/10, COUNTIF(J39:J41, $BG$1)) +
              MIN(Payline!J$3/10, COUNTIF(J40:J42, $BG$1)),
    TRUE, ""
)</f>
        <v>0</v>
      </c>
      <c r="BH40" s="43" cm="1">
        <f t="array" aca="1" ref="BH40" ca="1">_xlfn.IFS(
    $I40=0,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$I40&lt;D$14, MIN(Payline!K$5/10, COUNTIF(K38:K40, $BG$1)) +
              MIN(Payline!K$4/10, COUNTIF(K39:K41, $BG$1)) +
              MIN(Payline!K$3/10, COUNTIF(K40:K42, $BG$1)),
    TRUE, ""
)</f>
        <v>0</v>
      </c>
      <c r="BI40" s="43" cm="1">
        <f t="array" aca="1" ref="BI40" ca="1">_xlfn.IFS(
    $I40=0,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$I40&lt;E$14, MIN(Payline!L$5/10, COUNTIF(L38:L40, $BG$1)) +
              MIN(Payline!L$4/10, COUNTIF(L39:L41, $BG$1)) +
              MIN(Payline!L$3/10, COUNTIF(L40:L42, $BG$1)),
    TRUE, ""
)</f>
        <v>0</v>
      </c>
      <c r="BJ40" s="43" cm="1">
        <f t="array" aca="1" ref="BJ40" ca="1">_xlfn.IFS(
    $I40=0,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$I40&lt;F$14, MIN(Payline!M$5/10, COUNTIF(M38:M40, $BG$1)) +
              MIN(Payline!M$4/10, COUNTIF(M39:M41, $BG$1)) +
              MIN(Payline!M$3/10, COUNTIF(M40:M42, $BG$1)),
    TRUE, ""
)</f>
        <v>0</v>
      </c>
      <c r="BK40" s="43" cm="1">
        <f t="array" aca="1" ref="BK40" ca="1">_xlfn.IFS(
    $I40=0,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$I40&lt;G$14, MIN(Payline!N$5/10, COUNTIF(N38:N40, $BG$1)) +
              MIN(Payline!N$4/10, COUNTIF(N39:N41, $BG$1)) +
              MIN(Payline!N$3/10, COUNTIF(N40:N42, $BG$1)),
    TRUE, ""
)</f>
        <v>0</v>
      </c>
      <c r="BL40" s="46">
        <v>36</v>
      </c>
      <c r="BM40" s="43" cm="1">
        <f t="array" aca="1" ref="BM40" ca="1">_xlfn.IFS(
    $I40=0,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$I40&lt;C$14, MIN(Payline!J$5/10, COUNTIF(J38:J40, $BM$1)) +
              MIN(Payline!J$4/10, COUNTIF(J39:J41, $BM$1)) +
              MIN(Payline!J$3/10, COUNTIF(J40:J42, $BM$1)),
    TRUE, ""
)</f>
        <v>0.3</v>
      </c>
      <c r="BN40" s="43" cm="1">
        <f t="array" aca="1" ref="BN40" ca="1">_xlfn.IFS(
    $I40=0,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$I40&lt;D$14, MIN(Payline!K$5/10, COUNTIF(K38:K40, $BM$1)) +
              MIN(Payline!K$4/10, COUNTIF(K39:K41, $BM$1)) +
              MIN(Payline!K$3/10, COUNTIF(K40:K42, $BM$1)),
    TRUE, ""
)</f>
        <v>0.4</v>
      </c>
      <c r="BO40" s="43" cm="1">
        <f t="array" aca="1" ref="BO40" ca="1">_xlfn.IFS(
    $I40=0,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$I40&lt;E$14, MIN(Payline!L$5/10, COUNTIF(L38:L40, $BM$1)) +
              MIN(Payline!L$4/10, COUNTIF(L39:L41, $BM$1)) +
              MIN(Payline!L$3/10, COUNTIF(L40:L42, $BM$1)),
    TRUE, ""
)</f>
        <v>0.3</v>
      </c>
      <c r="BP40" s="43" cm="1">
        <f t="array" aca="1" ref="BP40" ca="1">_xlfn.IFS(
    $I40=0,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$I40&lt;F$14, MIN(Payline!M$5/10, COUNTIF(M38:M40, $BM$1)) +
              MIN(Payline!M$4/10, COUNTIF(M39:M41, $BM$1)) +
              MIN(Payline!M$3/10, COUNTIF(M40:M42, $BM$1)),
    TRUE, ""
)</f>
        <v>0.3</v>
      </c>
      <c r="BQ40" s="161" cm="1">
        <f t="array" aca="1" ref="BQ40" ca="1">_xlfn.IFS(
    $I40=0,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$I40&lt;G$14, MIN(Payline!N$5/10, COUNTIF(N38:N40, $BM$1)) +
              MIN(Payline!N$4/10, COUNTIF(N39:N41, $BM$1)) +
              MIN(Payline!N$3/10, COUNTIF(N40:N42, $BM$1)),
    TRUE, ""
)</f>
        <v>0.3</v>
      </c>
    </row>
    <row r="41" spans="1:69">
      <c r="I41" s="84">
        <v>37</v>
      </c>
      <c r="J41" s="83" t="s">
        <v>187</v>
      </c>
      <c r="K41" s="83" t="s">
        <v>187</v>
      </c>
      <c r="L41" s="83" t="s">
        <v>187</v>
      </c>
      <c r="M41" s="83" t="s">
        <v>187</v>
      </c>
      <c r="N41" s="83" t="s">
        <v>187</v>
      </c>
      <c r="P41" s="46">
        <v>37</v>
      </c>
      <c r="Q41" s="43" cm="1">
        <f t="array" aca="1" ref="Q41" ca="1">_xlfn.IFS(
    $I41=0,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$I41=1, MIN(Payline!J$5/10, COUNTIF(INDIRECT(ADDRESS(C$14+3, COLUMN(J$1))), $Q$1) + COUNTIF(J$4, $Q$1) + COUNTIF(J$5, $Q$1)) +
          MIN(Payline!J$4/10, COUNTIF(J$4, $Q$1) + COUNTIF(J$5, $Q$1) + COUNTIF(J$6, $Q$1)) +
          MIN(Payline!J$3/10, COUNTIF(J$5:J$7, $Q$1)),
    $I41=(C$14-2),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$I41&lt;C$14, MIN(Payline!J$5/10, COUNTIF(J39:J41, $Q$1)) +
              MIN(Payline!J$4/10, COUNTIF(J40:J42, $Q$1)) +
              MIN(Payline!J$3/10, COUNTIF(J41:J43, $Q$1)),
    TRUE, ""
)</f>
        <v>0.3</v>
      </c>
      <c r="R41" s="43" cm="1">
        <f t="array" aca="1" ref="R41" ca="1">_xlfn.IFS(
    $I41=0,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$I41=1, MIN(Payline!K$5/10, COUNTIF(INDIRECT(ADDRESS(D$14+3, COLUMN(K$1))), $Q$1) + COUNTIF(K$4, $Q$1) + COUNTIF(K$5, $Q$1)) +
          MIN(Payline!K$4/10, COUNTIF(K$4, $Q$1) + COUNTIF(K$5, $Q$1) + COUNTIF(K$6, $Q$1)) +
          MIN(Payline!K$3/10, COUNTIF(K$5:K$7, $Q$1)),
    $I41=(D$14-2),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$I41&lt;D$14, MIN(Payline!K$5/10, COUNTIF(K39:K41, $Q$1)) +
              MIN(Payline!K$4/10, COUNTIF(K40:K42, $Q$1)) +
              MIN(Payline!K$3/10, COUNTIF(K41:K43, $Q$1)),
    TRUE, ""
)</f>
        <v>0.4</v>
      </c>
      <c r="S41" s="43" cm="1">
        <f t="array" aca="1" ref="S41" ca="1">_xlfn.IFS(
    $I41=0,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$I41=1, MIN(Payline!L$5/10, COUNTIF(INDIRECT(ADDRESS(E$14+3, COLUMN(L$1))), $Q$1) + COUNTIF(L$4, $Q$1) + COUNTIF(L$5, $Q$1)) +
          MIN(Payline!L$4/10, COUNTIF(L$4, $Q$1) + COUNTIF(L$5, $Q$1) + COUNTIF(L$6, $Q$1)) +
          MIN(Payline!L$3/10, COUNTIF(L$5:L$7, $Q$1)),
    $I41=(E$14-2),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$I41&lt;E$14, MIN(Payline!L$5/10, COUNTIF(L39:L41, $Q$1)) +
              MIN(Payline!L$4/10, COUNTIF(L40:L42, $Q$1)) +
              MIN(Payline!L$3/10, COUNTIF(L41:L43, $Q$1)),
    TRUE, ""
)</f>
        <v>0.3</v>
      </c>
      <c r="T41" s="43" cm="1">
        <f t="array" aca="1" ref="T41" ca="1">_xlfn.IFS(
    $I41=0,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$I41=1, MIN(Payline!M$5/10, COUNTIF(INDIRECT(ADDRESS(F$14+3, COLUMN(M$1))), $Q$1) + COUNTIF(M$4, $Q$1) + COUNTIF(M$5, $Q$1)) +
          MIN(Payline!M$4/10, COUNTIF(M$4, $Q$1) + COUNTIF(M$5, $Q$1) + COUNTIF(M$6, $Q$1)) +
          MIN(Payline!M$3/10, COUNTIF(M$5:M$7, $Q$1)),
    $I41=(F$14-2),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$I41&lt;F$14, MIN(Payline!M$5/10, COUNTIF(M39:M41, $Q$1)) +
              MIN(Payline!M$4/10, COUNTIF(M40:M42, $Q$1)) +
              MIN(Payline!M$3/10, COUNTIF(M41:M43, $Q$1)),
    TRUE, ""
)</f>
        <v>0.3</v>
      </c>
      <c r="U41" s="43" cm="1">
        <f t="array" aca="1" ref="U41" ca="1">_xlfn.IFS(
    $I41=0,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$I41=1, MIN(Payline!N$5/10, COUNTIF(INDIRECT(ADDRESS(G$14+3, COLUMN(N$1))), $Q$1) + COUNTIF(N$4, $Q$1) + COUNTIF(N$5, $Q$1)) +
          MIN(Payline!N$4/10, COUNTIF(N$4, $Q$1) + COUNTIF(N$5, $Q$1) + COUNTIF(N$6, $Q$1)) +
          MIN(Payline!N$3/10, COUNTIF(N$5:N$7, $Q$1)),
    $I41=(G$14-2),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$I41&lt;G$14, MIN(Payline!N$5/10, COUNTIF(N39:N41, $Q$1)) +
              MIN(Payline!N$4/10, COUNTIF(N40:N42, $Q$1)) +
              MIN(Payline!N$3/10, COUNTIF(N41:N43, $Q$1)),
    TRUE, ""
)</f>
        <v>0.3</v>
      </c>
      <c r="V41" s="46">
        <v>37</v>
      </c>
      <c r="W41" s="43" cm="1">
        <f t="array" aca="1" ref="W41" ca="1">_xlfn.IFS(
    $I41=0,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$I41=1, MIN(Payline!J$5/10, COUNTIF(INDIRECT(ADDRESS(C$14+3, COLUMN(J$1))), $W$1) + COUNTIF(J$4, $W$1) + COUNTIF(J$5, $W$1)) +
          MIN(Payline!J$4/10, COUNTIF(J$4, $W$1) + COUNTIF(J$5, $W$1) + COUNTIF(J$6, $W$1)) +
          MIN(Payline!J$3/10, COUNTIF(J$5:J$7, $W$1)),
    $I41=(C$14-2),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$I41&lt;C$14, MIN(Payline!J$5/10, COUNTIF(J39:J41, $W$1)) +
              MIN(Payline!J$4/10, COUNTIF(J40:J42, $W$1)) +
              MIN(Payline!J$3/10, COUNTIF(J41:J43, $W$1)),
    TRUE, ""
)</f>
        <v>0.7</v>
      </c>
      <c r="X41" s="43" cm="1">
        <f t="array" aca="1" ref="X41" ca="1">_xlfn.IFS(
    $I41=0,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$I41=1, MIN(Payline!K$5/10, COUNTIF(INDIRECT(ADDRESS(D$14+3, COLUMN(K$1))), $W$1) + COUNTIF(K$4, $W$1) + COUNTIF(K$5, $W$1)) +
          MIN(Payline!K$4/10, COUNTIF(K$4, $W$1) + COUNTIF(K$5, $W$1) + COUNTIF(K$6, $W$1)) +
          MIN(Payline!K$3/10, COUNTIF(K$5:K$7, $W$1)),
    $I41=(D$14-2),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$I41&lt;D$14, MIN(Payline!K$5/10, COUNTIF(K39:K41, $W$1)) +
              MIN(Payline!K$4/10, COUNTIF(K40:K42, $W$1)) +
              MIN(Payline!K$3/10, COUNTIF(K41:K43, $W$1)),
    TRUE, ""
)</f>
        <v>0.7</v>
      </c>
      <c r="Y41" s="43" cm="1">
        <f t="array" aca="1" ref="Y41" ca="1">_xlfn.IFS(
    $I41=0,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$I41=1, MIN(Payline!L$5/10, COUNTIF(INDIRECT(ADDRESS(E$14+3, COLUMN(L$1))), $W$1) + COUNTIF(L$4, $W$1) + COUNTIF(L$5, $W$1)) +
          MIN(Payline!L$4/10, COUNTIF(L$4, $W$1) + COUNTIF(L$5, $W$1) + COUNTIF(L$6, $W$1)) +
          MIN(Payline!L$3/10, COUNTIF(L$5:L$7, $W$1)),
    $I41=(E$14-2),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$I41&lt;E$14, MIN(Payline!L$5/10, COUNTIF(L39:L41, $W$1)) +
              MIN(Payline!L$4/10, COUNTIF(L40:L42, $W$1)) +
              MIN(Payline!L$3/10, COUNTIF(L41:L43, $W$1)),
    TRUE, ""
)</f>
        <v>0.7</v>
      </c>
      <c r="Z41" s="43" cm="1">
        <f t="array" aca="1" ref="Z41" ca="1">_xlfn.IFS(
    $I41=0,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$I41=1, MIN(Payline!M$5/10, COUNTIF(INDIRECT(ADDRESS(F$14+3, COLUMN(M$1))), $W$1) + COUNTIF(M$4, $W$1) + COUNTIF(M$5, $W$1)) +
          MIN(Payline!M$4/10, COUNTIF(M$4, $W$1) + COUNTIF(M$5, $W$1) + COUNTIF(M$6, $W$1)) +
          MIN(Payline!M$3/10, COUNTIF(M$5:M$7, $W$1)),
    $I41=(F$14-2),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$I41&lt;F$14, MIN(Payline!M$5/10, COUNTIF(M39:M41, $W$1)) +
              MIN(Payline!M$4/10, COUNTIF(M40:M42, $W$1)) +
              MIN(Payline!M$3/10, COUNTIF(M41:M43, $W$1)),
    TRUE, ""
)</f>
        <v>0.6</v>
      </c>
      <c r="AA41" s="43" cm="1">
        <f t="array" aca="1" ref="AA41" ca="1">_xlfn.IFS(
    $I41=0,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$I41=1, MIN(Payline!N$5/10, COUNTIF(INDIRECT(ADDRESS(G$14+3, COLUMN(N$1))), $W$1) + COUNTIF(N$4, $W$1) + COUNTIF(N$5, $W$1)) +
          MIN(Payline!N$4/10, COUNTIF(N$4, $W$1) + COUNTIF(N$5, $W$1) + COUNTIF(N$6, $W$1)) +
          MIN(Payline!N$3/10, COUNTIF(N$5:N$7, $W$1)),
    $I41=(G$14-2),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$I41&lt;G$14, MIN(Payline!N$5/10, COUNTIF(N39:N41, $W$1)) +
              MIN(Payline!N$4/10, COUNTIF(N40:N42, $W$1)) +
              MIN(Payline!N$3/10, COUNTIF(N41:N43, $W$1)),
    TRUE, ""
)</f>
        <v>0.7</v>
      </c>
      <c r="AB41" s="46">
        <v>37</v>
      </c>
      <c r="AC41" s="43" cm="1">
        <f t="array" aca="1" ref="AC41" ca="1">_xlfn.IFS(
    $I41=0,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$I41&lt;C$14, MIN(Payline!J$5/10, COUNTIF(J39:J41, $AC$1)) +
              MIN(Payline!J$4/10, COUNTIF(J40:J42, $AC$1)) +
              MIN(Payline!J$3/10, COUNTIF(J41:J43, $AC$1)),
    TRUE, ""
)</f>
        <v>1</v>
      </c>
      <c r="AD41" s="43" cm="1">
        <f t="array" aca="1" ref="AD41" ca="1">_xlfn.IFS(
    $I41=0,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$I41&lt;D$14, MIN(Payline!K$5/10, COUNTIF(K39:K41, $AC$1)) +
              MIN(Payline!K$4/10, COUNTIF(K40:K42, $AC$1)) +
              MIN(Payline!K$3/10, COUNTIF(K41:K43, $AC$1)),
    TRUE, ""
)</f>
        <v>1</v>
      </c>
      <c r="AE41" s="43" cm="1">
        <f t="array" aca="1" ref="AE41" ca="1">_xlfn.IFS(
    $I41=0,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$I41&lt;E$14, MIN(Payline!L$5/10, COUNTIF(L39:L41, $AC$1)) +
              MIN(Payline!L$4/10, COUNTIF(L40:L42, $AC$1)) +
              MIN(Payline!L$3/10, COUNTIF(L41:L43, $AC$1)),
    TRUE, ""
)</f>
        <v>1</v>
      </c>
      <c r="AF41" s="43" cm="1">
        <f t="array" aca="1" ref="AF41" ca="1">_xlfn.IFS(
    $I41=0,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$I41&lt;F$14, MIN(Payline!M$5/10, COUNTIF(M39:M41, $AC$1)) +
              MIN(Payline!M$4/10, COUNTIF(M40:M42, $AC$1)) +
              MIN(Payline!M$3/10, COUNTIF(M41:M43, $AC$1)),
    TRUE, ""
)</f>
        <v>1</v>
      </c>
      <c r="AG41" s="43" cm="1">
        <f t="array" aca="1" ref="AG41" ca="1">_xlfn.IFS(
    $I41=0,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$I41&lt;G$14, MIN(Payline!N$5/10, COUNTIF(N39:N41, $AC$1)) +
              MIN(Payline!N$4/10, COUNTIF(N40:N42, $AC$1)) +
              MIN(Payline!N$3/10, COUNTIF(N41:N43, $AC$1)),
    TRUE, ""
)</f>
        <v>1</v>
      </c>
      <c r="AH41" s="46">
        <v>37</v>
      </c>
      <c r="AI41" s="43" cm="1">
        <f t="array" aca="1" ref="AI41" ca="1">_xlfn.IFS(
    $I41=0,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$I41&lt;C$14, MIN(Payline!J$5/10, COUNTIF(J39:J41, $AI$1)) +
              MIN(Payline!J$4/10, COUNTIF(J40:J42, $AI$1)) +
              MIN(Payline!J$3/10, COUNTIF(J41:J43, $AI$1)),
    TRUE, ""
)</f>
        <v>0.7</v>
      </c>
      <c r="AJ41" s="43" cm="1">
        <f t="array" aca="1" ref="AJ41" ca="1">_xlfn.IFS(
    $I41=0,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$I41&lt;D$14, MIN(Payline!K$5/10, COUNTIF(K39:K41, $AI$1)) +
              MIN(Payline!K$4/10, COUNTIF(K40:K42, $AI$1)) +
              MIN(Payline!K$3/10, COUNTIF(K41:K43, $AI$1)),
    TRUE, ""
)</f>
        <v>0.6</v>
      </c>
      <c r="AK41" s="43" cm="1">
        <f t="array" aca="1" ref="AK41" ca="1">_xlfn.IFS(
    $I41=0,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$I41&lt;E$14, MIN(Payline!L$5/10, COUNTIF(L39:L41, $AI$1)) +
              MIN(Payline!L$4/10, COUNTIF(L40:L42, $AI$1)) +
              MIN(Payline!L$3/10, COUNTIF(L41:L43, $AI$1)),
    TRUE, ""
)</f>
        <v>0.7</v>
      </c>
      <c r="AL41" s="43" cm="1">
        <f t="array" aca="1" ref="AL41" ca="1">_xlfn.IFS(
    $I41=0,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$I41&lt;F$14, MIN(Payline!M$5/10, COUNTIF(M39:M41, $AI$1)) +
              MIN(Payline!M$4/10, COUNTIF(M40:M42, $AI$1)) +
              MIN(Payline!M$3/10, COUNTIF(M41:M43, $AI$1)),
    TRUE, ""
)</f>
        <v>0.7</v>
      </c>
      <c r="AM41" s="43" cm="1">
        <f t="array" aca="1" ref="AM41" ca="1">_xlfn.IFS(
    $I41=0,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$I41&lt;G$14, MIN(Payline!N$5/10, COUNTIF(N39:N41, $AI$1)) +
              MIN(Payline!N$4/10, COUNTIF(N40:N42, $AI$1)) +
              MIN(Payline!N$3/10, COUNTIF(N41:N43, $AI$1)),
    TRUE, ""
)</f>
        <v>0.7</v>
      </c>
      <c r="AN41" s="46">
        <v>37</v>
      </c>
      <c r="AO41" s="43" cm="1">
        <f t="array" aca="1" ref="AO41" ca="1">_xlfn.IFS(
    $I41=0,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$I41&lt;C$14, MIN(Payline!J$5/10, COUNTIF(J39:J41, $AO$1)) +
              MIN(Payline!J$4/10, COUNTIF(J40:J42, $AO$1)) +
              MIN(Payline!J$3/10, COUNTIF(J41:J43, $AO$1)),
    TRUE, ""
)</f>
        <v>0</v>
      </c>
      <c r="AP41" s="43" cm="1">
        <f t="array" aca="1" ref="AP41" ca="1">_xlfn.IFS(
    $I41=0,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$I41&lt;D$14, MIN(Payline!K$5/10, COUNTIF(K39:K41, $AO$1)) +
              MIN(Payline!K$4/10, COUNTIF(K40:K42, $AO$1)) +
              MIN(Payline!K$3/10, COUNTIF(K41:K43, $AO$1)),
    TRUE, ""
)</f>
        <v>0</v>
      </c>
      <c r="AQ41" s="43" cm="1">
        <f t="array" aca="1" ref="AQ41" ca="1">_xlfn.IFS(
    $I41=0,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$I41&lt;E$14, MIN(Payline!L$5/10, COUNTIF(L39:L41, $AO$1)) +
              MIN(Payline!L$4/10, COUNTIF(L40:L42, $AO$1)) +
              MIN(Payline!L$3/10, COUNTIF(L41:L43, $AO$1)),
    TRUE, ""
)</f>
        <v>0</v>
      </c>
      <c r="AR41" s="43" cm="1">
        <f t="array" aca="1" ref="AR41" ca="1">_xlfn.IFS(
    $I41=0,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$I41&lt;F$14, MIN(Payline!M$5/10, COUNTIF(M39:M41, $AO$1)) +
              MIN(Payline!M$4/10, COUNTIF(M40:M42, $AO$1)) +
              MIN(Payline!M$3/10, COUNTIF(M41:M43, $AO$1)),
    TRUE, ""
)</f>
        <v>0</v>
      </c>
      <c r="AS41" s="43" cm="1">
        <f t="array" aca="1" ref="AS41" ca="1">_xlfn.IFS(
    $I41=0,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$I41&lt;G$14, MIN(Payline!N$5/10, COUNTIF(N39:N41, $AO$1)) +
              MIN(Payline!N$4/10, COUNTIF(N40:N42, $AO$1)) +
              MIN(Payline!N$3/10, COUNTIF(N41:N43, $AO$1)),
    TRUE, ""
)</f>
        <v>0</v>
      </c>
      <c r="AT41" s="46">
        <v>37</v>
      </c>
      <c r="AU41" s="43" cm="1">
        <f t="array" aca="1" ref="AU41" ca="1">_xlfn.IFS(
    $I41=0,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$I41&lt;C$14, MIN(Payline!J$5/10, COUNTIF(J39:J41, $AU$1)) +
              MIN(Payline!J$4/10, COUNTIF(J40:J42, $AU$1)) +
              MIN(Payline!J$3/10, COUNTIF(J41:J43, $AU$1)),
    TRUE, ""
)</f>
        <v>0</v>
      </c>
      <c r="AV41" s="43" cm="1">
        <f t="array" aca="1" ref="AV41" ca="1">_xlfn.IFS(
    $I41=0,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$I41&lt;D$14, MIN(Payline!K$5/10, COUNTIF(K39:K41, $AU$1)) +
              MIN(Payline!K$4/10, COUNTIF(K40:K42, $AU$1)) +
              MIN(Payline!K$3/10, COUNTIF(K41:K43, $AU$1)),
    TRUE, ""
)</f>
        <v>0</v>
      </c>
      <c r="AW41" s="43" cm="1">
        <f t="array" aca="1" ref="AW41" ca="1">_xlfn.IFS(
    $I41=0,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$I41&lt;E$14, MIN(Payline!L$5/10, COUNTIF(L39:L41, $AU$1)) +
              MIN(Payline!L$4/10, COUNTIF(L40:L42, $AU$1)) +
              MIN(Payline!L$3/10, COUNTIF(L41:L43, $AU$1)),
    TRUE, ""
)</f>
        <v>0</v>
      </c>
      <c r="AX41" s="43" cm="1">
        <f t="array" aca="1" ref="AX41" ca="1">_xlfn.IFS(
    $I41=0,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$I41&lt;F$14, MIN(Payline!M$5/10, COUNTIF(M39:M41, $AU$1)) +
              MIN(Payline!M$4/10, COUNTIF(M40:M42, $AU$1)) +
              MIN(Payline!M$3/10, COUNTIF(M41:M43, $AU$1)),
    TRUE, ""
)</f>
        <v>0</v>
      </c>
      <c r="AY41" s="43" cm="1">
        <f t="array" aca="1" ref="AY41" ca="1">_xlfn.IFS(
    $I41=0,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$I41&lt;G$14, MIN(Payline!N$5/10, COUNTIF(N39:N41, $AU$1)) +
              MIN(Payline!N$4/10, COUNTIF(N40:N42, $AU$1)) +
              MIN(Payline!N$3/10, COUNTIF(N41:N43, $AU$1)),
    TRUE, ""
)</f>
        <v>0</v>
      </c>
      <c r="AZ41" s="46">
        <v>37</v>
      </c>
      <c r="BA41" s="43" cm="1">
        <f t="array" aca="1" ref="BA41" ca="1">_xlfn.IFS(
    $I41=0,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$I41&lt;C$14, MIN(Payline!J$5/10, COUNTIF(J39:J41, $BA$1)) +
              MIN(Payline!J$4/10, COUNTIF(J40:J42, $BA$1)) +
              MIN(Payline!J$3/10, COUNTIF(J41:J43, $BA$1)),
    TRUE, ""
)</f>
        <v>0</v>
      </c>
      <c r="BB41" s="43" cm="1">
        <f t="array" aca="1" ref="BB41" ca="1">_xlfn.IFS(
    $I41=0,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$I41&lt;D$14, MIN(Payline!K$5/10, COUNTIF(K39:K41, $BA$1)) +
              MIN(Payline!K$4/10, COUNTIF(K40:K42, $BA$1)) +
              MIN(Payline!K$3/10, COUNTIF(K41:K43, $BA$1)),
    TRUE, ""
)</f>
        <v>0</v>
      </c>
      <c r="BC41" s="43" cm="1">
        <f t="array" aca="1" ref="BC41" ca="1">_xlfn.IFS(
    $I41=0,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$I41&lt;E$14, MIN(Payline!L$5/10, COUNTIF(L39:L41, $BA$1)) +
              MIN(Payline!L$4/10, COUNTIF(L40:L42, $BA$1)) +
              MIN(Payline!L$3/10, COUNTIF(L41:L43, $BA$1)),
    TRUE, ""
)</f>
        <v>0</v>
      </c>
      <c r="BD41" s="43" cm="1">
        <f t="array" aca="1" ref="BD41" ca="1">_xlfn.IFS(
    $I41=0,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$I41&lt;F$14, MIN(Payline!M$5/10, COUNTIF(M39:M41, $BA$1)) +
              MIN(Payline!M$4/10, COUNTIF(M40:M42, $BA$1)) +
              MIN(Payline!M$3/10, COUNTIF(M41:M43, $BA$1)),
    TRUE, ""
)</f>
        <v>0</v>
      </c>
      <c r="BE41" s="43" cm="1">
        <f t="array" aca="1" ref="BE41" ca="1">_xlfn.IFS(
    $I41=0,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$I41&lt;G$14, MIN(Payline!N$5/10, COUNTIF(N39:N41, $BA$1)) +
              MIN(Payline!N$4/10, COUNTIF(N40:N42, $BA$1)) +
              MIN(Payline!N$3/10, COUNTIF(N41:N43, $BA$1)),
    TRUE, ""
)</f>
        <v>0</v>
      </c>
      <c r="BF41" s="46">
        <v>37</v>
      </c>
      <c r="BG41" s="43" cm="1">
        <f t="array" aca="1" ref="BG41" ca="1">_xlfn.IFS(
    $I41=0,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$I41&lt;C$14, MIN(Payline!J$5/10, COUNTIF(J39:J41, $BG$1)) +
              MIN(Payline!J$4/10, COUNTIF(J40:J42, $BG$1)) +
              MIN(Payline!J$3/10, COUNTIF(J41:J43, $BG$1)),
    TRUE, ""
)</f>
        <v>0</v>
      </c>
      <c r="BH41" s="43" cm="1">
        <f t="array" aca="1" ref="BH41" ca="1">_xlfn.IFS(
    $I41=0,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$I41&lt;D$14, MIN(Payline!K$5/10, COUNTIF(K39:K41, $BG$1)) +
              MIN(Payline!K$4/10, COUNTIF(K40:K42, $BG$1)) +
              MIN(Payline!K$3/10, COUNTIF(K41:K43, $BG$1)),
    TRUE, ""
)</f>
        <v>0</v>
      </c>
      <c r="BI41" s="43" cm="1">
        <f t="array" aca="1" ref="BI41" ca="1">_xlfn.IFS(
    $I41=0,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$I41&lt;E$14, MIN(Payline!L$5/10, COUNTIF(L39:L41, $BG$1)) +
              MIN(Payline!L$4/10, COUNTIF(L40:L42, $BG$1)) +
              MIN(Payline!L$3/10, COUNTIF(L41:L43, $BG$1)),
    TRUE, ""
)</f>
        <v>0</v>
      </c>
      <c r="BJ41" s="43" cm="1">
        <f t="array" aca="1" ref="BJ41" ca="1">_xlfn.IFS(
    $I41=0,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$I41&lt;F$14, MIN(Payline!M$5/10, COUNTIF(M39:M41, $BG$1)) +
              MIN(Payline!M$4/10, COUNTIF(M40:M42, $BG$1)) +
              MIN(Payline!M$3/10, COUNTIF(M41:M43, $BG$1)),
    TRUE, ""
)</f>
        <v>0</v>
      </c>
      <c r="BK41" s="43" cm="1">
        <f t="array" aca="1" ref="BK41" ca="1">_xlfn.IFS(
    $I41=0,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$I41&lt;G$14, MIN(Payline!N$5/10, COUNTIF(N39:N41, $BG$1)) +
              MIN(Payline!N$4/10, COUNTIF(N40:N42, $BG$1)) +
              MIN(Payline!N$3/10, COUNTIF(N41:N43, $BG$1)),
    TRUE, ""
)</f>
        <v>0</v>
      </c>
      <c r="BL41" s="46">
        <v>37</v>
      </c>
      <c r="BM41" s="43" cm="1">
        <f t="array" aca="1" ref="BM41" ca="1">_xlfn.IFS(
    $I41=0,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$I41&lt;C$14, MIN(Payline!J$5/10, COUNTIF(J39:J41, $BM$1)) +
              MIN(Payline!J$4/10, COUNTIF(J40:J42, $BM$1)) +
              MIN(Payline!J$3/10, COUNTIF(J41:J43, $BM$1)),
    TRUE, ""
)</f>
        <v>0.3</v>
      </c>
      <c r="BN41" s="43" cm="1">
        <f t="array" aca="1" ref="BN41" ca="1">_xlfn.IFS(
    $I41=0,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$I41&lt;D$14, MIN(Payline!K$5/10, COUNTIF(K39:K41, $BM$1)) +
              MIN(Payline!K$4/10, COUNTIF(K40:K42, $BM$1)) +
              MIN(Payline!K$3/10, COUNTIF(K41:K43, $BM$1)),
    TRUE, ""
)</f>
        <v>0.3</v>
      </c>
      <c r="BO41" s="43" cm="1">
        <f t="array" aca="1" ref="BO41" ca="1">_xlfn.IFS(
    $I41=0,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$I41&lt;E$14, MIN(Payline!L$5/10, COUNTIF(L39:L41, $BM$1)) +
              MIN(Payline!L$4/10, COUNTIF(L40:L42, $BM$1)) +
              MIN(Payline!L$3/10, COUNTIF(L41:L43, $BM$1)),
    TRUE, ""
)</f>
        <v>0.3</v>
      </c>
      <c r="BP41" s="43" cm="1">
        <f t="array" aca="1" ref="BP41" ca="1">_xlfn.IFS(
    $I41=0,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$I41&lt;F$14, MIN(Payline!M$5/10, COUNTIF(M39:M41, $BM$1)) +
              MIN(Payline!M$4/10, COUNTIF(M40:M42, $BM$1)) +
              MIN(Payline!M$3/10, COUNTIF(M41:M43, $BM$1)),
    TRUE, ""
)</f>
        <v>0.4</v>
      </c>
      <c r="BQ41" s="161" cm="1">
        <f t="array" aca="1" ref="BQ41" ca="1">_xlfn.IFS(
    $I41=0,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$I41&lt;G$14, MIN(Payline!N$5/10, COUNTIF(N39:N41, $BM$1)) +
              MIN(Payline!N$4/10, COUNTIF(N40:N42, $BM$1)) +
              MIN(Payline!N$3/10, COUNTIF(N41:N43, $BM$1)),
    TRUE, ""
)</f>
        <v>0.3</v>
      </c>
    </row>
    <row r="42" spans="1:69" ht="16.5" thickBot="1">
      <c r="A42" s="111" t="s">
        <v>198</v>
      </c>
      <c r="C42" s="110"/>
      <c r="I42" s="84">
        <v>38</v>
      </c>
      <c r="J42" s="83" t="s">
        <v>188</v>
      </c>
      <c r="K42" s="83" t="s">
        <v>188</v>
      </c>
      <c r="L42" s="83" t="s">
        <v>188</v>
      </c>
      <c r="M42" s="83" t="s">
        <v>188</v>
      </c>
      <c r="N42" s="83" t="s">
        <v>188</v>
      </c>
      <c r="P42" s="46">
        <v>38</v>
      </c>
      <c r="Q42" s="43" cm="1">
        <f t="array" aca="1" ref="Q42" ca="1">_xlfn.IFS(
    $I42=0,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$I42=1, MIN(Payline!J$5/10, COUNTIF(INDIRECT(ADDRESS(C$14+3, COLUMN(J$1))), $Q$1) + COUNTIF(J$4, $Q$1) + COUNTIF(J$5, $Q$1)) +
          MIN(Payline!J$4/10, COUNTIF(J$4, $Q$1) + COUNTIF(J$5, $Q$1) + COUNTIF(J$6, $Q$1)) +
          MIN(Payline!J$3/10, COUNTIF(J$5:J$7, $Q$1)),
    $I42=(C$14-2),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$I42&lt;C$14, MIN(Payline!J$5/10, COUNTIF(J40:J42, $Q$1)) +
              MIN(Payline!J$4/10, COUNTIF(J41:J43, $Q$1)) +
              MIN(Payline!J$3/10, COUNTIF(J42:J44, $Q$1)),
    TRUE, ""
)</f>
        <v>0</v>
      </c>
      <c r="R42" s="43" cm="1">
        <f t="array" aca="1" ref="R42" ca="1">_xlfn.IFS(
    $I42=0,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$I42=1, MIN(Payline!K$5/10, COUNTIF(INDIRECT(ADDRESS(D$14+3, COLUMN(K$1))), $Q$1) + COUNTIF(K$4, $Q$1) + COUNTIF(K$5, $Q$1)) +
          MIN(Payline!K$4/10, COUNTIF(K$4, $Q$1) + COUNTIF(K$5, $Q$1) + COUNTIF(K$6, $Q$1)) +
          MIN(Payline!K$3/10, COUNTIF(K$5:K$7, $Q$1)),
    $I42=(D$14-2),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$I42&lt;D$14, MIN(Payline!K$5/10, COUNTIF(K40:K42, $Q$1)) +
              MIN(Payline!K$4/10, COUNTIF(K41:K43, $Q$1)) +
              MIN(Payline!K$3/10, COUNTIF(K42:K44, $Q$1)),
    TRUE, ""
)</f>
        <v>0</v>
      </c>
      <c r="S42" s="43" cm="1">
        <f t="array" aca="1" ref="S42" ca="1">_xlfn.IFS(
    $I42=0,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$I42=1, MIN(Payline!L$5/10, COUNTIF(INDIRECT(ADDRESS(E$14+3, COLUMN(L$1))), $Q$1) + COUNTIF(L$4, $Q$1) + COUNTIF(L$5, $Q$1)) +
          MIN(Payline!L$4/10, COUNTIF(L$4, $Q$1) + COUNTIF(L$5, $Q$1) + COUNTIF(L$6, $Q$1)) +
          MIN(Payline!L$3/10, COUNTIF(L$5:L$7, $Q$1)),
    $I42=(E$14-2),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$I42&lt;E$14, MIN(Payline!L$5/10, COUNTIF(L40:L42, $Q$1)) +
              MIN(Payline!L$4/10, COUNTIF(L41:L43, $Q$1)) +
              MIN(Payline!L$3/10, COUNTIF(L42:L44, $Q$1)),
    TRUE, ""
)</f>
        <v>0</v>
      </c>
      <c r="T42" s="43" cm="1">
        <f t="array" aca="1" ref="T42" ca="1">_xlfn.IFS(
    $I42=0,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$I42=1, MIN(Payline!M$5/10, COUNTIF(INDIRECT(ADDRESS(F$14+3, COLUMN(M$1))), $Q$1) + COUNTIF(M$4, $Q$1) + COUNTIF(M$5, $Q$1)) +
          MIN(Payline!M$4/10, COUNTIF(M$4, $Q$1) + COUNTIF(M$5, $Q$1) + COUNTIF(M$6, $Q$1)) +
          MIN(Payline!M$3/10, COUNTIF(M$5:M$7, $Q$1)),
    $I42=(F$14-2),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$I42&lt;F$14, MIN(Payline!M$5/10, COUNTIF(M40:M42, $Q$1)) +
              MIN(Payline!M$4/10, COUNTIF(M41:M43, $Q$1)) +
              MIN(Payline!M$3/10, COUNTIF(M42:M44, $Q$1)),
    TRUE, ""
)</f>
        <v>0</v>
      </c>
      <c r="U42" s="43" cm="1">
        <f t="array" aca="1" ref="U42" ca="1">_xlfn.IFS(
    $I42=0,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$I42=1, MIN(Payline!N$5/10, COUNTIF(INDIRECT(ADDRESS(G$14+3, COLUMN(N$1))), $Q$1) + COUNTIF(N$4, $Q$1) + COUNTIF(N$5, $Q$1)) +
          MIN(Payline!N$4/10, COUNTIF(N$4, $Q$1) + COUNTIF(N$5, $Q$1) + COUNTIF(N$6, $Q$1)) +
          MIN(Payline!N$3/10, COUNTIF(N$5:N$7, $Q$1)),
    $I42=(G$14-2),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$I42&lt;G$14, MIN(Payline!N$5/10, COUNTIF(N40:N42, $Q$1)) +
              MIN(Payline!N$4/10, COUNTIF(N41:N43, $Q$1)) +
              MIN(Payline!N$3/10, COUNTIF(N42:N44, $Q$1)),
    TRUE, ""
)</f>
        <v>0</v>
      </c>
      <c r="V42" s="46">
        <v>38</v>
      </c>
      <c r="W42" s="43" cm="1">
        <f t="array" aca="1" ref="W42" ca="1">_xlfn.IFS(
    $I42=0,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$I42=1, MIN(Payline!J$5/10, COUNTIF(INDIRECT(ADDRESS(C$14+3, COLUMN(J$1))), $W$1) + COUNTIF(J$4, $W$1) + COUNTIF(J$5, $W$1)) +
          MIN(Payline!J$4/10, COUNTIF(J$4, $W$1) + COUNTIF(J$5, $W$1) + COUNTIF(J$6, $W$1)) +
          MIN(Payline!J$3/10, COUNTIF(J$5:J$7, $W$1)),
    $I42=(C$14-2),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$I42&lt;C$14, MIN(Payline!J$5/10, COUNTIF(J40:J42, $W$1)) +
              MIN(Payline!J$4/10, COUNTIF(J41:J43, $W$1)) +
              MIN(Payline!J$3/10, COUNTIF(J42:J44, $W$1)),
    TRUE, ""
)</f>
        <v>0.3</v>
      </c>
      <c r="X42" s="43" cm="1">
        <f t="array" aca="1" ref="X42" ca="1">_xlfn.IFS(
    $I42=0,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$I42=1, MIN(Payline!K$5/10, COUNTIF(INDIRECT(ADDRESS(D$14+3, COLUMN(K$1))), $W$1) + COUNTIF(K$4, $W$1) + COUNTIF(K$5, $W$1)) +
          MIN(Payline!K$4/10, COUNTIF(K$4, $W$1) + COUNTIF(K$5, $W$1) + COUNTIF(K$6, $W$1)) +
          MIN(Payline!K$3/10, COUNTIF(K$5:K$7, $W$1)),
    $I42=(D$14-2),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$I42&lt;D$14, MIN(Payline!K$5/10, COUNTIF(K40:K42, $W$1)) +
              MIN(Payline!K$4/10, COUNTIF(K41:K43, $W$1)) +
              MIN(Payline!K$3/10, COUNTIF(K42:K44, $W$1)),
    TRUE, ""
)</f>
        <v>0.4</v>
      </c>
      <c r="Y42" s="43" cm="1">
        <f t="array" aca="1" ref="Y42" ca="1">_xlfn.IFS(
    $I42=0,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$I42=1, MIN(Payline!L$5/10, COUNTIF(INDIRECT(ADDRESS(E$14+3, COLUMN(L$1))), $W$1) + COUNTIF(L$4, $W$1) + COUNTIF(L$5, $W$1)) +
          MIN(Payline!L$4/10, COUNTIF(L$4, $W$1) + COUNTIF(L$5, $W$1) + COUNTIF(L$6, $W$1)) +
          MIN(Payline!L$3/10, COUNTIF(L$5:L$7, $W$1)),
    $I42=(E$14-2),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$I42&lt;E$14, MIN(Payline!L$5/10, COUNTIF(L40:L42, $W$1)) +
              MIN(Payline!L$4/10, COUNTIF(L41:L43, $W$1)) +
              MIN(Payline!L$3/10, COUNTIF(L42:L44, $W$1)),
    TRUE, ""
)</f>
        <v>0.3</v>
      </c>
      <c r="Z42" s="43" cm="1">
        <f t="array" aca="1" ref="Z42" ca="1">_xlfn.IFS(
    $I42=0,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$I42=1, MIN(Payline!M$5/10, COUNTIF(INDIRECT(ADDRESS(F$14+3, COLUMN(M$1))), $W$1) + COUNTIF(M$4, $W$1) + COUNTIF(M$5, $W$1)) +
          MIN(Payline!M$4/10, COUNTIF(M$4, $W$1) + COUNTIF(M$5, $W$1) + COUNTIF(M$6, $W$1)) +
          MIN(Payline!M$3/10, COUNTIF(M$5:M$7, $W$1)),
    $I42=(F$14-2),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$I42&lt;F$14, MIN(Payline!M$5/10, COUNTIF(M40:M42, $W$1)) +
              MIN(Payline!M$4/10, COUNTIF(M41:M43, $W$1)) +
              MIN(Payline!M$3/10, COUNTIF(M42:M44, $W$1)),
    TRUE, ""
)</f>
        <v>0.3</v>
      </c>
      <c r="AA42" s="43" cm="1">
        <f t="array" aca="1" ref="AA42" ca="1">_xlfn.IFS(
    $I42=0,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$I42=1, MIN(Payline!N$5/10, COUNTIF(INDIRECT(ADDRESS(G$14+3, COLUMN(N$1))), $W$1) + COUNTIF(N$4, $W$1) + COUNTIF(N$5, $W$1)) +
          MIN(Payline!N$4/10, COUNTIF(N$4, $W$1) + COUNTIF(N$5, $W$1) + COUNTIF(N$6, $W$1)) +
          MIN(Payline!N$3/10, COUNTIF(N$5:N$7, $W$1)),
    $I42=(G$14-2),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$I42&lt;G$14, MIN(Payline!N$5/10, COUNTIF(N40:N42, $W$1)) +
              MIN(Payline!N$4/10, COUNTIF(N41:N43, $W$1)) +
              MIN(Payline!N$3/10, COUNTIF(N42:N44, $W$1)),
    TRUE, ""
)</f>
        <v>0.3</v>
      </c>
      <c r="AB42" s="46">
        <v>38</v>
      </c>
      <c r="AC42" s="43" cm="1">
        <f t="array" aca="1" ref="AC42" ca="1">_xlfn.IFS(
    $I42=0,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$I42&lt;C$14, MIN(Payline!J$5/10, COUNTIF(J40:J42, $AC$1)) +
              MIN(Payline!J$4/10, COUNTIF(J41:J43, $AC$1)) +
              MIN(Payline!J$3/10, COUNTIF(J42:J44, $AC$1)),
    TRUE, ""
)</f>
        <v>0.7</v>
      </c>
      <c r="AD42" s="43" cm="1">
        <f t="array" aca="1" ref="AD42" ca="1">_xlfn.IFS(
    $I42=0,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$I42&lt;D$14, MIN(Payline!K$5/10, COUNTIF(K40:K42, $AC$1)) +
              MIN(Payline!K$4/10, COUNTIF(K41:K43, $AC$1)) +
              MIN(Payline!K$3/10, COUNTIF(K42:K44, $AC$1)),
    TRUE, ""
)</f>
        <v>0.7</v>
      </c>
      <c r="AE42" s="43" cm="1">
        <f t="array" aca="1" ref="AE42" ca="1">_xlfn.IFS(
    $I42=0,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$I42&lt;E$14, MIN(Payline!L$5/10, COUNTIF(L40:L42, $AC$1)) +
              MIN(Payline!L$4/10, COUNTIF(L41:L43, $AC$1)) +
              MIN(Payline!L$3/10, COUNTIF(L42:L44, $AC$1)),
    TRUE, ""
)</f>
        <v>0.7</v>
      </c>
      <c r="AF42" s="43" cm="1">
        <f t="array" aca="1" ref="AF42" ca="1">_xlfn.IFS(
    $I42=0,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$I42&lt;F$14, MIN(Payline!M$5/10, COUNTIF(M40:M42, $AC$1)) +
              MIN(Payline!M$4/10, COUNTIF(M41:M43, $AC$1)) +
              MIN(Payline!M$3/10, COUNTIF(M42:M44, $AC$1)),
    TRUE, ""
)</f>
        <v>0.6</v>
      </c>
      <c r="AG42" s="43" cm="1">
        <f t="array" aca="1" ref="AG42" ca="1">_xlfn.IFS(
    $I42=0,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$I42&lt;G$14, MIN(Payline!N$5/10, COUNTIF(N40:N42, $AC$1)) +
              MIN(Payline!N$4/10, COUNTIF(N41:N43, $AC$1)) +
              MIN(Payline!N$3/10, COUNTIF(N42:N44, $AC$1)),
    TRUE, ""
)</f>
        <v>0.7</v>
      </c>
      <c r="AH42" s="46">
        <v>38</v>
      </c>
      <c r="AI42" s="43" cm="1">
        <f t="array" aca="1" ref="AI42" ca="1">_xlfn.IFS(
    $I42=0,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$I42&lt;C$14, MIN(Payline!J$5/10, COUNTIF(J40:J42, $AI$1)) +
              MIN(Payline!J$4/10, COUNTIF(J41:J43, $AI$1)) +
              MIN(Payline!J$3/10, COUNTIF(J42:J44, $AI$1)),
    TRUE, ""
)</f>
        <v>1</v>
      </c>
      <c r="AJ42" s="43" cm="1">
        <f t="array" aca="1" ref="AJ42" ca="1">_xlfn.IFS(
    $I42=0,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$I42&lt;D$14, MIN(Payline!K$5/10, COUNTIF(K40:K42, $AI$1)) +
              MIN(Payline!K$4/10, COUNTIF(K41:K43, $AI$1)) +
              MIN(Payline!K$3/10, COUNTIF(K42:K44, $AI$1)),
    TRUE, ""
)</f>
        <v>1</v>
      </c>
      <c r="AK42" s="43" cm="1">
        <f t="array" aca="1" ref="AK42" ca="1">_xlfn.IFS(
    $I42=0,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$I42&lt;E$14, MIN(Payline!L$5/10, COUNTIF(L40:L42, $AI$1)) +
              MIN(Payline!L$4/10, COUNTIF(L41:L43, $AI$1)) +
              MIN(Payline!L$3/10, COUNTIF(L42:L44, $AI$1)),
    TRUE, ""
)</f>
        <v>1</v>
      </c>
      <c r="AL42" s="43" cm="1">
        <f t="array" aca="1" ref="AL42" ca="1">_xlfn.IFS(
    $I42=0,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$I42&lt;F$14, MIN(Payline!M$5/10, COUNTIF(M40:M42, $AI$1)) +
              MIN(Payline!M$4/10, COUNTIF(M41:M43, $AI$1)) +
              MIN(Payline!M$3/10, COUNTIF(M42:M44, $AI$1)),
    TRUE, ""
)</f>
        <v>1</v>
      </c>
      <c r="AM42" s="43" cm="1">
        <f t="array" aca="1" ref="AM42" ca="1">_xlfn.IFS(
    $I42=0,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$I42&lt;G$14, MIN(Payline!N$5/10, COUNTIF(N40:N42, $AI$1)) +
              MIN(Payline!N$4/10, COUNTIF(N41:N43, $AI$1)) +
              MIN(Payline!N$3/10, COUNTIF(N42:N44, $AI$1)),
    TRUE, ""
)</f>
        <v>1</v>
      </c>
      <c r="AN42" s="46">
        <v>38</v>
      </c>
      <c r="AO42" s="43" cm="1">
        <f t="array" aca="1" ref="AO42" ca="1">_xlfn.IFS(
    $I42=0,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$I42&lt;C$14, MIN(Payline!J$5/10, COUNTIF(J40:J42, $AO$1)) +
              MIN(Payline!J$4/10, COUNTIF(J41:J43, $AO$1)) +
              MIN(Payline!J$3/10, COUNTIF(J42:J44, $AO$1)),
    TRUE, ""
)</f>
        <v>0</v>
      </c>
      <c r="AP42" s="43" cm="1">
        <f t="array" aca="1" ref="AP42" ca="1">_xlfn.IFS(
    $I42=0,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$I42&lt;D$14, MIN(Payline!K$5/10, COUNTIF(K40:K42, $AO$1)) +
              MIN(Payline!K$4/10, COUNTIF(K41:K43, $AO$1)) +
              MIN(Payline!K$3/10, COUNTIF(K42:K44, $AO$1)),
    TRUE, ""
)</f>
        <v>0</v>
      </c>
      <c r="AQ42" s="43" cm="1">
        <f t="array" aca="1" ref="AQ42" ca="1">_xlfn.IFS(
    $I42=0,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$I42&lt;E$14, MIN(Payline!L$5/10, COUNTIF(L40:L42, $AO$1)) +
              MIN(Payline!L$4/10, COUNTIF(L41:L43, $AO$1)) +
              MIN(Payline!L$3/10, COUNTIF(L42:L44, $AO$1)),
    TRUE, ""
)</f>
        <v>0</v>
      </c>
      <c r="AR42" s="43" cm="1">
        <f t="array" aca="1" ref="AR42" ca="1">_xlfn.IFS(
    $I42=0,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$I42&lt;F$14, MIN(Payline!M$5/10, COUNTIF(M40:M42, $AO$1)) +
              MIN(Payline!M$4/10, COUNTIF(M41:M43, $AO$1)) +
              MIN(Payline!M$3/10, COUNTIF(M42:M44, $AO$1)),
    TRUE, ""
)</f>
        <v>0</v>
      </c>
      <c r="AS42" s="43" cm="1">
        <f t="array" aca="1" ref="AS42" ca="1">_xlfn.IFS(
    $I42=0,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$I42&lt;G$14, MIN(Payline!N$5/10, COUNTIF(N40:N42, $AO$1)) +
              MIN(Payline!N$4/10, COUNTIF(N41:N43, $AO$1)) +
              MIN(Payline!N$3/10, COUNTIF(N42:N44, $AO$1)),
    TRUE, ""
)</f>
        <v>0</v>
      </c>
      <c r="AT42" s="46">
        <v>38</v>
      </c>
      <c r="AU42" s="43" cm="1">
        <f t="array" aca="1" ref="AU42" ca="1">_xlfn.IFS(
    $I42=0,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$I42&lt;C$14, MIN(Payline!J$5/10, COUNTIF(J40:J42, $AU$1)) +
              MIN(Payline!J$4/10, COUNTIF(J41:J43, $AU$1)) +
              MIN(Payline!J$3/10, COUNTIF(J42:J44, $AU$1)),
    TRUE, ""
)</f>
        <v>0</v>
      </c>
      <c r="AV42" s="43" cm="1">
        <f t="array" aca="1" ref="AV42" ca="1">_xlfn.IFS(
    $I42=0,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$I42&lt;D$14, MIN(Payline!K$5/10, COUNTIF(K40:K42, $AU$1)) +
              MIN(Payline!K$4/10, COUNTIF(K41:K43, $AU$1)) +
              MIN(Payline!K$3/10, COUNTIF(K42:K44, $AU$1)),
    TRUE, ""
)</f>
        <v>0</v>
      </c>
      <c r="AW42" s="43" cm="1">
        <f t="array" aca="1" ref="AW42" ca="1">_xlfn.IFS(
    $I42=0,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$I42&lt;E$14, MIN(Payline!L$5/10, COUNTIF(L40:L42, $AU$1)) +
              MIN(Payline!L$4/10, COUNTIF(L41:L43, $AU$1)) +
              MIN(Payline!L$3/10, COUNTIF(L42:L44, $AU$1)),
    TRUE, ""
)</f>
        <v>0</v>
      </c>
      <c r="AX42" s="43" cm="1">
        <f t="array" aca="1" ref="AX42" ca="1">_xlfn.IFS(
    $I42=0,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$I42&lt;F$14, MIN(Payline!M$5/10, COUNTIF(M40:M42, $AU$1)) +
              MIN(Payline!M$4/10, COUNTIF(M41:M43, $AU$1)) +
              MIN(Payline!M$3/10, COUNTIF(M42:M44, $AU$1)),
    TRUE, ""
)</f>
        <v>0</v>
      </c>
      <c r="AY42" s="43" cm="1">
        <f t="array" aca="1" ref="AY42" ca="1">_xlfn.IFS(
    $I42=0,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$I42&lt;G$14, MIN(Payline!N$5/10, COUNTIF(N40:N42, $AU$1)) +
              MIN(Payline!N$4/10, COUNTIF(N41:N43, $AU$1)) +
              MIN(Payline!N$3/10, COUNTIF(N42:N44, $AU$1)),
    TRUE, ""
)</f>
        <v>0</v>
      </c>
      <c r="AZ42" s="46">
        <v>38</v>
      </c>
      <c r="BA42" s="43" cm="1">
        <f t="array" aca="1" ref="BA42" ca="1">_xlfn.IFS(
    $I42=0,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$I42&lt;C$14, MIN(Payline!J$5/10, COUNTIF(J40:J42, $BA$1)) +
              MIN(Payline!J$4/10, COUNTIF(J41:J43, $BA$1)) +
              MIN(Payline!J$3/10, COUNTIF(J42:J44, $BA$1)),
    TRUE, ""
)</f>
        <v>0.3</v>
      </c>
      <c r="BB42" s="43" cm="1">
        <f t="array" aca="1" ref="BB42" ca="1">_xlfn.IFS(
    $I42=0,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$I42&lt;D$14, MIN(Payline!K$5/10, COUNTIF(K40:K42, $BA$1)) +
              MIN(Payline!K$4/10, COUNTIF(K41:K43, $BA$1)) +
              MIN(Payline!K$3/10, COUNTIF(K42:K44, $BA$1)),
    TRUE, ""
)</f>
        <v>0.3</v>
      </c>
      <c r="BC42" s="43" cm="1">
        <f t="array" aca="1" ref="BC42" ca="1">_xlfn.IFS(
    $I42=0,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$I42&lt;E$14, MIN(Payline!L$5/10, COUNTIF(L40:L42, $BA$1)) +
              MIN(Payline!L$4/10, COUNTIF(L41:L43, $BA$1)) +
              MIN(Payline!L$3/10, COUNTIF(L42:L44, $BA$1)),
    TRUE, ""
)</f>
        <v>0.3</v>
      </c>
      <c r="BD42" s="43" cm="1">
        <f t="array" aca="1" ref="BD42" ca="1">_xlfn.IFS(
    $I42=0,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$I42&lt;F$14, MIN(Payline!M$5/10, COUNTIF(M40:M42, $BA$1)) +
              MIN(Payline!M$4/10, COUNTIF(M41:M43, $BA$1)) +
              MIN(Payline!M$3/10, COUNTIF(M42:M44, $BA$1)),
    TRUE, ""
)</f>
        <v>0.4</v>
      </c>
      <c r="BE42" s="43" cm="1">
        <f t="array" aca="1" ref="BE42" ca="1">_xlfn.IFS(
    $I42=0,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$I42&lt;G$14, MIN(Payline!N$5/10, COUNTIF(N40:N42, $BA$1)) +
              MIN(Payline!N$4/10, COUNTIF(N41:N43, $BA$1)) +
              MIN(Payline!N$3/10, COUNTIF(N42:N44, $BA$1)),
    TRUE, ""
)</f>
        <v>0.3</v>
      </c>
      <c r="BF42" s="46">
        <v>38</v>
      </c>
      <c r="BG42" s="43" cm="1">
        <f t="array" aca="1" ref="BG42" ca="1">_xlfn.IFS(
    $I42=0,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$I42&lt;C$14, MIN(Payline!J$5/10, COUNTIF(J40:J42, $BG$1)) +
              MIN(Payline!J$4/10, COUNTIF(J41:J43, $BG$1)) +
              MIN(Payline!J$3/10, COUNTIF(J42:J44, $BG$1)),
    TRUE, ""
)</f>
        <v>0</v>
      </c>
      <c r="BH42" s="43" cm="1">
        <f t="array" aca="1" ref="BH42" ca="1">_xlfn.IFS(
    $I42=0,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$I42&lt;D$14, MIN(Payline!K$5/10, COUNTIF(K40:K42, $BG$1)) +
              MIN(Payline!K$4/10, COUNTIF(K41:K43, $BG$1)) +
              MIN(Payline!K$3/10, COUNTIF(K42:K44, $BG$1)),
    TRUE, ""
)</f>
        <v>0</v>
      </c>
      <c r="BI42" s="43" cm="1">
        <f t="array" aca="1" ref="BI42" ca="1">_xlfn.IFS(
    $I42=0,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$I42&lt;E$14, MIN(Payline!L$5/10, COUNTIF(L40:L42, $BG$1)) +
              MIN(Payline!L$4/10, COUNTIF(L41:L43, $BG$1)) +
              MIN(Payline!L$3/10, COUNTIF(L42:L44, $BG$1)),
    TRUE, ""
)</f>
        <v>0</v>
      </c>
      <c r="BJ42" s="43" cm="1">
        <f t="array" aca="1" ref="BJ42" ca="1">_xlfn.IFS(
    $I42=0,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$I42&lt;F$14, MIN(Payline!M$5/10, COUNTIF(M40:M42, $BG$1)) +
              MIN(Payline!M$4/10, COUNTIF(M41:M43, $BG$1)) +
              MIN(Payline!M$3/10, COUNTIF(M42:M44, $BG$1)),
    TRUE, ""
)</f>
        <v>0</v>
      </c>
      <c r="BK42" s="43" cm="1">
        <f t="array" aca="1" ref="BK42" ca="1">_xlfn.IFS(
    $I42=0,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$I42&lt;G$14, MIN(Payline!N$5/10, COUNTIF(N40:N42, $BG$1)) +
              MIN(Payline!N$4/10, COUNTIF(N41:N43, $BG$1)) +
              MIN(Payline!N$3/10, COUNTIF(N42:N44, $BG$1)),
    TRUE, ""
)</f>
        <v>0</v>
      </c>
      <c r="BL42" s="46">
        <v>38</v>
      </c>
      <c r="BM42" s="43" cm="1">
        <f t="array" aca="1" ref="BM42" ca="1">_xlfn.IFS(
    $I42=0,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$I42&lt;C$14, MIN(Payline!J$5/10, COUNTIF(J40:J42, $BM$1)) +
              MIN(Payline!J$4/10, COUNTIF(J41:J43, $BM$1)) +
              MIN(Payline!J$3/10, COUNTIF(J42:J44, $BM$1)),
    TRUE, ""
)</f>
        <v>0.7</v>
      </c>
      <c r="BN42" s="43" cm="1">
        <f t="array" aca="1" ref="BN42" ca="1">_xlfn.IFS(
    $I42=0,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$I42&lt;D$14, MIN(Payline!K$5/10, COUNTIF(K40:K42, $BM$1)) +
              MIN(Payline!K$4/10, COUNTIF(K41:K43, $BM$1)) +
              MIN(Payline!K$3/10, COUNTIF(K42:K44, $BM$1)),
    TRUE, ""
)</f>
        <v>0.6</v>
      </c>
      <c r="BO42" s="43" cm="1">
        <f t="array" aca="1" ref="BO42" ca="1">_xlfn.IFS(
    $I42=0,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$I42&lt;E$14, MIN(Payline!L$5/10, COUNTIF(L40:L42, $BM$1)) +
              MIN(Payline!L$4/10, COUNTIF(L41:L43, $BM$1)) +
              MIN(Payline!L$3/10, COUNTIF(L42:L44, $BM$1)),
    TRUE, ""
)</f>
        <v>0.7</v>
      </c>
      <c r="BP42" s="43" cm="1">
        <f t="array" aca="1" ref="BP42" ca="1">_xlfn.IFS(
    $I42=0,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$I42&lt;F$14, MIN(Payline!M$5/10, COUNTIF(M40:M42, $BM$1)) +
              MIN(Payline!M$4/10, COUNTIF(M41:M43, $BM$1)) +
              MIN(Payline!M$3/10, COUNTIF(M42:M44, $BM$1)),
    TRUE, ""
)</f>
        <v>0.7</v>
      </c>
      <c r="BQ42" s="161" cm="1">
        <f t="array" aca="1" ref="BQ42" ca="1">_xlfn.IFS(
    $I42=0,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$I42&lt;G$14, MIN(Payline!N$5/10, COUNTIF(N40:N42, $BM$1)) +
              MIN(Payline!N$4/10, COUNTIF(N41:N43, $BM$1)) +
              MIN(Payline!N$3/10, COUNTIF(N42:N44, $BM$1)),
    TRUE, ""
)</f>
        <v>0.7</v>
      </c>
    </row>
    <row r="43" spans="1:69" ht="17.25" thickBot="1">
      <c r="A43" s="32" t="s">
        <v>18</v>
      </c>
      <c r="B43" s="18" t="s">
        <v>57</v>
      </c>
      <c r="C43" s="96" t="s">
        <v>106</v>
      </c>
      <c r="D43" s="93" t="s">
        <v>105</v>
      </c>
      <c r="E43" s="93" t="s">
        <v>104</v>
      </c>
      <c r="F43" s="93" t="s">
        <v>103</v>
      </c>
      <c r="G43" s="92" t="s">
        <v>102</v>
      </c>
      <c r="I43" s="84">
        <v>39</v>
      </c>
      <c r="J43" s="83" t="s">
        <v>193</v>
      </c>
      <c r="K43" s="83" t="s">
        <v>193</v>
      </c>
      <c r="L43" s="83" t="s">
        <v>193</v>
      </c>
      <c r="M43" s="83" t="s">
        <v>193</v>
      </c>
      <c r="N43" s="83" t="s">
        <v>193</v>
      </c>
      <c r="P43" s="46">
        <v>39</v>
      </c>
      <c r="Q43" s="43" cm="1">
        <f t="array" aca="1" ref="Q43" ca="1">_xlfn.IFS(
    $I43=0,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$I43=1, MIN(Payline!J$5/10, COUNTIF(INDIRECT(ADDRESS(C$14+3, COLUMN(J$1))), $Q$1) + COUNTIF(J$4, $Q$1) + COUNTIF(J$5, $Q$1)) +
          MIN(Payline!J$4/10, COUNTIF(J$4, $Q$1) + COUNTIF(J$5, $Q$1) + COUNTIF(J$6, $Q$1)) +
          MIN(Payline!J$3/10, COUNTIF(J$5:J$7, $Q$1)),
    $I43=(C$14-2),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$I43&lt;C$14, MIN(Payline!J$5/10, COUNTIF(J41:J43, $Q$1)) +
              MIN(Payline!J$4/10, COUNTIF(J42:J44, $Q$1)) +
              MIN(Payline!J$3/10, COUNTIF(J43:J45, $Q$1)),
    TRUE, ""
)</f>
        <v>0</v>
      </c>
      <c r="R43" s="43" cm="1">
        <f t="array" aca="1" ref="R43" ca="1">_xlfn.IFS(
    $I43=0,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$I43=1, MIN(Payline!K$5/10, COUNTIF(INDIRECT(ADDRESS(D$14+3, COLUMN(K$1))), $Q$1) + COUNTIF(K$4, $Q$1) + COUNTIF(K$5, $Q$1)) +
          MIN(Payline!K$4/10, COUNTIF(K$4, $Q$1) + COUNTIF(K$5, $Q$1) + COUNTIF(K$6, $Q$1)) +
          MIN(Payline!K$3/10, COUNTIF(K$5:K$7, $Q$1)),
    $I43=(D$14-2),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$I43&lt;D$14, MIN(Payline!K$5/10, COUNTIF(K41:K43, $Q$1)) +
              MIN(Payline!K$4/10, COUNTIF(K42:K44, $Q$1)) +
              MIN(Payline!K$3/10, COUNTIF(K43:K45, $Q$1)),
    TRUE, ""
)</f>
        <v>0</v>
      </c>
      <c r="S43" s="43" cm="1">
        <f t="array" aca="1" ref="S43" ca="1">_xlfn.IFS(
    $I43=0,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$I43=1, MIN(Payline!L$5/10, COUNTIF(INDIRECT(ADDRESS(E$14+3, COLUMN(L$1))), $Q$1) + COUNTIF(L$4, $Q$1) + COUNTIF(L$5, $Q$1)) +
          MIN(Payline!L$4/10, COUNTIF(L$4, $Q$1) + COUNTIF(L$5, $Q$1) + COUNTIF(L$6, $Q$1)) +
          MIN(Payline!L$3/10, COUNTIF(L$5:L$7, $Q$1)),
    $I43=(E$14-2),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$I43&lt;E$14, MIN(Payline!L$5/10, COUNTIF(L41:L43, $Q$1)) +
              MIN(Payline!L$4/10, COUNTIF(L42:L44, $Q$1)) +
              MIN(Payline!L$3/10, COUNTIF(L43:L45, $Q$1)),
    TRUE, ""
)</f>
        <v>0</v>
      </c>
      <c r="T43" s="43" cm="1">
        <f t="array" aca="1" ref="T43" ca="1">_xlfn.IFS(
    $I43=0,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$I43=1, MIN(Payline!M$5/10, COUNTIF(INDIRECT(ADDRESS(F$14+3, COLUMN(M$1))), $Q$1) + COUNTIF(M$4, $Q$1) + COUNTIF(M$5, $Q$1)) +
          MIN(Payline!M$4/10, COUNTIF(M$4, $Q$1) + COUNTIF(M$5, $Q$1) + COUNTIF(M$6, $Q$1)) +
          MIN(Payline!M$3/10, COUNTIF(M$5:M$7, $Q$1)),
    $I43=(F$14-2),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$I43&lt;F$14, MIN(Payline!M$5/10, COUNTIF(M41:M43, $Q$1)) +
              MIN(Payline!M$4/10, COUNTIF(M42:M44, $Q$1)) +
              MIN(Payline!M$3/10, COUNTIF(M43:M45, $Q$1)),
    TRUE, ""
)</f>
        <v>0</v>
      </c>
      <c r="U43" s="43" cm="1">
        <f t="array" aca="1" ref="U43" ca="1">_xlfn.IFS(
    $I43=0,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$I43=1, MIN(Payline!N$5/10, COUNTIF(INDIRECT(ADDRESS(G$14+3, COLUMN(N$1))), $Q$1) + COUNTIF(N$4, $Q$1) + COUNTIF(N$5, $Q$1)) +
          MIN(Payline!N$4/10, COUNTIF(N$4, $Q$1) + COUNTIF(N$5, $Q$1) + COUNTIF(N$6, $Q$1)) +
          MIN(Payline!N$3/10, COUNTIF(N$5:N$7, $Q$1)),
    $I43=(G$14-2),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$I43&lt;G$14, MIN(Payline!N$5/10, COUNTIF(N41:N43, $Q$1)) +
              MIN(Payline!N$4/10, COUNTIF(N42:N44, $Q$1)) +
              MIN(Payline!N$3/10, COUNTIF(N43:N45, $Q$1)),
    TRUE, ""
)</f>
        <v>0</v>
      </c>
      <c r="V43" s="46">
        <v>39</v>
      </c>
      <c r="W43" s="43" cm="1">
        <f t="array" aca="1" ref="W43" ca="1">_xlfn.IFS(
    $I43=0,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$I43=1, MIN(Payline!J$5/10, COUNTIF(INDIRECT(ADDRESS(C$14+3, COLUMN(J$1))), $W$1) + COUNTIF(J$4, $W$1) + COUNTIF(J$5, $W$1)) +
          MIN(Payline!J$4/10, COUNTIF(J$4, $W$1) + COUNTIF(J$5, $W$1) + COUNTIF(J$6, $W$1)) +
          MIN(Payline!J$3/10, COUNTIF(J$5:J$7, $W$1)),
    $I43=(C$14-2),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$I43&lt;C$14, MIN(Payline!J$5/10, COUNTIF(J41:J43, $W$1)) +
              MIN(Payline!J$4/10, COUNTIF(J42:J44, $W$1)) +
              MIN(Payline!J$3/10, COUNTIF(J43:J45, $W$1)),
    TRUE, ""
)</f>
        <v>0</v>
      </c>
      <c r="X43" s="43" cm="1">
        <f t="array" aca="1" ref="X43" ca="1">_xlfn.IFS(
    $I43=0,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$I43=1, MIN(Payline!K$5/10, COUNTIF(INDIRECT(ADDRESS(D$14+3, COLUMN(K$1))), $W$1) + COUNTIF(K$4, $W$1) + COUNTIF(K$5, $W$1)) +
          MIN(Payline!K$4/10, COUNTIF(K$4, $W$1) + COUNTIF(K$5, $W$1) + COUNTIF(K$6, $W$1)) +
          MIN(Payline!K$3/10, COUNTIF(K$5:K$7, $W$1)),
    $I43=(D$14-2),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$I43&lt;D$14, MIN(Payline!K$5/10, COUNTIF(K41:K43, $W$1)) +
              MIN(Payline!K$4/10, COUNTIF(K42:K44, $W$1)) +
              MIN(Payline!K$3/10, COUNTIF(K43:K45, $W$1)),
    TRUE, ""
)</f>
        <v>0</v>
      </c>
      <c r="Y43" s="43" cm="1">
        <f t="array" aca="1" ref="Y43" ca="1">_xlfn.IFS(
    $I43=0,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$I43=1, MIN(Payline!L$5/10, COUNTIF(INDIRECT(ADDRESS(E$14+3, COLUMN(L$1))), $W$1) + COUNTIF(L$4, $W$1) + COUNTIF(L$5, $W$1)) +
          MIN(Payline!L$4/10, COUNTIF(L$4, $W$1) + COUNTIF(L$5, $W$1) + COUNTIF(L$6, $W$1)) +
          MIN(Payline!L$3/10, COUNTIF(L$5:L$7, $W$1)),
    $I43=(E$14-2),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$I43&lt;E$14, MIN(Payline!L$5/10, COUNTIF(L41:L43, $W$1)) +
              MIN(Payline!L$4/10, COUNTIF(L42:L44, $W$1)) +
              MIN(Payline!L$3/10, COUNTIF(L43:L45, $W$1)),
    TRUE, ""
)</f>
        <v>0</v>
      </c>
      <c r="Z43" s="43" cm="1">
        <f t="array" aca="1" ref="Z43" ca="1">_xlfn.IFS(
    $I43=0,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$I43=1, MIN(Payline!M$5/10, COUNTIF(INDIRECT(ADDRESS(F$14+3, COLUMN(M$1))), $W$1) + COUNTIF(M$4, $W$1) + COUNTIF(M$5, $W$1)) +
          MIN(Payline!M$4/10, COUNTIF(M$4, $W$1) + COUNTIF(M$5, $W$1) + COUNTIF(M$6, $W$1)) +
          MIN(Payline!M$3/10, COUNTIF(M$5:M$7, $W$1)),
    $I43=(F$14-2),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$I43&lt;F$14, MIN(Payline!M$5/10, COUNTIF(M41:M43, $W$1)) +
              MIN(Payline!M$4/10, COUNTIF(M42:M44, $W$1)) +
              MIN(Payline!M$3/10, COUNTIF(M43:M45, $W$1)),
    TRUE, ""
)</f>
        <v>0</v>
      </c>
      <c r="AA43" s="43" cm="1">
        <f t="array" aca="1" ref="AA43" ca="1">_xlfn.IFS(
    $I43=0,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$I43=1, MIN(Payline!N$5/10, COUNTIF(INDIRECT(ADDRESS(G$14+3, COLUMN(N$1))), $W$1) + COUNTIF(N$4, $W$1) + COUNTIF(N$5, $W$1)) +
          MIN(Payline!N$4/10, COUNTIF(N$4, $W$1) + COUNTIF(N$5, $W$1) + COUNTIF(N$6, $W$1)) +
          MIN(Payline!N$3/10, COUNTIF(N$5:N$7, $W$1)),
    $I43=(G$14-2),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$I43&lt;G$14, MIN(Payline!N$5/10, COUNTIF(N41:N43, $W$1)) +
              MIN(Payline!N$4/10, COUNTIF(N42:N44, $W$1)) +
              MIN(Payline!N$3/10, COUNTIF(N43:N45, $W$1)),
    TRUE, ""
)</f>
        <v>0</v>
      </c>
      <c r="AB43" s="46">
        <v>39</v>
      </c>
      <c r="AC43" s="43" cm="1">
        <f t="array" aca="1" ref="AC43" ca="1">_xlfn.IFS(
    $I43=0,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$I43&lt;C$14, MIN(Payline!J$5/10, COUNTIF(J41:J43, $AC$1)) +
              MIN(Payline!J$4/10, COUNTIF(J42:J44, $AC$1)) +
              MIN(Payline!J$3/10, COUNTIF(J43:J45, $AC$1)),
    TRUE, ""
)</f>
        <v>0.3</v>
      </c>
      <c r="AD43" s="43" cm="1">
        <f t="array" aca="1" ref="AD43" ca="1">_xlfn.IFS(
    $I43=0,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$I43&lt;D$14, MIN(Payline!K$5/10, COUNTIF(K41:K43, $AC$1)) +
              MIN(Payline!K$4/10, COUNTIF(K42:K44, $AC$1)) +
              MIN(Payline!K$3/10, COUNTIF(K43:K45, $AC$1)),
    TRUE, ""
)</f>
        <v>0.4</v>
      </c>
      <c r="AE43" s="43" cm="1">
        <f t="array" aca="1" ref="AE43" ca="1">_xlfn.IFS(
    $I43=0,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$I43&lt;E$14, MIN(Payline!L$5/10, COUNTIF(L41:L43, $AC$1)) +
              MIN(Payline!L$4/10, COUNTIF(L42:L44, $AC$1)) +
              MIN(Payline!L$3/10, COUNTIF(L43:L45, $AC$1)),
    TRUE, ""
)</f>
        <v>0.3</v>
      </c>
      <c r="AF43" s="43" cm="1">
        <f t="array" aca="1" ref="AF43" ca="1">_xlfn.IFS(
    $I43=0,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$I43&lt;F$14, MIN(Payline!M$5/10, COUNTIF(M41:M43, $AC$1)) +
              MIN(Payline!M$4/10, COUNTIF(M42:M44, $AC$1)) +
              MIN(Payline!M$3/10, COUNTIF(M43:M45, $AC$1)),
    TRUE, ""
)</f>
        <v>0.3</v>
      </c>
      <c r="AG43" s="43" cm="1">
        <f t="array" aca="1" ref="AG43" ca="1">_xlfn.IFS(
    $I43=0,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$I43&lt;G$14, MIN(Payline!N$5/10, COUNTIF(N41:N43, $AC$1)) +
              MIN(Payline!N$4/10, COUNTIF(N42:N44, $AC$1)) +
              MIN(Payline!N$3/10, COUNTIF(N43:N45, $AC$1)),
    TRUE, ""
)</f>
        <v>0.3</v>
      </c>
      <c r="AH43" s="46">
        <v>39</v>
      </c>
      <c r="AI43" s="43" cm="1">
        <f t="array" aca="1" ref="AI43" ca="1">_xlfn.IFS(
    $I43=0,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$I43&lt;C$14, MIN(Payline!J$5/10, COUNTIF(J41:J43, $AI$1)) +
              MIN(Payline!J$4/10, COUNTIF(J42:J44, $AI$1)) +
              MIN(Payline!J$3/10, COUNTIF(J43:J45, $AI$1)),
    TRUE, ""
)</f>
        <v>0.7</v>
      </c>
      <c r="AJ43" s="43" cm="1">
        <f t="array" aca="1" ref="AJ43" ca="1">_xlfn.IFS(
    $I43=0,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$I43&lt;D$14, MIN(Payline!K$5/10, COUNTIF(K41:K43, $AI$1)) +
              MIN(Payline!K$4/10, COUNTIF(K42:K44, $AI$1)) +
              MIN(Payline!K$3/10, COUNTIF(K43:K45, $AI$1)),
    TRUE, ""
)</f>
        <v>0.7</v>
      </c>
      <c r="AK43" s="43" cm="1">
        <f t="array" aca="1" ref="AK43" ca="1">_xlfn.IFS(
    $I43=0,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$I43&lt;E$14, MIN(Payline!L$5/10, COUNTIF(L41:L43, $AI$1)) +
              MIN(Payline!L$4/10, COUNTIF(L42:L44, $AI$1)) +
              MIN(Payline!L$3/10, COUNTIF(L43:L45, $AI$1)),
    TRUE, ""
)</f>
        <v>0.7</v>
      </c>
      <c r="AL43" s="43" cm="1">
        <f t="array" aca="1" ref="AL43" ca="1">_xlfn.IFS(
    $I43=0,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$I43&lt;F$14, MIN(Payline!M$5/10, COUNTIF(M41:M43, $AI$1)) +
              MIN(Payline!M$4/10, COUNTIF(M42:M44, $AI$1)) +
              MIN(Payline!M$3/10, COUNTIF(M43:M45, $AI$1)),
    TRUE, ""
)</f>
        <v>0.6</v>
      </c>
      <c r="AM43" s="43" cm="1">
        <f t="array" aca="1" ref="AM43" ca="1">_xlfn.IFS(
    $I43=0,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$I43&lt;G$14, MIN(Payline!N$5/10, COUNTIF(N41:N43, $AI$1)) +
              MIN(Payline!N$4/10, COUNTIF(N42:N44, $AI$1)) +
              MIN(Payline!N$3/10, COUNTIF(N43:N45, $AI$1)),
    TRUE, ""
)</f>
        <v>0.7</v>
      </c>
      <c r="AN43" s="46">
        <v>39</v>
      </c>
      <c r="AO43" s="43" cm="1">
        <f t="array" aca="1" ref="AO43" ca="1">_xlfn.IFS(
    $I43=0,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$I43&lt;C$14, MIN(Payline!J$5/10, COUNTIF(J41:J43, $AO$1)) +
              MIN(Payline!J$4/10, COUNTIF(J42:J44, $AO$1)) +
              MIN(Payline!J$3/10, COUNTIF(J43:J45, $AO$1)),
    TRUE, ""
)</f>
        <v>0</v>
      </c>
      <c r="AP43" s="43" cm="1">
        <f t="array" aca="1" ref="AP43" ca="1">_xlfn.IFS(
    $I43=0,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$I43&lt;D$14, MIN(Payline!K$5/10, COUNTIF(K41:K43, $AO$1)) +
              MIN(Payline!K$4/10, COUNTIF(K42:K44, $AO$1)) +
              MIN(Payline!K$3/10, COUNTIF(K43:K45, $AO$1)),
    TRUE, ""
)</f>
        <v>0</v>
      </c>
      <c r="AQ43" s="43" cm="1">
        <f t="array" aca="1" ref="AQ43" ca="1">_xlfn.IFS(
    $I43=0,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$I43&lt;E$14, MIN(Payline!L$5/10, COUNTIF(L41:L43, $AO$1)) +
              MIN(Payline!L$4/10, COUNTIF(L42:L44, $AO$1)) +
              MIN(Payline!L$3/10, COUNTIF(L43:L45, $AO$1)),
    TRUE, ""
)</f>
        <v>0</v>
      </c>
      <c r="AR43" s="43" cm="1">
        <f t="array" aca="1" ref="AR43" ca="1">_xlfn.IFS(
    $I43=0,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$I43&lt;F$14, MIN(Payline!M$5/10, COUNTIF(M41:M43, $AO$1)) +
              MIN(Payline!M$4/10, COUNTIF(M42:M44, $AO$1)) +
              MIN(Payline!M$3/10, COUNTIF(M43:M45, $AO$1)),
    TRUE, ""
)</f>
        <v>0</v>
      </c>
      <c r="AS43" s="43" cm="1">
        <f t="array" aca="1" ref="AS43" ca="1">_xlfn.IFS(
    $I43=0,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$I43&lt;G$14, MIN(Payline!N$5/10, COUNTIF(N41:N43, $AO$1)) +
              MIN(Payline!N$4/10, COUNTIF(N42:N44, $AO$1)) +
              MIN(Payline!N$3/10, COUNTIF(N43:N45, $AO$1)),
    TRUE, ""
)</f>
        <v>0</v>
      </c>
      <c r="AT43" s="46">
        <v>39</v>
      </c>
      <c r="AU43" s="43" cm="1">
        <f t="array" aca="1" ref="AU43" ca="1">_xlfn.IFS(
    $I43=0,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$I43&lt;C$14, MIN(Payline!J$5/10, COUNTIF(J41:J43, $AU$1)) +
              MIN(Payline!J$4/10, COUNTIF(J42:J44, $AU$1)) +
              MIN(Payline!J$3/10, COUNTIF(J43:J45, $AU$1)),
    TRUE, ""
)</f>
        <v>0.3</v>
      </c>
      <c r="AV43" s="43" cm="1">
        <f t="array" aca="1" ref="AV43" ca="1">_xlfn.IFS(
    $I43=0,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$I43&lt;D$14, MIN(Payline!K$5/10, COUNTIF(K41:K43, $AU$1)) +
              MIN(Payline!K$4/10, COUNTIF(K42:K44, $AU$1)) +
              MIN(Payline!K$3/10, COUNTIF(K43:K45, $AU$1)),
    TRUE, ""
)</f>
        <v>0.3</v>
      </c>
      <c r="AW43" s="43" cm="1">
        <f t="array" aca="1" ref="AW43" ca="1">_xlfn.IFS(
    $I43=0,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$I43&lt;E$14, MIN(Payline!L$5/10, COUNTIF(L41:L43, $AU$1)) +
              MIN(Payline!L$4/10, COUNTIF(L42:L44, $AU$1)) +
              MIN(Payline!L$3/10, COUNTIF(L43:L45, $AU$1)),
    TRUE, ""
)</f>
        <v>0.3</v>
      </c>
      <c r="AX43" s="43" cm="1">
        <f t="array" aca="1" ref="AX43" ca="1">_xlfn.IFS(
    $I43=0,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$I43&lt;F$14, MIN(Payline!M$5/10, COUNTIF(M41:M43, $AU$1)) +
              MIN(Payline!M$4/10, COUNTIF(M42:M44, $AU$1)) +
              MIN(Payline!M$3/10, COUNTIF(M43:M45, $AU$1)),
    TRUE, ""
)</f>
        <v>0</v>
      </c>
      <c r="AY43" s="43" cm="1">
        <f t="array" aca="1" ref="AY43" ca="1">_xlfn.IFS(
    $I43=0,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$I43&lt;G$14, MIN(Payline!N$5/10, COUNTIF(N41:N43, $AU$1)) +
              MIN(Payline!N$4/10, COUNTIF(N42:N44, $AU$1)) +
              MIN(Payline!N$3/10, COUNTIF(N43:N45, $AU$1)),
    TRUE, ""
)</f>
        <v>0</v>
      </c>
      <c r="AZ43" s="46">
        <v>39</v>
      </c>
      <c r="BA43" s="43" cm="1">
        <f t="array" aca="1" ref="BA43" ca="1">_xlfn.IFS(
    $I43=0,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$I43&lt;C$14, MIN(Payline!J$5/10, COUNTIF(J41:J43, $BA$1)) +
              MIN(Payline!J$4/10, COUNTIF(J42:J44, $BA$1)) +
              MIN(Payline!J$3/10, COUNTIF(J43:J45, $BA$1)),
    TRUE, ""
)</f>
        <v>0.7</v>
      </c>
      <c r="BB43" s="43" cm="1">
        <f t="array" aca="1" ref="BB43" ca="1">_xlfn.IFS(
    $I43=0,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$I43&lt;D$14, MIN(Payline!K$5/10, COUNTIF(K41:K43, $BA$1)) +
              MIN(Payline!K$4/10, COUNTIF(K42:K44, $BA$1)) +
              MIN(Payline!K$3/10, COUNTIF(K43:K45, $BA$1)),
    TRUE, ""
)</f>
        <v>0.6</v>
      </c>
      <c r="BC43" s="43" cm="1">
        <f t="array" aca="1" ref="BC43" ca="1">_xlfn.IFS(
    $I43=0,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$I43&lt;E$14, MIN(Payline!L$5/10, COUNTIF(L41:L43, $BA$1)) +
              MIN(Payline!L$4/10, COUNTIF(L42:L44, $BA$1)) +
              MIN(Payline!L$3/10, COUNTIF(L43:L45, $BA$1)),
    TRUE, ""
)</f>
        <v>0.7</v>
      </c>
      <c r="BD43" s="43" cm="1">
        <f t="array" aca="1" ref="BD43" ca="1">_xlfn.IFS(
    $I43=0,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$I43&lt;F$14, MIN(Payline!M$5/10, COUNTIF(M41:M43, $BA$1)) +
              MIN(Payline!M$4/10, COUNTIF(M42:M44, $BA$1)) +
              MIN(Payline!M$3/10, COUNTIF(M43:M45, $BA$1)),
    TRUE, ""
)</f>
        <v>0.7</v>
      </c>
      <c r="BE43" s="43" cm="1">
        <f t="array" aca="1" ref="BE43" ca="1">_xlfn.IFS(
    $I43=0,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$I43&lt;G$14, MIN(Payline!N$5/10, COUNTIF(N41:N43, $BA$1)) +
              MIN(Payline!N$4/10, COUNTIF(N42:N44, $BA$1)) +
              MIN(Payline!N$3/10, COUNTIF(N43:N45, $BA$1)),
    TRUE, ""
)</f>
        <v>0.7</v>
      </c>
      <c r="BF43" s="46">
        <v>39</v>
      </c>
      <c r="BG43" s="43" cm="1">
        <f t="array" aca="1" ref="BG43" ca="1">_xlfn.IFS(
    $I43=0,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$I43&lt;C$14, MIN(Payline!J$5/10, COUNTIF(J41:J43, $BG$1)) +
              MIN(Payline!J$4/10, COUNTIF(J42:J44, $BG$1)) +
              MIN(Payline!J$3/10, COUNTIF(J43:J45, $BG$1)),
    TRUE, ""
)</f>
        <v>0</v>
      </c>
      <c r="BH43" s="43" cm="1">
        <f t="array" aca="1" ref="BH43" ca="1">_xlfn.IFS(
    $I43=0,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$I43&lt;D$14, MIN(Payline!K$5/10, COUNTIF(K41:K43, $BG$1)) +
              MIN(Payline!K$4/10, COUNTIF(K42:K44, $BG$1)) +
              MIN(Payline!K$3/10, COUNTIF(K43:K45, $BG$1)),
    TRUE, ""
)</f>
        <v>0</v>
      </c>
      <c r="BI43" s="43" cm="1">
        <f t="array" aca="1" ref="BI43" ca="1">_xlfn.IFS(
    $I43=0,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$I43&lt;E$14, MIN(Payline!L$5/10, COUNTIF(L41:L43, $BG$1)) +
              MIN(Payline!L$4/10, COUNTIF(L42:L44, $BG$1)) +
              MIN(Payline!L$3/10, COUNTIF(L43:L45, $BG$1)),
    TRUE, ""
)</f>
        <v>0</v>
      </c>
      <c r="BJ43" s="43" cm="1">
        <f t="array" aca="1" ref="BJ43" ca="1">_xlfn.IFS(
    $I43=0,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$I43&lt;F$14, MIN(Payline!M$5/10, COUNTIF(M41:M43, $BG$1)) +
              MIN(Payline!M$4/10, COUNTIF(M42:M44, $BG$1)) +
              MIN(Payline!M$3/10, COUNTIF(M43:M45, $BG$1)),
    TRUE, ""
)</f>
        <v>0</v>
      </c>
      <c r="BK43" s="43" cm="1">
        <f t="array" aca="1" ref="BK43" ca="1">_xlfn.IFS(
    $I43=0,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$I43&lt;G$14, MIN(Payline!N$5/10, COUNTIF(N41:N43, $BG$1)) +
              MIN(Payline!N$4/10, COUNTIF(N42:N44, $BG$1)) +
              MIN(Payline!N$3/10, COUNTIF(N43:N45, $BG$1)),
    TRUE, ""
)</f>
        <v>0</v>
      </c>
      <c r="BL43" s="46">
        <v>39</v>
      </c>
      <c r="BM43" s="43" cm="1">
        <f t="array" aca="1" ref="BM43" ca="1">_xlfn.IFS(
    $I43=0,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$I43&lt;C$14, MIN(Payline!J$5/10, COUNTIF(J41:J43, $BM$1)) +
              MIN(Payline!J$4/10, COUNTIF(J42:J44, $BM$1)) +
              MIN(Payline!J$3/10, COUNTIF(J43:J45, $BM$1)),
    TRUE, ""
)</f>
        <v>1</v>
      </c>
      <c r="BN43" s="43" cm="1">
        <f t="array" aca="1" ref="BN43" ca="1">_xlfn.IFS(
    $I43=0,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$I43&lt;D$14, MIN(Payline!K$5/10, COUNTIF(K41:K43, $BM$1)) +
              MIN(Payline!K$4/10, COUNTIF(K42:K44, $BM$1)) +
              MIN(Payline!K$3/10, COUNTIF(K43:K45, $BM$1)),
    TRUE, ""
)</f>
        <v>1</v>
      </c>
      <c r="BO43" s="43" cm="1">
        <f t="array" aca="1" ref="BO43" ca="1">_xlfn.IFS(
    $I43=0,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$I43&lt;E$14, MIN(Payline!L$5/10, COUNTIF(L41:L43, $BM$1)) +
              MIN(Payline!L$4/10, COUNTIF(L42:L44, $BM$1)) +
              MIN(Payline!L$3/10, COUNTIF(L43:L45, $BM$1)),
    TRUE, ""
)</f>
        <v>1</v>
      </c>
      <c r="BP43" s="43" cm="1">
        <f t="array" aca="1" ref="BP43" ca="1">_xlfn.IFS(
    $I43=0,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$I43&lt;F$14, MIN(Payline!M$5/10, COUNTIF(M41:M43, $BM$1)) +
              MIN(Payline!M$4/10, COUNTIF(M42:M44, $BM$1)) +
              MIN(Payline!M$3/10, COUNTIF(M43:M45, $BM$1)),
    TRUE, ""
)</f>
        <v>1</v>
      </c>
      <c r="BQ43" s="161" cm="1">
        <f t="array" aca="1" ref="BQ43" ca="1">_xlfn.IFS(
    $I43=0,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$I43&lt;G$14, MIN(Payline!N$5/10, COUNTIF(N41:N43, $BM$1)) +
              MIN(Payline!N$4/10, COUNTIF(N42:N44, $BM$1)) +
              MIN(Payline!N$3/10, COUNTIF(N43:N45, $BM$1)),
    TRUE, ""
)</f>
        <v>1</v>
      </c>
    </row>
    <row r="44" spans="1:69">
      <c r="A44" s="90" t="s">
        <v>4</v>
      </c>
      <c r="B44" s="63">
        <v>11</v>
      </c>
      <c r="C44" s="108">
        <f t="shared" ref="C44:C53" ca="1" si="13">IF($A44=$W$1,SUM(W$4:W$354),SUMIF(J$4:J$354,$A44,W$4:W$354))</f>
        <v>0.7</v>
      </c>
      <c r="D44" s="107">
        <f t="shared" ref="D44:D53" ca="1" si="14">IF($A44=$W$1,SUM(X$4:X$354),SUMIF(K$4:K$354,$A44,X$4:X$354))</f>
        <v>0.7</v>
      </c>
      <c r="E44" s="107">
        <f t="shared" ref="E44:E53" ca="1" si="15">IF($A44=$W$1,SUM(Y$4:Y$354),SUMIF(L$4:L$354,$A44,Y$4:Y$354))</f>
        <v>0.7</v>
      </c>
      <c r="F44" s="107">
        <f t="shared" ref="F44:F53" ca="1" si="16">IF($A44=$W$1,SUM(Z$4:Z$354),SUMIF(M$4:M$354,$A44,Z$4:Z$354))</f>
        <v>0.6</v>
      </c>
      <c r="G44" s="91">
        <f t="shared" ref="G44:G53" ca="1" si="17">IF($A44=$W$1,SUM(AA$4:AA$354),SUMIF(N$4:N$354,$A44,AA$4:AA$354))</f>
        <v>0.7</v>
      </c>
      <c r="I44" s="84">
        <v>40</v>
      </c>
      <c r="J44" s="83" t="s">
        <v>191</v>
      </c>
      <c r="K44" s="83" t="s">
        <v>191</v>
      </c>
      <c r="L44" s="83" t="s">
        <v>191</v>
      </c>
      <c r="M44" s="83" t="s">
        <v>191</v>
      </c>
      <c r="N44" s="83" t="s">
        <v>191</v>
      </c>
      <c r="P44" s="46">
        <v>40</v>
      </c>
      <c r="Q44" s="43" cm="1">
        <f t="array" aca="1" ref="Q44" ca="1">_xlfn.IFS(
    $I44=0,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$I44=1, MIN(Payline!J$5/10, COUNTIF(INDIRECT(ADDRESS(C$14+3, COLUMN(J$1))), $Q$1) + COUNTIF(J$4, $Q$1) + COUNTIF(J$5, $Q$1)) +
          MIN(Payline!J$4/10, COUNTIF(J$4, $Q$1) + COUNTIF(J$5, $Q$1) + COUNTIF(J$6, $Q$1)) +
          MIN(Payline!J$3/10, COUNTIF(J$5:J$7, $Q$1)),
    $I44=(C$14-2),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$I44&lt;C$14, MIN(Payline!J$5/10, COUNTIF(J42:J44, $Q$1)) +
              MIN(Payline!J$4/10, COUNTIF(J43:J45, $Q$1)) +
              MIN(Payline!J$3/10, COUNTIF(J44:J46, $Q$1)),
    TRUE, ""
)</f>
        <v>0</v>
      </c>
      <c r="R44" s="43" cm="1">
        <f t="array" aca="1" ref="R44" ca="1">_xlfn.IFS(
    $I44=0,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$I44=1, MIN(Payline!K$5/10, COUNTIF(INDIRECT(ADDRESS(D$14+3, COLUMN(K$1))), $Q$1) + COUNTIF(K$4, $Q$1) + COUNTIF(K$5, $Q$1)) +
          MIN(Payline!K$4/10, COUNTIF(K$4, $Q$1) + COUNTIF(K$5, $Q$1) + COUNTIF(K$6, $Q$1)) +
          MIN(Payline!K$3/10, COUNTIF(K$5:K$7, $Q$1)),
    $I44=(D$14-2),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$I44&lt;D$14, MIN(Payline!K$5/10, COUNTIF(K42:K44, $Q$1)) +
              MIN(Payline!K$4/10, COUNTIF(K43:K45, $Q$1)) +
              MIN(Payline!K$3/10, COUNTIF(K44:K46, $Q$1)),
    TRUE, ""
)</f>
        <v>0</v>
      </c>
      <c r="S44" s="43" cm="1">
        <f t="array" aca="1" ref="S44" ca="1">_xlfn.IFS(
    $I44=0,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$I44=1, MIN(Payline!L$5/10, COUNTIF(INDIRECT(ADDRESS(E$14+3, COLUMN(L$1))), $Q$1) + COUNTIF(L$4, $Q$1) + COUNTIF(L$5, $Q$1)) +
          MIN(Payline!L$4/10, COUNTIF(L$4, $Q$1) + COUNTIF(L$5, $Q$1) + COUNTIF(L$6, $Q$1)) +
          MIN(Payline!L$3/10, COUNTIF(L$5:L$7, $Q$1)),
    $I44=(E$14-2),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$I44&lt;E$14, MIN(Payline!L$5/10, COUNTIF(L42:L44, $Q$1)) +
              MIN(Payline!L$4/10, COUNTIF(L43:L45, $Q$1)) +
              MIN(Payline!L$3/10, COUNTIF(L44:L46, $Q$1)),
    TRUE, ""
)</f>
        <v>0</v>
      </c>
      <c r="T44" s="43" cm="1">
        <f t="array" aca="1" ref="T44" ca="1">_xlfn.IFS(
    $I44=0,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$I44=1, MIN(Payline!M$5/10, COUNTIF(INDIRECT(ADDRESS(F$14+3, COLUMN(M$1))), $Q$1) + COUNTIF(M$4, $Q$1) + COUNTIF(M$5, $Q$1)) +
          MIN(Payline!M$4/10, COUNTIF(M$4, $Q$1) + COUNTIF(M$5, $Q$1) + COUNTIF(M$6, $Q$1)) +
          MIN(Payline!M$3/10, COUNTIF(M$5:M$7, $Q$1)),
    $I44=(F$14-2),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$I44&lt;F$14, MIN(Payline!M$5/10, COUNTIF(M42:M44, $Q$1)) +
              MIN(Payline!M$4/10, COUNTIF(M43:M45, $Q$1)) +
              MIN(Payline!M$3/10, COUNTIF(M44:M46, $Q$1)),
    TRUE, ""
)</f>
        <v>0</v>
      </c>
      <c r="U44" s="43" cm="1">
        <f t="array" aca="1" ref="U44" ca="1">_xlfn.IFS(
    $I44=0,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$I44=1, MIN(Payline!N$5/10, COUNTIF(INDIRECT(ADDRESS(G$14+3, COLUMN(N$1))), $Q$1) + COUNTIF(N$4, $Q$1) + COUNTIF(N$5, $Q$1)) +
          MIN(Payline!N$4/10, COUNTIF(N$4, $Q$1) + COUNTIF(N$5, $Q$1) + COUNTIF(N$6, $Q$1)) +
          MIN(Payline!N$3/10, COUNTIF(N$5:N$7, $Q$1)),
    $I44=(G$14-2),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$I44&lt;G$14, MIN(Payline!N$5/10, COUNTIF(N42:N44, $Q$1)) +
              MIN(Payline!N$4/10, COUNTIF(N43:N45, $Q$1)) +
              MIN(Payline!N$3/10, COUNTIF(N44:N46, $Q$1)),
    TRUE, ""
)</f>
        <v>0</v>
      </c>
      <c r="V44" s="46">
        <v>40</v>
      </c>
      <c r="W44" s="43" cm="1">
        <f t="array" aca="1" ref="W44" ca="1">_xlfn.IFS(
    $I44=0,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$I44=1, MIN(Payline!J$5/10, COUNTIF(INDIRECT(ADDRESS(C$14+3, COLUMN(J$1))), $W$1) + COUNTIF(J$4, $W$1) + COUNTIF(J$5, $W$1)) +
          MIN(Payline!J$4/10, COUNTIF(J$4, $W$1) + COUNTIF(J$5, $W$1) + COUNTIF(J$6, $W$1)) +
          MIN(Payline!J$3/10, COUNTIF(J$5:J$7, $W$1)),
    $I44=(C$14-2),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$I44&lt;C$14, MIN(Payline!J$5/10, COUNTIF(J42:J44, $W$1)) +
              MIN(Payline!J$4/10, COUNTIF(J43:J45, $W$1)) +
              MIN(Payline!J$3/10, COUNTIF(J44:J46, $W$1)),
    TRUE, ""
)</f>
        <v>0</v>
      </c>
      <c r="X44" s="43" cm="1">
        <f t="array" aca="1" ref="X44" ca="1">_xlfn.IFS(
    $I44=0,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$I44=1, MIN(Payline!K$5/10, COUNTIF(INDIRECT(ADDRESS(D$14+3, COLUMN(K$1))), $W$1) + COUNTIF(K$4, $W$1) + COUNTIF(K$5, $W$1)) +
          MIN(Payline!K$4/10, COUNTIF(K$4, $W$1) + COUNTIF(K$5, $W$1) + COUNTIF(K$6, $W$1)) +
          MIN(Payline!K$3/10, COUNTIF(K$5:K$7, $W$1)),
    $I44=(D$14-2),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$I44&lt;D$14, MIN(Payline!K$5/10, COUNTIF(K42:K44, $W$1)) +
              MIN(Payline!K$4/10, COUNTIF(K43:K45, $W$1)) +
              MIN(Payline!K$3/10, COUNTIF(K44:K46, $W$1)),
    TRUE, ""
)</f>
        <v>0</v>
      </c>
      <c r="Y44" s="43" cm="1">
        <f t="array" aca="1" ref="Y44" ca="1">_xlfn.IFS(
    $I44=0,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$I44=1, MIN(Payline!L$5/10, COUNTIF(INDIRECT(ADDRESS(E$14+3, COLUMN(L$1))), $W$1) + COUNTIF(L$4, $W$1) + COUNTIF(L$5, $W$1)) +
          MIN(Payline!L$4/10, COUNTIF(L$4, $W$1) + COUNTIF(L$5, $W$1) + COUNTIF(L$6, $W$1)) +
          MIN(Payline!L$3/10, COUNTIF(L$5:L$7, $W$1)),
    $I44=(E$14-2),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$I44&lt;E$14, MIN(Payline!L$5/10, COUNTIF(L42:L44, $W$1)) +
              MIN(Payline!L$4/10, COUNTIF(L43:L45, $W$1)) +
              MIN(Payline!L$3/10, COUNTIF(L44:L46, $W$1)),
    TRUE, ""
)</f>
        <v>0</v>
      </c>
      <c r="Z44" s="43" cm="1">
        <f t="array" aca="1" ref="Z44" ca="1">_xlfn.IFS(
    $I44=0,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$I44=1, MIN(Payline!M$5/10, COUNTIF(INDIRECT(ADDRESS(F$14+3, COLUMN(M$1))), $W$1) + COUNTIF(M$4, $W$1) + COUNTIF(M$5, $W$1)) +
          MIN(Payline!M$4/10, COUNTIF(M$4, $W$1) + COUNTIF(M$5, $W$1) + COUNTIF(M$6, $W$1)) +
          MIN(Payline!M$3/10, COUNTIF(M$5:M$7, $W$1)),
    $I44=(F$14-2),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$I44&lt;F$14, MIN(Payline!M$5/10, COUNTIF(M42:M44, $W$1)) +
              MIN(Payline!M$4/10, COUNTIF(M43:M45, $W$1)) +
              MIN(Payline!M$3/10, COUNTIF(M44:M46, $W$1)),
    TRUE, ""
)</f>
        <v>0</v>
      </c>
      <c r="AA44" s="43" cm="1">
        <f t="array" aca="1" ref="AA44" ca="1">_xlfn.IFS(
    $I44=0,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$I44=1, MIN(Payline!N$5/10, COUNTIF(INDIRECT(ADDRESS(G$14+3, COLUMN(N$1))), $W$1) + COUNTIF(N$4, $W$1) + COUNTIF(N$5, $W$1)) +
          MIN(Payline!N$4/10, COUNTIF(N$4, $W$1) + COUNTIF(N$5, $W$1) + COUNTIF(N$6, $W$1)) +
          MIN(Payline!N$3/10, COUNTIF(N$5:N$7, $W$1)),
    $I44=(G$14-2),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$I44&lt;G$14, MIN(Payline!N$5/10, COUNTIF(N42:N44, $W$1)) +
              MIN(Payline!N$4/10, COUNTIF(N43:N45, $W$1)) +
              MIN(Payline!N$3/10, COUNTIF(N44:N46, $W$1)),
    TRUE, ""
)</f>
        <v>0</v>
      </c>
      <c r="AB44" s="46">
        <v>40</v>
      </c>
      <c r="AC44" s="43" cm="1">
        <f t="array" aca="1" ref="AC44" ca="1">_xlfn.IFS(
    $I44=0,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$I44&lt;C$14, MIN(Payline!J$5/10, COUNTIF(J42:J44, $AC$1)) +
              MIN(Payline!J$4/10, COUNTIF(J43:J45, $AC$1)) +
              MIN(Payline!J$3/10, COUNTIF(J44:J46, $AC$1)),
    TRUE, ""
)</f>
        <v>0</v>
      </c>
      <c r="AD44" s="43" cm="1">
        <f t="array" aca="1" ref="AD44" ca="1">_xlfn.IFS(
    $I44=0,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$I44&lt;D$14, MIN(Payline!K$5/10, COUNTIF(K42:K44, $AC$1)) +
              MIN(Payline!K$4/10, COUNTIF(K43:K45, $AC$1)) +
              MIN(Payline!K$3/10, COUNTIF(K44:K46, $AC$1)),
    TRUE, ""
)</f>
        <v>0</v>
      </c>
      <c r="AE44" s="43" cm="1">
        <f t="array" aca="1" ref="AE44" ca="1">_xlfn.IFS(
    $I44=0,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$I44&lt;E$14, MIN(Payline!L$5/10, COUNTIF(L42:L44, $AC$1)) +
              MIN(Payline!L$4/10, COUNTIF(L43:L45, $AC$1)) +
              MIN(Payline!L$3/10, COUNTIF(L44:L46, $AC$1)),
    TRUE, ""
)</f>
        <v>0</v>
      </c>
      <c r="AF44" s="43" cm="1">
        <f t="array" aca="1" ref="AF44" ca="1">_xlfn.IFS(
    $I44=0,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$I44&lt;F$14, MIN(Payline!M$5/10, COUNTIF(M42:M44, $AC$1)) +
              MIN(Payline!M$4/10, COUNTIF(M43:M45, $AC$1)) +
              MIN(Payline!M$3/10, COUNTIF(M44:M46, $AC$1)),
    TRUE, ""
)</f>
        <v>0</v>
      </c>
      <c r="AG44" s="43" cm="1">
        <f t="array" aca="1" ref="AG44" ca="1">_xlfn.IFS(
    $I44=0,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$I44&lt;G$14, MIN(Payline!N$5/10, COUNTIF(N42:N44, $AC$1)) +
              MIN(Payline!N$4/10, COUNTIF(N43:N45, $AC$1)) +
              MIN(Payline!N$3/10, COUNTIF(N44:N46, $AC$1)),
    TRUE, ""
)</f>
        <v>0</v>
      </c>
      <c r="AH44" s="46">
        <v>40</v>
      </c>
      <c r="AI44" s="43" cm="1">
        <f t="array" aca="1" ref="AI44" ca="1">_xlfn.IFS(
    $I44=0,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$I44&lt;C$14, MIN(Payline!J$5/10, COUNTIF(J42:J44, $AI$1)) +
              MIN(Payline!J$4/10, COUNTIF(J43:J45, $AI$1)) +
              MIN(Payline!J$3/10, COUNTIF(J44:J46, $AI$1)),
    TRUE, ""
)</f>
        <v>0.3</v>
      </c>
      <c r="AJ44" s="43" cm="1">
        <f t="array" aca="1" ref="AJ44" ca="1">_xlfn.IFS(
    $I44=0,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$I44&lt;D$14, MIN(Payline!K$5/10, COUNTIF(K42:K44, $AI$1)) +
              MIN(Payline!K$4/10, COUNTIF(K43:K45, $AI$1)) +
              MIN(Payline!K$3/10, COUNTIF(K44:K46, $AI$1)),
    TRUE, ""
)</f>
        <v>0.4</v>
      </c>
      <c r="AK44" s="43" cm="1">
        <f t="array" aca="1" ref="AK44" ca="1">_xlfn.IFS(
    $I44=0,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$I44&lt;E$14, MIN(Payline!L$5/10, COUNTIF(L42:L44, $AI$1)) +
              MIN(Payline!L$4/10, COUNTIF(L43:L45, $AI$1)) +
              MIN(Payline!L$3/10, COUNTIF(L44:L46, $AI$1)),
    TRUE, ""
)</f>
        <v>0.3</v>
      </c>
      <c r="AL44" s="43" cm="1">
        <f t="array" aca="1" ref="AL44" ca="1">_xlfn.IFS(
    $I44=0,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$I44&lt;F$14, MIN(Payline!M$5/10, COUNTIF(M42:M44, $AI$1)) +
              MIN(Payline!M$4/10, COUNTIF(M43:M45, $AI$1)) +
              MIN(Payline!M$3/10, COUNTIF(M44:M46, $AI$1)),
    TRUE, ""
)</f>
        <v>0.3</v>
      </c>
      <c r="AM44" s="43" cm="1">
        <f t="array" aca="1" ref="AM44" ca="1">_xlfn.IFS(
    $I44=0,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$I44&lt;G$14, MIN(Payline!N$5/10, COUNTIF(N42:N44, $AI$1)) +
              MIN(Payline!N$4/10, COUNTIF(N43:N45, $AI$1)) +
              MIN(Payline!N$3/10, COUNTIF(N44:N46, $AI$1)),
    TRUE, ""
)</f>
        <v>0.3</v>
      </c>
      <c r="AN44" s="46">
        <v>40</v>
      </c>
      <c r="AO44" s="43" cm="1">
        <f t="array" aca="1" ref="AO44" ca="1">_xlfn.IFS(
    $I44=0,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$I44&lt;C$14, MIN(Payline!J$5/10, COUNTIF(J42:J44, $AO$1)) +
              MIN(Payline!J$4/10, COUNTIF(J43:J45, $AO$1)) +
              MIN(Payline!J$3/10, COUNTIF(J44:J46, $AO$1)),
    TRUE, ""
)</f>
        <v>0</v>
      </c>
      <c r="AP44" s="43" cm="1">
        <f t="array" aca="1" ref="AP44" ca="1">_xlfn.IFS(
    $I44=0,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$I44&lt;D$14, MIN(Payline!K$5/10, COUNTIF(K42:K44, $AO$1)) +
              MIN(Payline!K$4/10, COUNTIF(K43:K45, $AO$1)) +
              MIN(Payline!K$3/10, COUNTIF(K44:K46, $AO$1)),
    TRUE, ""
)</f>
        <v>0</v>
      </c>
      <c r="AQ44" s="43" cm="1">
        <f t="array" aca="1" ref="AQ44" ca="1">_xlfn.IFS(
    $I44=0,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$I44&lt;E$14, MIN(Payline!L$5/10, COUNTIF(L42:L44, $AO$1)) +
              MIN(Payline!L$4/10, COUNTIF(L43:L45, $AO$1)) +
              MIN(Payline!L$3/10, COUNTIF(L44:L46, $AO$1)),
    TRUE, ""
)</f>
        <v>0</v>
      </c>
      <c r="AR44" s="43" cm="1">
        <f t="array" aca="1" ref="AR44" ca="1">_xlfn.IFS(
    $I44=0,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$I44&lt;F$14, MIN(Payline!M$5/10, COUNTIF(M42:M44, $AO$1)) +
              MIN(Payline!M$4/10, COUNTIF(M43:M45, $AO$1)) +
              MIN(Payline!M$3/10, COUNTIF(M44:M46, $AO$1)),
    TRUE, ""
)</f>
        <v>0</v>
      </c>
      <c r="AS44" s="43" cm="1">
        <f t="array" aca="1" ref="AS44" ca="1">_xlfn.IFS(
    $I44=0,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$I44&lt;G$14, MIN(Payline!N$5/10, COUNTIF(N42:N44, $AO$1)) +
              MIN(Payline!N$4/10, COUNTIF(N43:N45, $AO$1)) +
              MIN(Payline!N$3/10, COUNTIF(N44:N46, $AO$1)),
    TRUE, ""
)</f>
        <v>0</v>
      </c>
      <c r="AT44" s="46">
        <v>40</v>
      </c>
      <c r="AU44" s="43" cm="1">
        <f t="array" aca="1" ref="AU44" ca="1">_xlfn.IFS(
    $I44=0,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$I44&lt;C$14, MIN(Payline!J$5/10, COUNTIF(J42:J44, $AU$1)) +
              MIN(Payline!J$4/10, COUNTIF(J43:J45, $AU$1)) +
              MIN(Payline!J$3/10, COUNTIF(J44:J46, $AU$1)),
    TRUE, ""
)</f>
        <v>0.7</v>
      </c>
      <c r="AV44" s="43" cm="1">
        <f t="array" aca="1" ref="AV44" ca="1">_xlfn.IFS(
    $I44=0,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$I44&lt;D$14, MIN(Payline!K$5/10, COUNTIF(K42:K44, $AU$1)) +
              MIN(Payline!K$4/10, COUNTIF(K43:K45, $AU$1)) +
              MIN(Payline!K$3/10, COUNTIF(K44:K46, $AU$1)),
    TRUE, ""
)</f>
        <v>0.6</v>
      </c>
      <c r="AW44" s="43" cm="1">
        <f t="array" aca="1" ref="AW44" ca="1">_xlfn.IFS(
    $I44=0,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$I44&lt;E$14, MIN(Payline!L$5/10, COUNTIF(L42:L44, $AU$1)) +
              MIN(Payline!L$4/10, COUNTIF(L43:L45, $AU$1)) +
              MIN(Payline!L$3/10, COUNTIF(L44:L46, $AU$1)),
    TRUE, ""
)</f>
        <v>0.7</v>
      </c>
      <c r="AX44" s="43" cm="1">
        <f t="array" aca="1" ref="AX44" ca="1">_xlfn.IFS(
    $I44=0,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$I44&lt;F$14, MIN(Payline!M$5/10, COUNTIF(M42:M44, $AU$1)) +
              MIN(Payline!M$4/10, COUNTIF(M43:M45, $AU$1)) +
              MIN(Payline!M$3/10, COUNTIF(M44:M46, $AU$1)),
    TRUE, ""
)</f>
        <v>0.4</v>
      </c>
      <c r="AY44" s="43" cm="1">
        <f t="array" aca="1" ref="AY44" ca="1">_xlfn.IFS(
    $I44=0,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$I44&lt;G$14, MIN(Payline!N$5/10, COUNTIF(N42:N44, $AU$1)) +
              MIN(Payline!N$4/10, COUNTIF(N43:N45, $AU$1)) +
              MIN(Payline!N$3/10, COUNTIF(N44:N46, $AU$1)),
    TRUE, ""
)</f>
        <v>0.3</v>
      </c>
      <c r="AZ44" s="46">
        <v>40</v>
      </c>
      <c r="BA44" s="43" cm="1">
        <f t="array" aca="1" ref="BA44" ca="1">_xlfn.IFS(
    $I44=0,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$I44&lt;C$14, MIN(Payline!J$5/10, COUNTIF(J42:J44, $BA$1)) +
              MIN(Payline!J$4/10, COUNTIF(J43:J45, $BA$1)) +
              MIN(Payline!J$3/10, COUNTIF(J44:J46, $BA$1)),
    TRUE, ""
)</f>
        <v>1</v>
      </c>
      <c r="BB44" s="43" cm="1">
        <f t="array" aca="1" ref="BB44" ca="1">_xlfn.IFS(
    $I44=0,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$I44&lt;D$14, MIN(Payline!K$5/10, COUNTIF(K42:K44, $BA$1)) +
              MIN(Payline!K$4/10, COUNTIF(K43:K45, $BA$1)) +
              MIN(Payline!K$3/10, COUNTIF(K44:K46, $BA$1)),
    TRUE, ""
)</f>
        <v>1</v>
      </c>
      <c r="BC44" s="43" cm="1">
        <f t="array" aca="1" ref="BC44" ca="1">_xlfn.IFS(
    $I44=0,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$I44&lt;E$14, MIN(Payline!L$5/10, COUNTIF(L42:L44, $BA$1)) +
              MIN(Payline!L$4/10, COUNTIF(L43:L45, $BA$1)) +
              MIN(Payline!L$3/10, COUNTIF(L44:L46, $BA$1)),
    TRUE, ""
)</f>
        <v>1</v>
      </c>
      <c r="BD44" s="43" cm="1">
        <f t="array" aca="1" ref="BD44" ca="1">_xlfn.IFS(
    $I44=0,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$I44&lt;F$14, MIN(Payline!M$5/10, COUNTIF(M42:M44, $BA$1)) +
              MIN(Payline!M$4/10, COUNTIF(M43:M45, $BA$1)) +
              MIN(Payline!M$3/10, COUNTIF(M44:M46, $BA$1)),
    TRUE, ""
)</f>
        <v>1</v>
      </c>
      <c r="BE44" s="43" cm="1">
        <f t="array" aca="1" ref="BE44" ca="1">_xlfn.IFS(
    $I44=0,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$I44&lt;G$14, MIN(Payline!N$5/10, COUNTIF(N42:N44, $BA$1)) +
              MIN(Payline!N$4/10, COUNTIF(N43:N45, $BA$1)) +
              MIN(Payline!N$3/10, COUNTIF(N44:N46, $BA$1)),
    TRUE, ""
)</f>
        <v>1</v>
      </c>
      <c r="BF44" s="46">
        <v>40</v>
      </c>
      <c r="BG44" s="43" cm="1">
        <f t="array" aca="1" ref="BG44" ca="1">_xlfn.IFS(
    $I44=0,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$I44&lt;C$14, MIN(Payline!J$5/10, COUNTIF(J42:J44, $BG$1)) +
              MIN(Payline!J$4/10, COUNTIF(J43:J45, $BG$1)) +
              MIN(Payline!J$3/10, COUNTIF(J44:J46, $BG$1)),
    TRUE, ""
)</f>
        <v>0</v>
      </c>
      <c r="BH44" s="43" cm="1">
        <f t="array" aca="1" ref="BH44" ca="1">_xlfn.IFS(
    $I44=0,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$I44&lt;D$14, MIN(Payline!K$5/10, COUNTIF(K42:K44, $BG$1)) +
              MIN(Payline!K$4/10, COUNTIF(K43:K45, $BG$1)) +
              MIN(Payline!K$3/10, COUNTIF(K44:K46, $BG$1)),
    TRUE, ""
)</f>
        <v>0</v>
      </c>
      <c r="BI44" s="43" cm="1">
        <f t="array" aca="1" ref="BI44" ca="1">_xlfn.IFS(
    $I44=0,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$I44&lt;E$14, MIN(Payline!L$5/10, COUNTIF(L42:L44, $BG$1)) +
              MIN(Payline!L$4/10, COUNTIF(L43:L45, $BG$1)) +
              MIN(Payline!L$3/10, COUNTIF(L44:L46, $BG$1)),
    TRUE, ""
)</f>
        <v>0</v>
      </c>
      <c r="BJ44" s="43" cm="1">
        <f t="array" aca="1" ref="BJ44" ca="1">_xlfn.IFS(
    $I44=0,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$I44&lt;F$14, MIN(Payline!M$5/10, COUNTIF(M42:M44, $BG$1)) +
              MIN(Payline!M$4/10, COUNTIF(M43:M45, $BG$1)) +
              MIN(Payline!M$3/10, COUNTIF(M44:M46, $BG$1)),
    TRUE, ""
)</f>
        <v>0</v>
      </c>
      <c r="BK44" s="43" cm="1">
        <f t="array" aca="1" ref="BK44" ca="1">_xlfn.IFS(
    $I44=0,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$I44&lt;G$14, MIN(Payline!N$5/10, COUNTIF(N42:N44, $BG$1)) +
              MIN(Payline!N$4/10, COUNTIF(N43:N45, $BG$1)) +
              MIN(Payline!N$3/10, COUNTIF(N44:N46, $BG$1)),
    TRUE, ""
)</f>
        <v>0</v>
      </c>
      <c r="BL44" s="46">
        <v>40</v>
      </c>
      <c r="BM44" s="43" cm="1">
        <f t="array" aca="1" ref="BM44" ca="1">_xlfn.IFS(
    $I44=0,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$I44&lt;C$14, MIN(Payline!J$5/10, COUNTIF(J42:J44, $BM$1)) +
              MIN(Payline!J$4/10, COUNTIF(J43:J45, $BM$1)) +
              MIN(Payline!J$3/10, COUNTIF(J44:J46, $BM$1)),
    TRUE, ""
)</f>
        <v>0.7</v>
      </c>
      <c r="BN44" s="43" cm="1">
        <f t="array" aca="1" ref="BN44" ca="1">_xlfn.IFS(
    $I44=0,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$I44&lt;D$14, MIN(Payline!K$5/10, COUNTIF(K42:K44, $BM$1)) +
              MIN(Payline!K$4/10, COUNTIF(K43:K45, $BM$1)) +
              MIN(Payline!K$3/10, COUNTIF(K44:K46, $BM$1)),
    TRUE, ""
)</f>
        <v>0.7</v>
      </c>
      <c r="BO44" s="43" cm="1">
        <f t="array" aca="1" ref="BO44" ca="1">_xlfn.IFS(
    $I44=0,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$I44&lt;E$14, MIN(Payline!L$5/10, COUNTIF(L42:L44, $BM$1)) +
              MIN(Payline!L$4/10, COUNTIF(L43:L45, $BM$1)) +
              MIN(Payline!L$3/10, COUNTIF(L44:L46, $BM$1)),
    TRUE, ""
)</f>
        <v>0.7</v>
      </c>
      <c r="BP44" s="43" cm="1">
        <f t="array" aca="1" ref="BP44" ca="1">_xlfn.IFS(
    $I44=0,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$I44&lt;F$14, MIN(Payline!M$5/10, COUNTIF(M42:M44, $BM$1)) +
              MIN(Payline!M$4/10, COUNTIF(M43:M45, $BM$1)) +
              MIN(Payline!M$3/10, COUNTIF(M44:M46, $BM$1)),
    TRUE, ""
)</f>
        <v>1</v>
      </c>
      <c r="BQ44" s="161" cm="1">
        <f t="array" aca="1" ref="BQ44" ca="1">_xlfn.IFS(
    $I44=0,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$I44&lt;G$14, MIN(Payline!N$5/10, COUNTIF(N42:N44, $BM$1)) +
              MIN(Payline!N$4/10, COUNTIF(N43:N45, $BM$1)) +
              MIN(Payline!N$3/10, COUNTIF(N44:N46, $BM$1)),
    TRUE, ""
)</f>
        <v>1</v>
      </c>
    </row>
    <row r="45" spans="1:69">
      <c r="A45" s="90" t="s">
        <v>13</v>
      </c>
      <c r="B45" s="63">
        <v>1</v>
      </c>
      <c r="C45" s="90">
        <f t="shared" ca="1" si="13"/>
        <v>6.3000000000000007</v>
      </c>
      <c r="D45" s="43">
        <f t="shared" ca="1" si="14"/>
        <v>5.6</v>
      </c>
      <c r="E45" s="43">
        <f t="shared" ca="1" si="15"/>
        <v>6.3000000000000007</v>
      </c>
      <c r="F45" s="43">
        <f t="shared" ca="1" si="16"/>
        <v>6.1</v>
      </c>
      <c r="G45" s="89">
        <f t="shared" ca="1" si="17"/>
        <v>6.3000000000000007</v>
      </c>
      <c r="I45" s="84">
        <v>41</v>
      </c>
      <c r="J45" s="83" t="s">
        <v>190</v>
      </c>
      <c r="K45" s="83" t="s">
        <v>190</v>
      </c>
      <c r="L45" s="83" t="s">
        <v>190</v>
      </c>
      <c r="M45" s="83" t="s">
        <v>193</v>
      </c>
      <c r="N45" s="83" t="s">
        <v>193</v>
      </c>
      <c r="P45" s="46">
        <v>41</v>
      </c>
      <c r="Q45" s="43" cm="1">
        <f t="array" aca="1" ref="Q45" ca="1">_xlfn.IFS(
    $I45=0,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$I45=1, MIN(Payline!J$5/10, COUNTIF(INDIRECT(ADDRESS(C$14+3, COLUMN(J$1))), $Q$1) + COUNTIF(J$4, $Q$1) + COUNTIF(J$5, $Q$1)) +
          MIN(Payline!J$4/10, COUNTIF(J$4, $Q$1) + COUNTIF(J$5, $Q$1) + COUNTIF(J$6, $Q$1)) +
          MIN(Payline!J$3/10, COUNTIF(J$5:J$7, $Q$1)),
    $I45=(C$14-2),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$I45&lt;C$14, MIN(Payline!J$5/10, COUNTIF(J43:J45, $Q$1)) +
              MIN(Payline!J$4/10, COUNTIF(J44:J46, $Q$1)) +
              MIN(Payline!J$3/10, COUNTIF(J45:J47, $Q$1)),
    TRUE, ""
)</f>
        <v>0</v>
      </c>
      <c r="R45" s="43" cm="1">
        <f t="array" aca="1" ref="R45" ca="1">_xlfn.IFS(
    $I45=0,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$I45=1, MIN(Payline!K$5/10, COUNTIF(INDIRECT(ADDRESS(D$14+3, COLUMN(K$1))), $Q$1) + COUNTIF(K$4, $Q$1) + COUNTIF(K$5, $Q$1)) +
          MIN(Payline!K$4/10, COUNTIF(K$4, $Q$1) + COUNTIF(K$5, $Q$1) + COUNTIF(K$6, $Q$1)) +
          MIN(Payline!K$3/10, COUNTIF(K$5:K$7, $Q$1)),
    $I45=(D$14-2),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$I45&lt;D$14, MIN(Payline!K$5/10, COUNTIF(K43:K45, $Q$1)) +
              MIN(Payline!K$4/10, COUNTIF(K44:K46, $Q$1)) +
              MIN(Payline!K$3/10, COUNTIF(K45:K47, $Q$1)),
    TRUE, ""
)</f>
        <v>0</v>
      </c>
      <c r="S45" s="43" cm="1">
        <f t="array" aca="1" ref="S45" ca="1">_xlfn.IFS(
    $I45=0,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$I45=1, MIN(Payline!L$5/10, COUNTIF(INDIRECT(ADDRESS(E$14+3, COLUMN(L$1))), $Q$1) + COUNTIF(L$4, $Q$1) + COUNTIF(L$5, $Q$1)) +
          MIN(Payline!L$4/10, COUNTIF(L$4, $Q$1) + COUNTIF(L$5, $Q$1) + COUNTIF(L$6, $Q$1)) +
          MIN(Payline!L$3/10, COUNTIF(L$5:L$7, $Q$1)),
    $I45=(E$14-2),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$I45&lt;E$14, MIN(Payline!L$5/10, COUNTIF(L43:L45, $Q$1)) +
              MIN(Payline!L$4/10, COUNTIF(L44:L46, $Q$1)) +
              MIN(Payline!L$3/10, COUNTIF(L45:L47, $Q$1)),
    TRUE, ""
)</f>
        <v>0</v>
      </c>
      <c r="T45" s="43" cm="1">
        <f t="array" aca="1" ref="T45" ca="1">_xlfn.IFS(
    $I45=0,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$I45=1, MIN(Payline!M$5/10, COUNTIF(INDIRECT(ADDRESS(F$14+3, COLUMN(M$1))), $Q$1) + COUNTIF(M$4, $Q$1) + COUNTIF(M$5, $Q$1)) +
          MIN(Payline!M$4/10, COUNTIF(M$4, $Q$1) + COUNTIF(M$5, $Q$1) + COUNTIF(M$6, $Q$1)) +
          MIN(Payline!M$3/10, COUNTIF(M$5:M$7, $Q$1)),
    $I45=(F$14-2),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$I45&lt;F$14, MIN(Payline!M$5/10, COUNTIF(M43:M45, $Q$1)) +
              MIN(Payline!M$4/10, COUNTIF(M44:M46, $Q$1)) +
              MIN(Payline!M$3/10, COUNTIF(M45:M47, $Q$1)),
    TRUE, ""
)</f>
        <v>0</v>
      </c>
      <c r="U45" s="43" cm="1">
        <f t="array" aca="1" ref="U45" ca="1">_xlfn.IFS(
    $I45=0,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$I45=1, MIN(Payline!N$5/10, COUNTIF(INDIRECT(ADDRESS(G$14+3, COLUMN(N$1))), $Q$1) + COUNTIF(N$4, $Q$1) + COUNTIF(N$5, $Q$1)) +
          MIN(Payline!N$4/10, COUNTIF(N$4, $Q$1) + COUNTIF(N$5, $Q$1) + COUNTIF(N$6, $Q$1)) +
          MIN(Payline!N$3/10, COUNTIF(N$5:N$7, $Q$1)),
    $I45=(G$14-2),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$I45&lt;G$14, MIN(Payline!N$5/10, COUNTIF(N43:N45, $Q$1)) +
              MIN(Payline!N$4/10, COUNTIF(N44:N46, $Q$1)) +
              MIN(Payline!N$3/10, COUNTIF(N45:N47, $Q$1)),
    TRUE, ""
)</f>
        <v>0</v>
      </c>
      <c r="V45" s="46">
        <v>41</v>
      </c>
      <c r="W45" s="43" cm="1">
        <f t="array" aca="1" ref="W45" ca="1">_xlfn.IFS(
    $I45=0,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$I45=1, MIN(Payline!J$5/10, COUNTIF(INDIRECT(ADDRESS(C$14+3, COLUMN(J$1))), $W$1) + COUNTIF(J$4, $W$1) + COUNTIF(J$5, $W$1)) +
          MIN(Payline!J$4/10, COUNTIF(J$4, $W$1) + COUNTIF(J$5, $W$1) + COUNTIF(J$6, $W$1)) +
          MIN(Payline!J$3/10, COUNTIF(J$5:J$7, $W$1)),
    $I45=(C$14-2),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$I45&lt;C$14, MIN(Payline!J$5/10, COUNTIF(J43:J45, $W$1)) +
              MIN(Payline!J$4/10, COUNTIF(J44:J46, $W$1)) +
              MIN(Payline!J$3/10, COUNTIF(J45:J47, $W$1)),
    TRUE, ""
)</f>
        <v>0</v>
      </c>
      <c r="X45" s="43" cm="1">
        <f t="array" aca="1" ref="X45" ca="1">_xlfn.IFS(
    $I45=0,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$I45=1, MIN(Payline!K$5/10, COUNTIF(INDIRECT(ADDRESS(D$14+3, COLUMN(K$1))), $W$1) + COUNTIF(K$4, $W$1) + COUNTIF(K$5, $W$1)) +
          MIN(Payline!K$4/10, COUNTIF(K$4, $W$1) + COUNTIF(K$5, $W$1) + COUNTIF(K$6, $W$1)) +
          MIN(Payline!K$3/10, COUNTIF(K$5:K$7, $W$1)),
    $I45=(D$14-2),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$I45&lt;D$14, MIN(Payline!K$5/10, COUNTIF(K43:K45, $W$1)) +
              MIN(Payline!K$4/10, COUNTIF(K44:K46, $W$1)) +
              MIN(Payline!K$3/10, COUNTIF(K45:K47, $W$1)),
    TRUE, ""
)</f>
        <v>0</v>
      </c>
      <c r="Y45" s="43" cm="1">
        <f t="array" aca="1" ref="Y45" ca="1">_xlfn.IFS(
    $I45=0,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$I45=1, MIN(Payline!L$5/10, COUNTIF(INDIRECT(ADDRESS(E$14+3, COLUMN(L$1))), $W$1) + COUNTIF(L$4, $W$1) + COUNTIF(L$5, $W$1)) +
          MIN(Payline!L$4/10, COUNTIF(L$4, $W$1) + COUNTIF(L$5, $W$1) + COUNTIF(L$6, $W$1)) +
          MIN(Payline!L$3/10, COUNTIF(L$5:L$7, $W$1)),
    $I45=(E$14-2),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$I45&lt;E$14, MIN(Payline!L$5/10, COUNTIF(L43:L45, $W$1)) +
              MIN(Payline!L$4/10, COUNTIF(L44:L46, $W$1)) +
              MIN(Payline!L$3/10, COUNTIF(L45:L47, $W$1)),
    TRUE, ""
)</f>
        <v>0</v>
      </c>
      <c r="Z45" s="43" cm="1">
        <f t="array" aca="1" ref="Z45" ca="1">_xlfn.IFS(
    $I45=0,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$I45=1, MIN(Payline!M$5/10, COUNTIF(INDIRECT(ADDRESS(F$14+3, COLUMN(M$1))), $W$1) + COUNTIF(M$4, $W$1) + COUNTIF(M$5, $W$1)) +
          MIN(Payline!M$4/10, COUNTIF(M$4, $W$1) + COUNTIF(M$5, $W$1) + COUNTIF(M$6, $W$1)) +
          MIN(Payline!M$3/10, COUNTIF(M$5:M$7, $W$1)),
    $I45=(F$14-2),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$I45&lt;F$14, MIN(Payline!M$5/10, COUNTIF(M43:M45, $W$1)) +
              MIN(Payline!M$4/10, COUNTIF(M44:M46, $W$1)) +
              MIN(Payline!M$3/10, COUNTIF(M45:M47, $W$1)),
    TRUE, ""
)</f>
        <v>0</v>
      </c>
      <c r="AA45" s="43" cm="1">
        <f t="array" aca="1" ref="AA45" ca="1">_xlfn.IFS(
    $I45=0,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$I45=1, MIN(Payline!N$5/10, COUNTIF(INDIRECT(ADDRESS(G$14+3, COLUMN(N$1))), $W$1) + COUNTIF(N$4, $W$1) + COUNTIF(N$5, $W$1)) +
          MIN(Payline!N$4/10, COUNTIF(N$4, $W$1) + COUNTIF(N$5, $W$1) + COUNTIF(N$6, $W$1)) +
          MIN(Payline!N$3/10, COUNTIF(N$5:N$7, $W$1)),
    $I45=(G$14-2),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$I45&lt;G$14, MIN(Payline!N$5/10, COUNTIF(N43:N45, $W$1)) +
              MIN(Payline!N$4/10, COUNTIF(N44:N46, $W$1)) +
              MIN(Payline!N$3/10, COUNTIF(N45:N47, $W$1)),
    TRUE, ""
)</f>
        <v>0</v>
      </c>
      <c r="AB45" s="46">
        <v>41</v>
      </c>
      <c r="AC45" s="43" cm="1">
        <f t="array" aca="1" ref="AC45" ca="1">_xlfn.IFS(
    $I45=0,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$I45&lt;C$14, MIN(Payline!J$5/10, COUNTIF(J43:J45, $AC$1)) +
              MIN(Payline!J$4/10, COUNTIF(J44:J46, $AC$1)) +
              MIN(Payline!J$3/10, COUNTIF(J45:J47, $AC$1)),
    TRUE, ""
)</f>
        <v>0</v>
      </c>
      <c r="AD45" s="43" cm="1">
        <f t="array" aca="1" ref="AD45" ca="1">_xlfn.IFS(
    $I45=0,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$I45&lt;D$14, MIN(Payline!K$5/10, COUNTIF(K43:K45, $AC$1)) +
              MIN(Payline!K$4/10, COUNTIF(K44:K46, $AC$1)) +
              MIN(Payline!K$3/10, COUNTIF(K45:K47, $AC$1)),
    TRUE, ""
)</f>
        <v>0</v>
      </c>
      <c r="AE45" s="43" cm="1">
        <f t="array" aca="1" ref="AE45" ca="1">_xlfn.IFS(
    $I45=0,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$I45&lt;E$14, MIN(Payline!L$5/10, COUNTIF(L43:L45, $AC$1)) +
              MIN(Payline!L$4/10, COUNTIF(L44:L46, $AC$1)) +
              MIN(Payline!L$3/10, COUNTIF(L45:L47, $AC$1)),
    TRUE, ""
)</f>
        <v>0</v>
      </c>
      <c r="AF45" s="43" cm="1">
        <f t="array" aca="1" ref="AF45" ca="1">_xlfn.IFS(
    $I45=0,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$I45&lt;F$14, MIN(Payline!M$5/10, COUNTIF(M43:M45, $AC$1)) +
              MIN(Payline!M$4/10, COUNTIF(M44:M46, $AC$1)) +
              MIN(Payline!M$3/10, COUNTIF(M45:M47, $AC$1)),
    TRUE, ""
)</f>
        <v>0</v>
      </c>
      <c r="AG45" s="43" cm="1">
        <f t="array" aca="1" ref="AG45" ca="1">_xlfn.IFS(
    $I45=0,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$I45&lt;G$14, MIN(Payline!N$5/10, COUNTIF(N43:N45, $AC$1)) +
              MIN(Payline!N$4/10, COUNTIF(N44:N46, $AC$1)) +
              MIN(Payline!N$3/10, COUNTIF(N45:N47, $AC$1)),
    TRUE, ""
)</f>
        <v>0</v>
      </c>
      <c r="AH45" s="46">
        <v>41</v>
      </c>
      <c r="AI45" s="43" cm="1">
        <f t="array" aca="1" ref="AI45" ca="1">_xlfn.IFS(
    $I45=0,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$I45&lt;C$14, MIN(Payline!J$5/10, COUNTIF(J43:J45, $AI$1)) +
              MIN(Payline!J$4/10, COUNTIF(J44:J46, $AI$1)) +
              MIN(Payline!J$3/10, COUNTIF(J45:J47, $AI$1)),
    TRUE, ""
)</f>
        <v>0</v>
      </c>
      <c r="AJ45" s="43" cm="1">
        <f t="array" aca="1" ref="AJ45" ca="1">_xlfn.IFS(
    $I45=0,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$I45&lt;D$14, MIN(Payline!K$5/10, COUNTIF(K43:K45, $AI$1)) +
              MIN(Payline!K$4/10, COUNTIF(K44:K46, $AI$1)) +
              MIN(Payline!K$3/10, COUNTIF(K45:K47, $AI$1)),
    TRUE, ""
)</f>
        <v>0</v>
      </c>
      <c r="AK45" s="43" cm="1">
        <f t="array" aca="1" ref="AK45" ca="1">_xlfn.IFS(
    $I45=0,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$I45&lt;E$14, MIN(Payline!L$5/10, COUNTIF(L43:L45, $AI$1)) +
              MIN(Payline!L$4/10, COUNTIF(L44:L46, $AI$1)) +
              MIN(Payline!L$3/10, COUNTIF(L45:L47, $AI$1)),
    TRUE, ""
)</f>
        <v>0</v>
      </c>
      <c r="AL45" s="43" cm="1">
        <f t="array" aca="1" ref="AL45" ca="1">_xlfn.IFS(
    $I45=0,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$I45&lt;F$14, MIN(Payline!M$5/10, COUNTIF(M43:M45, $AI$1)) +
              MIN(Payline!M$4/10, COUNTIF(M44:M46, $AI$1)) +
              MIN(Payline!M$3/10, COUNTIF(M45:M47, $AI$1)),
    TRUE, ""
)</f>
        <v>0</v>
      </c>
      <c r="AM45" s="43" cm="1">
        <f t="array" aca="1" ref="AM45" ca="1">_xlfn.IFS(
    $I45=0,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$I45&lt;G$14, MIN(Payline!N$5/10, COUNTIF(N43:N45, $AI$1)) +
              MIN(Payline!N$4/10, COUNTIF(N44:N46, $AI$1)) +
              MIN(Payline!N$3/10, COUNTIF(N45:N47, $AI$1)),
    TRUE, ""
)</f>
        <v>0</v>
      </c>
      <c r="AN45" s="46">
        <v>41</v>
      </c>
      <c r="AO45" s="43" cm="1">
        <f t="array" aca="1" ref="AO45" ca="1">_xlfn.IFS(
    $I45=0,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$I45&lt;C$14, MIN(Payline!J$5/10, COUNTIF(J43:J45, $AO$1)) +
              MIN(Payline!J$4/10, COUNTIF(J44:J46, $AO$1)) +
              MIN(Payline!J$3/10, COUNTIF(J45:J47, $AO$1)),
    TRUE, ""
)</f>
        <v>0</v>
      </c>
      <c r="AP45" s="43" cm="1">
        <f t="array" aca="1" ref="AP45" ca="1">_xlfn.IFS(
    $I45=0,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$I45&lt;D$14, MIN(Payline!K$5/10, COUNTIF(K43:K45, $AO$1)) +
              MIN(Payline!K$4/10, COUNTIF(K44:K46, $AO$1)) +
              MIN(Payline!K$3/10, COUNTIF(K45:K47, $AO$1)),
    TRUE, ""
)</f>
        <v>0</v>
      </c>
      <c r="AQ45" s="43" cm="1">
        <f t="array" aca="1" ref="AQ45" ca="1">_xlfn.IFS(
    $I45=0,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$I45&lt;E$14, MIN(Payline!L$5/10, COUNTIF(L43:L45, $AO$1)) +
              MIN(Payline!L$4/10, COUNTIF(L44:L46, $AO$1)) +
              MIN(Payline!L$3/10, COUNTIF(L45:L47, $AO$1)),
    TRUE, ""
)</f>
        <v>0</v>
      </c>
      <c r="AR45" s="43" cm="1">
        <f t="array" aca="1" ref="AR45" ca="1">_xlfn.IFS(
    $I45=0,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$I45&lt;F$14, MIN(Payline!M$5/10, COUNTIF(M43:M45, $AO$1)) +
              MIN(Payline!M$4/10, COUNTIF(M44:M46, $AO$1)) +
              MIN(Payline!M$3/10, COUNTIF(M45:M47, $AO$1)),
    TRUE, ""
)</f>
        <v>0</v>
      </c>
      <c r="AS45" s="43" cm="1">
        <f t="array" aca="1" ref="AS45" ca="1">_xlfn.IFS(
    $I45=0,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$I45&lt;G$14, MIN(Payline!N$5/10, COUNTIF(N43:N45, $AO$1)) +
              MIN(Payline!N$4/10, COUNTIF(N44:N46, $AO$1)) +
              MIN(Payline!N$3/10, COUNTIF(N45:N47, $AO$1)),
    TRUE, ""
)</f>
        <v>0</v>
      </c>
      <c r="AT45" s="46">
        <v>41</v>
      </c>
      <c r="AU45" s="43" cm="1">
        <f t="array" aca="1" ref="AU45" ca="1">_xlfn.IFS(
    $I45=0,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$I45&lt;C$14, MIN(Payline!J$5/10, COUNTIF(J43:J45, $AU$1)) +
              MIN(Payline!J$4/10, COUNTIF(J44:J46, $AU$1)) +
              MIN(Payline!J$3/10, COUNTIF(J45:J47, $AU$1)),
    TRUE, ""
)</f>
        <v>1</v>
      </c>
      <c r="AV45" s="43" cm="1">
        <f t="array" aca="1" ref="AV45" ca="1">_xlfn.IFS(
    $I45=0,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$I45&lt;D$14, MIN(Payline!K$5/10, COUNTIF(K43:K45, $AU$1)) +
              MIN(Payline!K$4/10, COUNTIF(K44:K46, $AU$1)) +
              MIN(Payline!K$3/10, COUNTIF(K45:K47, $AU$1)),
    TRUE, ""
)</f>
        <v>1</v>
      </c>
      <c r="AW45" s="43" cm="1">
        <f t="array" aca="1" ref="AW45" ca="1">_xlfn.IFS(
    $I45=0,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$I45&lt;E$14, MIN(Payline!L$5/10, COUNTIF(L43:L45, $AU$1)) +
              MIN(Payline!L$4/10, COUNTIF(L44:L46, $AU$1)) +
              MIN(Payline!L$3/10, COUNTIF(L45:L47, $AU$1)),
    TRUE, ""
)</f>
        <v>1</v>
      </c>
      <c r="AX45" s="43" cm="1">
        <f t="array" aca="1" ref="AX45" ca="1">_xlfn.IFS(
    $I45=0,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$I45&lt;F$14, MIN(Payline!M$5/10, COUNTIF(M43:M45, $AU$1)) +
              MIN(Payline!M$4/10, COUNTIF(M44:M46, $AU$1)) +
              MIN(Payline!M$3/10, COUNTIF(M45:M47, $AU$1)),
    TRUE, ""
)</f>
        <v>0.7</v>
      </c>
      <c r="AY45" s="43" cm="1">
        <f t="array" aca="1" ref="AY45" ca="1">_xlfn.IFS(
    $I45=0,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$I45&lt;G$14, MIN(Payline!N$5/10, COUNTIF(N43:N45, $AU$1)) +
              MIN(Payline!N$4/10, COUNTIF(N44:N46, $AU$1)) +
              MIN(Payline!N$3/10, COUNTIF(N45:N47, $AU$1)),
    TRUE, ""
)</f>
        <v>0.7</v>
      </c>
      <c r="AZ45" s="46">
        <v>41</v>
      </c>
      <c r="BA45" s="43" cm="1">
        <f t="array" aca="1" ref="BA45" ca="1">_xlfn.IFS(
    $I45=0,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$I45&lt;C$14, MIN(Payline!J$5/10, COUNTIF(J43:J45, $BA$1)) +
              MIN(Payline!J$4/10, COUNTIF(J44:J46, $BA$1)) +
              MIN(Payline!J$3/10, COUNTIF(J45:J47, $BA$1)),
    TRUE, ""
)</f>
        <v>1</v>
      </c>
      <c r="BB45" s="43" cm="1">
        <f t="array" aca="1" ref="BB45" ca="1">_xlfn.IFS(
    $I45=0,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$I45&lt;D$14, MIN(Payline!K$5/10, COUNTIF(K43:K45, $BA$1)) +
              MIN(Payline!K$4/10, COUNTIF(K44:K46, $BA$1)) +
              MIN(Payline!K$3/10, COUNTIF(K45:K47, $BA$1)),
    TRUE, ""
)</f>
        <v>1</v>
      </c>
      <c r="BC45" s="43" cm="1">
        <f t="array" aca="1" ref="BC45" ca="1">_xlfn.IFS(
    $I45=0,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$I45&lt;E$14, MIN(Payline!L$5/10, COUNTIF(L43:L45, $BA$1)) +
              MIN(Payline!L$4/10, COUNTIF(L44:L46, $BA$1)) +
              MIN(Payline!L$3/10, COUNTIF(L45:L47, $BA$1)),
    TRUE, ""
)</f>
        <v>1</v>
      </c>
      <c r="BD45" s="43" cm="1">
        <f t="array" aca="1" ref="BD45" ca="1">_xlfn.IFS(
    $I45=0,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$I45&lt;F$14, MIN(Payline!M$5/10, COUNTIF(M43:M45, $BA$1)) +
              MIN(Payline!M$4/10, COUNTIF(M44:M46, $BA$1)) +
              MIN(Payline!M$3/10, COUNTIF(M45:M47, $BA$1)),
    TRUE, ""
)</f>
        <v>1</v>
      </c>
      <c r="BE45" s="43" cm="1">
        <f t="array" aca="1" ref="BE45" ca="1">_xlfn.IFS(
    $I45=0,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$I45&lt;G$14, MIN(Payline!N$5/10, COUNTIF(N43:N45, $BA$1)) +
              MIN(Payline!N$4/10, COUNTIF(N44:N46, $BA$1)) +
              MIN(Payline!N$3/10, COUNTIF(N45:N47, $BA$1)),
    TRUE, ""
)</f>
        <v>1</v>
      </c>
      <c r="BF45" s="46">
        <v>41</v>
      </c>
      <c r="BG45" s="43" cm="1">
        <f t="array" aca="1" ref="BG45" ca="1">_xlfn.IFS(
    $I45=0,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$I45&lt;C$14, MIN(Payline!J$5/10, COUNTIF(J43:J45, $BG$1)) +
              MIN(Payline!J$4/10, COUNTIF(J44:J46, $BG$1)) +
              MIN(Payline!J$3/10, COUNTIF(J45:J47, $BG$1)),
    TRUE, ""
)</f>
        <v>0</v>
      </c>
      <c r="BH45" s="43" cm="1">
        <f t="array" aca="1" ref="BH45" ca="1">_xlfn.IFS(
    $I45=0,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$I45&lt;D$14, MIN(Payline!K$5/10, COUNTIF(K43:K45, $BG$1)) +
              MIN(Payline!K$4/10, COUNTIF(K44:K46, $BG$1)) +
              MIN(Payline!K$3/10, COUNTIF(K45:K47, $BG$1)),
    TRUE, ""
)</f>
        <v>0</v>
      </c>
      <c r="BI45" s="43" cm="1">
        <f t="array" aca="1" ref="BI45" ca="1">_xlfn.IFS(
    $I45=0,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$I45&lt;E$14, MIN(Payline!L$5/10, COUNTIF(L43:L45, $BG$1)) +
              MIN(Payline!L$4/10, COUNTIF(L44:L46, $BG$1)) +
              MIN(Payline!L$3/10, COUNTIF(L45:L47, $BG$1)),
    TRUE, ""
)</f>
        <v>0</v>
      </c>
      <c r="BJ45" s="43" cm="1">
        <f t="array" aca="1" ref="BJ45" ca="1">_xlfn.IFS(
    $I45=0,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$I45&lt;F$14, MIN(Payline!M$5/10, COUNTIF(M43:M45, $BG$1)) +
              MIN(Payline!M$4/10, COUNTIF(M44:M46, $BG$1)) +
              MIN(Payline!M$3/10, COUNTIF(M45:M47, $BG$1)),
    TRUE, ""
)</f>
        <v>0</v>
      </c>
      <c r="BK45" s="43" cm="1">
        <f t="array" aca="1" ref="BK45" ca="1">_xlfn.IFS(
    $I45=0,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$I45&lt;G$14, MIN(Payline!N$5/10, COUNTIF(N43:N45, $BG$1)) +
              MIN(Payline!N$4/10, COUNTIF(N44:N46, $BG$1)) +
              MIN(Payline!N$3/10, COUNTIF(N45:N47, $BG$1)),
    TRUE, ""
)</f>
        <v>0</v>
      </c>
      <c r="BL45" s="46">
        <v>41</v>
      </c>
      <c r="BM45" s="43" cm="1">
        <f t="array" aca="1" ref="BM45" ca="1">_xlfn.IFS(
    $I45=0,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$I45&lt;C$14, MIN(Payline!J$5/10, COUNTIF(J43:J45, $BM$1)) +
              MIN(Payline!J$4/10, COUNTIF(J44:J46, $BM$1)) +
              MIN(Payline!J$3/10, COUNTIF(J45:J47, $BM$1)),
    TRUE, ""
)</f>
        <v>0.3</v>
      </c>
      <c r="BN45" s="43" cm="1">
        <f t="array" aca="1" ref="BN45" ca="1">_xlfn.IFS(
    $I45=0,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$I45&lt;D$14, MIN(Payline!K$5/10, COUNTIF(K43:K45, $BM$1)) +
              MIN(Payline!K$4/10, COUNTIF(K44:K46, $BM$1)) +
              MIN(Payline!K$3/10, COUNTIF(K45:K47, $BM$1)),
    TRUE, ""
)</f>
        <v>0.4</v>
      </c>
      <c r="BO45" s="43" cm="1">
        <f t="array" aca="1" ref="BO45" ca="1">_xlfn.IFS(
    $I45=0,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$I45&lt;E$14, MIN(Payline!L$5/10, COUNTIF(L43:L45, $BM$1)) +
              MIN(Payline!L$4/10, COUNTIF(L44:L46, $BM$1)) +
              MIN(Payline!L$3/10, COUNTIF(L45:L47, $BM$1)),
    TRUE, ""
)</f>
        <v>0.3</v>
      </c>
      <c r="BP45" s="43" cm="1">
        <f t="array" aca="1" ref="BP45" ca="1">_xlfn.IFS(
    $I45=0,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$I45&lt;F$14, MIN(Payline!M$5/10, COUNTIF(M43:M45, $BM$1)) +
              MIN(Payline!M$4/10, COUNTIF(M44:M46, $BM$1)) +
              MIN(Payline!M$3/10, COUNTIF(M45:M47, $BM$1)),
    TRUE, ""
)</f>
        <v>1</v>
      </c>
      <c r="BQ45" s="161" cm="1">
        <f t="array" aca="1" ref="BQ45" ca="1">_xlfn.IFS(
    $I45=0,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$I45&lt;G$14, MIN(Payline!N$5/10, COUNTIF(N43:N45, $BM$1)) +
              MIN(Payline!N$4/10, COUNTIF(N44:N46, $BM$1)) +
              MIN(Payline!N$3/10, COUNTIF(N45:N47, $BM$1)),
    TRUE, ""
)</f>
        <v>1</v>
      </c>
    </row>
    <row r="46" spans="1:69">
      <c r="A46" s="90" t="s">
        <v>12</v>
      </c>
      <c r="B46" s="63">
        <v>2</v>
      </c>
      <c r="C46" s="90">
        <f t="shared" ca="1" si="13"/>
        <v>35.999999999999993</v>
      </c>
      <c r="D46" s="43">
        <f t="shared" ca="1" si="14"/>
        <v>36</v>
      </c>
      <c r="E46" s="43">
        <f t="shared" ca="1" si="15"/>
        <v>35.999999999999993</v>
      </c>
      <c r="F46" s="43">
        <f t="shared" ca="1" si="16"/>
        <v>35.999999999999993</v>
      </c>
      <c r="G46" s="89">
        <f t="shared" ca="1" si="17"/>
        <v>35.999999999999993</v>
      </c>
      <c r="I46" s="84">
        <v>42</v>
      </c>
      <c r="J46" s="83" t="s">
        <v>190</v>
      </c>
      <c r="K46" s="83" t="s">
        <v>190</v>
      </c>
      <c r="L46" s="83" t="s">
        <v>190</v>
      </c>
      <c r="M46" s="83" t="s">
        <v>190</v>
      </c>
      <c r="N46" s="83" t="s">
        <v>190</v>
      </c>
      <c r="P46" s="46">
        <v>42</v>
      </c>
      <c r="Q46" s="43" cm="1">
        <f t="array" aca="1" ref="Q46" ca="1">_xlfn.IFS(
    $I46=0,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$I46=1, MIN(Payline!J$5/10, COUNTIF(INDIRECT(ADDRESS(C$14+3, COLUMN(J$1))), $Q$1) + COUNTIF(J$4, $Q$1) + COUNTIF(J$5, $Q$1)) +
          MIN(Payline!J$4/10, COUNTIF(J$4, $Q$1) + COUNTIF(J$5, $Q$1) + COUNTIF(J$6, $Q$1)) +
          MIN(Payline!J$3/10, COUNTIF(J$5:J$7, $Q$1)),
    $I46=(C$14-2),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$I46&lt;C$14, MIN(Payline!J$5/10, COUNTIF(J44:J46, $Q$1)) +
              MIN(Payline!J$4/10, COUNTIF(J45:J47, $Q$1)) +
              MIN(Payline!J$3/10, COUNTIF(J46:J48, $Q$1)),
    TRUE, ""
)</f>
        <v>0</v>
      </c>
      <c r="R46" s="43" cm="1">
        <f t="array" aca="1" ref="R46" ca="1">_xlfn.IFS(
    $I46=0,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$I46=1, MIN(Payline!K$5/10, COUNTIF(INDIRECT(ADDRESS(D$14+3, COLUMN(K$1))), $Q$1) + COUNTIF(K$4, $Q$1) + COUNTIF(K$5, $Q$1)) +
          MIN(Payline!K$4/10, COUNTIF(K$4, $Q$1) + COUNTIF(K$5, $Q$1) + COUNTIF(K$6, $Q$1)) +
          MIN(Payline!K$3/10, COUNTIF(K$5:K$7, $Q$1)),
    $I46=(D$14-2),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$I46&lt;D$14, MIN(Payline!K$5/10, COUNTIF(K44:K46, $Q$1)) +
              MIN(Payline!K$4/10, COUNTIF(K45:K47, $Q$1)) +
              MIN(Payline!K$3/10, COUNTIF(K46:K48, $Q$1)),
    TRUE, ""
)</f>
        <v>0</v>
      </c>
      <c r="S46" s="43" cm="1">
        <f t="array" aca="1" ref="S46" ca="1">_xlfn.IFS(
    $I46=0,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$I46=1, MIN(Payline!L$5/10, COUNTIF(INDIRECT(ADDRESS(E$14+3, COLUMN(L$1))), $Q$1) + COUNTIF(L$4, $Q$1) + COUNTIF(L$5, $Q$1)) +
          MIN(Payline!L$4/10, COUNTIF(L$4, $Q$1) + COUNTIF(L$5, $Q$1) + COUNTIF(L$6, $Q$1)) +
          MIN(Payline!L$3/10, COUNTIF(L$5:L$7, $Q$1)),
    $I46=(E$14-2),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$I46&lt;E$14, MIN(Payline!L$5/10, COUNTIF(L44:L46, $Q$1)) +
              MIN(Payline!L$4/10, COUNTIF(L45:L47, $Q$1)) +
              MIN(Payline!L$3/10, COUNTIF(L46:L48, $Q$1)),
    TRUE, ""
)</f>
        <v>0</v>
      </c>
      <c r="T46" s="43" cm="1">
        <f t="array" aca="1" ref="T46" ca="1">_xlfn.IFS(
    $I46=0,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$I46=1, MIN(Payline!M$5/10, COUNTIF(INDIRECT(ADDRESS(F$14+3, COLUMN(M$1))), $Q$1) + COUNTIF(M$4, $Q$1) + COUNTIF(M$5, $Q$1)) +
          MIN(Payline!M$4/10, COUNTIF(M$4, $Q$1) + COUNTIF(M$5, $Q$1) + COUNTIF(M$6, $Q$1)) +
          MIN(Payline!M$3/10, COUNTIF(M$5:M$7, $Q$1)),
    $I46=(F$14-2),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$I46&lt;F$14, MIN(Payline!M$5/10, COUNTIF(M44:M46, $Q$1)) +
              MIN(Payline!M$4/10, COUNTIF(M45:M47, $Q$1)) +
              MIN(Payline!M$3/10, COUNTIF(M46:M48, $Q$1)),
    TRUE, ""
)</f>
        <v>0</v>
      </c>
      <c r="U46" s="43" cm="1">
        <f t="array" aca="1" ref="U46" ca="1">_xlfn.IFS(
    $I46=0,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$I46=1, MIN(Payline!N$5/10, COUNTIF(INDIRECT(ADDRESS(G$14+3, COLUMN(N$1))), $Q$1) + COUNTIF(N$4, $Q$1) + COUNTIF(N$5, $Q$1)) +
          MIN(Payline!N$4/10, COUNTIF(N$4, $Q$1) + COUNTIF(N$5, $Q$1) + COUNTIF(N$6, $Q$1)) +
          MIN(Payline!N$3/10, COUNTIF(N$5:N$7, $Q$1)),
    $I46=(G$14-2),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$I46&lt;G$14, MIN(Payline!N$5/10, COUNTIF(N44:N46, $Q$1)) +
              MIN(Payline!N$4/10, COUNTIF(N45:N47, $Q$1)) +
              MIN(Payline!N$3/10, COUNTIF(N46:N48, $Q$1)),
    TRUE, ""
)</f>
        <v>0</v>
      </c>
      <c r="V46" s="46">
        <v>42</v>
      </c>
      <c r="W46" s="43" cm="1">
        <f t="array" aca="1" ref="W46" ca="1">_xlfn.IFS(
    $I46=0,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$I46=1, MIN(Payline!J$5/10, COUNTIF(INDIRECT(ADDRESS(C$14+3, COLUMN(J$1))), $W$1) + COUNTIF(J$4, $W$1) + COUNTIF(J$5, $W$1)) +
          MIN(Payline!J$4/10, COUNTIF(J$4, $W$1) + COUNTIF(J$5, $W$1) + COUNTIF(J$6, $W$1)) +
          MIN(Payline!J$3/10, COUNTIF(J$5:J$7, $W$1)),
    $I46=(C$14-2),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$I46&lt;C$14, MIN(Payline!J$5/10, COUNTIF(J44:J46, $W$1)) +
              MIN(Payline!J$4/10, COUNTIF(J45:J47, $W$1)) +
              MIN(Payline!J$3/10, COUNTIF(J46:J48, $W$1)),
    TRUE, ""
)</f>
        <v>0</v>
      </c>
      <c r="X46" s="43" cm="1">
        <f t="array" aca="1" ref="X46" ca="1">_xlfn.IFS(
    $I46=0,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$I46=1, MIN(Payline!K$5/10, COUNTIF(INDIRECT(ADDRESS(D$14+3, COLUMN(K$1))), $W$1) + COUNTIF(K$4, $W$1) + COUNTIF(K$5, $W$1)) +
          MIN(Payline!K$4/10, COUNTIF(K$4, $W$1) + COUNTIF(K$5, $W$1) + COUNTIF(K$6, $W$1)) +
          MIN(Payline!K$3/10, COUNTIF(K$5:K$7, $W$1)),
    $I46=(D$14-2),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$I46&lt;D$14, MIN(Payline!K$5/10, COUNTIF(K44:K46, $W$1)) +
              MIN(Payline!K$4/10, COUNTIF(K45:K47, $W$1)) +
              MIN(Payline!K$3/10, COUNTIF(K46:K48, $W$1)),
    TRUE, ""
)</f>
        <v>0</v>
      </c>
      <c r="Y46" s="43" cm="1">
        <f t="array" aca="1" ref="Y46" ca="1">_xlfn.IFS(
    $I46=0,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$I46=1, MIN(Payline!L$5/10, COUNTIF(INDIRECT(ADDRESS(E$14+3, COLUMN(L$1))), $W$1) + COUNTIF(L$4, $W$1) + COUNTIF(L$5, $W$1)) +
          MIN(Payline!L$4/10, COUNTIF(L$4, $W$1) + COUNTIF(L$5, $W$1) + COUNTIF(L$6, $W$1)) +
          MIN(Payline!L$3/10, COUNTIF(L$5:L$7, $W$1)),
    $I46=(E$14-2),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$I46&lt;E$14, MIN(Payline!L$5/10, COUNTIF(L44:L46, $W$1)) +
              MIN(Payline!L$4/10, COUNTIF(L45:L47, $W$1)) +
              MIN(Payline!L$3/10, COUNTIF(L46:L48, $W$1)),
    TRUE, ""
)</f>
        <v>0</v>
      </c>
      <c r="Z46" s="43" cm="1">
        <f t="array" aca="1" ref="Z46" ca="1">_xlfn.IFS(
    $I46=0,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$I46=1, MIN(Payline!M$5/10, COUNTIF(INDIRECT(ADDRESS(F$14+3, COLUMN(M$1))), $W$1) + COUNTIF(M$4, $W$1) + COUNTIF(M$5, $W$1)) +
          MIN(Payline!M$4/10, COUNTIF(M$4, $W$1) + COUNTIF(M$5, $W$1) + COUNTIF(M$6, $W$1)) +
          MIN(Payline!M$3/10, COUNTIF(M$5:M$7, $W$1)),
    $I46=(F$14-2),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$I46&lt;F$14, MIN(Payline!M$5/10, COUNTIF(M44:M46, $W$1)) +
              MIN(Payline!M$4/10, COUNTIF(M45:M47, $W$1)) +
              MIN(Payline!M$3/10, COUNTIF(M46:M48, $W$1)),
    TRUE, ""
)</f>
        <v>0</v>
      </c>
      <c r="AA46" s="43" cm="1">
        <f t="array" aca="1" ref="AA46" ca="1">_xlfn.IFS(
    $I46=0,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$I46=1, MIN(Payline!N$5/10, COUNTIF(INDIRECT(ADDRESS(G$14+3, COLUMN(N$1))), $W$1) + COUNTIF(N$4, $W$1) + COUNTIF(N$5, $W$1)) +
          MIN(Payline!N$4/10, COUNTIF(N$4, $W$1) + COUNTIF(N$5, $W$1) + COUNTIF(N$6, $W$1)) +
          MIN(Payline!N$3/10, COUNTIF(N$5:N$7, $W$1)),
    $I46=(G$14-2),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$I46&lt;G$14, MIN(Payline!N$5/10, COUNTIF(N44:N46, $W$1)) +
              MIN(Payline!N$4/10, COUNTIF(N45:N47, $W$1)) +
              MIN(Payline!N$3/10, COUNTIF(N46:N48, $W$1)),
    TRUE, ""
)</f>
        <v>0</v>
      </c>
      <c r="AB46" s="46">
        <v>42</v>
      </c>
      <c r="AC46" s="43" cm="1">
        <f t="array" aca="1" ref="AC46" ca="1">_xlfn.IFS(
    $I46=0,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$I46&lt;C$14, MIN(Payline!J$5/10, COUNTIF(J44:J46, $AC$1)) +
              MIN(Payline!J$4/10, COUNTIF(J45:J47, $AC$1)) +
              MIN(Payline!J$3/10, COUNTIF(J46:J48, $AC$1)),
    TRUE, ""
)</f>
        <v>0</v>
      </c>
      <c r="AD46" s="43" cm="1">
        <f t="array" aca="1" ref="AD46" ca="1">_xlfn.IFS(
    $I46=0,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$I46&lt;D$14, MIN(Payline!K$5/10, COUNTIF(K44:K46, $AC$1)) +
              MIN(Payline!K$4/10, COUNTIF(K45:K47, $AC$1)) +
              MIN(Payline!K$3/10, COUNTIF(K46:K48, $AC$1)),
    TRUE, ""
)</f>
        <v>0</v>
      </c>
      <c r="AE46" s="43" cm="1">
        <f t="array" aca="1" ref="AE46" ca="1">_xlfn.IFS(
    $I46=0,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$I46&lt;E$14, MIN(Payline!L$5/10, COUNTIF(L44:L46, $AC$1)) +
              MIN(Payline!L$4/10, COUNTIF(L45:L47, $AC$1)) +
              MIN(Payline!L$3/10, COUNTIF(L46:L48, $AC$1)),
    TRUE, ""
)</f>
        <v>0</v>
      </c>
      <c r="AF46" s="43" cm="1">
        <f t="array" aca="1" ref="AF46" ca="1">_xlfn.IFS(
    $I46=0,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$I46&lt;F$14, MIN(Payline!M$5/10, COUNTIF(M44:M46, $AC$1)) +
              MIN(Payline!M$4/10, COUNTIF(M45:M47, $AC$1)) +
              MIN(Payline!M$3/10, COUNTIF(M46:M48, $AC$1)),
    TRUE, ""
)</f>
        <v>0</v>
      </c>
      <c r="AG46" s="43" cm="1">
        <f t="array" aca="1" ref="AG46" ca="1">_xlfn.IFS(
    $I46=0,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$I46&lt;G$14, MIN(Payline!N$5/10, COUNTIF(N44:N46, $AC$1)) +
              MIN(Payline!N$4/10, COUNTIF(N45:N47, $AC$1)) +
              MIN(Payline!N$3/10, COUNTIF(N46:N48, $AC$1)),
    TRUE, ""
)</f>
        <v>0</v>
      </c>
      <c r="AH46" s="46">
        <v>42</v>
      </c>
      <c r="AI46" s="43" cm="1">
        <f t="array" aca="1" ref="AI46" ca="1">_xlfn.IFS(
    $I46=0,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$I46&lt;C$14, MIN(Payline!J$5/10, COUNTIF(J44:J46, $AI$1)) +
              MIN(Payline!J$4/10, COUNTIF(J45:J47, $AI$1)) +
              MIN(Payline!J$3/10, COUNTIF(J46:J48, $AI$1)),
    TRUE, ""
)</f>
        <v>0</v>
      </c>
      <c r="AJ46" s="43" cm="1">
        <f t="array" aca="1" ref="AJ46" ca="1">_xlfn.IFS(
    $I46=0,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$I46&lt;D$14, MIN(Payline!K$5/10, COUNTIF(K44:K46, $AI$1)) +
              MIN(Payline!K$4/10, COUNTIF(K45:K47, $AI$1)) +
              MIN(Payline!K$3/10, COUNTIF(K46:K48, $AI$1)),
    TRUE, ""
)</f>
        <v>0</v>
      </c>
      <c r="AK46" s="43" cm="1">
        <f t="array" aca="1" ref="AK46" ca="1">_xlfn.IFS(
    $I46=0,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$I46&lt;E$14, MIN(Payline!L$5/10, COUNTIF(L44:L46, $AI$1)) +
              MIN(Payline!L$4/10, COUNTIF(L45:L47, $AI$1)) +
              MIN(Payline!L$3/10, COUNTIF(L46:L48, $AI$1)),
    TRUE, ""
)</f>
        <v>0</v>
      </c>
      <c r="AL46" s="43" cm="1">
        <f t="array" aca="1" ref="AL46" ca="1">_xlfn.IFS(
    $I46=0,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$I46&lt;F$14, MIN(Payline!M$5/10, COUNTIF(M44:M46, $AI$1)) +
              MIN(Payline!M$4/10, COUNTIF(M45:M47, $AI$1)) +
              MIN(Payline!M$3/10, COUNTIF(M46:M48, $AI$1)),
    TRUE, ""
)</f>
        <v>0</v>
      </c>
      <c r="AM46" s="43" cm="1">
        <f t="array" aca="1" ref="AM46" ca="1">_xlfn.IFS(
    $I46=0,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$I46&lt;G$14, MIN(Payline!N$5/10, COUNTIF(N44:N46, $AI$1)) +
              MIN(Payline!N$4/10, COUNTIF(N45:N47, $AI$1)) +
              MIN(Payline!N$3/10, COUNTIF(N46:N48, $AI$1)),
    TRUE, ""
)</f>
        <v>0</v>
      </c>
      <c r="AN46" s="46">
        <v>42</v>
      </c>
      <c r="AO46" s="43" cm="1">
        <f t="array" aca="1" ref="AO46" ca="1">_xlfn.IFS(
    $I46=0,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$I46&lt;C$14, MIN(Payline!J$5/10, COUNTIF(J44:J46, $AO$1)) +
              MIN(Payline!J$4/10, COUNTIF(J45:J47, $AO$1)) +
              MIN(Payline!J$3/10, COUNTIF(J46:J48, $AO$1)),
    TRUE, ""
)</f>
        <v>0.3</v>
      </c>
      <c r="AP46" s="43" cm="1">
        <f t="array" aca="1" ref="AP46" ca="1">_xlfn.IFS(
    $I46=0,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$I46&lt;D$14, MIN(Payline!K$5/10, COUNTIF(K44:K46, $AO$1)) +
              MIN(Payline!K$4/10, COUNTIF(K45:K47, $AO$1)) +
              MIN(Payline!K$3/10, COUNTIF(K46:K48, $AO$1)),
    TRUE, ""
)</f>
        <v>0.3</v>
      </c>
      <c r="AQ46" s="43" cm="1">
        <f t="array" aca="1" ref="AQ46" ca="1">_xlfn.IFS(
    $I46=0,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$I46&lt;E$14, MIN(Payline!L$5/10, COUNTIF(L44:L46, $AO$1)) +
              MIN(Payline!L$4/10, COUNTIF(L45:L47, $AO$1)) +
              MIN(Payline!L$3/10, COUNTIF(L46:L48, $AO$1)),
    TRUE, ""
)</f>
        <v>0.3</v>
      </c>
      <c r="AR46" s="43" cm="1">
        <f t="array" aca="1" ref="AR46" ca="1">_xlfn.IFS(
    $I46=0,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$I46&lt;F$14, MIN(Payline!M$5/10, COUNTIF(M44:M46, $AO$1)) +
              MIN(Payline!M$4/10, COUNTIF(M45:M47, $AO$1)) +
              MIN(Payline!M$3/10, COUNTIF(M46:M48, $AO$1)),
    TRUE, ""
)</f>
        <v>0.4</v>
      </c>
      <c r="AS46" s="43" cm="1">
        <f t="array" aca="1" ref="AS46" ca="1">_xlfn.IFS(
    $I46=0,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$I46&lt;G$14, MIN(Payline!N$5/10, COUNTIF(N44:N46, $AO$1)) +
              MIN(Payline!N$4/10, COUNTIF(N45:N47, $AO$1)) +
              MIN(Payline!N$3/10, COUNTIF(N46:N48, $AO$1)),
    TRUE, ""
)</f>
        <v>0.3</v>
      </c>
      <c r="AT46" s="46">
        <v>42</v>
      </c>
      <c r="AU46" s="43" cm="1">
        <f t="array" aca="1" ref="AU46" ca="1">_xlfn.IFS(
    $I46=0,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$I46&lt;C$14, MIN(Payline!J$5/10, COUNTIF(J44:J46, $AU$1)) +
              MIN(Payline!J$4/10, COUNTIF(J45:J47, $AU$1)) +
              MIN(Payline!J$3/10, COUNTIF(J46:J48, $AU$1)),
    TRUE, ""
)</f>
        <v>1</v>
      </c>
      <c r="AV46" s="43" cm="1">
        <f t="array" aca="1" ref="AV46" ca="1">_xlfn.IFS(
    $I46=0,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$I46&lt;D$14, MIN(Payline!K$5/10, COUNTIF(K44:K46, $AU$1)) +
              MIN(Payline!K$4/10, COUNTIF(K45:K47, $AU$1)) +
              MIN(Payline!K$3/10, COUNTIF(K46:K48, $AU$1)),
    TRUE, ""
)</f>
        <v>1</v>
      </c>
      <c r="AW46" s="43" cm="1">
        <f t="array" aca="1" ref="AW46" ca="1">_xlfn.IFS(
    $I46=0,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$I46&lt;E$14, MIN(Payline!L$5/10, COUNTIF(L44:L46, $AU$1)) +
              MIN(Payline!L$4/10, COUNTIF(L45:L47, $AU$1)) +
              MIN(Payline!L$3/10, COUNTIF(L46:L48, $AU$1)),
    TRUE, ""
)</f>
        <v>1</v>
      </c>
      <c r="AX46" s="43" cm="1">
        <f t="array" aca="1" ref="AX46" ca="1">_xlfn.IFS(
    $I46=0,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$I46&lt;F$14, MIN(Payline!M$5/10, COUNTIF(M44:M46, $AU$1)) +
              MIN(Payline!M$4/10, COUNTIF(M45:M47, $AU$1)) +
              MIN(Payline!M$3/10, COUNTIF(M46:M48, $AU$1)),
    TRUE, ""
)</f>
        <v>1</v>
      </c>
      <c r="AY46" s="43" cm="1">
        <f t="array" aca="1" ref="AY46" ca="1">_xlfn.IFS(
    $I46=0,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$I46&lt;G$14, MIN(Payline!N$5/10, COUNTIF(N44:N46, $AU$1)) +
              MIN(Payline!N$4/10, COUNTIF(N45:N47, $AU$1)) +
              MIN(Payline!N$3/10, COUNTIF(N46:N48, $AU$1)),
    TRUE, ""
)</f>
        <v>1</v>
      </c>
      <c r="AZ46" s="46">
        <v>42</v>
      </c>
      <c r="BA46" s="43" cm="1">
        <f t="array" aca="1" ref="BA46" ca="1">_xlfn.IFS(
    $I46=0,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$I46&lt;C$14, MIN(Payline!J$5/10, COUNTIF(J44:J46, $BA$1)) +
              MIN(Payline!J$4/10, COUNTIF(J45:J47, $BA$1)) +
              MIN(Payline!J$3/10, COUNTIF(J46:J48, $BA$1)),
    TRUE, ""
)</f>
        <v>1</v>
      </c>
      <c r="BB46" s="43" cm="1">
        <f t="array" aca="1" ref="BB46" ca="1">_xlfn.IFS(
    $I46=0,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$I46&lt;D$14, MIN(Payline!K$5/10, COUNTIF(K44:K46, $BA$1)) +
              MIN(Payline!K$4/10, COUNTIF(K45:K47, $BA$1)) +
              MIN(Payline!K$3/10, COUNTIF(K46:K48, $BA$1)),
    TRUE, ""
)</f>
        <v>1</v>
      </c>
      <c r="BC46" s="43" cm="1">
        <f t="array" aca="1" ref="BC46" ca="1">_xlfn.IFS(
    $I46=0,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$I46&lt;E$14, MIN(Payline!L$5/10, COUNTIF(L44:L46, $BA$1)) +
              MIN(Payline!L$4/10, COUNTIF(L45:L47, $BA$1)) +
              MIN(Payline!L$3/10, COUNTIF(L46:L48, $BA$1)),
    TRUE, ""
)</f>
        <v>1</v>
      </c>
      <c r="BD46" s="43" cm="1">
        <f t="array" aca="1" ref="BD46" ca="1">_xlfn.IFS(
    $I46=0,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$I46&lt;F$14, MIN(Payline!M$5/10, COUNTIF(M44:M46, $BA$1)) +
              MIN(Payline!M$4/10, COUNTIF(M45:M47, $BA$1)) +
              MIN(Payline!M$3/10, COUNTIF(M46:M48, $BA$1)),
    TRUE, ""
)</f>
        <v>1</v>
      </c>
      <c r="BE46" s="43" cm="1">
        <f t="array" aca="1" ref="BE46" ca="1">_xlfn.IFS(
    $I46=0,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$I46&lt;G$14, MIN(Payline!N$5/10, COUNTIF(N44:N46, $BA$1)) +
              MIN(Payline!N$4/10, COUNTIF(N45:N47, $BA$1)) +
              MIN(Payline!N$3/10, COUNTIF(N46:N48, $BA$1)),
    TRUE, ""
)</f>
        <v>1</v>
      </c>
      <c r="BF46" s="46">
        <v>42</v>
      </c>
      <c r="BG46" s="43" cm="1">
        <f t="array" aca="1" ref="BG46" ca="1">_xlfn.IFS(
    $I46=0,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$I46&lt;C$14, MIN(Payline!J$5/10, COUNTIF(J44:J46, $BG$1)) +
              MIN(Payline!J$4/10, COUNTIF(J45:J47, $BG$1)) +
              MIN(Payline!J$3/10, COUNTIF(J46:J48, $BG$1)),
    TRUE, ""
)</f>
        <v>0</v>
      </c>
      <c r="BH46" s="43" cm="1">
        <f t="array" aca="1" ref="BH46" ca="1">_xlfn.IFS(
    $I46=0,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$I46&lt;D$14, MIN(Payline!K$5/10, COUNTIF(K44:K46, $BG$1)) +
              MIN(Payline!K$4/10, COUNTIF(K45:K47, $BG$1)) +
              MIN(Payline!K$3/10, COUNTIF(K46:K48, $BG$1)),
    TRUE, ""
)</f>
        <v>0</v>
      </c>
      <c r="BI46" s="43" cm="1">
        <f t="array" aca="1" ref="BI46" ca="1">_xlfn.IFS(
    $I46=0,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$I46&lt;E$14, MIN(Payline!L$5/10, COUNTIF(L44:L46, $BG$1)) +
              MIN(Payline!L$4/10, COUNTIF(L45:L47, $BG$1)) +
              MIN(Payline!L$3/10, COUNTIF(L46:L48, $BG$1)),
    TRUE, ""
)</f>
        <v>0</v>
      </c>
      <c r="BJ46" s="43" cm="1">
        <f t="array" aca="1" ref="BJ46" ca="1">_xlfn.IFS(
    $I46=0,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$I46&lt;F$14, MIN(Payline!M$5/10, COUNTIF(M44:M46, $BG$1)) +
              MIN(Payline!M$4/10, COUNTIF(M45:M47, $BG$1)) +
              MIN(Payline!M$3/10, COUNTIF(M46:M48, $BG$1)),
    TRUE, ""
)</f>
        <v>0</v>
      </c>
      <c r="BK46" s="43" cm="1">
        <f t="array" aca="1" ref="BK46" ca="1">_xlfn.IFS(
    $I46=0,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$I46&lt;G$14, MIN(Payline!N$5/10, COUNTIF(N44:N46, $BG$1)) +
              MIN(Payline!N$4/10, COUNTIF(N45:N47, $BG$1)) +
              MIN(Payline!N$3/10, COUNTIF(N46:N48, $BG$1)),
    TRUE, ""
)</f>
        <v>0</v>
      </c>
      <c r="BL46" s="46">
        <v>42</v>
      </c>
      <c r="BM46" s="43" cm="1">
        <f t="array" aca="1" ref="BM46" ca="1">_xlfn.IFS(
    $I46=0,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$I46&lt;C$14, MIN(Payline!J$5/10, COUNTIF(J44:J46, $BM$1)) +
              MIN(Payline!J$4/10, COUNTIF(J45:J47, $BM$1)) +
              MIN(Payline!J$3/10, COUNTIF(J46:J48, $BM$1)),
    TRUE, ""
)</f>
        <v>0</v>
      </c>
      <c r="BN46" s="43" cm="1">
        <f t="array" aca="1" ref="BN46" ca="1">_xlfn.IFS(
    $I46=0,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$I46&lt;D$14, MIN(Payline!K$5/10, COUNTIF(K44:K46, $BM$1)) +
              MIN(Payline!K$4/10, COUNTIF(K45:K47, $BM$1)) +
              MIN(Payline!K$3/10, COUNTIF(K46:K48, $BM$1)),
    TRUE, ""
)</f>
        <v>0</v>
      </c>
      <c r="BO46" s="43" cm="1">
        <f t="array" aca="1" ref="BO46" ca="1">_xlfn.IFS(
    $I46=0,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$I46&lt;E$14, MIN(Payline!L$5/10, COUNTIF(L44:L46, $BM$1)) +
              MIN(Payline!L$4/10, COUNTIF(L45:L47, $BM$1)) +
              MIN(Payline!L$3/10, COUNTIF(L46:L48, $BM$1)),
    TRUE, ""
)</f>
        <v>0</v>
      </c>
      <c r="BP46" s="43" cm="1">
        <f t="array" aca="1" ref="BP46" ca="1">_xlfn.IFS(
    $I46=0,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$I46&lt;F$14, MIN(Payline!M$5/10, COUNTIF(M44:M46, $BM$1)) +
              MIN(Payline!M$4/10, COUNTIF(M45:M47, $BM$1)) +
              MIN(Payline!M$3/10, COUNTIF(M46:M48, $BM$1)),
    TRUE, ""
)</f>
        <v>0.6</v>
      </c>
      <c r="BQ46" s="161" cm="1">
        <f t="array" aca="1" ref="BQ46" ca="1">_xlfn.IFS(
    $I46=0,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$I46&lt;G$14, MIN(Payline!N$5/10, COUNTIF(N44:N46, $BM$1)) +
              MIN(Payline!N$4/10, COUNTIF(N45:N47, $BM$1)) +
              MIN(Payline!N$3/10, COUNTIF(N46:N48, $BM$1)),
    TRUE, ""
)</f>
        <v>0.7</v>
      </c>
    </row>
    <row r="47" spans="1:69">
      <c r="A47" s="90" t="s">
        <v>11</v>
      </c>
      <c r="B47" s="63">
        <v>3</v>
      </c>
      <c r="C47" s="90">
        <f t="shared" ca="1" si="13"/>
        <v>7.7000000000000011</v>
      </c>
      <c r="D47" s="43">
        <f t="shared" ca="1" si="14"/>
        <v>7.5000000000000009</v>
      </c>
      <c r="E47" s="43">
        <f t="shared" ca="1" si="15"/>
        <v>7.7000000000000011</v>
      </c>
      <c r="F47" s="43">
        <f t="shared" ca="1" si="16"/>
        <v>6.799999999999998</v>
      </c>
      <c r="G47" s="89">
        <f t="shared" ca="1" si="17"/>
        <v>7.7000000000000011</v>
      </c>
      <c r="I47" s="84">
        <v>43</v>
      </c>
      <c r="J47" s="83" t="s">
        <v>191</v>
      </c>
      <c r="K47" s="83" t="s">
        <v>191</v>
      </c>
      <c r="L47" s="83" t="s">
        <v>191</v>
      </c>
      <c r="M47" s="83" t="s">
        <v>191</v>
      </c>
      <c r="N47" s="83" t="s">
        <v>191</v>
      </c>
      <c r="P47" s="46">
        <v>43</v>
      </c>
      <c r="Q47" s="43" cm="1">
        <f t="array" aca="1" ref="Q47" ca="1">_xlfn.IFS(
    $I47=0,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$I47=1, MIN(Payline!J$5/10, COUNTIF(INDIRECT(ADDRESS(C$14+3, COLUMN(J$1))), $Q$1) + COUNTIF(J$4, $Q$1) + COUNTIF(J$5, $Q$1)) +
          MIN(Payline!J$4/10, COUNTIF(J$4, $Q$1) + COUNTIF(J$5, $Q$1) + COUNTIF(J$6, $Q$1)) +
          MIN(Payline!J$3/10, COUNTIF(J$5:J$7, $Q$1)),
    $I47=(C$14-2),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$I47&lt;C$14, MIN(Payline!J$5/10, COUNTIF(J45:J47, $Q$1)) +
              MIN(Payline!J$4/10, COUNTIF(J46:J48, $Q$1)) +
              MIN(Payline!J$3/10, COUNTIF(J47:J49, $Q$1)),
    TRUE, ""
)</f>
        <v>0.3</v>
      </c>
      <c r="R47" s="43" cm="1">
        <f t="array" aca="1" ref="R47" ca="1">_xlfn.IFS(
    $I47=0,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$I47=1, MIN(Payline!K$5/10, COUNTIF(INDIRECT(ADDRESS(D$14+3, COLUMN(K$1))), $Q$1) + COUNTIF(K$4, $Q$1) + COUNTIF(K$5, $Q$1)) +
          MIN(Payline!K$4/10, COUNTIF(K$4, $Q$1) + COUNTIF(K$5, $Q$1) + COUNTIF(K$6, $Q$1)) +
          MIN(Payline!K$3/10, COUNTIF(K$5:K$7, $Q$1)),
    $I47=(D$14-2),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$I47&lt;D$14, MIN(Payline!K$5/10, COUNTIF(K45:K47, $Q$1)) +
              MIN(Payline!K$4/10, COUNTIF(K46:K48, $Q$1)) +
              MIN(Payline!K$3/10, COUNTIF(K47:K49, $Q$1)),
    TRUE, ""
)</f>
        <v>0.3</v>
      </c>
      <c r="S47" s="43" cm="1">
        <f t="array" aca="1" ref="S47" ca="1">_xlfn.IFS(
    $I47=0,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$I47=1, MIN(Payline!L$5/10, COUNTIF(INDIRECT(ADDRESS(E$14+3, COLUMN(L$1))), $Q$1) + COUNTIF(L$4, $Q$1) + COUNTIF(L$5, $Q$1)) +
          MIN(Payline!L$4/10, COUNTIF(L$4, $Q$1) + COUNTIF(L$5, $Q$1) + COUNTIF(L$6, $Q$1)) +
          MIN(Payline!L$3/10, COUNTIF(L$5:L$7, $Q$1)),
    $I47=(E$14-2),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$I47&lt;E$14, MIN(Payline!L$5/10, COUNTIF(L45:L47, $Q$1)) +
              MIN(Payline!L$4/10, COUNTIF(L46:L48, $Q$1)) +
              MIN(Payline!L$3/10, COUNTIF(L47:L49, $Q$1)),
    TRUE, ""
)</f>
        <v>0.3</v>
      </c>
      <c r="T47" s="43" cm="1">
        <f t="array" aca="1" ref="T47" ca="1">_xlfn.IFS(
    $I47=0,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$I47=1, MIN(Payline!M$5/10, COUNTIF(INDIRECT(ADDRESS(F$14+3, COLUMN(M$1))), $Q$1) + COUNTIF(M$4, $Q$1) + COUNTIF(M$5, $Q$1)) +
          MIN(Payline!M$4/10, COUNTIF(M$4, $Q$1) + COUNTIF(M$5, $Q$1) + COUNTIF(M$6, $Q$1)) +
          MIN(Payline!M$3/10, COUNTIF(M$5:M$7, $Q$1)),
    $I47=(F$14-2),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$I47&lt;F$14, MIN(Payline!M$5/10, COUNTIF(M45:M47, $Q$1)) +
              MIN(Payline!M$4/10, COUNTIF(M46:M48, $Q$1)) +
              MIN(Payline!M$3/10, COUNTIF(M47:M49, $Q$1)),
    TRUE, ""
)</f>
        <v>0.4</v>
      </c>
      <c r="U47" s="43" cm="1">
        <f t="array" aca="1" ref="U47" ca="1">_xlfn.IFS(
    $I47=0,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$I47=1, MIN(Payline!N$5/10, COUNTIF(INDIRECT(ADDRESS(G$14+3, COLUMN(N$1))), $Q$1) + COUNTIF(N$4, $Q$1) + COUNTIF(N$5, $Q$1)) +
          MIN(Payline!N$4/10, COUNTIF(N$4, $Q$1) + COUNTIF(N$5, $Q$1) + COUNTIF(N$6, $Q$1)) +
          MIN(Payline!N$3/10, COUNTIF(N$5:N$7, $Q$1)),
    $I47=(G$14-2),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$I47&lt;G$14, MIN(Payline!N$5/10, COUNTIF(N45:N47, $Q$1)) +
              MIN(Payline!N$4/10, COUNTIF(N46:N48, $Q$1)) +
              MIN(Payline!N$3/10, COUNTIF(N47:N49, $Q$1)),
    TRUE, ""
)</f>
        <v>0.3</v>
      </c>
      <c r="V47" s="46">
        <v>43</v>
      </c>
      <c r="W47" s="43" cm="1">
        <f t="array" aca="1" ref="W47" ca="1">_xlfn.IFS(
    $I47=0,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$I47=1, MIN(Payline!J$5/10, COUNTIF(INDIRECT(ADDRESS(C$14+3, COLUMN(J$1))), $W$1) + COUNTIF(J$4, $W$1) + COUNTIF(J$5, $W$1)) +
          MIN(Payline!J$4/10, COUNTIF(J$4, $W$1) + COUNTIF(J$5, $W$1) + COUNTIF(J$6, $W$1)) +
          MIN(Payline!J$3/10, COUNTIF(J$5:J$7, $W$1)),
    $I47=(C$14-2),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$I47&lt;C$14, MIN(Payline!J$5/10, COUNTIF(J45:J47, $W$1)) +
              MIN(Payline!J$4/10, COUNTIF(J46:J48, $W$1)) +
              MIN(Payline!J$3/10, COUNTIF(J47:J49, $W$1)),
    TRUE, ""
)</f>
        <v>0</v>
      </c>
      <c r="X47" s="43" cm="1">
        <f t="array" aca="1" ref="X47" ca="1">_xlfn.IFS(
    $I47=0,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$I47=1, MIN(Payline!K$5/10, COUNTIF(INDIRECT(ADDRESS(D$14+3, COLUMN(K$1))), $W$1) + COUNTIF(K$4, $W$1) + COUNTIF(K$5, $W$1)) +
          MIN(Payline!K$4/10, COUNTIF(K$4, $W$1) + COUNTIF(K$5, $W$1) + COUNTIF(K$6, $W$1)) +
          MIN(Payline!K$3/10, COUNTIF(K$5:K$7, $W$1)),
    $I47=(D$14-2),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$I47&lt;D$14, MIN(Payline!K$5/10, COUNTIF(K45:K47, $W$1)) +
              MIN(Payline!K$4/10, COUNTIF(K46:K48, $W$1)) +
              MIN(Payline!K$3/10, COUNTIF(K47:K49, $W$1)),
    TRUE, ""
)</f>
        <v>0</v>
      </c>
      <c r="Y47" s="43" cm="1">
        <f t="array" aca="1" ref="Y47" ca="1">_xlfn.IFS(
    $I47=0,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$I47=1, MIN(Payline!L$5/10, COUNTIF(INDIRECT(ADDRESS(E$14+3, COLUMN(L$1))), $W$1) + COUNTIF(L$4, $W$1) + COUNTIF(L$5, $W$1)) +
          MIN(Payline!L$4/10, COUNTIF(L$4, $W$1) + COUNTIF(L$5, $W$1) + COUNTIF(L$6, $W$1)) +
          MIN(Payline!L$3/10, COUNTIF(L$5:L$7, $W$1)),
    $I47=(E$14-2),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$I47&lt;E$14, MIN(Payline!L$5/10, COUNTIF(L45:L47, $W$1)) +
              MIN(Payline!L$4/10, COUNTIF(L46:L48, $W$1)) +
              MIN(Payline!L$3/10, COUNTIF(L47:L49, $W$1)),
    TRUE, ""
)</f>
        <v>0</v>
      </c>
      <c r="Z47" s="43" cm="1">
        <f t="array" aca="1" ref="Z47" ca="1">_xlfn.IFS(
    $I47=0,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$I47=1, MIN(Payline!M$5/10, COUNTIF(INDIRECT(ADDRESS(F$14+3, COLUMN(M$1))), $W$1) + COUNTIF(M$4, $W$1) + COUNTIF(M$5, $W$1)) +
          MIN(Payline!M$4/10, COUNTIF(M$4, $W$1) + COUNTIF(M$5, $W$1) + COUNTIF(M$6, $W$1)) +
          MIN(Payline!M$3/10, COUNTIF(M$5:M$7, $W$1)),
    $I47=(F$14-2),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$I47&lt;F$14, MIN(Payline!M$5/10, COUNTIF(M45:M47, $W$1)) +
              MIN(Payline!M$4/10, COUNTIF(M46:M48, $W$1)) +
              MIN(Payline!M$3/10, COUNTIF(M47:M49, $W$1)),
    TRUE, ""
)</f>
        <v>0</v>
      </c>
      <c r="AA47" s="43" cm="1">
        <f t="array" aca="1" ref="AA47" ca="1">_xlfn.IFS(
    $I47=0,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$I47=1, MIN(Payline!N$5/10, COUNTIF(INDIRECT(ADDRESS(G$14+3, COLUMN(N$1))), $W$1) + COUNTIF(N$4, $W$1) + COUNTIF(N$5, $W$1)) +
          MIN(Payline!N$4/10, COUNTIF(N$4, $W$1) + COUNTIF(N$5, $W$1) + COUNTIF(N$6, $W$1)) +
          MIN(Payline!N$3/10, COUNTIF(N$5:N$7, $W$1)),
    $I47=(G$14-2),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$I47&lt;G$14, MIN(Payline!N$5/10, COUNTIF(N45:N47, $W$1)) +
              MIN(Payline!N$4/10, COUNTIF(N46:N48, $W$1)) +
              MIN(Payline!N$3/10, COUNTIF(N47:N49, $W$1)),
    TRUE, ""
)</f>
        <v>0</v>
      </c>
      <c r="AB47" s="46">
        <v>43</v>
      </c>
      <c r="AC47" s="43" cm="1">
        <f t="array" aca="1" ref="AC47" ca="1">_xlfn.IFS(
    $I47=0,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$I47&lt;C$14, MIN(Payline!J$5/10, COUNTIF(J45:J47, $AC$1)) +
              MIN(Payline!J$4/10, COUNTIF(J46:J48, $AC$1)) +
              MIN(Payline!J$3/10, COUNTIF(J47:J49, $AC$1)),
    TRUE, ""
)</f>
        <v>0</v>
      </c>
      <c r="AD47" s="43" cm="1">
        <f t="array" aca="1" ref="AD47" ca="1">_xlfn.IFS(
    $I47=0,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$I47&lt;D$14, MIN(Payline!K$5/10, COUNTIF(K45:K47, $AC$1)) +
              MIN(Payline!K$4/10, COUNTIF(K46:K48, $AC$1)) +
              MIN(Payline!K$3/10, COUNTIF(K47:K49, $AC$1)),
    TRUE, ""
)</f>
        <v>0</v>
      </c>
      <c r="AE47" s="43" cm="1">
        <f t="array" aca="1" ref="AE47" ca="1">_xlfn.IFS(
    $I47=0,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$I47&lt;E$14, MIN(Payline!L$5/10, COUNTIF(L45:L47, $AC$1)) +
              MIN(Payline!L$4/10, COUNTIF(L46:L48, $AC$1)) +
              MIN(Payline!L$3/10, COUNTIF(L47:L49, $AC$1)),
    TRUE, ""
)</f>
        <v>0</v>
      </c>
      <c r="AF47" s="43" cm="1">
        <f t="array" aca="1" ref="AF47" ca="1">_xlfn.IFS(
    $I47=0,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$I47&lt;F$14, MIN(Payline!M$5/10, COUNTIF(M45:M47, $AC$1)) +
              MIN(Payline!M$4/10, COUNTIF(M46:M48, $AC$1)) +
              MIN(Payline!M$3/10, COUNTIF(M47:M49, $AC$1)),
    TRUE, ""
)</f>
        <v>0</v>
      </c>
      <c r="AG47" s="43" cm="1">
        <f t="array" aca="1" ref="AG47" ca="1">_xlfn.IFS(
    $I47=0,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$I47&lt;G$14, MIN(Payline!N$5/10, COUNTIF(N45:N47, $AC$1)) +
              MIN(Payline!N$4/10, COUNTIF(N46:N48, $AC$1)) +
              MIN(Payline!N$3/10, COUNTIF(N47:N49, $AC$1)),
    TRUE, ""
)</f>
        <v>0</v>
      </c>
      <c r="AH47" s="46">
        <v>43</v>
      </c>
      <c r="AI47" s="43" cm="1">
        <f t="array" aca="1" ref="AI47" ca="1">_xlfn.IFS(
    $I47=0,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$I47&lt;C$14, MIN(Payline!J$5/10, COUNTIF(J45:J47, $AI$1)) +
              MIN(Payline!J$4/10, COUNTIF(J46:J48, $AI$1)) +
              MIN(Payline!J$3/10, COUNTIF(J47:J49, $AI$1)),
    TRUE, ""
)</f>
        <v>0</v>
      </c>
      <c r="AJ47" s="43" cm="1">
        <f t="array" aca="1" ref="AJ47" ca="1">_xlfn.IFS(
    $I47=0,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$I47&lt;D$14, MIN(Payline!K$5/10, COUNTIF(K45:K47, $AI$1)) +
              MIN(Payline!K$4/10, COUNTIF(K46:K48, $AI$1)) +
              MIN(Payline!K$3/10, COUNTIF(K47:K49, $AI$1)),
    TRUE, ""
)</f>
        <v>0</v>
      </c>
      <c r="AK47" s="43" cm="1">
        <f t="array" aca="1" ref="AK47" ca="1">_xlfn.IFS(
    $I47=0,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$I47&lt;E$14, MIN(Payline!L$5/10, COUNTIF(L45:L47, $AI$1)) +
              MIN(Payline!L$4/10, COUNTIF(L46:L48, $AI$1)) +
              MIN(Payline!L$3/10, COUNTIF(L47:L49, $AI$1)),
    TRUE, ""
)</f>
        <v>0</v>
      </c>
      <c r="AL47" s="43" cm="1">
        <f t="array" aca="1" ref="AL47" ca="1">_xlfn.IFS(
    $I47=0,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$I47&lt;F$14, MIN(Payline!M$5/10, COUNTIF(M45:M47, $AI$1)) +
              MIN(Payline!M$4/10, COUNTIF(M46:M48, $AI$1)) +
              MIN(Payline!M$3/10, COUNTIF(M47:M49, $AI$1)),
    TRUE, ""
)</f>
        <v>0</v>
      </c>
      <c r="AM47" s="43" cm="1">
        <f t="array" aca="1" ref="AM47" ca="1">_xlfn.IFS(
    $I47=0,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$I47&lt;G$14, MIN(Payline!N$5/10, COUNTIF(N45:N47, $AI$1)) +
              MIN(Payline!N$4/10, COUNTIF(N46:N48, $AI$1)) +
              MIN(Payline!N$3/10, COUNTIF(N47:N49, $AI$1)),
    TRUE, ""
)</f>
        <v>0</v>
      </c>
      <c r="AN47" s="46">
        <v>43</v>
      </c>
      <c r="AO47" s="43" cm="1">
        <f t="array" aca="1" ref="AO47" ca="1">_xlfn.IFS(
    $I47=0,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$I47&lt;C$14, MIN(Payline!J$5/10, COUNTIF(J45:J47, $AO$1)) +
              MIN(Payline!J$4/10, COUNTIF(J46:J48, $AO$1)) +
              MIN(Payline!J$3/10, COUNTIF(J47:J49, $AO$1)),
    TRUE, ""
)</f>
        <v>0.7</v>
      </c>
      <c r="AP47" s="43" cm="1">
        <f t="array" aca="1" ref="AP47" ca="1">_xlfn.IFS(
    $I47=0,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$I47&lt;D$14, MIN(Payline!K$5/10, COUNTIF(K45:K47, $AO$1)) +
              MIN(Payline!K$4/10, COUNTIF(K46:K48, $AO$1)) +
              MIN(Payline!K$3/10, COUNTIF(K47:K49, $AO$1)),
    TRUE, ""
)</f>
        <v>0.6</v>
      </c>
      <c r="AQ47" s="43" cm="1">
        <f t="array" aca="1" ref="AQ47" ca="1">_xlfn.IFS(
    $I47=0,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$I47&lt;E$14, MIN(Payline!L$5/10, COUNTIF(L45:L47, $AO$1)) +
              MIN(Payline!L$4/10, COUNTIF(L46:L48, $AO$1)) +
              MIN(Payline!L$3/10, COUNTIF(L47:L49, $AO$1)),
    TRUE, ""
)</f>
        <v>0.7</v>
      </c>
      <c r="AR47" s="43" cm="1">
        <f t="array" aca="1" ref="AR47" ca="1">_xlfn.IFS(
    $I47=0,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$I47&lt;F$14, MIN(Payline!M$5/10, COUNTIF(M45:M47, $AO$1)) +
              MIN(Payline!M$4/10, COUNTIF(M46:M48, $AO$1)) +
              MIN(Payline!M$3/10, COUNTIF(M47:M49, $AO$1)),
    TRUE, ""
)</f>
        <v>0.7</v>
      </c>
      <c r="AS47" s="43" cm="1">
        <f t="array" aca="1" ref="AS47" ca="1">_xlfn.IFS(
    $I47=0,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$I47&lt;G$14, MIN(Payline!N$5/10, COUNTIF(N45:N47, $AO$1)) +
              MIN(Payline!N$4/10, COUNTIF(N46:N48, $AO$1)) +
              MIN(Payline!N$3/10, COUNTIF(N47:N49, $AO$1)),
    TRUE, ""
)</f>
        <v>0.7</v>
      </c>
      <c r="AT47" s="46">
        <v>43</v>
      </c>
      <c r="AU47" s="43" cm="1">
        <f t="array" aca="1" ref="AU47" ca="1">_xlfn.IFS(
    $I47=0,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$I47&lt;C$14, MIN(Payline!J$5/10, COUNTIF(J45:J47, $AU$1)) +
              MIN(Payline!J$4/10, COUNTIF(J46:J48, $AU$1)) +
              MIN(Payline!J$3/10, COUNTIF(J47:J49, $AU$1)),
    TRUE, ""
)</f>
        <v>0.7</v>
      </c>
      <c r="AV47" s="43" cm="1">
        <f t="array" aca="1" ref="AV47" ca="1">_xlfn.IFS(
    $I47=0,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$I47&lt;D$14, MIN(Payline!K$5/10, COUNTIF(K45:K47, $AU$1)) +
              MIN(Payline!K$4/10, COUNTIF(K46:K48, $AU$1)) +
              MIN(Payline!K$3/10, COUNTIF(K47:K49, $AU$1)),
    TRUE, ""
)</f>
        <v>0.7</v>
      </c>
      <c r="AW47" s="43" cm="1">
        <f t="array" aca="1" ref="AW47" ca="1">_xlfn.IFS(
    $I47=0,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$I47&lt;E$14, MIN(Payline!L$5/10, COUNTIF(L45:L47, $AU$1)) +
              MIN(Payline!L$4/10, COUNTIF(L46:L48, $AU$1)) +
              MIN(Payline!L$3/10, COUNTIF(L47:L49, $AU$1)),
    TRUE, ""
)</f>
        <v>0.7</v>
      </c>
      <c r="AX47" s="43" cm="1">
        <f t="array" aca="1" ref="AX47" ca="1">_xlfn.IFS(
    $I47=0,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$I47&lt;F$14, MIN(Payline!M$5/10, COUNTIF(M45:M47, $AU$1)) +
              MIN(Payline!M$4/10, COUNTIF(M46:M48, $AU$1)) +
              MIN(Payline!M$3/10, COUNTIF(M47:M49, $AU$1)),
    TRUE, ""
)</f>
        <v>0.6</v>
      </c>
      <c r="AY47" s="43" cm="1">
        <f t="array" aca="1" ref="AY47" ca="1">_xlfn.IFS(
    $I47=0,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$I47&lt;G$14, MIN(Payline!N$5/10, COUNTIF(N45:N47, $AU$1)) +
              MIN(Payline!N$4/10, COUNTIF(N46:N48, $AU$1)) +
              MIN(Payline!N$3/10, COUNTIF(N47:N49, $AU$1)),
    TRUE, ""
)</f>
        <v>0.7</v>
      </c>
      <c r="AZ47" s="46">
        <v>43</v>
      </c>
      <c r="BA47" s="43" cm="1">
        <f t="array" aca="1" ref="BA47" ca="1">_xlfn.IFS(
    $I47=0,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$I47&lt;C$14, MIN(Payline!J$5/10, COUNTIF(J45:J47, $BA$1)) +
              MIN(Payline!J$4/10, COUNTIF(J46:J48, $BA$1)) +
              MIN(Payline!J$3/10, COUNTIF(J47:J49, $BA$1)),
    TRUE, ""
)</f>
        <v>1</v>
      </c>
      <c r="BB47" s="43" cm="1">
        <f t="array" aca="1" ref="BB47" ca="1">_xlfn.IFS(
    $I47=0,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$I47&lt;D$14, MIN(Payline!K$5/10, COUNTIF(K45:K47, $BA$1)) +
              MIN(Payline!K$4/10, COUNTIF(K46:K48, $BA$1)) +
              MIN(Payline!K$3/10, COUNTIF(K47:K49, $BA$1)),
    TRUE, ""
)</f>
        <v>1</v>
      </c>
      <c r="BC47" s="43" cm="1">
        <f t="array" aca="1" ref="BC47" ca="1">_xlfn.IFS(
    $I47=0,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$I47&lt;E$14, MIN(Payline!L$5/10, COUNTIF(L45:L47, $BA$1)) +
              MIN(Payline!L$4/10, COUNTIF(L46:L48, $BA$1)) +
              MIN(Payline!L$3/10, COUNTIF(L47:L49, $BA$1)),
    TRUE, ""
)</f>
        <v>1</v>
      </c>
      <c r="BD47" s="43" cm="1">
        <f t="array" aca="1" ref="BD47" ca="1">_xlfn.IFS(
    $I47=0,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$I47&lt;F$14, MIN(Payline!M$5/10, COUNTIF(M45:M47, $BA$1)) +
              MIN(Payline!M$4/10, COUNTIF(M46:M48, $BA$1)) +
              MIN(Payline!M$3/10, COUNTIF(M47:M49, $BA$1)),
    TRUE, ""
)</f>
        <v>1</v>
      </c>
      <c r="BE47" s="43" cm="1">
        <f t="array" aca="1" ref="BE47" ca="1">_xlfn.IFS(
    $I47=0,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$I47&lt;G$14, MIN(Payline!N$5/10, COUNTIF(N45:N47, $BA$1)) +
              MIN(Payline!N$4/10, COUNTIF(N46:N48, $BA$1)) +
              MIN(Payline!N$3/10, COUNTIF(N47:N49, $BA$1)),
    TRUE, ""
)</f>
        <v>1</v>
      </c>
      <c r="BF47" s="46">
        <v>43</v>
      </c>
      <c r="BG47" s="43" cm="1">
        <f t="array" aca="1" ref="BG47" ca="1">_xlfn.IFS(
    $I47=0,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$I47&lt;C$14, MIN(Payline!J$5/10, COUNTIF(J45:J47, $BG$1)) +
              MIN(Payline!J$4/10, COUNTIF(J46:J48, $BG$1)) +
              MIN(Payline!J$3/10, COUNTIF(J47:J49, $BG$1)),
    TRUE, ""
)</f>
        <v>0</v>
      </c>
      <c r="BH47" s="43" cm="1">
        <f t="array" aca="1" ref="BH47" ca="1">_xlfn.IFS(
    $I47=0,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$I47&lt;D$14, MIN(Payline!K$5/10, COUNTIF(K45:K47, $BG$1)) +
              MIN(Payline!K$4/10, COUNTIF(K46:K48, $BG$1)) +
              MIN(Payline!K$3/10, COUNTIF(K47:K49, $BG$1)),
    TRUE, ""
)</f>
        <v>0</v>
      </c>
      <c r="BI47" s="43" cm="1">
        <f t="array" aca="1" ref="BI47" ca="1">_xlfn.IFS(
    $I47=0,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$I47&lt;E$14, MIN(Payline!L$5/10, COUNTIF(L45:L47, $BG$1)) +
              MIN(Payline!L$4/10, COUNTIF(L46:L48, $BG$1)) +
              MIN(Payline!L$3/10, COUNTIF(L47:L49, $BG$1)),
    TRUE, ""
)</f>
        <v>0</v>
      </c>
      <c r="BJ47" s="43" cm="1">
        <f t="array" aca="1" ref="BJ47" ca="1">_xlfn.IFS(
    $I47=0,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$I47&lt;F$14, MIN(Payline!M$5/10, COUNTIF(M45:M47, $BG$1)) +
              MIN(Payline!M$4/10, COUNTIF(M46:M48, $BG$1)) +
              MIN(Payline!M$3/10, COUNTIF(M47:M49, $BG$1)),
    TRUE, ""
)</f>
        <v>0</v>
      </c>
      <c r="BK47" s="43" cm="1">
        <f t="array" aca="1" ref="BK47" ca="1">_xlfn.IFS(
    $I47=0,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$I47&lt;G$14, MIN(Payline!N$5/10, COUNTIF(N45:N47, $BG$1)) +
              MIN(Payline!N$4/10, COUNTIF(N46:N48, $BG$1)) +
              MIN(Payline!N$3/10, COUNTIF(N47:N49, $BG$1)),
    TRUE, ""
)</f>
        <v>0</v>
      </c>
      <c r="BL47" s="46">
        <v>43</v>
      </c>
      <c r="BM47" s="43" cm="1">
        <f t="array" aca="1" ref="BM47" ca="1">_xlfn.IFS(
    $I47=0,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$I47&lt;C$14, MIN(Payline!J$5/10, COUNTIF(J45:J47, $BM$1)) +
              MIN(Payline!J$4/10, COUNTIF(J46:J48, $BM$1)) +
              MIN(Payline!J$3/10, COUNTIF(J47:J49, $BM$1)),
    TRUE, ""
)</f>
        <v>0</v>
      </c>
      <c r="BN47" s="43" cm="1">
        <f t="array" aca="1" ref="BN47" ca="1">_xlfn.IFS(
    $I47=0,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$I47&lt;D$14, MIN(Payline!K$5/10, COUNTIF(K45:K47, $BM$1)) +
              MIN(Payline!K$4/10, COUNTIF(K46:K48, $BM$1)) +
              MIN(Payline!K$3/10, COUNTIF(K47:K49, $BM$1)),
    TRUE, ""
)</f>
        <v>0</v>
      </c>
      <c r="BO47" s="43" cm="1">
        <f t="array" aca="1" ref="BO47" ca="1">_xlfn.IFS(
    $I47=0,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$I47&lt;E$14, MIN(Payline!L$5/10, COUNTIF(L45:L47, $BM$1)) +
              MIN(Payline!L$4/10, COUNTIF(L46:L48, $BM$1)) +
              MIN(Payline!L$3/10, COUNTIF(L47:L49, $BM$1)),
    TRUE, ""
)</f>
        <v>0</v>
      </c>
      <c r="BP47" s="43" cm="1">
        <f t="array" aca="1" ref="BP47" ca="1">_xlfn.IFS(
    $I47=0,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$I47&lt;F$14, MIN(Payline!M$5/10, COUNTIF(M45:M47, $BM$1)) +
              MIN(Payline!M$4/10, COUNTIF(M46:M48, $BM$1)) +
              MIN(Payline!M$3/10, COUNTIF(M47:M49, $BM$1)),
    TRUE, ""
)</f>
        <v>0.3</v>
      </c>
      <c r="BQ47" s="161" cm="1">
        <f t="array" aca="1" ref="BQ47" ca="1">_xlfn.IFS(
    $I47=0,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$I47&lt;G$14, MIN(Payline!N$5/10, COUNTIF(N45:N47, $BM$1)) +
              MIN(Payline!N$4/10, COUNTIF(N46:N48, $BM$1)) +
              MIN(Payline!N$3/10, COUNTIF(N47:N49, $BM$1)),
    TRUE, ""
)</f>
        <v>0.3</v>
      </c>
    </row>
    <row r="48" spans="1:69">
      <c r="A48" s="90" t="s">
        <v>10</v>
      </c>
      <c r="B48" s="63">
        <v>4</v>
      </c>
      <c r="C48" s="90">
        <f t="shared" ca="1" si="13"/>
        <v>2.6999999999999997</v>
      </c>
      <c r="D48" s="43">
        <f t="shared" ca="1" si="14"/>
        <v>3.4999999999999996</v>
      </c>
      <c r="E48" s="43">
        <f t="shared" ca="1" si="15"/>
        <v>2.6999999999999997</v>
      </c>
      <c r="F48" s="43">
        <f t="shared" ca="1" si="16"/>
        <v>2.8</v>
      </c>
      <c r="G48" s="89">
        <f t="shared" ca="1" si="17"/>
        <v>2.6999999999999997</v>
      </c>
      <c r="I48" s="84">
        <v>44</v>
      </c>
      <c r="J48" s="83" t="s">
        <v>189</v>
      </c>
      <c r="K48" s="83" t="s">
        <v>189</v>
      </c>
      <c r="L48" s="83" t="s">
        <v>189</v>
      </c>
      <c r="M48" s="83" t="s">
        <v>189</v>
      </c>
      <c r="N48" s="83" t="s">
        <v>189</v>
      </c>
      <c r="P48" s="46">
        <v>44</v>
      </c>
      <c r="Q48" s="43" cm="1">
        <f t="array" aca="1" ref="Q48" ca="1">_xlfn.IFS(
    $I48=0,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$I48=1, MIN(Payline!J$5/10, COUNTIF(INDIRECT(ADDRESS(C$14+3, COLUMN(J$1))), $Q$1) + COUNTIF(J$4, $Q$1) + COUNTIF(J$5, $Q$1)) +
          MIN(Payline!J$4/10, COUNTIF(J$4, $Q$1) + COUNTIF(J$5, $Q$1) + COUNTIF(J$6, $Q$1)) +
          MIN(Payline!J$3/10, COUNTIF(J$5:J$7, $Q$1)),
    $I48=(C$14-2),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$I48&lt;C$14, MIN(Payline!J$5/10, COUNTIF(J46:J48, $Q$1)) +
              MIN(Payline!J$4/10, COUNTIF(J47:J49, $Q$1)) +
              MIN(Payline!J$3/10, COUNTIF(J48:J50, $Q$1)),
    TRUE, ""
)</f>
        <v>0.7</v>
      </c>
      <c r="R48" s="43" cm="1">
        <f t="array" aca="1" ref="R48" ca="1">_xlfn.IFS(
    $I48=0,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$I48=1, MIN(Payline!K$5/10, COUNTIF(INDIRECT(ADDRESS(D$14+3, COLUMN(K$1))), $Q$1) + COUNTIF(K$4, $Q$1) + COUNTIF(K$5, $Q$1)) +
          MIN(Payline!K$4/10, COUNTIF(K$4, $Q$1) + COUNTIF(K$5, $Q$1) + COUNTIF(K$6, $Q$1)) +
          MIN(Payline!K$3/10, COUNTIF(K$5:K$7, $Q$1)),
    $I48=(D$14-2),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$I48&lt;D$14, MIN(Payline!K$5/10, COUNTIF(K46:K48, $Q$1)) +
              MIN(Payline!K$4/10, COUNTIF(K47:K49, $Q$1)) +
              MIN(Payline!K$3/10, COUNTIF(K48:K50, $Q$1)),
    TRUE, ""
)</f>
        <v>0.6</v>
      </c>
      <c r="S48" s="43" cm="1">
        <f t="array" aca="1" ref="S48" ca="1">_xlfn.IFS(
    $I48=0,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$I48=1, MIN(Payline!L$5/10, COUNTIF(INDIRECT(ADDRESS(E$14+3, COLUMN(L$1))), $Q$1) + COUNTIF(L$4, $Q$1) + COUNTIF(L$5, $Q$1)) +
          MIN(Payline!L$4/10, COUNTIF(L$4, $Q$1) + COUNTIF(L$5, $Q$1) + COUNTIF(L$6, $Q$1)) +
          MIN(Payline!L$3/10, COUNTIF(L$5:L$7, $Q$1)),
    $I48=(E$14-2),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$I48&lt;E$14, MIN(Payline!L$5/10, COUNTIF(L46:L48, $Q$1)) +
              MIN(Payline!L$4/10, COUNTIF(L47:L49, $Q$1)) +
              MIN(Payline!L$3/10, COUNTIF(L48:L50, $Q$1)),
    TRUE, ""
)</f>
        <v>0.7</v>
      </c>
      <c r="T48" s="43" cm="1">
        <f t="array" aca="1" ref="T48" ca="1">_xlfn.IFS(
    $I48=0,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$I48=1, MIN(Payline!M$5/10, COUNTIF(INDIRECT(ADDRESS(F$14+3, COLUMN(M$1))), $Q$1) + COUNTIF(M$4, $Q$1) + COUNTIF(M$5, $Q$1)) +
          MIN(Payline!M$4/10, COUNTIF(M$4, $Q$1) + COUNTIF(M$5, $Q$1) + COUNTIF(M$6, $Q$1)) +
          MIN(Payline!M$3/10, COUNTIF(M$5:M$7, $Q$1)),
    $I48=(F$14-2),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$I48&lt;F$14, MIN(Payline!M$5/10, COUNTIF(M46:M48, $Q$1)) +
              MIN(Payline!M$4/10, COUNTIF(M47:M49, $Q$1)) +
              MIN(Payline!M$3/10, COUNTIF(M48:M50, $Q$1)),
    TRUE, ""
)</f>
        <v>0.7</v>
      </c>
      <c r="U48" s="43" cm="1">
        <f t="array" aca="1" ref="U48" ca="1">_xlfn.IFS(
    $I48=0,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$I48=1, MIN(Payline!N$5/10, COUNTIF(INDIRECT(ADDRESS(G$14+3, COLUMN(N$1))), $Q$1) + COUNTIF(N$4, $Q$1) + COUNTIF(N$5, $Q$1)) +
          MIN(Payline!N$4/10, COUNTIF(N$4, $Q$1) + COUNTIF(N$5, $Q$1) + COUNTIF(N$6, $Q$1)) +
          MIN(Payline!N$3/10, COUNTIF(N$5:N$7, $Q$1)),
    $I48=(G$14-2),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$I48&lt;G$14, MIN(Payline!N$5/10, COUNTIF(N46:N48, $Q$1)) +
              MIN(Payline!N$4/10, COUNTIF(N47:N49, $Q$1)) +
              MIN(Payline!N$3/10, COUNTIF(N48:N50, $Q$1)),
    TRUE, ""
)</f>
        <v>0.7</v>
      </c>
      <c r="V48" s="46">
        <v>44</v>
      </c>
      <c r="W48" s="43" cm="1">
        <f t="array" aca="1" ref="W48" ca="1">_xlfn.IFS(
    $I48=0,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$I48=1, MIN(Payline!J$5/10, COUNTIF(INDIRECT(ADDRESS(C$14+3, COLUMN(J$1))), $W$1) + COUNTIF(J$4, $W$1) + COUNTIF(J$5, $W$1)) +
          MIN(Payline!J$4/10, COUNTIF(J$4, $W$1) + COUNTIF(J$5, $W$1) + COUNTIF(J$6, $W$1)) +
          MIN(Payline!J$3/10, COUNTIF(J$5:J$7, $W$1)),
    $I48=(C$14-2),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$I48&lt;C$14, MIN(Payline!J$5/10, COUNTIF(J46:J48, $W$1)) +
              MIN(Payline!J$4/10, COUNTIF(J47:J49, $W$1)) +
              MIN(Payline!J$3/10, COUNTIF(J48:J50, $W$1)),
    TRUE, ""
)</f>
        <v>0.3</v>
      </c>
      <c r="X48" s="43" cm="1">
        <f t="array" aca="1" ref="X48" ca="1">_xlfn.IFS(
    $I48=0,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$I48=1, MIN(Payline!K$5/10, COUNTIF(INDIRECT(ADDRESS(D$14+3, COLUMN(K$1))), $W$1) + COUNTIF(K$4, $W$1) + COUNTIF(K$5, $W$1)) +
          MIN(Payline!K$4/10, COUNTIF(K$4, $W$1) + COUNTIF(K$5, $W$1) + COUNTIF(K$6, $W$1)) +
          MIN(Payline!K$3/10, COUNTIF(K$5:K$7, $W$1)),
    $I48=(D$14-2),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$I48&lt;D$14, MIN(Payline!K$5/10, COUNTIF(K46:K48, $W$1)) +
              MIN(Payline!K$4/10, COUNTIF(K47:K49, $W$1)) +
              MIN(Payline!K$3/10, COUNTIF(K48:K50, $W$1)),
    TRUE, ""
)</f>
        <v>0.3</v>
      </c>
      <c r="Y48" s="43" cm="1">
        <f t="array" aca="1" ref="Y48" ca="1">_xlfn.IFS(
    $I48=0,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$I48=1, MIN(Payline!L$5/10, COUNTIF(INDIRECT(ADDRESS(E$14+3, COLUMN(L$1))), $W$1) + COUNTIF(L$4, $W$1) + COUNTIF(L$5, $W$1)) +
          MIN(Payline!L$4/10, COUNTIF(L$4, $W$1) + COUNTIF(L$5, $W$1) + COUNTIF(L$6, $W$1)) +
          MIN(Payline!L$3/10, COUNTIF(L$5:L$7, $W$1)),
    $I48=(E$14-2),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$I48&lt;E$14, MIN(Payline!L$5/10, COUNTIF(L46:L48, $W$1)) +
              MIN(Payline!L$4/10, COUNTIF(L47:L49, $W$1)) +
              MIN(Payline!L$3/10, COUNTIF(L48:L50, $W$1)),
    TRUE, ""
)</f>
        <v>0.3</v>
      </c>
      <c r="Z48" s="43" cm="1">
        <f t="array" aca="1" ref="Z48" ca="1">_xlfn.IFS(
    $I48=0,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$I48=1, MIN(Payline!M$5/10, COUNTIF(INDIRECT(ADDRESS(F$14+3, COLUMN(M$1))), $W$1) + COUNTIF(M$4, $W$1) + COUNTIF(M$5, $W$1)) +
          MIN(Payline!M$4/10, COUNTIF(M$4, $W$1) + COUNTIF(M$5, $W$1) + COUNTIF(M$6, $W$1)) +
          MIN(Payline!M$3/10, COUNTIF(M$5:M$7, $W$1)),
    $I48=(F$14-2),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$I48&lt;F$14, MIN(Payline!M$5/10, COUNTIF(M46:M48, $W$1)) +
              MIN(Payline!M$4/10, COUNTIF(M47:M49, $W$1)) +
              MIN(Payline!M$3/10, COUNTIF(M48:M50, $W$1)),
    TRUE, ""
)</f>
        <v>0.4</v>
      </c>
      <c r="AA48" s="43" cm="1">
        <f t="array" aca="1" ref="AA48" ca="1">_xlfn.IFS(
    $I48=0,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$I48=1, MIN(Payline!N$5/10, COUNTIF(INDIRECT(ADDRESS(G$14+3, COLUMN(N$1))), $W$1) + COUNTIF(N$4, $W$1) + COUNTIF(N$5, $W$1)) +
          MIN(Payline!N$4/10, COUNTIF(N$4, $W$1) + COUNTIF(N$5, $W$1) + COUNTIF(N$6, $W$1)) +
          MIN(Payline!N$3/10, COUNTIF(N$5:N$7, $W$1)),
    $I48=(G$14-2),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$I48&lt;G$14, MIN(Payline!N$5/10, COUNTIF(N46:N48, $W$1)) +
              MIN(Payline!N$4/10, COUNTIF(N47:N49, $W$1)) +
              MIN(Payline!N$3/10, COUNTIF(N48:N50, $W$1)),
    TRUE, ""
)</f>
        <v>0.3</v>
      </c>
      <c r="AB48" s="46">
        <v>44</v>
      </c>
      <c r="AC48" s="43" cm="1">
        <f t="array" aca="1" ref="AC48" ca="1">_xlfn.IFS(
    $I48=0,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$I48&lt;C$14, MIN(Payline!J$5/10, COUNTIF(J46:J48, $AC$1)) +
              MIN(Payline!J$4/10, COUNTIF(J47:J49, $AC$1)) +
              MIN(Payline!J$3/10, COUNTIF(J48:J50, $AC$1)),
    TRUE, ""
)</f>
        <v>0</v>
      </c>
      <c r="AD48" s="43" cm="1">
        <f t="array" aca="1" ref="AD48" ca="1">_xlfn.IFS(
    $I48=0,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$I48&lt;D$14, MIN(Payline!K$5/10, COUNTIF(K46:K48, $AC$1)) +
              MIN(Payline!K$4/10, COUNTIF(K47:K49, $AC$1)) +
              MIN(Payline!K$3/10, COUNTIF(K48:K50, $AC$1)),
    TRUE, ""
)</f>
        <v>0</v>
      </c>
      <c r="AE48" s="43" cm="1">
        <f t="array" aca="1" ref="AE48" ca="1">_xlfn.IFS(
    $I48=0,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$I48&lt;E$14, MIN(Payline!L$5/10, COUNTIF(L46:L48, $AC$1)) +
              MIN(Payline!L$4/10, COUNTIF(L47:L49, $AC$1)) +
              MIN(Payline!L$3/10, COUNTIF(L48:L50, $AC$1)),
    TRUE, ""
)</f>
        <v>0</v>
      </c>
      <c r="AF48" s="43" cm="1">
        <f t="array" aca="1" ref="AF48" ca="1">_xlfn.IFS(
    $I48=0,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$I48&lt;F$14, MIN(Payline!M$5/10, COUNTIF(M46:M48, $AC$1)) +
              MIN(Payline!M$4/10, COUNTIF(M47:M49, $AC$1)) +
              MIN(Payline!M$3/10, COUNTIF(M48:M50, $AC$1)),
    TRUE, ""
)</f>
        <v>0</v>
      </c>
      <c r="AG48" s="43" cm="1">
        <f t="array" aca="1" ref="AG48" ca="1">_xlfn.IFS(
    $I48=0,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$I48&lt;G$14, MIN(Payline!N$5/10, COUNTIF(N46:N48, $AC$1)) +
              MIN(Payline!N$4/10, COUNTIF(N47:N49, $AC$1)) +
              MIN(Payline!N$3/10, COUNTIF(N48:N50, $AC$1)),
    TRUE, ""
)</f>
        <v>0</v>
      </c>
      <c r="AH48" s="46">
        <v>44</v>
      </c>
      <c r="AI48" s="43" cm="1">
        <f t="array" aca="1" ref="AI48" ca="1">_xlfn.IFS(
    $I48=0,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$I48&lt;C$14, MIN(Payline!J$5/10, COUNTIF(J46:J48, $AI$1)) +
              MIN(Payline!J$4/10, COUNTIF(J47:J49, $AI$1)) +
              MIN(Payline!J$3/10, COUNTIF(J48:J50, $AI$1)),
    TRUE, ""
)</f>
        <v>0</v>
      </c>
      <c r="AJ48" s="43" cm="1">
        <f t="array" aca="1" ref="AJ48" ca="1">_xlfn.IFS(
    $I48=0,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$I48&lt;D$14, MIN(Payline!K$5/10, COUNTIF(K46:K48, $AI$1)) +
              MIN(Payline!K$4/10, COUNTIF(K47:K49, $AI$1)) +
              MIN(Payline!K$3/10, COUNTIF(K48:K50, $AI$1)),
    TRUE, ""
)</f>
        <v>0</v>
      </c>
      <c r="AK48" s="43" cm="1">
        <f t="array" aca="1" ref="AK48" ca="1">_xlfn.IFS(
    $I48=0,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$I48&lt;E$14, MIN(Payline!L$5/10, COUNTIF(L46:L48, $AI$1)) +
              MIN(Payline!L$4/10, COUNTIF(L47:L49, $AI$1)) +
              MIN(Payline!L$3/10, COUNTIF(L48:L50, $AI$1)),
    TRUE, ""
)</f>
        <v>0</v>
      </c>
      <c r="AL48" s="43" cm="1">
        <f t="array" aca="1" ref="AL48" ca="1">_xlfn.IFS(
    $I48=0,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$I48&lt;F$14, MIN(Payline!M$5/10, COUNTIF(M46:M48, $AI$1)) +
              MIN(Payline!M$4/10, COUNTIF(M47:M49, $AI$1)) +
              MIN(Payline!M$3/10, COUNTIF(M48:M50, $AI$1)),
    TRUE, ""
)</f>
        <v>0</v>
      </c>
      <c r="AM48" s="43" cm="1">
        <f t="array" aca="1" ref="AM48" ca="1">_xlfn.IFS(
    $I48=0,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$I48&lt;G$14, MIN(Payline!N$5/10, COUNTIF(N46:N48, $AI$1)) +
              MIN(Payline!N$4/10, COUNTIF(N47:N49, $AI$1)) +
              MIN(Payline!N$3/10, COUNTIF(N48:N50, $AI$1)),
    TRUE, ""
)</f>
        <v>0</v>
      </c>
      <c r="AN48" s="46">
        <v>44</v>
      </c>
      <c r="AO48" s="43" cm="1">
        <f t="array" aca="1" ref="AO48" ca="1">_xlfn.IFS(
    $I48=0,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$I48&lt;C$14, MIN(Payline!J$5/10, COUNTIF(J46:J48, $AO$1)) +
              MIN(Payline!J$4/10, COUNTIF(J47:J49, $AO$1)) +
              MIN(Payline!J$3/10, COUNTIF(J48:J50, $AO$1)),
    TRUE, ""
)</f>
        <v>1</v>
      </c>
      <c r="AP48" s="43" cm="1">
        <f t="array" aca="1" ref="AP48" ca="1">_xlfn.IFS(
    $I48=0,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$I48&lt;D$14, MIN(Payline!K$5/10, COUNTIF(K46:K48, $AO$1)) +
              MIN(Payline!K$4/10, COUNTIF(K47:K49, $AO$1)) +
              MIN(Payline!K$3/10, COUNTIF(K48:K50, $AO$1)),
    TRUE, ""
)</f>
        <v>1</v>
      </c>
      <c r="AQ48" s="43" cm="1">
        <f t="array" aca="1" ref="AQ48" ca="1">_xlfn.IFS(
    $I48=0,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$I48&lt;E$14, MIN(Payline!L$5/10, COUNTIF(L46:L48, $AO$1)) +
              MIN(Payline!L$4/10, COUNTIF(L47:L49, $AO$1)) +
              MIN(Payline!L$3/10, COUNTIF(L48:L50, $AO$1)),
    TRUE, ""
)</f>
        <v>1</v>
      </c>
      <c r="AR48" s="43" cm="1">
        <f t="array" aca="1" ref="AR48" ca="1">_xlfn.IFS(
    $I48=0,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$I48&lt;F$14, MIN(Payline!M$5/10, COUNTIF(M46:M48, $AO$1)) +
              MIN(Payline!M$4/10, COUNTIF(M47:M49, $AO$1)) +
              MIN(Payline!M$3/10, COUNTIF(M48:M50, $AO$1)),
    TRUE, ""
)</f>
        <v>1</v>
      </c>
      <c r="AS48" s="43" cm="1">
        <f t="array" aca="1" ref="AS48" ca="1">_xlfn.IFS(
    $I48=0,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$I48&lt;G$14, MIN(Payline!N$5/10, COUNTIF(N46:N48, $AO$1)) +
              MIN(Payline!N$4/10, COUNTIF(N47:N49, $AO$1)) +
              MIN(Payline!N$3/10, COUNTIF(N48:N50, $AO$1)),
    TRUE, ""
)</f>
        <v>1</v>
      </c>
      <c r="AT48" s="46">
        <v>44</v>
      </c>
      <c r="AU48" s="43" cm="1">
        <f t="array" aca="1" ref="AU48" ca="1">_xlfn.IFS(
    $I48=0,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$I48&lt;C$14, MIN(Payline!J$5/10, COUNTIF(J46:J48, $AU$1)) +
              MIN(Payline!J$4/10, COUNTIF(J47:J49, $AU$1)) +
              MIN(Payline!J$3/10, COUNTIF(J48:J50, $AU$1)),
    TRUE, ""
)</f>
        <v>0.3</v>
      </c>
      <c r="AV48" s="43" cm="1">
        <f t="array" aca="1" ref="AV48" ca="1">_xlfn.IFS(
    $I48=0,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$I48&lt;D$14, MIN(Payline!K$5/10, COUNTIF(K46:K48, $AU$1)) +
              MIN(Payline!K$4/10, COUNTIF(K47:K49, $AU$1)) +
              MIN(Payline!K$3/10, COUNTIF(K48:K50, $AU$1)),
    TRUE, ""
)</f>
        <v>0.4</v>
      </c>
      <c r="AW48" s="43" cm="1">
        <f t="array" aca="1" ref="AW48" ca="1">_xlfn.IFS(
    $I48=0,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$I48&lt;E$14, MIN(Payline!L$5/10, COUNTIF(L46:L48, $AU$1)) +
              MIN(Payline!L$4/10, COUNTIF(L47:L49, $AU$1)) +
              MIN(Payline!L$3/10, COUNTIF(L48:L50, $AU$1)),
    TRUE, ""
)</f>
        <v>0.3</v>
      </c>
      <c r="AX48" s="43" cm="1">
        <f t="array" aca="1" ref="AX48" ca="1">_xlfn.IFS(
    $I48=0,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$I48&lt;F$14, MIN(Payline!M$5/10, COUNTIF(M46:M48, $AU$1)) +
              MIN(Payline!M$4/10, COUNTIF(M47:M49, $AU$1)) +
              MIN(Payline!M$3/10, COUNTIF(M48:M50, $AU$1)),
    TRUE, ""
)</f>
        <v>0.3</v>
      </c>
      <c r="AY48" s="43" cm="1">
        <f t="array" aca="1" ref="AY48" ca="1">_xlfn.IFS(
    $I48=0,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$I48&lt;G$14, MIN(Payline!N$5/10, COUNTIF(N46:N48, $AU$1)) +
              MIN(Payline!N$4/10, COUNTIF(N47:N49, $AU$1)) +
              MIN(Payline!N$3/10, COUNTIF(N48:N50, $AU$1)),
    TRUE, ""
)</f>
        <v>0.3</v>
      </c>
      <c r="AZ48" s="46">
        <v>44</v>
      </c>
      <c r="BA48" s="43" cm="1">
        <f t="array" aca="1" ref="BA48" ca="1">_xlfn.IFS(
    $I48=0,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$I48&lt;C$14, MIN(Payline!J$5/10, COUNTIF(J46:J48, $BA$1)) +
              MIN(Payline!J$4/10, COUNTIF(J47:J49, $BA$1)) +
              MIN(Payline!J$3/10, COUNTIF(J48:J50, $BA$1)),
    TRUE, ""
)</f>
        <v>0.7</v>
      </c>
      <c r="BB48" s="43" cm="1">
        <f t="array" aca="1" ref="BB48" ca="1">_xlfn.IFS(
    $I48=0,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$I48&lt;D$14, MIN(Payline!K$5/10, COUNTIF(K46:K48, $BA$1)) +
              MIN(Payline!K$4/10, COUNTIF(K47:K49, $BA$1)) +
              MIN(Payline!K$3/10, COUNTIF(K48:K50, $BA$1)),
    TRUE, ""
)</f>
        <v>0.7</v>
      </c>
      <c r="BC48" s="43" cm="1">
        <f t="array" aca="1" ref="BC48" ca="1">_xlfn.IFS(
    $I48=0,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$I48&lt;E$14, MIN(Payline!L$5/10, COUNTIF(L46:L48, $BA$1)) +
              MIN(Payline!L$4/10, COUNTIF(L47:L49, $BA$1)) +
              MIN(Payline!L$3/10, COUNTIF(L48:L50, $BA$1)),
    TRUE, ""
)</f>
        <v>0.7</v>
      </c>
      <c r="BD48" s="43" cm="1">
        <f t="array" aca="1" ref="BD48" ca="1">_xlfn.IFS(
    $I48=0,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$I48&lt;F$14, MIN(Payline!M$5/10, COUNTIF(M46:M48, $BA$1)) +
              MIN(Payline!M$4/10, COUNTIF(M47:M49, $BA$1)) +
              MIN(Payline!M$3/10, COUNTIF(M48:M50, $BA$1)),
    TRUE, ""
)</f>
        <v>0.6</v>
      </c>
      <c r="BE48" s="43" cm="1">
        <f t="array" aca="1" ref="BE48" ca="1">_xlfn.IFS(
    $I48=0,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$I48&lt;G$14, MIN(Payline!N$5/10, COUNTIF(N46:N48, $BA$1)) +
              MIN(Payline!N$4/10, COUNTIF(N47:N49, $BA$1)) +
              MIN(Payline!N$3/10, COUNTIF(N48:N50, $BA$1)),
    TRUE, ""
)</f>
        <v>0.7</v>
      </c>
      <c r="BF48" s="46">
        <v>44</v>
      </c>
      <c r="BG48" s="43" cm="1">
        <f t="array" aca="1" ref="BG48" ca="1">_xlfn.IFS(
    $I48=0,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$I48&lt;C$14, MIN(Payline!J$5/10, COUNTIF(J46:J48, $BG$1)) +
              MIN(Payline!J$4/10, COUNTIF(J47:J49, $BG$1)) +
              MIN(Payline!J$3/10, COUNTIF(J48:J50, $BG$1)),
    TRUE, ""
)</f>
        <v>0</v>
      </c>
      <c r="BH48" s="43" cm="1">
        <f t="array" aca="1" ref="BH48" ca="1">_xlfn.IFS(
    $I48=0,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$I48&lt;D$14, MIN(Payline!K$5/10, COUNTIF(K46:K48, $BG$1)) +
              MIN(Payline!K$4/10, COUNTIF(K47:K49, $BG$1)) +
              MIN(Payline!K$3/10, COUNTIF(K48:K50, $BG$1)),
    TRUE, ""
)</f>
        <v>0</v>
      </c>
      <c r="BI48" s="43" cm="1">
        <f t="array" aca="1" ref="BI48" ca="1">_xlfn.IFS(
    $I48=0,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$I48&lt;E$14, MIN(Payline!L$5/10, COUNTIF(L46:L48, $BG$1)) +
              MIN(Payline!L$4/10, COUNTIF(L47:L49, $BG$1)) +
              MIN(Payline!L$3/10, COUNTIF(L48:L50, $BG$1)),
    TRUE, ""
)</f>
        <v>0</v>
      </c>
      <c r="BJ48" s="43" cm="1">
        <f t="array" aca="1" ref="BJ48" ca="1">_xlfn.IFS(
    $I48=0,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$I48&lt;F$14, MIN(Payline!M$5/10, COUNTIF(M46:M48, $BG$1)) +
              MIN(Payline!M$4/10, COUNTIF(M47:M49, $BG$1)) +
              MIN(Payline!M$3/10, COUNTIF(M48:M50, $BG$1)),
    TRUE, ""
)</f>
        <v>0</v>
      </c>
      <c r="BK48" s="43" cm="1">
        <f t="array" aca="1" ref="BK48" ca="1">_xlfn.IFS(
    $I48=0,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$I48&lt;G$14, MIN(Payline!N$5/10, COUNTIF(N46:N48, $BG$1)) +
              MIN(Payline!N$4/10, COUNTIF(N47:N49, $BG$1)) +
              MIN(Payline!N$3/10, COUNTIF(N48:N50, $BG$1)),
    TRUE, ""
)</f>
        <v>0</v>
      </c>
      <c r="BL48" s="46">
        <v>44</v>
      </c>
      <c r="BM48" s="43" cm="1">
        <f t="array" aca="1" ref="BM48" ca="1">_xlfn.IFS(
    $I48=0,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$I48&lt;C$14, MIN(Payline!J$5/10, COUNTIF(J46:J48, $BM$1)) +
              MIN(Payline!J$4/10, COUNTIF(J47:J49, $BM$1)) +
              MIN(Payline!J$3/10, COUNTIF(J48:J50, $BM$1)),
    TRUE, ""
)</f>
        <v>0</v>
      </c>
      <c r="BN48" s="43" cm="1">
        <f t="array" aca="1" ref="BN48" ca="1">_xlfn.IFS(
    $I48=0,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$I48&lt;D$14, MIN(Payline!K$5/10, COUNTIF(K46:K48, $BM$1)) +
              MIN(Payline!K$4/10, COUNTIF(K47:K49, $BM$1)) +
              MIN(Payline!K$3/10, COUNTIF(K48:K50, $BM$1)),
    TRUE, ""
)</f>
        <v>0</v>
      </c>
      <c r="BO48" s="43" cm="1">
        <f t="array" aca="1" ref="BO48" ca="1">_xlfn.IFS(
    $I48=0,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$I48&lt;E$14, MIN(Payline!L$5/10, COUNTIF(L46:L48, $BM$1)) +
              MIN(Payline!L$4/10, COUNTIF(L47:L49, $BM$1)) +
              MIN(Payline!L$3/10, COUNTIF(L48:L50, $BM$1)),
    TRUE, ""
)</f>
        <v>0</v>
      </c>
      <c r="BP48" s="43" cm="1">
        <f t="array" aca="1" ref="BP48" ca="1">_xlfn.IFS(
    $I48=0,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$I48&lt;F$14, MIN(Payline!M$5/10, COUNTIF(M46:M48, $BM$1)) +
              MIN(Payline!M$4/10, COUNTIF(M47:M49, $BM$1)) +
              MIN(Payline!M$3/10, COUNTIF(M48:M50, $BM$1)),
    TRUE, ""
)</f>
        <v>0</v>
      </c>
      <c r="BQ48" s="161" cm="1">
        <f t="array" aca="1" ref="BQ48" ca="1">_xlfn.IFS(
    $I48=0,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$I48&lt;G$14, MIN(Payline!N$5/10, COUNTIF(N46:N48, $BM$1)) +
              MIN(Payline!N$4/10, COUNTIF(N47:N49, $BM$1)) +
              MIN(Payline!N$3/10, COUNTIF(N48:N50, $BM$1)),
    TRUE, ""
)</f>
        <v>0</v>
      </c>
    </row>
    <row r="49" spans="1:69">
      <c r="A49" s="90" t="s">
        <v>9</v>
      </c>
      <c r="B49" s="63">
        <v>5</v>
      </c>
      <c r="C49" s="90">
        <f t="shared" ca="1" si="13"/>
        <v>1.6</v>
      </c>
      <c r="D49" s="43">
        <f t="shared" ca="1" si="14"/>
        <v>1.5</v>
      </c>
      <c r="E49" s="43">
        <f t="shared" ca="1" si="15"/>
        <v>1.6</v>
      </c>
      <c r="F49" s="43">
        <f t="shared" ca="1" si="16"/>
        <v>1.9</v>
      </c>
      <c r="G49" s="89">
        <f t="shared" ca="1" si="17"/>
        <v>1.6</v>
      </c>
      <c r="I49" s="84">
        <v>45</v>
      </c>
      <c r="J49" s="83" t="s">
        <v>185</v>
      </c>
      <c r="K49" s="83" t="s">
        <v>185</v>
      </c>
      <c r="L49" s="83" t="s">
        <v>185</v>
      </c>
      <c r="M49" s="83" t="s">
        <v>185</v>
      </c>
      <c r="N49" s="83" t="s">
        <v>185</v>
      </c>
      <c r="P49" s="46">
        <v>45</v>
      </c>
      <c r="Q49" s="43" cm="1">
        <f t="array" aca="1" ref="Q49" ca="1">_xlfn.IFS(
    $I49=0,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$I49=1, MIN(Payline!J$5/10, COUNTIF(INDIRECT(ADDRESS(C$14+3, COLUMN(J$1))), $Q$1) + COUNTIF(J$4, $Q$1) + COUNTIF(J$5, $Q$1)) +
          MIN(Payline!J$4/10, COUNTIF(J$4, $Q$1) + COUNTIF(J$5, $Q$1) + COUNTIF(J$6, $Q$1)) +
          MIN(Payline!J$3/10, COUNTIF(J$5:J$7, $Q$1)),
    $I49=(C$14-2),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$I49=(C$14-1),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$I49&lt;C$14, MIN(Payline!J$5/10, COUNTIF(J47:J49, $Q$1)) +
              MIN(Payline!J$4/10, COUNTIF(J48:J50, $Q$1)) +
              MIN(Payline!J$3/10, COUNTIF(J49:J51, $Q$1)),
    TRUE, ""
)</f>
        <v>1</v>
      </c>
      <c r="R49" s="43" cm="1">
        <f t="array" aca="1" ref="R49" ca="1">_xlfn.IFS(
    $I49=0,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$I49=1, MIN(Payline!K$5/10, COUNTIF(INDIRECT(ADDRESS(D$14+3, COLUMN(K$1))), $Q$1) + COUNTIF(K$4, $Q$1) + COUNTIF(K$5, $Q$1)) +
          MIN(Payline!K$4/10, COUNTIF(K$4, $Q$1) + COUNTIF(K$5, $Q$1) + COUNTIF(K$6, $Q$1)) +
          MIN(Payline!K$3/10, COUNTIF(K$5:K$7, $Q$1)),
    $I49=(D$14-2),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$I49=(D$14-1),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$I49&lt;D$14, MIN(Payline!K$5/10, COUNTIF(K47:K49, $Q$1)) +
              MIN(Payline!K$4/10, COUNTIF(K48:K50, $Q$1)) +
              MIN(Payline!K$3/10, COUNTIF(K49:K51, $Q$1)),
    TRUE, ""
)</f>
        <v>1</v>
      </c>
      <c r="S49" s="43" cm="1">
        <f t="array" aca="1" ref="S49" ca="1">_xlfn.IFS(
    $I49=0,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$I49=1, MIN(Payline!L$5/10, COUNTIF(INDIRECT(ADDRESS(E$14+3, COLUMN(L$1))), $Q$1) + COUNTIF(L$4, $Q$1) + COUNTIF(L$5, $Q$1)) +
          MIN(Payline!L$4/10, COUNTIF(L$4, $Q$1) + COUNTIF(L$5, $Q$1) + COUNTIF(L$6, $Q$1)) +
          MIN(Payline!L$3/10, COUNTIF(L$5:L$7, $Q$1)),
    $I49=(E$14-2),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$I49=(E$14-1),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$I49&lt;E$14, MIN(Payline!L$5/10, COUNTIF(L47:L49, $Q$1)) +
              MIN(Payline!L$4/10, COUNTIF(L48:L50, $Q$1)) +
              MIN(Payline!L$3/10, COUNTIF(L49:L51, $Q$1)),
    TRUE, ""
)</f>
        <v>1</v>
      </c>
      <c r="T49" s="43" cm="1">
        <f t="array" aca="1" ref="T49" ca="1">_xlfn.IFS(
    $I49=0,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$I49=1, MIN(Payline!M$5/10, COUNTIF(INDIRECT(ADDRESS(F$14+3, COLUMN(M$1))), $Q$1) + COUNTIF(M$4, $Q$1) + COUNTIF(M$5, $Q$1)) +
          MIN(Payline!M$4/10, COUNTIF(M$4, $Q$1) + COUNTIF(M$5, $Q$1) + COUNTIF(M$6, $Q$1)) +
          MIN(Payline!M$3/10, COUNTIF(M$5:M$7, $Q$1)),
    $I49=(F$14-2),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$I49=(F$14-1),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$I49&lt;F$14, MIN(Payline!M$5/10, COUNTIF(M47:M49, $Q$1)) +
              MIN(Payline!M$4/10, COUNTIF(M48:M50, $Q$1)) +
              MIN(Payline!M$3/10, COUNTIF(M49:M51, $Q$1)),
    TRUE, ""
)</f>
        <v>1</v>
      </c>
      <c r="U49" s="43" cm="1">
        <f t="array" aca="1" ref="U49" ca="1">_xlfn.IFS(
    $I49=0,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$I49=1, MIN(Payline!N$5/10, COUNTIF(INDIRECT(ADDRESS(G$14+3, COLUMN(N$1))), $Q$1) + COUNTIF(N$4, $Q$1) + COUNTIF(N$5, $Q$1)) +
          MIN(Payline!N$4/10, COUNTIF(N$4, $Q$1) + COUNTIF(N$5, $Q$1) + COUNTIF(N$6, $Q$1)) +
          MIN(Payline!N$3/10, COUNTIF(N$5:N$7, $Q$1)),
    $I49=(G$14-2),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$I49=(G$14-1),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$I49&lt;G$14, MIN(Payline!N$5/10, COUNTIF(N47:N49, $Q$1)) +
              MIN(Payline!N$4/10, COUNTIF(N48:N50, $Q$1)) +
              MIN(Payline!N$3/10, COUNTIF(N49:N51, $Q$1)),
    TRUE, ""
)</f>
        <v>1</v>
      </c>
      <c r="V49" s="46">
        <v>45</v>
      </c>
      <c r="W49" s="43" cm="1">
        <f t="array" aca="1" ref="W49" ca="1">_xlfn.IFS(
    $I49=0,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$I49=1, MIN(Payline!J$5/10, COUNTIF(INDIRECT(ADDRESS(C$14+3, COLUMN(J$1))), $W$1) + COUNTIF(J$4, $W$1) + COUNTIF(J$5, $W$1)) +
          MIN(Payline!J$4/10, COUNTIF(J$4, $W$1) + COUNTIF(J$5, $W$1) + COUNTIF(J$6, $W$1)) +
          MIN(Payline!J$3/10, COUNTIF(J$5:J$7, $W$1)),
    $I49=(C$14-2),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$I49=(C$14-1),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$I49&lt;C$14, MIN(Payline!J$5/10, COUNTIF(J47:J49, $W$1)) +
              MIN(Payline!J$4/10, COUNTIF(J48:J50, $W$1)) +
              MIN(Payline!J$3/10, COUNTIF(J49:J51, $W$1)),
    TRUE, ""
)</f>
        <v>0.7</v>
      </c>
      <c r="X49" s="43" cm="1">
        <f t="array" aca="1" ref="X49" ca="1">_xlfn.IFS(
    $I49=0,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$I49=1, MIN(Payline!K$5/10, COUNTIF(INDIRECT(ADDRESS(D$14+3, COLUMN(K$1))), $W$1) + COUNTIF(K$4, $W$1) + COUNTIF(K$5, $W$1)) +
          MIN(Payline!K$4/10, COUNTIF(K$4, $W$1) + COUNTIF(K$5, $W$1) + COUNTIF(K$6, $W$1)) +
          MIN(Payline!K$3/10, COUNTIF(K$5:K$7, $W$1)),
    $I49=(D$14-2),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$I49=(D$14-1),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$I49&lt;D$14, MIN(Payline!K$5/10, COUNTIF(K47:K49, $W$1)) +
              MIN(Payline!K$4/10, COUNTIF(K48:K50, $W$1)) +
              MIN(Payline!K$3/10, COUNTIF(K49:K51, $W$1)),
    TRUE, ""
)</f>
        <v>0.6</v>
      </c>
      <c r="Y49" s="43" cm="1">
        <f t="array" aca="1" ref="Y49" ca="1">_xlfn.IFS(
    $I49=0,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$I49=1, MIN(Payline!L$5/10, COUNTIF(INDIRECT(ADDRESS(E$14+3, COLUMN(L$1))), $W$1) + COUNTIF(L$4, $W$1) + COUNTIF(L$5, $W$1)) +
          MIN(Payline!L$4/10, COUNTIF(L$4, $W$1) + COUNTIF(L$5, $W$1) + COUNTIF(L$6, $W$1)) +
          MIN(Payline!L$3/10, COUNTIF(L$5:L$7, $W$1)),
    $I49=(E$14-2),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$I49=(E$14-1),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$I49&lt;E$14, MIN(Payline!L$5/10, COUNTIF(L47:L49, $W$1)) +
              MIN(Payline!L$4/10, COUNTIF(L48:L50, $W$1)) +
              MIN(Payline!L$3/10, COUNTIF(L49:L51, $W$1)),
    TRUE, ""
)</f>
        <v>0.7</v>
      </c>
      <c r="Z49" s="43" cm="1">
        <f t="array" aca="1" ref="Z49" ca="1">_xlfn.IFS(
    $I49=0,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$I49=1, MIN(Payline!M$5/10, COUNTIF(INDIRECT(ADDRESS(F$14+3, COLUMN(M$1))), $W$1) + COUNTIF(M$4, $W$1) + COUNTIF(M$5, $W$1)) +
          MIN(Payline!M$4/10, COUNTIF(M$4, $W$1) + COUNTIF(M$5, $W$1) + COUNTIF(M$6, $W$1)) +
          MIN(Payline!M$3/10, COUNTIF(M$5:M$7, $W$1)),
    $I49=(F$14-2),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$I49=(F$14-1),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$I49&lt;F$14, MIN(Payline!M$5/10, COUNTIF(M47:M49, $W$1)) +
              MIN(Payline!M$4/10, COUNTIF(M48:M50, $W$1)) +
              MIN(Payline!M$3/10, COUNTIF(M49:M51, $W$1)),
    TRUE, ""
)</f>
        <v>0.7</v>
      </c>
      <c r="AA49" s="43" cm="1">
        <f t="array" aca="1" ref="AA49" ca="1">_xlfn.IFS(
    $I49=0,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$I49=1, MIN(Payline!N$5/10, COUNTIF(INDIRECT(ADDRESS(G$14+3, COLUMN(N$1))), $W$1) + COUNTIF(N$4, $W$1) + COUNTIF(N$5, $W$1)) +
          MIN(Payline!N$4/10, COUNTIF(N$4, $W$1) + COUNTIF(N$5, $W$1) + COUNTIF(N$6, $W$1)) +
          MIN(Payline!N$3/10, COUNTIF(N$5:N$7, $W$1)),
    $I49=(G$14-2),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$I49=(G$14-1),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$I49&lt;G$14, MIN(Payline!N$5/10, COUNTIF(N47:N49, $W$1)) +
              MIN(Payline!N$4/10, COUNTIF(N48:N50, $W$1)) +
              MIN(Payline!N$3/10, COUNTIF(N49:N51, $W$1)),
    TRUE, ""
)</f>
        <v>0.7</v>
      </c>
      <c r="AB49" s="46">
        <v>45</v>
      </c>
      <c r="AC49" s="43" cm="1">
        <f t="array" aca="1" ref="AC49" ca="1">_xlfn.IFS(
    $I49=0,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$I49=1,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$I49=(C$14-2),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$I49=(C$14-1),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$I49&lt;C$14, MIN(Payline!J$5/10, COUNTIF(J47:J49, $AC$1)) +
              MIN(Payline!J$4/10, COUNTIF(J48:J50, $AC$1)) +
              MIN(Payline!J$3/10, COUNTIF(J49:J51, $AC$1)),
    TRUE, ""
)</f>
        <v>0.3</v>
      </c>
      <c r="AD49" s="43" cm="1">
        <f t="array" aca="1" ref="AD49" ca="1">_xlfn.IFS(
    $I49=0,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$I49=1,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$I49=(D$14-2),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$I49=(D$14-1),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$I49&lt;D$14, MIN(Payline!K$5/10, COUNTIF(K47:K49, $AC$1)) +
              MIN(Payline!K$4/10, COUNTIF(K48:K50, $AC$1)) +
              MIN(Payline!K$3/10, COUNTIF(K49:K51, $AC$1)),
    TRUE, ""
)</f>
        <v>0.3</v>
      </c>
      <c r="AE49" s="43" cm="1">
        <f t="array" aca="1" ref="AE49" ca="1">_xlfn.IFS(
    $I49=0,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$I49=1,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$I49=(E$14-2),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$I49=(E$14-1),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$I49&lt;E$14, MIN(Payline!L$5/10, COUNTIF(L47:L49, $AC$1)) +
              MIN(Payline!L$4/10, COUNTIF(L48:L50, $AC$1)) +
              MIN(Payline!L$3/10, COUNTIF(L49:L51, $AC$1)),
    TRUE, ""
)</f>
        <v>0.3</v>
      </c>
      <c r="AF49" s="43" cm="1">
        <f t="array" aca="1" ref="AF49" ca="1">_xlfn.IFS(
    $I49=0,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$I49=1,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$I49=(F$14-2),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$I49=(F$14-1),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$I49&lt;F$14, MIN(Payline!M$5/10, COUNTIF(M47:M49, $AC$1)) +
              MIN(Payline!M$4/10, COUNTIF(M48:M50, $AC$1)) +
              MIN(Payline!M$3/10, COUNTIF(M49:M51, $AC$1)),
    TRUE, ""
)</f>
        <v>0.4</v>
      </c>
      <c r="AG49" s="43" cm="1">
        <f t="array" aca="1" ref="AG49" ca="1">_xlfn.IFS(
    $I49=0,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$I49=1,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$I49=(G$14-2),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$I49=(G$14-1),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$I49&lt;G$14, MIN(Payline!N$5/10, COUNTIF(N47:N49, $AC$1)) +
              MIN(Payline!N$4/10, COUNTIF(N48:N50, $AC$1)) +
              MIN(Payline!N$3/10, COUNTIF(N49:N51, $AC$1)),
    TRUE, ""
)</f>
        <v>0.3</v>
      </c>
      <c r="AH49" s="46">
        <v>45</v>
      </c>
      <c r="AI49" s="43" cm="1">
        <f t="array" aca="1" ref="AI49" ca="1">_xlfn.IFS(
    $I49=0,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$I49=1,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$I49=(C$14-2),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$I49=(C$14-1),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$I49&lt;C$14, MIN(Payline!J$5/10, COUNTIF(J47:J49, $AI$1)) +
              MIN(Payline!J$4/10, COUNTIF(J48:J50, $AI$1)) +
              MIN(Payline!J$3/10, COUNTIF(J49:J51, $AI$1)),
    TRUE, ""
)</f>
        <v>0</v>
      </c>
      <c r="AJ49" s="43" cm="1">
        <f t="array" aca="1" ref="AJ49" ca="1">_xlfn.IFS(
    $I49=0,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$I49=1,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$I49=(D$14-2),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$I49=(D$14-1),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$I49&lt;D$14, MIN(Payline!K$5/10, COUNTIF(K47:K49, $AI$1)) +
              MIN(Payline!K$4/10, COUNTIF(K48:K50, $AI$1)) +
              MIN(Payline!K$3/10, COUNTIF(K49:K51, $AI$1)),
    TRUE, ""
)</f>
        <v>0</v>
      </c>
      <c r="AK49" s="43" cm="1">
        <f t="array" aca="1" ref="AK49" ca="1">_xlfn.IFS(
    $I49=0,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$I49=1,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$I49=(E$14-2),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$I49=(E$14-1),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$I49&lt;E$14, MIN(Payline!L$5/10, COUNTIF(L47:L49, $AI$1)) +
              MIN(Payline!L$4/10, COUNTIF(L48:L50, $AI$1)) +
              MIN(Payline!L$3/10, COUNTIF(L49:L51, $AI$1)),
    TRUE, ""
)</f>
        <v>0</v>
      </c>
      <c r="AL49" s="43" cm="1">
        <f t="array" aca="1" ref="AL49" ca="1">_xlfn.IFS(
    $I49=0,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$I49=1,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$I49=(F$14-2),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$I49=(F$14-1),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$I49&lt;F$14, MIN(Payline!M$5/10, COUNTIF(M47:M49, $AI$1)) +
              MIN(Payline!M$4/10, COUNTIF(M48:M50, $AI$1)) +
              MIN(Payline!M$3/10, COUNTIF(M49:M51, $AI$1)),
    TRUE, ""
)</f>
        <v>0</v>
      </c>
      <c r="AM49" s="43" cm="1">
        <f t="array" aca="1" ref="AM49" ca="1">_xlfn.IFS(
    $I49=0,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$I49=1,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$I49=(G$14-2),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$I49=(G$14-1),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$I49&lt;G$14, MIN(Payline!N$5/10, COUNTIF(N47:N49, $AI$1)) +
              MIN(Payline!N$4/10, COUNTIF(N48:N50, $AI$1)) +
              MIN(Payline!N$3/10, COUNTIF(N49:N51, $AI$1)),
    TRUE, ""
)</f>
        <v>0</v>
      </c>
      <c r="AN49" s="46">
        <v>45</v>
      </c>
      <c r="AO49" s="43" cm="1">
        <f t="array" aca="1" ref="AO49" ca="1">_xlfn.IFS(
    $I49=0,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$I49=1,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$I49=(C$14-2),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$I49=(C$14-1),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$I49&lt;C$14, MIN(Payline!J$5/10, COUNTIF(J47:J49, $AO$1)) +
              MIN(Payline!J$4/10, COUNTIF(J48:J50, $AO$1)) +
              MIN(Payline!J$3/10, COUNTIF(J49:J51, $AO$1)),
    TRUE, ""
)</f>
        <v>0.7</v>
      </c>
      <c r="AP49" s="43" cm="1">
        <f t="array" aca="1" ref="AP49" ca="1">_xlfn.IFS(
    $I49=0,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$I49=1,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$I49=(D$14-2),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$I49=(D$14-1),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$I49&lt;D$14, MIN(Payline!K$5/10, COUNTIF(K47:K49, $AO$1)) +
              MIN(Payline!K$4/10, COUNTIF(K48:K50, $AO$1)) +
              MIN(Payline!K$3/10, COUNTIF(K49:K51, $AO$1)),
    TRUE, ""
)</f>
        <v>0.7</v>
      </c>
      <c r="AQ49" s="43" cm="1">
        <f t="array" aca="1" ref="AQ49" ca="1">_xlfn.IFS(
    $I49=0,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$I49=1,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$I49=(E$14-2),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$I49=(E$14-1),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$I49&lt;E$14, MIN(Payline!L$5/10, COUNTIF(L47:L49, $AO$1)) +
              MIN(Payline!L$4/10, COUNTIF(L48:L50, $AO$1)) +
              MIN(Payline!L$3/10, COUNTIF(L49:L51, $AO$1)),
    TRUE, ""
)</f>
        <v>0.7</v>
      </c>
      <c r="AR49" s="43" cm="1">
        <f t="array" aca="1" ref="AR49" ca="1">_xlfn.IFS(
    $I49=0,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$I49=1,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$I49=(F$14-2),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$I49=(F$14-1),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$I49&lt;F$14, MIN(Payline!M$5/10, COUNTIF(M47:M49, $AO$1)) +
              MIN(Payline!M$4/10, COUNTIF(M48:M50, $AO$1)) +
              MIN(Payline!M$3/10, COUNTIF(M49:M51, $AO$1)),
    TRUE, ""
)</f>
        <v>0.6</v>
      </c>
      <c r="AS49" s="43" cm="1">
        <f t="array" aca="1" ref="AS49" ca="1">_xlfn.IFS(
    $I49=0,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$I49=1,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$I49=(G$14-2),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$I49=(G$14-1),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$I49&lt;G$14, MIN(Payline!N$5/10, COUNTIF(N47:N49, $AO$1)) +
              MIN(Payline!N$4/10, COUNTIF(N48:N50, $AO$1)) +
              MIN(Payline!N$3/10, COUNTIF(N49:N51, $AO$1)),
    TRUE, ""
)</f>
        <v>0.7</v>
      </c>
      <c r="AT49" s="46">
        <v>45</v>
      </c>
      <c r="AU49" s="43" cm="1">
        <f t="array" aca="1" ref="AU49" ca="1">_xlfn.IFS(
    $I49=0,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$I49=1,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$I49=(C$14-2),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$I49=(C$14-1),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$I49&lt;C$14, MIN(Payline!J$5/10, COUNTIF(J47:J49, $AU$1)) +
              MIN(Payline!J$4/10, COUNTIF(J48:J50, $AU$1)) +
              MIN(Payline!J$3/10, COUNTIF(J49:J51, $AU$1)),
    TRUE, ""
)</f>
        <v>0</v>
      </c>
      <c r="AV49" s="43" cm="1">
        <f t="array" aca="1" ref="AV49" ca="1">_xlfn.IFS(
    $I49=0,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$I49=1,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$I49=(D$14-2),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$I49=(D$14-1),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$I49&lt;D$14, MIN(Payline!K$5/10, COUNTIF(K47:K49, $AU$1)) +
              MIN(Payline!K$4/10, COUNTIF(K48:K50, $AU$1)) +
              MIN(Payline!K$3/10, COUNTIF(K49:K51, $AU$1)),
    TRUE, ""
)</f>
        <v>0</v>
      </c>
      <c r="AW49" s="43" cm="1">
        <f t="array" aca="1" ref="AW49" ca="1">_xlfn.IFS(
    $I49=0,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$I49=1,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$I49=(E$14-2),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$I49=(E$14-1),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$I49&lt;E$14, MIN(Payline!L$5/10, COUNTIF(L47:L49, $AU$1)) +
              MIN(Payline!L$4/10, COUNTIF(L48:L50, $AU$1)) +
              MIN(Payline!L$3/10, COUNTIF(L49:L51, $AU$1)),
    TRUE, ""
)</f>
        <v>0</v>
      </c>
      <c r="AX49" s="43" cm="1">
        <f t="array" aca="1" ref="AX49" ca="1">_xlfn.IFS(
    $I49=0,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$I49=1,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$I49=(F$14-2),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$I49=(F$14-1),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$I49&lt;F$14, MIN(Payline!M$5/10, COUNTIF(M47:M49, $AU$1)) +
              MIN(Payline!M$4/10, COUNTIF(M48:M50, $AU$1)) +
              MIN(Payline!M$3/10, COUNTIF(M49:M51, $AU$1)),
    TRUE, ""
)</f>
        <v>0</v>
      </c>
      <c r="AY49" s="43" cm="1">
        <f t="array" aca="1" ref="AY49" ca="1">_xlfn.IFS(
    $I49=0,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$I49=1,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$I49=(G$14-2),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$I49=(G$14-1),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$I49&lt;G$14, MIN(Payline!N$5/10, COUNTIF(N47:N49, $AU$1)) +
              MIN(Payline!N$4/10, COUNTIF(N48:N50, $AU$1)) +
              MIN(Payline!N$3/10, COUNTIF(N49:N51, $AU$1)),
    TRUE, ""
)</f>
        <v>0</v>
      </c>
      <c r="AZ49" s="46">
        <v>45</v>
      </c>
      <c r="BA49" s="43" cm="1">
        <f t="array" aca="1" ref="BA49" ca="1">_xlfn.IFS(
    $I49=0,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$I49=1,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$I49=(C$14-2),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$I49=(C$14-1),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$I49&lt;C$14, MIN(Payline!J$5/10, COUNTIF(J47:J49, $BA$1)) +
              MIN(Payline!J$4/10, COUNTIF(J48:J50, $BA$1)) +
              MIN(Payline!J$3/10, COUNTIF(J49:J51, $BA$1)),
    TRUE, ""
)</f>
        <v>0.3</v>
      </c>
      <c r="BB49" s="43" cm="1">
        <f t="array" aca="1" ref="BB49" ca="1">_xlfn.IFS(
    $I49=0,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$I49=1,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$I49=(D$14-2),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$I49=(D$14-1),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$I49&lt;D$14, MIN(Payline!K$5/10, COUNTIF(K47:K49, $BA$1)) +
              MIN(Payline!K$4/10, COUNTIF(K48:K50, $BA$1)) +
              MIN(Payline!K$3/10, COUNTIF(K49:K51, $BA$1)),
    TRUE, ""
)</f>
        <v>0.4</v>
      </c>
      <c r="BC49" s="43" cm="1">
        <f t="array" aca="1" ref="BC49" ca="1">_xlfn.IFS(
    $I49=0,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$I49=1,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$I49=(E$14-2),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$I49=(E$14-1),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$I49&lt;E$14, MIN(Payline!L$5/10, COUNTIF(L47:L49, $BA$1)) +
              MIN(Payline!L$4/10, COUNTIF(L48:L50, $BA$1)) +
              MIN(Payline!L$3/10, COUNTIF(L49:L51, $BA$1)),
    TRUE, ""
)</f>
        <v>0.3</v>
      </c>
      <c r="BD49" s="43" cm="1">
        <f t="array" aca="1" ref="BD49" ca="1">_xlfn.IFS(
    $I49=0,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$I49=1,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$I49=(F$14-2),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$I49=(F$14-1),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$I49&lt;F$14, MIN(Payline!M$5/10, COUNTIF(M47:M49, $BA$1)) +
              MIN(Payline!M$4/10, COUNTIF(M48:M50, $BA$1)) +
              MIN(Payline!M$3/10, COUNTIF(M49:M51, $BA$1)),
    TRUE, ""
)</f>
        <v>0.3</v>
      </c>
      <c r="BE49" s="43" cm="1">
        <f t="array" aca="1" ref="BE49" ca="1">_xlfn.IFS(
    $I49=0,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$I49=1,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$I49=(G$14-2),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$I49=(G$14-1),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$I49&lt;G$14, MIN(Payline!N$5/10, COUNTIF(N47:N49, $BA$1)) +
              MIN(Payline!N$4/10, COUNTIF(N48:N50, $BA$1)) +
              MIN(Payline!N$3/10, COUNTIF(N49:N51, $BA$1)),
    TRUE, ""
)</f>
        <v>0.3</v>
      </c>
      <c r="BF49" s="46">
        <v>45</v>
      </c>
      <c r="BG49" s="43" cm="1">
        <f t="array" aca="1" ref="BG49" ca="1">_xlfn.IFS(
    $I49=0,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$I49=1,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$I49=(C$14-2),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$I49=(C$14-1),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$I49&lt;C$14, MIN(Payline!J$5/10, COUNTIF(J47:J49, $BG$1)) +
              MIN(Payline!J$4/10, COUNTIF(J48:J50, $BG$1)) +
              MIN(Payline!J$3/10, COUNTIF(J49:J51, $BG$1)),
    TRUE, ""
)</f>
        <v>0</v>
      </c>
      <c r="BH49" s="43" cm="1">
        <f t="array" aca="1" ref="BH49" ca="1">_xlfn.IFS(
    $I49=0,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$I49=1,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$I49=(D$14-2),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$I49=(D$14-1),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$I49&lt;D$14, MIN(Payline!K$5/10, COUNTIF(K47:K49, $BG$1)) +
              MIN(Payline!K$4/10, COUNTIF(K48:K50, $BG$1)) +
              MIN(Payline!K$3/10, COUNTIF(K49:K51, $BG$1)),
    TRUE, ""
)</f>
        <v>0</v>
      </c>
      <c r="BI49" s="43" cm="1">
        <f t="array" aca="1" ref="BI49" ca="1">_xlfn.IFS(
    $I49=0,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$I49=1,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$I49=(E$14-2),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$I49=(E$14-1),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$I49&lt;E$14, MIN(Payline!L$5/10, COUNTIF(L47:L49, $BG$1)) +
              MIN(Payline!L$4/10, COUNTIF(L48:L50, $BG$1)) +
              MIN(Payline!L$3/10, COUNTIF(L49:L51, $BG$1)),
    TRUE, ""
)</f>
        <v>0</v>
      </c>
      <c r="BJ49" s="43" cm="1">
        <f t="array" aca="1" ref="BJ49" ca="1">_xlfn.IFS(
    $I49=0,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$I49=1,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$I49=(F$14-2),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$I49=(F$14-1),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$I49&lt;F$14, MIN(Payline!M$5/10, COUNTIF(M47:M49, $BG$1)) +
              MIN(Payline!M$4/10, COUNTIF(M48:M50, $BG$1)) +
              MIN(Payline!M$3/10, COUNTIF(M49:M51, $BG$1)),
    TRUE, ""
)</f>
        <v>0</v>
      </c>
      <c r="BK49" s="43" cm="1">
        <f t="array" aca="1" ref="BK49" ca="1">_xlfn.IFS(
    $I49=0,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$I49=1,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$I49=(G$14-2),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$I49=(G$14-1),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$I49&lt;G$14, MIN(Payline!N$5/10, COUNTIF(N47:N49, $BG$1)) +
              MIN(Payline!N$4/10, COUNTIF(N48:N50, $BG$1)) +
              MIN(Payline!N$3/10, COUNTIF(N49:N51, $BG$1)),
    TRUE, ""
)</f>
        <v>0</v>
      </c>
      <c r="BL49" s="46">
        <v>45</v>
      </c>
      <c r="BM49" s="43" cm="1">
        <f t="array" aca="1" ref="BM49" ca="1">_xlfn.IFS(
    $I49=0,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$I49=1,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$I49=(C$14-2),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$I49=(C$14-1),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$I49&lt;C$14, MIN(Payline!J$5/10, COUNTIF(J47:J49, $BM$1)) +
              MIN(Payline!J$4/10, COUNTIF(J48:J50, $BM$1)) +
              MIN(Payline!J$3/10, COUNTIF(J49:J51, $BM$1)),
    TRUE, ""
)</f>
        <v>0</v>
      </c>
      <c r="BN49" s="43" cm="1">
        <f t="array" aca="1" ref="BN49" ca="1">_xlfn.IFS(
    $I49=0,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$I49=1,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$I49=(D$14-2),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$I49=(D$14-1),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$I49&lt;D$14, MIN(Payline!K$5/10, COUNTIF(K47:K49, $BM$1)) +
              MIN(Payline!K$4/10, COUNTIF(K48:K50, $BM$1)) +
              MIN(Payline!K$3/10, COUNTIF(K49:K51, $BM$1)),
    TRUE, ""
)</f>
        <v>0</v>
      </c>
      <c r="BO49" s="43" cm="1">
        <f t="array" aca="1" ref="BO49" ca="1">_xlfn.IFS(
    $I49=0,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$I49=1,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$I49=(E$14-2),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$I49=(E$14-1),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$I49&lt;E$14, MIN(Payline!L$5/10, COUNTIF(L47:L49, $BM$1)) +
              MIN(Payline!L$4/10, COUNTIF(L48:L50, $BM$1)) +
              MIN(Payline!L$3/10, COUNTIF(L49:L51, $BM$1)),
    TRUE, ""
)</f>
        <v>0</v>
      </c>
      <c r="BP49" s="43" cm="1">
        <f t="array" aca="1" ref="BP49" ca="1">_xlfn.IFS(
    $I49=0,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$I49=1,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$I49=(F$14-2),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$I49=(F$14-1),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$I49&lt;F$14, MIN(Payline!M$5/10, COUNTIF(M47:M49, $BM$1)) +
              MIN(Payline!M$4/10, COUNTIF(M48:M50, $BM$1)) +
              MIN(Payline!M$3/10, COUNTIF(M49:M51, $BM$1)),
    TRUE, ""
)</f>
        <v>0</v>
      </c>
      <c r="BQ49" s="161" cm="1">
        <f t="array" aca="1" ref="BQ49" ca="1">_xlfn.IFS(
    $I49=0,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$I49=1,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$I49=(G$14-2),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$I49=(G$14-1),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$I49&lt;G$14, MIN(Payline!N$5/10, COUNTIF(N47:N49, $BM$1)) +
              MIN(Payline!N$4/10, COUNTIF(N48:N50, $BM$1)) +
              MIN(Payline!N$3/10, COUNTIF(N49:N51, $BM$1)),
    TRUE, ""
)</f>
        <v>0</v>
      </c>
    </row>
    <row r="50" spans="1:69">
      <c r="A50" s="90" t="s">
        <v>8</v>
      </c>
      <c r="B50" s="63">
        <v>6</v>
      </c>
      <c r="C50" s="90">
        <f t="shared" ca="1" si="13"/>
        <v>2.1999999999999997</v>
      </c>
      <c r="D50" s="43">
        <f t="shared" ca="1" si="14"/>
        <v>2.2999999999999998</v>
      </c>
      <c r="E50" s="43">
        <f t="shared" ca="1" si="15"/>
        <v>2.1999999999999997</v>
      </c>
      <c r="F50" s="43">
        <f t="shared" ca="1" si="16"/>
        <v>2.4999999999999996</v>
      </c>
      <c r="G50" s="89">
        <f t="shared" ca="1" si="17"/>
        <v>2.1999999999999997</v>
      </c>
      <c r="I50" s="84">
        <v>46</v>
      </c>
      <c r="J50" s="83" t="s">
        <v>186</v>
      </c>
      <c r="K50" s="83" t="s">
        <v>186</v>
      </c>
      <c r="L50" s="83" t="s">
        <v>186</v>
      </c>
      <c r="M50" s="83" t="s">
        <v>186</v>
      </c>
      <c r="N50" s="83" t="s">
        <v>186</v>
      </c>
      <c r="P50" s="46">
        <v>46</v>
      </c>
      <c r="Q50" s="43" cm="1">
        <f t="array" aca="1" ref="Q50" ca="1">_xlfn.IFS(
    $I50=0,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$I50=1, MIN(Payline!J$5/10, COUNTIF(INDIRECT(ADDRESS(C$14+3, COLUMN(J$1))), $Q$1) + COUNTIF(J$4, $Q$1) + COUNTIF(J$5, $Q$1)) +
          MIN(Payline!J$4/10, COUNTIF(J$4, $Q$1) + COUNTIF(J$5, $Q$1) + COUNTIF(J$6, $Q$1)) +
          MIN(Payline!J$3/10, COUNTIF(J$5:J$7, $Q$1)),
    $I50=(C$14-2),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$I50&lt;C$14, MIN(Payline!J$5/10, COUNTIF(J48:J50, $Q$1)) +
              MIN(Payline!J$4/10, COUNTIF(J49:J51, $Q$1)) +
              MIN(Payline!J$3/10, COUNTIF(J50:J52, $Q$1)),
    TRUE, ""
)</f>
        <v>0.7</v>
      </c>
      <c r="R50" s="43" cm="1">
        <f t="array" aca="1" ref="R50" ca="1">_xlfn.IFS(
    $I50=0,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$I50=1, MIN(Payline!K$5/10, COUNTIF(INDIRECT(ADDRESS(D$14+3, COLUMN(K$1))), $Q$1) + COUNTIF(K$4, $Q$1) + COUNTIF(K$5, $Q$1)) +
          MIN(Payline!K$4/10, COUNTIF(K$4, $Q$1) + COUNTIF(K$5, $Q$1) + COUNTIF(K$6, $Q$1)) +
          MIN(Payline!K$3/10, COUNTIF(K$5:K$7, $Q$1)),
    $I50=(D$14-2),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$I50&lt;D$14, MIN(Payline!K$5/10, COUNTIF(K48:K50, $Q$1)) +
              MIN(Payline!K$4/10, COUNTIF(K49:K51, $Q$1)) +
              MIN(Payline!K$3/10, COUNTIF(K50:K52, $Q$1)),
    TRUE, ""
)</f>
        <v>0.7</v>
      </c>
      <c r="S50" s="43" cm="1">
        <f t="array" aca="1" ref="S50" ca="1">_xlfn.IFS(
    $I50=0,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$I50=1, MIN(Payline!L$5/10, COUNTIF(INDIRECT(ADDRESS(E$14+3, COLUMN(L$1))), $Q$1) + COUNTIF(L$4, $Q$1) + COUNTIF(L$5, $Q$1)) +
          MIN(Payline!L$4/10, COUNTIF(L$4, $Q$1) + COUNTIF(L$5, $Q$1) + COUNTIF(L$6, $Q$1)) +
          MIN(Payline!L$3/10, COUNTIF(L$5:L$7, $Q$1)),
    $I50=(E$14-2),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$I50&lt;E$14, MIN(Payline!L$5/10, COUNTIF(L48:L50, $Q$1)) +
              MIN(Payline!L$4/10, COUNTIF(L49:L51, $Q$1)) +
              MIN(Payline!L$3/10, COUNTIF(L50:L52, $Q$1)),
    TRUE, ""
)</f>
        <v>0.7</v>
      </c>
      <c r="T50" s="43" cm="1">
        <f t="array" aca="1" ref="T50" ca="1">_xlfn.IFS(
    $I50=0,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$I50=1, MIN(Payline!M$5/10, COUNTIF(INDIRECT(ADDRESS(F$14+3, COLUMN(M$1))), $Q$1) + COUNTIF(M$4, $Q$1) + COUNTIF(M$5, $Q$1)) +
          MIN(Payline!M$4/10, COUNTIF(M$4, $Q$1) + COUNTIF(M$5, $Q$1) + COUNTIF(M$6, $Q$1)) +
          MIN(Payline!M$3/10, COUNTIF(M$5:M$7, $Q$1)),
    $I50=(F$14-2),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$I50&lt;F$14, MIN(Payline!M$5/10, COUNTIF(M48:M50, $Q$1)) +
              MIN(Payline!M$4/10, COUNTIF(M49:M51, $Q$1)) +
              MIN(Payline!M$3/10, COUNTIF(M50:M52, $Q$1)),
    TRUE, ""
)</f>
        <v>0.6</v>
      </c>
      <c r="U50" s="43" cm="1">
        <f t="array" aca="1" ref="U50" ca="1">_xlfn.IFS(
    $I50=0,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$I50=1, MIN(Payline!N$5/10, COUNTIF(INDIRECT(ADDRESS(G$14+3, COLUMN(N$1))), $Q$1) + COUNTIF(N$4, $Q$1) + COUNTIF(N$5, $Q$1)) +
          MIN(Payline!N$4/10, COUNTIF(N$4, $Q$1) + COUNTIF(N$5, $Q$1) + COUNTIF(N$6, $Q$1)) +
          MIN(Payline!N$3/10, COUNTIF(N$5:N$7, $Q$1)),
    $I50=(G$14-2),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$I50&lt;G$14, MIN(Payline!N$5/10, COUNTIF(N48:N50, $Q$1)) +
              MIN(Payline!N$4/10, COUNTIF(N49:N51, $Q$1)) +
              MIN(Payline!N$3/10, COUNTIF(N50:N52, $Q$1)),
    TRUE, ""
)</f>
        <v>0.7</v>
      </c>
      <c r="V50" s="46">
        <v>46</v>
      </c>
      <c r="W50" s="43" cm="1">
        <f t="array" aca="1" ref="W50" ca="1">_xlfn.IFS(
    $I50=0,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$I50=1, MIN(Payline!J$5/10, COUNTIF(INDIRECT(ADDRESS(C$14+3, COLUMN(J$1))), $W$1) + COUNTIF(J$4, $W$1) + COUNTIF(J$5, $W$1)) +
          MIN(Payline!J$4/10, COUNTIF(J$4, $W$1) + COUNTIF(J$5, $W$1) + COUNTIF(J$6, $W$1)) +
          MIN(Payline!J$3/10, COUNTIF(J$5:J$7, $W$1)),
    $I50=(C$14-2),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$I50&lt;C$14, MIN(Payline!J$5/10, COUNTIF(J48:J50, $W$1)) +
              MIN(Payline!J$4/10, COUNTIF(J49:J51, $W$1)) +
              MIN(Payline!J$3/10, COUNTIF(J50:J52, $W$1)),
    TRUE, ""
)</f>
        <v>1</v>
      </c>
      <c r="X50" s="43" cm="1">
        <f t="array" aca="1" ref="X50" ca="1">_xlfn.IFS(
    $I50=0,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$I50=1, MIN(Payline!K$5/10, COUNTIF(INDIRECT(ADDRESS(D$14+3, COLUMN(K$1))), $W$1) + COUNTIF(K$4, $W$1) + COUNTIF(K$5, $W$1)) +
          MIN(Payline!K$4/10, COUNTIF(K$4, $W$1) + COUNTIF(K$5, $W$1) + COUNTIF(K$6, $W$1)) +
          MIN(Payline!K$3/10, COUNTIF(K$5:K$7, $W$1)),
    $I50=(D$14-2),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$I50&lt;D$14, MIN(Payline!K$5/10, COUNTIF(K48:K50, $W$1)) +
              MIN(Payline!K$4/10, COUNTIF(K49:K51, $W$1)) +
              MIN(Payline!K$3/10, COUNTIF(K50:K52, $W$1)),
    TRUE, ""
)</f>
        <v>1</v>
      </c>
      <c r="Y50" s="43" cm="1">
        <f t="array" aca="1" ref="Y50" ca="1">_xlfn.IFS(
    $I50=0,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$I50=1, MIN(Payline!L$5/10, COUNTIF(INDIRECT(ADDRESS(E$14+3, COLUMN(L$1))), $W$1) + COUNTIF(L$4, $W$1) + COUNTIF(L$5, $W$1)) +
          MIN(Payline!L$4/10, COUNTIF(L$4, $W$1) + COUNTIF(L$5, $W$1) + COUNTIF(L$6, $W$1)) +
          MIN(Payline!L$3/10, COUNTIF(L$5:L$7, $W$1)),
    $I50=(E$14-2),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$I50&lt;E$14, MIN(Payline!L$5/10, COUNTIF(L48:L50, $W$1)) +
              MIN(Payline!L$4/10, COUNTIF(L49:L51, $W$1)) +
              MIN(Payline!L$3/10, COUNTIF(L50:L52, $W$1)),
    TRUE, ""
)</f>
        <v>1</v>
      </c>
      <c r="Z50" s="43" cm="1">
        <f t="array" aca="1" ref="Z50" ca="1">_xlfn.IFS(
    $I50=0,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$I50=1, MIN(Payline!M$5/10, COUNTIF(INDIRECT(ADDRESS(F$14+3, COLUMN(M$1))), $W$1) + COUNTIF(M$4, $W$1) + COUNTIF(M$5, $W$1)) +
          MIN(Payline!M$4/10, COUNTIF(M$4, $W$1) + COUNTIF(M$5, $W$1) + COUNTIF(M$6, $W$1)) +
          MIN(Payline!M$3/10, COUNTIF(M$5:M$7, $W$1)),
    $I50=(F$14-2),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$I50&lt;F$14, MIN(Payline!M$5/10, COUNTIF(M48:M50, $W$1)) +
              MIN(Payline!M$4/10, COUNTIF(M49:M51, $W$1)) +
              MIN(Payline!M$3/10, COUNTIF(M50:M52, $W$1)),
    TRUE, ""
)</f>
        <v>1</v>
      </c>
      <c r="AA50" s="43" cm="1">
        <f t="array" aca="1" ref="AA50" ca="1">_xlfn.IFS(
    $I50=0,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$I50=1, MIN(Payline!N$5/10, COUNTIF(INDIRECT(ADDRESS(G$14+3, COLUMN(N$1))), $W$1) + COUNTIF(N$4, $W$1) + COUNTIF(N$5, $W$1)) +
          MIN(Payline!N$4/10, COUNTIF(N$4, $W$1) + COUNTIF(N$5, $W$1) + COUNTIF(N$6, $W$1)) +
          MIN(Payline!N$3/10, COUNTIF(N$5:N$7, $W$1)),
    $I50=(G$14-2),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$I50&lt;G$14, MIN(Payline!N$5/10, COUNTIF(N48:N50, $W$1)) +
              MIN(Payline!N$4/10, COUNTIF(N49:N51, $W$1)) +
              MIN(Payline!N$3/10, COUNTIF(N50:N52, $W$1)),
    TRUE, ""
)</f>
        <v>1</v>
      </c>
      <c r="AB50" s="46">
        <v>46</v>
      </c>
      <c r="AC50" s="43" cm="1">
        <f t="array" aca="1" ref="AC50" ca="1">_xlfn.IFS(
    $I50=0,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$I50&lt;C$14, MIN(Payline!J$5/10, COUNTIF(J48:J50, $AC$1)) +
              MIN(Payline!J$4/10, COUNTIF(J49:J51, $AC$1)) +
              MIN(Payline!J$3/10, COUNTIF(J50:J52, $AC$1)),
    TRUE, ""
)</f>
        <v>0.7</v>
      </c>
      <c r="AD50" s="43" cm="1">
        <f t="array" aca="1" ref="AD50" ca="1">_xlfn.IFS(
    $I50=0,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$I50&lt;D$14, MIN(Payline!K$5/10, COUNTIF(K48:K50, $AC$1)) +
              MIN(Payline!K$4/10, COUNTIF(K49:K51, $AC$1)) +
              MIN(Payline!K$3/10, COUNTIF(K50:K52, $AC$1)),
    TRUE, ""
)</f>
        <v>0.6</v>
      </c>
      <c r="AE50" s="43" cm="1">
        <f t="array" aca="1" ref="AE50" ca="1">_xlfn.IFS(
    $I50=0,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$I50&lt;E$14, MIN(Payline!L$5/10, COUNTIF(L48:L50, $AC$1)) +
              MIN(Payline!L$4/10, COUNTIF(L49:L51, $AC$1)) +
              MIN(Payline!L$3/10, COUNTIF(L50:L52, $AC$1)),
    TRUE, ""
)</f>
        <v>0.7</v>
      </c>
      <c r="AF50" s="43" cm="1">
        <f t="array" aca="1" ref="AF50" ca="1">_xlfn.IFS(
    $I50=0,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$I50&lt;F$14, MIN(Payline!M$5/10, COUNTIF(M48:M50, $AC$1)) +
              MIN(Payline!M$4/10, COUNTIF(M49:M51, $AC$1)) +
              MIN(Payline!M$3/10, COUNTIF(M50:M52, $AC$1)),
    TRUE, ""
)</f>
        <v>0.7</v>
      </c>
      <c r="AG50" s="43" cm="1">
        <f t="array" aca="1" ref="AG50" ca="1">_xlfn.IFS(
    $I50=0,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$I50&lt;G$14, MIN(Payline!N$5/10, COUNTIF(N48:N50, $AC$1)) +
              MIN(Payline!N$4/10, COUNTIF(N49:N51, $AC$1)) +
              MIN(Payline!N$3/10, COUNTIF(N50:N52, $AC$1)),
    TRUE, ""
)</f>
        <v>0.7</v>
      </c>
      <c r="AH50" s="46">
        <v>46</v>
      </c>
      <c r="AI50" s="43" cm="1">
        <f t="array" aca="1" ref="AI50" ca="1">_xlfn.IFS(
    $I50=0,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$I50&lt;C$14, MIN(Payline!J$5/10, COUNTIF(J48:J50, $AI$1)) +
              MIN(Payline!J$4/10, COUNTIF(J49:J51, $AI$1)) +
              MIN(Payline!J$3/10, COUNTIF(J50:J52, $AI$1)),
    TRUE, ""
)</f>
        <v>0.3</v>
      </c>
      <c r="AJ50" s="43" cm="1">
        <f t="array" aca="1" ref="AJ50" ca="1">_xlfn.IFS(
    $I50=0,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$I50&lt;D$14, MIN(Payline!K$5/10, COUNTIF(K48:K50, $AI$1)) +
              MIN(Payline!K$4/10, COUNTIF(K49:K51, $AI$1)) +
              MIN(Payline!K$3/10, COUNTIF(K50:K52, $AI$1)),
    TRUE, ""
)</f>
        <v>0.3</v>
      </c>
      <c r="AK50" s="43" cm="1">
        <f t="array" aca="1" ref="AK50" ca="1">_xlfn.IFS(
    $I50=0,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$I50&lt;E$14, MIN(Payline!L$5/10, COUNTIF(L48:L50, $AI$1)) +
              MIN(Payline!L$4/10, COUNTIF(L49:L51, $AI$1)) +
              MIN(Payline!L$3/10, COUNTIF(L50:L52, $AI$1)),
    TRUE, ""
)</f>
        <v>0.3</v>
      </c>
      <c r="AL50" s="43" cm="1">
        <f t="array" aca="1" ref="AL50" ca="1">_xlfn.IFS(
    $I50=0,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$I50&lt;F$14, MIN(Payline!M$5/10, COUNTIF(M48:M50, $AI$1)) +
              MIN(Payline!M$4/10, COUNTIF(M49:M51, $AI$1)) +
              MIN(Payline!M$3/10, COUNTIF(M50:M52, $AI$1)),
    TRUE, ""
)</f>
        <v>0.4</v>
      </c>
      <c r="AM50" s="43" cm="1">
        <f t="array" aca="1" ref="AM50" ca="1">_xlfn.IFS(
    $I50=0,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$I50&lt;G$14, MIN(Payline!N$5/10, COUNTIF(N48:N50, $AI$1)) +
              MIN(Payline!N$4/10, COUNTIF(N49:N51, $AI$1)) +
              MIN(Payline!N$3/10, COUNTIF(N50:N52, $AI$1)),
    TRUE, ""
)</f>
        <v>0.3</v>
      </c>
      <c r="AN50" s="46">
        <v>46</v>
      </c>
      <c r="AO50" s="43" cm="1">
        <f t="array" aca="1" ref="AO50" ca="1">_xlfn.IFS(
    $I50=0,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$I50&lt;C$14, MIN(Payline!J$5/10, COUNTIF(J48:J50, $AO$1)) +
              MIN(Payline!J$4/10, COUNTIF(J49:J51, $AO$1)) +
              MIN(Payline!J$3/10, COUNTIF(J50:J52, $AO$1)),
    TRUE, ""
)</f>
        <v>0.3</v>
      </c>
      <c r="AP50" s="43" cm="1">
        <f t="array" aca="1" ref="AP50" ca="1">_xlfn.IFS(
    $I50=0,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$I50&lt;D$14, MIN(Payline!K$5/10, COUNTIF(K48:K50, $AO$1)) +
              MIN(Payline!K$4/10, COUNTIF(K49:K51, $AO$1)) +
              MIN(Payline!K$3/10, COUNTIF(K50:K52, $AO$1)),
    TRUE, ""
)</f>
        <v>0.4</v>
      </c>
      <c r="AQ50" s="43" cm="1">
        <f t="array" aca="1" ref="AQ50" ca="1">_xlfn.IFS(
    $I50=0,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$I50&lt;E$14, MIN(Payline!L$5/10, COUNTIF(L48:L50, $AO$1)) +
              MIN(Payline!L$4/10, COUNTIF(L49:L51, $AO$1)) +
              MIN(Payline!L$3/10, COUNTIF(L50:L52, $AO$1)),
    TRUE, ""
)</f>
        <v>0.3</v>
      </c>
      <c r="AR50" s="43" cm="1">
        <f t="array" aca="1" ref="AR50" ca="1">_xlfn.IFS(
    $I50=0,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$I50&lt;F$14, MIN(Payline!M$5/10, COUNTIF(M48:M50, $AO$1)) +
              MIN(Payline!M$4/10, COUNTIF(M49:M51, $AO$1)) +
              MIN(Payline!M$3/10, COUNTIF(M50:M52, $AO$1)),
    TRUE, ""
)</f>
        <v>0.3</v>
      </c>
      <c r="AS50" s="43" cm="1">
        <f t="array" aca="1" ref="AS50" ca="1">_xlfn.IFS(
    $I50=0,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$I50&lt;G$14, MIN(Payline!N$5/10, COUNTIF(N48:N50, $AO$1)) +
              MIN(Payline!N$4/10, COUNTIF(N49:N51, $AO$1)) +
              MIN(Payline!N$3/10, COUNTIF(N50:N52, $AO$1)),
    TRUE, ""
)</f>
        <v>0.3</v>
      </c>
      <c r="AT50" s="46">
        <v>46</v>
      </c>
      <c r="AU50" s="43" cm="1">
        <f t="array" aca="1" ref="AU50" ca="1">_xlfn.IFS(
    $I50=0,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$I50&lt;C$14, MIN(Payline!J$5/10, COUNTIF(J48:J50, $AU$1)) +
              MIN(Payline!J$4/10, COUNTIF(J49:J51, $AU$1)) +
              MIN(Payline!J$3/10, COUNTIF(J50:J52, $AU$1)),
    TRUE, ""
)</f>
        <v>0</v>
      </c>
      <c r="AV50" s="43" cm="1">
        <f t="array" aca="1" ref="AV50" ca="1">_xlfn.IFS(
    $I50=0,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$I50&lt;D$14, MIN(Payline!K$5/10, COUNTIF(K48:K50, $AU$1)) +
              MIN(Payline!K$4/10, COUNTIF(K49:K51, $AU$1)) +
              MIN(Payline!K$3/10, COUNTIF(K50:K52, $AU$1)),
    TRUE, ""
)</f>
        <v>0</v>
      </c>
      <c r="AW50" s="43" cm="1">
        <f t="array" aca="1" ref="AW50" ca="1">_xlfn.IFS(
    $I50=0,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$I50&lt;E$14, MIN(Payline!L$5/10, COUNTIF(L48:L50, $AU$1)) +
              MIN(Payline!L$4/10, COUNTIF(L49:L51, $AU$1)) +
              MIN(Payline!L$3/10, COUNTIF(L50:L52, $AU$1)),
    TRUE, ""
)</f>
        <v>0</v>
      </c>
      <c r="AX50" s="43" cm="1">
        <f t="array" aca="1" ref="AX50" ca="1">_xlfn.IFS(
    $I50=0,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$I50&lt;F$14, MIN(Payline!M$5/10, COUNTIF(M48:M50, $AU$1)) +
              MIN(Payline!M$4/10, COUNTIF(M49:M51, $AU$1)) +
              MIN(Payline!M$3/10, COUNTIF(M50:M52, $AU$1)),
    TRUE, ""
)</f>
        <v>0</v>
      </c>
      <c r="AY50" s="43" cm="1">
        <f t="array" aca="1" ref="AY50" ca="1">_xlfn.IFS(
    $I50=0,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$I50&lt;G$14, MIN(Payline!N$5/10, COUNTIF(N48:N50, $AU$1)) +
              MIN(Payline!N$4/10, COUNTIF(N49:N51, $AU$1)) +
              MIN(Payline!N$3/10, COUNTIF(N50:N52, $AU$1)),
    TRUE, ""
)</f>
        <v>0</v>
      </c>
      <c r="AZ50" s="46">
        <v>46</v>
      </c>
      <c r="BA50" s="43" cm="1">
        <f t="array" aca="1" ref="BA50" ca="1">_xlfn.IFS(
    $I50=0,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$I50&lt;C$14, MIN(Payline!J$5/10, COUNTIF(J48:J50, $BA$1)) +
              MIN(Payline!J$4/10, COUNTIF(J49:J51, $BA$1)) +
              MIN(Payline!J$3/10, COUNTIF(J50:J52, $BA$1)),
    TRUE, ""
)</f>
        <v>0</v>
      </c>
      <c r="BB50" s="43" cm="1">
        <f t="array" aca="1" ref="BB50" ca="1">_xlfn.IFS(
    $I50=0,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$I50&lt;D$14, MIN(Payline!K$5/10, COUNTIF(K48:K50, $BA$1)) +
              MIN(Payline!K$4/10, COUNTIF(K49:K51, $BA$1)) +
              MIN(Payline!K$3/10, COUNTIF(K50:K52, $BA$1)),
    TRUE, ""
)</f>
        <v>0</v>
      </c>
      <c r="BC50" s="43" cm="1">
        <f t="array" aca="1" ref="BC50" ca="1">_xlfn.IFS(
    $I50=0,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$I50&lt;E$14, MIN(Payline!L$5/10, COUNTIF(L48:L50, $BA$1)) +
              MIN(Payline!L$4/10, COUNTIF(L49:L51, $BA$1)) +
              MIN(Payline!L$3/10, COUNTIF(L50:L52, $BA$1)),
    TRUE, ""
)</f>
        <v>0</v>
      </c>
      <c r="BD50" s="43" cm="1">
        <f t="array" aca="1" ref="BD50" ca="1">_xlfn.IFS(
    $I50=0,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$I50&lt;F$14, MIN(Payline!M$5/10, COUNTIF(M48:M50, $BA$1)) +
              MIN(Payline!M$4/10, COUNTIF(M49:M51, $BA$1)) +
              MIN(Payline!M$3/10, COUNTIF(M50:M52, $BA$1)),
    TRUE, ""
)</f>
        <v>0</v>
      </c>
      <c r="BE50" s="43" cm="1">
        <f t="array" aca="1" ref="BE50" ca="1">_xlfn.IFS(
    $I50=0,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$I50&lt;G$14, MIN(Payline!N$5/10, COUNTIF(N48:N50, $BA$1)) +
              MIN(Payline!N$4/10, COUNTIF(N49:N51, $BA$1)) +
              MIN(Payline!N$3/10, COUNTIF(N50:N52, $BA$1)),
    TRUE, ""
)</f>
        <v>0</v>
      </c>
      <c r="BF50" s="46">
        <v>46</v>
      </c>
      <c r="BG50" s="43" cm="1">
        <f t="array" aca="1" ref="BG50" ca="1">_xlfn.IFS(
    $I50=0,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$I50&lt;C$14, MIN(Payline!J$5/10, COUNTIF(J48:J50, $BG$1)) +
              MIN(Payline!J$4/10, COUNTIF(J49:J51, $BG$1)) +
              MIN(Payline!J$3/10, COUNTIF(J50:J52, $BG$1)),
    TRUE, ""
)</f>
        <v>0</v>
      </c>
      <c r="BH50" s="43" cm="1">
        <f t="array" aca="1" ref="BH50" ca="1">_xlfn.IFS(
    $I50=0,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$I50&lt;D$14, MIN(Payline!K$5/10, COUNTIF(K48:K50, $BG$1)) +
              MIN(Payline!K$4/10, COUNTIF(K49:K51, $BG$1)) +
              MIN(Payline!K$3/10, COUNTIF(K50:K52, $BG$1)),
    TRUE, ""
)</f>
        <v>0</v>
      </c>
      <c r="BI50" s="43" cm="1">
        <f t="array" aca="1" ref="BI50" ca="1">_xlfn.IFS(
    $I50=0,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$I50&lt;E$14, MIN(Payline!L$5/10, COUNTIF(L48:L50, $BG$1)) +
              MIN(Payline!L$4/10, COUNTIF(L49:L51, $BG$1)) +
              MIN(Payline!L$3/10, COUNTIF(L50:L52, $BG$1)),
    TRUE, ""
)</f>
        <v>0</v>
      </c>
      <c r="BJ50" s="43" cm="1">
        <f t="array" aca="1" ref="BJ50" ca="1">_xlfn.IFS(
    $I50=0,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$I50&lt;F$14, MIN(Payline!M$5/10, COUNTIF(M48:M50, $BG$1)) +
              MIN(Payline!M$4/10, COUNTIF(M49:M51, $BG$1)) +
              MIN(Payline!M$3/10, COUNTIF(M50:M52, $BG$1)),
    TRUE, ""
)</f>
        <v>0</v>
      </c>
      <c r="BK50" s="43" cm="1">
        <f t="array" aca="1" ref="BK50" ca="1">_xlfn.IFS(
    $I50=0,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$I50&lt;G$14, MIN(Payline!N$5/10, COUNTIF(N48:N50, $BG$1)) +
              MIN(Payline!N$4/10, COUNTIF(N49:N51, $BG$1)) +
              MIN(Payline!N$3/10, COUNTIF(N50:N52, $BG$1)),
    TRUE, ""
)</f>
        <v>0</v>
      </c>
      <c r="BL50" s="46">
        <v>46</v>
      </c>
      <c r="BM50" s="43" cm="1">
        <f t="array" aca="1" ref="BM50" ca="1">_xlfn.IFS(
    $I50=0,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$I50&lt;C$14, MIN(Payline!J$5/10, COUNTIF(J48:J50, $BM$1)) +
              MIN(Payline!J$4/10, COUNTIF(J49:J51, $BM$1)) +
              MIN(Payline!J$3/10, COUNTIF(J50:J52, $BM$1)),
    TRUE, ""
)</f>
        <v>0</v>
      </c>
      <c r="BN50" s="43" cm="1">
        <f t="array" aca="1" ref="BN50" ca="1">_xlfn.IFS(
    $I50=0,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$I50&lt;D$14, MIN(Payline!K$5/10, COUNTIF(K48:K50, $BM$1)) +
              MIN(Payline!K$4/10, COUNTIF(K49:K51, $BM$1)) +
              MIN(Payline!K$3/10, COUNTIF(K50:K52, $BM$1)),
    TRUE, ""
)</f>
        <v>0</v>
      </c>
      <c r="BO50" s="43" cm="1">
        <f t="array" aca="1" ref="BO50" ca="1">_xlfn.IFS(
    $I50=0,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$I50&lt;E$14, MIN(Payline!L$5/10, COUNTIF(L48:L50, $BM$1)) +
              MIN(Payline!L$4/10, COUNTIF(L49:L51, $BM$1)) +
              MIN(Payline!L$3/10, COUNTIF(L50:L52, $BM$1)),
    TRUE, ""
)</f>
        <v>0</v>
      </c>
      <c r="BP50" s="43" cm="1">
        <f t="array" aca="1" ref="BP50" ca="1">_xlfn.IFS(
    $I50=0,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$I50&lt;F$14, MIN(Payline!M$5/10, COUNTIF(M48:M50, $BM$1)) +
              MIN(Payline!M$4/10, COUNTIF(M49:M51, $BM$1)) +
              MIN(Payline!M$3/10, COUNTIF(M50:M52, $BM$1)),
    TRUE, ""
)</f>
        <v>0</v>
      </c>
      <c r="BQ50" s="161" cm="1">
        <f t="array" aca="1" ref="BQ50" ca="1">_xlfn.IFS(
    $I50=0,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$I50&lt;G$14, MIN(Payline!N$5/10, COUNTIF(N48:N50, $BM$1)) +
              MIN(Payline!N$4/10, COUNTIF(N49:N51, $BM$1)) +
              MIN(Payline!N$3/10, COUNTIF(N50:N52, $BM$1)),
    TRUE, ""
)</f>
        <v>0</v>
      </c>
    </row>
    <row r="51" spans="1:69">
      <c r="A51" s="90" t="s">
        <v>7</v>
      </c>
      <c r="B51" s="63">
        <v>7</v>
      </c>
      <c r="C51" s="90">
        <f t="shared" ca="1" si="13"/>
        <v>0</v>
      </c>
      <c r="D51" s="43">
        <f t="shared" ca="1" si="14"/>
        <v>0</v>
      </c>
      <c r="E51" s="43">
        <f t="shared" ca="1" si="15"/>
        <v>0</v>
      </c>
      <c r="F51" s="43">
        <f t="shared" ca="1" si="16"/>
        <v>0</v>
      </c>
      <c r="G51" s="89">
        <f t="shared" ca="1" si="17"/>
        <v>0</v>
      </c>
      <c r="I51" s="84">
        <v>47</v>
      </c>
      <c r="J51" s="83" t="s">
        <v>187</v>
      </c>
      <c r="K51" s="83" t="s">
        <v>187</v>
      </c>
      <c r="L51" s="83" t="s">
        <v>187</v>
      </c>
      <c r="M51" s="83" t="s">
        <v>187</v>
      </c>
      <c r="N51" s="83" t="s">
        <v>187</v>
      </c>
      <c r="P51" s="46">
        <v>47</v>
      </c>
      <c r="Q51" s="43" cm="1">
        <f t="array" aca="1" ref="Q51" ca="1">_xlfn.IFS(
    $I51=0,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$I51=1, MIN(Payline!J$5/10, COUNTIF(INDIRECT(ADDRESS(C$14+3, COLUMN(J$1))), $Q$1) + COUNTIF(J$4, $Q$1) + COUNTIF(J$5, $Q$1)) +
          MIN(Payline!J$4/10, COUNTIF(J$4, $Q$1) + COUNTIF(J$5, $Q$1) + COUNTIF(J$6, $Q$1)) +
          MIN(Payline!J$3/10, COUNTIF(J$5:J$7, $Q$1)),
    $I51=(C$14-2),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$I51&lt;C$14, MIN(Payline!J$5/10, COUNTIF(J49:J51, $Q$1)) +
              MIN(Payline!J$4/10, COUNTIF(J50:J52, $Q$1)) +
              MIN(Payline!J$3/10, COUNTIF(J51:J53, $Q$1)),
    TRUE, ""
)</f>
        <v>0.3</v>
      </c>
      <c r="R51" s="43" cm="1">
        <f t="array" aca="1" ref="R51" ca="1">_xlfn.IFS(
    $I51=0,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$I51=1, MIN(Payline!K$5/10, COUNTIF(INDIRECT(ADDRESS(D$14+3, COLUMN(K$1))), $Q$1) + COUNTIF(K$4, $Q$1) + COUNTIF(K$5, $Q$1)) +
          MIN(Payline!K$4/10, COUNTIF(K$4, $Q$1) + COUNTIF(K$5, $Q$1) + COUNTIF(K$6, $Q$1)) +
          MIN(Payline!K$3/10, COUNTIF(K$5:K$7, $Q$1)),
    $I51=(D$14-2),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$I51&lt;D$14, MIN(Payline!K$5/10, COUNTIF(K49:K51, $Q$1)) +
              MIN(Payline!K$4/10, COUNTIF(K50:K52, $Q$1)) +
              MIN(Payline!K$3/10, COUNTIF(K51:K53, $Q$1)),
    TRUE, ""
)</f>
        <v>0.4</v>
      </c>
      <c r="S51" s="43" cm="1">
        <f t="array" aca="1" ref="S51" ca="1">_xlfn.IFS(
    $I51=0,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$I51=1, MIN(Payline!L$5/10, COUNTIF(INDIRECT(ADDRESS(E$14+3, COLUMN(L$1))), $Q$1) + COUNTIF(L$4, $Q$1) + COUNTIF(L$5, $Q$1)) +
          MIN(Payline!L$4/10, COUNTIF(L$4, $Q$1) + COUNTIF(L$5, $Q$1) + COUNTIF(L$6, $Q$1)) +
          MIN(Payline!L$3/10, COUNTIF(L$5:L$7, $Q$1)),
    $I51=(E$14-2),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$I51&lt;E$14, MIN(Payline!L$5/10, COUNTIF(L49:L51, $Q$1)) +
              MIN(Payline!L$4/10, COUNTIF(L50:L52, $Q$1)) +
              MIN(Payline!L$3/10, COUNTIF(L51:L53, $Q$1)),
    TRUE, ""
)</f>
        <v>0.3</v>
      </c>
      <c r="T51" s="43" cm="1">
        <f t="array" aca="1" ref="T51" ca="1">_xlfn.IFS(
    $I51=0,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$I51=1, MIN(Payline!M$5/10, COUNTIF(INDIRECT(ADDRESS(F$14+3, COLUMN(M$1))), $Q$1) + COUNTIF(M$4, $Q$1) + COUNTIF(M$5, $Q$1)) +
          MIN(Payline!M$4/10, COUNTIF(M$4, $Q$1) + COUNTIF(M$5, $Q$1) + COUNTIF(M$6, $Q$1)) +
          MIN(Payline!M$3/10, COUNTIF(M$5:M$7, $Q$1)),
    $I51=(F$14-2),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$I51&lt;F$14, MIN(Payline!M$5/10, COUNTIF(M49:M51, $Q$1)) +
              MIN(Payline!M$4/10, COUNTIF(M50:M52, $Q$1)) +
              MIN(Payline!M$3/10, COUNTIF(M51:M53, $Q$1)),
    TRUE, ""
)</f>
        <v>0.3</v>
      </c>
      <c r="U51" s="43" cm="1">
        <f t="array" aca="1" ref="U51" ca="1">_xlfn.IFS(
    $I51=0,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$I51=1, MIN(Payline!N$5/10, COUNTIF(INDIRECT(ADDRESS(G$14+3, COLUMN(N$1))), $Q$1) + COUNTIF(N$4, $Q$1) + COUNTIF(N$5, $Q$1)) +
          MIN(Payline!N$4/10, COUNTIF(N$4, $Q$1) + COUNTIF(N$5, $Q$1) + COUNTIF(N$6, $Q$1)) +
          MIN(Payline!N$3/10, COUNTIF(N$5:N$7, $Q$1)),
    $I51=(G$14-2),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$I51&lt;G$14, MIN(Payline!N$5/10, COUNTIF(N49:N51, $Q$1)) +
              MIN(Payline!N$4/10, COUNTIF(N50:N52, $Q$1)) +
              MIN(Payline!N$3/10, COUNTIF(N51:N53, $Q$1)),
    TRUE, ""
)</f>
        <v>0.3</v>
      </c>
      <c r="V51" s="46">
        <v>47</v>
      </c>
      <c r="W51" s="43" cm="1">
        <f t="array" aca="1" ref="W51" ca="1">_xlfn.IFS(
    $I51=0,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$I51=1, MIN(Payline!J$5/10, COUNTIF(INDIRECT(ADDRESS(C$14+3, COLUMN(J$1))), $W$1) + COUNTIF(J$4, $W$1) + COUNTIF(J$5, $W$1)) +
          MIN(Payline!J$4/10, COUNTIF(J$4, $W$1) + COUNTIF(J$5, $W$1) + COUNTIF(J$6, $W$1)) +
          MIN(Payline!J$3/10, COUNTIF(J$5:J$7, $W$1)),
    $I51=(C$14-2),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$I51&lt;C$14, MIN(Payline!J$5/10, COUNTIF(J49:J51, $W$1)) +
              MIN(Payline!J$4/10, COUNTIF(J50:J52, $W$1)) +
              MIN(Payline!J$3/10, COUNTIF(J51:J53, $W$1)),
    TRUE, ""
)</f>
        <v>0.7</v>
      </c>
      <c r="X51" s="43" cm="1">
        <f t="array" aca="1" ref="X51" ca="1">_xlfn.IFS(
    $I51=0,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$I51=1, MIN(Payline!K$5/10, COUNTIF(INDIRECT(ADDRESS(D$14+3, COLUMN(K$1))), $W$1) + COUNTIF(K$4, $W$1) + COUNTIF(K$5, $W$1)) +
          MIN(Payline!K$4/10, COUNTIF(K$4, $W$1) + COUNTIF(K$5, $W$1) + COUNTIF(K$6, $W$1)) +
          MIN(Payline!K$3/10, COUNTIF(K$5:K$7, $W$1)),
    $I51=(D$14-2),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$I51&lt;D$14, MIN(Payline!K$5/10, COUNTIF(K49:K51, $W$1)) +
              MIN(Payline!K$4/10, COUNTIF(K50:K52, $W$1)) +
              MIN(Payline!K$3/10, COUNTIF(K51:K53, $W$1)),
    TRUE, ""
)</f>
        <v>0.7</v>
      </c>
      <c r="Y51" s="43" cm="1">
        <f t="array" aca="1" ref="Y51" ca="1">_xlfn.IFS(
    $I51=0,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$I51=1, MIN(Payline!L$5/10, COUNTIF(INDIRECT(ADDRESS(E$14+3, COLUMN(L$1))), $W$1) + COUNTIF(L$4, $W$1) + COUNTIF(L$5, $W$1)) +
          MIN(Payline!L$4/10, COUNTIF(L$4, $W$1) + COUNTIF(L$5, $W$1) + COUNTIF(L$6, $W$1)) +
          MIN(Payline!L$3/10, COUNTIF(L$5:L$7, $W$1)),
    $I51=(E$14-2),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$I51&lt;E$14, MIN(Payline!L$5/10, COUNTIF(L49:L51, $W$1)) +
              MIN(Payline!L$4/10, COUNTIF(L50:L52, $W$1)) +
              MIN(Payline!L$3/10, COUNTIF(L51:L53, $W$1)),
    TRUE, ""
)</f>
        <v>0.7</v>
      </c>
      <c r="Z51" s="43" cm="1">
        <f t="array" aca="1" ref="Z51" ca="1">_xlfn.IFS(
    $I51=0,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$I51=1, MIN(Payline!M$5/10, COUNTIF(INDIRECT(ADDRESS(F$14+3, COLUMN(M$1))), $W$1) + COUNTIF(M$4, $W$1) + COUNTIF(M$5, $W$1)) +
          MIN(Payline!M$4/10, COUNTIF(M$4, $W$1) + COUNTIF(M$5, $W$1) + COUNTIF(M$6, $W$1)) +
          MIN(Payline!M$3/10, COUNTIF(M$5:M$7, $W$1)),
    $I51=(F$14-2),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$I51&lt;F$14, MIN(Payline!M$5/10, COUNTIF(M49:M51, $W$1)) +
              MIN(Payline!M$4/10, COUNTIF(M50:M52, $W$1)) +
              MIN(Payline!M$3/10, COUNTIF(M51:M53, $W$1)),
    TRUE, ""
)</f>
        <v>0.6</v>
      </c>
      <c r="AA51" s="43" cm="1">
        <f t="array" aca="1" ref="AA51" ca="1">_xlfn.IFS(
    $I51=0,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$I51=1, MIN(Payline!N$5/10, COUNTIF(INDIRECT(ADDRESS(G$14+3, COLUMN(N$1))), $W$1) + COUNTIF(N$4, $W$1) + COUNTIF(N$5, $W$1)) +
          MIN(Payline!N$4/10, COUNTIF(N$4, $W$1) + COUNTIF(N$5, $W$1) + COUNTIF(N$6, $W$1)) +
          MIN(Payline!N$3/10, COUNTIF(N$5:N$7, $W$1)),
    $I51=(G$14-2),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$I51&lt;G$14, MIN(Payline!N$5/10, COUNTIF(N49:N51, $W$1)) +
              MIN(Payline!N$4/10, COUNTIF(N50:N52, $W$1)) +
              MIN(Payline!N$3/10, COUNTIF(N51:N53, $W$1)),
    TRUE, ""
)</f>
        <v>0.7</v>
      </c>
      <c r="AB51" s="46">
        <v>47</v>
      </c>
      <c r="AC51" s="43" cm="1">
        <f t="array" aca="1" ref="AC51" ca="1">_xlfn.IFS(
    $I51=0,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$I51&lt;C$14, MIN(Payline!J$5/10, COUNTIF(J49:J51, $AC$1)) +
              MIN(Payline!J$4/10, COUNTIF(J50:J52, $AC$1)) +
              MIN(Payline!J$3/10, COUNTIF(J51:J53, $AC$1)),
    TRUE, ""
)</f>
        <v>1</v>
      </c>
      <c r="AD51" s="43" cm="1">
        <f t="array" aca="1" ref="AD51" ca="1">_xlfn.IFS(
    $I51=0,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$I51&lt;D$14, MIN(Payline!K$5/10, COUNTIF(K49:K51, $AC$1)) +
              MIN(Payline!K$4/10, COUNTIF(K50:K52, $AC$1)) +
              MIN(Payline!K$3/10, COUNTIF(K51:K53, $AC$1)),
    TRUE, ""
)</f>
        <v>1</v>
      </c>
      <c r="AE51" s="43" cm="1">
        <f t="array" aca="1" ref="AE51" ca="1">_xlfn.IFS(
    $I51=0,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$I51&lt;E$14, MIN(Payline!L$5/10, COUNTIF(L49:L51, $AC$1)) +
              MIN(Payline!L$4/10, COUNTIF(L50:L52, $AC$1)) +
              MIN(Payline!L$3/10, COUNTIF(L51:L53, $AC$1)),
    TRUE, ""
)</f>
        <v>1</v>
      </c>
      <c r="AF51" s="43" cm="1">
        <f t="array" aca="1" ref="AF51" ca="1">_xlfn.IFS(
    $I51=0,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$I51&lt;F$14, MIN(Payline!M$5/10, COUNTIF(M49:M51, $AC$1)) +
              MIN(Payline!M$4/10, COUNTIF(M50:M52, $AC$1)) +
              MIN(Payline!M$3/10, COUNTIF(M51:M53, $AC$1)),
    TRUE, ""
)</f>
        <v>1</v>
      </c>
      <c r="AG51" s="43" cm="1">
        <f t="array" aca="1" ref="AG51" ca="1">_xlfn.IFS(
    $I51=0,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$I51&lt;G$14, MIN(Payline!N$5/10, COUNTIF(N49:N51, $AC$1)) +
              MIN(Payline!N$4/10, COUNTIF(N50:N52, $AC$1)) +
              MIN(Payline!N$3/10, COUNTIF(N51:N53, $AC$1)),
    TRUE, ""
)</f>
        <v>1</v>
      </c>
      <c r="AH51" s="46">
        <v>47</v>
      </c>
      <c r="AI51" s="43" cm="1">
        <f t="array" aca="1" ref="AI51" ca="1">_xlfn.IFS(
    $I51=0,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$I51&lt;C$14, MIN(Payline!J$5/10, COUNTIF(J49:J51, $AI$1)) +
              MIN(Payline!J$4/10, COUNTIF(J50:J52, $AI$1)) +
              MIN(Payline!J$3/10, COUNTIF(J51:J53, $AI$1)),
    TRUE, ""
)</f>
        <v>0.7</v>
      </c>
      <c r="AJ51" s="43" cm="1">
        <f t="array" aca="1" ref="AJ51" ca="1">_xlfn.IFS(
    $I51=0,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$I51&lt;D$14, MIN(Payline!K$5/10, COUNTIF(K49:K51, $AI$1)) +
              MIN(Payline!K$4/10, COUNTIF(K50:K52, $AI$1)) +
              MIN(Payline!K$3/10, COUNTIF(K51:K53, $AI$1)),
    TRUE, ""
)</f>
        <v>0.6</v>
      </c>
      <c r="AK51" s="43" cm="1">
        <f t="array" aca="1" ref="AK51" ca="1">_xlfn.IFS(
    $I51=0,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$I51&lt;E$14, MIN(Payline!L$5/10, COUNTIF(L49:L51, $AI$1)) +
              MIN(Payline!L$4/10, COUNTIF(L50:L52, $AI$1)) +
              MIN(Payline!L$3/10, COUNTIF(L51:L53, $AI$1)),
    TRUE, ""
)</f>
        <v>0.7</v>
      </c>
      <c r="AL51" s="43" cm="1">
        <f t="array" aca="1" ref="AL51" ca="1">_xlfn.IFS(
    $I51=0,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$I51&lt;F$14, MIN(Payline!M$5/10, COUNTIF(M49:M51, $AI$1)) +
              MIN(Payline!M$4/10, COUNTIF(M50:M52, $AI$1)) +
              MIN(Payline!M$3/10, COUNTIF(M51:M53, $AI$1)),
    TRUE, ""
)</f>
        <v>0.7</v>
      </c>
      <c r="AM51" s="43" cm="1">
        <f t="array" aca="1" ref="AM51" ca="1">_xlfn.IFS(
    $I51=0,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$I51&lt;G$14, MIN(Payline!N$5/10, COUNTIF(N49:N51, $AI$1)) +
              MIN(Payline!N$4/10, COUNTIF(N50:N52, $AI$1)) +
              MIN(Payline!N$3/10, COUNTIF(N51:N53, $AI$1)),
    TRUE, ""
)</f>
        <v>0.7</v>
      </c>
      <c r="AN51" s="46">
        <v>47</v>
      </c>
      <c r="AO51" s="43" cm="1">
        <f t="array" aca="1" ref="AO51" ca="1">_xlfn.IFS(
    $I51=0,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$I51&lt;C$14, MIN(Payline!J$5/10, COUNTIF(J49:J51, $AO$1)) +
              MIN(Payline!J$4/10, COUNTIF(J50:J52, $AO$1)) +
              MIN(Payline!J$3/10, COUNTIF(J51:J53, $AO$1)),
    TRUE, ""
)</f>
        <v>0</v>
      </c>
      <c r="AP51" s="43" cm="1">
        <f t="array" aca="1" ref="AP51" ca="1">_xlfn.IFS(
    $I51=0,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$I51&lt;D$14, MIN(Payline!K$5/10, COUNTIF(K49:K51, $AO$1)) +
              MIN(Payline!K$4/10, COUNTIF(K50:K52, $AO$1)) +
              MIN(Payline!K$3/10, COUNTIF(K51:K53, $AO$1)),
    TRUE, ""
)</f>
        <v>0</v>
      </c>
      <c r="AQ51" s="43" cm="1">
        <f t="array" aca="1" ref="AQ51" ca="1">_xlfn.IFS(
    $I51=0,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$I51&lt;E$14, MIN(Payline!L$5/10, COUNTIF(L49:L51, $AO$1)) +
              MIN(Payline!L$4/10, COUNTIF(L50:L52, $AO$1)) +
              MIN(Payline!L$3/10, COUNTIF(L51:L53, $AO$1)),
    TRUE, ""
)</f>
        <v>0</v>
      </c>
      <c r="AR51" s="43" cm="1">
        <f t="array" aca="1" ref="AR51" ca="1">_xlfn.IFS(
    $I51=0,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$I51&lt;F$14, MIN(Payline!M$5/10, COUNTIF(M49:M51, $AO$1)) +
              MIN(Payline!M$4/10, COUNTIF(M50:M52, $AO$1)) +
              MIN(Payline!M$3/10, COUNTIF(M51:M53, $AO$1)),
    TRUE, ""
)</f>
        <v>0</v>
      </c>
      <c r="AS51" s="43" cm="1">
        <f t="array" aca="1" ref="AS51" ca="1">_xlfn.IFS(
    $I51=0,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$I51&lt;G$14, MIN(Payline!N$5/10, COUNTIF(N49:N51, $AO$1)) +
              MIN(Payline!N$4/10, COUNTIF(N50:N52, $AO$1)) +
              MIN(Payline!N$3/10, COUNTIF(N51:N53, $AO$1)),
    TRUE, ""
)</f>
        <v>0</v>
      </c>
      <c r="AT51" s="46">
        <v>47</v>
      </c>
      <c r="AU51" s="43" cm="1">
        <f t="array" aca="1" ref="AU51" ca="1">_xlfn.IFS(
    $I51=0,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$I51&lt;C$14, MIN(Payline!J$5/10, COUNTIF(J49:J51, $AU$1)) +
              MIN(Payline!J$4/10, COUNTIF(J50:J52, $AU$1)) +
              MIN(Payline!J$3/10, COUNTIF(J51:J53, $AU$1)),
    TRUE, ""
)</f>
        <v>0</v>
      </c>
      <c r="AV51" s="43" cm="1">
        <f t="array" aca="1" ref="AV51" ca="1">_xlfn.IFS(
    $I51=0,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$I51&lt;D$14, MIN(Payline!K$5/10, COUNTIF(K49:K51, $AU$1)) +
              MIN(Payline!K$4/10, COUNTIF(K50:K52, $AU$1)) +
              MIN(Payline!K$3/10, COUNTIF(K51:K53, $AU$1)),
    TRUE, ""
)</f>
        <v>0</v>
      </c>
      <c r="AW51" s="43" cm="1">
        <f t="array" aca="1" ref="AW51" ca="1">_xlfn.IFS(
    $I51=0,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$I51&lt;E$14, MIN(Payline!L$5/10, COUNTIF(L49:L51, $AU$1)) +
              MIN(Payline!L$4/10, COUNTIF(L50:L52, $AU$1)) +
              MIN(Payline!L$3/10, COUNTIF(L51:L53, $AU$1)),
    TRUE, ""
)</f>
        <v>0</v>
      </c>
      <c r="AX51" s="43" cm="1">
        <f t="array" aca="1" ref="AX51" ca="1">_xlfn.IFS(
    $I51=0,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$I51&lt;F$14, MIN(Payline!M$5/10, COUNTIF(M49:M51, $AU$1)) +
              MIN(Payline!M$4/10, COUNTIF(M50:M52, $AU$1)) +
              MIN(Payline!M$3/10, COUNTIF(M51:M53, $AU$1)),
    TRUE, ""
)</f>
        <v>0</v>
      </c>
      <c r="AY51" s="43" cm="1">
        <f t="array" aca="1" ref="AY51" ca="1">_xlfn.IFS(
    $I51=0,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$I51&lt;G$14, MIN(Payline!N$5/10, COUNTIF(N49:N51, $AU$1)) +
              MIN(Payline!N$4/10, COUNTIF(N50:N52, $AU$1)) +
              MIN(Payline!N$3/10, COUNTIF(N51:N53, $AU$1)),
    TRUE, ""
)</f>
        <v>0</v>
      </c>
      <c r="AZ51" s="46">
        <v>47</v>
      </c>
      <c r="BA51" s="43" cm="1">
        <f t="array" aca="1" ref="BA51" ca="1">_xlfn.IFS(
    $I51=0,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$I51&lt;C$14, MIN(Payline!J$5/10, COUNTIF(J49:J51, $BA$1)) +
              MIN(Payline!J$4/10, COUNTIF(J50:J52, $BA$1)) +
              MIN(Payline!J$3/10, COUNTIF(J51:J53, $BA$1)),
    TRUE, ""
)</f>
        <v>0</v>
      </c>
      <c r="BB51" s="43" cm="1">
        <f t="array" aca="1" ref="BB51" ca="1">_xlfn.IFS(
    $I51=0,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$I51&lt;D$14, MIN(Payline!K$5/10, COUNTIF(K49:K51, $BA$1)) +
              MIN(Payline!K$4/10, COUNTIF(K50:K52, $BA$1)) +
              MIN(Payline!K$3/10, COUNTIF(K51:K53, $BA$1)),
    TRUE, ""
)</f>
        <v>0</v>
      </c>
      <c r="BC51" s="43" cm="1">
        <f t="array" aca="1" ref="BC51" ca="1">_xlfn.IFS(
    $I51=0,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$I51&lt;E$14, MIN(Payline!L$5/10, COUNTIF(L49:L51, $BA$1)) +
              MIN(Payline!L$4/10, COUNTIF(L50:L52, $BA$1)) +
              MIN(Payline!L$3/10, COUNTIF(L51:L53, $BA$1)),
    TRUE, ""
)</f>
        <v>0</v>
      </c>
      <c r="BD51" s="43" cm="1">
        <f t="array" aca="1" ref="BD51" ca="1">_xlfn.IFS(
    $I51=0,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$I51&lt;F$14, MIN(Payline!M$5/10, COUNTIF(M49:M51, $BA$1)) +
              MIN(Payline!M$4/10, COUNTIF(M50:M52, $BA$1)) +
              MIN(Payline!M$3/10, COUNTIF(M51:M53, $BA$1)),
    TRUE, ""
)</f>
        <v>0</v>
      </c>
      <c r="BE51" s="43" cm="1">
        <f t="array" aca="1" ref="BE51" ca="1">_xlfn.IFS(
    $I51=0,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$I51&lt;G$14, MIN(Payline!N$5/10, COUNTIF(N49:N51, $BA$1)) +
              MIN(Payline!N$4/10, COUNTIF(N50:N52, $BA$1)) +
              MIN(Payline!N$3/10, COUNTIF(N51:N53, $BA$1)),
    TRUE, ""
)</f>
        <v>0</v>
      </c>
      <c r="BF51" s="46">
        <v>47</v>
      </c>
      <c r="BG51" s="43" cm="1">
        <f t="array" aca="1" ref="BG51" ca="1">_xlfn.IFS(
    $I51=0,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$I51&lt;C$14, MIN(Payline!J$5/10, COUNTIF(J49:J51, $BG$1)) +
              MIN(Payline!J$4/10, COUNTIF(J50:J52, $BG$1)) +
              MIN(Payline!J$3/10, COUNTIF(J51:J53, $BG$1)),
    TRUE, ""
)</f>
        <v>0</v>
      </c>
      <c r="BH51" s="43" cm="1">
        <f t="array" aca="1" ref="BH51" ca="1">_xlfn.IFS(
    $I51=0,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$I51&lt;D$14, MIN(Payline!K$5/10, COUNTIF(K49:K51, $BG$1)) +
              MIN(Payline!K$4/10, COUNTIF(K50:K52, $BG$1)) +
              MIN(Payline!K$3/10, COUNTIF(K51:K53, $BG$1)),
    TRUE, ""
)</f>
        <v>0</v>
      </c>
      <c r="BI51" s="43" cm="1">
        <f t="array" aca="1" ref="BI51" ca="1">_xlfn.IFS(
    $I51=0,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$I51&lt;E$14, MIN(Payline!L$5/10, COUNTIF(L49:L51, $BG$1)) +
              MIN(Payline!L$4/10, COUNTIF(L50:L52, $BG$1)) +
              MIN(Payline!L$3/10, COUNTIF(L51:L53, $BG$1)),
    TRUE, ""
)</f>
        <v>0</v>
      </c>
      <c r="BJ51" s="43" cm="1">
        <f t="array" aca="1" ref="BJ51" ca="1">_xlfn.IFS(
    $I51=0,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$I51&lt;F$14, MIN(Payline!M$5/10, COUNTIF(M49:M51, $BG$1)) +
              MIN(Payline!M$4/10, COUNTIF(M50:M52, $BG$1)) +
              MIN(Payline!M$3/10, COUNTIF(M51:M53, $BG$1)),
    TRUE, ""
)</f>
        <v>0</v>
      </c>
      <c r="BK51" s="43" cm="1">
        <f t="array" aca="1" ref="BK51" ca="1">_xlfn.IFS(
    $I51=0,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$I51&lt;G$14, MIN(Payline!N$5/10, COUNTIF(N49:N51, $BG$1)) +
              MIN(Payline!N$4/10, COUNTIF(N50:N52, $BG$1)) +
              MIN(Payline!N$3/10, COUNTIF(N51:N53, $BG$1)),
    TRUE, ""
)</f>
        <v>0</v>
      </c>
      <c r="BL51" s="46">
        <v>47</v>
      </c>
      <c r="BM51" s="43" cm="1">
        <f t="array" aca="1" ref="BM51" ca="1">_xlfn.IFS(
    $I51=0,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$I51&lt;C$14, MIN(Payline!J$5/10, COUNTIF(J49:J51, $BM$1)) +
              MIN(Payline!J$4/10, COUNTIF(J50:J52, $BM$1)) +
              MIN(Payline!J$3/10, COUNTIF(J51:J53, $BM$1)),
    TRUE, ""
)</f>
        <v>0.3</v>
      </c>
      <c r="BN51" s="43" cm="1">
        <f t="array" aca="1" ref="BN51" ca="1">_xlfn.IFS(
    $I51=0,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$I51&lt;D$14, MIN(Payline!K$5/10, COUNTIF(K49:K51, $BM$1)) +
              MIN(Payline!K$4/10, COUNTIF(K50:K52, $BM$1)) +
              MIN(Payline!K$3/10, COUNTIF(K51:K53, $BM$1)),
    TRUE, ""
)</f>
        <v>0.3</v>
      </c>
      <c r="BO51" s="43" cm="1">
        <f t="array" aca="1" ref="BO51" ca="1">_xlfn.IFS(
    $I51=0,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$I51&lt;E$14, MIN(Payline!L$5/10, COUNTIF(L49:L51, $BM$1)) +
              MIN(Payline!L$4/10, COUNTIF(L50:L52, $BM$1)) +
              MIN(Payline!L$3/10, COUNTIF(L51:L53, $BM$1)),
    TRUE, ""
)</f>
        <v>0.3</v>
      </c>
      <c r="BP51" s="43" cm="1">
        <f t="array" aca="1" ref="BP51" ca="1">_xlfn.IFS(
    $I51=0,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$I51&lt;F$14, MIN(Payline!M$5/10, COUNTIF(M49:M51, $BM$1)) +
              MIN(Payline!M$4/10, COUNTIF(M50:M52, $BM$1)) +
              MIN(Payline!M$3/10, COUNTIF(M51:M53, $BM$1)),
    TRUE, ""
)</f>
        <v>0.4</v>
      </c>
      <c r="BQ51" s="161" cm="1">
        <f t="array" aca="1" ref="BQ51" ca="1">_xlfn.IFS(
    $I51=0,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$I51&lt;G$14, MIN(Payline!N$5/10, COUNTIF(N49:N51, $BM$1)) +
              MIN(Payline!N$4/10, COUNTIF(N50:N52, $BM$1)) +
              MIN(Payline!N$3/10, COUNTIF(N51:N53, $BM$1)),
    TRUE, ""
)</f>
        <v>0.3</v>
      </c>
    </row>
    <row r="52" spans="1:69">
      <c r="A52" s="90" t="s">
        <v>6</v>
      </c>
      <c r="B52" s="63">
        <v>8</v>
      </c>
      <c r="C52" s="90">
        <f t="shared" ca="1" si="13"/>
        <v>0.89999999999999991</v>
      </c>
      <c r="D52" s="43">
        <f t="shared" ca="1" si="14"/>
        <v>0.89999999999999991</v>
      </c>
      <c r="E52" s="43">
        <f t="shared" ca="1" si="15"/>
        <v>0.89999999999999991</v>
      </c>
      <c r="F52" s="43">
        <f t="shared" ca="1" si="16"/>
        <v>1.2000000000000002</v>
      </c>
      <c r="G52" s="89">
        <f t="shared" ca="1" si="17"/>
        <v>0.89999999999999991</v>
      </c>
      <c r="I52" s="84">
        <v>48</v>
      </c>
      <c r="J52" s="83" t="s">
        <v>188</v>
      </c>
      <c r="K52" s="83" t="s">
        <v>188</v>
      </c>
      <c r="L52" s="83" t="s">
        <v>188</v>
      </c>
      <c r="M52" s="83" t="s">
        <v>188</v>
      </c>
      <c r="N52" s="83" t="s">
        <v>188</v>
      </c>
      <c r="P52" s="46">
        <v>48</v>
      </c>
      <c r="Q52" s="43" cm="1">
        <f t="array" aca="1" ref="Q52" ca="1">_xlfn.IFS(
    $I52=0,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$I52=1, MIN(Payline!J$5/10, COUNTIF(INDIRECT(ADDRESS(C$14+3, COLUMN(J$1))), $Q$1) + COUNTIF(J$4, $Q$1) + COUNTIF(J$5, $Q$1)) +
          MIN(Payline!J$4/10, COUNTIF(J$4, $Q$1) + COUNTIF(J$5, $Q$1) + COUNTIF(J$6, $Q$1)) +
          MIN(Payline!J$3/10, COUNTIF(J$5:J$7, $Q$1)),
    $I52=(C$14-2),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$I52&lt;C$14, MIN(Payline!J$5/10, COUNTIF(J50:J52, $Q$1)) +
              MIN(Payline!J$4/10, COUNTIF(J51:J53, $Q$1)) +
              MIN(Payline!J$3/10, COUNTIF(J52:J54, $Q$1)),
    TRUE, ""
)</f>
        <v>0</v>
      </c>
      <c r="R52" s="43" cm="1">
        <f t="array" aca="1" ref="R52" ca="1">_xlfn.IFS(
    $I52=0,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$I52=1, MIN(Payline!K$5/10, COUNTIF(INDIRECT(ADDRESS(D$14+3, COLUMN(K$1))), $Q$1) + COUNTIF(K$4, $Q$1) + COUNTIF(K$5, $Q$1)) +
          MIN(Payline!K$4/10, COUNTIF(K$4, $Q$1) + COUNTIF(K$5, $Q$1) + COUNTIF(K$6, $Q$1)) +
          MIN(Payline!K$3/10, COUNTIF(K$5:K$7, $Q$1)),
    $I52=(D$14-2),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$I52&lt;D$14, MIN(Payline!K$5/10, COUNTIF(K50:K52, $Q$1)) +
              MIN(Payline!K$4/10, COUNTIF(K51:K53, $Q$1)) +
              MIN(Payline!K$3/10, COUNTIF(K52:K54, $Q$1)),
    TRUE, ""
)</f>
        <v>0</v>
      </c>
      <c r="S52" s="43" cm="1">
        <f t="array" aca="1" ref="S52" ca="1">_xlfn.IFS(
    $I52=0,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$I52=1, MIN(Payline!L$5/10, COUNTIF(INDIRECT(ADDRESS(E$14+3, COLUMN(L$1))), $Q$1) + COUNTIF(L$4, $Q$1) + COUNTIF(L$5, $Q$1)) +
          MIN(Payline!L$4/10, COUNTIF(L$4, $Q$1) + COUNTIF(L$5, $Q$1) + COUNTIF(L$6, $Q$1)) +
          MIN(Payline!L$3/10, COUNTIF(L$5:L$7, $Q$1)),
    $I52=(E$14-2),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$I52&lt;E$14, MIN(Payline!L$5/10, COUNTIF(L50:L52, $Q$1)) +
              MIN(Payline!L$4/10, COUNTIF(L51:L53, $Q$1)) +
              MIN(Payline!L$3/10, COUNTIF(L52:L54, $Q$1)),
    TRUE, ""
)</f>
        <v>0</v>
      </c>
      <c r="T52" s="43" cm="1">
        <f t="array" aca="1" ref="T52" ca="1">_xlfn.IFS(
    $I52=0,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$I52=1, MIN(Payline!M$5/10, COUNTIF(INDIRECT(ADDRESS(F$14+3, COLUMN(M$1))), $Q$1) + COUNTIF(M$4, $Q$1) + COUNTIF(M$5, $Q$1)) +
          MIN(Payline!M$4/10, COUNTIF(M$4, $Q$1) + COUNTIF(M$5, $Q$1) + COUNTIF(M$6, $Q$1)) +
          MIN(Payline!M$3/10, COUNTIF(M$5:M$7, $Q$1)),
    $I52=(F$14-2),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$I52&lt;F$14, MIN(Payline!M$5/10, COUNTIF(M50:M52, $Q$1)) +
              MIN(Payline!M$4/10, COUNTIF(M51:M53, $Q$1)) +
              MIN(Payline!M$3/10, COUNTIF(M52:M54, $Q$1)),
    TRUE, ""
)</f>
        <v>0</v>
      </c>
      <c r="U52" s="43" cm="1">
        <f t="array" aca="1" ref="U52" ca="1">_xlfn.IFS(
    $I52=0,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$I52=1, MIN(Payline!N$5/10, COUNTIF(INDIRECT(ADDRESS(G$14+3, COLUMN(N$1))), $Q$1) + COUNTIF(N$4, $Q$1) + COUNTIF(N$5, $Q$1)) +
          MIN(Payline!N$4/10, COUNTIF(N$4, $Q$1) + COUNTIF(N$5, $Q$1) + COUNTIF(N$6, $Q$1)) +
          MIN(Payline!N$3/10, COUNTIF(N$5:N$7, $Q$1)),
    $I52=(G$14-2),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$I52&lt;G$14, MIN(Payline!N$5/10, COUNTIF(N50:N52, $Q$1)) +
              MIN(Payline!N$4/10, COUNTIF(N51:N53, $Q$1)) +
              MIN(Payline!N$3/10, COUNTIF(N52:N54, $Q$1)),
    TRUE, ""
)</f>
        <v>0</v>
      </c>
      <c r="V52" s="46">
        <v>48</v>
      </c>
      <c r="W52" s="43" cm="1">
        <f t="array" aca="1" ref="W52" ca="1">_xlfn.IFS(
    $I52=0,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$I52=1, MIN(Payline!J$5/10, COUNTIF(INDIRECT(ADDRESS(C$14+3, COLUMN(J$1))), $W$1) + COUNTIF(J$4, $W$1) + COUNTIF(J$5, $W$1)) +
          MIN(Payline!J$4/10, COUNTIF(J$4, $W$1) + COUNTIF(J$5, $W$1) + COUNTIF(J$6, $W$1)) +
          MIN(Payline!J$3/10, COUNTIF(J$5:J$7, $W$1)),
    $I52=(C$14-2),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$I52&lt;C$14, MIN(Payline!J$5/10, COUNTIF(J50:J52, $W$1)) +
              MIN(Payline!J$4/10, COUNTIF(J51:J53, $W$1)) +
              MIN(Payline!J$3/10, COUNTIF(J52:J54, $W$1)),
    TRUE, ""
)</f>
        <v>0.3</v>
      </c>
      <c r="X52" s="43" cm="1">
        <f t="array" aca="1" ref="X52" ca="1">_xlfn.IFS(
    $I52=0,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$I52=1, MIN(Payline!K$5/10, COUNTIF(INDIRECT(ADDRESS(D$14+3, COLUMN(K$1))), $W$1) + COUNTIF(K$4, $W$1) + COUNTIF(K$5, $W$1)) +
          MIN(Payline!K$4/10, COUNTIF(K$4, $W$1) + COUNTIF(K$5, $W$1) + COUNTIF(K$6, $W$1)) +
          MIN(Payline!K$3/10, COUNTIF(K$5:K$7, $W$1)),
    $I52=(D$14-2),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$I52&lt;D$14, MIN(Payline!K$5/10, COUNTIF(K50:K52, $W$1)) +
              MIN(Payline!K$4/10, COUNTIF(K51:K53, $W$1)) +
              MIN(Payline!K$3/10, COUNTIF(K52:K54, $W$1)),
    TRUE, ""
)</f>
        <v>0.4</v>
      </c>
      <c r="Y52" s="43" cm="1">
        <f t="array" aca="1" ref="Y52" ca="1">_xlfn.IFS(
    $I52=0,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$I52=1, MIN(Payline!L$5/10, COUNTIF(INDIRECT(ADDRESS(E$14+3, COLUMN(L$1))), $W$1) + COUNTIF(L$4, $W$1) + COUNTIF(L$5, $W$1)) +
          MIN(Payline!L$4/10, COUNTIF(L$4, $W$1) + COUNTIF(L$5, $W$1) + COUNTIF(L$6, $W$1)) +
          MIN(Payline!L$3/10, COUNTIF(L$5:L$7, $W$1)),
    $I52=(E$14-2),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$I52&lt;E$14, MIN(Payline!L$5/10, COUNTIF(L50:L52, $W$1)) +
              MIN(Payline!L$4/10, COUNTIF(L51:L53, $W$1)) +
              MIN(Payline!L$3/10, COUNTIF(L52:L54, $W$1)),
    TRUE, ""
)</f>
        <v>0.3</v>
      </c>
      <c r="Z52" s="43" cm="1">
        <f t="array" aca="1" ref="Z52" ca="1">_xlfn.IFS(
    $I52=0,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$I52=1, MIN(Payline!M$5/10, COUNTIF(INDIRECT(ADDRESS(F$14+3, COLUMN(M$1))), $W$1) + COUNTIF(M$4, $W$1) + COUNTIF(M$5, $W$1)) +
          MIN(Payline!M$4/10, COUNTIF(M$4, $W$1) + COUNTIF(M$5, $W$1) + COUNTIF(M$6, $W$1)) +
          MIN(Payline!M$3/10, COUNTIF(M$5:M$7, $W$1)),
    $I52=(F$14-2),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$I52&lt;F$14, MIN(Payline!M$5/10, COUNTIF(M50:M52, $W$1)) +
              MIN(Payline!M$4/10, COUNTIF(M51:M53, $W$1)) +
              MIN(Payline!M$3/10, COUNTIF(M52:M54, $W$1)),
    TRUE, ""
)</f>
        <v>0.3</v>
      </c>
      <c r="AA52" s="43" cm="1">
        <f t="array" aca="1" ref="AA52" ca="1">_xlfn.IFS(
    $I52=0,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$I52=1, MIN(Payline!N$5/10, COUNTIF(INDIRECT(ADDRESS(G$14+3, COLUMN(N$1))), $W$1) + COUNTIF(N$4, $W$1) + COUNTIF(N$5, $W$1)) +
          MIN(Payline!N$4/10, COUNTIF(N$4, $W$1) + COUNTIF(N$5, $W$1) + COUNTIF(N$6, $W$1)) +
          MIN(Payline!N$3/10, COUNTIF(N$5:N$7, $W$1)),
    $I52=(G$14-2),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$I52&lt;G$14, MIN(Payline!N$5/10, COUNTIF(N50:N52, $W$1)) +
              MIN(Payline!N$4/10, COUNTIF(N51:N53, $W$1)) +
              MIN(Payline!N$3/10, COUNTIF(N52:N54, $W$1)),
    TRUE, ""
)</f>
        <v>0.3</v>
      </c>
      <c r="AB52" s="46">
        <v>48</v>
      </c>
      <c r="AC52" s="43" cm="1">
        <f t="array" aca="1" ref="AC52" ca="1">_xlfn.IFS(
    $I52=0,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$I52&lt;C$14, MIN(Payline!J$5/10, COUNTIF(J50:J52, $AC$1)) +
              MIN(Payline!J$4/10, COUNTIF(J51:J53, $AC$1)) +
              MIN(Payline!J$3/10, COUNTIF(J52:J54, $AC$1)),
    TRUE, ""
)</f>
        <v>0.7</v>
      </c>
      <c r="AD52" s="43" cm="1">
        <f t="array" aca="1" ref="AD52" ca="1">_xlfn.IFS(
    $I52=0,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$I52&lt;D$14, MIN(Payline!K$5/10, COUNTIF(K50:K52, $AC$1)) +
              MIN(Payline!K$4/10, COUNTIF(K51:K53, $AC$1)) +
              MIN(Payline!K$3/10, COUNTIF(K52:K54, $AC$1)),
    TRUE, ""
)</f>
        <v>0.7</v>
      </c>
      <c r="AE52" s="43" cm="1">
        <f t="array" aca="1" ref="AE52" ca="1">_xlfn.IFS(
    $I52=0,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$I52&lt;E$14, MIN(Payline!L$5/10, COUNTIF(L50:L52, $AC$1)) +
              MIN(Payline!L$4/10, COUNTIF(L51:L53, $AC$1)) +
              MIN(Payline!L$3/10, COUNTIF(L52:L54, $AC$1)),
    TRUE, ""
)</f>
        <v>0.7</v>
      </c>
      <c r="AF52" s="43" cm="1">
        <f t="array" aca="1" ref="AF52" ca="1">_xlfn.IFS(
    $I52=0,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$I52&lt;F$14, MIN(Payline!M$5/10, COUNTIF(M50:M52, $AC$1)) +
              MIN(Payline!M$4/10, COUNTIF(M51:M53, $AC$1)) +
              MIN(Payline!M$3/10, COUNTIF(M52:M54, $AC$1)),
    TRUE, ""
)</f>
        <v>0.6</v>
      </c>
      <c r="AG52" s="43" cm="1">
        <f t="array" aca="1" ref="AG52" ca="1">_xlfn.IFS(
    $I52=0,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$I52&lt;G$14, MIN(Payline!N$5/10, COUNTIF(N50:N52, $AC$1)) +
              MIN(Payline!N$4/10, COUNTIF(N51:N53, $AC$1)) +
              MIN(Payline!N$3/10, COUNTIF(N52:N54, $AC$1)),
    TRUE, ""
)</f>
        <v>0.7</v>
      </c>
      <c r="AH52" s="46">
        <v>48</v>
      </c>
      <c r="AI52" s="43" cm="1">
        <f t="array" aca="1" ref="AI52" ca="1">_xlfn.IFS(
    $I52=0,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$I52&lt;C$14, MIN(Payline!J$5/10, COUNTIF(J50:J52, $AI$1)) +
              MIN(Payline!J$4/10, COUNTIF(J51:J53, $AI$1)) +
              MIN(Payline!J$3/10, COUNTIF(J52:J54, $AI$1)),
    TRUE, ""
)</f>
        <v>1</v>
      </c>
      <c r="AJ52" s="43" cm="1">
        <f t="array" aca="1" ref="AJ52" ca="1">_xlfn.IFS(
    $I52=0,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$I52&lt;D$14, MIN(Payline!K$5/10, COUNTIF(K50:K52, $AI$1)) +
              MIN(Payline!K$4/10, COUNTIF(K51:K53, $AI$1)) +
              MIN(Payline!K$3/10, COUNTIF(K52:K54, $AI$1)),
    TRUE, ""
)</f>
        <v>1</v>
      </c>
      <c r="AK52" s="43" cm="1">
        <f t="array" aca="1" ref="AK52" ca="1">_xlfn.IFS(
    $I52=0,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$I52&lt;E$14, MIN(Payline!L$5/10, COUNTIF(L50:L52, $AI$1)) +
              MIN(Payline!L$4/10, COUNTIF(L51:L53, $AI$1)) +
              MIN(Payline!L$3/10, COUNTIF(L52:L54, $AI$1)),
    TRUE, ""
)</f>
        <v>1</v>
      </c>
      <c r="AL52" s="43" cm="1">
        <f t="array" aca="1" ref="AL52" ca="1">_xlfn.IFS(
    $I52=0,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$I52&lt;F$14, MIN(Payline!M$5/10, COUNTIF(M50:M52, $AI$1)) +
              MIN(Payline!M$4/10, COUNTIF(M51:M53, $AI$1)) +
              MIN(Payline!M$3/10, COUNTIF(M52:M54, $AI$1)),
    TRUE, ""
)</f>
        <v>1</v>
      </c>
      <c r="AM52" s="43" cm="1">
        <f t="array" aca="1" ref="AM52" ca="1">_xlfn.IFS(
    $I52=0,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$I52&lt;G$14, MIN(Payline!N$5/10, COUNTIF(N50:N52, $AI$1)) +
              MIN(Payline!N$4/10, COUNTIF(N51:N53, $AI$1)) +
              MIN(Payline!N$3/10, COUNTIF(N52:N54, $AI$1)),
    TRUE, ""
)</f>
        <v>1</v>
      </c>
      <c r="AN52" s="46">
        <v>48</v>
      </c>
      <c r="AO52" s="43" cm="1">
        <f t="array" aca="1" ref="AO52" ca="1">_xlfn.IFS(
    $I52=0,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$I52&lt;C$14, MIN(Payline!J$5/10, COUNTIF(J50:J52, $AO$1)) +
              MIN(Payline!J$4/10, COUNTIF(J51:J53, $AO$1)) +
              MIN(Payline!J$3/10, COUNTIF(J52:J54, $AO$1)),
    TRUE, ""
)</f>
        <v>0</v>
      </c>
      <c r="AP52" s="43" cm="1">
        <f t="array" aca="1" ref="AP52" ca="1">_xlfn.IFS(
    $I52=0,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$I52&lt;D$14, MIN(Payline!K$5/10, COUNTIF(K50:K52, $AO$1)) +
              MIN(Payline!K$4/10, COUNTIF(K51:K53, $AO$1)) +
              MIN(Payline!K$3/10, COUNTIF(K52:K54, $AO$1)),
    TRUE, ""
)</f>
        <v>0</v>
      </c>
      <c r="AQ52" s="43" cm="1">
        <f t="array" aca="1" ref="AQ52" ca="1">_xlfn.IFS(
    $I52=0,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$I52&lt;E$14, MIN(Payline!L$5/10, COUNTIF(L50:L52, $AO$1)) +
              MIN(Payline!L$4/10, COUNTIF(L51:L53, $AO$1)) +
              MIN(Payline!L$3/10, COUNTIF(L52:L54, $AO$1)),
    TRUE, ""
)</f>
        <v>0</v>
      </c>
      <c r="AR52" s="43" cm="1">
        <f t="array" aca="1" ref="AR52" ca="1">_xlfn.IFS(
    $I52=0,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$I52&lt;F$14, MIN(Payline!M$5/10, COUNTIF(M50:M52, $AO$1)) +
              MIN(Payline!M$4/10, COUNTIF(M51:M53, $AO$1)) +
              MIN(Payline!M$3/10, COUNTIF(M52:M54, $AO$1)),
    TRUE, ""
)</f>
        <v>0</v>
      </c>
      <c r="AS52" s="43" cm="1">
        <f t="array" aca="1" ref="AS52" ca="1">_xlfn.IFS(
    $I52=0,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$I52&lt;G$14, MIN(Payline!N$5/10, COUNTIF(N50:N52, $AO$1)) +
              MIN(Payline!N$4/10, COUNTIF(N51:N53, $AO$1)) +
              MIN(Payline!N$3/10, COUNTIF(N52:N54, $AO$1)),
    TRUE, ""
)</f>
        <v>0</v>
      </c>
      <c r="AT52" s="46">
        <v>48</v>
      </c>
      <c r="AU52" s="43" cm="1">
        <f t="array" aca="1" ref="AU52" ca="1">_xlfn.IFS(
    $I52=0,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$I52&lt;C$14, MIN(Payline!J$5/10, COUNTIF(J50:J52, $AU$1)) +
              MIN(Payline!J$4/10, COUNTIF(J51:J53, $AU$1)) +
              MIN(Payline!J$3/10, COUNTIF(J52:J54, $AU$1)),
    TRUE, ""
)</f>
        <v>0</v>
      </c>
      <c r="AV52" s="43" cm="1">
        <f t="array" aca="1" ref="AV52" ca="1">_xlfn.IFS(
    $I52=0,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$I52&lt;D$14, MIN(Payline!K$5/10, COUNTIF(K50:K52, $AU$1)) +
              MIN(Payline!K$4/10, COUNTIF(K51:K53, $AU$1)) +
              MIN(Payline!K$3/10, COUNTIF(K52:K54, $AU$1)),
    TRUE, ""
)</f>
        <v>0</v>
      </c>
      <c r="AW52" s="43" cm="1">
        <f t="array" aca="1" ref="AW52" ca="1">_xlfn.IFS(
    $I52=0,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$I52&lt;E$14, MIN(Payline!L$5/10, COUNTIF(L50:L52, $AU$1)) +
              MIN(Payline!L$4/10, COUNTIF(L51:L53, $AU$1)) +
              MIN(Payline!L$3/10, COUNTIF(L52:L54, $AU$1)),
    TRUE, ""
)</f>
        <v>0</v>
      </c>
      <c r="AX52" s="43" cm="1">
        <f t="array" aca="1" ref="AX52" ca="1">_xlfn.IFS(
    $I52=0,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$I52&lt;F$14, MIN(Payline!M$5/10, COUNTIF(M50:M52, $AU$1)) +
              MIN(Payline!M$4/10, COUNTIF(M51:M53, $AU$1)) +
              MIN(Payline!M$3/10, COUNTIF(M52:M54, $AU$1)),
    TRUE, ""
)</f>
        <v>0</v>
      </c>
      <c r="AY52" s="43" cm="1">
        <f t="array" aca="1" ref="AY52" ca="1">_xlfn.IFS(
    $I52=0,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$I52&lt;G$14, MIN(Payline!N$5/10, COUNTIF(N50:N52, $AU$1)) +
              MIN(Payline!N$4/10, COUNTIF(N51:N53, $AU$1)) +
              MIN(Payline!N$3/10, COUNTIF(N52:N54, $AU$1)),
    TRUE, ""
)</f>
        <v>0</v>
      </c>
      <c r="AZ52" s="46">
        <v>48</v>
      </c>
      <c r="BA52" s="43" cm="1">
        <f t="array" aca="1" ref="BA52" ca="1">_xlfn.IFS(
    $I52=0,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$I52&lt;C$14, MIN(Payline!J$5/10, COUNTIF(J50:J52, $BA$1)) +
              MIN(Payline!J$4/10, COUNTIF(J51:J53, $BA$1)) +
              MIN(Payline!J$3/10, COUNTIF(J52:J54, $BA$1)),
    TRUE, ""
)</f>
        <v>0</v>
      </c>
      <c r="BB52" s="43" cm="1">
        <f t="array" aca="1" ref="BB52" ca="1">_xlfn.IFS(
    $I52=0,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$I52&lt;D$14, MIN(Payline!K$5/10, COUNTIF(K50:K52, $BA$1)) +
              MIN(Payline!K$4/10, COUNTIF(K51:K53, $BA$1)) +
              MIN(Payline!K$3/10, COUNTIF(K52:K54, $BA$1)),
    TRUE, ""
)</f>
        <v>0</v>
      </c>
      <c r="BC52" s="43" cm="1">
        <f t="array" aca="1" ref="BC52" ca="1">_xlfn.IFS(
    $I52=0,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$I52&lt;E$14, MIN(Payline!L$5/10, COUNTIF(L50:L52, $BA$1)) +
              MIN(Payline!L$4/10, COUNTIF(L51:L53, $BA$1)) +
              MIN(Payline!L$3/10, COUNTIF(L52:L54, $BA$1)),
    TRUE, ""
)</f>
        <v>0</v>
      </c>
      <c r="BD52" s="43" cm="1">
        <f t="array" aca="1" ref="BD52" ca="1">_xlfn.IFS(
    $I52=0,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$I52&lt;F$14, MIN(Payline!M$5/10, COUNTIF(M50:M52, $BA$1)) +
              MIN(Payline!M$4/10, COUNTIF(M51:M53, $BA$1)) +
              MIN(Payline!M$3/10, COUNTIF(M52:M54, $BA$1)),
    TRUE, ""
)</f>
        <v>0</v>
      </c>
      <c r="BE52" s="43" cm="1">
        <f t="array" aca="1" ref="BE52" ca="1">_xlfn.IFS(
    $I52=0,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$I52&lt;G$14, MIN(Payline!N$5/10, COUNTIF(N50:N52, $BA$1)) +
              MIN(Payline!N$4/10, COUNTIF(N51:N53, $BA$1)) +
              MIN(Payline!N$3/10, COUNTIF(N52:N54, $BA$1)),
    TRUE, ""
)</f>
        <v>0</v>
      </c>
      <c r="BF52" s="46">
        <v>48</v>
      </c>
      <c r="BG52" s="43" cm="1">
        <f t="array" aca="1" ref="BG52" ca="1">_xlfn.IFS(
    $I52=0,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$I52&lt;C$14, MIN(Payline!J$5/10, COUNTIF(J50:J52, $BG$1)) +
              MIN(Payline!J$4/10, COUNTIF(J51:J53, $BG$1)) +
              MIN(Payline!J$3/10, COUNTIF(J52:J54, $BG$1)),
    TRUE, ""
)</f>
        <v>0.3</v>
      </c>
      <c r="BH52" s="43" cm="1">
        <f t="array" aca="1" ref="BH52" ca="1">_xlfn.IFS(
    $I52=0,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$I52&lt;D$14, MIN(Payline!K$5/10, COUNTIF(K50:K52, $BG$1)) +
              MIN(Payline!K$4/10, COUNTIF(K51:K53, $BG$1)) +
              MIN(Payline!K$3/10, COUNTIF(K52:K54, $BG$1)),
    TRUE, ""
)</f>
        <v>0.3</v>
      </c>
      <c r="BI52" s="43" cm="1">
        <f t="array" aca="1" ref="BI52" ca="1">_xlfn.IFS(
    $I52=0,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$I52&lt;E$14, MIN(Payline!L$5/10, COUNTIF(L50:L52, $BG$1)) +
              MIN(Payline!L$4/10, COUNTIF(L51:L53, $BG$1)) +
              MIN(Payline!L$3/10, COUNTIF(L52:L54, $BG$1)),
    TRUE, ""
)</f>
        <v>0.3</v>
      </c>
      <c r="BJ52" s="43" cm="1">
        <f t="array" aca="1" ref="BJ52" ca="1">_xlfn.IFS(
    $I52=0,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$I52&lt;F$14, MIN(Payline!M$5/10, COUNTIF(M50:M52, $BG$1)) +
              MIN(Payline!M$4/10, COUNTIF(M51:M53, $BG$1)) +
              MIN(Payline!M$3/10, COUNTIF(M52:M54, $BG$1)),
    TRUE, ""
)</f>
        <v>0.4</v>
      </c>
      <c r="BK52" s="43" cm="1">
        <f t="array" aca="1" ref="BK52" ca="1">_xlfn.IFS(
    $I52=0,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$I52&lt;G$14, MIN(Payline!N$5/10, COUNTIF(N50:N52, $BG$1)) +
              MIN(Payline!N$4/10, COUNTIF(N51:N53, $BG$1)) +
              MIN(Payline!N$3/10, COUNTIF(N52:N54, $BG$1)),
    TRUE, ""
)</f>
        <v>0.3</v>
      </c>
      <c r="BL52" s="46">
        <v>48</v>
      </c>
      <c r="BM52" s="43" cm="1">
        <f t="array" aca="1" ref="BM52" ca="1">_xlfn.IFS(
    $I52=0,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$I52&lt;C$14, MIN(Payline!J$5/10, COUNTIF(J50:J52, $BM$1)) +
              MIN(Payline!J$4/10, COUNTIF(J51:J53, $BM$1)) +
              MIN(Payline!J$3/10, COUNTIF(J52:J54, $BM$1)),
    TRUE, ""
)</f>
        <v>0.7</v>
      </c>
      <c r="BN52" s="43" cm="1">
        <f t="array" aca="1" ref="BN52" ca="1">_xlfn.IFS(
    $I52=0,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$I52&lt;D$14, MIN(Payline!K$5/10, COUNTIF(K50:K52, $BM$1)) +
              MIN(Payline!K$4/10, COUNTIF(K51:K53, $BM$1)) +
              MIN(Payline!K$3/10, COUNTIF(K52:K54, $BM$1)),
    TRUE, ""
)</f>
        <v>0.6</v>
      </c>
      <c r="BO52" s="43" cm="1">
        <f t="array" aca="1" ref="BO52" ca="1">_xlfn.IFS(
    $I52=0,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$I52&lt;E$14, MIN(Payline!L$5/10, COUNTIF(L50:L52, $BM$1)) +
              MIN(Payline!L$4/10, COUNTIF(L51:L53, $BM$1)) +
              MIN(Payline!L$3/10, COUNTIF(L52:L54, $BM$1)),
    TRUE, ""
)</f>
        <v>0.7</v>
      </c>
      <c r="BP52" s="43" cm="1">
        <f t="array" aca="1" ref="BP52" ca="1">_xlfn.IFS(
    $I52=0,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$I52&lt;F$14, MIN(Payline!M$5/10, COUNTIF(M50:M52, $BM$1)) +
              MIN(Payline!M$4/10, COUNTIF(M51:M53, $BM$1)) +
              MIN(Payline!M$3/10, COUNTIF(M52:M54, $BM$1)),
    TRUE, ""
)</f>
        <v>0.7</v>
      </c>
      <c r="BQ52" s="161" cm="1">
        <f t="array" aca="1" ref="BQ52" ca="1">_xlfn.IFS(
    $I52=0,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$I52&lt;G$14, MIN(Payline!N$5/10, COUNTIF(N50:N52, $BM$1)) +
              MIN(Payline!N$4/10, COUNTIF(N51:N53, $BM$1)) +
              MIN(Payline!N$3/10, COUNTIF(N52:N54, $BM$1)),
    TRUE, ""
)</f>
        <v>0.7</v>
      </c>
    </row>
    <row r="53" spans="1:69" ht="16.5" thickBot="1">
      <c r="A53" s="88" t="s">
        <v>5</v>
      </c>
      <c r="B53" s="35">
        <v>9</v>
      </c>
      <c r="C53" s="88">
        <f t="shared" ca="1" si="13"/>
        <v>1.2999999999999998</v>
      </c>
      <c r="D53" s="87">
        <f t="shared" ca="1" si="14"/>
        <v>1.2</v>
      </c>
      <c r="E53" s="87">
        <f t="shared" ca="1" si="15"/>
        <v>1.2999999999999998</v>
      </c>
      <c r="F53" s="87">
        <f t="shared" ca="1" si="16"/>
        <v>1.5</v>
      </c>
      <c r="G53" s="86">
        <f t="shared" ca="1" si="17"/>
        <v>1.2999999999999998</v>
      </c>
      <c r="I53" s="84">
        <v>49</v>
      </c>
      <c r="J53" s="83" t="s">
        <v>193</v>
      </c>
      <c r="K53" s="83" t="s">
        <v>193</v>
      </c>
      <c r="L53" s="83" t="s">
        <v>193</v>
      </c>
      <c r="M53" s="83" t="s">
        <v>193</v>
      </c>
      <c r="N53" s="83" t="s">
        <v>193</v>
      </c>
      <c r="P53" s="46">
        <v>49</v>
      </c>
      <c r="Q53" s="43" cm="1">
        <f t="array" aca="1" ref="Q53" ca="1">_xlfn.IFS(
    $I53=0,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$I53=1, MIN(Payline!J$5/10, COUNTIF(INDIRECT(ADDRESS(C$14+3, COLUMN(J$1))), $Q$1) + COUNTIF(J$4, $Q$1) + COUNTIF(J$5, $Q$1)) +
          MIN(Payline!J$4/10, COUNTIF(J$4, $Q$1) + COUNTIF(J$5, $Q$1) + COUNTIF(J$6, $Q$1)) +
          MIN(Payline!J$3/10, COUNTIF(J$5:J$7, $Q$1)),
    $I53=(C$14-2),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$I53&lt;C$14, MIN(Payline!J$5/10, COUNTIF(J51:J53, $Q$1)) +
              MIN(Payline!J$4/10, COUNTIF(J52:J54, $Q$1)) +
              MIN(Payline!J$3/10, COUNTIF(J53:J55, $Q$1)),
    TRUE, ""
)</f>
        <v>0</v>
      </c>
      <c r="R53" s="43" cm="1">
        <f t="array" aca="1" ref="R53" ca="1">_xlfn.IFS(
    $I53=0,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$I53=1, MIN(Payline!K$5/10, COUNTIF(INDIRECT(ADDRESS(D$14+3, COLUMN(K$1))), $Q$1) + COUNTIF(K$4, $Q$1) + COUNTIF(K$5, $Q$1)) +
          MIN(Payline!K$4/10, COUNTIF(K$4, $Q$1) + COUNTIF(K$5, $Q$1) + COUNTIF(K$6, $Q$1)) +
          MIN(Payline!K$3/10, COUNTIF(K$5:K$7, $Q$1)),
    $I53=(D$14-2),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$I53&lt;D$14, MIN(Payline!K$5/10, COUNTIF(K51:K53, $Q$1)) +
              MIN(Payline!K$4/10, COUNTIF(K52:K54, $Q$1)) +
              MIN(Payline!K$3/10, COUNTIF(K53:K55, $Q$1)),
    TRUE, ""
)</f>
        <v>0</v>
      </c>
      <c r="S53" s="43" cm="1">
        <f t="array" aca="1" ref="S53" ca="1">_xlfn.IFS(
    $I53=0,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$I53=1, MIN(Payline!L$5/10, COUNTIF(INDIRECT(ADDRESS(E$14+3, COLUMN(L$1))), $Q$1) + COUNTIF(L$4, $Q$1) + COUNTIF(L$5, $Q$1)) +
          MIN(Payline!L$4/10, COUNTIF(L$4, $Q$1) + COUNTIF(L$5, $Q$1) + COUNTIF(L$6, $Q$1)) +
          MIN(Payline!L$3/10, COUNTIF(L$5:L$7, $Q$1)),
    $I53=(E$14-2),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$I53&lt;E$14, MIN(Payline!L$5/10, COUNTIF(L51:L53, $Q$1)) +
              MIN(Payline!L$4/10, COUNTIF(L52:L54, $Q$1)) +
              MIN(Payline!L$3/10, COUNTIF(L53:L55, $Q$1)),
    TRUE, ""
)</f>
        <v>0</v>
      </c>
      <c r="T53" s="43" cm="1">
        <f t="array" aca="1" ref="T53" ca="1">_xlfn.IFS(
    $I53=0,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$I53=1, MIN(Payline!M$5/10, COUNTIF(INDIRECT(ADDRESS(F$14+3, COLUMN(M$1))), $Q$1) + COUNTIF(M$4, $Q$1) + COUNTIF(M$5, $Q$1)) +
          MIN(Payline!M$4/10, COUNTIF(M$4, $Q$1) + COUNTIF(M$5, $Q$1) + COUNTIF(M$6, $Q$1)) +
          MIN(Payline!M$3/10, COUNTIF(M$5:M$7, $Q$1)),
    $I53=(F$14-2),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$I53&lt;F$14, MIN(Payline!M$5/10, COUNTIF(M51:M53, $Q$1)) +
              MIN(Payline!M$4/10, COUNTIF(M52:M54, $Q$1)) +
              MIN(Payline!M$3/10, COUNTIF(M53:M55, $Q$1)),
    TRUE, ""
)</f>
        <v>0</v>
      </c>
      <c r="U53" s="43" cm="1">
        <f t="array" aca="1" ref="U53" ca="1">_xlfn.IFS(
    $I53=0,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$I53=1, MIN(Payline!N$5/10, COUNTIF(INDIRECT(ADDRESS(G$14+3, COLUMN(N$1))), $Q$1) + COUNTIF(N$4, $Q$1) + COUNTIF(N$5, $Q$1)) +
          MIN(Payline!N$4/10, COUNTIF(N$4, $Q$1) + COUNTIF(N$5, $Q$1) + COUNTIF(N$6, $Q$1)) +
          MIN(Payline!N$3/10, COUNTIF(N$5:N$7, $Q$1)),
    $I53=(G$14-2),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$I53&lt;G$14, MIN(Payline!N$5/10, COUNTIF(N51:N53, $Q$1)) +
              MIN(Payline!N$4/10, COUNTIF(N52:N54, $Q$1)) +
              MIN(Payline!N$3/10, COUNTIF(N53:N55, $Q$1)),
    TRUE, ""
)</f>
        <v>0</v>
      </c>
      <c r="V53" s="46">
        <v>49</v>
      </c>
      <c r="W53" s="43" cm="1">
        <f t="array" aca="1" ref="W53" ca="1">_xlfn.IFS(
    $I53=0,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$I53=1, MIN(Payline!J$5/10, COUNTIF(INDIRECT(ADDRESS(C$14+3, COLUMN(J$1))), $W$1) + COUNTIF(J$4, $W$1) + COUNTIF(J$5, $W$1)) +
          MIN(Payline!J$4/10, COUNTIF(J$4, $W$1) + COUNTIF(J$5, $W$1) + COUNTIF(J$6, $W$1)) +
          MIN(Payline!J$3/10, COUNTIF(J$5:J$7, $W$1)),
    $I53=(C$14-2),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$I53&lt;C$14, MIN(Payline!J$5/10, COUNTIF(J51:J53, $W$1)) +
              MIN(Payline!J$4/10, COUNTIF(J52:J54, $W$1)) +
              MIN(Payline!J$3/10, COUNTIF(J53:J55, $W$1)),
    TRUE, ""
)</f>
        <v>0</v>
      </c>
      <c r="X53" s="43" cm="1">
        <f t="array" aca="1" ref="X53" ca="1">_xlfn.IFS(
    $I53=0,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$I53=1, MIN(Payline!K$5/10, COUNTIF(INDIRECT(ADDRESS(D$14+3, COLUMN(K$1))), $W$1) + COUNTIF(K$4, $W$1) + COUNTIF(K$5, $W$1)) +
          MIN(Payline!K$4/10, COUNTIF(K$4, $W$1) + COUNTIF(K$5, $W$1) + COUNTIF(K$6, $W$1)) +
          MIN(Payline!K$3/10, COUNTIF(K$5:K$7, $W$1)),
    $I53=(D$14-2),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$I53&lt;D$14, MIN(Payline!K$5/10, COUNTIF(K51:K53, $W$1)) +
              MIN(Payline!K$4/10, COUNTIF(K52:K54, $W$1)) +
              MIN(Payline!K$3/10, COUNTIF(K53:K55, $W$1)),
    TRUE, ""
)</f>
        <v>0</v>
      </c>
      <c r="Y53" s="43" cm="1">
        <f t="array" aca="1" ref="Y53" ca="1">_xlfn.IFS(
    $I53=0,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$I53=1, MIN(Payline!L$5/10, COUNTIF(INDIRECT(ADDRESS(E$14+3, COLUMN(L$1))), $W$1) + COUNTIF(L$4, $W$1) + COUNTIF(L$5, $W$1)) +
          MIN(Payline!L$4/10, COUNTIF(L$4, $W$1) + COUNTIF(L$5, $W$1) + COUNTIF(L$6, $W$1)) +
          MIN(Payline!L$3/10, COUNTIF(L$5:L$7, $W$1)),
    $I53=(E$14-2),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$I53&lt;E$14, MIN(Payline!L$5/10, COUNTIF(L51:L53, $W$1)) +
              MIN(Payline!L$4/10, COUNTIF(L52:L54, $W$1)) +
              MIN(Payline!L$3/10, COUNTIF(L53:L55, $W$1)),
    TRUE, ""
)</f>
        <v>0</v>
      </c>
      <c r="Z53" s="43" cm="1">
        <f t="array" aca="1" ref="Z53" ca="1">_xlfn.IFS(
    $I53=0,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$I53=1, MIN(Payline!M$5/10, COUNTIF(INDIRECT(ADDRESS(F$14+3, COLUMN(M$1))), $W$1) + COUNTIF(M$4, $W$1) + COUNTIF(M$5, $W$1)) +
          MIN(Payline!M$4/10, COUNTIF(M$4, $W$1) + COUNTIF(M$5, $W$1) + COUNTIF(M$6, $W$1)) +
          MIN(Payline!M$3/10, COUNTIF(M$5:M$7, $W$1)),
    $I53=(F$14-2),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$I53&lt;F$14, MIN(Payline!M$5/10, COUNTIF(M51:M53, $W$1)) +
              MIN(Payline!M$4/10, COUNTIF(M52:M54, $W$1)) +
              MIN(Payline!M$3/10, COUNTIF(M53:M55, $W$1)),
    TRUE, ""
)</f>
        <v>0</v>
      </c>
      <c r="AA53" s="43" cm="1">
        <f t="array" aca="1" ref="AA53" ca="1">_xlfn.IFS(
    $I53=0,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$I53=1, MIN(Payline!N$5/10, COUNTIF(INDIRECT(ADDRESS(G$14+3, COLUMN(N$1))), $W$1) + COUNTIF(N$4, $W$1) + COUNTIF(N$5, $W$1)) +
          MIN(Payline!N$4/10, COUNTIF(N$4, $W$1) + COUNTIF(N$5, $W$1) + COUNTIF(N$6, $W$1)) +
          MIN(Payline!N$3/10, COUNTIF(N$5:N$7, $W$1)),
    $I53=(G$14-2),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$I53&lt;G$14, MIN(Payline!N$5/10, COUNTIF(N51:N53, $W$1)) +
              MIN(Payline!N$4/10, COUNTIF(N52:N54, $W$1)) +
              MIN(Payline!N$3/10, COUNTIF(N53:N55, $W$1)),
    TRUE, ""
)</f>
        <v>0</v>
      </c>
      <c r="AB53" s="46">
        <v>49</v>
      </c>
      <c r="AC53" s="43" cm="1">
        <f t="array" aca="1" ref="AC53" ca="1">_xlfn.IFS(
    $I53=0,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$I53&lt;C$14, MIN(Payline!J$5/10, COUNTIF(J51:J53, $AC$1)) +
              MIN(Payline!J$4/10, COUNTIF(J52:J54, $AC$1)) +
              MIN(Payline!J$3/10, COUNTIF(J53:J55, $AC$1)),
    TRUE, ""
)</f>
        <v>0.3</v>
      </c>
      <c r="AD53" s="43" cm="1">
        <f t="array" aca="1" ref="AD53" ca="1">_xlfn.IFS(
    $I53=0,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$I53&lt;D$14, MIN(Payline!K$5/10, COUNTIF(K51:K53, $AC$1)) +
              MIN(Payline!K$4/10, COUNTIF(K52:K54, $AC$1)) +
              MIN(Payline!K$3/10, COUNTIF(K53:K55, $AC$1)),
    TRUE, ""
)</f>
        <v>0.4</v>
      </c>
      <c r="AE53" s="43" cm="1">
        <f t="array" aca="1" ref="AE53" ca="1">_xlfn.IFS(
    $I53=0,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$I53&lt;E$14, MIN(Payline!L$5/10, COUNTIF(L51:L53, $AC$1)) +
              MIN(Payline!L$4/10, COUNTIF(L52:L54, $AC$1)) +
              MIN(Payline!L$3/10, COUNTIF(L53:L55, $AC$1)),
    TRUE, ""
)</f>
        <v>0.3</v>
      </c>
      <c r="AF53" s="43" cm="1">
        <f t="array" aca="1" ref="AF53" ca="1">_xlfn.IFS(
    $I53=0,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$I53&lt;F$14, MIN(Payline!M$5/10, COUNTIF(M51:M53, $AC$1)) +
              MIN(Payline!M$4/10, COUNTIF(M52:M54, $AC$1)) +
              MIN(Payline!M$3/10, COUNTIF(M53:M55, $AC$1)),
    TRUE, ""
)</f>
        <v>0.3</v>
      </c>
      <c r="AG53" s="43" cm="1">
        <f t="array" aca="1" ref="AG53" ca="1">_xlfn.IFS(
    $I53=0,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$I53&lt;G$14, MIN(Payline!N$5/10, COUNTIF(N51:N53, $AC$1)) +
              MIN(Payline!N$4/10, COUNTIF(N52:N54, $AC$1)) +
              MIN(Payline!N$3/10, COUNTIF(N53:N55, $AC$1)),
    TRUE, ""
)</f>
        <v>0.3</v>
      </c>
      <c r="AH53" s="46">
        <v>49</v>
      </c>
      <c r="AI53" s="43" cm="1">
        <f t="array" aca="1" ref="AI53" ca="1">_xlfn.IFS(
    $I53=0,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$I53&lt;C$14, MIN(Payline!J$5/10, COUNTIF(J51:J53, $AI$1)) +
              MIN(Payline!J$4/10, COUNTIF(J52:J54, $AI$1)) +
              MIN(Payline!J$3/10, COUNTIF(J53:J55, $AI$1)),
    TRUE, ""
)</f>
        <v>0.7</v>
      </c>
      <c r="AJ53" s="43" cm="1">
        <f t="array" aca="1" ref="AJ53" ca="1">_xlfn.IFS(
    $I53=0,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$I53&lt;D$14, MIN(Payline!K$5/10, COUNTIF(K51:K53, $AI$1)) +
              MIN(Payline!K$4/10, COUNTIF(K52:K54, $AI$1)) +
              MIN(Payline!K$3/10, COUNTIF(K53:K55, $AI$1)),
    TRUE, ""
)</f>
        <v>0.7</v>
      </c>
      <c r="AK53" s="43" cm="1">
        <f t="array" aca="1" ref="AK53" ca="1">_xlfn.IFS(
    $I53=0,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$I53&lt;E$14, MIN(Payline!L$5/10, COUNTIF(L51:L53, $AI$1)) +
              MIN(Payline!L$4/10, COUNTIF(L52:L54, $AI$1)) +
              MIN(Payline!L$3/10, COUNTIF(L53:L55, $AI$1)),
    TRUE, ""
)</f>
        <v>0.7</v>
      </c>
      <c r="AL53" s="43" cm="1">
        <f t="array" aca="1" ref="AL53" ca="1">_xlfn.IFS(
    $I53=0,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$I53&lt;F$14, MIN(Payline!M$5/10, COUNTIF(M51:M53, $AI$1)) +
              MIN(Payline!M$4/10, COUNTIF(M52:M54, $AI$1)) +
              MIN(Payline!M$3/10, COUNTIF(M53:M55, $AI$1)),
    TRUE, ""
)</f>
        <v>0.6</v>
      </c>
      <c r="AM53" s="43" cm="1">
        <f t="array" aca="1" ref="AM53" ca="1">_xlfn.IFS(
    $I53=0,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$I53&lt;G$14, MIN(Payline!N$5/10, COUNTIF(N51:N53, $AI$1)) +
              MIN(Payline!N$4/10, COUNTIF(N52:N54, $AI$1)) +
              MIN(Payline!N$3/10, COUNTIF(N53:N55, $AI$1)),
    TRUE, ""
)</f>
        <v>0.7</v>
      </c>
      <c r="AN53" s="46">
        <v>49</v>
      </c>
      <c r="AO53" s="43" cm="1">
        <f t="array" aca="1" ref="AO53" ca="1">_xlfn.IFS(
    $I53=0,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$I53&lt;C$14, MIN(Payline!J$5/10, COUNTIF(J51:J53, $AO$1)) +
              MIN(Payline!J$4/10, COUNTIF(J52:J54, $AO$1)) +
              MIN(Payline!J$3/10, COUNTIF(J53:J55, $AO$1)),
    TRUE, ""
)</f>
        <v>0.3</v>
      </c>
      <c r="AP53" s="43" cm="1">
        <f t="array" aca="1" ref="AP53" ca="1">_xlfn.IFS(
    $I53=0,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$I53&lt;D$14, MIN(Payline!K$5/10, COUNTIF(K51:K53, $AO$1)) +
              MIN(Payline!K$4/10, COUNTIF(K52:K54, $AO$1)) +
              MIN(Payline!K$3/10, COUNTIF(K53:K55, $AO$1)),
    TRUE, ""
)</f>
        <v>0.3</v>
      </c>
      <c r="AQ53" s="43" cm="1">
        <f t="array" aca="1" ref="AQ53" ca="1">_xlfn.IFS(
    $I53=0,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$I53&lt;E$14, MIN(Payline!L$5/10, COUNTIF(L51:L53, $AO$1)) +
              MIN(Payline!L$4/10, COUNTIF(L52:L54, $AO$1)) +
              MIN(Payline!L$3/10, COUNTIF(L53:L55, $AO$1)),
    TRUE, ""
)</f>
        <v>0.3</v>
      </c>
      <c r="AR53" s="43" cm="1">
        <f t="array" aca="1" ref="AR53" ca="1">_xlfn.IFS(
    $I53=0,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$I53&lt;F$14, MIN(Payline!M$5/10, COUNTIF(M51:M53, $AO$1)) +
              MIN(Payline!M$4/10, COUNTIF(M52:M54, $AO$1)) +
              MIN(Payline!M$3/10, COUNTIF(M53:M55, $AO$1)),
    TRUE, ""
)</f>
        <v>0.4</v>
      </c>
      <c r="AS53" s="43" cm="1">
        <f t="array" aca="1" ref="AS53" ca="1">_xlfn.IFS(
    $I53=0,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$I53&lt;G$14, MIN(Payline!N$5/10, COUNTIF(N51:N53, $AO$1)) +
              MIN(Payline!N$4/10, COUNTIF(N52:N54, $AO$1)) +
              MIN(Payline!N$3/10, COUNTIF(N53:N55, $AO$1)),
    TRUE, ""
)</f>
        <v>0.3</v>
      </c>
      <c r="AT53" s="46">
        <v>49</v>
      </c>
      <c r="AU53" s="43" cm="1">
        <f t="array" aca="1" ref="AU53" ca="1">_xlfn.IFS(
    $I53=0,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$I53&lt;C$14, MIN(Payline!J$5/10, COUNTIF(J51:J53, $AU$1)) +
              MIN(Payline!J$4/10, COUNTIF(J52:J54, $AU$1)) +
              MIN(Payline!J$3/10, COUNTIF(J53:J55, $AU$1)),
    TRUE, ""
)</f>
        <v>0</v>
      </c>
      <c r="AV53" s="43" cm="1">
        <f t="array" aca="1" ref="AV53" ca="1">_xlfn.IFS(
    $I53=0,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$I53&lt;D$14, MIN(Payline!K$5/10, COUNTIF(K51:K53, $AU$1)) +
              MIN(Payline!K$4/10, COUNTIF(K52:K54, $AU$1)) +
              MIN(Payline!K$3/10, COUNTIF(K53:K55, $AU$1)),
    TRUE, ""
)</f>
        <v>0</v>
      </c>
      <c r="AW53" s="43" cm="1">
        <f t="array" aca="1" ref="AW53" ca="1">_xlfn.IFS(
    $I53=0,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$I53&lt;E$14, MIN(Payline!L$5/10, COUNTIF(L51:L53, $AU$1)) +
              MIN(Payline!L$4/10, COUNTIF(L52:L54, $AU$1)) +
              MIN(Payline!L$3/10, COUNTIF(L53:L55, $AU$1)),
    TRUE, ""
)</f>
        <v>0</v>
      </c>
      <c r="AX53" s="43" cm="1">
        <f t="array" aca="1" ref="AX53" ca="1">_xlfn.IFS(
    $I53=0,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$I53&lt;F$14, MIN(Payline!M$5/10, COUNTIF(M51:M53, $AU$1)) +
              MIN(Payline!M$4/10, COUNTIF(M52:M54, $AU$1)) +
              MIN(Payline!M$3/10, COUNTIF(M53:M55, $AU$1)),
    TRUE, ""
)</f>
        <v>0</v>
      </c>
      <c r="AY53" s="43" cm="1">
        <f t="array" aca="1" ref="AY53" ca="1">_xlfn.IFS(
    $I53=0,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$I53&lt;G$14, MIN(Payline!N$5/10, COUNTIF(N51:N53, $AU$1)) +
              MIN(Payline!N$4/10, COUNTIF(N52:N54, $AU$1)) +
              MIN(Payline!N$3/10, COUNTIF(N53:N55, $AU$1)),
    TRUE, ""
)</f>
        <v>0</v>
      </c>
      <c r="AZ53" s="46">
        <v>49</v>
      </c>
      <c r="BA53" s="43" cm="1">
        <f t="array" aca="1" ref="BA53" ca="1">_xlfn.IFS(
    $I53=0,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$I53&lt;C$14, MIN(Payline!J$5/10, COUNTIF(J51:J53, $BA$1)) +
              MIN(Payline!J$4/10, COUNTIF(J52:J54, $BA$1)) +
              MIN(Payline!J$3/10, COUNTIF(J53:J55, $BA$1)),
    TRUE, ""
)</f>
        <v>0</v>
      </c>
      <c r="BB53" s="43" cm="1">
        <f t="array" aca="1" ref="BB53" ca="1">_xlfn.IFS(
    $I53=0,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$I53&lt;D$14, MIN(Payline!K$5/10, COUNTIF(K51:K53, $BA$1)) +
              MIN(Payline!K$4/10, COUNTIF(K52:K54, $BA$1)) +
              MIN(Payline!K$3/10, COUNTIF(K53:K55, $BA$1)),
    TRUE, ""
)</f>
        <v>0</v>
      </c>
      <c r="BC53" s="43" cm="1">
        <f t="array" aca="1" ref="BC53" ca="1">_xlfn.IFS(
    $I53=0,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$I53&lt;E$14, MIN(Payline!L$5/10, COUNTIF(L51:L53, $BA$1)) +
              MIN(Payline!L$4/10, COUNTIF(L52:L54, $BA$1)) +
              MIN(Payline!L$3/10, COUNTIF(L53:L55, $BA$1)),
    TRUE, ""
)</f>
        <v>0</v>
      </c>
      <c r="BD53" s="43" cm="1">
        <f t="array" aca="1" ref="BD53" ca="1">_xlfn.IFS(
    $I53=0,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$I53&lt;F$14, MIN(Payline!M$5/10, COUNTIF(M51:M53, $BA$1)) +
              MIN(Payline!M$4/10, COUNTIF(M52:M54, $BA$1)) +
              MIN(Payline!M$3/10, COUNTIF(M53:M55, $BA$1)),
    TRUE, ""
)</f>
        <v>0</v>
      </c>
      <c r="BE53" s="43" cm="1">
        <f t="array" aca="1" ref="BE53" ca="1">_xlfn.IFS(
    $I53=0,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$I53&lt;G$14, MIN(Payline!N$5/10, COUNTIF(N51:N53, $BA$1)) +
              MIN(Payline!N$4/10, COUNTIF(N52:N54, $BA$1)) +
              MIN(Payline!N$3/10, COUNTIF(N53:N55, $BA$1)),
    TRUE, ""
)</f>
        <v>0</v>
      </c>
      <c r="BF53" s="46">
        <v>49</v>
      </c>
      <c r="BG53" s="43" cm="1">
        <f t="array" aca="1" ref="BG53" ca="1">_xlfn.IFS(
    $I53=0,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$I53&lt;C$14, MIN(Payline!J$5/10, COUNTIF(J51:J53, $BG$1)) +
              MIN(Payline!J$4/10, COUNTIF(J52:J54, $BG$1)) +
              MIN(Payline!J$3/10, COUNTIF(J53:J55, $BG$1)),
    TRUE, ""
)</f>
        <v>0.7</v>
      </c>
      <c r="BH53" s="43" cm="1">
        <f t="array" aca="1" ref="BH53" ca="1">_xlfn.IFS(
    $I53=0,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$I53&lt;D$14, MIN(Payline!K$5/10, COUNTIF(K51:K53, $BG$1)) +
              MIN(Payline!K$4/10, COUNTIF(K52:K54, $BG$1)) +
              MIN(Payline!K$3/10, COUNTIF(K53:K55, $BG$1)),
    TRUE, ""
)</f>
        <v>0.6</v>
      </c>
      <c r="BI53" s="43" cm="1">
        <f t="array" aca="1" ref="BI53" ca="1">_xlfn.IFS(
    $I53=0,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$I53&lt;E$14, MIN(Payline!L$5/10, COUNTIF(L51:L53, $BG$1)) +
              MIN(Payline!L$4/10, COUNTIF(L52:L54, $BG$1)) +
              MIN(Payline!L$3/10, COUNTIF(L53:L55, $BG$1)),
    TRUE, ""
)</f>
        <v>0.7</v>
      </c>
      <c r="BJ53" s="43" cm="1">
        <f t="array" aca="1" ref="BJ53" ca="1">_xlfn.IFS(
    $I53=0,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$I53&lt;F$14, MIN(Payline!M$5/10, COUNTIF(M51:M53, $BG$1)) +
              MIN(Payline!M$4/10, COUNTIF(M52:M54, $BG$1)) +
              MIN(Payline!M$3/10, COUNTIF(M53:M55, $BG$1)),
    TRUE, ""
)</f>
        <v>0.7</v>
      </c>
      <c r="BK53" s="43" cm="1">
        <f t="array" aca="1" ref="BK53" ca="1">_xlfn.IFS(
    $I53=0,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$I53&lt;G$14, MIN(Payline!N$5/10, COUNTIF(N51:N53, $BG$1)) +
              MIN(Payline!N$4/10, COUNTIF(N52:N54, $BG$1)) +
              MIN(Payline!N$3/10, COUNTIF(N53:N55, $BG$1)),
    TRUE, ""
)</f>
        <v>0.7</v>
      </c>
      <c r="BL53" s="46">
        <v>49</v>
      </c>
      <c r="BM53" s="43" cm="1">
        <f t="array" aca="1" ref="BM53" ca="1">_xlfn.IFS(
    $I53=0,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$I53&lt;C$14, MIN(Payline!J$5/10, COUNTIF(J51:J53, $BM$1)) +
              MIN(Payline!J$4/10, COUNTIF(J52:J54, $BM$1)) +
              MIN(Payline!J$3/10, COUNTIF(J53:J55, $BM$1)),
    TRUE, ""
)</f>
        <v>1</v>
      </c>
      <c r="BN53" s="43" cm="1">
        <f t="array" aca="1" ref="BN53" ca="1">_xlfn.IFS(
    $I53=0,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$I53&lt;D$14, MIN(Payline!K$5/10, COUNTIF(K51:K53, $BM$1)) +
              MIN(Payline!K$4/10, COUNTIF(K52:K54, $BM$1)) +
              MIN(Payline!K$3/10, COUNTIF(K53:K55, $BM$1)),
    TRUE, ""
)</f>
        <v>1</v>
      </c>
      <c r="BO53" s="43" cm="1">
        <f t="array" aca="1" ref="BO53" ca="1">_xlfn.IFS(
    $I53=0,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$I53&lt;E$14, MIN(Payline!L$5/10, COUNTIF(L51:L53, $BM$1)) +
              MIN(Payline!L$4/10, COUNTIF(L52:L54, $BM$1)) +
              MIN(Payline!L$3/10, COUNTIF(L53:L55, $BM$1)),
    TRUE, ""
)</f>
        <v>1</v>
      </c>
      <c r="BP53" s="43" cm="1">
        <f t="array" aca="1" ref="BP53" ca="1">_xlfn.IFS(
    $I53=0,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$I53&lt;F$14, MIN(Payline!M$5/10, COUNTIF(M51:M53, $BM$1)) +
              MIN(Payline!M$4/10, COUNTIF(M52:M54, $BM$1)) +
              MIN(Payline!M$3/10, COUNTIF(M53:M55, $BM$1)),
    TRUE, ""
)</f>
        <v>1</v>
      </c>
      <c r="BQ53" s="161" cm="1">
        <f t="array" aca="1" ref="BQ53" ca="1">_xlfn.IFS(
    $I53=0,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$I53&lt;G$14, MIN(Payline!N$5/10, COUNTIF(N51:N53, $BM$1)) +
              MIN(Payline!N$4/10, COUNTIF(N52:N54, $BM$1)) +
              MIN(Payline!N$3/10, COUNTIF(N53:N55, $BM$1)),
    TRUE, ""
)</f>
        <v>1</v>
      </c>
    </row>
    <row r="54" spans="1:69" ht="16.5" thickBot="1">
      <c r="A54" s="94" t="s">
        <v>107</v>
      </c>
      <c r="I54" s="84">
        <v>50</v>
      </c>
      <c r="J54" s="83" t="s">
        <v>192</v>
      </c>
      <c r="K54" s="83" t="s">
        <v>192</v>
      </c>
      <c r="L54" s="83" t="s">
        <v>192</v>
      </c>
      <c r="M54" s="83" t="s">
        <v>192</v>
      </c>
      <c r="N54" s="83" t="s">
        <v>192</v>
      </c>
      <c r="P54" s="46">
        <v>50</v>
      </c>
      <c r="Q54" s="43" cm="1">
        <f t="array" aca="1" ref="Q54" ca="1">_xlfn.IFS(
    $I54=0,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$I54=1, MIN(Payline!J$5/10, COUNTIF(INDIRECT(ADDRESS(C$14+3, COLUMN(J$1))), $Q$1) + COUNTIF(J$4, $Q$1) + COUNTIF(J$5, $Q$1)) +
          MIN(Payline!J$4/10, COUNTIF(J$4, $Q$1) + COUNTIF(J$5, $Q$1) + COUNTIF(J$6, $Q$1)) +
          MIN(Payline!J$3/10, COUNTIF(J$5:J$7, $Q$1)),
    $I54=(C$14-2),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$I54&lt;C$14, MIN(Payline!J$5/10, COUNTIF(J52:J54, $Q$1)) +
              MIN(Payline!J$4/10, COUNTIF(J53:J55, $Q$1)) +
              MIN(Payline!J$3/10, COUNTIF(J54:J56, $Q$1)),
    TRUE, ""
)</f>
        <v>0</v>
      </c>
      <c r="R54" s="43" cm="1">
        <f t="array" aca="1" ref="R54" ca="1">_xlfn.IFS(
    $I54=0,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$I54=1, MIN(Payline!K$5/10, COUNTIF(INDIRECT(ADDRESS(D$14+3, COLUMN(K$1))), $Q$1) + COUNTIF(K$4, $Q$1) + COUNTIF(K$5, $Q$1)) +
          MIN(Payline!K$4/10, COUNTIF(K$4, $Q$1) + COUNTIF(K$5, $Q$1) + COUNTIF(K$6, $Q$1)) +
          MIN(Payline!K$3/10, COUNTIF(K$5:K$7, $Q$1)),
    $I54=(D$14-2),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$I54&lt;D$14, MIN(Payline!K$5/10, COUNTIF(K52:K54, $Q$1)) +
              MIN(Payline!K$4/10, COUNTIF(K53:K55, $Q$1)) +
              MIN(Payline!K$3/10, COUNTIF(K54:K56, $Q$1)),
    TRUE, ""
)</f>
        <v>0</v>
      </c>
      <c r="S54" s="43" cm="1">
        <f t="array" aca="1" ref="S54" ca="1">_xlfn.IFS(
    $I54=0,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$I54=1, MIN(Payline!L$5/10, COUNTIF(INDIRECT(ADDRESS(E$14+3, COLUMN(L$1))), $Q$1) + COUNTIF(L$4, $Q$1) + COUNTIF(L$5, $Q$1)) +
          MIN(Payline!L$4/10, COUNTIF(L$4, $Q$1) + COUNTIF(L$5, $Q$1) + COUNTIF(L$6, $Q$1)) +
          MIN(Payline!L$3/10, COUNTIF(L$5:L$7, $Q$1)),
    $I54=(E$14-2),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$I54&lt;E$14, MIN(Payline!L$5/10, COUNTIF(L52:L54, $Q$1)) +
              MIN(Payline!L$4/10, COUNTIF(L53:L55, $Q$1)) +
              MIN(Payline!L$3/10, COUNTIF(L54:L56, $Q$1)),
    TRUE, ""
)</f>
        <v>0</v>
      </c>
      <c r="T54" s="43" cm="1">
        <f t="array" aca="1" ref="T54" ca="1">_xlfn.IFS(
    $I54=0,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$I54=1, MIN(Payline!M$5/10, COUNTIF(INDIRECT(ADDRESS(F$14+3, COLUMN(M$1))), $Q$1) + COUNTIF(M$4, $Q$1) + COUNTIF(M$5, $Q$1)) +
          MIN(Payline!M$4/10, COUNTIF(M$4, $Q$1) + COUNTIF(M$5, $Q$1) + COUNTIF(M$6, $Q$1)) +
          MIN(Payline!M$3/10, COUNTIF(M$5:M$7, $Q$1)),
    $I54=(F$14-2),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$I54&lt;F$14, MIN(Payline!M$5/10, COUNTIF(M52:M54, $Q$1)) +
              MIN(Payline!M$4/10, COUNTIF(M53:M55, $Q$1)) +
              MIN(Payline!M$3/10, COUNTIF(M54:M56, $Q$1)),
    TRUE, ""
)</f>
        <v>0</v>
      </c>
      <c r="U54" s="43" cm="1">
        <f t="array" aca="1" ref="U54" ca="1">_xlfn.IFS(
    $I54=0,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$I54=1, MIN(Payline!N$5/10, COUNTIF(INDIRECT(ADDRESS(G$14+3, COLUMN(N$1))), $Q$1) + COUNTIF(N$4, $Q$1) + COUNTIF(N$5, $Q$1)) +
          MIN(Payline!N$4/10, COUNTIF(N$4, $Q$1) + COUNTIF(N$5, $Q$1) + COUNTIF(N$6, $Q$1)) +
          MIN(Payline!N$3/10, COUNTIF(N$5:N$7, $Q$1)),
    $I54=(G$14-2),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$I54&lt;G$14, MIN(Payline!N$5/10, COUNTIF(N52:N54, $Q$1)) +
              MIN(Payline!N$4/10, COUNTIF(N53:N55, $Q$1)) +
              MIN(Payline!N$3/10, COUNTIF(N54:N56, $Q$1)),
    TRUE, ""
)</f>
        <v>0</v>
      </c>
      <c r="V54" s="46">
        <v>50</v>
      </c>
      <c r="W54" s="43" cm="1">
        <f t="array" aca="1" ref="W54" ca="1">_xlfn.IFS(
    $I54=0,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$I54=1, MIN(Payline!J$5/10, COUNTIF(INDIRECT(ADDRESS(C$14+3, COLUMN(J$1))), $W$1) + COUNTIF(J$4, $W$1) + COUNTIF(J$5, $W$1)) +
          MIN(Payline!J$4/10, COUNTIF(J$4, $W$1) + COUNTIF(J$5, $W$1) + COUNTIF(J$6, $W$1)) +
          MIN(Payline!J$3/10, COUNTIF(J$5:J$7, $W$1)),
    $I54=(C$14-2),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$I54&lt;C$14, MIN(Payline!J$5/10, COUNTIF(J52:J54, $W$1)) +
              MIN(Payline!J$4/10, COUNTIF(J53:J55, $W$1)) +
              MIN(Payline!J$3/10, COUNTIF(J54:J56, $W$1)),
    TRUE, ""
)</f>
        <v>0</v>
      </c>
      <c r="X54" s="43" cm="1">
        <f t="array" aca="1" ref="X54" ca="1">_xlfn.IFS(
    $I54=0,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$I54=1, MIN(Payline!K$5/10, COUNTIF(INDIRECT(ADDRESS(D$14+3, COLUMN(K$1))), $W$1) + COUNTIF(K$4, $W$1) + COUNTIF(K$5, $W$1)) +
          MIN(Payline!K$4/10, COUNTIF(K$4, $W$1) + COUNTIF(K$5, $W$1) + COUNTIF(K$6, $W$1)) +
          MIN(Payline!K$3/10, COUNTIF(K$5:K$7, $W$1)),
    $I54=(D$14-2),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$I54&lt;D$14, MIN(Payline!K$5/10, COUNTIF(K52:K54, $W$1)) +
              MIN(Payline!K$4/10, COUNTIF(K53:K55, $W$1)) +
              MIN(Payline!K$3/10, COUNTIF(K54:K56, $W$1)),
    TRUE, ""
)</f>
        <v>0</v>
      </c>
      <c r="Y54" s="43" cm="1">
        <f t="array" aca="1" ref="Y54" ca="1">_xlfn.IFS(
    $I54=0,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$I54=1, MIN(Payline!L$5/10, COUNTIF(INDIRECT(ADDRESS(E$14+3, COLUMN(L$1))), $W$1) + COUNTIF(L$4, $W$1) + COUNTIF(L$5, $W$1)) +
          MIN(Payline!L$4/10, COUNTIF(L$4, $W$1) + COUNTIF(L$5, $W$1) + COUNTIF(L$6, $W$1)) +
          MIN(Payline!L$3/10, COUNTIF(L$5:L$7, $W$1)),
    $I54=(E$14-2),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$I54&lt;E$14, MIN(Payline!L$5/10, COUNTIF(L52:L54, $W$1)) +
              MIN(Payline!L$4/10, COUNTIF(L53:L55, $W$1)) +
              MIN(Payline!L$3/10, COUNTIF(L54:L56, $W$1)),
    TRUE, ""
)</f>
        <v>0</v>
      </c>
      <c r="Z54" s="43" cm="1">
        <f t="array" aca="1" ref="Z54" ca="1">_xlfn.IFS(
    $I54=0,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$I54=1, MIN(Payline!M$5/10, COUNTIF(INDIRECT(ADDRESS(F$14+3, COLUMN(M$1))), $W$1) + COUNTIF(M$4, $W$1) + COUNTIF(M$5, $W$1)) +
          MIN(Payline!M$4/10, COUNTIF(M$4, $W$1) + COUNTIF(M$5, $W$1) + COUNTIF(M$6, $W$1)) +
          MIN(Payline!M$3/10, COUNTIF(M$5:M$7, $W$1)),
    $I54=(F$14-2),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$I54&lt;F$14, MIN(Payline!M$5/10, COUNTIF(M52:M54, $W$1)) +
              MIN(Payline!M$4/10, COUNTIF(M53:M55, $W$1)) +
              MIN(Payline!M$3/10, COUNTIF(M54:M56, $W$1)),
    TRUE, ""
)</f>
        <v>0</v>
      </c>
      <c r="AA54" s="43" cm="1">
        <f t="array" aca="1" ref="AA54" ca="1">_xlfn.IFS(
    $I54=0,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$I54=1, MIN(Payline!N$5/10, COUNTIF(INDIRECT(ADDRESS(G$14+3, COLUMN(N$1))), $W$1) + COUNTIF(N$4, $W$1) + COUNTIF(N$5, $W$1)) +
          MIN(Payline!N$4/10, COUNTIF(N$4, $W$1) + COUNTIF(N$5, $W$1) + COUNTIF(N$6, $W$1)) +
          MIN(Payline!N$3/10, COUNTIF(N$5:N$7, $W$1)),
    $I54=(G$14-2),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$I54&lt;G$14, MIN(Payline!N$5/10, COUNTIF(N52:N54, $W$1)) +
              MIN(Payline!N$4/10, COUNTIF(N53:N55, $W$1)) +
              MIN(Payline!N$3/10, COUNTIF(N54:N56, $W$1)),
    TRUE, ""
)</f>
        <v>0</v>
      </c>
      <c r="AB54" s="46">
        <v>50</v>
      </c>
      <c r="AC54" s="43" cm="1">
        <f t="array" aca="1" ref="AC54" ca="1">_xlfn.IFS(
    $I54=0,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$I54&lt;C$14, MIN(Payline!J$5/10, COUNTIF(J52:J54, $AC$1)) +
              MIN(Payline!J$4/10, COUNTIF(J53:J55, $AC$1)) +
              MIN(Payline!J$3/10, COUNTIF(J54:J56, $AC$1)),
    TRUE, ""
)</f>
        <v>0</v>
      </c>
      <c r="AD54" s="43" cm="1">
        <f t="array" aca="1" ref="AD54" ca="1">_xlfn.IFS(
    $I54=0,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$I54&lt;D$14, MIN(Payline!K$5/10, COUNTIF(K52:K54, $AC$1)) +
              MIN(Payline!K$4/10, COUNTIF(K53:K55, $AC$1)) +
              MIN(Payline!K$3/10, COUNTIF(K54:K56, $AC$1)),
    TRUE, ""
)</f>
        <v>0</v>
      </c>
      <c r="AE54" s="43" cm="1">
        <f t="array" aca="1" ref="AE54" ca="1">_xlfn.IFS(
    $I54=0,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$I54&lt;E$14, MIN(Payline!L$5/10, COUNTIF(L52:L54, $AC$1)) +
              MIN(Payline!L$4/10, COUNTIF(L53:L55, $AC$1)) +
              MIN(Payline!L$3/10, COUNTIF(L54:L56, $AC$1)),
    TRUE, ""
)</f>
        <v>0</v>
      </c>
      <c r="AF54" s="43" cm="1">
        <f t="array" aca="1" ref="AF54" ca="1">_xlfn.IFS(
    $I54=0,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$I54&lt;F$14, MIN(Payline!M$5/10, COUNTIF(M52:M54, $AC$1)) +
              MIN(Payline!M$4/10, COUNTIF(M53:M55, $AC$1)) +
              MIN(Payline!M$3/10, COUNTIF(M54:M56, $AC$1)),
    TRUE, ""
)</f>
        <v>0</v>
      </c>
      <c r="AG54" s="43" cm="1">
        <f t="array" aca="1" ref="AG54" ca="1">_xlfn.IFS(
    $I54=0,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$I54&lt;G$14, MIN(Payline!N$5/10, COUNTIF(N52:N54, $AC$1)) +
              MIN(Payline!N$4/10, COUNTIF(N53:N55, $AC$1)) +
              MIN(Payline!N$3/10, COUNTIF(N54:N56, $AC$1)),
    TRUE, ""
)</f>
        <v>0</v>
      </c>
      <c r="AH54" s="46">
        <v>50</v>
      </c>
      <c r="AI54" s="43" cm="1">
        <f t="array" aca="1" ref="AI54" ca="1">_xlfn.IFS(
    $I54=0,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$I54&lt;C$14, MIN(Payline!J$5/10, COUNTIF(J52:J54, $AI$1)) +
              MIN(Payline!J$4/10, COUNTIF(J53:J55, $AI$1)) +
              MIN(Payline!J$3/10, COUNTIF(J54:J56, $AI$1)),
    TRUE, ""
)</f>
        <v>0.3</v>
      </c>
      <c r="AJ54" s="43" cm="1">
        <f t="array" aca="1" ref="AJ54" ca="1">_xlfn.IFS(
    $I54=0,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$I54&lt;D$14, MIN(Payline!K$5/10, COUNTIF(K52:K54, $AI$1)) +
              MIN(Payline!K$4/10, COUNTIF(K53:K55, $AI$1)) +
              MIN(Payline!K$3/10, COUNTIF(K54:K56, $AI$1)),
    TRUE, ""
)</f>
        <v>0.4</v>
      </c>
      <c r="AK54" s="43" cm="1">
        <f t="array" aca="1" ref="AK54" ca="1">_xlfn.IFS(
    $I54=0,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$I54&lt;E$14, MIN(Payline!L$5/10, COUNTIF(L52:L54, $AI$1)) +
              MIN(Payline!L$4/10, COUNTIF(L53:L55, $AI$1)) +
              MIN(Payline!L$3/10, COUNTIF(L54:L56, $AI$1)),
    TRUE, ""
)</f>
        <v>0.3</v>
      </c>
      <c r="AL54" s="43" cm="1">
        <f t="array" aca="1" ref="AL54" ca="1">_xlfn.IFS(
    $I54=0,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$I54&lt;F$14, MIN(Payline!M$5/10, COUNTIF(M52:M54, $AI$1)) +
              MIN(Payline!M$4/10, COUNTIF(M53:M55, $AI$1)) +
              MIN(Payline!M$3/10, COUNTIF(M54:M56, $AI$1)),
    TRUE, ""
)</f>
        <v>0.3</v>
      </c>
      <c r="AM54" s="43" cm="1">
        <f t="array" aca="1" ref="AM54" ca="1">_xlfn.IFS(
    $I54=0,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$I54&lt;G$14, MIN(Payline!N$5/10, COUNTIF(N52:N54, $AI$1)) +
              MIN(Payline!N$4/10, COUNTIF(N53:N55, $AI$1)) +
              MIN(Payline!N$3/10, COUNTIF(N54:N56, $AI$1)),
    TRUE, ""
)</f>
        <v>0.3</v>
      </c>
      <c r="AN54" s="46">
        <v>50</v>
      </c>
      <c r="AO54" s="43" cm="1">
        <f t="array" aca="1" ref="AO54" ca="1">_xlfn.IFS(
    $I54=0,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$I54&lt;C$14, MIN(Payline!J$5/10, COUNTIF(J52:J54, $AO$1)) +
              MIN(Payline!J$4/10, COUNTIF(J53:J55, $AO$1)) +
              MIN(Payline!J$3/10, COUNTIF(J54:J56, $AO$1)),
    TRUE, ""
)</f>
        <v>0.7</v>
      </c>
      <c r="AP54" s="43" cm="1">
        <f t="array" aca="1" ref="AP54" ca="1">_xlfn.IFS(
    $I54=0,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$I54&lt;D$14, MIN(Payline!K$5/10, COUNTIF(K52:K54, $AO$1)) +
              MIN(Payline!K$4/10, COUNTIF(K53:K55, $AO$1)) +
              MIN(Payline!K$3/10, COUNTIF(K54:K56, $AO$1)),
    TRUE, ""
)</f>
        <v>0.6</v>
      </c>
      <c r="AQ54" s="43" cm="1">
        <f t="array" aca="1" ref="AQ54" ca="1">_xlfn.IFS(
    $I54=0,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$I54&lt;E$14, MIN(Payline!L$5/10, COUNTIF(L52:L54, $AO$1)) +
              MIN(Payline!L$4/10, COUNTIF(L53:L55, $AO$1)) +
              MIN(Payline!L$3/10, COUNTIF(L54:L56, $AO$1)),
    TRUE, ""
)</f>
        <v>0.7</v>
      </c>
      <c r="AR54" s="43" cm="1">
        <f t="array" aca="1" ref="AR54" ca="1">_xlfn.IFS(
    $I54=0,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$I54&lt;F$14, MIN(Payline!M$5/10, COUNTIF(M52:M54, $AO$1)) +
              MIN(Payline!M$4/10, COUNTIF(M53:M55, $AO$1)) +
              MIN(Payline!M$3/10, COUNTIF(M54:M56, $AO$1)),
    TRUE, ""
)</f>
        <v>0.7</v>
      </c>
      <c r="AS54" s="43" cm="1">
        <f t="array" aca="1" ref="AS54" ca="1">_xlfn.IFS(
    $I54=0,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$I54&lt;G$14, MIN(Payline!N$5/10, COUNTIF(N52:N54, $AO$1)) +
              MIN(Payline!N$4/10, COUNTIF(N53:N55, $AO$1)) +
              MIN(Payline!N$3/10, COUNTIF(N54:N56, $AO$1)),
    TRUE, ""
)</f>
        <v>0.7</v>
      </c>
      <c r="AT54" s="46">
        <v>50</v>
      </c>
      <c r="AU54" s="43" cm="1">
        <f t="array" aca="1" ref="AU54" ca="1">_xlfn.IFS(
    $I54=0,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$I54&lt;C$14, MIN(Payline!J$5/10, COUNTIF(J52:J54, $AU$1)) +
              MIN(Payline!J$4/10, COUNTIF(J53:J55, $AU$1)) +
              MIN(Payline!J$3/10, COUNTIF(J54:J56, $AU$1)),
    TRUE, ""
)</f>
        <v>0</v>
      </c>
      <c r="AV54" s="43" cm="1">
        <f t="array" aca="1" ref="AV54" ca="1">_xlfn.IFS(
    $I54=0,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$I54&lt;D$14, MIN(Payline!K$5/10, COUNTIF(K52:K54, $AU$1)) +
              MIN(Payline!K$4/10, COUNTIF(K53:K55, $AU$1)) +
              MIN(Payline!K$3/10, COUNTIF(K54:K56, $AU$1)),
    TRUE, ""
)</f>
        <v>0</v>
      </c>
      <c r="AW54" s="43" cm="1">
        <f t="array" aca="1" ref="AW54" ca="1">_xlfn.IFS(
    $I54=0,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$I54&lt;E$14, MIN(Payline!L$5/10, COUNTIF(L52:L54, $AU$1)) +
              MIN(Payline!L$4/10, COUNTIF(L53:L55, $AU$1)) +
              MIN(Payline!L$3/10, COUNTIF(L54:L56, $AU$1)),
    TRUE, ""
)</f>
        <v>0</v>
      </c>
      <c r="AX54" s="43" cm="1">
        <f t="array" aca="1" ref="AX54" ca="1">_xlfn.IFS(
    $I54=0,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$I54&lt;F$14, MIN(Payline!M$5/10, COUNTIF(M52:M54, $AU$1)) +
              MIN(Payline!M$4/10, COUNTIF(M53:M55, $AU$1)) +
              MIN(Payline!M$3/10, COUNTIF(M54:M56, $AU$1)),
    TRUE, ""
)</f>
        <v>0</v>
      </c>
      <c r="AY54" s="43" cm="1">
        <f t="array" aca="1" ref="AY54" ca="1">_xlfn.IFS(
    $I54=0,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$I54&lt;G$14, MIN(Payline!N$5/10, COUNTIF(N52:N54, $AU$1)) +
              MIN(Payline!N$4/10, COUNTIF(N53:N55, $AU$1)) +
              MIN(Payline!N$3/10, COUNTIF(N54:N56, $AU$1)),
    TRUE, ""
)</f>
        <v>0</v>
      </c>
      <c r="AZ54" s="46">
        <v>50</v>
      </c>
      <c r="BA54" s="43" cm="1">
        <f t="array" aca="1" ref="BA54" ca="1">_xlfn.IFS(
    $I54=0,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$I54&lt;C$14, MIN(Payline!J$5/10, COUNTIF(J52:J54, $BA$1)) +
              MIN(Payline!J$4/10, COUNTIF(J53:J55, $BA$1)) +
              MIN(Payline!J$3/10, COUNTIF(J54:J56, $BA$1)),
    TRUE, ""
)</f>
        <v>0</v>
      </c>
      <c r="BB54" s="43" cm="1">
        <f t="array" aca="1" ref="BB54" ca="1">_xlfn.IFS(
    $I54=0,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$I54&lt;D$14, MIN(Payline!K$5/10, COUNTIF(K52:K54, $BA$1)) +
              MIN(Payline!K$4/10, COUNTIF(K53:K55, $BA$1)) +
              MIN(Payline!K$3/10, COUNTIF(K54:K56, $BA$1)),
    TRUE, ""
)</f>
        <v>0</v>
      </c>
      <c r="BC54" s="43" cm="1">
        <f t="array" aca="1" ref="BC54" ca="1">_xlfn.IFS(
    $I54=0,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$I54&lt;E$14, MIN(Payline!L$5/10, COUNTIF(L52:L54, $BA$1)) +
              MIN(Payline!L$4/10, COUNTIF(L53:L55, $BA$1)) +
              MIN(Payline!L$3/10, COUNTIF(L54:L56, $BA$1)),
    TRUE, ""
)</f>
        <v>0</v>
      </c>
      <c r="BD54" s="43" cm="1">
        <f t="array" aca="1" ref="BD54" ca="1">_xlfn.IFS(
    $I54=0,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$I54&lt;F$14, MIN(Payline!M$5/10, COUNTIF(M52:M54, $BA$1)) +
              MIN(Payline!M$4/10, COUNTIF(M53:M55, $BA$1)) +
              MIN(Payline!M$3/10, COUNTIF(M54:M56, $BA$1)),
    TRUE, ""
)</f>
        <v>0</v>
      </c>
      <c r="BE54" s="43" cm="1">
        <f t="array" aca="1" ref="BE54" ca="1">_xlfn.IFS(
    $I54=0,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$I54&lt;G$14, MIN(Payline!N$5/10, COUNTIF(N52:N54, $BA$1)) +
              MIN(Payline!N$4/10, COUNTIF(N53:N55, $BA$1)) +
              MIN(Payline!N$3/10, COUNTIF(N54:N56, $BA$1)),
    TRUE, ""
)</f>
        <v>0</v>
      </c>
      <c r="BF54" s="46">
        <v>50</v>
      </c>
      <c r="BG54" s="43" cm="1">
        <f t="array" aca="1" ref="BG54" ca="1">_xlfn.IFS(
    $I54=0,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$I54&lt;C$14, MIN(Payline!J$5/10, COUNTIF(J52:J54, $BG$1)) +
              MIN(Payline!J$4/10, COUNTIF(J53:J55, $BG$1)) +
              MIN(Payline!J$3/10, COUNTIF(J54:J56, $BG$1)),
    TRUE, ""
)</f>
        <v>1</v>
      </c>
      <c r="BH54" s="43" cm="1">
        <f t="array" aca="1" ref="BH54" ca="1">_xlfn.IFS(
    $I54=0,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$I54&lt;D$14, MIN(Payline!K$5/10, COUNTIF(K52:K54, $BG$1)) +
              MIN(Payline!K$4/10, COUNTIF(K53:K55, $BG$1)) +
              MIN(Payline!K$3/10, COUNTIF(K54:K56, $BG$1)),
    TRUE, ""
)</f>
        <v>1</v>
      </c>
      <c r="BI54" s="43" cm="1">
        <f t="array" aca="1" ref="BI54" ca="1">_xlfn.IFS(
    $I54=0,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$I54&lt;E$14, MIN(Payline!L$5/10, COUNTIF(L52:L54, $BG$1)) +
              MIN(Payline!L$4/10, COUNTIF(L53:L55, $BG$1)) +
              MIN(Payline!L$3/10, COUNTIF(L54:L56, $BG$1)),
    TRUE, ""
)</f>
        <v>1</v>
      </c>
      <c r="BJ54" s="43" cm="1">
        <f t="array" aca="1" ref="BJ54" ca="1">_xlfn.IFS(
    $I54=0,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$I54&lt;F$14, MIN(Payline!M$5/10, COUNTIF(M52:M54, $BG$1)) +
              MIN(Payline!M$4/10, COUNTIF(M53:M55, $BG$1)) +
              MIN(Payline!M$3/10, COUNTIF(M54:M56, $BG$1)),
    TRUE, ""
)</f>
        <v>1</v>
      </c>
      <c r="BK54" s="43" cm="1">
        <f t="array" aca="1" ref="BK54" ca="1">_xlfn.IFS(
    $I54=0,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$I54&lt;G$14, MIN(Payline!N$5/10, COUNTIF(N52:N54, $BG$1)) +
              MIN(Payline!N$4/10, COUNTIF(N53:N55, $BG$1)) +
              MIN(Payline!N$3/10, COUNTIF(N54:N56, $BG$1)),
    TRUE, ""
)</f>
        <v>1</v>
      </c>
      <c r="BL54" s="46">
        <v>50</v>
      </c>
      <c r="BM54" s="43" cm="1">
        <f t="array" aca="1" ref="BM54" ca="1">_xlfn.IFS(
    $I54=0,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$I54&lt;C$14, MIN(Payline!J$5/10, COUNTIF(J52:J54, $BM$1)) +
              MIN(Payline!J$4/10, COUNTIF(J53:J55, $BM$1)) +
              MIN(Payline!J$3/10, COUNTIF(J54:J56, $BM$1)),
    TRUE, ""
)</f>
        <v>1</v>
      </c>
      <c r="BN54" s="43" cm="1">
        <f t="array" aca="1" ref="BN54" ca="1">_xlfn.IFS(
    $I54=0,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$I54&lt;D$14, MIN(Payline!K$5/10, COUNTIF(K52:K54, $BM$1)) +
              MIN(Payline!K$4/10, COUNTIF(K53:K55, $BM$1)) +
              MIN(Payline!K$3/10, COUNTIF(K54:K56, $BM$1)),
    TRUE, ""
)</f>
        <v>1</v>
      </c>
      <c r="BO54" s="43" cm="1">
        <f t="array" aca="1" ref="BO54" ca="1">_xlfn.IFS(
    $I54=0,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$I54&lt;E$14, MIN(Payline!L$5/10, COUNTIF(L52:L54, $BM$1)) +
              MIN(Payline!L$4/10, COUNTIF(L53:L55, $BM$1)) +
              MIN(Payline!L$3/10, COUNTIF(L54:L56, $BM$1)),
    TRUE, ""
)</f>
        <v>1</v>
      </c>
      <c r="BP54" s="43" cm="1">
        <f t="array" aca="1" ref="BP54" ca="1">_xlfn.IFS(
    $I54=0,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$I54&lt;F$14, MIN(Payline!M$5/10, COUNTIF(M52:M54, $BM$1)) +
              MIN(Payline!M$4/10, COUNTIF(M53:M55, $BM$1)) +
              MIN(Payline!M$3/10, COUNTIF(M54:M56, $BM$1)),
    TRUE, ""
)</f>
        <v>1</v>
      </c>
      <c r="BQ54" s="161" cm="1">
        <f t="array" aca="1" ref="BQ54" ca="1">_xlfn.IFS(
    $I54=0,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$I54&lt;G$14, MIN(Payline!N$5/10, COUNTIF(N52:N54, $BM$1)) +
              MIN(Payline!N$4/10, COUNTIF(N53:N55, $BM$1)) +
              MIN(Payline!N$3/10, COUNTIF(N54:N56, $BM$1)),
    TRUE, ""
)</f>
        <v>1</v>
      </c>
    </row>
    <row r="55" spans="1:69" ht="17.25" thickBot="1">
      <c r="A55" s="32" t="s">
        <v>18</v>
      </c>
      <c r="B55" s="18" t="s">
        <v>57</v>
      </c>
      <c r="C55" s="96" t="s">
        <v>106</v>
      </c>
      <c r="D55" s="93" t="s">
        <v>105</v>
      </c>
      <c r="E55" s="93" t="s">
        <v>104</v>
      </c>
      <c r="F55" s="93" t="s">
        <v>103</v>
      </c>
      <c r="G55" s="92" t="s">
        <v>102</v>
      </c>
      <c r="I55" s="84">
        <v>51</v>
      </c>
      <c r="J55" s="83" t="s">
        <v>189</v>
      </c>
      <c r="K55" s="83" t="s">
        <v>189</v>
      </c>
      <c r="L55" s="83" t="s">
        <v>189</v>
      </c>
      <c r="M55" s="83" t="s">
        <v>189</v>
      </c>
      <c r="N55" s="83" t="s">
        <v>189</v>
      </c>
      <c r="P55" s="46">
        <v>51</v>
      </c>
      <c r="Q55" s="43" cm="1">
        <f t="array" aca="1" ref="Q55" ca="1">_xlfn.IFS(
    $I55=0,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$I55=1, MIN(Payline!J$5/10, COUNTIF(INDIRECT(ADDRESS(C$14+3, COLUMN(J$1))), $Q$1) + COUNTIF(J$4, $Q$1) + COUNTIF(J$5, $Q$1)) +
          MIN(Payline!J$4/10, COUNTIF(J$4, $Q$1) + COUNTIF(J$5, $Q$1) + COUNTIF(J$6, $Q$1)) +
          MIN(Payline!J$3/10, COUNTIF(J$5:J$7, $Q$1)),
    $I55=(C$14-2),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$I55&lt;C$14, MIN(Payline!J$5/10, COUNTIF(J53:J55, $Q$1)) +
              MIN(Payline!J$4/10, COUNTIF(J54:J56, $Q$1)) +
              MIN(Payline!J$3/10, COUNTIF(J55:J57, $Q$1)),
    TRUE, ""
)</f>
        <v>0</v>
      </c>
      <c r="R55" s="43" cm="1">
        <f t="array" aca="1" ref="R55" ca="1">_xlfn.IFS(
    $I55=0,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$I55=1, MIN(Payline!K$5/10, COUNTIF(INDIRECT(ADDRESS(D$14+3, COLUMN(K$1))), $Q$1) + COUNTIF(K$4, $Q$1) + COUNTIF(K$5, $Q$1)) +
          MIN(Payline!K$4/10, COUNTIF(K$4, $Q$1) + COUNTIF(K$5, $Q$1) + COUNTIF(K$6, $Q$1)) +
          MIN(Payline!K$3/10, COUNTIF(K$5:K$7, $Q$1)),
    $I55=(D$14-2),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$I55&lt;D$14, MIN(Payline!K$5/10, COUNTIF(K53:K55, $Q$1)) +
              MIN(Payline!K$4/10, COUNTIF(K54:K56, $Q$1)) +
              MIN(Payline!K$3/10, COUNTIF(K55:K57, $Q$1)),
    TRUE, ""
)</f>
        <v>0</v>
      </c>
      <c r="S55" s="43" cm="1">
        <f t="array" aca="1" ref="S55" ca="1">_xlfn.IFS(
    $I55=0,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$I55=1, MIN(Payline!L$5/10, COUNTIF(INDIRECT(ADDRESS(E$14+3, COLUMN(L$1))), $Q$1) + COUNTIF(L$4, $Q$1) + COUNTIF(L$5, $Q$1)) +
          MIN(Payline!L$4/10, COUNTIF(L$4, $Q$1) + COUNTIF(L$5, $Q$1) + COUNTIF(L$6, $Q$1)) +
          MIN(Payline!L$3/10, COUNTIF(L$5:L$7, $Q$1)),
    $I55=(E$14-2),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$I55&lt;E$14, MIN(Payline!L$5/10, COUNTIF(L53:L55, $Q$1)) +
              MIN(Payline!L$4/10, COUNTIF(L54:L56, $Q$1)) +
              MIN(Payline!L$3/10, COUNTIF(L55:L57, $Q$1)),
    TRUE, ""
)</f>
        <v>0</v>
      </c>
      <c r="T55" s="43" cm="1">
        <f t="array" aca="1" ref="T55" ca="1">_xlfn.IFS(
    $I55=0,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$I55=1, MIN(Payline!M$5/10, COUNTIF(INDIRECT(ADDRESS(F$14+3, COLUMN(M$1))), $Q$1) + COUNTIF(M$4, $Q$1) + COUNTIF(M$5, $Q$1)) +
          MIN(Payline!M$4/10, COUNTIF(M$4, $Q$1) + COUNTIF(M$5, $Q$1) + COUNTIF(M$6, $Q$1)) +
          MIN(Payline!M$3/10, COUNTIF(M$5:M$7, $Q$1)),
    $I55=(F$14-2),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$I55&lt;F$14, MIN(Payline!M$5/10, COUNTIF(M53:M55, $Q$1)) +
              MIN(Payline!M$4/10, COUNTIF(M54:M56, $Q$1)) +
              MIN(Payline!M$3/10, COUNTIF(M55:M57, $Q$1)),
    TRUE, ""
)</f>
        <v>0</v>
      </c>
      <c r="U55" s="43" cm="1">
        <f t="array" aca="1" ref="U55" ca="1">_xlfn.IFS(
    $I55=0,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$I55=1, MIN(Payline!N$5/10, COUNTIF(INDIRECT(ADDRESS(G$14+3, COLUMN(N$1))), $Q$1) + COUNTIF(N$4, $Q$1) + COUNTIF(N$5, $Q$1)) +
          MIN(Payline!N$4/10, COUNTIF(N$4, $Q$1) + COUNTIF(N$5, $Q$1) + COUNTIF(N$6, $Q$1)) +
          MIN(Payline!N$3/10, COUNTIF(N$5:N$7, $Q$1)),
    $I55=(G$14-2),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$I55&lt;G$14, MIN(Payline!N$5/10, COUNTIF(N53:N55, $Q$1)) +
              MIN(Payline!N$4/10, COUNTIF(N54:N56, $Q$1)) +
              MIN(Payline!N$3/10, COUNTIF(N55:N57, $Q$1)),
    TRUE, ""
)</f>
        <v>0</v>
      </c>
      <c r="V55" s="46">
        <v>51</v>
      </c>
      <c r="W55" s="43" cm="1">
        <f t="array" aca="1" ref="W55" ca="1">_xlfn.IFS(
    $I55=0,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$I55=1, MIN(Payline!J$5/10, COUNTIF(INDIRECT(ADDRESS(C$14+3, COLUMN(J$1))), $W$1) + COUNTIF(J$4, $W$1) + COUNTIF(J$5, $W$1)) +
          MIN(Payline!J$4/10, COUNTIF(J$4, $W$1) + COUNTIF(J$5, $W$1) + COUNTIF(J$6, $W$1)) +
          MIN(Payline!J$3/10, COUNTIF(J$5:J$7, $W$1)),
    $I55=(C$14-2),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$I55&lt;C$14, MIN(Payline!J$5/10, COUNTIF(J53:J55, $W$1)) +
              MIN(Payline!J$4/10, COUNTIF(J54:J56, $W$1)) +
              MIN(Payline!J$3/10, COUNTIF(J55:J57, $W$1)),
    TRUE, ""
)</f>
        <v>0</v>
      </c>
      <c r="X55" s="43" cm="1">
        <f t="array" aca="1" ref="X55" ca="1">_xlfn.IFS(
    $I55=0,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$I55=1, MIN(Payline!K$5/10, COUNTIF(INDIRECT(ADDRESS(D$14+3, COLUMN(K$1))), $W$1) + COUNTIF(K$4, $W$1) + COUNTIF(K$5, $W$1)) +
          MIN(Payline!K$4/10, COUNTIF(K$4, $W$1) + COUNTIF(K$5, $W$1) + COUNTIF(K$6, $W$1)) +
          MIN(Payline!K$3/10, COUNTIF(K$5:K$7, $W$1)),
    $I55=(D$14-2),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$I55&lt;D$14, MIN(Payline!K$5/10, COUNTIF(K53:K55, $W$1)) +
              MIN(Payline!K$4/10, COUNTIF(K54:K56, $W$1)) +
              MIN(Payline!K$3/10, COUNTIF(K55:K57, $W$1)),
    TRUE, ""
)</f>
        <v>0</v>
      </c>
      <c r="Y55" s="43" cm="1">
        <f t="array" aca="1" ref="Y55" ca="1">_xlfn.IFS(
    $I55=0,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$I55=1, MIN(Payline!L$5/10, COUNTIF(INDIRECT(ADDRESS(E$14+3, COLUMN(L$1))), $W$1) + COUNTIF(L$4, $W$1) + COUNTIF(L$5, $W$1)) +
          MIN(Payline!L$4/10, COUNTIF(L$4, $W$1) + COUNTIF(L$5, $W$1) + COUNTIF(L$6, $W$1)) +
          MIN(Payline!L$3/10, COUNTIF(L$5:L$7, $W$1)),
    $I55=(E$14-2),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$I55&lt;E$14, MIN(Payline!L$5/10, COUNTIF(L53:L55, $W$1)) +
              MIN(Payline!L$4/10, COUNTIF(L54:L56, $W$1)) +
              MIN(Payline!L$3/10, COUNTIF(L55:L57, $W$1)),
    TRUE, ""
)</f>
        <v>0</v>
      </c>
      <c r="Z55" s="43" cm="1">
        <f t="array" aca="1" ref="Z55" ca="1">_xlfn.IFS(
    $I55=0,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$I55=1, MIN(Payline!M$5/10, COUNTIF(INDIRECT(ADDRESS(F$14+3, COLUMN(M$1))), $W$1) + COUNTIF(M$4, $W$1) + COUNTIF(M$5, $W$1)) +
          MIN(Payline!M$4/10, COUNTIF(M$4, $W$1) + COUNTIF(M$5, $W$1) + COUNTIF(M$6, $W$1)) +
          MIN(Payline!M$3/10, COUNTIF(M$5:M$7, $W$1)),
    $I55=(F$14-2),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$I55&lt;F$14, MIN(Payline!M$5/10, COUNTIF(M53:M55, $W$1)) +
              MIN(Payline!M$4/10, COUNTIF(M54:M56, $W$1)) +
              MIN(Payline!M$3/10, COUNTIF(M55:M57, $W$1)),
    TRUE, ""
)</f>
        <v>0</v>
      </c>
      <c r="AA55" s="43" cm="1">
        <f t="array" aca="1" ref="AA55" ca="1">_xlfn.IFS(
    $I55=0,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$I55=1, MIN(Payline!N$5/10, COUNTIF(INDIRECT(ADDRESS(G$14+3, COLUMN(N$1))), $W$1) + COUNTIF(N$4, $W$1) + COUNTIF(N$5, $W$1)) +
          MIN(Payline!N$4/10, COUNTIF(N$4, $W$1) + COUNTIF(N$5, $W$1) + COUNTIF(N$6, $W$1)) +
          MIN(Payline!N$3/10, COUNTIF(N$5:N$7, $W$1)),
    $I55=(G$14-2),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$I55&lt;G$14, MIN(Payline!N$5/10, COUNTIF(N53:N55, $W$1)) +
              MIN(Payline!N$4/10, COUNTIF(N54:N56, $W$1)) +
              MIN(Payline!N$3/10, COUNTIF(N55:N57, $W$1)),
    TRUE, ""
)</f>
        <v>0</v>
      </c>
      <c r="AB55" s="46">
        <v>51</v>
      </c>
      <c r="AC55" s="43" cm="1">
        <f t="array" aca="1" ref="AC55" ca="1">_xlfn.IFS(
    $I55=0,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$I55&lt;C$14, MIN(Payline!J$5/10, COUNTIF(J53:J55, $AC$1)) +
              MIN(Payline!J$4/10, COUNTIF(J54:J56, $AC$1)) +
              MIN(Payline!J$3/10, COUNTIF(J55:J57, $AC$1)),
    TRUE, ""
)</f>
        <v>0</v>
      </c>
      <c r="AD55" s="43" cm="1">
        <f t="array" aca="1" ref="AD55" ca="1">_xlfn.IFS(
    $I55=0,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$I55&lt;D$14, MIN(Payline!K$5/10, COUNTIF(K53:K55, $AC$1)) +
              MIN(Payline!K$4/10, COUNTIF(K54:K56, $AC$1)) +
              MIN(Payline!K$3/10, COUNTIF(K55:K57, $AC$1)),
    TRUE, ""
)</f>
        <v>0</v>
      </c>
      <c r="AE55" s="43" cm="1">
        <f t="array" aca="1" ref="AE55" ca="1">_xlfn.IFS(
    $I55=0,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$I55&lt;E$14, MIN(Payline!L$5/10, COUNTIF(L53:L55, $AC$1)) +
              MIN(Payline!L$4/10, COUNTIF(L54:L56, $AC$1)) +
              MIN(Payline!L$3/10, COUNTIF(L55:L57, $AC$1)),
    TRUE, ""
)</f>
        <v>0</v>
      </c>
      <c r="AF55" s="43" cm="1">
        <f t="array" aca="1" ref="AF55" ca="1">_xlfn.IFS(
    $I55=0,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$I55&lt;F$14, MIN(Payline!M$5/10, COUNTIF(M53:M55, $AC$1)) +
              MIN(Payline!M$4/10, COUNTIF(M54:M56, $AC$1)) +
              MIN(Payline!M$3/10, COUNTIF(M55:M57, $AC$1)),
    TRUE, ""
)</f>
        <v>0</v>
      </c>
      <c r="AG55" s="43" cm="1">
        <f t="array" aca="1" ref="AG55" ca="1">_xlfn.IFS(
    $I55=0,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$I55&lt;G$14, MIN(Payline!N$5/10, COUNTIF(N53:N55, $AC$1)) +
              MIN(Payline!N$4/10, COUNTIF(N54:N56, $AC$1)) +
              MIN(Payline!N$3/10, COUNTIF(N55:N57, $AC$1)),
    TRUE, ""
)</f>
        <v>0</v>
      </c>
      <c r="AH55" s="46">
        <v>51</v>
      </c>
      <c r="AI55" s="43" cm="1">
        <f t="array" aca="1" ref="AI55" ca="1">_xlfn.IFS(
    $I55=0,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$I55&lt;C$14, MIN(Payline!J$5/10, COUNTIF(J53:J55, $AI$1)) +
              MIN(Payline!J$4/10, COUNTIF(J54:J56, $AI$1)) +
              MIN(Payline!J$3/10, COUNTIF(J55:J57, $AI$1)),
    TRUE, ""
)</f>
        <v>0</v>
      </c>
      <c r="AJ55" s="43" cm="1">
        <f t="array" aca="1" ref="AJ55" ca="1">_xlfn.IFS(
    $I55=0,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$I55&lt;D$14, MIN(Payline!K$5/10, COUNTIF(K53:K55, $AI$1)) +
              MIN(Payline!K$4/10, COUNTIF(K54:K56, $AI$1)) +
              MIN(Payline!K$3/10, COUNTIF(K55:K57, $AI$1)),
    TRUE, ""
)</f>
        <v>0</v>
      </c>
      <c r="AK55" s="43" cm="1">
        <f t="array" aca="1" ref="AK55" ca="1">_xlfn.IFS(
    $I55=0,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$I55&lt;E$14, MIN(Payline!L$5/10, COUNTIF(L53:L55, $AI$1)) +
              MIN(Payline!L$4/10, COUNTIF(L54:L56, $AI$1)) +
              MIN(Payline!L$3/10, COUNTIF(L55:L57, $AI$1)),
    TRUE, ""
)</f>
        <v>0</v>
      </c>
      <c r="AL55" s="43" cm="1">
        <f t="array" aca="1" ref="AL55" ca="1">_xlfn.IFS(
    $I55=0,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$I55&lt;F$14, MIN(Payline!M$5/10, COUNTIF(M53:M55, $AI$1)) +
              MIN(Payline!M$4/10, COUNTIF(M54:M56, $AI$1)) +
              MIN(Payline!M$3/10, COUNTIF(M55:M57, $AI$1)),
    TRUE, ""
)</f>
        <v>0</v>
      </c>
      <c r="AM55" s="43" cm="1">
        <f t="array" aca="1" ref="AM55" ca="1">_xlfn.IFS(
    $I55=0,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$I55&lt;G$14, MIN(Payline!N$5/10, COUNTIF(N53:N55, $AI$1)) +
              MIN(Payline!N$4/10, COUNTIF(N54:N56, $AI$1)) +
              MIN(Payline!N$3/10, COUNTIF(N55:N57, $AI$1)),
    TRUE, ""
)</f>
        <v>0</v>
      </c>
      <c r="AN55" s="46">
        <v>51</v>
      </c>
      <c r="AO55" s="43" cm="1">
        <f t="array" aca="1" ref="AO55" ca="1">_xlfn.IFS(
    $I55=0,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$I55&lt;C$14, MIN(Payline!J$5/10, COUNTIF(J53:J55, $AO$1)) +
              MIN(Payline!J$4/10, COUNTIF(J54:J56, $AO$1)) +
              MIN(Payline!J$3/10, COUNTIF(J55:J57, $AO$1)),
    TRUE, ""
)</f>
        <v>1</v>
      </c>
      <c r="AP55" s="43" cm="1">
        <f t="array" aca="1" ref="AP55" ca="1">_xlfn.IFS(
    $I55=0,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$I55&lt;D$14, MIN(Payline!K$5/10, COUNTIF(K53:K55, $AO$1)) +
              MIN(Payline!K$4/10, COUNTIF(K54:K56, $AO$1)) +
              MIN(Payline!K$3/10, COUNTIF(K55:K57, $AO$1)),
    TRUE, ""
)</f>
        <v>1</v>
      </c>
      <c r="AQ55" s="43" cm="1">
        <f t="array" aca="1" ref="AQ55" ca="1">_xlfn.IFS(
    $I55=0,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$I55&lt;E$14, MIN(Payline!L$5/10, COUNTIF(L53:L55, $AO$1)) +
              MIN(Payline!L$4/10, COUNTIF(L54:L56, $AO$1)) +
              MIN(Payline!L$3/10, COUNTIF(L55:L57, $AO$1)),
    TRUE, ""
)</f>
        <v>1</v>
      </c>
      <c r="AR55" s="43" cm="1">
        <f t="array" aca="1" ref="AR55" ca="1">_xlfn.IFS(
    $I55=0,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$I55&lt;F$14, MIN(Payline!M$5/10, COUNTIF(M53:M55, $AO$1)) +
              MIN(Payline!M$4/10, COUNTIF(M54:M56, $AO$1)) +
              MIN(Payline!M$3/10, COUNTIF(M55:M57, $AO$1)),
    TRUE, ""
)</f>
        <v>1</v>
      </c>
      <c r="AS55" s="43" cm="1">
        <f t="array" aca="1" ref="AS55" ca="1">_xlfn.IFS(
    $I55=0,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$I55&lt;G$14, MIN(Payline!N$5/10, COUNTIF(N53:N55, $AO$1)) +
              MIN(Payline!N$4/10, COUNTIF(N54:N56, $AO$1)) +
              MIN(Payline!N$3/10, COUNTIF(N55:N57, $AO$1)),
    TRUE, ""
)</f>
        <v>1</v>
      </c>
      <c r="AT55" s="46">
        <v>51</v>
      </c>
      <c r="AU55" s="43" cm="1">
        <f t="array" aca="1" ref="AU55" ca="1">_xlfn.IFS(
    $I55=0,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$I55&lt;C$14, MIN(Payline!J$5/10, COUNTIF(J53:J55, $AU$1)) +
              MIN(Payline!J$4/10, COUNTIF(J54:J56, $AU$1)) +
              MIN(Payline!J$3/10, COUNTIF(J55:J57, $AU$1)),
    TRUE, ""
)</f>
        <v>0</v>
      </c>
      <c r="AV55" s="43" cm="1">
        <f t="array" aca="1" ref="AV55" ca="1">_xlfn.IFS(
    $I55=0,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$I55&lt;D$14, MIN(Payline!K$5/10, COUNTIF(K53:K55, $AU$1)) +
              MIN(Payline!K$4/10, COUNTIF(K54:K56, $AU$1)) +
              MIN(Payline!K$3/10, COUNTIF(K55:K57, $AU$1)),
    TRUE, ""
)</f>
        <v>0</v>
      </c>
      <c r="AW55" s="43" cm="1">
        <f t="array" aca="1" ref="AW55" ca="1">_xlfn.IFS(
    $I55=0,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$I55&lt;E$14, MIN(Payline!L$5/10, COUNTIF(L53:L55, $AU$1)) +
              MIN(Payline!L$4/10, COUNTIF(L54:L56, $AU$1)) +
              MIN(Payline!L$3/10, COUNTIF(L55:L57, $AU$1)),
    TRUE, ""
)</f>
        <v>0</v>
      </c>
      <c r="AX55" s="43" cm="1">
        <f t="array" aca="1" ref="AX55" ca="1">_xlfn.IFS(
    $I55=0,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$I55&lt;F$14, MIN(Payline!M$5/10, COUNTIF(M53:M55, $AU$1)) +
              MIN(Payline!M$4/10, COUNTIF(M54:M56, $AU$1)) +
              MIN(Payline!M$3/10, COUNTIF(M55:M57, $AU$1)),
    TRUE, ""
)</f>
        <v>0</v>
      </c>
      <c r="AY55" s="43" cm="1">
        <f t="array" aca="1" ref="AY55" ca="1">_xlfn.IFS(
    $I55=0,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$I55&lt;G$14, MIN(Payline!N$5/10, COUNTIF(N53:N55, $AU$1)) +
              MIN(Payline!N$4/10, COUNTIF(N54:N56, $AU$1)) +
              MIN(Payline!N$3/10, COUNTIF(N55:N57, $AU$1)),
    TRUE, ""
)</f>
        <v>0</v>
      </c>
      <c r="AZ55" s="46">
        <v>51</v>
      </c>
      <c r="BA55" s="43" cm="1">
        <f t="array" aca="1" ref="BA55" ca="1">_xlfn.IFS(
    $I55=0,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$I55&lt;C$14, MIN(Payline!J$5/10, COUNTIF(J53:J55, $BA$1)) +
              MIN(Payline!J$4/10, COUNTIF(J54:J56, $BA$1)) +
              MIN(Payline!J$3/10, COUNTIF(J55:J57, $BA$1)),
    TRUE, ""
)</f>
        <v>0</v>
      </c>
      <c r="BB55" s="43" cm="1">
        <f t="array" aca="1" ref="BB55" ca="1">_xlfn.IFS(
    $I55=0,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$I55&lt;D$14, MIN(Payline!K$5/10, COUNTIF(K53:K55, $BA$1)) +
              MIN(Payline!K$4/10, COUNTIF(K54:K56, $BA$1)) +
              MIN(Payline!K$3/10, COUNTIF(K55:K57, $BA$1)),
    TRUE, ""
)</f>
        <v>0</v>
      </c>
      <c r="BC55" s="43" cm="1">
        <f t="array" aca="1" ref="BC55" ca="1">_xlfn.IFS(
    $I55=0,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$I55&lt;E$14, MIN(Payline!L$5/10, COUNTIF(L53:L55, $BA$1)) +
              MIN(Payline!L$4/10, COUNTIF(L54:L56, $BA$1)) +
              MIN(Payline!L$3/10, COUNTIF(L55:L57, $BA$1)),
    TRUE, ""
)</f>
        <v>0</v>
      </c>
      <c r="BD55" s="43" cm="1">
        <f t="array" aca="1" ref="BD55" ca="1">_xlfn.IFS(
    $I55=0,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$I55&lt;F$14, MIN(Payline!M$5/10, COUNTIF(M53:M55, $BA$1)) +
              MIN(Payline!M$4/10, COUNTIF(M54:M56, $BA$1)) +
              MIN(Payline!M$3/10, COUNTIF(M55:M57, $BA$1)),
    TRUE, ""
)</f>
        <v>0</v>
      </c>
      <c r="BE55" s="43" cm="1">
        <f t="array" aca="1" ref="BE55" ca="1">_xlfn.IFS(
    $I55=0,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$I55&lt;G$14, MIN(Payline!N$5/10, COUNTIF(N53:N55, $BA$1)) +
              MIN(Payline!N$4/10, COUNTIF(N54:N56, $BA$1)) +
              MIN(Payline!N$3/10, COUNTIF(N55:N57, $BA$1)),
    TRUE, ""
)</f>
        <v>0</v>
      </c>
      <c r="BF55" s="46">
        <v>51</v>
      </c>
      <c r="BG55" s="43" cm="1">
        <f t="array" aca="1" ref="BG55" ca="1">_xlfn.IFS(
    $I55=0,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$I55&lt;C$14, MIN(Payline!J$5/10, COUNTIF(J53:J55, $BG$1)) +
              MIN(Payline!J$4/10, COUNTIF(J54:J56, $BG$1)) +
              MIN(Payline!J$3/10, COUNTIF(J55:J57, $BG$1)),
    TRUE, ""
)</f>
        <v>1</v>
      </c>
      <c r="BH55" s="43" cm="1">
        <f t="array" aca="1" ref="BH55" ca="1">_xlfn.IFS(
    $I55=0,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$I55&lt;D$14, MIN(Payline!K$5/10, COUNTIF(K53:K55, $BG$1)) +
              MIN(Payline!K$4/10, COUNTIF(K54:K56, $BG$1)) +
              MIN(Payline!K$3/10, COUNTIF(K55:K57, $BG$1)),
    TRUE, ""
)</f>
        <v>1</v>
      </c>
      <c r="BI55" s="43" cm="1">
        <f t="array" aca="1" ref="BI55" ca="1">_xlfn.IFS(
    $I55=0,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$I55&lt;E$14, MIN(Payline!L$5/10, COUNTIF(L53:L55, $BG$1)) +
              MIN(Payline!L$4/10, COUNTIF(L54:L56, $BG$1)) +
              MIN(Payline!L$3/10, COUNTIF(L55:L57, $BG$1)),
    TRUE, ""
)</f>
        <v>1</v>
      </c>
      <c r="BJ55" s="43" cm="1">
        <f t="array" aca="1" ref="BJ55" ca="1">_xlfn.IFS(
    $I55=0,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$I55&lt;F$14, MIN(Payline!M$5/10, COUNTIF(M53:M55, $BG$1)) +
              MIN(Payline!M$4/10, COUNTIF(M54:M56, $BG$1)) +
              MIN(Payline!M$3/10, COUNTIF(M55:M57, $BG$1)),
    TRUE, ""
)</f>
        <v>1</v>
      </c>
      <c r="BK55" s="43" cm="1">
        <f t="array" aca="1" ref="BK55" ca="1">_xlfn.IFS(
    $I55=0,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$I55&lt;G$14, MIN(Payline!N$5/10, COUNTIF(N53:N55, $BG$1)) +
              MIN(Payline!N$4/10, COUNTIF(N54:N56, $BG$1)) +
              MIN(Payline!N$3/10, COUNTIF(N55:N57, $BG$1)),
    TRUE, ""
)</f>
        <v>1</v>
      </c>
      <c r="BL55" s="46">
        <v>51</v>
      </c>
      <c r="BM55" s="43" cm="1">
        <f t="array" aca="1" ref="BM55" ca="1">_xlfn.IFS(
    $I55=0,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$I55&lt;C$14, MIN(Payline!J$5/10, COUNTIF(J53:J55, $BM$1)) +
              MIN(Payline!J$4/10, COUNTIF(J54:J56, $BM$1)) +
              MIN(Payline!J$3/10, COUNTIF(J55:J57, $BM$1)),
    TRUE, ""
)</f>
        <v>1</v>
      </c>
      <c r="BN55" s="43" cm="1">
        <f t="array" aca="1" ref="BN55" ca="1">_xlfn.IFS(
    $I55=0,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$I55&lt;D$14, MIN(Payline!K$5/10, COUNTIF(K53:K55, $BM$1)) +
              MIN(Payline!K$4/10, COUNTIF(K54:K56, $BM$1)) +
              MIN(Payline!K$3/10, COUNTIF(K55:K57, $BM$1)),
    TRUE, ""
)</f>
        <v>1</v>
      </c>
      <c r="BO55" s="43" cm="1">
        <f t="array" aca="1" ref="BO55" ca="1">_xlfn.IFS(
    $I55=0,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$I55&lt;E$14, MIN(Payline!L$5/10, COUNTIF(L53:L55, $BM$1)) +
              MIN(Payline!L$4/10, COUNTIF(L54:L56, $BM$1)) +
              MIN(Payline!L$3/10, COUNTIF(L55:L57, $BM$1)),
    TRUE, ""
)</f>
        <v>1</v>
      </c>
      <c r="BP55" s="43" cm="1">
        <f t="array" aca="1" ref="BP55" ca="1">_xlfn.IFS(
    $I55=0,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$I55&lt;F$14, MIN(Payline!M$5/10, COUNTIF(M53:M55, $BM$1)) +
              MIN(Payline!M$4/10, COUNTIF(M54:M56, $BM$1)) +
              MIN(Payline!M$3/10, COUNTIF(M55:M57, $BM$1)),
    TRUE, ""
)</f>
        <v>1</v>
      </c>
      <c r="BQ55" s="161" cm="1">
        <f t="array" aca="1" ref="BQ55" ca="1">_xlfn.IFS(
    $I55=0,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$I55&lt;G$14, MIN(Payline!N$5/10, COUNTIF(N53:N55, $BM$1)) +
              MIN(Payline!N$4/10, COUNTIF(N54:N56, $BM$1)) +
              MIN(Payline!N$3/10, COUNTIF(N55:N57, $BM$1)),
    TRUE, ""
)</f>
        <v>1</v>
      </c>
    </row>
    <row r="56" spans="1:69">
      <c r="A56" s="90" t="s">
        <v>4</v>
      </c>
      <c r="B56" s="63">
        <v>11</v>
      </c>
      <c r="C56" s="108">
        <f ca="1">IF($A56=$W$1,C44,C13-C44)</f>
        <v>1.3</v>
      </c>
      <c r="D56" s="107">
        <f ca="1">IF($A56=$W$1,D44,D13-D44)</f>
        <v>1.3</v>
      </c>
      <c r="E56" s="107">
        <f ca="1">IF($A56=$W$1,E44,E13-E44)</f>
        <v>1.3</v>
      </c>
      <c r="F56" s="107">
        <f ca="1">IF($A56=$W$1,F44,F13-F44)</f>
        <v>1.4</v>
      </c>
      <c r="G56" s="91">
        <f ca="1">IF($A56=$W$1,G44,G13-G44)</f>
        <v>1.3</v>
      </c>
      <c r="I56" s="84">
        <v>52</v>
      </c>
      <c r="J56" s="83" t="s">
        <v>193</v>
      </c>
      <c r="K56" s="83" t="s">
        <v>193</v>
      </c>
      <c r="L56" s="83" t="s">
        <v>193</v>
      </c>
      <c r="M56" s="83" t="s">
        <v>193</v>
      </c>
      <c r="N56" s="83" t="s">
        <v>193</v>
      </c>
      <c r="P56" s="46">
        <v>52</v>
      </c>
      <c r="Q56" s="43" cm="1">
        <f t="array" aca="1" ref="Q56" ca="1">_xlfn.IFS(
    $I56=0,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$I56=1, MIN(Payline!J$5/10, COUNTIF(INDIRECT(ADDRESS(C$14+3, COLUMN(J$1))), $Q$1) + COUNTIF(J$4, $Q$1) + COUNTIF(J$5, $Q$1)) +
          MIN(Payline!J$4/10, COUNTIF(J$4, $Q$1) + COUNTIF(J$5, $Q$1) + COUNTIF(J$6, $Q$1)) +
          MIN(Payline!J$3/10, COUNTIF(J$5:J$7, $Q$1)),
    $I56=(C$14-2),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$I56&lt;C$14, MIN(Payline!J$5/10, COUNTIF(J54:J56, $Q$1)) +
              MIN(Payline!J$4/10, COUNTIF(J55:J57, $Q$1)) +
              MIN(Payline!J$3/10, COUNTIF(J56:J58, $Q$1)),
    TRUE, ""
)</f>
        <v>0</v>
      </c>
      <c r="R56" s="43" cm="1">
        <f t="array" aca="1" ref="R56" ca="1">_xlfn.IFS(
    $I56=0,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$I56=1, MIN(Payline!K$5/10, COUNTIF(INDIRECT(ADDRESS(D$14+3, COLUMN(K$1))), $Q$1) + COUNTIF(K$4, $Q$1) + COUNTIF(K$5, $Q$1)) +
          MIN(Payline!K$4/10, COUNTIF(K$4, $Q$1) + COUNTIF(K$5, $Q$1) + COUNTIF(K$6, $Q$1)) +
          MIN(Payline!K$3/10, COUNTIF(K$5:K$7, $Q$1)),
    $I56=(D$14-2),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$I56&lt;D$14, MIN(Payline!K$5/10, COUNTIF(K54:K56, $Q$1)) +
              MIN(Payline!K$4/10, COUNTIF(K55:K57, $Q$1)) +
              MIN(Payline!K$3/10, COUNTIF(K56:K58, $Q$1)),
    TRUE, ""
)</f>
        <v>0</v>
      </c>
      <c r="S56" s="43" cm="1">
        <f t="array" aca="1" ref="S56" ca="1">_xlfn.IFS(
    $I56=0,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$I56=1, MIN(Payline!L$5/10, COUNTIF(INDIRECT(ADDRESS(E$14+3, COLUMN(L$1))), $Q$1) + COUNTIF(L$4, $Q$1) + COUNTIF(L$5, $Q$1)) +
          MIN(Payline!L$4/10, COUNTIF(L$4, $Q$1) + COUNTIF(L$5, $Q$1) + COUNTIF(L$6, $Q$1)) +
          MIN(Payline!L$3/10, COUNTIF(L$5:L$7, $Q$1)),
    $I56=(E$14-2),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$I56&lt;E$14, MIN(Payline!L$5/10, COUNTIF(L54:L56, $Q$1)) +
              MIN(Payline!L$4/10, COUNTIF(L55:L57, $Q$1)) +
              MIN(Payline!L$3/10, COUNTIF(L56:L58, $Q$1)),
    TRUE, ""
)</f>
        <v>0</v>
      </c>
      <c r="T56" s="43" cm="1">
        <f t="array" aca="1" ref="T56" ca="1">_xlfn.IFS(
    $I56=0,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$I56=1, MIN(Payline!M$5/10, COUNTIF(INDIRECT(ADDRESS(F$14+3, COLUMN(M$1))), $Q$1) + COUNTIF(M$4, $Q$1) + COUNTIF(M$5, $Q$1)) +
          MIN(Payline!M$4/10, COUNTIF(M$4, $Q$1) + COUNTIF(M$5, $Q$1) + COUNTIF(M$6, $Q$1)) +
          MIN(Payline!M$3/10, COUNTIF(M$5:M$7, $Q$1)),
    $I56=(F$14-2),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$I56&lt;F$14, MIN(Payline!M$5/10, COUNTIF(M54:M56, $Q$1)) +
              MIN(Payline!M$4/10, COUNTIF(M55:M57, $Q$1)) +
              MIN(Payline!M$3/10, COUNTIF(M56:M58, $Q$1)),
    TRUE, ""
)</f>
        <v>0</v>
      </c>
      <c r="U56" s="43" cm="1">
        <f t="array" aca="1" ref="U56" ca="1">_xlfn.IFS(
    $I56=0,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$I56=1, MIN(Payline!N$5/10, COUNTIF(INDIRECT(ADDRESS(G$14+3, COLUMN(N$1))), $Q$1) + COUNTIF(N$4, $Q$1) + COUNTIF(N$5, $Q$1)) +
          MIN(Payline!N$4/10, COUNTIF(N$4, $Q$1) + COUNTIF(N$5, $Q$1) + COUNTIF(N$6, $Q$1)) +
          MIN(Payline!N$3/10, COUNTIF(N$5:N$7, $Q$1)),
    $I56=(G$14-2),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$I56&lt;G$14, MIN(Payline!N$5/10, COUNTIF(N54:N56, $Q$1)) +
              MIN(Payline!N$4/10, COUNTIF(N55:N57, $Q$1)) +
              MIN(Payline!N$3/10, COUNTIF(N56:N58, $Q$1)),
    TRUE, ""
)</f>
        <v>0</v>
      </c>
      <c r="V56" s="46">
        <v>52</v>
      </c>
      <c r="W56" s="43" cm="1">
        <f t="array" aca="1" ref="W56" ca="1">_xlfn.IFS(
    $I56=0,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$I56=1, MIN(Payline!J$5/10, COUNTIF(INDIRECT(ADDRESS(C$14+3, COLUMN(J$1))), $W$1) + COUNTIF(J$4, $W$1) + COUNTIF(J$5, $W$1)) +
          MIN(Payline!J$4/10, COUNTIF(J$4, $W$1) + COUNTIF(J$5, $W$1) + COUNTIF(J$6, $W$1)) +
          MIN(Payline!J$3/10, COUNTIF(J$5:J$7, $W$1)),
    $I56=(C$14-2),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$I56&lt;C$14, MIN(Payline!J$5/10, COUNTIF(J54:J56, $W$1)) +
              MIN(Payline!J$4/10, COUNTIF(J55:J57, $W$1)) +
              MIN(Payline!J$3/10, COUNTIF(J56:J58, $W$1)),
    TRUE, ""
)</f>
        <v>0</v>
      </c>
      <c r="X56" s="43" cm="1">
        <f t="array" aca="1" ref="X56" ca="1">_xlfn.IFS(
    $I56=0,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$I56=1, MIN(Payline!K$5/10, COUNTIF(INDIRECT(ADDRESS(D$14+3, COLUMN(K$1))), $W$1) + COUNTIF(K$4, $W$1) + COUNTIF(K$5, $W$1)) +
          MIN(Payline!K$4/10, COUNTIF(K$4, $W$1) + COUNTIF(K$5, $W$1) + COUNTIF(K$6, $W$1)) +
          MIN(Payline!K$3/10, COUNTIF(K$5:K$7, $W$1)),
    $I56=(D$14-2),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$I56&lt;D$14, MIN(Payline!K$5/10, COUNTIF(K54:K56, $W$1)) +
              MIN(Payline!K$4/10, COUNTIF(K55:K57, $W$1)) +
              MIN(Payline!K$3/10, COUNTIF(K56:K58, $W$1)),
    TRUE, ""
)</f>
        <v>0</v>
      </c>
      <c r="Y56" s="43" cm="1">
        <f t="array" aca="1" ref="Y56" ca="1">_xlfn.IFS(
    $I56=0,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$I56=1, MIN(Payline!L$5/10, COUNTIF(INDIRECT(ADDRESS(E$14+3, COLUMN(L$1))), $W$1) + COUNTIF(L$4, $W$1) + COUNTIF(L$5, $W$1)) +
          MIN(Payline!L$4/10, COUNTIF(L$4, $W$1) + COUNTIF(L$5, $W$1) + COUNTIF(L$6, $W$1)) +
          MIN(Payline!L$3/10, COUNTIF(L$5:L$7, $W$1)),
    $I56=(E$14-2),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$I56&lt;E$14, MIN(Payline!L$5/10, COUNTIF(L54:L56, $W$1)) +
              MIN(Payline!L$4/10, COUNTIF(L55:L57, $W$1)) +
              MIN(Payline!L$3/10, COUNTIF(L56:L58, $W$1)),
    TRUE, ""
)</f>
        <v>0</v>
      </c>
      <c r="Z56" s="43" cm="1">
        <f t="array" aca="1" ref="Z56" ca="1">_xlfn.IFS(
    $I56=0,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$I56=1, MIN(Payline!M$5/10, COUNTIF(INDIRECT(ADDRESS(F$14+3, COLUMN(M$1))), $W$1) + COUNTIF(M$4, $W$1) + COUNTIF(M$5, $W$1)) +
          MIN(Payline!M$4/10, COUNTIF(M$4, $W$1) + COUNTIF(M$5, $W$1) + COUNTIF(M$6, $W$1)) +
          MIN(Payline!M$3/10, COUNTIF(M$5:M$7, $W$1)),
    $I56=(F$14-2),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$I56&lt;F$14, MIN(Payline!M$5/10, COUNTIF(M54:M56, $W$1)) +
              MIN(Payline!M$4/10, COUNTIF(M55:M57, $W$1)) +
              MIN(Payline!M$3/10, COUNTIF(M56:M58, $W$1)),
    TRUE, ""
)</f>
        <v>0</v>
      </c>
      <c r="AA56" s="43" cm="1">
        <f t="array" aca="1" ref="AA56" ca="1">_xlfn.IFS(
    $I56=0,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$I56=1, MIN(Payline!N$5/10, COUNTIF(INDIRECT(ADDRESS(G$14+3, COLUMN(N$1))), $W$1) + COUNTIF(N$4, $W$1) + COUNTIF(N$5, $W$1)) +
          MIN(Payline!N$4/10, COUNTIF(N$4, $W$1) + COUNTIF(N$5, $W$1) + COUNTIF(N$6, $W$1)) +
          MIN(Payline!N$3/10, COUNTIF(N$5:N$7, $W$1)),
    $I56=(G$14-2),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$I56&lt;G$14, MIN(Payline!N$5/10, COUNTIF(N54:N56, $W$1)) +
              MIN(Payline!N$4/10, COUNTIF(N55:N57, $W$1)) +
              MIN(Payline!N$3/10, COUNTIF(N56:N58, $W$1)),
    TRUE, ""
)</f>
        <v>0</v>
      </c>
      <c r="AB56" s="46">
        <v>52</v>
      </c>
      <c r="AC56" s="43" cm="1">
        <f t="array" aca="1" ref="AC56" ca="1">_xlfn.IFS(
    $I56=0,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$I56&lt;C$14, MIN(Payline!J$5/10, COUNTIF(J54:J56, $AC$1)) +
              MIN(Payline!J$4/10, COUNTIF(J55:J57, $AC$1)) +
              MIN(Payline!J$3/10, COUNTIF(J56:J58, $AC$1)),
    TRUE, ""
)</f>
        <v>0</v>
      </c>
      <c r="AD56" s="43" cm="1">
        <f t="array" aca="1" ref="AD56" ca="1">_xlfn.IFS(
    $I56=0,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$I56&lt;D$14, MIN(Payline!K$5/10, COUNTIF(K54:K56, $AC$1)) +
              MIN(Payline!K$4/10, COUNTIF(K55:K57, $AC$1)) +
              MIN(Payline!K$3/10, COUNTIF(K56:K58, $AC$1)),
    TRUE, ""
)</f>
        <v>0</v>
      </c>
      <c r="AE56" s="43" cm="1">
        <f t="array" aca="1" ref="AE56" ca="1">_xlfn.IFS(
    $I56=0,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$I56&lt;E$14, MIN(Payline!L$5/10, COUNTIF(L54:L56, $AC$1)) +
              MIN(Payline!L$4/10, COUNTIF(L55:L57, $AC$1)) +
              MIN(Payline!L$3/10, COUNTIF(L56:L58, $AC$1)),
    TRUE, ""
)</f>
        <v>0</v>
      </c>
      <c r="AF56" s="43" cm="1">
        <f t="array" aca="1" ref="AF56" ca="1">_xlfn.IFS(
    $I56=0,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$I56&lt;F$14, MIN(Payline!M$5/10, COUNTIF(M54:M56, $AC$1)) +
              MIN(Payline!M$4/10, COUNTIF(M55:M57, $AC$1)) +
              MIN(Payline!M$3/10, COUNTIF(M56:M58, $AC$1)),
    TRUE, ""
)</f>
        <v>0</v>
      </c>
      <c r="AG56" s="43" cm="1">
        <f t="array" aca="1" ref="AG56" ca="1">_xlfn.IFS(
    $I56=0,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$I56&lt;G$14, MIN(Payline!N$5/10, COUNTIF(N54:N56, $AC$1)) +
              MIN(Payline!N$4/10, COUNTIF(N55:N57, $AC$1)) +
              MIN(Payline!N$3/10, COUNTIF(N56:N58, $AC$1)),
    TRUE, ""
)</f>
        <v>0</v>
      </c>
      <c r="AH56" s="46">
        <v>52</v>
      </c>
      <c r="AI56" s="43" cm="1">
        <f t="array" aca="1" ref="AI56" ca="1">_xlfn.IFS(
    $I56=0,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$I56&lt;C$14, MIN(Payline!J$5/10, COUNTIF(J54:J56, $AI$1)) +
              MIN(Payline!J$4/10, COUNTIF(J55:J57, $AI$1)) +
              MIN(Payline!J$3/10, COUNTIF(J56:J58, $AI$1)),
    TRUE, ""
)</f>
        <v>0</v>
      </c>
      <c r="AJ56" s="43" cm="1">
        <f t="array" aca="1" ref="AJ56" ca="1">_xlfn.IFS(
    $I56=0,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$I56&lt;D$14, MIN(Payline!K$5/10, COUNTIF(K54:K56, $AI$1)) +
              MIN(Payline!K$4/10, COUNTIF(K55:K57, $AI$1)) +
              MIN(Payline!K$3/10, COUNTIF(K56:K58, $AI$1)),
    TRUE, ""
)</f>
        <v>0</v>
      </c>
      <c r="AK56" s="43" cm="1">
        <f t="array" aca="1" ref="AK56" ca="1">_xlfn.IFS(
    $I56=0,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$I56&lt;E$14, MIN(Payline!L$5/10, COUNTIF(L54:L56, $AI$1)) +
              MIN(Payline!L$4/10, COUNTIF(L55:L57, $AI$1)) +
              MIN(Payline!L$3/10, COUNTIF(L56:L58, $AI$1)),
    TRUE, ""
)</f>
        <v>0</v>
      </c>
      <c r="AL56" s="43" cm="1">
        <f t="array" aca="1" ref="AL56" ca="1">_xlfn.IFS(
    $I56=0,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$I56&lt;F$14, MIN(Payline!M$5/10, COUNTIF(M54:M56, $AI$1)) +
              MIN(Payline!M$4/10, COUNTIF(M55:M57, $AI$1)) +
              MIN(Payline!M$3/10, COUNTIF(M56:M58, $AI$1)),
    TRUE, ""
)</f>
        <v>0</v>
      </c>
      <c r="AM56" s="43" cm="1">
        <f t="array" aca="1" ref="AM56" ca="1">_xlfn.IFS(
    $I56=0,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$I56&lt;G$14, MIN(Payline!N$5/10, COUNTIF(N54:N56, $AI$1)) +
              MIN(Payline!N$4/10, COUNTIF(N55:N57, $AI$1)) +
              MIN(Payline!N$3/10, COUNTIF(N56:N58, $AI$1)),
    TRUE, ""
)</f>
        <v>0</v>
      </c>
      <c r="AN56" s="46">
        <v>52</v>
      </c>
      <c r="AO56" s="43" cm="1">
        <f t="array" aca="1" ref="AO56" ca="1">_xlfn.IFS(
    $I56=0,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$I56&lt;C$14, MIN(Payline!J$5/10, COUNTIF(J54:J56, $AO$1)) +
              MIN(Payline!J$4/10, COUNTIF(J55:J57, $AO$1)) +
              MIN(Payline!J$3/10, COUNTIF(J56:J58, $AO$1)),
    TRUE, ""
)</f>
        <v>1</v>
      </c>
      <c r="AP56" s="43" cm="1">
        <f t="array" aca="1" ref="AP56" ca="1">_xlfn.IFS(
    $I56=0,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$I56&lt;D$14, MIN(Payline!K$5/10, COUNTIF(K54:K56, $AO$1)) +
              MIN(Payline!K$4/10, COUNTIF(K55:K57, $AO$1)) +
              MIN(Payline!K$3/10, COUNTIF(K56:K58, $AO$1)),
    TRUE, ""
)</f>
        <v>1</v>
      </c>
      <c r="AQ56" s="43" cm="1">
        <f t="array" aca="1" ref="AQ56" ca="1">_xlfn.IFS(
    $I56=0,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$I56&lt;E$14, MIN(Payline!L$5/10, COUNTIF(L54:L56, $AO$1)) +
              MIN(Payline!L$4/10, COUNTIF(L55:L57, $AO$1)) +
              MIN(Payline!L$3/10, COUNTIF(L56:L58, $AO$1)),
    TRUE, ""
)</f>
        <v>1</v>
      </c>
      <c r="AR56" s="43" cm="1">
        <f t="array" aca="1" ref="AR56" ca="1">_xlfn.IFS(
    $I56=0,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$I56&lt;F$14, MIN(Payline!M$5/10, COUNTIF(M54:M56, $AO$1)) +
              MIN(Payline!M$4/10, COUNTIF(M55:M57, $AO$1)) +
              MIN(Payline!M$3/10, COUNTIF(M56:M58, $AO$1)),
    TRUE, ""
)</f>
        <v>1</v>
      </c>
      <c r="AS56" s="43" cm="1">
        <f t="array" aca="1" ref="AS56" ca="1">_xlfn.IFS(
    $I56=0,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$I56&lt;G$14, MIN(Payline!N$5/10, COUNTIF(N54:N56, $AO$1)) +
              MIN(Payline!N$4/10, COUNTIF(N55:N57, $AO$1)) +
              MIN(Payline!N$3/10, COUNTIF(N56:N58, $AO$1)),
    TRUE, ""
)</f>
        <v>1</v>
      </c>
      <c r="AT56" s="46">
        <v>52</v>
      </c>
      <c r="AU56" s="43" cm="1">
        <f t="array" aca="1" ref="AU56" ca="1">_xlfn.IFS(
    $I56=0,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$I56&lt;C$14, MIN(Payline!J$5/10, COUNTIF(J54:J56, $AU$1)) +
              MIN(Payline!J$4/10, COUNTIF(J55:J57, $AU$1)) +
              MIN(Payline!J$3/10, COUNTIF(J56:J58, $AU$1)),
    TRUE, ""
)</f>
        <v>0</v>
      </c>
      <c r="AV56" s="43" cm="1">
        <f t="array" aca="1" ref="AV56" ca="1">_xlfn.IFS(
    $I56=0,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$I56&lt;D$14, MIN(Payline!K$5/10, COUNTIF(K54:K56, $AU$1)) +
              MIN(Payline!K$4/10, COUNTIF(K55:K57, $AU$1)) +
              MIN(Payline!K$3/10, COUNTIF(K56:K58, $AU$1)),
    TRUE, ""
)</f>
        <v>0</v>
      </c>
      <c r="AW56" s="43" cm="1">
        <f t="array" aca="1" ref="AW56" ca="1">_xlfn.IFS(
    $I56=0,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$I56&lt;E$14, MIN(Payline!L$5/10, COUNTIF(L54:L56, $AU$1)) +
              MIN(Payline!L$4/10, COUNTIF(L55:L57, $AU$1)) +
              MIN(Payline!L$3/10, COUNTIF(L56:L58, $AU$1)),
    TRUE, ""
)</f>
        <v>0</v>
      </c>
      <c r="AX56" s="43" cm="1">
        <f t="array" aca="1" ref="AX56" ca="1">_xlfn.IFS(
    $I56=0,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$I56&lt;F$14, MIN(Payline!M$5/10, COUNTIF(M54:M56, $AU$1)) +
              MIN(Payline!M$4/10, COUNTIF(M55:M57, $AU$1)) +
              MIN(Payline!M$3/10, COUNTIF(M56:M58, $AU$1)),
    TRUE, ""
)</f>
        <v>0</v>
      </c>
      <c r="AY56" s="43" cm="1">
        <f t="array" aca="1" ref="AY56" ca="1">_xlfn.IFS(
    $I56=0,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$I56&lt;G$14, MIN(Payline!N$5/10, COUNTIF(N54:N56, $AU$1)) +
              MIN(Payline!N$4/10, COUNTIF(N55:N57, $AU$1)) +
              MIN(Payline!N$3/10, COUNTIF(N56:N58, $AU$1)),
    TRUE, ""
)</f>
        <v>0</v>
      </c>
      <c r="AZ56" s="46">
        <v>52</v>
      </c>
      <c r="BA56" s="43" cm="1">
        <f t="array" aca="1" ref="BA56" ca="1">_xlfn.IFS(
    $I56=0,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$I56&lt;C$14, MIN(Payline!J$5/10, COUNTIF(J54:J56, $BA$1)) +
              MIN(Payline!J$4/10, COUNTIF(J55:J57, $BA$1)) +
              MIN(Payline!J$3/10, COUNTIF(J56:J58, $BA$1)),
    TRUE, ""
)</f>
        <v>0</v>
      </c>
      <c r="BB56" s="43" cm="1">
        <f t="array" aca="1" ref="BB56" ca="1">_xlfn.IFS(
    $I56=0,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$I56&lt;D$14, MIN(Payline!K$5/10, COUNTIF(K54:K56, $BA$1)) +
              MIN(Payline!K$4/10, COUNTIF(K55:K57, $BA$1)) +
              MIN(Payline!K$3/10, COUNTIF(K56:K58, $BA$1)),
    TRUE, ""
)</f>
        <v>0</v>
      </c>
      <c r="BC56" s="43" cm="1">
        <f t="array" aca="1" ref="BC56" ca="1">_xlfn.IFS(
    $I56=0,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$I56&lt;E$14, MIN(Payline!L$5/10, COUNTIF(L54:L56, $BA$1)) +
              MIN(Payline!L$4/10, COUNTIF(L55:L57, $BA$1)) +
              MIN(Payline!L$3/10, COUNTIF(L56:L58, $BA$1)),
    TRUE, ""
)</f>
        <v>0</v>
      </c>
      <c r="BD56" s="43" cm="1">
        <f t="array" aca="1" ref="BD56" ca="1">_xlfn.IFS(
    $I56=0,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$I56&lt;F$14, MIN(Payline!M$5/10, COUNTIF(M54:M56, $BA$1)) +
              MIN(Payline!M$4/10, COUNTIF(M55:M57, $BA$1)) +
              MIN(Payline!M$3/10, COUNTIF(M56:M58, $BA$1)),
    TRUE, ""
)</f>
        <v>0</v>
      </c>
      <c r="BE56" s="43" cm="1">
        <f t="array" aca="1" ref="BE56" ca="1">_xlfn.IFS(
    $I56=0,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$I56&lt;G$14, MIN(Payline!N$5/10, COUNTIF(N54:N56, $BA$1)) +
              MIN(Payline!N$4/10, COUNTIF(N55:N57, $BA$1)) +
              MIN(Payline!N$3/10, COUNTIF(N56:N58, $BA$1)),
    TRUE, ""
)</f>
        <v>0</v>
      </c>
      <c r="BF56" s="46">
        <v>52</v>
      </c>
      <c r="BG56" s="43" cm="1">
        <f t="array" aca="1" ref="BG56" ca="1">_xlfn.IFS(
    $I56=0,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$I56&lt;C$14, MIN(Payline!J$5/10, COUNTIF(J54:J56, $BG$1)) +
              MIN(Payline!J$4/10, COUNTIF(J55:J57, $BG$1)) +
              MIN(Payline!J$3/10, COUNTIF(J56:J58, $BG$1)),
    TRUE, ""
)</f>
        <v>1</v>
      </c>
      <c r="BH56" s="43" cm="1">
        <f t="array" aca="1" ref="BH56" ca="1">_xlfn.IFS(
    $I56=0,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$I56&lt;D$14, MIN(Payline!K$5/10, COUNTIF(K54:K56, $BG$1)) +
              MIN(Payline!K$4/10, COUNTIF(K55:K57, $BG$1)) +
              MIN(Payline!K$3/10, COUNTIF(K56:K58, $BG$1)),
    TRUE, ""
)</f>
        <v>1</v>
      </c>
      <c r="BI56" s="43" cm="1">
        <f t="array" aca="1" ref="BI56" ca="1">_xlfn.IFS(
    $I56=0,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$I56&lt;E$14, MIN(Payline!L$5/10, COUNTIF(L54:L56, $BG$1)) +
              MIN(Payline!L$4/10, COUNTIF(L55:L57, $BG$1)) +
              MIN(Payline!L$3/10, COUNTIF(L56:L58, $BG$1)),
    TRUE, ""
)</f>
        <v>1</v>
      </c>
      <c r="BJ56" s="43" cm="1">
        <f t="array" aca="1" ref="BJ56" ca="1">_xlfn.IFS(
    $I56=0,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$I56&lt;F$14, MIN(Payline!M$5/10, COUNTIF(M54:M56, $BG$1)) +
              MIN(Payline!M$4/10, COUNTIF(M55:M57, $BG$1)) +
              MIN(Payline!M$3/10, COUNTIF(M56:M58, $BG$1)),
    TRUE, ""
)</f>
        <v>1</v>
      </c>
      <c r="BK56" s="43" cm="1">
        <f t="array" aca="1" ref="BK56" ca="1">_xlfn.IFS(
    $I56=0,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$I56&lt;G$14, MIN(Payline!N$5/10, COUNTIF(N54:N56, $BG$1)) +
              MIN(Payline!N$4/10, COUNTIF(N55:N57, $BG$1)) +
              MIN(Payline!N$3/10, COUNTIF(N56:N58, $BG$1)),
    TRUE, ""
)</f>
        <v>1</v>
      </c>
      <c r="BL56" s="46">
        <v>52</v>
      </c>
      <c r="BM56" s="43" cm="1">
        <f t="array" aca="1" ref="BM56" ca="1">_xlfn.IFS(
    $I56=0,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$I56&lt;C$14, MIN(Payline!J$5/10, COUNTIF(J54:J56, $BM$1)) +
              MIN(Payline!J$4/10, COUNTIF(J55:J57, $BM$1)) +
              MIN(Payline!J$3/10, COUNTIF(J56:J58, $BM$1)),
    TRUE, ""
)</f>
        <v>1</v>
      </c>
      <c r="BN56" s="43" cm="1">
        <f t="array" aca="1" ref="BN56" ca="1">_xlfn.IFS(
    $I56=0,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$I56&lt;D$14, MIN(Payline!K$5/10, COUNTIF(K54:K56, $BM$1)) +
              MIN(Payline!K$4/10, COUNTIF(K55:K57, $BM$1)) +
              MIN(Payline!K$3/10, COUNTIF(K56:K58, $BM$1)),
    TRUE, ""
)</f>
        <v>1</v>
      </c>
      <c r="BO56" s="43" cm="1">
        <f t="array" aca="1" ref="BO56" ca="1">_xlfn.IFS(
    $I56=0,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$I56&lt;E$14, MIN(Payline!L$5/10, COUNTIF(L54:L56, $BM$1)) +
              MIN(Payline!L$4/10, COUNTIF(L55:L57, $BM$1)) +
              MIN(Payline!L$3/10, COUNTIF(L56:L58, $BM$1)),
    TRUE, ""
)</f>
        <v>1</v>
      </c>
      <c r="BP56" s="43" cm="1">
        <f t="array" aca="1" ref="BP56" ca="1">_xlfn.IFS(
    $I56=0,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$I56&lt;F$14, MIN(Payline!M$5/10, COUNTIF(M54:M56, $BM$1)) +
              MIN(Payline!M$4/10, COUNTIF(M55:M57, $BM$1)) +
              MIN(Payline!M$3/10, COUNTIF(M56:M58, $BM$1)),
    TRUE, ""
)</f>
        <v>1</v>
      </c>
      <c r="BQ56" s="161" cm="1">
        <f t="array" aca="1" ref="BQ56" ca="1">_xlfn.IFS(
    $I56=0,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$I56&lt;G$14, MIN(Payline!N$5/10, COUNTIF(N54:N56, $BM$1)) +
              MIN(Payline!N$4/10, COUNTIF(N55:N57, $BM$1)) +
              MIN(Payline!N$3/10, COUNTIF(N56:N58, $BM$1)),
    TRUE, ""
)</f>
        <v>1</v>
      </c>
    </row>
    <row r="57" spans="1:69">
      <c r="A57" s="90" t="s">
        <v>13</v>
      </c>
      <c r="B57" s="63">
        <v>1</v>
      </c>
      <c r="C57" s="90">
        <f t="shared" ref="C57:G65" ca="1" si="18">IF($A57=$W$1,C45,C4-C45)</f>
        <v>2.6999999999999993</v>
      </c>
      <c r="D57" s="43">
        <f t="shared" ca="1" si="18"/>
        <v>3.4000000000000004</v>
      </c>
      <c r="E57" s="43">
        <f t="shared" ca="1" si="18"/>
        <v>2.6999999999999993</v>
      </c>
      <c r="F57" s="43">
        <f t="shared" ca="1" si="18"/>
        <v>2.9000000000000004</v>
      </c>
      <c r="G57" s="89">
        <f t="shared" ca="1" si="18"/>
        <v>2.6999999999999993</v>
      </c>
      <c r="I57" s="84">
        <v>53</v>
      </c>
      <c r="J57" s="83" t="s">
        <v>192</v>
      </c>
      <c r="K57" s="83" t="s">
        <v>192</v>
      </c>
      <c r="L57" s="83" t="s">
        <v>192</v>
      </c>
      <c r="M57" s="83" t="s">
        <v>192</v>
      </c>
      <c r="N57" s="83" t="s">
        <v>192</v>
      </c>
      <c r="P57" s="46">
        <v>53</v>
      </c>
      <c r="Q57" s="43" cm="1">
        <f t="array" aca="1" ref="Q57" ca="1">_xlfn.IFS(
    $I57=0,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$I57=1, MIN(Payline!J$5/10, COUNTIF(INDIRECT(ADDRESS(C$14+3, COLUMN(J$1))), $Q$1) + COUNTIF(J$4, $Q$1) + COUNTIF(J$5, $Q$1)) +
          MIN(Payline!J$4/10, COUNTIF(J$4, $Q$1) + COUNTIF(J$5, $Q$1) + COUNTIF(J$6, $Q$1)) +
          MIN(Payline!J$3/10, COUNTIF(J$5:J$7, $Q$1)),
    $I57=(C$14-2),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$I57&lt;C$14, MIN(Payline!J$5/10, COUNTIF(J55:J57, $Q$1)) +
              MIN(Payline!J$4/10, COUNTIF(J56:J58, $Q$1)) +
              MIN(Payline!J$3/10, COUNTIF(J57:J59, $Q$1)),
    TRUE, ""
)</f>
        <v>0</v>
      </c>
      <c r="R57" s="43" cm="1">
        <f t="array" aca="1" ref="R57" ca="1">_xlfn.IFS(
    $I57=0,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$I57=1, MIN(Payline!K$5/10, COUNTIF(INDIRECT(ADDRESS(D$14+3, COLUMN(K$1))), $Q$1) + COUNTIF(K$4, $Q$1) + COUNTIF(K$5, $Q$1)) +
          MIN(Payline!K$4/10, COUNTIF(K$4, $Q$1) + COUNTIF(K$5, $Q$1) + COUNTIF(K$6, $Q$1)) +
          MIN(Payline!K$3/10, COUNTIF(K$5:K$7, $Q$1)),
    $I57=(D$14-2),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$I57&lt;D$14, MIN(Payline!K$5/10, COUNTIF(K55:K57, $Q$1)) +
              MIN(Payline!K$4/10, COUNTIF(K56:K58, $Q$1)) +
              MIN(Payline!K$3/10, COUNTIF(K57:K59, $Q$1)),
    TRUE, ""
)</f>
        <v>0</v>
      </c>
      <c r="S57" s="43" cm="1">
        <f t="array" aca="1" ref="S57" ca="1">_xlfn.IFS(
    $I57=0,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$I57=1, MIN(Payline!L$5/10, COUNTIF(INDIRECT(ADDRESS(E$14+3, COLUMN(L$1))), $Q$1) + COUNTIF(L$4, $Q$1) + COUNTIF(L$5, $Q$1)) +
          MIN(Payline!L$4/10, COUNTIF(L$4, $Q$1) + COUNTIF(L$5, $Q$1) + COUNTIF(L$6, $Q$1)) +
          MIN(Payline!L$3/10, COUNTIF(L$5:L$7, $Q$1)),
    $I57=(E$14-2),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$I57&lt;E$14, MIN(Payline!L$5/10, COUNTIF(L55:L57, $Q$1)) +
              MIN(Payline!L$4/10, COUNTIF(L56:L58, $Q$1)) +
              MIN(Payline!L$3/10, COUNTIF(L57:L59, $Q$1)),
    TRUE, ""
)</f>
        <v>0</v>
      </c>
      <c r="T57" s="43" cm="1">
        <f t="array" aca="1" ref="T57" ca="1">_xlfn.IFS(
    $I57=0,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$I57=1, MIN(Payline!M$5/10, COUNTIF(INDIRECT(ADDRESS(F$14+3, COLUMN(M$1))), $Q$1) + COUNTIF(M$4, $Q$1) + COUNTIF(M$5, $Q$1)) +
          MIN(Payline!M$4/10, COUNTIF(M$4, $Q$1) + COUNTIF(M$5, $Q$1) + COUNTIF(M$6, $Q$1)) +
          MIN(Payline!M$3/10, COUNTIF(M$5:M$7, $Q$1)),
    $I57=(F$14-2),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$I57&lt;F$14, MIN(Payline!M$5/10, COUNTIF(M55:M57, $Q$1)) +
              MIN(Payline!M$4/10, COUNTIF(M56:M58, $Q$1)) +
              MIN(Payline!M$3/10, COUNTIF(M57:M59, $Q$1)),
    TRUE, ""
)</f>
        <v>0</v>
      </c>
      <c r="U57" s="43" cm="1">
        <f t="array" aca="1" ref="U57" ca="1">_xlfn.IFS(
    $I57=0,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$I57=1, MIN(Payline!N$5/10, COUNTIF(INDIRECT(ADDRESS(G$14+3, COLUMN(N$1))), $Q$1) + COUNTIF(N$4, $Q$1) + COUNTIF(N$5, $Q$1)) +
          MIN(Payline!N$4/10, COUNTIF(N$4, $Q$1) + COUNTIF(N$5, $Q$1) + COUNTIF(N$6, $Q$1)) +
          MIN(Payline!N$3/10, COUNTIF(N$5:N$7, $Q$1)),
    $I57=(G$14-2),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$I57&lt;G$14, MIN(Payline!N$5/10, COUNTIF(N55:N57, $Q$1)) +
              MIN(Payline!N$4/10, COUNTIF(N56:N58, $Q$1)) +
              MIN(Payline!N$3/10, COUNTIF(N57:N59, $Q$1)),
    TRUE, ""
)</f>
        <v>0</v>
      </c>
      <c r="V57" s="46">
        <v>53</v>
      </c>
      <c r="W57" s="43" cm="1">
        <f t="array" aca="1" ref="W57" ca="1">_xlfn.IFS(
    $I57=0,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$I57=1, MIN(Payline!J$5/10, COUNTIF(INDIRECT(ADDRESS(C$14+3, COLUMN(J$1))), $W$1) + COUNTIF(J$4, $W$1) + COUNTIF(J$5, $W$1)) +
          MIN(Payline!J$4/10, COUNTIF(J$4, $W$1) + COUNTIF(J$5, $W$1) + COUNTIF(J$6, $W$1)) +
          MIN(Payline!J$3/10, COUNTIF(J$5:J$7, $W$1)),
    $I57=(C$14-2),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$I57&lt;C$14, MIN(Payline!J$5/10, COUNTIF(J55:J57, $W$1)) +
              MIN(Payline!J$4/10, COUNTIF(J56:J58, $W$1)) +
              MIN(Payline!J$3/10, COUNTIF(J57:J59, $W$1)),
    TRUE, ""
)</f>
        <v>0</v>
      </c>
      <c r="X57" s="43" cm="1">
        <f t="array" aca="1" ref="X57" ca="1">_xlfn.IFS(
    $I57=0,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$I57=1, MIN(Payline!K$5/10, COUNTIF(INDIRECT(ADDRESS(D$14+3, COLUMN(K$1))), $W$1) + COUNTIF(K$4, $W$1) + COUNTIF(K$5, $W$1)) +
          MIN(Payline!K$4/10, COUNTIF(K$4, $W$1) + COUNTIF(K$5, $W$1) + COUNTIF(K$6, $W$1)) +
          MIN(Payline!K$3/10, COUNTIF(K$5:K$7, $W$1)),
    $I57=(D$14-2),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$I57&lt;D$14, MIN(Payline!K$5/10, COUNTIF(K55:K57, $W$1)) +
              MIN(Payline!K$4/10, COUNTIF(K56:K58, $W$1)) +
              MIN(Payline!K$3/10, COUNTIF(K57:K59, $W$1)),
    TRUE, ""
)</f>
        <v>0</v>
      </c>
      <c r="Y57" s="43" cm="1">
        <f t="array" aca="1" ref="Y57" ca="1">_xlfn.IFS(
    $I57=0,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$I57=1, MIN(Payline!L$5/10, COUNTIF(INDIRECT(ADDRESS(E$14+3, COLUMN(L$1))), $W$1) + COUNTIF(L$4, $W$1) + COUNTIF(L$5, $W$1)) +
          MIN(Payline!L$4/10, COUNTIF(L$4, $W$1) + COUNTIF(L$5, $W$1) + COUNTIF(L$6, $W$1)) +
          MIN(Payline!L$3/10, COUNTIF(L$5:L$7, $W$1)),
    $I57=(E$14-2),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$I57&lt;E$14, MIN(Payline!L$5/10, COUNTIF(L55:L57, $W$1)) +
              MIN(Payline!L$4/10, COUNTIF(L56:L58, $W$1)) +
              MIN(Payline!L$3/10, COUNTIF(L57:L59, $W$1)),
    TRUE, ""
)</f>
        <v>0</v>
      </c>
      <c r="Z57" s="43" cm="1">
        <f t="array" aca="1" ref="Z57" ca="1">_xlfn.IFS(
    $I57=0,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$I57=1, MIN(Payline!M$5/10, COUNTIF(INDIRECT(ADDRESS(F$14+3, COLUMN(M$1))), $W$1) + COUNTIF(M$4, $W$1) + COUNTIF(M$5, $W$1)) +
          MIN(Payline!M$4/10, COUNTIF(M$4, $W$1) + COUNTIF(M$5, $W$1) + COUNTIF(M$6, $W$1)) +
          MIN(Payline!M$3/10, COUNTIF(M$5:M$7, $W$1)),
    $I57=(F$14-2),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$I57&lt;F$14, MIN(Payline!M$5/10, COUNTIF(M55:M57, $W$1)) +
              MIN(Payline!M$4/10, COUNTIF(M56:M58, $W$1)) +
              MIN(Payline!M$3/10, COUNTIF(M57:M59, $W$1)),
    TRUE, ""
)</f>
        <v>0</v>
      </c>
      <c r="AA57" s="43" cm="1">
        <f t="array" aca="1" ref="AA57" ca="1">_xlfn.IFS(
    $I57=0,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$I57=1, MIN(Payline!N$5/10, COUNTIF(INDIRECT(ADDRESS(G$14+3, COLUMN(N$1))), $W$1) + COUNTIF(N$4, $W$1) + COUNTIF(N$5, $W$1)) +
          MIN(Payline!N$4/10, COUNTIF(N$4, $W$1) + COUNTIF(N$5, $W$1) + COUNTIF(N$6, $W$1)) +
          MIN(Payline!N$3/10, COUNTIF(N$5:N$7, $W$1)),
    $I57=(G$14-2),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$I57&lt;G$14, MIN(Payline!N$5/10, COUNTIF(N55:N57, $W$1)) +
              MIN(Payline!N$4/10, COUNTIF(N56:N58, $W$1)) +
              MIN(Payline!N$3/10, COUNTIF(N57:N59, $W$1)),
    TRUE, ""
)</f>
        <v>0</v>
      </c>
      <c r="AB57" s="46">
        <v>53</v>
      </c>
      <c r="AC57" s="43" cm="1">
        <f t="array" aca="1" ref="AC57" ca="1">_xlfn.IFS(
    $I57=0,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$I57&lt;C$14, MIN(Payline!J$5/10, COUNTIF(J55:J57, $AC$1)) +
              MIN(Payline!J$4/10, COUNTIF(J56:J58, $AC$1)) +
              MIN(Payline!J$3/10, COUNTIF(J57:J59, $AC$1)),
    TRUE, ""
)</f>
        <v>0</v>
      </c>
      <c r="AD57" s="43" cm="1">
        <f t="array" aca="1" ref="AD57" ca="1">_xlfn.IFS(
    $I57=0,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$I57&lt;D$14, MIN(Payline!K$5/10, COUNTIF(K55:K57, $AC$1)) +
              MIN(Payline!K$4/10, COUNTIF(K56:K58, $AC$1)) +
              MIN(Payline!K$3/10, COUNTIF(K57:K59, $AC$1)),
    TRUE, ""
)</f>
        <v>0</v>
      </c>
      <c r="AE57" s="43" cm="1">
        <f t="array" aca="1" ref="AE57" ca="1">_xlfn.IFS(
    $I57=0,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$I57&lt;E$14, MIN(Payline!L$5/10, COUNTIF(L55:L57, $AC$1)) +
              MIN(Payline!L$4/10, COUNTIF(L56:L58, $AC$1)) +
              MIN(Payline!L$3/10, COUNTIF(L57:L59, $AC$1)),
    TRUE, ""
)</f>
        <v>0</v>
      </c>
      <c r="AF57" s="43" cm="1">
        <f t="array" aca="1" ref="AF57" ca="1">_xlfn.IFS(
    $I57=0,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$I57&lt;F$14, MIN(Payline!M$5/10, COUNTIF(M55:M57, $AC$1)) +
              MIN(Payline!M$4/10, COUNTIF(M56:M58, $AC$1)) +
              MIN(Payline!M$3/10, COUNTIF(M57:M59, $AC$1)),
    TRUE, ""
)</f>
        <v>0</v>
      </c>
      <c r="AG57" s="43" cm="1">
        <f t="array" aca="1" ref="AG57" ca="1">_xlfn.IFS(
    $I57=0,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$I57&lt;G$14, MIN(Payline!N$5/10, COUNTIF(N55:N57, $AC$1)) +
              MIN(Payline!N$4/10, COUNTIF(N56:N58, $AC$1)) +
              MIN(Payline!N$3/10, COUNTIF(N57:N59, $AC$1)),
    TRUE, ""
)</f>
        <v>0</v>
      </c>
      <c r="AH57" s="46">
        <v>53</v>
      </c>
      <c r="AI57" s="43" cm="1">
        <f t="array" aca="1" ref="AI57" ca="1">_xlfn.IFS(
    $I57=0,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$I57&lt;C$14, MIN(Payline!J$5/10, COUNTIF(J55:J57, $AI$1)) +
              MIN(Payline!J$4/10, COUNTIF(J56:J58, $AI$1)) +
              MIN(Payline!J$3/10, COUNTIF(J57:J59, $AI$1)),
    TRUE, ""
)</f>
        <v>0</v>
      </c>
      <c r="AJ57" s="43" cm="1">
        <f t="array" aca="1" ref="AJ57" ca="1">_xlfn.IFS(
    $I57=0,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$I57&lt;D$14, MIN(Payline!K$5/10, COUNTIF(K55:K57, $AI$1)) +
              MIN(Payline!K$4/10, COUNTIF(K56:K58, $AI$1)) +
              MIN(Payline!K$3/10, COUNTIF(K57:K59, $AI$1)),
    TRUE, ""
)</f>
        <v>0</v>
      </c>
      <c r="AK57" s="43" cm="1">
        <f t="array" aca="1" ref="AK57" ca="1">_xlfn.IFS(
    $I57=0,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$I57&lt;E$14, MIN(Payline!L$5/10, COUNTIF(L55:L57, $AI$1)) +
              MIN(Payline!L$4/10, COUNTIF(L56:L58, $AI$1)) +
              MIN(Payline!L$3/10, COUNTIF(L57:L59, $AI$1)),
    TRUE, ""
)</f>
        <v>0</v>
      </c>
      <c r="AL57" s="43" cm="1">
        <f t="array" aca="1" ref="AL57" ca="1">_xlfn.IFS(
    $I57=0,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$I57&lt;F$14, MIN(Payline!M$5/10, COUNTIF(M55:M57, $AI$1)) +
              MIN(Payline!M$4/10, COUNTIF(M56:M58, $AI$1)) +
              MIN(Payline!M$3/10, COUNTIF(M57:M59, $AI$1)),
    TRUE, ""
)</f>
        <v>0</v>
      </c>
      <c r="AM57" s="43" cm="1">
        <f t="array" aca="1" ref="AM57" ca="1">_xlfn.IFS(
    $I57=0,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$I57&lt;G$14, MIN(Payline!N$5/10, COUNTIF(N55:N57, $AI$1)) +
              MIN(Payline!N$4/10, COUNTIF(N56:N58, $AI$1)) +
              MIN(Payline!N$3/10, COUNTIF(N57:N59, $AI$1)),
    TRUE, ""
)</f>
        <v>0</v>
      </c>
      <c r="AN57" s="46">
        <v>53</v>
      </c>
      <c r="AO57" s="43" cm="1">
        <f t="array" aca="1" ref="AO57" ca="1">_xlfn.IFS(
    $I57=0,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$I57&lt;C$14, MIN(Payline!J$5/10, COUNTIF(J55:J57, $AO$1)) +
              MIN(Payline!J$4/10, COUNTIF(J56:J58, $AO$1)) +
              MIN(Payline!J$3/10, COUNTIF(J57:J59, $AO$1)),
    TRUE, ""
)</f>
        <v>1</v>
      </c>
      <c r="AP57" s="43" cm="1">
        <f t="array" aca="1" ref="AP57" ca="1">_xlfn.IFS(
    $I57=0,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$I57&lt;D$14, MIN(Payline!K$5/10, COUNTIF(K55:K57, $AO$1)) +
              MIN(Payline!K$4/10, COUNTIF(K56:K58, $AO$1)) +
              MIN(Payline!K$3/10, COUNTIF(K57:K59, $AO$1)),
    TRUE, ""
)</f>
        <v>1</v>
      </c>
      <c r="AQ57" s="43" cm="1">
        <f t="array" aca="1" ref="AQ57" ca="1">_xlfn.IFS(
    $I57=0,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$I57&lt;E$14, MIN(Payline!L$5/10, COUNTIF(L55:L57, $AO$1)) +
              MIN(Payline!L$4/10, COUNTIF(L56:L58, $AO$1)) +
              MIN(Payline!L$3/10, COUNTIF(L57:L59, $AO$1)),
    TRUE, ""
)</f>
        <v>1</v>
      </c>
      <c r="AR57" s="43" cm="1">
        <f t="array" aca="1" ref="AR57" ca="1">_xlfn.IFS(
    $I57=0,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$I57&lt;F$14, MIN(Payline!M$5/10, COUNTIF(M55:M57, $AO$1)) +
              MIN(Payline!M$4/10, COUNTIF(M56:M58, $AO$1)) +
              MIN(Payline!M$3/10, COUNTIF(M57:M59, $AO$1)),
    TRUE, ""
)</f>
        <v>1</v>
      </c>
      <c r="AS57" s="43" cm="1">
        <f t="array" aca="1" ref="AS57" ca="1">_xlfn.IFS(
    $I57=0,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$I57&lt;G$14, MIN(Payline!N$5/10, COUNTIF(N55:N57, $AO$1)) +
              MIN(Payline!N$4/10, COUNTIF(N56:N58, $AO$1)) +
              MIN(Payline!N$3/10, COUNTIF(N57:N59, $AO$1)),
    TRUE, ""
)</f>
        <v>1</v>
      </c>
      <c r="AT57" s="46">
        <v>53</v>
      </c>
      <c r="AU57" s="43" cm="1">
        <f t="array" aca="1" ref="AU57" ca="1">_xlfn.IFS(
    $I57=0,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$I57&lt;C$14, MIN(Payline!J$5/10, COUNTIF(J55:J57, $AU$1)) +
              MIN(Payline!J$4/10, COUNTIF(J56:J58, $AU$1)) +
              MIN(Payline!J$3/10, COUNTIF(J57:J59, $AU$1)),
    TRUE, ""
)</f>
        <v>0.3</v>
      </c>
      <c r="AV57" s="43" cm="1">
        <f t="array" aca="1" ref="AV57" ca="1">_xlfn.IFS(
    $I57=0,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$I57&lt;D$14, MIN(Payline!K$5/10, COUNTIF(K55:K57, $AU$1)) +
              MIN(Payline!K$4/10, COUNTIF(K56:K58, $AU$1)) +
              MIN(Payline!K$3/10, COUNTIF(K57:K59, $AU$1)),
    TRUE, ""
)</f>
        <v>0.3</v>
      </c>
      <c r="AW57" s="43" cm="1">
        <f t="array" aca="1" ref="AW57" ca="1">_xlfn.IFS(
    $I57=0,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$I57&lt;E$14, MIN(Payline!L$5/10, COUNTIF(L55:L57, $AU$1)) +
              MIN(Payline!L$4/10, COUNTIF(L56:L58, $AU$1)) +
              MIN(Payline!L$3/10, COUNTIF(L57:L59, $AU$1)),
    TRUE, ""
)</f>
        <v>0.3</v>
      </c>
      <c r="AX57" s="43" cm="1">
        <f t="array" aca="1" ref="AX57" ca="1">_xlfn.IFS(
    $I57=0,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$I57&lt;F$14, MIN(Payline!M$5/10, COUNTIF(M55:M57, $AU$1)) +
              MIN(Payline!M$4/10, COUNTIF(M56:M58, $AU$1)) +
              MIN(Payline!M$3/10, COUNTIF(M57:M59, $AU$1)),
    TRUE, ""
)</f>
        <v>0.4</v>
      </c>
      <c r="AY57" s="43" cm="1">
        <f t="array" aca="1" ref="AY57" ca="1">_xlfn.IFS(
    $I57=0,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$I57&lt;G$14, MIN(Payline!N$5/10, COUNTIF(N55:N57, $AU$1)) +
              MIN(Payline!N$4/10, COUNTIF(N56:N58, $AU$1)) +
              MIN(Payline!N$3/10, COUNTIF(N57:N59, $AU$1)),
    TRUE, ""
)</f>
        <v>0.3</v>
      </c>
      <c r="AZ57" s="46">
        <v>53</v>
      </c>
      <c r="BA57" s="43" cm="1">
        <f t="array" aca="1" ref="BA57" ca="1">_xlfn.IFS(
    $I57=0,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$I57&lt;C$14, MIN(Payline!J$5/10, COUNTIF(J55:J57, $BA$1)) +
              MIN(Payline!J$4/10, COUNTIF(J56:J58, $BA$1)) +
              MIN(Payline!J$3/10, COUNTIF(J57:J59, $BA$1)),
    TRUE, ""
)</f>
        <v>0</v>
      </c>
      <c r="BB57" s="43" cm="1">
        <f t="array" aca="1" ref="BB57" ca="1">_xlfn.IFS(
    $I57=0,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$I57&lt;D$14, MIN(Payline!K$5/10, COUNTIF(K55:K57, $BA$1)) +
              MIN(Payline!K$4/10, COUNTIF(K56:K58, $BA$1)) +
              MIN(Payline!K$3/10, COUNTIF(K57:K59, $BA$1)),
    TRUE, ""
)</f>
        <v>0</v>
      </c>
      <c r="BC57" s="43" cm="1">
        <f t="array" aca="1" ref="BC57" ca="1">_xlfn.IFS(
    $I57=0,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$I57&lt;E$14, MIN(Payline!L$5/10, COUNTIF(L55:L57, $BA$1)) +
              MIN(Payline!L$4/10, COUNTIF(L56:L58, $BA$1)) +
              MIN(Payline!L$3/10, COUNTIF(L57:L59, $BA$1)),
    TRUE, ""
)</f>
        <v>0</v>
      </c>
      <c r="BD57" s="43" cm="1">
        <f t="array" aca="1" ref="BD57" ca="1">_xlfn.IFS(
    $I57=0,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$I57&lt;F$14, MIN(Payline!M$5/10, COUNTIF(M55:M57, $BA$1)) +
              MIN(Payline!M$4/10, COUNTIF(M56:M58, $BA$1)) +
              MIN(Payline!M$3/10, COUNTIF(M57:M59, $BA$1)),
    TRUE, ""
)</f>
        <v>0</v>
      </c>
      <c r="BE57" s="43" cm="1">
        <f t="array" aca="1" ref="BE57" ca="1">_xlfn.IFS(
    $I57=0,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$I57&lt;G$14, MIN(Payline!N$5/10, COUNTIF(N55:N57, $BA$1)) +
              MIN(Payline!N$4/10, COUNTIF(N56:N58, $BA$1)) +
              MIN(Payline!N$3/10, COUNTIF(N57:N59, $BA$1)),
    TRUE, ""
)</f>
        <v>0</v>
      </c>
      <c r="BF57" s="46">
        <v>53</v>
      </c>
      <c r="BG57" s="43" cm="1">
        <f t="array" aca="1" ref="BG57" ca="1">_xlfn.IFS(
    $I57=0,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$I57&lt;C$14, MIN(Payline!J$5/10, COUNTIF(J55:J57, $BG$1)) +
              MIN(Payline!J$4/10, COUNTIF(J56:J58, $BG$1)) +
              MIN(Payline!J$3/10, COUNTIF(J57:J59, $BG$1)),
    TRUE, ""
)</f>
        <v>1</v>
      </c>
      <c r="BH57" s="43" cm="1">
        <f t="array" aca="1" ref="BH57" ca="1">_xlfn.IFS(
    $I57=0,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$I57&lt;D$14, MIN(Payline!K$5/10, COUNTIF(K55:K57, $BG$1)) +
              MIN(Payline!K$4/10, COUNTIF(K56:K58, $BG$1)) +
              MIN(Payline!K$3/10, COUNTIF(K57:K59, $BG$1)),
    TRUE, ""
)</f>
        <v>1</v>
      </c>
      <c r="BI57" s="43" cm="1">
        <f t="array" aca="1" ref="BI57" ca="1">_xlfn.IFS(
    $I57=0,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$I57&lt;E$14, MIN(Payline!L$5/10, COUNTIF(L55:L57, $BG$1)) +
              MIN(Payline!L$4/10, COUNTIF(L56:L58, $BG$1)) +
              MIN(Payline!L$3/10, COUNTIF(L57:L59, $BG$1)),
    TRUE, ""
)</f>
        <v>1</v>
      </c>
      <c r="BJ57" s="43" cm="1">
        <f t="array" aca="1" ref="BJ57" ca="1">_xlfn.IFS(
    $I57=0,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$I57&lt;F$14, MIN(Payline!M$5/10, COUNTIF(M55:M57, $BG$1)) +
              MIN(Payline!M$4/10, COUNTIF(M56:M58, $BG$1)) +
              MIN(Payline!M$3/10, COUNTIF(M57:M59, $BG$1)),
    TRUE, ""
)</f>
        <v>1</v>
      </c>
      <c r="BK57" s="43" cm="1">
        <f t="array" aca="1" ref="BK57" ca="1">_xlfn.IFS(
    $I57=0,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$I57&lt;G$14, MIN(Payline!N$5/10, COUNTIF(N55:N57, $BG$1)) +
              MIN(Payline!N$4/10, COUNTIF(N56:N58, $BG$1)) +
              MIN(Payline!N$3/10, COUNTIF(N57:N59, $BG$1)),
    TRUE, ""
)</f>
        <v>1</v>
      </c>
      <c r="BL57" s="46">
        <v>53</v>
      </c>
      <c r="BM57" s="43" cm="1">
        <f t="array" aca="1" ref="BM57" ca="1">_xlfn.IFS(
    $I57=0,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$I57&lt;C$14, MIN(Payline!J$5/10, COUNTIF(J55:J57, $BM$1)) +
              MIN(Payline!J$4/10, COUNTIF(J56:J58, $BM$1)) +
              MIN(Payline!J$3/10, COUNTIF(J57:J59, $BM$1)),
    TRUE, ""
)</f>
        <v>0.7</v>
      </c>
      <c r="BN57" s="43" cm="1">
        <f t="array" aca="1" ref="BN57" ca="1">_xlfn.IFS(
    $I57=0,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$I57&lt;D$14, MIN(Payline!K$5/10, COUNTIF(K55:K57, $BM$1)) +
              MIN(Payline!K$4/10, COUNTIF(K56:K58, $BM$1)) +
              MIN(Payline!K$3/10, COUNTIF(K57:K59, $BM$1)),
    TRUE, ""
)</f>
        <v>0.7</v>
      </c>
      <c r="BO57" s="43" cm="1">
        <f t="array" aca="1" ref="BO57" ca="1">_xlfn.IFS(
    $I57=0,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$I57&lt;E$14, MIN(Payline!L$5/10, COUNTIF(L55:L57, $BM$1)) +
              MIN(Payline!L$4/10, COUNTIF(L56:L58, $BM$1)) +
              MIN(Payline!L$3/10, COUNTIF(L57:L59, $BM$1)),
    TRUE, ""
)</f>
        <v>0.7</v>
      </c>
      <c r="BP57" s="43" cm="1">
        <f t="array" aca="1" ref="BP57" ca="1">_xlfn.IFS(
    $I57=0,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$I57&lt;F$14, MIN(Payline!M$5/10, COUNTIF(M55:M57, $BM$1)) +
              MIN(Payline!M$4/10, COUNTIF(M56:M58, $BM$1)) +
              MIN(Payline!M$3/10, COUNTIF(M57:M59, $BM$1)),
    TRUE, ""
)</f>
        <v>0.6</v>
      </c>
      <c r="BQ57" s="161" cm="1">
        <f t="array" aca="1" ref="BQ57" ca="1">_xlfn.IFS(
    $I57=0,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$I57&lt;G$14, MIN(Payline!N$5/10, COUNTIF(N55:N57, $BM$1)) +
              MIN(Payline!N$4/10, COUNTIF(N56:N58, $BM$1)) +
              MIN(Payline!N$3/10, COUNTIF(N57:N59, $BM$1)),
    TRUE, ""
)</f>
        <v>0.7</v>
      </c>
    </row>
    <row r="58" spans="1:69">
      <c r="A58" s="90" t="s">
        <v>12</v>
      </c>
      <c r="B58" s="63">
        <v>2</v>
      </c>
      <c r="C58" s="90">
        <f t="shared" ca="1" si="18"/>
        <v>35.999999999999993</v>
      </c>
      <c r="D58" s="43">
        <f t="shared" ca="1" si="18"/>
        <v>36</v>
      </c>
      <c r="E58" s="43">
        <f t="shared" ca="1" si="18"/>
        <v>35.999999999999993</v>
      </c>
      <c r="F58" s="43">
        <f t="shared" ca="1" si="18"/>
        <v>35.999999999999993</v>
      </c>
      <c r="G58" s="89">
        <f t="shared" ca="1" si="18"/>
        <v>35.999999999999993</v>
      </c>
      <c r="I58" s="84">
        <v>54</v>
      </c>
      <c r="J58" s="83" t="s">
        <v>189</v>
      </c>
      <c r="K58" s="83" t="s">
        <v>189</v>
      </c>
      <c r="L58" s="83" t="s">
        <v>189</v>
      </c>
      <c r="M58" s="83" t="s">
        <v>189</v>
      </c>
      <c r="N58" s="83" t="s">
        <v>189</v>
      </c>
      <c r="P58" s="46">
        <v>54</v>
      </c>
      <c r="Q58" s="43" cm="1">
        <f t="array" aca="1" ref="Q58" ca="1">_xlfn.IFS(
    $I58=0,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$I58=1, MIN(Payline!J$5/10, COUNTIF(INDIRECT(ADDRESS(C$14+3, COLUMN(J$1))), $Q$1) + COUNTIF(J$4, $Q$1) + COUNTIF(J$5, $Q$1)) +
          MIN(Payline!J$4/10, COUNTIF(J$4, $Q$1) + COUNTIF(J$5, $Q$1) + COUNTIF(J$6, $Q$1)) +
          MIN(Payline!J$3/10, COUNTIF(J$5:J$7, $Q$1)),
    $I58=(C$14-2),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$I58&lt;C$14, MIN(Payline!J$5/10, COUNTIF(J56:J58, $Q$1)) +
              MIN(Payline!J$4/10, COUNTIF(J57:J59, $Q$1)) +
              MIN(Payline!J$3/10, COUNTIF(J58:J60, $Q$1)),
    TRUE, ""
)</f>
        <v>0.3</v>
      </c>
      <c r="R58" s="43" cm="1">
        <f t="array" aca="1" ref="R58" ca="1">_xlfn.IFS(
    $I58=0,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$I58=1, MIN(Payline!K$5/10, COUNTIF(INDIRECT(ADDRESS(D$14+3, COLUMN(K$1))), $Q$1) + COUNTIF(K$4, $Q$1) + COUNTIF(K$5, $Q$1)) +
          MIN(Payline!K$4/10, COUNTIF(K$4, $Q$1) + COUNTIF(K$5, $Q$1) + COUNTIF(K$6, $Q$1)) +
          MIN(Payline!K$3/10, COUNTIF(K$5:K$7, $Q$1)),
    $I58=(D$14-2),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$I58&lt;D$14, MIN(Payline!K$5/10, COUNTIF(K56:K58, $Q$1)) +
              MIN(Payline!K$4/10, COUNTIF(K57:K59, $Q$1)) +
              MIN(Payline!K$3/10, COUNTIF(K58:K60, $Q$1)),
    TRUE, ""
)</f>
        <v>0.3</v>
      </c>
      <c r="S58" s="43" cm="1">
        <f t="array" aca="1" ref="S58" ca="1">_xlfn.IFS(
    $I58=0,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$I58=1, MIN(Payline!L$5/10, COUNTIF(INDIRECT(ADDRESS(E$14+3, COLUMN(L$1))), $Q$1) + COUNTIF(L$4, $Q$1) + COUNTIF(L$5, $Q$1)) +
          MIN(Payline!L$4/10, COUNTIF(L$4, $Q$1) + COUNTIF(L$5, $Q$1) + COUNTIF(L$6, $Q$1)) +
          MIN(Payline!L$3/10, COUNTIF(L$5:L$7, $Q$1)),
    $I58=(E$14-2),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$I58&lt;E$14, MIN(Payline!L$5/10, COUNTIF(L56:L58, $Q$1)) +
              MIN(Payline!L$4/10, COUNTIF(L57:L59, $Q$1)) +
              MIN(Payline!L$3/10, COUNTIF(L58:L60, $Q$1)),
    TRUE, ""
)</f>
        <v>0.3</v>
      </c>
      <c r="T58" s="43" cm="1">
        <f t="array" aca="1" ref="T58" ca="1">_xlfn.IFS(
    $I58=0,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$I58=1, MIN(Payline!M$5/10, COUNTIF(INDIRECT(ADDRESS(F$14+3, COLUMN(M$1))), $Q$1) + COUNTIF(M$4, $Q$1) + COUNTIF(M$5, $Q$1)) +
          MIN(Payline!M$4/10, COUNTIF(M$4, $Q$1) + COUNTIF(M$5, $Q$1) + COUNTIF(M$6, $Q$1)) +
          MIN(Payline!M$3/10, COUNTIF(M$5:M$7, $Q$1)),
    $I58=(F$14-2),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$I58&lt;F$14, MIN(Payline!M$5/10, COUNTIF(M56:M58, $Q$1)) +
              MIN(Payline!M$4/10, COUNTIF(M57:M59, $Q$1)) +
              MIN(Payline!M$3/10, COUNTIF(M58:M60, $Q$1)),
    TRUE, ""
)</f>
        <v>0.4</v>
      </c>
      <c r="U58" s="43" cm="1">
        <f t="array" aca="1" ref="U58" ca="1">_xlfn.IFS(
    $I58=0,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$I58=1, MIN(Payline!N$5/10, COUNTIF(INDIRECT(ADDRESS(G$14+3, COLUMN(N$1))), $Q$1) + COUNTIF(N$4, $Q$1) + COUNTIF(N$5, $Q$1)) +
          MIN(Payline!N$4/10, COUNTIF(N$4, $Q$1) + COUNTIF(N$5, $Q$1) + COUNTIF(N$6, $Q$1)) +
          MIN(Payline!N$3/10, COUNTIF(N$5:N$7, $Q$1)),
    $I58=(G$14-2),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$I58&lt;G$14, MIN(Payline!N$5/10, COUNTIF(N56:N58, $Q$1)) +
              MIN(Payline!N$4/10, COUNTIF(N57:N59, $Q$1)) +
              MIN(Payline!N$3/10, COUNTIF(N58:N60, $Q$1)),
    TRUE, ""
)</f>
        <v>0.3</v>
      </c>
      <c r="V58" s="46">
        <v>54</v>
      </c>
      <c r="W58" s="43" cm="1">
        <f t="array" aca="1" ref="W58" ca="1">_xlfn.IFS(
    $I58=0,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$I58=1, MIN(Payline!J$5/10, COUNTIF(INDIRECT(ADDRESS(C$14+3, COLUMN(J$1))), $W$1) + COUNTIF(J$4, $W$1) + COUNTIF(J$5, $W$1)) +
          MIN(Payline!J$4/10, COUNTIF(J$4, $W$1) + COUNTIF(J$5, $W$1) + COUNTIF(J$6, $W$1)) +
          MIN(Payline!J$3/10, COUNTIF(J$5:J$7, $W$1)),
    $I58=(C$14-2),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$I58&lt;C$14, MIN(Payline!J$5/10, COUNTIF(J56:J58, $W$1)) +
              MIN(Payline!J$4/10, COUNTIF(J57:J59, $W$1)) +
              MIN(Payline!J$3/10, COUNTIF(J58:J60, $W$1)),
    TRUE, ""
)</f>
        <v>0</v>
      </c>
      <c r="X58" s="43" cm="1">
        <f t="array" aca="1" ref="X58" ca="1">_xlfn.IFS(
    $I58=0,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$I58=1, MIN(Payline!K$5/10, COUNTIF(INDIRECT(ADDRESS(D$14+3, COLUMN(K$1))), $W$1) + COUNTIF(K$4, $W$1) + COUNTIF(K$5, $W$1)) +
          MIN(Payline!K$4/10, COUNTIF(K$4, $W$1) + COUNTIF(K$5, $W$1) + COUNTIF(K$6, $W$1)) +
          MIN(Payline!K$3/10, COUNTIF(K$5:K$7, $W$1)),
    $I58=(D$14-2),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$I58&lt;D$14, MIN(Payline!K$5/10, COUNTIF(K56:K58, $W$1)) +
              MIN(Payline!K$4/10, COUNTIF(K57:K59, $W$1)) +
              MIN(Payline!K$3/10, COUNTIF(K58:K60, $W$1)),
    TRUE, ""
)</f>
        <v>0</v>
      </c>
      <c r="Y58" s="43" cm="1">
        <f t="array" aca="1" ref="Y58" ca="1">_xlfn.IFS(
    $I58=0,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$I58=1, MIN(Payline!L$5/10, COUNTIF(INDIRECT(ADDRESS(E$14+3, COLUMN(L$1))), $W$1) + COUNTIF(L$4, $W$1) + COUNTIF(L$5, $W$1)) +
          MIN(Payline!L$4/10, COUNTIF(L$4, $W$1) + COUNTIF(L$5, $W$1) + COUNTIF(L$6, $W$1)) +
          MIN(Payline!L$3/10, COUNTIF(L$5:L$7, $W$1)),
    $I58=(E$14-2),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$I58&lt;E$14, MIN(Payline!L$5/10, COUNTIF(L56:L58, $W$1)) +
              MIN(Payline!L$4/10, COUNTIF(L57:L59, $W$1)) +
              MIN(Payline!L$3/10, COUNTIF(L58:L60, $W$1)),
    TRUE, ""
)</f>
        <v>0</v>
      </c>
      <c r="Z58" s="43" cm="1">
        <f t="array" aca="1" ref="Z58" ca="1">_xlfn.IFS(
    $I58=0,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$I58=1, MIN(Payline!M$5/10, COUNTIF(INDIRECT(ADDRESS(F$14+3, COLUMN(M$1))), $W$1) + COUNTIF(M$4, $W$1) + COUNTIF(M$5, $W$1)) +
          MIN(Payline!M$4/10, COUNTIF(M$4, $W$1) + COUNTIF(M$5, $W$1) + COUNTIF(M$6, $W$1)) +
          MIN(Payline!M$3/10, COUNTIF(M$5:M$7, $W$1)),
    $I58=(F$14-2),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$I58&lt;F$14, MIN(Payline!M$5/10, COUNTIF(M56:M58, $W$1)) +
              MIN(Payline!M$4/10, COUNTIF(M57:M59, $W$1)) +
              MIN(Payline!M$3/10, COUNTIF(M58:M60, $W$1)),
    TRUE, ""
)</f>
        <v>0</v>
      </c>
      <c r="AA58" s="43" cm="1">
        <f t="array" aca="1" ref="AA58" ca="1">_xlfn.IFS(
    $I58=0,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$I58=1, MIN(Payline!N$5/10, COUNTIF(INDIRECT(ADDRESS(G$14+3, COLUMN(N$1))), $W$1) + COUNTIF(N$4, $W$1) + COUNTIF(N$5, $W$1)) +
          MIN(Payline!N$4/10, COUNTIF(N$4, $W$1) + COUNTIF(N$5, $W$1) + COUNTIF(N$6, $W$1)) +
          MIN(Payline!N$3/10, COUNTIF(N$5:N$7, $W$1)),
    $I58=(G$14-2),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$I58&lt;G$14, MIN(Payline!N$5/10, COUNTIF(N56:N58, $W$1)) +
              MIN(Payline!N$4/10, COUNTIF(N57:N59, $W$1)) +
              MIN(Payline!N$3/10, COUNTIF(N58:N60, $W$1)),
    TRUE, ""
)</f>
        <v>0</v>
      </c>
      <c r="AB58" s="46">
        <v>54</v>
      </c>
      <c r="AC58" s="43" cm="1">
        <f t="array" aca="1" ref="AC58" ca="1">_xlfn.IFS(
    $I58=0,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$I58&lt;C$14, MIN(Payline!J$5/10, COUNTIF(J56:J58, $AC$1)) +
              MIN(Payline!J$4/10, COUNTIF(J57:J59, $AC$1)) +
              MIN(Payline!J$3/10, COUNTIF(J58:J60, $AC$1)),
    TRUE, ""
)</f>
        <v>0</v>
      </c>
      <c r="AD58" s="43" cm="1">
        <f t="array" aca="1" ref="AD58" ca="1">_xlfn.IFS(
    $I58=0,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$I58&lt;D$14, MIN(Payline!K$5/10, COUNTIF(K56:K58, $AC$1)) +
              MIN(Payline!K$4/10, COUNTIF(K57:K59, $AC$1)) +
              MIN(Payline!K$3/10, COUNTIF(K58:K60, $AC$1)),
    TRUE, ""
)</f>
        <v>0</v>
      </c>
      <c r="AE58" s="43" cm="1">
        <f t="array" aca="1" ref="AE58" ca="1">_xlfn.IFS(
    $I58=0,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$I58&lt;E$14, MIN(Payline!L$5/10, COUNTIF(L56:L58, $AC$1)) +
              MIN(Payline!L$4/10, COUNTIF(L57:L59, $AC$1)) +
              MIN(Payline!L$3/10, COUNTIF(L58:L60, $AC$1)),
    TRUE, ""
)</f>
        <v>0</v>
      </c>
      <c r="AF58" s="43" cm="1">
        <f t="array" aca="1" ref="AF58" ca="1">_xlfn.IFS(
    $I58=0,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$I58&lt;F$14, MIN(Payline!M$5/10, COUNTIF(M56:M58, $AC$1)) +
              MIN(Payline!M$4/10, COUNTIF(M57:M59, $AC$1)) +
              MIN(Payline!M$3/10, COUNTIF(M58:M60, $AC$1)),
    TRUE, ""
)</f>
        <v>0</v>
      </c>
      <c r="AG58" s="43" cm="1">
        <f t="array" aca="1" ref="AG58" ca="1">_xlfn.IFS(
    $I58=0,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$I58&lt;G$14, MIN(Payline!N$5/10, COUNTIF(N56:N58, $AC$1)) +
              MIN(Payline!N$4/10, COUNTIF(N57:N59, $AC$1)) +
              MIN(Payline!N$3/10, COUNTIF(N58:N60, $AC$1)),
    TRUE, ""
)</f>
        <v>0</v>
      </c>
      <c r="AH58" s="46">
        <v>54</v>
      </c>
      <c r="AI58" s="43" cm="1">
        <f t="array" aca="1" ref="AI58" ca="1">_xlfn.IFS(
    $I58=0,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$I58&lt;C$14, MIN(Payline!J$5/10, COUNTIF(J56:J58, $AI$1)) +
              MIN(Payline!J$4/10, COUNTIF(J57:J59, $AI$1)) +
              MIN(Payline!J$3/10, COUNTIF(J58:J60, $AI$1)),
    TRUE, ""
)</f>
        <v>0</v>
      </c>
      <c r="AJ58" s="43" cm="1">
        <f t="array" aca="1" ref="AJ58" ca="1">_xlfn.IFS(
    $I58=0,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$I58&lt;D$14, MIN(Payline!K$5/10, COUNTIF(K56:K58, $AI$1)) +
              MIN(Payline!K$4/10, COUNTIF(K57:K59, $AI$1)) +
              MIN(Payline!K$3/10, COUNTIF(K58:K60, $AI$1)),
    TRUE, ""
)</f>
        <v>0</v>
      </c>
      <c r="AK58" s="43" cm="1">
        <f t="array" aca="1" ref="AK58" ca="1">_xlfn.IFS(
    $I58=0,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$I58&lt;E$14, MIN(Payline!L$5/10, COUNTIF(L56:L58, $AI$1)) +
              MIN(Payline!L$4/10, COUNTIF(L57:L59, $AI$1)) +
              MIN(Payline!L$3/10, COUNTIF(L58:L60, $AI$1)),
    TRUE, ""
)</f>
        <v>0</v>
      </c>
      <c r="AL58" s="43" cm="1">
        <f t="array" aca="1" ref="AL58" ca="1">_xlfn.IFS(
    $I58=0,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$I58&lt;F$14, MIN(Payline!M$5/10, COUNTIF(M56:M58, $AI$1)) +
              MIN(Payline!M$4/10, COUNTIF(M57:M59, $AI$1)) +
              MIN(Payline!M$3/10, COUNTIF(M58:M60, $AI$1)),
    TRUE, ""
)</f>
        <v>0</v>
      </c>
      <c r="AM58" s="43" cm="1">
        <f t="array" aca="1" ref="AM58" ca="1">_xlfn.IFS(
    $I58=0,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$I58&lt;G$14, MIN(Payline!N$5/10, COUNTIF(N56:N58, $AI$1)) +
              MIN(Payline!N$4/10, COUNTIF(N57:N59, $AI$1)) +
              MIN(Payline!N$3/10, COUNTIF(N58:N60, $AI$1)),
    TRUE, ""
)</f>
        <v>0</v>
      </c>
      <c r="AN58" s="46">
        <v>54</v>
      </c>
      <c r="AO58" s="43" cm="1">
        <f t="array" aca="1" ref="AO58" ca="1">_xlfn.IFS(
    $I58=0,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$I58&lt;C$14, MIN(Payline!J$5/10, COUNTIF(J56:J58, $AO$1)) +
              MIN(Payline!J$4/10, COUNTIF(J57:J59, $AO$1)) +
              MIN(Payline!J$3/10, COUNTIF(J58:J60, $AO$1)),
    TRUE, ""
)</f>
        <v>1</v>
      </c>
      <c r="AP58" s="43" cm="1">
        <f t="array" aca="1" ref="AP58" ca="1">_xlfn.IFS(
    $I58=0,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$I58&lt;D$14, MIN(Payline!K$5/10, COUNTIF(K56:K58, $AO$1)) +
              MIN(Payline!K$4/10, COUNTIF(K57:K59, $AO$1)) +
              MIN(Payline!K$3/10, COUNTIF(K58:K60, $AO$1)),
    TRUE, ""
)</f>
        <v>1</v>
      </c>
      <c r="AQ58" s="43" cm="1">
        <f t="array" aca="1" ref="AQ58" ca="1">_xlfn.IFS(
    $I58=0,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$I58&lt;E$14, MIN(Payline!L$5/10, COUNTIF(L56:L58, $AO$1)) +
              MIN(Payline!L$4/10, COUNTIF(L57:L59, $AO$1)) +
              MIN(Payline!L$3/10, COUNTIF(L58:L60, $AO$1)),
    TRUE, ""
)</f>
        <v>1</v>
      </c>
      <c r="AR58" s="43" cm="1">
        <f t="array" aca="1" ref="AR58" ca="1">_xlfn.IFS(
    $I58=0,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$I58&lt;F$14, MIN(Payline!M$5/10, COUNTIF(M56:M58, $AO$1)) +
              MIN(Payline!M$4/10, COUNTIF(M57:M59, $AO$1)) +
              MIN(Payline!M$3/10, COUNTIF(M58:M60, $AO$1)),
    TRUE, ""
)</f>
        <v>1</v>
      </c>
      <c r="AS58" s="43" cm="1">
        <f t="array" aca="1" ref="AS58" ca="1">_xlfn.IFS(
    $I58=0,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$I58&lt;G$14, MIN(Payline!N$5/10, COUNTIF(N56:N58, $AO$1)) +
              MIN(Payline!N$4/10, COUNTIF(N57:N59, $AO$1)) +
              MIN(Payline!N$3/10, COUNTIF(N58:N60, $AO$1)),
    TRUE, ""
)</f>
        <v>1</v>
      </c>
      <c r="AT58" s="46">
        <v>54</v>
      </c>
      <c r="AU58" s="43" cm="1">
        <f t="array" aca="1" ref="AU58" ca="1">_xlfn.IFS(
    $I58=0,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$I58&lt;C$14, MIN(Payline!J$5/10, COUNTIF(J56:J58, $AU$1)) +
              MIN(Payline!J$4/10, COUNTIF(J57:J59, $AU$1)) +
              MIN(Payline!J$3/10, COUNTIF(J58:J60, $AU$1)),
    TRUE, ""
)</f>
        <v>0.7</v>
      </c>
      <c r="AV58" s="43" cm="1">
        <f t="array" aca="1" ref="AV58" ca="1">_xlfn.IFS(
    $I58=0,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$I58&lt;D$14, MIN(Payline!K$5/10, COUNTIF(K56:K58, $AU$1)) +
              MIN(Payline!K$4/10, COUNTIF(K57:K59, $AU$1)) +
              MIN(Payline!K$3/10, COUNTIF(K58:K60, $AU$1)),
    TRUE, ""
)</f>
        <v>0.6</v>
      </c>
      <c r="AW58" s="43" cm="1">
        <f t="array" aca="1" ref="AW58" ca="1">_xlfn.IFS(
    $I58=0,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$I58&lt;E$14, MIN(Payline!L$5/10, COUNTIF(L56:L58, $AU$1)) +
              MIN(Payline!L$4/10, COUNTIF(L57:L59, $AU$1)) +
              MIN(Payline!L$3/10, COUNTIF(L58:L60, $AU$1)),
    TRUE, ""
)</f>
        <v>0.7</v>
      </c>
      <c r="AX58" s="43" cm="1">
        <f t="array" aca="1" ref="AX58" ca="1">_xlfn.IFS(
    $I58=0,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$I58&lt;F$14, MIN(Payline!M$5/10, COUNTIF(M56:M58, $AU$1)) +
              MIN(Payline!M$4/10, COUNTIF(M57:M59, $AU$1)) +
              MIN(Payline!M$3/10, COUNTIF(M58:M60, $AU$1)),
    TRUE, ""
)</f>
        <v>0.7</v>
      </c>
      <c r="AY58" s="43" cm="1">
        <f t="array" aca="1" ref="AY58" ca="1">_xlfn.IFS(
    $I58=0,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$I58&lt;G$14, MIN(Payline!N$5/10, COUNTIF(N56:N58, $AU$1)) +
              MIN(Payline!N$4/10, COUNTIF(N57:N59, $AU$1)) +
              MIN(Payline!N$3/10, COUNTIF(N58:N60, $AU$1)),
    TRUE, ""
)</f>
        <v>0.7</v>
      </c>
      <c r="AZ58" s="46">
        <v>54</v>
      </c>
      <c r="BA58" s="43" cm="1">
        <f t="array" aca="1" ref="BA58" ca="1">_xlfn.IFS(
    $I58=0,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$I58&lt;C$14, MIN(Payline!J$5/10, COUNTIF(J56:J58, $BA$1)) +
              MIN(Payline!J$4/10, COUNTIF(J57:J59, $BA$1)) +
              MIN(Payline!J$3/10, COUNTIF(J58:J60, $BA$1)),
    TRUE, ""
)</f>
        <v>0</v>
      </c>
      <c r="BB58" s="43" cm="1">
        <f t="array" aca="1" ref="BB58" ca="1">_xlfn.IFS(
    $I58=0,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$I58&lt;D$14, MIN(Payline!K$5/10, COUNTIF(K56:K58, $BA$1)) +
              MIN(Payline!K$4/10, COUNTIF(K57:K59, $BA$1)) +
              MIN(Payline!K$3/10, COUNTIF(K58:K60, $BA$1)),
    TRUE, ""
)</f>
        <v>0</v>
      </c>
      <c r="BC58" s="43" cm="1">
        <f t="array" aca="1" ref="BC58" ca="1">_xlfn.IFS(
    $I58=0,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$I58&lt;E$14, MIN(Payline!L$5/10, COUNTIF(L56:L58, $BA$1)) +
              MIN(Payline!L$4/10, COUNTIF(L57:L59, $BA$1)) +
              MIN(Payline!L$3/10, COUNTIF(L58:L60, $BA$1)),
    TRUE, ""
)</f>
        <v>0</v>
      </c>
      <c r="BD58" s="43" cm="1">
        <f t="array" aca="1" ref="BD58" ca="1">_xlfn.IFS(
    $I58=0,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$I58&lt;F$14, MIN(Payline!M$5/10, COUNTIF(M56:M58, $BA$1)) +
              MIN(Payline!M$4/10, COUNTIF(M57:M59, $BA$1)) +
              MIN(Payline!M$3/10, COUNTIF(M58:M60, $BA$1)),
    TRUE, ""
)</f>
        <v>0</v>
      </c>
      <c r="BE58" s="43" cm="1">
        <f t="array" aca="1" ref="BE58" ca="1">_xlfn.IFS(
    $I58=0,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$I58&lt;G$14, MIN(Payline!N$5/10, COUNTIF(N56:N58, $BA$1)) +
              MIN(Payline!N$4/10, COUNTIF(N57:N59, $BA$1)) +
              MIN(Payline!N$3/10, COUNTIF(N58:N60, $BA$1)),
    TRUE, ""
)</f>
        <v>0</v>
      </c>
      <c r="BF58" s="46">
        <v>54</v>
      </c>
      <c r="BG58" s="43" cm="1">
        <f t="array" aca="1" ref="BG58" ca="1">_xlfn.IFS(
    $I58=0,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$I58&lt;C$14, MIN(Payline!J$5/10, COUNTIF(J56:J58, $BG$1)) +
              MIN(Payline!J$4/10, COUNTIF(J57:J59, $BG$1)) +
              MIN(Payline!J$3/10, COUNTIF(J58:J60, $BG$1)),
    TRUE, ""
)</f>
        <v>0.7</v>
      </c>
      <c r="BH58" s="43" cm="1">
        <f t="array" aca="1" ref="BH58" ca="1">_xlfn.IFS(
    $I58=0,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$I58&lt;D$14, MIN(Payline!K$5/10, COUNTIF(K56:K58, $BG$1)) +
              MIN(Payline!K$4/10, COUNTIF(K57:K59, $BG$1)) +
              MIN(Payline!K$3/10, COUNTIF(K58:K60, $BG$1)),
    TRUE, ""
)</f>
        <v>0.7</v>
      </c>
      <c r="BI58" s="43" cm="1">
        <f t="array" aca="1" ref="BI58" ca="1">_xlfn.IFS(
    $I58=0,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$I58&lt;E$14, MIN(Payline!L$5/10, COUNTIF(L56:L58, $BG$1)) +
              MIN(Payline!L$4/10, COUNTIF(L57:L59, $BG$1)) +
              MIN(Payline!L$3/10, COUNTIF(L58:L60, $BG$1)),
    TRUE, ""
)</f>
        <v>0.7</v>
      </c>
      <c r="BJ58" s="43" cm="1">
        <f t="array" aca="1" ref="BJ58" ca="1">_xlfn.IFS(
    $I58=0,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$I58&lt;F$14, MIN(Payline!M$5/10, COUNTIF(M56:M58, $BG$1)) +
              MIN(Payline!M$4/10, COUNTIF(M57:M59, $BG$1)) +
              MIN(Payline!M$3/10, COUNTIF(M58:M60, $BG$1)),
    TRUE, ""
)</f>
        <v>0.6</v>
      </c>
      <c r="BK58" s="43" cm="1">
        <f t="array" aca="1" ref="BK58" ca="1">_xlfn.IFS(
    $I58=0,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$I58&lt;G$14, MIN(Payline!N$5/10, COUNTIF(N56:N58, $BG$1)) +
              MIN(Payline!N$4/10, COUNTIF(N57:N59, $BG$1)) +
              MIN(Payline!N$3/10, COUNTIF(N58:N60, $BG$1)),
    TRUE, ""
)</f>
        <v>0.7</v>
      </c>
      <c r="BL58" s="46">
        <v>54</v>
      </c>
      <c r="BM58" s="43" cm="1">
        <f t="array" aca="1" ref="BM58" ca="1">_xlfn.IFS(
    $I58=0,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$I58&lt;C$14, MIN(Payline!J$5/10, COUNTIF(J56:J58, $BM$1)) +
              MIN(Payline!J$4/10, COUNTIF(J57:J59, $BM$1)) +
              MIN(Payline!J$3/10, COUNTIF(J58:J60, $BM$1)),
    TRUE, ""
)</f>
        <v>0.3</v>
      </c>
      <c r="BN58" s="43" cm="1">
        <f t="array" aca="1" ref="BN58" ca="1">_xlfn.IFS(
    $I58=0,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$I58&lt;D$14, MIN(Payline!K$5/10, COUNTIF(K56:K58, $BM$1)) +
              MIN(Payline!K$4/10, COUNTIF(K57:K59, $BM$1)) +
              MIN(Payline!K$3/10, COUNTIF(K58:K60, $BM$1)),
    TRUE, ""
)</f>
        <v>0.4</v>
      </c>
      <c r="BO58" s="43" cm="1">
        <f t="array" aca="1" ref="BO58" ca="1">_xlfn.IFS(
    $I58=0,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$I58&lt;E$14, MIN(Payline!L$5/10, COUNTIF(L56:L58, $BM$1)) +
              MIN(Payline!L$4/10, COUNTIF(L57:L59, $BM$1)) +
              MIN(Payline!L$3/10, COUNTIF(L58:L60, $BM$1)),
    TRUE, ""
)</f>
        <v>0.3</v>
      </c>
      <c r="BP58" s="43" cm="1">
        <f t="array" aca="1" ref="BP58" ca="1">_xlfn.IFS(
    $I58=0,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$I58&lt;F$14, MIN(Payline!M$5/10, COUNTIF(M56:M58, $BM$1)) +
              MIN(Payline!M$4/10, COUNTIF(M57:M59, $BM$1)) +
              MIN(Payline!M$3/10, COUNTIF(M58:M60, $BM$1)),
    TRUE, ""
)</f>
        <v>0.3</v>
      </c>
      <c r="BQ58" s="161" cm="1">
        <f t="array" aca="1" ref="BQ58" ca="1">_xlfn.IFS(
    $I58=0,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$I58&lt;G$14, MIN(Payline!N$5/10, COUNTIF(N56:N58, $BM$1)) +
              MIN(Payline!N$4/10, COUNTIF(N57:N59, $BM$1)) +
              MIN(Payline!N$3/10, COUNTIF(N58:N60, $BM$1)),
    TRUE, ""
)</f>
        <v>0.3</v>
      </c>
    </row>
    <row r="59" spans="1:69">
      <c r="A59" s="90" t="s">
        <v>11</v>
      </c>
      <c r="B59" s="63">
        <v>3</v>
      </c>
      <c r="C59" s="90">
        <f t="shared" ca="1" si="18"/>
        <v>3.2999999999999989</v>
      </c>
      <c r="D59" s="43">
        <f t="shared" ca="1" si="18"/>
        <v>3.4999999999999991</v>
      </c>
      <c r="E59" s="43">
        <f t="shared" ca="1" si="18"/>
        <v>3.2999999999999989</v>
      </c>
      <c r="F59" s="43">
        <f t="shared" ca="1" si="18"/>
        <v>4.200000000000002</v>
      </c>
      <c r="G59" s="89">
        <f t="shared" ca="1" si="18"/>
        <v>3.2999999999999989</v>
      </c>
      <c r="I59" s="84">
        <v>55</v>
      </c>
      <c r="J59" s="83" t="s">
        <v>190</v>
      </c>
      <c r="K59" s="83" t="s">
        <v>190</v>
      </c>
      <c r="L59" s="83" t="s">
        <v>190</v>
      </c>
      <c r="M59" s="83" t="s">
        <v>190</v>
      </c>
      <c r="N59" s="83" t="s">
        <v>190</v>
      </c>
      <c r="P59" s="46">
        <v>55</v>
      </c>
      <c r="Q59" s="43" cm="1">
        <f t="array" aca="1" ref="Q59" ca="1">_xlfn.IFS(
    $I59=0,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$I59=1, MIN(Payline!J$5/10, COUNTIF(INDIRECT(ADDRESS(C$14+3, COLUMN(J$1))), $Q$1) + COUNTIF(J$4, $Q$1) + COUNTIF(J$5, $Q$1)) +
          MIN(Payline!J$4/10, COUNTIF(J$4, $Q$1) + COUNTIF(J$5, $Q$1) + COUNTIF(J$6, $Q$1)) +
          MIN(Payline!J$3/10, COUNTIF(J$5:J$7, $Q$1)),
    $I59=(C$14-2),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$I59=(C$14-1),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$I59&lt;C$14, MIN(Payline!J$5/10, COUNTIF(J57:J59, $Q$1)) +
              MIN(Payline!J$4/10, COUNTIF(J58:J60, $Q$1)) +
              MIN(Payline!J$3/10, COUNTIF(J59:J61, $Q$1)),
    TRUE, ""
)</f>
        <v>0.7</v>
      </c>
      <c r="R59" s="43" cm="1">
        <f t="array" aca="1" ref="R59" ca="1">_xlfn.IFS(
    $I59=0,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$I59=1, MIN(Payline!K$5/10, COUNTIF(INDIRECT(ADDRESS(D$14+3, COLUMN(K$1))), $Q$1) + COUNTIF(K$4, $Q$1) + COUNTIF(K$5, $Q$1)) +
          MIN(Payline!K$4/10, COUNTIF(K$4, $Q$1) + COUNTIF(K$5, $Q$1) + COUNTIF(K$6, $Q$1)) +
          MIN(Payline!K$3/10, COUNTIF(K$5:K$7, $Q$1)),
    $I59=(D$14-2),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$I59=(D$14-1),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$I59&lt;D$14, MIN(Payline!K$5/10, COUNTIF(K57:K59, $Q$1)) +
              MIN(Payline!K$4/10, COUNTIF(K58:K60, $Q$1)) +
              MIN(Payline!K$3/10, COUNTIF(K59:K61, $Q$1)),
    TRUE, ""
)</f>
        <v>0.6</v>
      </c>
      <c r="S59" s="43" cm="1">
        <f t="array" aca="1" ref="S59" ca="1">_xlfn.IFS(
    $I59=0,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$I59=1, MIN(Payline!L$5/10, COUNTIF(INDIRECT(ADDRESS(E$14+3, COLUMN(L$1))), $Q$1) + COUNTIF(L$4, $Q$1) + COUNTIF(L$5, $Q$1)) +
          MIN(Payline!L$4/10, COUNTIF(L$4, $Q$1) + COUNTIF(L$5, $Q$1) + COUNTIF(L$6, $Q$1)) +
          MIN(Payline!L$3/10, COUNTIF(L$5:L$7, $Q$1)),
    $I59=(E$14-2),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$I59=(E$14-1),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$I59&lt;E$14, MIN(Payline!L$5/10, COUNTIF(L57:L59, $Q$1)) +
              MIN(Payline!L$4/10, COUNTIF(L58:L60, $Q$1)) +
              MIN(Payline!L$3/10, COUNTIF(L59:L61, $Q$1)),
    TRUE, ""
)</f>
        <v>0.7</v>
      </c>
      <c r="T59" s="43" cm="1">
        <f t="array" aca="1" ref="T59" ca="1">_xlfn.IFS(
    $I59=0,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$I59=1, MIN(Payline!M$5/10, COUNTIF(INDIRECT(ADDRESS(F$14+3, COLUMN(M$1))), $Q$1) + COUNTIF(M$4, $Q$1) + COUNTIF(M$5, $Q$1)) +
          MIN(Payline!M$4/10, COUNTIF(M$4, $Q$1) + COUNTIF(M$5, $Q$1) + COUNTIF(M$6, $Q$1)) +
          MIN(Payline!M$3/10, COUNTIF(M$5:M$7, $Q$1)),
    $I59=(F$14-2),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$I59=(F$14-1),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$I59&lt;F$14, MIN(Payline!M$5/10, COUNTIF(M57:M59, $Q$1)) +
              MIN(Payline!M$4/10, COUNTIF(M58:M60, $Q$1)) +
              MIN(Payline!M$3/10, COUNTIF(M59:M61, $Q$1)),
    TRUE, ""
)</f>
        <v>0.7</v>
      </c>
      <c r="U59" s="43" cm="1">
        <f t="array" aca="1" ref="U59" ca="1">_xlfn.IFS(
    $I59=0,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$I59=1, MIN(Payline!N$5/10, COUNTIF(INDIRECT(ADDRESS(G$14+3, COLUMN(N$1))), $Q$1) + COUNTIF(N$4, $Q$1) + COUNTIF(N$5, $Q$1)) +
          MIN(Payline!N$4/10, COUNTIF(N$4, $Q$1) + COUNTIF(N$5, $Q$1) + COUNTIF(N$6, $Q$1)) +
          MIN(Payline!N$3/10, COUNTIF(N$5:N$7, $Q$1)),
    $I59=(G$14-2),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$I59=(G$14-1),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$I59&lt;G$14, MIN(Payline!N$5/10, COUNTIF(N57:N59, $Q$1)) +
              MIN(Payline!N$4/10, COUNTIF(N58:N60, $Q$1)) +
              MIN(Payline!N$3/10, COUNTIF(N59:N61, $Q$1)),
    TRUE, ""
)</f>
        <v>0.7</v>
      </c>
      <c r="V59" s="46">
        <v>55</v>
      </c>
      <c r="W59" s="43" cm="1">
        <f t="array" aca="1" ref="W59" ca="1">_xlfn.IFS(
    $I59=0,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$I59=1, MIN(Payline!J$5/10, COUNTIF(INDIRECT(ADDRESS(C$14+3, COLUMN(J$1))), $W$1) + COUNTIF(J$4, $W$1) + COUNTIF(J$5, $W$1)) +
          MIN(Payline!J$4/10, COUNTIF(J$4, $W$1) + COUNTIF(J$5, $W$1) + COUNTIF(J$6, $W$1)) +
          MIN(Payline!J$3/10, COUNTIF(J$5:J$7, $W$1)),
    $I59=(C$14-2),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$I59=(C$14-1),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$I59&lt;C$14, MIN(Payline!J$5/10, COUNTIF(J57:J59, $W$1)) +
              MIN(Payline!J$4/10, COUNTIF(J58:J60, $W$1)) +
              MIN(Payline!J$3/10, COUNTIF(J59:J61, $W$1)),
    TRUE, ""
)</f>
        <v>0.3</v>
      </c>
      <c r="X59" s="43" cm="1">
        <f t="array" aca="1" ref="X59" ca="1">_xlfn.IFS(
    $I59=0,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$I59=1, MIN(Payline!K$5/10, COUNTIF(INDIRECT(ADDRESS(D$14+3, COLUMN(K$1))), $W$1) + COUNTIF(K$4, $W$1) + COUNTIF(K$5, $W$1)) +
          MIN(Payline!K$4/10, COUNTIF(K$4, $W$1) + COUNTIF(K$5, $W$1) + COUNTIF(K$6, $W$1)) +
          MIN(Payline!K$3/10, COUNTIF(K$5:K$7, $W$1)),
    $I59=(D$14-2),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$I59=(D$14-1),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$I59&lt;D$14, MIN(Payline!K$5/10, COUNTIF(K57:K59, $W$1)) +
              MIN(Payline!K$4/10, COUNTIF(K58:K60, $W$1)) +
              MIN(Payline!K$3/10, COUNTIF(K59:K61, $W$1)),
    TRUE, ""
)</f>
        <v>0.3</v>
      </c>
      <c r="Y59" s="43" cm="1">
        <f t="array" aca="1" ref="Y59" ca="1">_xlfn.IFS(
    $I59=0,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$I59=1, MIN(Payline!L$5/10, COUNTIF(INDIRECT(ADDRESS(E$14+3, COLUMN(L$1))), $W$1) + COUNTIF(L$4, $W$1) + COUNTIF(L$5, $W$1)) +
          MIN(Payline!L$4/10, COUNTIF(L$4, $W$1) + COUNTIF(L$5, $W$1) + COUNTIF(L$6, $W$1)) +
          MIN(Payline!L$3/10, COUNTIF(L$5:L$7, $W$1)),
    $I59=(E$14-2),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$I59=(E$14-1),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$I59&lt;E$14, MIN(Payline!L$5/10, COUNTIF(L57:L59, $W$1)) +
              MIN(Payline!L$4/10, COUNTIF(L58:L60, $W$1)) +
              MIN(Payline!L$3/10, COUNTIF(L59:L61, $W$1)),
    TRUE, ""
)</f>
        <v>0.3</v>
      </c>
      <c r="Z59" s="43" cm="1">
        <f t="array" aca="1" ref="Z59" ca="1">_xlfn.IFS(
    $I59=0,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$I59=1, MIN(Payline!M$5/10, COUNTIF(INDIRECT(ADDRESS(F$14+3, COLUMN(M$1))), $W$1) + COUNTIF(M$4, $W$1) + COUNTIF(M$5, $W$1)) +
          MIN(Payline!M$4/10, COUNTIF(M$4, $W$1) + COUNTIF(M$5, $W$1) + COUNTIF(M$6, $W$1)) +
          MIN(Payline!M$3/10, COUNTIF(M$5:M$7, $W$1)),
    $I59=(F$14-2),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$I59=(F$14-1),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$I59&lt;F$14, MIN(Payline!M$5/10, COUNTIF(M57:M59, $W$1)) +
              MIN(Payline!M$4/10, COUNTIF(M58:M60, $W$1)) +
              MIN(Payline!M$3/10, COUNTIF(M59:M61, $W$1)),
    TRUE, ""
)</f>
        <v>0.4</v>
      </c>
      <c r="AA59" s="43" cm="1">
        <f t="array" aca="1" ref="AA59" ca="1">_xlfn.IFS(
    $I59=0,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$I59=1, MIN(Payline!N$5/10, COUNTIF(INDIRECT(ADDRESS(G$14+3, COLUMN(N$1))), $W$1) + COUNTIF(N$4, $W$1) + COUNTIF(N$5, $W$1)) +
          MIN(Payline!N$4/10, COUNTIF(N$4, $W$1) + COUNTIF(N$5, $W$1) + COUNTIF(N$6, $W$1)) +
          MIN(Payline!N$3/10, COUNTIF(N$5:N$7, $W$1)),
    $I59=(G$14-2),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$I59=(G$14-1),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$I59&lt;G$14, MIN(Payline!N$5/10, COUNTIF(N57:N59, $W$1)) +
              MIN(Payline!N$4/10, COUNTIF(N58:N60, $W$1)) +
              MIN(Payline!N$3/10, COUNTIF(N59:N61, $W$1)),
    TRUE, ""
)</f>
        <v>0.3</v>
      </c>
      <c r="AB59" s="46">
        <v>55</v>
      </c>
      <c r="AC59" s="43" cm="1">
        <f t="array" aca="1" ref="AC59" ca="1">_xlfn.IFS(
    $I59=0,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$I59=1,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$I59=(C$14-2),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$I59=(C$14-1),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$I59&lt;C$14, MIN(Payline!J$5/10, COUNTIF(J57:J59, $AC$1)) +
              MIN(Payline!J$4/10, COUNTIF(J58:J60, $AC$1)) +
              MIN(Payline!J$3/10, COUNTIF(J59:J61, $AC$1)),
    TRUE, ""
)</f>
        <v>0</v>
      </c>
      <c r="AD59" s="43" cm="1">
        <f t="array" aca="1" ref="AD59" ca="1">_xlfn.IFS(
    $I59=0,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$I59=1,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$I59=(D$14-2),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$I59=(D$14-1),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$I59&lt;D$14, MIN(Payline!K$5/10, COUNTIF(K57:K59, $AC$1)) +
              MIN(Payline!K$4/10, COUNTIF(K58:K60, $AC$1)) +
              MIN(Payline!K$3/10, COUNTIF(K59:K61, $AC$1)),
    TRUE, ""
)</f>
        <v>0</v>
      </c>
      <c r="AE59" s="43" cm="1">
        <f t="array" aca="1" ref="AE59" ca="1">_xlfn.IFS(
    $I59=0,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$I59=1,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$I59=(E$14-2),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$I59=(E$14-1),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$I59&lt;E$14, MIN(Payline!L$5/10, COUNTIF(L57:L59, $AC$1)) +
              MIN(Payline!L$4/10, COUNTIF(L58:L60, $AC$1)) +
              MIN(Payline!L$3/10, COUNTIF(L59:L61, $AC$1)),
    TRUE, ""
)</f>
        <v>0</v>
      </c>
      <c r="AF59" s="43" cm="1">
        <f t="array" aca="1" ref="AF59" ca="1">_xlfn.IFS(
    $I59=0,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$I59=1,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$I59=(F$14-2),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$I59=(F$14-1),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$I59&lt;F$14, MIN(Payline!M$5/10, COUNTIF(M57:M59, $AC$1)) +
              MIN(Payline!M$4/10, COUNTIF(M58:M60, $AC$1)) +
              MIN(Payline!M$3/10, COUNTIF(M59:M61, $AC$1)),
    TRUE, ""
)</f>
        <v>0</v>
      </c>
      <c r="AG59" s="43" cm="1">
        <f t="array" aca="1" ref="AG59" ca="1">_xlfn.IFS(
    $I59=0,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$I59=1,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$I59=(G$14-2),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$I59=(G$14-1),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$I59&lt;G$14, MIN(Payline!N$5/10, COUNTIF(N57:N59, $AC$1)) +
              MIN(Payline!N$4/10, COUNTIF(N58:N60, $AC$1)) +
              MIN(Payline!N$3/10, COUNTIF(N59:N61, $AC$1)),
    TRUE, ""
)</f>
        <v>0</v>
      </c>
      <c r="AH59" s="46">
        <v>55</v>
      </c>
      <c r="AI59" s="43" cm="1">
        <f t="array" aca="1" ref="AI59" ca="1">_xlfn.IFS(
    $I59=0,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$I59=1,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$I59=(C$14-2),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$I59=(C$14-1),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$I59&lt;C$14, MIN(Payline!J$5/10, COUNTIF(J57:J59, $AI$1)) +
              MIN(Payline!J$4/10, COUNTIF(J58:J60, $AI$1)) +
              MIN(Payline!J$3/10, COUNTIF(J59:J61, $AI$1)),
    TRUE, ""
)</f>
        <v>0</v>
      </c>
      <c r="AJ59" s="43" cm="1">
        <f t="array" aca="1" ref="AJ59" ca="1">_xlfn.IFS(
    $I59=0,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$I59=1,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$I59=(D$14-2),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$I59=(D$14-1),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$I59&lt;D$14, MIN(Payline!K$5/10, COUNTIF(K57:K59, $AI$1)) +
              MIN(Payline!K$4/10, COUNTIF(K58:K60, $AI$1)) +
              MIN(Payline!K$3/10, COUNTIF(K59:K61, $AI$1)),
    TRUE, ""
)</f>
        <v>0</v>
      </c>
      <c r="AK59" s="43" cm="1">
        <f t="array" aca="1" ref="AK59" ca="1">_xlfn.IFS(
    $I59=0,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$I59=1,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$I59=(E$14-2),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$I59=(E$14-1),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$I59&lt;E$14, MIN(Payline!L$5/10, COUNTIF(L57:L59, $AI$1)) +
              MIN(Payline!L$4/10, COUNTIF(L58:L60, $AI$1)) +
              MIN(Payline!L$3/10, COUNTIF(L59:L61, $AI$1)),
    TRUE, ""
)</f>
        <v>0</v>
      </c>
      <c r="AL59" s="43" cm="1">
        <f t="array" aca="1" ref="AL59" ca="1">_xlfn.IFS(
    $I59=0,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$I59=1,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$I59=(F$14-2),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$I59=(F$14-1),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$I59&lt;F$14, MIN(Payline!M$5/10, COUNTIF(M57:M59, $AI$1)) +
              MIN(Payline!M$4/10, COUNTIF(M58:M60, $AI$1)) +
              MIN(Payline!M$3/10, COUNTIF(M59:M61, $AI$1)),
    TRUE, ""
)</f>
        <v>0</v>
      </c>
      <c r="AM59" s="43" cm="1">
        <f t="array" aca="1" ref="AM59" ca="1">_xlfn.IFS(
    $I59=0,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$I59=1,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$I59=(G$14-2),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$I59=(G$14-1),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$I59&lt;G$14, MIN(Payline!N$5/10, COUNTIF(N57:N59, $AI$1)) +
              MIN(Payline!N$4/10, COUNTIF(N58:N60, $AI$1)) +
              MIN(Payline!N$3/10, COUNTIF(N59:N61, $AI$1)),
    TRUE, ""
)</f>
        <v>0</v>
      </c>
      <c r="AN59" s="46">
        <v>55</v>
      </c>
      <c r="AO59" s="43" cm="1">
        <f t="array" aca="1" ref="AO59" ca="1">_xlfn.IFS(
    $I59=0,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$I59=1,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$I59=(C$14-2),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$I59=(C$14-1),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$I59&lt;C$14, MIN(Payline!J$5/10, COUNTIF(J57:J59, $AO$1)) +
              MIN(Payline!J$4/10, COUNTIF(J58:J60, $AO$1)) +
              MIN(Payline!J$3/10, COUNTIF(J59:J61, $AO$1)),
    TRUE, ""
)</f>
        <v>0.7</v>
      </c>
      <c r="AP59" s="43" cm="1">
        <f t="array" aca="1" ref="AP59" ca="1">_xlfn.IFS(
    $I59=0,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$I59=1,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$I59=(D$14-2),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$I59=(D$14-1),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$I59&lt;D$14, MIN(Payline!K$5/10, COUNTIF(K57:K59, $AO$1)) +
              MIN(Payline!K$4/10, COUNTIF(K58:K60, $AO$1)) +
              MIN(Payline!K$3/10, COUNTIF(K59:K61, $AO$1)),
    TRUE, ""
)</f>
        <v>0.7</v>
      </c>
      <c r="AQ59" s="43" cm="1">
        <f t="array" aca="1" ref="AQ59" ca="1">_xlfn.IFS(
    $I59=0,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$I59=1,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$I59=(E$14-2),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$I59=(E$14-1),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$I59&lt;E$14, MIN(Payline!L$5/10, COUNTIF(L57:L59, $AO$1)) +
              MIN(Payline!L$4/10, COUNTIF(L58:L60, $AO$1)) +
              MIN(Payline!L$3/10, COUNTIF(L59:L61, $AO$1)),
    TRUE, ""
)</f>
        <v>0.7</v>
      </c>
      <c r="AR59" s="43" cm="1">
        <f t="array" aca="1" ref="AR59" ca="1">_xlfn.IFS(
    $I59=0,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$I59=1,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$I59=(F$14-2),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$I59=(F$14-1),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$I59&lt;F$14, MIN(Payline!M$5/10, COUNTIF(M57:M59, $AO$1)) +
              MIN(Payline!M$4/10, COUNTIF(M58:M60, $AO$1)) +
              MIN(Payline!M$3/10, COUNTIF(M59:M61, $AO$1)),
    TRUE, ""
)</f>
        <v>0.6</v>
      </c>
      <c r="AS59" s="43" cm="1">
        <f t="array" aca="1" ref="AS59" ca="1">_xlfn.IFS(
    $I59=0,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$I59=1,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$I59=(G$14-2),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$I59=(G$14-1),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$I59&lt;G$14, MIN(Payline!N$5/10, COUNTIF(N57:N59, $AO$1)) +
              MIN(Payline!N$4/10, COUNTIF(N58:N60, $AO$1)) +
              MIN(Payline!N$3/10, COUNTIF(N59:N61, $AO$1)),
    TRUE, ""
)</f>
        <v>0.7</v>
      </c>
      <c r="AT59" s="46">
        <v>55</v>
      </c>
      <c r="AU59" s="43" cm="1">
        <f t="array" aca="1" ref="AU59" ca="1">_xlfn.IFS(
    $I59=0,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$I59=1,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$I59=(C$14-2),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$I59=(C$14-1),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$I59&lt;C$14, MIN(Payline!J$5/10, COUNTIF(J57:J59, $AU$1)) +
              MIN(Payline!J$4/10, COUNTIF(J58:J60, $AU$1)) +
              MIN(Payline!J$3/10, COUNTIF(J59:J61, $AU$1)),
    TRUE, ""
)</f>
        <v>1</v>
      </c>
      <c r="AV59" s="43" cm="1">
        <f t="array" aca="1" ref="AV59" ca="1">_xlfn.IFS(
    $I59=0,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$I59=1,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$I59=(D$14-2),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$I59=(D$14-1),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$I59&lt;D$14, MIN(Payline!K$5/10, COUNTIF(K57:K59, $AU$1)) +
              MIN(Payline!K$4/10, COUNTIF(K58:K60, $AU$1)) +
              MIN(Payline!K$3/10, COUNTIF(K59:K61, $AU$1)),
    TRUE, ""
)</f>
        <v>1</v>
      </c>
      <c r="AW59" s="43" cm="1">
        <f t="array" aca="1" ref="AW59" ca="1">_xlfn.IFS(
    $I59=0,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$I59=1,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$I59=(E$14-2),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$I59=(E$14-1),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$I59&lt;E$14, MIN(Payline!L$5/10, COUNTIF(L57:L59, $AU$1)) +
              MIN(Payline!L$4/10, COUNTIF(L58:L60, $AU$1)) +
              MIN(Payline!L$3/10, COUNTIF(L59:L61, $AU$1)),
    TRUE, ""
)</f>
        <v>1</v>
      </c>
      <c r="AX59" s="43" cm="1">
        <f t="array" aca="1" ref="AX59" ca="1">_xlfn.IFS(
    $I59=0,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$I59=1,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$I59=(F$14-2),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$I59=(F$14-1),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$I59&lt;F$14, MIN(Payline!M$5/10, COUNTIF(M57:M59, $AU$1)) +
              MIN(Payline!M$4/10, COUNTIF(M58:M60, $AU$1)) +
              MIN(Payline!M$3/10, COUNTIF(M59:M61, $AU$1)),
    TRUE, ""
)</f>
        <v>1</v>
      </c>
      <c r="AY59" s="43" cm="1">
        <f t="array" aca="1" ref="AY59" ca="1">_xlfn.IFS(
    $I59=0,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$I59=1,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$I59=(G$14-2),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$I59=(G$14-1),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$I59&lt;G$14, MIN(Payline!N$5/10, COUNTIF(N57:N59, $AU$1)) +
              MIN(Payline!N$4/10, COUNTIF(N58:N60, $AU$1)) +
              MIN(Payline!N$3/10, COUNTIF(N59:N61, $AU$1)),
    TRUE, ""
)</f>
        <v>1</v>
      </c>
      <c r="AZ59" s="46">
        <v>55</v>
      </c>
      <c r="BA59" s="43" cm="1">
        <f t="array" aca="1" ref="BA59" ca="1">_xlfn.IFS(
    $I59=0,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$I59=1,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$I59=(C$14-2),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$I59=(C$14-1),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$I59&lt;C$14, MIN(Payline!J$5/10, COUNTIF(J57:J59, $BA$1)) +
              MIN(Payline!J$4/10, COUNTIF(J58:J60, $BA$1)) +
              MIN(Payline!J$3/10, COUNTIF(J59:J61, $BA$1)),
    TRUE, ""
)</f>
        <v>0</v>
      </c>
      <c r="BB59" s="43" cm="1">
        <f t="array" aca="1" ref="BB59" ca="1">_xlfn.IFS(
    $I59=0,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$I59=1,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$I59=(D$14-2),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$I59=(D$14-1),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$I59&lt;D$14, MIN(Payline!K$5/10, COUNTIF(K57:K59, $BA$1)) +
              MIN(Payline!K$4/10, COUNTIF(K58:K60, $BA$1)) +
              MIN(Payline!K$3/10, COUNTIF(K59:K61, $BA$1)),
    TRUE, ""
)</f>
        <v>0</v>
      </c>
      <c r="BC59" s="43" cm="1">
        <f t="array" aca="1" ref="BC59" ca="1">_xlfn.IFS(
    $I59=0,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$I59=1,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$I59=(E$14-2),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$I59=(E$14-1),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$I59&lt;E$14, MIN(Payline!L$5/10, COUNTIF(L57:L59, $BA$1)) +
              MIN(Payline!L$4/10, COUNTIF(L58:L60, $BA$1)) +
              MIN(Payline!L$3/10, COUNTIF(L59:L61, $BA$1)),
    TRUE, ""
)</f>
        <v>0</v>
      </c>
      <c r="BD59" s="43" cm="1">
        <f t="array" aca="1" ref="BD59" ca="1">_xlfn.IFS(
    $I59=0,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$I59=1,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$I59=(F$14-2),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$I59=(F$14-1),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$I59&lt;F$14, MIN(Payline!M$5/10, COUNTIF(M57:M59, $BA$1)) +
              MIN(Payline!M$4/10, COUNTIF(M58:M60, $BA$1)) +
              MIN(Payline!M$3/10, COUNTIF(M59:M61, $BA$1)),
    TRUE, ""
)</f>
        <v>0</v>
      </c>
      <c r="BE59" s="43" cm="1">
        <f t="array" aca="1" ref="BE59" ca="1">_xlfn.IFS(
    $I59=0,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$I59=1,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$I59=(G$14-2),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$I59=(G$14-1),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$I59&lt;G$14, MIN(Payline!N$5/10, COUNTIF(N57:N59, $BA$1)) +
              MIN(Payline!N$4/10, COUNTIF(N58:N60, $BA$1)) +
              MIN(Payline!N$3/10, COUNTIF(N59:N61, $BA$1)),
    TRUE, ""
)</f>
        <v>0</v>
      </c>
      <c r="BF59" s="46">
        <v>55</v>
      </c>
      <c r="BG59" s="43" cm="1">
        <f t="array" aca="1" ref="BG59" ca="1">_xlfn.IFS(
    $I59=0,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$I59=1,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$I59=(C$14-2),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$I59=(C$14-1),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$I59&lt;C$14, MIN(Payline!J$5/10, COUNTIF(J57:J59, $BG$1)) +
              MIN(Payline!J$4/10, COUNTIF(J58:J60, $BG$1)) +
              MIN(Payline!J$3/10, COUNTIF(J59:J61, $BG$1)),
    TRUE, ""
)</f>
        <v>0.3</v>
      </c>
      <c r="BH59" s="43" cm="1">
        <f t="array" aca="1" ref="BH59" ca="1">_xlfn.IFS(
    $I59=0,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$I59=1,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$I59=(D$14-2),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$I59=(D$14-1),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$I59&lt;D$14, MIN(Payline!K$5/10, COUNTIF(K57:K59, $BG$1)) +
              MIN(Payline!K$4/10, COUNTIF(K58:K60, $BG$1)) +
              MIN(Payline!K$3/10, COUNTIF(K59:K61, $BG$1)),
    TRUE, ""
)</f>
        <v>0.4</v>
      </c>
      <c r="BI59" s="43" cm="1">
        <f t="array" aca="1" ref="BI59" ca="1">_xlfn.IFS(
    $I59=0,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$I59=1,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$I59=(E$14-2),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$I59=(E$14-1),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$I59&lt;E$14, MIN(Payline!L$5/10, COUNTIF(L57:L59, $BG$1)) +
              MIN(Payline!L$4/10, COUNTIF(L58:L60, $BG$1)) +
              MIN(Payline!L$3/10, COUNTIF(L59:L61, $BG$1)),
    TRUE, ""
)</f>
        <v>0.3</v>
      </c>
      <c r="BJ59" s="43" cm="1">
        <f t="array" aca="1" ref="BJ59" ca="1">_xlfn.IFS(
    $I59=0,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$I59=1,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$I59=(F$14-2),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$I59=(F$14-1),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$I59&lt;F$14, MIN(Payline!M$5/10, COUNTIF(M57:M59, $BG$1)) +
              MIN(Payline!M$4/10, COUNTIF(M58:M60, $BG$1)) +
              MIN(Payline!M$3/10, COUNTIF(M59:M61, $BG$1)),
    TRUE, ""
)</f>
        <v>0.3</v>
      </c>
      <c r="BK59" s="43" cm="1">
        <f t="array" aca="1" ref="BK59" ca="1">_xlfn.IFS(
    $I59=0,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$I59=1,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$I59=(G$14-2),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$I59=(G$14-1),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$I59&lt;G$14, MIN(Payline!N$5/10, COUNTIF(N57:N59, $BG$1)) +
              MIN(Payline!N$4/10, COUNTIF(N58:N60, $BG$1)) +
              MIN(Payline!N$3/10, COUNTIF(N59:N61, $BG$1)),
    TRUE, ""
)</f>
        <v>0.3</v>
      </c>
      <c r="BL59" s="46">
        <v>55</v>
      </c>
      <c r="BM59" s="43" cm="1">
        <f t="array" aca="1" ref="BM59" ca="1">_xlfn.IFS(
    $I59=0,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$I59=1,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$I59=(C$14-2),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$I59=(C$14-1),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$I59&lt;C$14, MIN(Payline!J$5/10, COUNTIF(J57:J59, $BM$1)) +
              MIN(Payline!J$4/10, COUNTIF(J58:J60, $BM$1)) +
              MIN(Payline!J$3/10, COUNTIF(J59:J61, $BM$1)),
    TRUE, ""
)</f>
        <v>0</v>
      </c>
      <c r="BN59" s="43" cm="1">
        <f t="array" aca="1" ref="BN59" ca="1">_xlfn.IFS(
    $I59=0,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$I59=1,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$I59=(D$14-2),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$I59=(D$14-1),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$I59&lt;D$14, MIN(Payline!K$5/10, COUNTIF(K57:K59, $BM$1)) +
              MIN(Payline!K$4/10, COUNTIF(K58:K60, $BM$1)) +
              MIN(Payline!K$3/10, COUNTIF(K59:K61, $BM$1)),
    TRUE, ""
)</f>
        <v>0</v>
      </c>
      <c r="BO59" s="43" cm="1">
        <f t="array" aca="1" ref="BO59" ca="1">_xlfn.IFS(
    $I59=0,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$I59=1,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$I59=(E$14-2),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$I59=(E$14-1),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$I59&lt;E$14, MIN(Payline!L$5/10, COUNTIF(L57:L59, $BM$1)) +
              MIN(Payline!L$4/10, COUNTIF(L58:L60, $BM$1)) +
              MIN(Payline!L$3/10, COUNTIF(L59:L61, $BM$1)),
    TRUE, ""
)</f>
        <v>0</v>
      </c>
      <c r="BP59" s="43" cm="1">
        <f t="array" aca="1" ref="BP59" ca="1">_xlfn.IFS(
    $I59=0,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$I59=1,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$I59=(F$14-2),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$I59=(F$14-1),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$I59&lt;F$14, MIN(Payline!M$5/10, COUNTIF(M57:M59, $BM$1)) +
              MIN(Payline!M$4/10, COUNTIF(M58:M60, $BM$1)) +
              MIN(Payline!M$3/10, COUNTIF(M59:M61, $BM$1)),
    TRUE, ""
)</f>
        <v>0</v>
      </c>
      <c r="BQ59" s="161" cm="1">
        <f t="array" aca="1" ref="BQ59" ca="1">_xlfn.IFS(
    $I59=0,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$I59=1,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$I59=(G$14-2),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$I59=(G$14-1),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$I59&lt;G$14, MIN(Payline!N$5/10, COUNTIF(N57:N59, $BM$1)) +
              MIN(Payline!N$4/10, COUNTIF(N58:N60, $BM$1)) +
              MIN(Payline!N$3/10, COUNTIF(N59:N61, $BM$1)),
    TRUE, ""
)</f>
        <v>0</v>
      </c>
    </row>
    <row r="60" spans="1:69">
      <c r="A60" s="90" t="s">
        <v>10</v>
      </c>
      <c r="B60" s="63">
        <v>4</v>
      </c>
      <c r="C60" s="90">
        <f t="shared" ca="1" si="18"/>
        <v>6.3000000000000007</v>
      </c>
      <c r="D60" s="43">
        <f t="shared" ca="1" si="18"/>
        <v>5.5</v>
      </c>
      <c r="E60" s="43">
        <f t="shared" ca="1" si="18"/>
        <v>6.3000000000000007</v>
      </c>
      <c r="F60" s="43">
        <f t="shared" ca="1" si="18"/>
        <v>6.2</v>
      </c>
      <c r="G60" s="89">
        <f t="shared" ca="1" si="18"/>
        <v>6.3000000000000007</v>
      </c>
      <c r="I60" s="84">
        <v>56</v>
      </c>
      <c r="J60" s="83" t="s">
        <v>185</v>
      </c>
      <c r="K60" s="83" t="s">
        <v>185</v>
      </c>
      <c r="L60" s="83" t="s">
        <v>185</v>
      </c>
      <c r="M60" s="83" t="s">
        <v>185</v>
      </c>
      <c r="N60" s="83" t="s">
        <v>185</v>
      </c>
      <c r="P60" s="46">
        <v>56</v>
      </c>
      <c r="Q60" s="43" cm="1">
        <f t="array" aca="1" ref="Q60" ca="1">_xlfn.IFS(
    $I60=0,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$I60=1, MIN(Payline!J$5/10, COUNTIF(INDIRECT(ADDRESS(C$14+3, COLUMN(J$1))), $Q$1) + COUNTIF(J$4, $Q$1) + COUNTIF(J$5, $Q$1)) +
          MIN(Payline!J$4/10, COUNTIF(J$4, $Q$1) + COUNTIF(J$5, $Q$1) + COUNTIF(J$6, $Q$1)) +
          MIN(Payline!J$3/10, COUNTIF(J$5:J$7, $Q$1)),
    $I60=(C$14-2),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$I60&lt;C$14, MIN(Payline!J$5/10, COUNTIF(J58:J60, $Q$1)) +
              MIN(Payline!J$4/10, COUNTIF(J59:J61, $Q$1)) +
              MIN(Payline!J$3/10, COUNTIF(J60:J62, $Q$1)),
    TRUE, ""
)</f>
        <v>1</v>
      </c>
      <c r="R60" s="43" cm="1">
        <f t="array" aca="1" ref="R60" ca="1">_xlfn.IFS(
    $I60=0,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$I60=1, MIN(Payline!K$5/10, COUNTIF(INDIRECT(ADDRESS(D$14+3, COLUMN(K$1))), $Q$1) + COUNTIF(K$4, $Q$1) + COUNTIF(K$5, $Q$1)) +
          MIN(Payline!K$4/10, COUNTIF(K$4, $Q$1) + COUNTIF(K$5, $Q$1) + COUNTIF(K$6, $Q$1)) +
          MIN(Payline!K$3/10, COUNTIF(K$5:K$7, $Q$1)),
    $I60=(D$14-2),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$I60&lt;D$14, MIN(Payline!K$5/10, COUNTIF(K58:K60, $Q$1)) +
              MIN(Payline!K$4/10, COUNTIF(K59:K61, $Q$1)) +
              MIN(Payline!K$3/10, COUNTIF(K60:K62, $Q$1)),
    TRUE, ""
)</f>
        <v>1</v>
      </c>
      <c r="S60" s="43" cm="1">
        <f t="array" aca="1" ref="S60" ca="1">_xlfn.IFS(
    $I60=0,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$I60=1, MIN(Payline!L$5/10, COUNTIF(INDIRECT(ADDRESS(E$14+3, COLUMN(L$1))), $Q$1) + COUNTIF(L$4, $Q$1) + COUNTIF(L$5, $Q$1)) +
          MIN(Payline!L$4/10, COUNTIF(L$4, $Q$1) + COUNTIF(L$5, $Q$1) + COUNTIF(L$6, $Q$1)) +
          MIN(Payline!L$3/10, COUNTIF(L$5:L$7, $Q$1)),
    $I60=(E$14-2),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$I60&lt;E$14, MIN(Payline!L$5/10, COUNTIF(L58:L60, $Q$1)) +
              MIN(Payline!L$4/10, COUNTIF(L59:L61, $Q$1)) +
              MIN(Payline!L$3/10, COUNTIF(L60:L62, $Q$1)),
    TRUE, ""
)</f>
        <v>1</v>
      </c>
      <c r="T60" s="43" cm="1">
        <f t="array" aca="1" ref="T60" ca="1">_xlfn.IFS(
    $I60=0,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$I60=1, MIN(Payline!M$5/10, COUNTIF(INDIRECT(ADDRESS(F$14+3, COLUMN(M$1))), $Q$1) + COUNTIF(M$4, $Q$1) + COUNTIF(M$5, $Q$1)) +
          MIN(Payline!M$4/10, COUNTIF(M$4, $Q$1) + COUNTIF(M$5, $Q$1) + COUNTIF(M$6, $Q$1)) +
          MIN(Payline!M$3/10, COUNTIF(M$5:M$7, $Q$1)),
    $I60=(F$14-2),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$I60&lt;F$14, MIN(Payline!M$5/10, COUNTIF(M58:M60, $Q$1)) +
              MIN(Payline!M$4/10, COUNTIF(M59:M61, $Q$1)) +
              MIN(Payline!M$3/10, COUNTIF(M60:M62, $Q$1)),
    TRUE, ""
)</f>
        <v>1</v>
      </c>
      <c r="U60" s="43" cm="1">
        <f t="array" aca="1" ref="U60" ca="1">_xlfn.IFS(
    $I60=0,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$I60=1, MIN(Payline!N$5/10, COUNTIF(INDIRECT(ADDRESS(G$14+3, COLUMN(N$1))), $Q$1) + COUNTIF(N$4, $Q$1) + COUNTIF(N$5, $Q$1)) +
          MIN(Payline!N$4/10, COUNTIF(N$4, $Q$1) + COUNTIF(N$5, $Q$1) + COUNTIF(N$6, $Q$1)) +
          MIN(Payline!N$3/10, COUNTIF(N$5:N$7, $Q$1)),
    $I60=(G$14-2),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$I60&lt;G$14, MIN(Payline!N$5/10, COUNTIF(N58:N60, $Q$1)) +
              MIN(Payline!N$4/10, COUNTIF(N59:N61, $Q$1)) +
              MIN(Payline!N$3/10, COUNTIF(N60:N62, $Q$1)),
    TRUE, ""
)</f>
        <v>1</v>
      </c>
      <c r="V60" s="46">
        <v>56</v>
      </c>
      <c r="W60" s="43" cm="1">
        <f t="array" aca="1" ref="W60" ca="1">_xlfn.IFS(
    $I60=0,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$I60=1, MIN(Payline!J$5/10, COUNTIF(INDIRECT(ADDRESS(C$14+3, COLUMN(J$1))), $W$1) + COUNTIF(J$4, $W$1) + COUNTIF(J$5, $W$1)) +
          MIN(Payline!J$4/10, COUNTIF(J$4, $W$1) + COUNTIF(J$5, $W$1) + COUNTIF(J$6, $W$1)) +
          MIN(Payline!J$3/10, COUNTIF(J$5:J$7, $W$1)),
    $I60=(C$14-2),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$I60&lt;C$14, MIN(Payline!J$5/10, COUNTIF(J58:J60, $W$1)) +
              MIN(Payline!J$4/10, COUNTIF(J59:J61, $W$1)) +
              MIN(Payline!J$3/10, COUNTIF(J60:J62, $W$1)),
    TRUE, ""
)</f>
        <v>0.7</v>
      </c>
      <c r="X60" s="43" cm="1">
        <f t="array" aca="1" ref="X60" ca="1">_xlfn.IFS(
    $I60=0,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$I60=1, MIN(Payline!K$5/10, COUNTIF(INDIRECT(ADDRESS(D$14+3, COLUMN(K$1))), $W$1) + COUNTIF(K$4, $W$1) + COUNTIF(K$5, $W$1)) +
          MIN(Payline!K$4/10, COUNTIF(K$4, $W$1) + COUNTIF(K$5, $W$1) + COUNTIF(K$6, $W$1)) +
          MIN(Payline!K$3/10, COUNTIF(K$5:K$7, $W$1)),
    $I60=(D$14-2),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$I60&lt;D$14, MIN(Payline!K$5/10, COUNTIF(K58:K60, $W$1)) +
              MIN(Payline!K$4/10, COUNTIF(K59:K61, $W$1)) +
              MIN(Payline!K$3/10, COUNTIF(K60:K62, $W$1)),
    TRUE, ""
)</f>
        <v>0.6</v>
      </c>
      <c r="Y60" s="43" cm="1">
        <f t="array" aca="1" ref="Y60" ca="1">_xlfn.IFS(
    $I60=0,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$I60=1, MIN(Payline!L$5/10, COUNTIF(INDIRECT(ADDRESS(E$14+3, COLUMN(L$1))), $W$1) + COUNTIF(L$4, $W$1) + COUNTIF(L$5, $W$1)) +
          MIN(Payline!L$4/10, COUNTIF(L$4, $W$1) + COUNTIF(L$5, $W$1) + COUNTIF(L$6, $W$1)) +
          MIN(Payline!L$3/10, COUNTIF(L$5:L$7, $W$1)),
    $I60=(E$14-2),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$I60&lt;E$14, MIN(Payline!L$5/10, COUNTIF(L58:L60, $W$1)) +
              MIN(Payline!L$4/10, COUNTIF(L59:L61, $W$1)) +
              MIN(Payline!L$3/10, COUNTIF(L60:L62, $W$1)),
    TRUE, ""
)</f>
        <v>0.7</v>
      </c>
      <c r="Z60" s="43" cm="1">
        <f t="array" aca="1" ref="Z60" ca="1">_xlfn.IFS(
    $I60=0,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$I60=1, MIN(Payline!M$5/10, COUNTIF(INDIRECT(ADDRESS(F$14+3, COLUMN(M$1))), $W$1) + COUNTIF(M$4, $W$1) + COUNTIF(M$5, $W$1)) +
          MIN(Payline!M$4/10, COUNTIF(M$4, $W$1) + COUNTIF(M$5, $W$1) + COUNTIF(M$6, $W$1)) +
          MIN(Payline!M$3/10, COUNTIF(M$5:M$7, $W$1)),
    $I60=(F$14-2),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$I60&lt;F$14, MIN(Payline!M$5/10, COUNTIF(M58:M60, $W$1)) +
              MIN(Payline!M$4/10, COUNTIF(M59:M61, $W$1)) +
              MIN(Payline!M$3/10, COUNTIF(M60:M62, $W$1)),
    TRUE, ""
)</f>
        <v>0.7</v>
      </c>
      <c r="AA60" s="43" cm="1">
        <f t="array" aca="1" ref="AA60" ca="1">_xlfn.IFS(
    $I60=0,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$I60=1, MIN(Payline!N$5/10, COUNTIF(INDIRECT(ADDRESS(G$14+3, COLUMN(N$1))), $W$1) + COUNTIF(N$4, $W$1) + COUNTIF(N$5, $W$1)) +
          MIN(Payline!N$4/10, COUNTIF(N$4, $W$1) + COUNTIF(N$5, $W$1) + COUNTIF(N$6, $W$1)) +
          MIN(Payline!N$3/10, COUNTIF(N$5:N$7, $W$1)),
    $I60=(G$14-2),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$I60&lt;G$14, MIN(Payline!N$5/10, COUNTIF(N58:N60, $W$1)) +
              MIN(Payline!N$4/10, COUNTIF(N59:N61, $W$1)) +
              MIN(Payline!N$3/10, COUNTIF(N60:N62, $W$1)),
    TRUE, ""
)</f>
        <v>0.7</v>
      </c>
      <c r="AB60" s="46">
        <v>56</v>
      </c>
      <c r="AC60" s="43" cm="1">
        <f t="array" aca="1" ref="AC60" ca="1">_xlfn.IFS(
    $I60=0,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$I60&lt;C$14, MIN(Payline!J$5/10, COUNTIF(J58:J60, $AC$1)) +
              MIN(Payline!J$4/10, COUNTIF(J59:J61, $AC$1)) +
              MIN(Payline!J$3/10, COUNTIF(J60:J62, $AC$1)),
    TRUE, ""
)</f>
        <v>0.3</v>
      </c>
      <c r="AD60" s="43" cm="1">
        <f t="array" aca="1" ref="AD60" ca="1">_xlfn.IFS(
    $I60=0,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$I60&lt;D$14, MIN(Payline!K$5/10, COUNTIF(K58:K60, $AC$1)) +
              MIN(Payline!K$4/10, COUNTIF(K59:K61, $AC$1)) +
              MIN(Payline!K$3/10, COUNTIF(K60:K62, $AC$1)),
    TRUE, ""
)</f>
        <v>0.3</v>
      </c>
      <c r="AE60" s="43" cm="1">
        <f t="array" aca="1" ref="AE60" ca="1">_xlfn.IFS(
    $I60=0,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$I60&lt;E$14, MIN(Payline!L$5/10, COUNTIF(L58:L60, $AC$1)) +
              MIN(Payline!L$4/10, COUNTIF(L59:L61, $AC$1)) +
              MIN(Payline!L$3/10, COUNTIF(L60:L62, $AC$1)),
    TRUE, ""
)</f>
        <v>0.3</v>
      </c>
      <c r="AF60" s="43" cm="1">
        <f t="array" aca="1" ref="AF60" ca="1">_xlfn.IFS(
    $I60=0,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$I60&lt;F$14, MIN(Payline!M$5/10, COUNTIF(M58:M60, $AC$1)) +
              MIN(Payline!M$4/10, COUNTIF(M59:M61, $AC$1)) +
              MIN(Payline!M$3/10, COUNTIF(M60:M62, $AC$1)),
    TRUE, ""
)</f>
        <v>0.4</v>
      </c>
      <c r="AG60" s="43" cm="1">
        <f t="array" aca="1" ref="AG60" ca="1">_xlfn.IFS(
    $I60=0,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$I60&lt;G$14, MIN(Payline!N$5/10, COUNTIF(N58:N60, $AC$1)) +
              MIN(Payline!N$4/10, COUNTIF(N59:N61, $AC$1)) +
              MIN(Payline!N$3/10, COUNTIF(N60:N62, $AC$1)),
    TRUE, ""
)</f>
        <v>0.3</v>
      </c>
      <c r="AH60" s="46">
        <v>56</v>
      </c>
      <c r="AI60" s="43" cm="1">
        <f t="array" aca="1" ref="AI60" ca="1">_xlfn.IFS(
    $I60=0,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$I60&lt;C$14, MIN(Payline!J$5/10, COUNTIF(J58:J60, $AI$1)) +
              MIN(Payline!J$4/10, COUNTIF(J59:J61, $AI$1)) +
              MIN(Payline!J$3/10, COUNTIF(J60:J62, $AI$1)),
    TRUE, ""
)</f>
        <v>0</v>
      </c>
      <c r="AJ60" s="43" cm="1">
        <f t="array" aca="1" ref="AJ60" ca="1">_xlfn.IFS(
    $I60=0,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$I60&lt;D$14, MIN(Payline!K$5/10, COUNTIF(K58:K60, $AI$1)) +
              MIN(Payline!K$4/10, COUNTIF(K59:K61, $AI$1)) +
              MIN(Payline!K$3/10, COUNTIF(K60:K62, $AI$1)),
    TRUE, ""
)</f>
        <v>0</v>
      </c>
      <c r="AK60" s="43" cm="1">
        <f t="array" aca="1" ref="AK60" ca="1">_xlfn.IFS(
    $I60=0,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$I60&lt;E$14, MIN(Payline!L$5/10, COUNTIF(L58:L60, $AI$1)) +
              MIN(Payline!L$4/10, COUNTIF(L59:L61, $AI$1)) +
              MIN(Payline!L$3/10, COUNTIF(L60:L62, $AI$1)),
    TRUE, ""
)</f>
        <v>0</v>
      </c>
      <c r="AL60" s="43" cm="1">
        <f t="array" aca="1" ref="AL60" ca="1">_xlfn.IFS(
    $I60=0,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$I60&lt;F$14, MIN(Payline!M$5/10, COUNTIF(M58:M60, $AI$1)) +
              MIN(Payline!M$4/10, COUNTIF(M59:M61, $AI$1)) +
              MIN(Payline!M$3/10, COUNTIF(M60:M62, $AI$1)),
    TRUE, ""
)</f>
        <v>0</v>
      </c>
      <c r="AM60" s="43" cm="1">
        <f t="array" aca="1" ref="AM60" ca="1">_xlfn.IFS(
    $I60=0,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$I60&lt;G$14, MIN(Payline!N$5/10, COUNTIF(N58:N60, $AI$1)) +
              MIN(Payline!N$4/10, COUNTIF(N59:N61, $AI$1)) +
              MIN(Payline!N$3/10, COUNTIF(N60:N62, $AI$1)),
    TRUE, ""
)</f>
        <v>0</v>
      </c>
      <c r="AN60" s="46">
        <v>56</v>
      </c>
      <c r="AO60" s="43" cm="1">
        <f t="array" aca="1" ref="AO60" ca="1">_xlfn.IFS(
    $I60=0,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$I60&lt;C$14, MIN(Payline!J$5/10, COUNTIF(J58:J60, $AO$1)) +
              MIN(Payline!J$4/10, COUNTIF(J59:J61, $AO$1)) +
              MIN(Payline!J$3/10, COUNTIF(J60:J62, $AO$1)),
    TRUE, ""
)</f>
        <v>0.3</v>
      </c>
      <c r="AP60" s="43" cm="1">
        <f t="array" aca="1" ref="AP60" ca="1">_xlfn.IFS(
    $I60=0,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$I60&lt;D$14, MIN(Payline!K$5/10, COUNTIF(K58:K60, $AO$1)) +
              MIN(Payline!K$4/10, COUNTIF(K59:K61, $AO$1)) +
              MIN(Payline!K$3/10, COUNTIF(K60:K62, $AO$1)),
    TRUE, ""
)</f>
        <v>0.4</v>
      </c>
      <c r="AQ60" s="43" cm="1">
        <f t="array" aca="1" ref="AQ60" ca="1">_xlfn.IFS(
    $I60=0,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$I60&lt;E$14, MIN(Payline!L$5/10, COUNTIF(L58:L60, $AO$1)) +
              MIN(Payline!L$4/10, COUNTIF(L59:L61, $AO$1)) +
              MIN(Payline!L$3/10, COUNTIF(L60:L62, $AO$1)),
    TRUE, ""
)</f>
        <v>0.3</v>
      </c>
      <c r="AR60" s="43" cm="1">
        <f t="array" aca="1" ref="AR60" ca="1">_xlfn.IFS(
    $I60=0,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$I60&lt;F$14, MIN(Payline!M$5/10, COUNTIF(M58:M60, $AO$1)) +
              MIN(Payline!M$4/10, COUNTIF(M59:M61, $AO$1)) +
              MIN(Payline!M$3/10, COUNTIF(M60:M62, $AO$1)),
    TRUE, ""
)</f>
        <v>0.3</v>
      </c>
      <c r="AS60" s="43" cm="1">
        <f t="array" aca="1" ref="AS60" ca="1">_xlfn.IFS(
    $I60=0,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$I60&lt;G$14, MIN(Payline!N$5/10, COUNTIF(N58:N60, $AO$1)) +
              MIN(Payline!N$4/10, COUNTIF(N59:N61, $AO$1)) +
              MIN(Payline!N$3/10, COUNTIF(N60:N62, $AO$1)),
    TRUE, ""
)</f>
        <v>0.3</v>
      </c>
      <c r="AT60" s="46">
        <v>56</v>
      </c>
      <c r="AU60" s="43" cm="1">
        <f t="array" aca="1" ref="AU60" ca="1">_xlfn.IFS(
    $I60=0,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$I60&lt;C$14, MIN(Payline!J$5/10, COUNTIF(J58:J60, $AU$1)) +
              MIN(Payline!J$4/10, COUNTIF(J59:J61, $AU$1)) +
              MIN(Payline!J$3/10, COUNTIF(J60:J62, $AU$1)),
    TRUE, ""
)</f>
        <v>0.7</v>
      </c>
      <c r="AV60" s="43" cm="1">
        <f t="array" aca="1" ref="AV60" ca="1">_xlfn.IFS(
    $I60=0,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$I60&lt;D$14, MIN(Payline!K$5/10, COUNTIF(K58:K60, $AU$1)) +
              MIN(Payline!K$4/10, COUNTIF(K59:K61, $AU$1)) +
              MIN(Payline!K$3/10, COUNTIF(K60:K62, $AU$1)),
    TRUE, ""
)</f>
        <v>0.7</v>
      </c>
      <c r="AW60" s="43" cm="1">
        <f t="array" aca="1" ref="AW60" ca="1">_xlfn.IFS(
    $I60=0,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$I60&lt;E$14, MIN(Payline!L$5/10, COUNTIF(L58:L60, $AU$1)) +
              MIN(Payline!L$4/10, COUNTIF(L59:L61, $AU$1)) +
              MIN(Payline!L$3/10, COUNTIF(L60:L62, $AU$1)),
    TRUE, ""
)</f>
        <v>0.7</v>
      </c>
      <c r="AX60" s="43" cm="1">
        <f t="array" aca="1" ref="AX60" ca="1">_xlfn.IFS(
    $I60=0,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$I60&lt;F$14, MIN(Payline!M$5/10, COUNTIF(M58:M60, $AU$1)) +
              MIN(Payline!M$4/10, COUNTIF(M59:M61, $AU$1)) +
              MIN(Payline!M$3/10, COUNTIF(M60:M62, $AU$1)),
    TRUE, ""
)</f>
        <v>0.6</v>
      </c>
      <c r="AY60" s="43" cm="1">
        <f t="array" aca="1" ref="AY60" ca="1">_xlfn.IFS(
    $I60=0,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$I60&lt;G$14, MIN(Payline!N$5/10, COUNTIF(N58:N60, $AU$1)) +
              MIN(Payline!N$4/10, COUNTIF(N59:N61, $AU$1)) +
              MIN(Payline!N$3/10, COUNTIF(N60:N62, $AU$1)),
    TRUE, ""
)</f>
        <v>0.7</v>
      </c>
      <c r="AZ60" s="46">
        <v>56</v>
      </c>
      <c r="BA60" s="43" cm="1">
        <f t="array" aca="1" ref="BA60" ca="1">_xlfn.IFS(
    $I60=0,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$I60&lt;C$14, MIN(Payline!J$5/10, COUNTIF(J58:J60, $BA$1)) +
              MIN(Payline!J$4/10, COUNTIF(J59:J61, $BA$1)) +
              MIN(Payline!J$3/10, COUNTIF(J60:J62, $BA$1)),
    TRUE, ""
)</f>
        <v>0</v>
      </c>
      <c r="BB60" s="43" cm="1">
        <f t="array" aca="1" ref="BB60" ca="1">_xlfn.IFS(
    $I60=0,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$I60&lt;D$14, MIN(Payline!K$5/10, COUNTIF(K58:K60, $BA$1)) +
              MIN(Payline!K$4/10, COUNTIF(K59:K61, $BA$1)) +
              MIN(Payline!K$3/10, COUNTIF(K60:K62, $BA$1)),
    TRUE, ""
)</f>
        <v>0</v>
      </c>
      <c r="BC60" s="43" cm="1">
        <f t="array" aca="1" ref="BC60" ca="1">_xlfn.IFS(
    $I60=0,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$I60&lt;E$14, MIN(Payline!L$5/10, COUNTIF(L58:L60, $BA$1)) +
              MIN(Payline!L$4/10, COUNTIF(L59:L61, $BA$1)) +
              MIN(Payline!L$3/10, COUNTIF(L60:L62, $BA$1)),
    TRUE, ""
)</f>
        <v>0</v>
      </c>
      <c r="BD60" s="43" cm="1">
        <f t="array" aca="1" ref="BD60" ca="1">_xlfn.IFS(
    $I60=0,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$I60&lt;F$14, MIN(Payline!M$5/10, COUNTIF(M58:M60, $BA$1)) +
              MIN(Payline!M$4/10, COUNTIF(M59:M61, $BA$1)) +
              MIN(Payline!M$3/10, COUNTIF(M60:M62, $BA$1)),
    TRUE, ""
)</f>
        <v>0</v>
      </c>
      <c r="BE60" s="43" cm="1">
        <f t="array" aca="1" ref="BE60" ca="1">_xlfn.IFS(
    $I60=0,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$I60&lt;G$14, MIN(Payline!N$5/10, COUNTIF(N58:N60, $BA$1)) +
              MIN(Payline!N$4/10, COUNTIF(N59:N61, $BA$1)) +
              MIN(Payline!N$3/10, COUNTIF(N60:N62, $BA$1)),
    TRUE, ""
)</f>
        <v>0</v>
      </c>
      <c r="BF60" s="46">
        <v>56</v>
      </c>
      <c r="BG60" s="43" cm="1">
        <f t="array" aca="1" ref="BG60" ca="1">_xlfn.IFS(
    $I60=0,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$I60&lt;C$14, MIN(Payline!J$5/10, COUNTIF(J58:J60, $BG$1)) +
              MIN(Payline!J$4/10, COUNTIF(J59:J61, $BG$1)) +
              MIN(Payline!J$3/10, COUNTIF(J60:J62, $BG$1)),
    TRUE, ""
)</f>
        <v>0</v>
      </c>
      <c r="BH60" s="43" cm="1">
        <f t="array" aca="1" ref="BH60" ca="1">_xlfn.IFS(
    $I60=0,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$I60&lt;D$14, MIN(Payline!K$5/10, COUNTIF(K58:K60, $BG$1)) +
              MIN(Payline!K$4/10, COUNTIF(K59:K61, $BG$1)) +
              MIN(Payline!K$3/10, COUNTIF(K60:K62, $BG$1)),
    TRUE, ""
)</f>
        <v>0</v>
      </c>
      <c r="BI60" s="43" cm="1">
        <f t="array" aca="1" ref="BI60" ca="1">_xlfn.IFS(
    $I60=0,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$I60&lt;E$14, MIN(Payline!L$5/10, COUNTIF(L58:L60, $BG$1)) +
              MIN(Payline!L$4/10, COUNTIF(L59:L61, $BG$1)) +
              MIN(Payline!L$3/10, COUNTIF(L60:L62, $BG$1)),
    TRUE, ""
)</f>
        <v>0</v>
      </c>
      <c r="BJ60" s="43" cm="1">
        <f t="array" aca="1" ref="BJ60" ca="1">_xlfn.IFS(
    $I60=0,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$I60&lt;F$14, MIN(Payline!M$5/10, COUNTIF(M58:M60, $BG$1)) +
              MIN(Payline!M$4/10, COUNTIF(M59:M61, $BG$1)) +
              MIN(Payline!M$3/10, COUNTIF(M60:M62, $BG$1)),
    TRUE, ""
)</f>
        <v>0</v>
      </c>
      <c r="BK60" s="43" cm="1">
        <f t="array" aca="1" ref="BK60" ca="1">_xlfn.IFS(
    $I60=0,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$I60&lt;G$14, MIN(Payline!N$5/10, COUNTIF(N58:N60, $BG$1)) +
              MIN(Payline!N$4/10, COUNTIF(N59:N61, $BG$1)) +
              MIN(Payline!N$3/10, COUNTIF(N60:N62, $BG$1)),
    TRUE, ""
)</f>
        <v>0</v>
      </c>
      <c r="BL60" s="46">
        <v>56</v>
      </c>
      <c r="BM60" s="43" cm="1">
        <f t="array" aca="1" ref="BM60" ca="1">_xlfn.IFS(
    $I60=0,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$I60&lt;C$14, MIN(Payline!J$5/10, COUNTIF(J58:J60, $BM$1)) +
              MIN(Payline!J$4/10, COUNTIF(J59:J61, $BM$1)) +
              MIN(Payline!J$3/10, COUNTIF(J60:J62, $BM$1)),
    TRUE, ""
)</f>
        <v>0</v>
      </c>
      <c r="BN60" s="43" cm="1">
        <f t="array" aca="1" ref="BN60" ca="1">_xlfn.IFS(
    $I60=0,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$I60&lt;D$14, MIN(Payline!K$5/10, COUNTIF(K58:K60, $BM$1)) +
              MIN(Payline!K$4/10, COUNTIF(K59:K61, $BM$1)) +
              MIN(Payline!K$3/10, COUNTIF(K60:K62, $BM$1)),
    TRUE, ""
)</f>
        <v>0</v>
      </c>
      <c r="BO60" s="43" cm="1">
        <f t="array" aca="1" ref="BO60" ca="1">_xlfn.IFS(
    $I60=0,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$I60&lt;E$14, MIN(Payline!L$5/10, COUNTIF(L58:L60, $BM$1)) +
              MIN(Payline!L$4/10, COUNTIF(L59:L61, $BM$1)) +
              MIN(Payline!L$3/10, COUNTIF(L60:L62, $BM$1)),
    TRUE, ""
)</f>
        <v>0</v>
      </c>
      <c r="BP60" s="43" cm="1">
        <f t="array" aca="1" ref="BP60" ca="1">_xlfn.IFS(
    $I60=0,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$I60&lt;F$14, MIN(Payline!M$5/10, COUNTIF(M58:M60, $BM$1)) +
              MIN(Payline!M$4/10, COUNTIF(M59:M61, $BM$1)) +
              MIN(Payline!M$3/10, COUNTIF(M60:M62, $BM$1)),
    TRUE, ""
)</f>
        <v>0</v>
      </c>
      <c r="BQ60" s="161" cm="1">
        <f t="array" aca="1" ref="BQ60" ca="1">_xlfn.IFS(
    $I60=0,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$I60&lt;G$14, MIN(Payline!N$5/10, COUNTIF(N58:N60, $BM$1)) +
              MIN(Payline!N$4/10, COUNTIF(N59:N61, $BM$1)) +
              MIN(Payline!N$3/10, COUNTIF(N60:N62, $BM$1)),
    TRUE, ""
)</f>
        <v>0</v>
      </c>
    </row>
    <row r="61" spans="1:69">
      <c r="A61" s="90" t="s">
        <v>9</v>
      </c>
      <c r="B61" s="63">
        <v>5</v>
      </c>
      <c r="C61" s="90">
        <f t="shared" ca="1" si="18"/>
        <v>9.4</v>
      </c>
      <c r="D61" s="43">
        <f t="shared" ca="1" si="18"/>
        <v>9.5</v>
      </c>
      <c r="E61" s="43">
        <f t="shared" ca="1" si="18"/>
        <v>9.4</v>
      </c>
      <c r="F61" s="43">
        <f t="shared" ca="1" si="18"/>
        <v>9.1</v>
      </c>
      <c r="G61" s="89">
        <f t="shared" ca="1" si="18"/>
        <v>9.4</v>
      </c>
      <c r="I61" s="84">
        <v>57</v>
      </c>
      <c r="J61" s="83" t="s">
        <v>186</v>
      </c>
      <c r="K61" s="83" t="s">
        <v>186</v>
      </c>
      <c r="L61" s="83" t="s">
        <v>186</v>
      </c>
      <c r="M61" s="83" t="s">
        <v>186</v>
      </c>
      <c r="N61" s="83" t="s">
        <v>186</v>
      </c>
      <c r="P61" s="46">
        <v>57</v>
      </c>
      <c r="Q61" s="43" cm="1">
        <f t="array" aca="1" ref="Q61" ca="1">_xlfn.IFS(
    $I61=0,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$I61=1, MIN(Payline!J$5/10, COUNTIF(INDIRECT(ADDRESS(C$14+3, COLUMN(J$1))), $Q$1) + COUNTIF(J$4, $Q$1) + COUNTIF(J$5, $Q$1)) +
          MIN(Payline!J$4/10, COUNTIF(J$4, $Q$1) + COUNTIF(J$5, $Q$1) + COUNTIF(J$6, $Q$1)) +
          MIN(Payline!J$3/10, COUNTIF(J$5:J$7, $Q$1)),
    $I61=(C$14-2),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$I61&lt;C$14, MIN(Payline!J$5/10, COUNTIF(J59:J61, $Q$1)) +
              MIN(Payline!J$4/10, COUNTIF(J60:J62, $Q$1)) +
              MIN(Payline!J$3/10, COUNTIF(J61:J63, $Q$1)),
    TRUE, ""
)</f>
        <v>0.7</v>
      </c>
      <c r="R61" s="43" cm="1">
        <f t="array" aca="1" ref="R61" ca="1">_xlfn.IFS(
    $I61=0,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$I61=1, MIN(Payline!K$5/10, COUNTIF(INDIRECT(ADDRESS(D$14+3, COLUMN(K$1))), $Q$1) + COUNTIF(K$4, $Q$1) + COUNTIF(K$5, $Q$1)) +
          MIN(Payline!K$4/10, COUNTIF(K$4, $Q$1) + COUNTIF(K$5, $Q$1) + COUNTIF(K$6, $Q$1)) +
          MIN(Payline!K$3/10, COUNTIF(K$5:K$7, $Q$1)),
    $I61=(D$14-2),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$I61&lt;D$14, MIN(Payline!K$5/10, COUNTIF(K59:K61, $Q$1)) +
              MIN(Payline!K$4/10, COUNTIF(K60:K62, $Q$1)) +
              MIN(Payline!K$3/10, COUNTIF(K61:K63, $Q$1)),
    TRUE, ""
)</f>
        <v>0.7</v>
      </c>
      <c r="S61" s="43" cm="1">
        <f t="array" aca="1" ref="S61" ca="1">_xlfn.IFS(
    $I61=0,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$I61=1, MIN(Payline!L$5/10, COUNTIF(INDIRECT(ADDRESS(E$14+3, COLUMN(L$1))), $Q$1) + COUNTIF(L$4, $Q$1) + COUNTIF(L$5, $Q$1)) +
          MIN(Payline!L$4/10, COUNTIF(L$4, $Q$1) + COUNTIF(L$5, $Q$1) + COUNTIF(L$6, $Q$1)) +
          MIN(Payline!L$3/10, COUNTIF(L$5:L$7, $Q$1)),
    $I61=(E$14-2),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$I61&lt;E$14, MIN(Payline!L$5/10, COUNTIF(L59:L61, $Q$1)) +
              MIN(Payline!L$4/10, COUNTIF(L60:L62, $Q$1)) +
              MIN(Payline!L$3/10, COUNTIF(L61:L63, $Q$1)),
    TRUE, ""
)</f>
        <v>0.7</v>
      </c>
      <c r="T61" s="43" cm="1">
        <f t="array" aca="1" ref="T61" ca="1">_xlfn.IFS(
    $I61=0,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$I61=1, MIN(Payline!M$5/10, COUNTIF(INDIRECT(ADDRESS(F$14+3, COLUMN(M$1))), $Q$1) + COUNTIF(M$4, $Q$1) + COUNTIF(M$5, $Q$1)) +
          MIN(Payline!M$4/10, COUNTIF(M$4, $Q$1) + COUNTIF(M$5, $Q$1) + COUNTIF(M$6, $Q$1)) +
          MIN(Payline!M$3/10, COUNTIF(M$5:M$7, $Q$1)),
    $I61=(F$14-2),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$I61&lt;F$14, MIN(Payline!M$5/10, COUNTIF(M59:M61, $Q$1)) +
              MIN(Payline!M$4/10, COUNTIF(M60:M62, $Q$1)) +
              MIN(Payline!M$3/10, COUNTIF(M61:M63, $Q$1)),
    TRUE, ""
)</f>
        <v>0.6</v>
      </c>
      <c r="U61" s="43" cm="1">
        <f t="array" aca="1" ref="U61" ca="1">_xlfn.IFS(
    $I61=0,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$I61=1, MIN(Payline!N$5/10, COUNTIF(INDIRECT(ADDRESS(G$14+3, COLUMN(N$1))), $Q$1) + COUNTIF(N$4, $Q$1) + COUNTIF(N$5, $Q$1)) +
          MIN(Payline!N$4/10, COUNTIF(N$4, $Q$1) + COUNTIF(N$5, $Q$1) + COUNTIF(N$6, $Q$1)) +
          MIN(Payline!N$3/10, COUNTIF(N$5:N$7, $Q$1)),
    $I61=(G$14-2),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$I61&lt;G$14, MIN(Payline!N$5/10, COUNTIF(N59:N61, $Q$1)) +
              MIN(Payline!N$4/10, COUNTIF(N60:N62, $Q$1)) +
              MIN(Payline!N$3/10, COUNTIF(N61:N63, $Q$1)),
    TRUE, ""
)</f>
        <v>0.7</v>
      </c>
      <c r="V61" s="46">
        <v>57</v>
      </c>
      <c r="W61" s="43" cm="1">
        <f t="array" aca="1" ref="W61" ca="1">_xlfn.IFS(
    $I61=0,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$I61=1, MIN(Payline!J$5/10, COUNTIF(INDIRECT(ADDRESS(C$14+3, COLUMN(J$1))), $W$1) + COUNTIF(J$4, $W$1) + COUNTIF(J$5, $W$1)) +
          MIN(Payline!J$4/10, COUNTIF(J$4, $W$1) + COUNTIF(J$5, $W$1) + COUNTIF(J$6, $W$1)) +
          MIN(Payline!J$3/10, COUNTIF(J$5:J$7, $W$1)),
    $I61=(C$14-2),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$I61&lt;C$14, MIN(Payline!J$5/10, COUNTIF(J59:J61, $W$1)) +
              MIN(Payline!J$4/10, COUNTIF(J60:J62, $W$1)) +
              MIN(Payline!J$3/10, COUNTIF(J61:J63, $W$1)),
    TRUE, ""
)</f>
        <v>1</v>
      </c>
      <c r="X61" s="43" cm="1">
        <f t="array" aca="1" ref="X61" ca="1">_xlfn.IFS(
    $I61=0,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$I61=1, MIN(Payline!K$5/10, COUNTIF(INDIRECT(ADDRESS(D$14+3, COLUMN(K$1))), $W$1) + COUNTIF(K$4, $W$1) + COUNTIF(K$5, $W$1)) +
          MIN(Payline!K$4/10, COUNTIF(K$4, $W$1) + COUNTIF(K$5, $W$1) + COUNTIF(K$6, $W$1)) +
          MIN(Payline!K$3/10, COUNTIF(K$5:K$7, $W$1)),
    $I61=(D$14-2),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$I61&lt;D$14, MIN(Payline!K$5/10, COUNTIF(K59:K61, $W$1)) +
              MIN(Payline!K$4/10, COUNTIF(K60:K62, $W$1)) +
              MIN(Payline!K$3/10, COUNTIF(K61:K63, $W$1)),
    TRUE, ""
)</f>
        <v>1</v>
      </c>
      <c r="Y61" s="43" cm="1">
        <f t="array" aca="1" ref="Y61" ca="1">_xlfn.IFS(
    $I61=0,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$I61=1, MIN(Payline!L$5/10, COUNTIF(INDIRECT(ADDRESS(E$14+3, COLUMN(L$1))), $W$1) + COUNTIF(L$4, $W$1) + COUNTIF(L$5, $W$1)) +
          MIN(Payline!L$4/10, COUNTIF(L$4, $W$1) + COUNTIF(L$5, $W$1) + COUNTIF(L$6, $W$1)) +
          MIN(Payline!L$3/10, COUNTIF(L$5:L$7, $W$1)),
    $I61=(E$14-2),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$I61&lt;E$14, MIN(Payline!L$5/10, COUNTIF(L59:L61, $W$1)) +
              MIN(Payline!L$4/10, COUNTIF(L60:L62, $W$1)) +
              MIN(Payline!L$3/10, COUNTIF(L61:L63, $W$1)),
    TRUE, ""
)</f>
        <v>1</v>
      </c>
      <c r="Z61" s="43" cm="1">
        <f t="array" aca="1" ref="Z61" ca="1">_xlfn.IFS(
    $I61=0,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$I61=1, MIN(Payline!M$5/10, COUNTIF(INDIRECT(ADDRESS(F$14+3, COLUMN(M$1))), $W$1) + COUNTIF(M$4, $W$1) + COUNTIF(M$5, $W$1)) +
          MIN(Payline!M$4/10, COUNTIF(M$4, $W$1) + COUNTIF(M$5, $W$1) + COUNTIF(M$6, $W$1)) +
          MIN(Payline!M$3/10, COUNTIF(M$5:M$7, $W$1)),
    $I61=(F$14-2),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$I61&lt;F$14, MIN(Payline!M$5/10, COUNTIF(M59:M61, $W$1)) +
              MIN(Payline!M$4/10, COUNTIF(M60:M62, $W$1)) +
              MIN(Payline!M$3/10, COUNTIF(M61:M63, $W$1)),
    TRUE, ""
)</f>
        <v>1</v>
      </c>
      <c r="AA61" s="43" cm="1">
        <f t="array" aca="1" ref="AA61" ca="1">_xlfn.IFS(
    $I61=0,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$I61=1, MIN(Payline!N$5/10, COUNTIF(INDIRECT(ADDRESS(G$14+3, COLUMN(N$1))), $W$1) + COUNTIF(N$4, $W$1) + COUNTIF(N$5, $W$1)) +
          MIN(Payline!N$4/10, COUNTIF(N$4, $W$1) + COUNTIF(N$5, $W$1) + COUNTIF(N$6, $W$1)) +
          MIN(Payline!N$3/10, COUNTIF(N$5:N$7, $W$1)),
    $I61=(G$14-2),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$I61&lt;G$14, MIN(Payline!N$5/10, COUNTIF(N59:N61, $W$1)) +
              MIN(Payline!N$4/10, COUNTIF(N60:N62, $W$1)) +
              MIN(Payline!N$3/10, COUNTIF(N61:N63, $W$1)),
    TRUE, ""
)</f>
        <v>1</v>
      </c>
      <c r="AB61" s="46">
        <v>57</v>
      </c>
      <c r="AC61" s="43" cm="1">
        <f t="array" aca="1" ref="AC61" ca="1">_xlfn.IFS(
    $I61=0,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$I61&lt;C$14, MIN(Payline!J$5/10, COUNTIF(J59:J61, $AC$1)) +
              MIN(Payline!J$4/10, COUNTIF(J60:J62, $AC$1)) +
              MIN(Payline!J$3/10, COUNTIF(J61:J63, $AC$1)),
    TRUE, ""
)</f>
        <v>0.7</v>
      </c>
      <c r="AD61" s="43" cm="1">
        <f t="array" aca="1" ref="AD61" ca="1">_xlfn.IFS(
    $I61=0,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$I61&lt;D$14, MIN(Payline!K$5/10, COUNTIF(K59:K61, $AC$1)) +
              MIN(Payline!K$4/10, COUNTIF(K60:K62, $AC$1)) +
              MIN(Payline!K$3/10, COUNTIF(K61:K63, $AC$1)),
    TRUE, ""
)</f>
        <v>0.6</v>
      </c>
      <c r="AE61" s="43" cm="1">
        <f t="array" aca="1" ref="AE61" ca="1">_xlfn.IFS(
    $I61=0,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$I61&lt;E$14, MIN(Payline!L$5/10, COUNTIF(L59:L61, $AC$1)) +
              MIN(Payline!L$4/10, COUNTIF(L60:L62, $AC$1)) +
              MIN(Payline!L$3/10, COUNTIF(L61:L63, $AC$1)),
    TRUE, ""
)</f>
        <v>0.7</v>
      </c>
      <c r="AF61" s="43" cm="1">
        <f t="array" aca="1" ref="AF61" ca="1">_xlfn.IFS(
    $I61=0,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$I61&lt;F$14, MIN(Payline!M$5/10, COUNTIF(M59:M61, $AC$1)) +
              MIN(Payline!M$4/10, COUNTIF(M60:M62, $AC$1)) +
              MIN(Payline!M$3/10, COUNTIF(M61:M63, $AC$1)),
    TRUE, ""
)</f>
        <v>0.7</v>
      </c>
      <c r="AG61" s="43" cm="1">
        <f t="array" aca="1" ref="AG61" ca="1">_xlfn.IFS(
    $I61=0,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$I61&lt;G$14, MIN(Payline!N$5/10, COUNTIF(N59:N61, $AC$1)) +
              MIN(Payline!N$4/10, COUNTIF(N60:N62, $AC$1)) +
              MIN(Payline!N$3/10, COUNTIF(N61:N63, $AC$1)),
    TRUE, ""
)</f>
        <v>0.7</v>
      </c>
      <c r="AH61" s="46">
        <v>57</v>
      </c>
      <c r="AI61" s="43" cm="1">
        <f t="array" aca="1" ref="AI61" ca="1">_xlfn.IFS(
    $I61=0,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$I61&lt;C$14, MIN(Payline!J$5/10, COUNTIF(J59:J61, $AI$1)) +
              MIN(Payline!J$4/10, COUNTIF(J60:J62, $AI$1)) +
              MIN(Payline!J$3/10, COUNTIF(J61:J63, $AI$1)),
    TRUE, ""
)</f>
        <v>0.3</v>
      </c>
      <c r="AJ61" s="43" cm="1">
        <f t="array" aca="1" ref="AJ61" ca="1">_xlfn.IFS(
    $I61=0,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$I61&lt;D$14, MIN(Payline!K$5/10, COUNTIF(K59:K61, $AI$1)) +
              MIN(Payline!K$4/10, COUNTIF(K60:K62, $AI$1)) +
              MIN(Payline!K$3/10, COUNTIF(K61:K63, $AI$1)),
    TRUE, ""
)</f>
        <v>0.3</v>
      </c>
      <c r="AK61" s="43" cm="1">
        <f t="array" aca="1" ref="AK61" ca="1">_xlfn.IFS(
    $I61=0,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$I61&lt;E$14, MIN(Payline!L$5/10, COUNTIF(L59:L61, $AI$1)) +
              MIN(Payline!L$4/10, COUNTIF(L60:L62, $AI$1)) +
              MIN(Payline!L$3/10, COUNTIF(L61:L63, $AI$1)),
    TRUE, ""
)</f>
        <v>0.3</v>
      </c>
      <c r="AL61" s="43" cm="1">
        <f t="array" aca="1" ref="AL61" ca="1">_xlfn.IFS(
    $I61=0,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$I61&lt;F$14, MIN(Payline!M$5/10, COUNTIF(M59:M61, $AI$1)) +
              MIN(Payline!M$4/10, COUNTIF(M60:M62, $AI$1)) +
              MIN(Payline!M$3/10, COUNTIF(M61:M63, $AI$1)),
    TRUE, ""
)</f>
        <v>0.4</v>
      </c>
      <c r="AM61" s="43" cm="1">
        <f t="array" aca="1" ref="AM61" ca="1">_xlfn.IFS(
    $I61=0,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$I61&lt;G$14, MIN(Payline!N$5/10, COUNTIF(N59:N61, $AI$1)) +
              MIN(Payline!N$4/10, COUNTIF(N60:N62, $AI$1)) +
              MIN(Payline!N$3/10, COUNTIF(N61:N63, $AI$1)),
    TRUE, ""
)</f>
        <v>0.3</v>
      </c>
      <c r="AN61" s="46">
        <v>57</v>
      </c>
      <c r="AO61" s="43" cm="1">
        <f t="array" aca="1" ref="AO61" ca="1">_xlfn.IFS(
    $I61=0,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$I61&lt;C$14, MIN(Payline!J$5/10, COUNTIF(J59:J61, $AO$1)) +
              MIN(Payline!J$4/10, COUNTIF(J60:J62, $AO$1)) +
              MIN(Payline!J$3/10, COUNTIF(J61:J63, $AO$1)),
    TRUE, ""
)</f>
        <v>0</v>
      </c>
      <c r="AP61" s="43" cm="1">
        <f t="array" aca="1" ref="AP61" ca="1">_xlfn.IFS(
    $I61=0,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$I61&lt;D$14, MIN(Payline!K$5/10, COUNTIF(K59:K61, $AO$1)) +
              MIN(Payline!K$4/10, COUNTIF(K60:K62, $AO$1)) +
              MIN(Payline!K$3/10, COUNTIF(K61:K63, $AO$1)),
    TRUE, ""
)</f>
        <v>0</v>
      </c>
      <c r="AQ61" s="43" cm="1">
        <f t="array" aca="1" ref="AQ61" ca="1">_xlfn.IFS(
    $I61=0,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$I61&lt;E$14, MIN(Payline!L$5/10, COUNTIF(L59:L61, $AO$1)) +
              MIN(Payline!L$4/10, COUNTIF(L60:L62, $AO$1)) +
              MIN(Payline!L$3/10, COUNTIF(L61:L63, $AO$1)),
    TRUE, ""
)</f>
        <v>0</v>
      </c>
      <c r="AR61" s="43" cm="1">
        <f t="array" aca="1" ref="AR61" ca="1">_xlfn.IFS(
    $I61=0,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$I61&lt;F$14, MIN(Payline!M$5/10, COUNTIF(M59:M61, $AO$1)) +
              MIN(Payline!M$4/10, COUNTIF(M60:M62, $AO$1)) +
              MIN(Payline!M$3/10, COUNTIF(M61:M63, $AO$1)),
    TRUE, ""
)</f>
        <v>0</v>
      </c>
      <c r="AS61" s="43" cm="1">
        <f t="array" aca="1" ref="AS61" ca="1">_xlfn.IFS(
    $I61=0,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$I61&lt;G$14, MIN(Payline!N$5/10, COUNTIF(N59:N61, $AO$1)) +
              MIN(Payline!N$4/10, COUNTIF(N60:N62, $AO$1)) +
              MIN(Payline!N$3/10, COUNTIF(N61:N63, $AO$1)),
    TRUE, ""
)</f>
        <v>0</v>
      </c>
      <c r="AT61" s="46">
        <v>57</v>
      </c>
      <c r="AU61" s="43" cm="1">
        <f t="array" aca="1" ref="AU61" ca="1">_xlfn.IFS(
    $I61=0,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$I61&lt;C$14, MIN(Payline!J$5/10, COUNTIF(J59:J61, $AU$1)) +
              MIN(Payline!J$4/10, COUNTIF(J60:J62, $AU$1)) +
              MIN(Payline!J$3/10, COUNTIF(J61:J63, $AU$1)),
    TRUE, ""
)</f>
        <v>0.3</v>
      </c>
      <c r="AV61" s="43" cm="1">
        <f t="array" aca="1" ref="AV61" ca="1">_xlfn.IFS(
    $I61=0,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$I61&lt;D$14, MIN(Payline!K$5/10, COUNTIF(K59:K61, $AU$1)) +
              MIN(Payline!K$4/10, COUNTIF(K60:K62, $AU$1)) +
              MIN(Payline!K$3/10, COUNTIF(K61:K63, $AU$1)),
    TRUE, ""
)</f>
        <v>0.4</v>
      </c>
      <c r="AW61" s="43" cm="1">
        <f t="array" aca="1" ref="AW61" ca="1">_xlfn.IFS(
    $I61=0,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$I61&lt;E$14, MIN(Payline!L$5/10, COUNTIF(L59:L61, $AU$1)) +
              MIN(Payline!L$4/10, COUNTIF(L60:L62, $AU$1)) +
              MIN(Payline!L$3/10, COUNTIF(L61:L63, $AU$1)),
    TRUE, ""
)</f>
        <v>0.3</v>
      </c>
      <c r="AX61" s="43" cm="1">
        <f t="array" aca="1" ref="AX61" ca="1">_xlfn.IFS(
    $I61=0,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$I61&lt;F$14, MIN(Payline!M$5/10, COUNTIF(M59:M61, $AU$1)) +
              MIN(Payline!M$4/10, COUNTIF(M60:M62, $AU$1)) +
              MIN(Payline!M$3/10, COUNTIF(M61:M63, $AU$1)),
    TRUE, ""
)</f>
        <v>0.3</v>
      </c>
      <c r="AY61" s="43" cm="1">
        <f t="array" aca="1" ref="AY61" ca="1">_xlfn.IFS(
    $I61=0,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$I61&lt;G$14, MIN(Payline!N$5/10, COUNTIF(N59:N61, $AU$1)) +
              MIN(Payline!N$4/10, COUNTIF(N60:N62, $AU$1)) +
              MIN(Payline!N$3/10, COUNTIF(N61:N63, $AU$1)),
    TRUE, ""
)</f>
        <v>0.3</v>
      </c>
      <c r="AZ61" s="46">
        <v>57</v>
      </c>
      <c r="BA61" s="43" cm="1">
        <f t="array" aca="1" ref="BA61" ca="1">_xlfn.IFS(
    $I61=0,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$I61&lt;C$14, MIN(Payline!J$5/10, COUNTIF(J59:J61, $BA$1)) +
              MIN(Payline!J$4/10, COUNTIF(J60:J62, $BA$1)) +
              MIN(Payline!J$3/10, COUNTIF(J61:J63, $BA$1)),
    TRUE, ""
)</f>
        <v>0</v>
      </c>
      <c r="BB61" s="43" cm="1">
        <f t="array" aca="1" ref="BB61" ca="1">_xlfn.IFS(
    $I61=0,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$I61&lt;D$14, MIN(Payline!K$5/10, COUNTIF(K59:K61, $BA$1)) +
              MIN(Payline!K$4/10, COUNTIF(K60:K62, $BA$1)) +
              MIN(Payline!K$3/10, COUNTIF(K61:K63, $BA$1)),
    TRUE, ""
)</f>
        <v>0</v>
      </c>
      <c r="BC61" s="43" cm="1">
        <f t="array" aca="1" ref="BC61" ca="1">_xlfn.IFS(
    $I61=0,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$I61&lt;E$14, MIN(Payline!L$5/10, COUNTIF(L59:L61, $BA$1)) +
              MIN(Payline!L$4/10, COUNTIF(L60:L62, $BA$1)) +
              MIN(Payline!L$3/10, COUNTIF(L61:L63, $BA$1)),
    TRUE, ""
)</f>
        <v>0</v>
      </c>
      <c r="BD61" s="43" cm="1">
        <f t="array" aca="1" ref="BD61" ca="1">_xlfn.IFS(
    $I61=0,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$I61&lt;F$14, MIN(Payline!M$5/10, COUNTIF(M59:M61, $BA$1)) +
              MIN(Payline!M$4/10, COUNTIF(M60:M62, $BA$1)) +
              MIN(Payline!M$3/10, COUNTIF(M61:M63, $BA$1)),
    TRUE, ""
)</f>
        <v>0</v>
      </c>
      <c r="BE61" s="43" cm="1">
        <f t="array" aca="1" ref="BE61" ca="1">_xlfn.IFS(
    $I61=0,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$I61&lt;G$14, MIN(Payline!N$5/10, COUNTIF(N59:N61, $BA$1)) +
              MIN(Payline!N$4/10, COUNTIF(N60:N62, $BA$1)) +
              MIN(Payline!N$3/10, COUNTIF(N61:N63, $BA$1)),
    TRUE, ""
)</f>
        <v>0</v>
      </c>
      <c r="BF61" s="46">
        <v>57</v>
      </c>
      <c r="BG61" s="43" cm="1">
        <f t="array" aca="1" ref="BG61" ca="1">_xlfn.IFS(
    $I61=0,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$I61&lt;C$14, MIN(Payline!J$5/10, COUNTIF(J59:J61, $BG$1)) +
              MIN(Payline!J$4/10, COUNTIF(J60:J62, $BG$1)) +
              MIN(Payline!J$3/10, COUNTIF(J61:J63, $BG$1)),
    TRUE, ""
)</f>
        <v>0</v>
      </c>
      <c r="BH61" s="43" cm="1">
        <f t="array" aca="1" ref="BH61" ca="1">_xlfn.IFS(
    $I61=0,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$I61&lt;D$14, MIN(Payline!K$5/10, COUNTIF(K59:K61, $BG$1)) +
              MIN(Payline!K$4/10, COUNTIF(K60:K62, $BG$1)) +
              MIN(Payline!K$3/10, COUNTIF(K61:K63, $BG$1)),
    TRUE, ""
)</f>
        <v>0</v>
      </c>
      <c r="BI61" s="43" cm="1">
        <f t="array" aca="1" ref="BI61" ca="1">_xlfn.IFS(
    $I61=0,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$I61&lt;E$14, MIN(Payline!L$5/10, COUNTIF(L59:L61, $BG$1)) +
              MIN(Payline!L$4/10, COUNTIF(L60:L62, $BG$1)) +
              MIN(Payline!L$3/10, COUNTIF(L61:L63, $BG$1)),
    TRUE, ""
)</f>
        <v>0</v>
      </c>
      <c r="BJ61" s="43" cm="1">
        <f t="array" aca="1" ref="BJ61" ca="1">_xlfn.IFS(
    $I61=0,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$I61&lt;F$14, MIN(Payline!M$5/10, COUNTIF(M59:M61, $BG$1)) +
              MIN(Payline!M$4/10, COUNTIF(M60:M62, $BG$1)) +
              MIN(Payline!M$3/10, COUNTIF(M61:M63, $BG$1)),
    TRUE, ""
)</f>
        <v>0</v>
      </c>
      <c r="BK61" s="43" cm="1">
        <f t="array" aca="1" ref="BK61" ca="1">_xlfn.IFS(
    $I61=0,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$I61&lt;G$14, MIN(Payline!N$5/10, COUNTIF(N59:N61, $BG$1)) +
              MIN(Payline!N$4/10, COUNTIF(N60:N62, $BG$1)) +
              MIN(Payline!N$3/10, COUNTIF(N61:N63, $BG$1)),
    TRUE, ""
)</f>
        <v>0</v>
      </c>
      <c r="BL61" s="46">
        <v>57</v>
      </c>
      <c r="BM61" s="43" cm="1">
        <f t="array" aca="1" ref="BM61" ca="1">_xlfn.IFS(
    $I61=0,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$I61&lt;C$14, MIN(Payline!J$5/10, COUNTIF(J59:J61, $BM$1)) +
              MIN(Payline!J$4/10, COUNTIF(J60:J62, $BM$1)) +
              MIN(Payline!J$3/10, COUNTIF(J61:J63, $BM$1)),
    TRUE, ""
)</f>
        <v>0</v>
      </c>
      <c r="BN61" s="43" cm="1">
        <f t="array" aca="1" ref="BN61" ca="1">_xlfn.IFS(
    $I61=0,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$I61&lt;D$14, MIN(Payline!K$5/10, COUNTIF(K59:K61, $BM$1)) +
              MIN(Payline!K$4/10, COUNTIF(K60:K62, $BM$1)) +
              MIN(Payline!K$3/10, COUNTIF(K61:K63, $BM$1)),
    TRUE, ""
)</f>
        <v>0</v>
      </c>
      <c r="BO61" s="43" cm="1">
        <f t="array" aca="1" ref="BO61" ca="1">_xlfn.IFS(
    $I61=0,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$I61&lt;E$14, MIN(Payline!L$5/10, COUNTIF(L59:L61, $BM$1)) +
              MIN(Payline!L$4/10, COUNTIF(L60:L62, $BM$1)) +
              MIN(Payline!L$3/10, COUNTIF(L61:L63, $BM$1)),
    TRUE, ""
)</f>
        <v>0</v>
      </c>
      <c r="BP61" s="43" cm="1">
        <f t="array" aca="1" ref="BP61" ca="1">_xlfn.IFS(
    $I61=0,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$I61&lt;F$14, MIN(Payline!M$5/10, COUNTIF(M59:M61, $BM$1)) +
              MIN(Payline!M$4/10, COUNTIF(M60:M62, $BM$1)) +
              MIN(Payline!M$3/10, COUNTIF(M61:M63, $BM$1)),
    TRUE, ""
)</f>
        <v>0</v>
      </c>
      <c r="BQ61" s="161" cm="1">
        <f t="array" aca="1" ref="BQ61" ca="1">_xlfn.IFS(
    $I61=0,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$I61&lt;G$14, MIN(Payline!N$5/10, COUNTIF(N59:N61, $BM$1)) +
              MIN(Payline!N$4/10, COUNTIF(N60:N62, $BM$1)) +
              MIN(Payline!N$3/10, COUNTIF(N61:N63, $BM$1)),
    TRUE, ""
)</f>
        <v>0</v>
      </c>
    </row>
    <row r="62" spans="1:69">
      <c r="A62" s="90" t="s">
        <v>8</v>
      </c>
      <c r="B62" s="63">
        <v>6</v>
      </c>
      <c r="C62" s="90">
        <f t="shared" ca="1" si="18"/>
        <v>8.8000000000000007</v>
      </c>
      <c r="D62" s="43">
        <f t="shared" ca="1" si="18"/>
        <v>8.6999999999999993</v>
      </c>
      <c r="E62" s="43">
        <f t="shared" ca="1" si="18"/>
        <v>8.8000000000000007</v>
      </c>
      <c r="F62" s="43">
        <f t="shared" ca="1" si="18"/>
        <v>7.5</v>
      </c>
      <c r="G62" s="89">
        <f t="shared" ca="1" si="18"/>
        <v>7.8000000000000007</v>
      </c>
      <c r="I62" s="84">
        <v>58</v>
      </c>
      <c r="J62" s="83" t="s">
        <v>187</v>
      </c>
      <c r="K62" s="83" t="s">
        <v>187</v>
      </c>
      <c r="L62" s="83" t="s">
        <v>187</v>
      </c>
      <c r="M62" s="83" t="s">
        <v>187</v>
      </c>
      <c r="N62" s="83" t="s">
        <v>187</v>
      </c>
      <c r="P62" s="46">
        <v>58</v>
      </c>
      <c r="Q62" s="43" cm="1">
        <f t="array" aca="1" ref="Q62" ca="1">_xlfn.IFS(
    $I62=0,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$I62=1, MIN(Payline!J$5/10, COUNTIF(INDIRECT(ADDRESS(C$14+3, COLUMN(J$1))), $Q$1) + COUNTIF(J$4, $Q$1) + COUNTIF(J$5, $Q$1)) +
          MIN(Payline!J$4/10, COUNTIF(J$4, $Q$1) + COUNTIF(J$5, $Q$1) + COUNTIF(J$6, $Q$1)) +
          MIN(Payline!J$3/10, COUNTIF(J$5:J$7, $Q$1)),
    $I62=(C$14-2),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$I62&lt;C$14, MIN(Payline!J$5/10, COUNTIF(J60:J62, $Q$1)) +
              MIN(Payline!J$4/10, COUNTIF(J61:J63, $Q$1)) +
              MIN(Payline!J$3/10, COUNTIF(J62:J64, $Q$1)),
    TRUE, ""
)</f>
        <v>0.3</v>
      </c>
      <c r="R62" s="43" cm="1">
        <f t="array" aca="1" ref="R62" ca="1">_xlfn.IFS(
    $I62=0,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$I62=1, MIN(Payline!K$5/10, COUNTIF(INDIRECT(ADDRESS(D$14+3, COLUMN(K$1))), $Q$1) + COUNTIF(K$4, $Q$1) + COUNTIF(K$5, $Q$1)) +
          MIN(Payline!K$4/10, COUNTIF(K$4, $Q$1) + COUNTIF(K$5, $Q$1) + COUNTIF(K$6, $Q$1)) +
          MIN(Payline!K$3/10, COUNTIF(K$5:K$7, $Q$1)),
    $I62=(D$14-2),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$I62&lt;D$14, MIN(Payline!K$5/10, COUNTIF(K60:K62, $Q$1)) +
              MIN(Payline!K$4/10, COUNTIF(K61:K63, $Q$1)) +
              MIN(Payline!K$3/10, COUNTIF(K62:K64, $Q$1)),
    TRUE, ""
)</f>
        <v>0.4</v>
      </c>
      <c r="S62" s="43" cm="1">
        <f t="array" aca="1" ref="S62" ca="1">_xlfn.IFS(
    $I62=0,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$I62=1, MIN(Payline!L$5/10, COUNTIF(INDIRECT(ADDRESS(E$14+3, COLUMN(L$1))), $Q$1) + COUNTIF(L$4, $Q$1) + COUNTIF(L$5, $Q$1)) +
          MIN(Payline!L$4/10, COUNTIF(L$4, $Q$1) + COUNTIF(L$5, $Q$1) + COUNTIF(L$6, $Q$1)) +
          MIN(Payline!L$3/10, COUNTIF(L$5:L$7, $Q$1)),
    $I62=(E$14-2),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$I62&lt;E$14, MIN(Payline!L$5/10, COUNTIF(L60:L62, $Q$1)) +
              MIN(Payline!L$4/10, COUNTIF(L61:L63, $Q$1)) +
              MIN(Payline!L$3/10, COUNTIF(L62:L64, $Q$1)),
    TRUE, ""
)</f>
        <v>0.3</v>
      </c>
      <c r="T62" s="43" cm="1">
        <f t="array" aca="1" ref="T62" ca="1">_xlfn.IFS(
    $I62=0,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$I62=1, MIN(Payline!M$5/10, COUNTIF(INDIRECT(ADDRESS(F$14+3, COLUMN(M$1))), $Q$1) + COUNTIF(M$4, $Q$1) + COUNTIF(M$5, $Q$1)) +
          MIN(Payline!M$4/10, COUNTIF(M$4, $Q$1) + COUNTIF(M$5, $Q$1) + COUNTIF(M$6, $Q$1)) +
          MIN(Payline!M$3/10, COUNTIF(M$5:M$7, $Q$1)),
    $I62=(F$14-2),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$I62&lt;F$14, MIN(Payline!M$5/10, COUNTIF(M60:M62, $Q$1)) +
              MIN(Payline!M$4/10, COUNTIF(M61:M63, $Q$1)) +
              MIN(Payline!M$3/10, COUNTIF(M62:M64, $Q$1)),
    TRUE, ""
)</f>
        <v>0.3</v>
      </c>
      <c r="U62" s="43" cm="1">
        <f t="array" aca="1" ref="U62" ca="1">_xlfn.IFS(
    $I62=0,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$I62=1, MIN(Payline!N$5/10, COUNTIF(INDIRECT(ADDRESS(G$14+3, COLUMN(N$1))), $Q$1) + COUNTIF(N$4, $Q$1) + COUNTIF(N$5, $Q$1)) +
          MIN(Payline!N$4/10, COUNTIF(N$4, $Q$1) + COUNTIF(N$5, $Q$1) + COUNTIF(N$6, $Q$1)) +
          MIN(Payline!N$3/10, COUNTIF(N$5:N$7, $Q$1)),
    $I62=(G$14-2),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$I62&lt;G$14, MIN(Payline!N$5/10, COUNTIF(N60:N62, $Q$1)) +
              MIN(Payline!N$4/10, COUNTIF(N61:N63, $Q$1)) +
              MIN(Payline!N$3/10, COUNTIF(N62:N64, $Q$1)),
    TRUE, ""
)</f>
        <v>0.3</v>
      </c>
      <c r="V62" s="46">
        <v>58</v>
      </c>
      <c r="W62" s="43" cm="1">
        <f t="array" aca="1" ref="W62" ca="1">_xlfn.IFS(
    $I62=0,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$I62=1, MIN(Payline!J$5/10, COUNTIF(INDIRECT(ADDRESS(C$14+3, COLUMN(J$1))), $W$1) + COUNTIF(J$4, $W$1) + COUNTIF(J$5, $W$1)) +
          MIN(Payline!J$4/10, COUNTIF(J$4, $W$1) + COUNTIF(J$5, $W$1) + COUNTIF(J$6, $W$1)) +
          MIN(Payline!J$3/10, COUNTIF(J$5:J$7, $W$1)),
    $I62=(C$14-2),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$I62&lt;C$14, MIN(Payline!J$5/10, COUNTIF(J60:J62, $W$1)) +
              MIN(Payline!J$4/10, COUNTIF(J61:J63, $W$1)) +
              MIN(Payline!J$3/10, COUNTIF(J62:J64, $W$1)),
    TRUE, ""
)</f>
        <v>0.7</v>
      </c>
      <c r="X62" s="43" cm="1">
        <f t="array" aca="1" ref="X62" ca="1">_xlfn.IFS(
    $I62=0,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$I62=1, MIN(Payline!K$5/10, COUNTIF(INDIRECT(ADDRESS(D$14+3, COLUMN(K$1))), $W$1) + COUNTIF(K$4, $W$1) + COUNTIF(K$5, $W$1)) +
          MIN(Payline!K$4/10, COUNTIF(K$4, $W$1) + COUNTIF(K$5, $W$1) + COUNTIF(K$6, $W$1)) +
          MIN(Payline!K$3/10, COUNTIF(K$5:K$7, $W$1)),
    $I62=(D$14-2),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$I62&lt;D$14, MIN(Payline!K$5/10, COUNTIF(K60:K62, $W$1)) +
              MIN(Payline!K$4/10, COUNTIF(K61:K63, $W$1)) +
              MIN(Payline!K$3/10, COUNTIF(K62:K64, $W$1)),
    TRUE, ""
)</f>
        <v>0.7</v>
      </c>
      <c r="Y62" s="43" cm="1">
        <f t="array" aca="1" ref="Y62" ca="1">_xlfn.IFS(
    $I62=0,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$I62=1, MIN(Payline!L$5/10, COUNTIF(INDIRECT(ADDRESS(E$14+3, COLUMN(L$1))), $W$1) + COUNTIF(L$4, $W$1) + COUNTIF(L$5, $W$1)) +
          MIN(Payline!L$4/10, COUNTIF(L$4, $W$1) + COUNTIF(L$5, $W$1) + COUNTIF(L$6, $W$1)) +
          MIN(Payline!L$3/10, COUNTIF(L$5:L$7, $W$1)),
    $I62=(E$14-2),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$I62&lt;E$14, MIN(Payline!L$5/10, COUNTIF(L60:L62, $W$1)) +
              MIN(Payline!L$4/10, COUNTIF(L61:L63, $W$1)) +
              MIN(Payline!L$3/10, COUNTIF(L62:L64, $W$1)),
    TRUE, ""
)</f>
        <v>0.7</v>
      </c>
      <c r="Z62" s="43" cm="1">
        <f t="array" aca="1" ref="Z62" ca="1">_xlfn.IFS(
    $I62=0,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$I62=1, MIN(Payline!M$5/10, COUNTIF(INDIRECT(ADDRESS(F$14+3, COLUMN(M$1))), $W$1) + COUNTIF(M$4, $W$1) + COUNTIF(M$5, $W$1)) +
          MIN(Payline!M$4/10, COUNTIF(M$4, $W$1) + COUNTIF(M$5, $W$1) + COUNTIF(M$6, $W$1)) +
          MIN(Payline!M$3/10, COUNTIF(M$5:M$7, $W$1)),
    $I62=(F$14-2),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$I62&lt;F$14, MIN(Payline!M$5/10, COUNTIF(M60:M62, $W$1)) +
              MIN(Payline!M$4/10, COUNTIF(M61:M63, $W$1)) +
              MIN(Payline!M$3/10, COUNTIF(M62:M64, $W$1)),
    TRUE, ""
)</f>
        <v>0.6</v>
      </c>
      <c r="AA62" s="43" cm="1">
        <f t="array" aca="1" ref="AA62" ca="1">_xlfn.IFS(
    $I62=0,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$I62=1, MIN(Payline!N$5/10, COUNTIF(INDIRECT(ADDRESS(G$14+3, COLUMN(N$1))), $W$1) + COUNTIF(N$4, $W$1) + COUNTIF(N$5, $W$1)) +
          MIN(Payline!N$4/10, COUNTIF(N$4, $W$1) + COUNTIF(N$5, $W$1) + COUNTIF(N$6, $W$1)) +
          MIN(Payline!N$3/10, COUNTIF(N$5:N$7, $W$1)),
    $I62=(G$14-2),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$I62&lt;G$14, MIN(Payline!N$5/10, COUNTIF(N60:N62, $W$1)) +
              MIN(Payline!N$4/10, COUNTIF(N61:N63, $W$1)) +
              MIN(Payline!N$3/10, COUNTIF(N62:N64, $W$1)),
    TRUE, ""
)</f>
        <v>0.7</v>
      </c>
      <c r="AB62" s="46">
        <v>58</v>
      </c>
      <c r="AC62" s="43" cm="1">
        <f t="array" aca="1" ref="AC62" ca="1">_xlfn.IFS(
    $I62=0,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$I62&lt;C$14, MIN(Payline!J$5/10, COUNTIF(J60:J62, $AC$1)) +
              MIN(Payline!J$4/10, COUNTIF(J61:J63, $AC$1)) +
              MIN(Payline!J$3/10, COUNTIF(J62:J64, $AC$1)),
    TRUE, ""
)</f>
        <v>1</v>
      </c>
      <c r="AD62" s="43" cm="1">
        <f t="array" aca="1" ref="AD62" ca="1">_xlfn.IFS(
    $I62=0,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$I62&lt;D$14, MIN(Payline!K$5/10, COUNTIF(K60:K62, $AC$1)) +
              MIN(Payline!K$4/10, COUNTIF(K61:K63, $AC$1)) +
              MIN(Payline!K$3/10, COUNTIF(K62:K64, $AC$1)),
    TRUE, ""
)</f>
        <v>1</v>
      </c>
      <c r="AE62" s="43" cm="1">
        <f t="array" aca="1" ref="AE62" ca="1">_xlfn.IFS(
    $I62=0,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$I62&lt;E$14, MIN(Payline!L$5/10, COUNTIF(L60:L62, $AC$1)) +
              MIN(Payline!L$4/10, COUNTIF(L61:L63, $AC$1)) +
              MIN(Payline!L$3/10, COUNTIF(L62:L64, $AC$1)),
    TRUE, ""
)</f>
        <v>1</v>
      </c>
      <c r="AF62" s="43" cm="1">
        <f t="array" aca="1" ref="AF62" ca="1">_xlfn.IFS(
    $I62=0,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$I62&lt;F$14, MIN(Payline!M$5/10, COUNTIF(M60:M62, $AC$1)) +
              MIN(Payline!M$4/10, COUNTIF(M61:M63, $AC$1)) +
              MIN(Payline!M$3/10, COUNTIF(M62:M64, $AC$1)),
    TRUE, ""
)</f>
        <v>1</v>
      </c>
      <c r="AG62" s="43" cm="1">
        <f t="array" aca="1" ref="AG62" ca="1">_xlfn.IFS(
    $I62=0,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$I62&lt;G$14, MIN(Payline!N$5/10, COUNTIF(N60:N62, $AC$1)) +
              MIN(Payline!N$4/10, COUNTIF(N61:N63, $AC$1)) +
              MIN(Payline!N$3/10, COUNTIF(N62:N64, $AC$1)),
    TRUE, ""
)</f>
        <v>1</v>
      </c>
      <c r="AH62" s="46">
        <v>58</v>
      </c>
      <c r="AI62" s="43" cm="1">
        <f t="array" aca="1" ref="AI62" ca="1">_xlfn.IFS(
    $I62=0,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$I62&lt;C$14, MIN(Payline!J$5/10, COUNTIF(J60:J62, $AI$1)) +
              MIN(Payline!J$4/10, COUNTIF(J61:J63, $AI$1)) +
              MIN(Payline!J$3/10, COUNTIF(J62:J64, $AI$1)),
    TRUE, ""
)</f>
        <v>0.7</v>
      </c>
      <c r="AJ62" s="43" cm="1">
        <f t="array" aca="1" ref="AJ62" ca="1">_xlfn.IFS(
    $I62=0,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$I62&lt;D$14, MIN(Payline!K$5/10, COUNTIF(K60:K62, $AI$1)) +
              MIN(Payline!K$4/10, COUNTIF(K61:K63, $AI$1)) +
              MIN(Payline!K$3/10, COUNTIF(K62:K64, $AI$1)),
    TRUE, ""
)</f>
        <v>0.6</v>
      </c>
      <c r="AK62" s="43" cm="1">
        <f t="array" aca="1" ref="AK62" ca="1">_xlfn.IFS(
    $I62=0,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$I62&lt;E$14, MIN(Payline!L$5/10, COUNTIF(L60:L62, $AI$1)) +
              MIN(Payline!L$4/10, COUNTIF(L61:L63, $AI$1)) +
              MIN(Payline!L$3/10, COUNTIF(L62:L64, $AI$1)),
    TRUE, ""
)</f>
        <v>0.7</v>
      </c>
      <c r="AL62" s="43" cm="1">
        <f t="array" aca="1" ref="AL62" ca="1">_xlfn.IFS(
    $I62=0,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$I62&lt;F$14, MIN(Payline!M$5/10, COUNTIF(M60:M62, $AI$1)) +
              MIN(Payline!M$4/10, COUNTIF(M61:M63, $AI$1)) +
              MIN(Payline!M$3/10, COUNTIF(M62:M64, $AI$1)),
    TRUE, ""
)</f>
        <v>0.7</v>
      </c>
      <c r="AM62" s="43" cm="1">
        <f t="array" aca="1" ref="AM62" ca="1">_xlfn.IFS(
    $I62=0,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$I62&lt;G$14, MIN(Payline!N$5/10, COUNTIF(N60:N62, $AI$1)) +
              MIN(Payline!N$4/10, COUNTIF(N61:N63, $AI$1)) +
              MIN(Payline!N$3/10, COUNTIF(N62:N64, $AI$1)),
    TRUE, ""
)</f>
        <v>0.7</v>
      </c>
      <c r="AN62" s="46">
        <v>58</v>
      </c>
      <c r="AO62" s="43" cm="1">
        <f t="array" aca="1" ref="AO62" ca="1">_xlfn.IFS(
    $I62=0,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$I62&lt;C$14, MIN(Payline!J$5/10, COUNTIF(J60:J62, $AO$1)) +
              MIN(Payline!J$4/10, COUNTIF(J61:J63, $AO$1)) +
              MIN(Payline!J$3/10, COUNTIF(J62:J64, $AO$1)),
    TRUE, ""
)</f>
        <v>0</v>
      </c>
      <c r="AP62" s="43" cm="1">
        <f t="array" aca="1" ref="AP62" ca="1">_xlfn.IFS(
    $I62=0,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$I62&lt;D$14, MIN(Payline!K$5/10, COUNTIF(K60:K62, $AO$1)) +
              MIN(Payline!K$4/10, COUNTIF(K61:K63, $AO$1)) +
              MIN(Payline!K$3/10, COUNTIF(K62:K64, $AO$1)),
    TRUE, ""
)</f>
        <v>0</v>
      </c>
      <c r="AQ62" s="43" cm="1">
        <f t="array" aca="1" ref="AQ62" ca="1">_xlfn.IFS(
    $I62=0,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$I62&lt;E$14, MIN(Payline!L$5/10, COUNTIF(L60:L62, $AO$1)) +
              MIN(Payline!L$4/10, COUNTIF(L61:L63, $AO$1)) +
              MIN(Payline!L$3/10, COUNTIF(L62:L64, $AO$1)),
    TRUE, ""
)</f>
        <v>0</v>
      </c>
      <c r="AR62" s="43" cm="1">
        <f t="array" aca="1" ref="AR62" ca="1">_xlfn.IFS(
    $I62=0,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$I62&lt;F$14, MIN(Payline!M$5/10, COUNTIF(M60:M62, $AO$1)) +
              MIN(Payline!M$4/10, COUNTIF(M61:M63, $AO$1)) +
              MIN(Payline!M$3/10, COUNTIF(M62:M64, $AO$1)),
    TRUE, ""
)</f>
        <v>0</v>
      </c>
      <c r="AS62" s="43" cm="1">
        <f t="array" aca="1" ref="AS62" ca="1">_xlfn.IFS(
    $I62=0,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$I62&lt;G$14, MIN(Payline!N$5/10, COUNTIF(N60:N62, $AO$1)) +
              MIN(Payline!N$4/10, COUNTIF(N61:N63, $AO$1)) +
              MIN(Payline!N$3/10, COUNTIF(N62:N64, $AO$1)),
    TRUE, ""
)</f>
        <v>0</v>
      </c>
      <c r="AT62" s="46">
        <v>58</v>
      </c>
      <c r="AU62" s="43" cm="1">
        <f t="array" aca="1" ref="AU62" ca="1">_xlfn.IFS(
    $I62=0,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$I62&lt;C$14, MIN(Payline!J$5/10, COUNTIF(J60:J62, $AU$1)) +
              MIN(Payline!J$4/10, COUNTIF(J61:J63, $AU$1)) +
              MIN(Payline!J$3/10, COUNTIF(J62:J64, $AU$1)),
    TRUE, ""
)</f>
        <v>0</v>
      </c>
      <c r="AV62" s="43" cm="1">
        <f t="array" aca="1" ref="AV62" ca="1">_xlfn.IFS(
    $I62=0,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$I62&lt;D$14, MIN(Payline!K$5/10, COUNTIF(K60:K62, $AU$1)) +
              MIN(Payline!K$4/10, COUNTIF(K61:K63, $AU$1)) +
              MIN(Payline!K$3/10, COUNTIF(K62:K64, $AU$1)),
    TRUE, ""
)</f>
        <v>0</v>
      </c>
      <c r="AW62" s="43" cm="1">
        <f t="array" aca="1" ref="AW62" ca="1">_xlfn.IFS(
    $I62=0,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$I62&lt;E$14, MIN(Payline!L$5/10, COUNTIF(L60:L62, $AU$1)) +
              MIN(Payline!L$4/10, COUNTIF(L61:L63, $AU$1)) +
              MIN(Payline!L$3/10, COUNTIF(L62:L64, $AU$1)),
    TRUE, ""
)</f>
        <v>0</v>
      </c>
      <c r="AX62" s="43" cm="1">
        <f t="array" aca="1" ref="AX62" ca="1">_xlfn.IFS(
    $I62=0,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$I62&lt;F$14, MIN(Payline!M$5/10, COUNTIF(M60:M62, $AU$1)) +
              MIN(Payline!M$4/10, COUNTIF(M61:M63, $AU$1)) +
              MIN(Payline!M$3/10, COUNTIF(M62:M64, $AU$1)),
    TRUE, ""
)</f>
        <v>0</v>
      </c>
      <c r="AY62" s="43" cm="1">
        <f t="array" aca="1" ref="AY62" ca="1">_xlfn.IFS(
    $I62=0,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$I62&lt;G$14, MIN(Payline!N$5/10, COUNTIF(N60:N62, $AU$1)) +
              MIN(Payline!N$4/10, COUNTIF(N61:N63, $AU$1)) +
              MIN(Payline!N$3/10, COUNTIF(N62:N64, $AU$1)),
    TRUE, ""
)</f>
        <v>0</v>
      </c>
      <c r="AZ62" s="46">
        <v>58</v>
      </c>
      <c r="BA62" s="43" cm="1">
        <f t="array" aca="1" ref="BA62" ca="1">_xlfn.IFS(
    $I62=0,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$I62&lt;C$14, MIN(Payline!J$5/10, COUNTIF(J60:J62, $BA$1)) +
              MIN(Payline!J$4/10, COUNTIF(J61:J63, $BA$1)) +
              MIN(Payline!J$3/10, COUNTIF(J62:J64, $BA$1)),
    TRUE, ""
)</f>
        <v>0</v>
      </c>
      <c r="BB62" s="43" cm="1">
        <f t="array" aca="1" ref="BB62" ca="1">_xlfn.IFS(
    $I62=0,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$I62&lt;D$14, MIN(Payline!K$5/10, COUNTIF(K60:K62, $BA$1)) +
              MIN(Payline!K$4/10, COUNTIF(K61:K63, $BA$1)) +
              MIN(Payline!K$3/10, COUNTIF(K62:K64, $BA$1)),
    TRUE, ""
)</f>
        <v>0</v>
      </c>
      <c r="BC62" s="43" cm="1">
        <f t="array" aca="1" ref="BC62" ca="1">_xlfn.IFS(
    $I62=0,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$I62&lt;E$14, MIN(Payline!L$5/10, COUNTIF(L60:L62, $BA$1)) +
              MIN(Payline!L$4/10, COUNTIF(L61:L63, $BA$1)) +
              MIN(Payline!L$3/10, COUNTIF(L62:L64, $BA$1)),
    TRUE, ""
)</f>
        <v>0</v>
      </c>
      <c r="BD62" s="43" cm="1">
        <f t="array" aca="1" ref="BD62" ca="1">_xlfn.IFS(
    $I62=0,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$I62&lt;F$14, MIN(Payline!M$5/10, COUNTIF(M60:M62, $BA$1)) +
              MIN(Payline!M$4/10, COUNTIF(M61:M63, $BA$1)) +
              MIN(Payline!M$3/10, COUNTIF(M62:M64, $BA$1)),
    TRUE, ""
)</f>
        <v>0</v>
      </c>
      <c r="BE62" s="43" cm="1">
        <f t="array" aca="1" ref="BE62" ca="1">_xlfn.IFS(
    $I62=0,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$I62&lt;G$14, MIN(Payline!N$5/10, COUNTIF(N60:N62, $BA$1)) +
              MIN(Payline!N$4/10, COUNTIF(N61:N63, $BA$1)) +
              MIN(Payline!N$3/10, COUNTIF(N62:N64, $BA$1)),
    TRUE, ""
)</f>
        <v>0</v>
      </c>
      <c r="BF62" s="46">
        <v>58</v>
      </c>
      <c r="BG62" s="43" cm="1">
        <f t="array" aca="1" ref="BG62" ca="1">_xlfn.IFS(
    $I62=0,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$I62&lt;C$14, MIN(Payline!J$5/10, COUNTIF(J60:J62, $BG$1)) +
              MIN(Payline!J$4/10, COUNTIF(J61:J63, $BG$1)) +
              MIN(Payline!J$3/10, COUNTIF(J62:J64, $BG$1)),
    TRUE, ""
)</f>
        <v>0</v>
      </c>
      <c r="BH62" s="43" cm="1">
        <f t="array" aca="1" ref="BH62" ca="1">_xlfn.IFS(
    $I62=0,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$I62&lt;D$14, MIN(Payline!K$5/10, COUNTIF(K60:K62, $BG$1)) +
              MIN(Payline!K$4/10, COUNTIF(K61:K63, $BG$1)) +
              MIN(Payline!K$3/10, COUNTIF(K62:K64, $BG$1)),
    TRUE, ""
)</f>
        <v>0</v>
      </c>
      <c r="BI62" s="43" cm="1">
        <f t="array" aca="1" ref="BI62" ca="1">_xlfn.IFS(
    $I62=0,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$I62&lt;E$14, MIN(Payline!L$5/10, COUNTIF(L60:L62, $BG$1)) +
              MIN(Payline!L$4/10, COUNTIF(L61:L63, $BG$1)) +
              MIN(Payline!L$3/10, COUNTIF(L62:L64, $BG$1)),
    TRUE, ""
)</f>
        <v>0</v>
      </c>
      <c r="BJ62" s="43" cm="1">
        <f t="array" aca="1" ref="BJ62" ca="1">_xlfn.IFS(
    $I62=0,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$I62&lt;F$14, MIN(Payline!M$5/10, COUNTIF(M60:M62, $BG$1)) +
              MIN(Payline!M$4/10, COUNTIF(M61:M63, $BG$1)) +
              MIN(Payline!M$3/10, COUNTIF(M62:M64, $BG$1)),
    TRUE, ""
)</f>
        <v>0</v>
      </c>
      <c r="BK62" s="43" cm="1">
        <f t="array" aca="1" ref="BK62" ca="1">_xlfn.IFS(
    $I62=0,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$I62&lt;G$14, MIN(Payline!N$5/10, COUNTIF(N60:N62, $BG$1)) +
              MIN(Payline!N$4/10, COUNTIF(N61:N63, $BG$1)) +
              MIN(Payline!N$3/10, COUNTIF(N62:N64, $BG$1)),
    TRUE, ""
)</f>
        <v>0</v>
      </c>
      <c r="BL62" s="46">
        <v>58</v>
      </c>
      <c r="BM62" s="43" cm="1">
        <f t="array" aca="1" ref="BM62" ca="1">_xlfn.IFS(
    $I62=0,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$I62&lt;C$14, MIN(Payline!J$5/10, COUNTIF(J60:J62, $BM$1)) +
              MIN(Payline!J$4/10, COUNTIF(J61:J63, $BM$1)) +
              MIN(Payline!J$3/10, COUNTIF(J62:J64, $BM$1)),
    TRUE, ""
)</f>
        <v>0.3</v>
      </c>
      <c r="BN62" s="43" cm="1">
        <f t="array" aca="1" ref="BN62" ca="1">_xlfn.IFS(
    $I62=0,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$I62&lt;D$14, MIN(Payline!K$5/10, COUNTIF(K60:K62, $BM$1)) +
              MIN(Payline!K$4/10, COUNTIF(K61:K63, $BM$1)) +
              MIN(Payline!K$3/10, COUNTIF(K62:K64, $BM$1)),
    TRUE, ""
)</f>
        <v>0.3</v>
      </c>
      <c r="BO62" s="43" cm="1">
        <f t="array" aca="1" ref="BO62" ca="1">_xlfn.IFS(
    $I62=0,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$I62&lt;E$14, MIN(Payline!L$5/10, COUNTIF(L60:L62, $BM$1)) +
              MIN(Payline!L$4/10, COUNTIF(L61:L63, $BM$1)) +
              MIN(Payline!L$3/10, COUNTIF(L62:L64, $BM$1)),
    TRUE, ""
)</f>
        <v>0.3</v>
      </c>
      <c r="BP62" s="43" cm="1">
        <f t="array" aca="1" ref="BP62" ca="1">_xlfn.IFS(
    $I62=0,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$I62&lt;F$14, MIN(Payline!M$5/10, COUNTIF(M60:M62, $BM$1)) +
              MIN(Payline!M$4/10, COUNTIF(M61:M63, $BM$1)) +
              MIN(Payline!M$3/10, COUNTIF(M62:M64, $BM$1)),
    TRUE, ""
)</f>
        <v>0.4</v>
      </c>
      <c r="BQ62" s="161" cm="1">
        <f t="array" aca="1" ref="BQ62" ca="1">_xlfn.IFS(
    $I62=0,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$I62&lt;G$14, MIN(Payline!N$5/10, COUNTIF(N60:N62, $BM$1)) +
              MIN(Payline!N$4/10, COUNTIF(N61:N63, $BM$1)) +
              MIN(Payline!N$3/10, COUNTIF(N62:N64, $BM$1)),
    TRUE, ""
)</f>
        <v>0.3</v>
      </c>
    </row>
    <row r="63" spans="1:69">
      <c r="A63" s="90" t="s">
        <v>7</v>
      </c>
      <c r="B63" s="63">
        <v>7</v>
      </c>
      <c r="C63" s="90">
        <f t="shared" ca="1" si="18"/>
        <v>10</v>
      </c>
      <c r="D63" s="43">
        <f t="shared" ca="1" si="18"/>
        <v>10</v>
      </c>
      <c r="E63" s="43">
        <f t="shared" ca="1" si="18"/>
        <v>10</v>
      </c>
      <c r="F63" s="43">
        <f t="shared" ca="1" si="18"/>
        <v>10</v>
      </c>
      <c r="G63" s="89">
        <f t="shared" ca="1" si="18"/>
        <v>10</v>
      </c>
      <c r="I63" s="84">
        <v>59</v>
      </c>
      <c r="J63" s="83" t="s">
        <v>188</v>
      </c>
      <c r="K63" s="83" t="s">
        <v>188</v>
      </c>
      <c r="L63" s="83" t="s">
        <v>188</v>
      </c>
      <c r="M63" s="83" t="s">
        <v>188</v>
      </c>
      <c r="N63" s="83" t="s">
        <v>188</v>
      </c>
      <c r="P63" s="46">
        <v>59</v>
      </c>
      <c r="Q63" s="43" cm="1">
        <f t="array" aca="1" ref="Q63" ca="1">_xlfn.IFS(
    $I63=0,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$I63=1, MIN(Payline!J$5/10, COUNTIF(INDIRECT(ADDRESS(C$14+3, COLUMN(J$1))), $Q$1) + COUNTIF(J$4, $Q$1) + COUNTIF(J$5, $Q$1)) +
          MIN(Payline!J$4/10, COUNTIF(J$4, $Q$1) + COUNTIF(J$5, $Q$1) + COUNTIF(J$6, $Q$1)) +
          MIN(Payline!J$3/10, COUNTIF(J$5:J$7, $Q$1)),
    $I63=(C$14-2),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$I63&lt;C$14, MIN(Payline!J$5/10, COUNTIF(J61:J63, $Q$1)) +
              MIN(Payline!J$4/10, COUNTIF(J62:J64, $Q$1)) +
              MIN(Payline!J$3/10, COUNTIF(J63:J65, $Q$1)),
    TRUE, ""
)</f>
        <v>0</v>
      </c>
      <c r="R63" s="43" cm="1">
        <f t="array" aca="1" ref="R63" ca="1">_xlfn.IFS(
    $I63=0,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$I63=1, MIN(Payline!K$5/10, COUNTIF(INDIRECT(ADDRESS(D$14+3, COLUMN(K$1))), $Q$1) + COUNTIF(K$4, $Q$1) + COUNTIF(K$5, $Q$1)) +
          MIN(Payline!K$4/10, COUNTIF(K$4, $Q$1) + COUNTIF(K$5, $Q$1) + COUNTIF(K$6, $Q$1)) +
          MIN(Payline!K$3/10, COUNTIF(K$5:K$7, $Q$1)),
    $I63=(D$14-2),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$I63&lt;D$14, MIN(Payline!K$5/10, COUNTIF(K61:K63, $Q$1)) +
              MIN(Payline!K$4/10, COUNTIF(K62:K64, $Q$1)) +
              MIN(Payline!K$3/10, COUNTIF(K63:K65, $Q$1)),
    TRUE, ""
)</f>
        <v>0</v>
      </c>
      <c r="S63" s="43" cm="1">
        <f t="array" aca="1" ref="S63" ca="1">_xlfn.IFS(
    $I63=0,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$I63=1, MIN(Payline!L$5/10, COUNTIF(INDIRECT(ADDRESS(E$14+3, COLUMN(L$1))), $Q$1) + COUNTIF(L$4, $Q$1) + COUNTIF(L$5, $Q$1)) +
          MIN(Payline!L$4/10, COUNTIF(L$4, $Q$1) + COUNTIF(L$5, $Q$1) + COUNTIF(L$6, $Q$1)) +
          MIN(Payline!L$3/10, COUNTIF(L$5:L$7, $Q$1)),
    $I63=(E$14-2),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$I63&lt;E$14, MIN(Payline!L$5/10, COUNTIF(L61:L63, $Q$1)) +
              MIN(Payline!L$4/10, COUNTIF(L62:L64, $Q$1)) +
              MIN(Payline!L$3/10, COUNTIF(L63:L65, $Q$1)),
    TRUE, ""
)</f>
        <v>0</v>
      </c>
      <c r="T63" s="43" cm="1">
        <f t="array" aca="1" ref="T63" ca="1">_xlfn.IFS(
    $I63=0,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$I63=1, MIN(Payline!M$5/10, COUNTIF(INDIRECT(ADDRESS(F$14+3, COLUMN(M$1))), $Q$1) + COUNTIF(M$4, $Q$1) + COUNTIF(M$5, $Q$1)) +
          MIN(Payline!M$4/10, COUNTIF(M$4, $Q$1) + COUNTIF(M$5, $Q$1) + COUNTIF(M$6, $Q$1)) +
          MIN(Payline!M$3/10, COUNTIF(M$5:M$7, $Q$1)),
    $I63=(F$14-2),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$I63&lt;F$14, MIN(Payline!M$5/10, COUNTIF(M61:M63, $Q$1)) +
              MIN(Payline!M$4/10, COUNTIF(M62:M64, $Q$1)) +
              MIN(Payline!M$3/10, COUNTIF(M63:M65, $Q$1)),
    TRUE, ""
)</f>
        <v>0</v>
      </c>
      <c r="U63" s="43" cm="1">
        <f t="array" aca="1" ref="U63" ca="1">_xlfn.IFS(
    $I63=0,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$I63=1, MIN(Payline!N$5/10, COUNTIF(INDIRECT(ADDRESS(G$14+3, COLUMN(N$1))), $Q$1) + COUNTIF(N$4, $Q$1) + COUNTIF(N$5, $Q$1)) +
          MIN(Payline!N$4/10, COUNTIF(N$4, $Q$1) + COUNTIF(N$5, $Q$1) + COUNTIF(N$6, $Q$1)) +
          MIN(Payline!N$3/10, COUNTIF(N$5:N$7, $Q$1)),
    $I63=(G$14-2),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$I63&lt;G$14, MIN(Payline!N$5/10, COUNTIF(N61:N63, $Q$1)) +
              MIN(Payline!N$4/10, COUNTIF(N62:N64, $Q$1)) +
              MIN(Payline!N$3/10, COUNTIF(N63:N65, $Q$1)),
    TRUE, ""
)</f>
        <v>0</v>
      </c>
      <c r="V63" s="46">
        <v>59</v>
      </c>
      <c r="W63" s="43" cm="1">
        <f t="array" aca="1" ref="W63" ca="1">_xlfn.IFS(
    $I63=0,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$I63=1, MIN(Payline!J$5/10, COUNTIF(INDIRECT(ADDRESS(C$14+3, COLUMN(J$1))), $W$1) + COUNTIF(J$4, $W$1) + COUNTIF(J$5, $W$1)) +
          MIN(Payline!J$4/10, COUNTIF(J$4, $W$1) + COUNTIF(J$5, $W$1) + COUNTIF(J$6, $W$1)) +
          MIN(Payline!J$3/10, COUNTIF(J$5:J$7, $W$1)),
    $I63=(C$14-2),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$I63&lt;C$14, MIN(Payline!J$5/10, COUNTIF(J61:J63, $W$1)) +
              MIN(Payline!J$4/10, COUNTIF(J62:J64, $W$1)) +
              MIN(Payline!J$3/10, COUNTIF(J63:J65, $W$1)),
    TRUE, ""
)</f>
        <v>0.3</v>
      </c>
      <c r="X63" s="43" cm="1">
        <f t="array" aca="1" ref="X63" ca="1">_xlfn.IFS(
    $I63=0,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$I63=1, MIN(Payline!K$5/10, COUNTIF(INDIRECT(ADDRESS(D$14+3, COLUMN(K$1))), $W$1) + COUNTIF(K$4, $W$1) + COUNTIF(K$5, $W$1)) +
          MIN(Payline!K$4/10, COUNTIF(K$4, $W$1) + COUNTIF(K$5, $W$1) + COUNTIF(K$6, $W$1)) +
          MIN(Payline!K$3/10, COUNTIF(K$5:K$7, $W$1)),
    $I63=(D$14-2),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$I63&lt;D$14, MIN(Payline!K$5/10, COUNTIF(K61:K63, $W$1)) +
              MIN(Payline!K$4/10, COUNTIF(K62:K64, $W$1)) +
              MIN(Payline!K$3/10, COUNTIF(K63:K65, $W$1)),
    TRUE, ""
)</f>
        <v>0.4</v>
      </c>
      <c r="Y63" s="43" cm="1">
        <f t="array" aca="1" ref="Y63" ca="1">_xlfn.IFS(
    $I63=0,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$I63=1, MIN(Payline!L$5/10, COUNTIF(INDIRECT(ADDRESS(E$14+3, COLUMN(L$1))), $W$1) + COUNTIF(L$4, $W$1) + COUNTIF(L$5, $W$1)) +
          MIN(Payline!L$4/10, COUNTIF(L$4, $W$1) + COUNTIF(L$5, $W$1) + COUNTIF(L$6, $W$1)) +
          MIN(Payline!L$3/10, COUNTIF(L$5:L$7, $W$1)),
    $I63=(E$14-2),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$I63&lt;E$14, MIN(Payline!L$5/10, COUNTIF(L61:L63, $W$1)) +
              MIN(Payline!L$4/10, COUNTIF(L62:L64, $W$1)) +
              MIN(Payline!L$3/10, COUNTIF(L63:L65, $W$1)),
    TRUE, ""
)</f>
        <v>0.3</v>
      </c>
      <c r="Z63" s="43" cm="1">
        <f t="array" aca="1" ref="Z63" ca="1">_xlfn.IFS(
    $I63=0,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$I63=1, MIN(Payline!M$5/10, COUNTIF(INDIRECT(ADDRESS(F$14+3, COLUMN(M$1))), $W$1) + COUNTIF(M$4, $W$1) + COUNTIF(M$5, $W$1)) +
          MIN(Payline!M$4/10, COUNTIF(M$4, $W$1) + COUNTIF(M$5, $W$1) + COUNTIF(M$6, $W$1)) +
          MIN(Payline!M$3/10, COUNTIF(M$5:M$7, $W$1)),
    $I63=(F$14-2),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$I63&lt;F$14, MIN(Payline!M$5/10, COUNTIF(M61:M63, $W$1)) +
              MIN(Payline!M$4/10, COUNTIF(M62:M64, $W$1)) +
              MIN(Payline!M$3/10, COUNTIF(M63:M65, $W$1)),
    TRUE, ""
)</f>
        <v>0.3</v>
      </c>
      <c r="AA63" s="43" cm="1">
        <f t="array" aca="1" ref="AA63" ca="1">_xlfn.IFS(
    $I63=0,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$I63=1, MIN(Payline!N$5/10, COUNTIF(INDIRECT(ADDRESS(G$14+3, COLUMN(N$1))), $W$1) + COUNTIF(N$4, $W$1) + COUNTIF(N$5, $W$1)) +
          MIN(Payline!N$4/10, COUNTIF(N$4, $W$1) + COUNTIF(N$5, $W$1) + COUNTIF(N$6, $W$1)) +
          MIN(Payline!N$3/10, COUNTIF(N$5:N$7, $W$1)),
    $I63=(G$14-2),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$I63&lt;G$14, MIN(Payline!N$5/10, COUNTIF(N61:N63, $W$1)) +
              MIN(Payline!N$4/10, COUNTIF(N62:N64, $W$1)) +
              MIN(Payline!N$3/10, COUNTIF(N63:N65, $W$1)),
    TRUE, ""
)</f>
        <v>0.3</v>
      </c>
      <c r="AB63" s="46">
        <v>59</v>
      </c>
      <c r="AC63" s="43" cm="1">
        <f t="array" aca="1" ref="AC63" ca="1">_xlfn.IFS(
    $I63=0,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$I63&lt;C$14, MIN(Payline!J$5/10, COUNTIF(J61:J63, $AC$1)) +
              MIN(Payline!J$4/10, COUNTIF(J62:J64, $AC$1)) +
              MIN(Payline!J$3/10, COUNTIF(J63:J65, $AC$1)),
    TRUE, ""
)</f>
        <v>0.7</v>
      </c>
      <c r="AD63" s="43" cm="1">
        <f t="array" aca="1" ref="AD63" ca="1">_xlfn.IFS(
    $I63=0,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$I63&lt;D$14, MIN(Payline!K$5/10, COUNTIF(K61:K63, $AC$1)) +
              MIN(Payline!K$4/10, COUNTIF(K62:K64, $AC$1)) +
              MIN(Payline!K$3/10, COUNTIF(K63:K65, $AC$1)),
    TRUE, ""
)</f>
        <v>0.7</v>
      </c>
      <c r="AE63" s="43" cm="1">
        <f t="array" aca="1" ref="AE63" ca="1">_xlfn.IFS(
    $I63=0,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$I63&lt;E$14, MIN(Payline!L$5/10, COUNTIF(L61:L63, $AC$1)) +
              MIN(Payline!L$4/10, COUNTIF(L62:L64, $AC$1)) +
              MIN(Payline!L$3/10, COUNTIF(L63:L65, $AC$1)),
    TRUE, ""
)</f>
        <v>0.7</v>
      </c>
      <c r="AF63" s="43" cm="1">
        <f t="array" aca="1" ref="AF63" ca="1">_xlfn.IFS(
    $I63=0,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$I63&lt;F$14, MIN(Payline!M$5/10, COUNTIF(M61:M63, $AC$1)) +
              MIN(Payline!M$4/10, COUNTIF(M62:M64, $AC$1)) +
              MIN(Payline!M$3/10, COUNTIF(M63:M65, $AC$1)),
    TRUE, ""
)</f>
        <v>0.6</v>
      </c>
      <c r="AG63" s="43" cm="1">
        <f t="array" aca="1" ref="AG63" ca="1">_xlfn.IFS(
    $I63=0,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$I63&lt;G$14, MIN(Payline!N$5/10, COUNTIF(N61:N63, $AC$1)) +
              MIN(Payline!N$4/10, COUNTIF(N62:N64, $AC$1)) +
              MIN(Payline!N$3/10, COUNTIF(N63:N65, $AC$1)),
    TRUE, ""
)</f>
        <v>0.7</v>
      </c>
      <c r="AH63" s="46">
        <v>59</v>
      </c>
      <c r="AI63" s="43" cm="1">
        <f t="array" aca="1" ref="AI63" ca="1">_xlfn.IFS(
    $I63=0,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$I63&lt;C$14, MIN(Payline!J$5/10, COUNTIF(J61:J63, $AI$1)) +
              MIN(Payline!J$4/10, COUNTIF(J62:J64, $AI$1)) +
              MIN(Payline!J$3/10, COUNTIF(J63:J65, $AI$1)),
    TRUE, ""
)</f>
        <v>1</v>
      </c>
      <c r="AJ63" s="43" cm="1">
        <f t="array" aca="1" ref="AJ63" ca="1">_xlfn.IFS(
    $I63=0,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$I63&lt;D$14, MIN(Payline!K$5/10, COUNTIF(K61:K63, $AI$1)) +
              MIN(Payline!K$4/10, COUNTIF(K62:K64, $AI$1)) +
              MIN(Payline!K$3/10, COUNTIF(K63:K65, $AI$1)),
    TRUE, ""
)</f>
        <v>1</v>
      </c>
      <c r="AK63" s="43" cm="1">
        <f t="array" aca="1" ref="AK63" ca="1">_xlfn.IFS(
    $I63=0,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$I63&lt;E$14, MIN(Payline!L$5/10, COUNTIF(L61:L63, $AI$1)) +
              MIN(Payline!L$4/10, COUNTIF(L62:L64, $AI$1)) +
              MIN(Payline!L$3/10, COUNTIF(L63:L65, $AI$1)),
    TRUE, ""
)</f>
        <v>1</v>
      </c>
      <c r="AL63" s="43" cm="1">
        <f t="array" aca="1" ref="AL63" ca="1">_xlfn.IFS(
    $I63=0,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$I63&lt;F$14, MIN(Payline!M$5/10, COUNTIF(M61:M63, $AI$1)) +
              MIN(Payline!M$4/10, COUNTIF(M62:M64, $AI$1)) +
              MIN(Payline!M$3/10, COUNTIF(M63:M65, $AI$1)),
    TRUE, ""
)</f>
        <v>1</v>
      </c>
      <c r="AM63" s="43" cm="1">
        <f t="array" aca="1" ref="AM63" ca="1">_xlfn.IFS(
    $I63=0,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$I63&lt;G$14, MIN(Payline!N$5/10, COUNTIF(N61:N63, $AI$1)) +
              MIN(Payline!N$4/10, COUNTIF(N62:N64, $AI$1)) +
              MIN(Payline!N$3/10, COUNTIF(N63:N65, $AI$1)),
    TRUE, ""
)</f>
        <v>1</v>
      </c>
      <c r="AN63" s="46">
        <v>59</v>
      </c>
      <c r="AO63" s="43" cm="1">
        <f t="array" aca="1" ref="AO63" ca="1">_xlfn.IFS(
    $I63=0,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$I63&lt;C$14, MIN(Payline!J$5/10, COUNTIF(J61:J63, $AO$1)) +
              MIN(Payline!J$4/10, COUNTIF(J62:J64, $AO$1)) +
              MIN(Payline!J$3/10, COUNTIF(J63:J65, $AO$1)),
    TRUE, ""
)</f>
        <v>0</v>
      </c>
      <c r="AP63" s="43" cm="1">
        <f t="array" aca="1" ref="AP63" ca="1">_xlfn.IFS(
    $I63=0,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$I63&lt;D$14, MIN(Payline!K$5/10, COUNTIF(K61:K63, $AO$1)) +
              MIN(Payline!K$4/10, COUNTIF(K62:K64, $AO$1)) +
              MIN(Payline!K$3/10, COUNTIF(K63:K65, $AO$1)),
    TRUE, ""
)</f>
        <v>0</v>
      </c>
      <c r="AQ63" s="43" cm="1">
        <f t="array" aca="1" ref="AQ63" ca="1">_xlfn.IFS(
    $I63=0,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$I63&lt;E$14, MIN(Payline!L$5/10, COUNTIF(L61:L63, $AO$1)) +
              MIN(Payline!L$4/10, COUNTIF(L62:L64, $AO$1)) +
              MIN(Payline!L$3/10, COUNTIF(L63:L65, $AO$1)),
    TRUE, ""
)</f>
        <v>0</v>
      </c>
      <c r="AR63" s="43" cm="1">
        <f t="array" aca="1" ref="AR63" ca="1">_xlfn.IFS(
    $I63=0,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$I63&lt;F$14, MIN(Payline!M$5/10, COUNTIF(M61:M63, $AO$1)) +
              MIN(Payline!M$4/10, COUNTIF(M62:M64, $AO$1)) +
              MIN(Payline!M$3/10, COUNTIF(M63:M65, $AO$1)),
    TRUE, ""
)</f>
        <v>0</v>
      </c>
      <c r="AS63" s="43" cm="1">
        <f t="array" aca="1" ref="AS63" ca="1">_xlfn.IFS(
    $I63=0,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$I63&lt;G$14, MIN(Payline!N$5/10, COUNTIF(N61:N63, $AO$1)) +
              MIN(Payline!N$4/10, COUNTIF(N62:N64, $AO$1)) +
              MIN(Payline!N$3/10, COUNTIF(N63:N65, $AO$1)),
    TRUE, ""
)</f>
        <v>0</v>
      </c>
      <c r="AT63" s="46">
        <v>59</v>
      </c>
      <c r="AU63" s="43" cm="1">
        <f t="array" aca="1" ref="AU63" ca="1">_xlfn.IFS(
    $I63=0,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$I63&lt;C$14, MIN(Payline!J$5/10, COUNTIF(J61:J63, $AU$1)) +
              MIN(Payline!J$4/10, COUNTIF(J62:J64, $AU$1)) +
              MIN(Payline!J$3/10, COUNTIF(J63:J65, $AU$1)),
    TRUE, ""
)</f>
        <v>0</v>
      </c>
      <c r="AV63" s="43" cm="1">
        <f t="array" aca="1" ref="AV63" ca="1">_xlfn.IFS(
    $I63=0,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$I63&lt;D$14, MIN(Payline!K$5/10, COUNTIF(K61:K63, $AU$1)) +
              MIN(Payline!K$4/10, COUNTIF(K62:K64, $AU$1)) +
              MIN(Payline!K$3/10, COUNTIF(K63:K65, $AU$1)),
    TRUE, ""
)</f>
        <v>0</v>
      </c>
      <c r="AW63" s="43" cm="1">
        <f t="array" aca="1" ref="AW63" ca="1">_xlfn.IFS(
    $I63=0,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$I63&lt;E$14, MIN(Payline!L$5/10, COUNTIF(L61:L63, $AU$1)) +
              MIN(Payline!L$4/10, COUNTIF(L62:L64, $AU$1)) +
              MIN(Payline!L$3/10, COUNTIF(L63:L65, $AU$1)),
    TRUE, ""
)</f>
        <v>0</v>
      </c>
      <c r="AX63" s="43" cm="1">
        <f t="array" aca="1" ref="AX63" ca="1">_xlfn.IFS(
    $I63=0,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$I63&lt;F$14, MIN(Payline!M$5/10, COUNTIF(M61:M63, $AU$1)) +
              MIN(Payline!M$4/10, COUNTIF(M62:M64, $AU$1)) +
              MIN(Payline!M$3/10, COUNTIF(M63:M65, $AU$1)),
    TRUE, ""
)</f>
        <v>0</v>
      </c>
      <c r="AY63" s="43" cm="1">
        <f t="array" aca="1" ref="AY63" ca="1">_xlfn.IFS(
    $I63=0,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$I63&lt;G$14, MIN(Payline!N$5/10, COUNTIF(N61:N63, $AU$1)) +
              MIN(Payline!N$4/10, COUNTIF(N62:N64, $AU$1)) +
              MIN(Payline!N$3/10, COUNTIF(N63:N65, $AU$1)),
    TRUE, ""
)</f>
        <v>0</v>
      </c>
      <c r="AZ63" s="46">
        <v>59</v>
      </c>
      <c r="BA63" s="43" cm="1">
        <f t="array" aca="1" ref="BA63" ca="1">_xlfn.IFS(
    $I63=0,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$I63&lt;C$14, MIN(Payline!J$5/10, COUNTIF(J61:J63, $BA$1)) +
              MIN(Payline!J$4/10, COUNTIF(J62:J64, $BA$1)) +
              MIN(Payline!J$3/10, COUNTIF(J63:J65, $BA$1)),
    TRUE, ""
)</f>
        <v>0.3</v>
      </c>
      <c r="BB63" s="43" cm="1">
        <f t="array" aca="1" ref="BB63" ca="1">_xlfn.IFS(
    $I63=0,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$I63&lt;D$14, MIN(Payline!K$5/10, COUNTIF(K61:K63, $BA$1)) +
              MIN(Payline!K$4/10, COUNTIF(K62:K64, $BA$1)) +
              MIN(Payline!K$3/10, COUNTIF(K63:K65, $BA$1)),
    TRUE, ""
)</f>
        <v>0.3</v>
      </c>
      <c r="BC63" s="43" cm="1">
        <f t="array" aca="1" ref="BC63" ca="1">_xlfn.IFS(
    $I63=0,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$I63&lt;E$14, MIN(Payline!L$5/10, COUNTIF(L61:L63, $BA$1)) +
              MIN(Payline!L$4/10, COUNTIF(L62:L64, $BA$1)) +
              MIN(Payline!L$3/10, COUNTIF(L63:L65, $BA$1)),
    TRUE, ""
)</f>
        <v>0.3</v>
      </c>
      <c r="BD63" s="43" cm="1">
        <f t="array" aca="1" ref="BD63" ca="1">_xlfn.IFS(
    $I63=0,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$I63&lt;F$14, MIN(Payline!M$5/10, COUNTIF(M61:M63, $BA$1)) +
              MIN(Payline!M$4/10, COUNTIF(M62:M64, $BA$1)) +
              MIN(Payline!M$3/10, COUNTIF(M63:M65, $BA$1)),
    TRUE, ""
)</f>
        <v>0.4</v>
      </c>
      <c r="BE63" s="43" cm="1">
        <f t="array" aca="1" ref="BE63" ca="1">_xlfn.IFS(
    $I63=0,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$I63&lt;G$14, MIN(Payline!N$5/10, COUNTIF(N61:N63, $BA$1)) +
              MIN(Payline!N$4/10, COUNTIF(N62:N64, $BA$1)) +
              MIN(Payline!N$3/10, COUNTIF(N63:N65, $BA$1)),
    TRUE, ""
)</f>
        <v>0.3</v>
      </c>
      <c r="BF63" s="46">
        <v>59</v>
      </c>
      <c r="BG63" s="43" cm="1">
        <f t="array" aca="1" ref="BG63" ca="1">_xlfn.IFS(
    $I63=0,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$I63&lt;C$14, MIN(Payline!J$5/10, COUNTIF(J61:J63, $BG$1)) +
              MIN(Payline!J$4/10, COUNTIF(J62:J64, $BG$1)) +
              MIN(Payline!J$3/10, COUNTIF(J63:J65, $BG$1)),
    TRUE, ""
)</f>
        <v>0</v>
      </c>
      <c r="BH63" s="43" cm="1">
        <f t="array" aca="1" ref="BH63" ca="1">_xlfn.IFS(
    $I63=0,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$I63&lt;D$14, MIN(Payline!K$5/10, COUNTIF(K61:K63, $BG$1)) +
              MIN(Payline!K$4/10, COUNTIF(K62:K64, $BG$1)) +
              MIN(Payline!K$3/10, COUNTIF(K63:K65, $BG$1)),
    TRUE, ""
)</f>
        <v>0</v>
      </c>
      <c r="BI63" s="43" cm="1">
        <f t="array" aca="1" ref="BI63" ca="1">_xlfn.IFS(
    $I63=0,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$I63&lt;E$14, MIN(Payline!L$5/10, COUNTIF(L61:L63, $BG$1)) +
              MIN(Payline!L$4/10, COUNTIF(L62:L64, $BG$1)) +
              MIN(Payline!L$3/10, COUNTIF(L63:L65, $BG$1)),
    TRUE, ""
)</f>
        <v>0</v>
      </c>
      <c r="BJ63" s="43" cm="1">
        <f t="array" aca="1" ref="BJ63" ca="1">_xlfn.IFS(
    $I63=0,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$I63&lt;F$14, MIN(Payline!M$5/10, COUNTIF(M61:M63, $BG$1)) +
              MIN(Payline!M$4/10, COUNTIF(M62:M64, $BG$1)) +
              MIN(Payline!M$3/10, COUNTIF(M63:M65, $BG$1)),
    TRUE, ""
)</f>
        <v>0</v>
      </c>
      <c r="BK63" s="43" cm="1">
        <f t="array" aca="1" ref="BK63" ca="1">_xlfn.IFS(
    $I63=0,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$I63&lt;G$14, MIN(Payline!N$5/10, COUNTIF(N61:N63, $BG$1)) +
              MIN(Payline!N$4/10, COUNTIF(N62:N64, $BG$1)) +
              MIN(Payline!N$3/10, COUNTIF(N63:N65, $BG$1)),
    TRUE, ""
)</f>
        <v>0</v>
      </c>
      <c r="BL63" s="46">
        <v>59</v>
      </c>
      <c r="BM63" s="43" cm="1">
        <f t="array" aca="1" ref="BM63" ca="1">_xlfn.IFS(
    $I63=0,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$I63&lt;C$14, MIN(Payline!J$5/10, COUNTIF(J61:J63, $BM$1)) +
              MIN(Payline!J$4/10, COUNTIF(J62:J64, $BM$1)) +
              MIN(Payline!J$3/10, COUNTIF(J63:J65, $BM$1)),
    TRUE, ""
)</f>
        <v>0.7</v>
      </c>
      <c r="BN63" s="43" cm="1">
        <f t="array" aca="1" ref="BN63" ca="1">_xlfn.IFS(
    $I63=0,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$I63&lt;D$14, MIN(Payline!K$5/10, COUNTIF(K61:K63, $BM$1)) +
              MIN(Payline!K$4/10, COUNTIF(K62:K64, $BM$1)) +
              MIN(Payline!K$3/10, COUNTIF(K63:K65, $BM$1)),
    TRUE, ""
)</f>
        <v>0.6</v>
      </c>
      <c r="BO63" s="43" cm="1">
        <f t="array" aca="1" ref="BO63" ca="1">_xlfn.IFS(
    $I63=0,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$I63&lt;E$14, MIN(Payline!L$5/10, COUNTIF(L61:L63, $BM$1)) +
              MIN(Payline!L$4/10, COUNTIF(L62:L64, $BM$1)) +
              MIN(Payline!L$3/10, COUNTIF(L63:L65, $BM$1)),
    TRUE, ""
)</f>
        <v>0.7</v>
      </c>
      <c r="BP63" s="43" cm="1">
        <f t="array" aca="1" ref="BP63" ca="1">_xlfn.IFS(
    $I63=0,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$I63&lt;F$14, MIN(Payline!M$5/10, COUNTIF(M61:M63, $BM$1)) +
              MIN(Payline!M$4/10, COUNTIF(M62:M64, $BM$1)) +
              MIN(Payline!M$3/10, COUNTIF(M63:M65, $BM$1)),
    TRUE, ""
)</f>
        <v>0.7</v>
      </c>
      <c r="BQ63" s="161" cm="1">
        <f t="array" aca="1" ref="BQ63" ca="1">_xlfn.IFS(
    $I63=0,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$I63&lt;G$14, MIN(Payline!N$5/10, COUNTIF(N61:N63, $BM$1)) +
              MIN(Payline!N$4/10, COUNTIF(N62:N64, $BM$1)) +
              MIN(Payline!N$3/10, COUNTIF(N63:N65, $BM$1)),
    TRUE, ""
)</f>
        <v>0.7</v>
      </c>
    </row>
    <row r="64" spans="1:69">
      <c r="A64" s="90" t="s">
        <v>6</v>
      </c>
      <c r="B64" s="63">
        <v>8</v>
      </c>
      <c r="C64" s="90">
        <f t="shared" ca="1" si="18"/>
        <v>11.1</v>
      </c>
      <c r="D64" s="43">
        <f t="shared" ca="1" si="18"/>
        <v>11.1</v>
      </c>
      <c r="E64" s="43">
        <f t="shared" ca="1" si="18"/>
        <v>11.1</v>
      </c>
      <c r="F64" s="43">
        <f t="shared" ca="1" si="18"/>
        <v>10.8</v>
      </c>
      <c r="G64" s="89">
        <f t="shared" ca="1" si="18"/>
        <v>11.1</v>
      </c>
      <c r="I64" s="84">
        <v>60</v>
      </c>
      <c r="J64" s="83" t="s">
        <v>193</v>
      </c>
      <c r="K64" s="83" t="s">
        <v>193</v>
      </c>
      <c r="L64" s="83" t="s">
        <v>193</v>
      </c>
      <c r="M64" s="83" t="s">
        <v>193</v>
      </c>
      <c r="N64" s="83" t="s">
        <v>193</v>
      </c>
      <c r="P64" s="46">
        <v>60</v>
      </c>
      <c r="Q64" s="43" cm="1">
        <f t="array" aca="1" ref="Q64" ca="1">_xlfn.IFS(
    $I64=0,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$I64=1, MIN(Payline!J$5/10, COUNTIF(INDIRECT(ADDRESS(C$14+3, COLUMN(J$1))), $Q$1) + COUNTIF(J$4, $Q$1) + COUNTIF(J$5, $Q$1)) +
          MIN(Payline!J$4/10, COUNTIF(J$4, $Q$1) + COUNTIF(J$5, $Q$1) + COUNTIF(J$6, $Q$1)) +
          MIN(Payline!J$3/10, COUNTIF(J$5:J$7, $Q$1)),
    $I64=(C$14-2),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$I64&lt;C$14, MIN(Payline!J$5/10, COUNTIF(J62:J64, $Q$1)) +
              MIN(Payline!J$4/10, COUNTIF(J63:J65, $Q$1)) +
              MIN(Payline!J$3/10, COUNTIF(J64:J66, $Q$1)),
    TRUE, ""
)</f>
        <v>0</v>
      </c>
      <c r="R64" s="43" cm="1">
        <f t="array" aca="1" ref="R64" ca="1">_xlfn.IFS(
    $I64=0,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$I64=1, MIN(Payline!K$5/10, COUNTIF(INDIRECT(ADDRESS(D$14+3, COLUMN(K$1))), $Q$1) + COUNTIF(K$4, $Q$1) + COUNTIF(K$5, $Q$1)) +
          MIN(Payline!K$4/10, COUNTIF(K$4, $Q$1) + COUNTIF(K$5, $Q$1) + COUNTIF(K$6, $Q$1)) +
          MIN(Payline!K$3/10, COUNTIF(K$5:K$7, $Q$1)),
    $I64=(D$14-2),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$I64&lt;D$14, MIN(Payline!K$5/10, COUNTIF(K62:K64, $Q$1)) +
              MIN(Payline!K$4/10, COUNTIF(K63:K65, $Q$1)) +
              MIN(Payline!K$3/10, COUNTIF(K64:K66, $Q$1)),
    TRUE, ""
)</f>
        <v>0</v>
      </c>
      <c r="S64" s="43" cm="1">
        <f t="array" aca="1" ref="S64" ca="1">_xlfn.IFS(
    $I64=0,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$I64=1, MIN(Payline!L$5/10, COUNTIF(INDIRECT(ADDRESS(E$14+3, COLUMN(L$1))), $Q$1) + COUNTIF(L$4, $Q$1) + COUNTIF(L$5, $Q$1)) +
          MIN(Payline!L$4/10, COUNTIF(L$4, $Q$1) + COUNTIF(L$5, $Q$1) + COUNTIF(L$6, $Q$1)) +
          MIN(Payline!L$3/10, COUNTIF(L$5:L$7, $Q$1)),
    $I64=(E$14-2),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$I64&lt;E$14, MIN(Payline!L$5/10, COUNTIF(L62:L64, $Q$1)) +
              MIN(Payline!L$4/10, COUNTIF(L63:L65, $Q$1)) +
              MIN(Payline!L$3/10, COUNTIF(L64:L66, $Q$1)),
    TRUE, ""
)</f>
        <v>0</v>
      </c>
      <c r="T64" s="43" cm="1">
        <f t="array" aca="1" ref="T64" ca="1">_xlfn.IFS(
    $I64=0,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$I64=1, MIN(Payline!M$5/10, COUNTIF(INDIRECT(ADDRESS(F$14+3, COLUMN(M$1))), $Q$1) + COUNTIF(M$4, $Q$1) + COUNTIF(M$5, $Q$1)) +
          MIN(Payline!M$4/10, COUNTIF(M$4, $Q$1) + COUNTIF(M$5, $Q$1) + COUNTIF(M$6, $Q$1)) +
          MIN(Payline!M$3/10, COUNTIF(M$5:M$7, $Q$1)),
    $I64=(F$14-2),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$I64&lt;F$14, MIN(Payline!M$5/10, COUNTIF(M62:M64, $Q$1)) +
              MIN(Payline!M$4/10, COUNTIF(M63:M65, $Q$1)) +
              MIN(Payline!M$3/10, COUNTIF(M64:M66, $Q$1)),
    TRUE, ""
)</f>
        <v>0</v>
      </c>
      <c r="U64" s="43" cm="1">
        <f t="array" aca="1" ref="U64" ca="1">_xlfn.IFS(
    $I64=0,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$I64=1, MIN(Payline!N$5/10, COUNTIF(INDIRECT(ADDRESS(G$14+3, COLUMN(N$1))), $Q$1) + COUNTIF(N$4, $Q$1) + COUNTIF(N$5, $Q$1)) +
          MIN(Payline!N$4/10, COUNTIF(N$4, $Q$1) + COUNTIF(N$5, $Q$1) + COUNTIF(N$6, $Q$1)) +
          MIN(Payline!N$3/10, COUNTIF(N$5:N$7, $Q$1)),
    $I64=(G$14-2),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$I64&lt;G$14, MIN(Payline!N$5/10, COUNTIF(N62:N64, $Q$1)) +
              MIN(Payline!N$4/10, COUNTIF(N63:N65, $Q$1)) +
              MIN(Payline!N$3/10, COUNTIF(N64:N66, $Q$1)),
    TRUE, ""
)</f>
        <v>0</v>
      </c>
      <c r="V64" s="46">
        <v>60</v>
      </c>
      <c r="W64" s="43" cm="1">
        <f t="array" aca="1" ref="W64" ca="1">_xlfn.IFS(
    $I64=0,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$I64=1, MIN(Payline!J$5/10, COUNTIF(INDIRECT(ADDRESS(C$14+3, COLUMN(J$1))), $W$1) + COUNTIF(J$4, $W$1) + COUNTIF(J$5, $W$1)) +
          MIN(Payline!J$4/10, COUNTIF(J$4, $W$1) + COUNTIF(J$5, $W$1) + COUNTIF(J$6, $W$1)) +
          MIN(Payline!J$3/10, COUNTIF(J$5:J$7, $W$1)),
    $I64=(C$14-2),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$I64&lt;C$14, MIN(Payline!J$5/10, COUNTIF(J62:J64, $W$1)) +
              MIN(Payline!J$4/10, COUNTIF(J63:J65, $W$1)) +
              MIN(Payline!J$3/10, COUNTIF(J64:J66, $W$1)),
    TRUE, ""
)</f>
        <v>0</v>
      </c>
      <c r="X64" s="43" cm="1">
        <f t="array" aca="1" ref="X64" ca="1">_xlfn.IFS(
    $I64=0,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$I64=1, MIN(Payline!K$5/10, COUNTIF(INDIRECT(ADDRESS(D$14+3, COLUMN(K$1))), $W$1) + COUNTIF(K$4, $W$1) + COUNTIF(K$5, $W$1)) +
          MIN(Payline!K$4/10, COUNTIF(K$4, $W$1) + COUNTIF(K$5, $W$1) + COUNTIF(K$6, $W$1)) +
          MIN(Payline!K$3/10, COUNTIF(K$5:K$7, $W$1)),
    $I64=(D$14-2),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$I64&lt;D$14, MIN(Payline!K$5/10, COUNTIF(K62:K64, $W$1)) +
              MIN(Payline!K$4/10, COUNTIF(K63:K65, $W$1)) +
              MIN(Payline!K$3/10, COUNTIF(K64:K66, $W$1)),
    TRUE, ""
)</f>
        <v>0</v>
      </c>
      <c r="Y64" s="43" cm="1">
        <f t="array" aca="1" ref="Y64" ca="1">_xlfn.IFS(
    $I64=0,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$I64=1, MIN(Payline!L$5/10, COUNTIF(INDIRECT(ADDRESS(E$14+3, COLUMN(L$1))), $W$1) + COUNTIF(L$4, $W$1) + COUNTIF(L$5, $W$1)) +
          MIN(Payline!L$4/10, COUNTIF(L$4, $W$1) + COUNTIF(L$5, $W$1) + COUNTIF(L$6, $W$1)) +
          MIN(Payline!L$3/10, COUNTIF(L$5:L$7, $W$1)),
    $I64=(E$14-2),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$I64&lt;E$14, MIN(Payline!L$5/10, COUNTIF(L62:L64, $W$1)) +
              MIN(Payline!L$4/10, COUNTIF(L63:L65, $W$1)) +
              MIN(Payline!L$3/10, COUNTIF(L64:L66, $W$1)),
    TRUE, ""
)</f>
        <v>0</v>
      </c>
      <c r="Z64" s="43" cm="1">
        <f t="array" aca="1" ref="Z64" ca="1">_xlfn.IFS(
    $I64=0,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$I64=1, MIN(Payline!M$5/10, COUNTIF(INDIRECT(ADDRESS(F$14+3, COLUMN(M$1))), $W$1) + COUNTIF(M$4, $W$1) + COUNTIF(M$5, $W$1)) +
          MIN(Payline!M$4/10, COUNTIF(M$4, $W$1) + COUNTIF(M$5, $W$1) + COUNTIF(M$6, $W$1)) +
          MIN(Payline!M$3/10, COUNTIF(M$5:M$7, $W$1)),
    $I64=(F$14-2),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$I64&lt;F$14, MIN(Payline!M$5/10, COUNTIF(M62:M64, $W$1)) +
              MIN(Payline!M$4/10, COUNTIF(M63:M65, $W$1)) +
              MIN(Payline!M$3/10, COUNTIF(M64:M66, $W$1)),
    TRUE, ""
)</f>
        <v>0</v>
      </c>
      <c r="AA64" s="43" cm="1">
        <f t="array" aca="1" ref="AA64" ca="1">_xlfn.IFS(
    $I64=0,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$I64=1, MIN(Payline!N$5/10, COUNTIF(INDIRECT(ADDRESS(G$14+3, COLUMN(N$1))), $W$1) + COUNTIF(N$4, $W$1) + COUNTIF(N$5, $W$1)) +
          MIN(Payline!N$4/10, COUNTIF(N$4, $W$1) + COUNTIF(N$5, $W$1) + COUNTIF(N$6, $W$1)) +
          MIN(Payline!N$3/10, COUNTIF(N$5:N$7, $W$1)),
    $I64=(G$14-2),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$I64&lt;G$14, MIN(Payline!N$5/10, COUNTIF(N62:N64, $W$1)) +
              MIN(Payline!N$4/10, COUNTIF(N63:N65, $W$1)) +
              MIN(Payline!N$3/10, COUNTIF(N64:N66, $W$1)),
    TRUE, ""
)</f>
        <v>0</v>
      </c>
      <c r="AB64" s="46">
        <v>60</v>
      </c>
      <c r="AC64" s="43" cm="1">
        <f t="array" aca="1" ref="AC64" ca="1">_xlfn.IFS(
    $I64=0,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$I64&lt;C$14, MIN(Payline!J$5/10, COUNTIF(J62:J64, $AC$1)) +
              MIN(Payline!J$4/10, COUNTIF(J63:J65, $AC$1)) +
              MIN(Payline!J$3/10, COUNTIF(J64:J66, $AC$1)),
    TRUE, ""
)</f>
        <v>0.3</v>
      </c>
      <c r="AD64" s="43" cm="1">
        <f t="array" aca="1" ref="AD64" ca="1">_xlfn.IFS(
    $I64=0,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$I64&lt;D$14, MIN(Payline!K$5/10, COUNTIF(K62:K64, $AC$1)) +
              MIN(Payline!K$4/10, COUNTIF(K63:K65, $AC$1)) +
              MIN(Payline!K$3/10, COUNTIF(K64:K66, $AC$1)),
    TRUE, ""
)</f>
        <v>0.4</v>
      </c>
      <c r="AE64" s="43" cm="1">
        <f t="array" aca="1" ref="AE64" ca="1">_xlfn.IFS(
    $I64=0,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$I64&lt;E$14, MIN(Payline!L$5/10, COUNTIF(L62:L64, $AC$1)) +
              MIN(Payline!L$4/10, COUNTIF(L63:L65, $AC$1)) +
              MIN(Payline!L$3/10, COUNTIF(L64:L66, $AC$1)),
    TRUE, ""
)</f>
        <v>0.3</v>
      </c>
      <c r="AF64" s="43" cm="1">
        <f t="array" aca="1" ref="AF64" ca="1">_xlfn.IFS(
    $I64=0,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$I64&lt;F$14, MIN(Payline!M$5/10, COUNTIF(M62:M64, $AC$1)) +
              MIN(Payline!M$4/10, COUNTIF(M63:M65, $AC$1)) +
              MIN(Payline!M$3/10, COUNTIF(M64:M66, $AC$1)),
    TRUE, ""
)</f>
        <v>0.3</v>
      </c>
      <c r="AG64" s="43" cm="1">
        <f t="array" aca="1" ref="AG64" ca="1">_xlfn.IFS(
    $I64=0,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$I64&lt;G$14, MIN(Payline!N$5/10, COUNTIF(N62:N64, $AC$1)) +
              MIN(Payline!N$4/10, COUNTIF(N63:N65, $AC$1)) +
              MIN(Payline!N$3/10, COUNTIF(N64:N66, $AC$1)),
    TRUE, ""
)</f>
        <v>0.3</v>
      </c>
      <c r="AH64" s="46">
        <v>60</v>
      </c>
      <c r="AI64" s="43" cm="1">
        <f t="array" aca="1" ref="AI64" ca="1">_xlfn.IFS(
    $I64=0,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$I64&lt;C$14, MIN(Payline!J$5/10, COUNTIF(J62:J64, $AI$1)) +
              MIN(Payline!J$4/10, COUNTIF(J63:J65, $AI$1)) +
              MIN(Payline!J$3/10, COUNTIF(J64:J66, $AI$1)),
    TRUE, ""
)</f>
        <v>0.7</v>
      </c>
      <c r="AJ64" s="43" cm="1">
        <f t="array" aca="1" ref="AJ64" ca="1">_xlfn.IFS(
    $I64=0,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$I64&lt;D$14, MIN(Payline!K$5/10, COUNTIF(K62:K64, $AI$1)) +
              MIN(Payline!K$4/10, COUNTIF(K63:K65, $AI$1)) +
              MIN(Payline!K$3/10, COUNTIF(K64:K66, $AI$1)),
    TRUE, ""
)</f>
        <v>0.7</v>
      </c>
      <c r="AK64" s="43" cm="1">
        <f t="array" aca="1" ref="AK64" ca="1">_xlfn.IFS(
    $I64=0,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$I64&lt;E$14, MIN(Payline!L$5/10, COUNTIF(L62:L64, $AI$1)) +
              MIN(Payline!L$4/10, COUNTIF(L63:L65, $AI$1)) +
              MIN(Payline!L$3/10, COUNTIF(L64:L66, $AI$1)),
    TRUE, ""
)</f>
        <v>0.7</v>
      </c>
      <c r="AL64" s="43" cm="1">
        <f t="array" aca="1" ref="AL64" ca="1">_xlfn.IFS(
    $I64=0,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$I64&lt;F$14, MIN(Payline!M$5/10, COUNTIF(M62:M64, $AI$1)) +
              MIN(Payline!M$4/10, COUNTIF(M63:M65, $AI$1)) +
              MIN(Payline!M$3/10, COUNTIF(M64:M66, $AI$1)),
    TRUE, ""
)</f>
        <v>0.6</v>
      </c>
      <c r="AM64" s="43" cm="1">
        <f t="array" aca="1" ref="AM64" ca="1">_xlfn.IFS(
    $I64=0,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$I64&lt;G$14, MIN(Payline!N$5/10, COUNTIF(N62:N64, $AI$1)) +
              MIN(Payline!N$4/10, COUNTIF(N63:N65, $AI$1)) +
              MIN(Payline!N$3/10, COUNTIF(N64:N66, $AI$1)),
    TRUE, ""
)</f>
        <v>0.7</v>
      </c>
      <c r="AN64" s="46">
        <v>60</v>
      </c>
      <c r="AO64" s="43" cm="1">
        <f t="array" aca="1" ref="AO64" ca="1">_xlfn.IFS(
    $I64=0,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$I64&lt;C$14, MIN(Payline!J$5/10, COUNTIF(J62:J64, $AO$1)) +
              MIN(Payline!J$4/10, COUNTIF(J63:J65, $AO$1)) +
              MIN(Payline!J$3/10, COUNTIF(J64:J66, $AO$1)),
    TRUE, ""
)</f>
        <v>0</v>
      </c>
      <c r="AP64" s="43" cm="1">
        <f t="array" aca="1" ref="AP64" ca="1">_xlfn.IFS(
    $I64=0,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$I64&lt;D$14, MIN(Payline!K$5/10, COUNTIF(K62:K64, $AO$1)) +
              MIN(Payline!K$4/10, COUNTIF(K63:K65, $AO$1)) +
              MIN(Payline!K$3/10, COUNTIF(K64:K66, $AO$1)),
    TRUE, ""
)</f>
        <v>0</v>
      </c>
      <c r="AQ64" s="43" cm="1">
        <f t="array" aca="1" ref="AQ64" ca="1">_xlfn.IFS(
    $I64=0,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$I64&lt;E$14, MIN(Payline!L$5/10, COUNTIF(L62:L64, $AO$1)) +
              MIN(Payline!L$4/10, COUNTIF(L63:L65, $AO$1)) +
              MIN(Payline!L$3/10, COUNTIF(L64:L66, $AO$1)),
    TRUE, ""
)</f>
        <v>0</v>
      </c>
      <c r="AR64" s="43" cm="1">
        <f t="array" aca="1" ref="AR64" ca="1">_xlfn.IFS(
    $I64=0,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$I64&lt;F$14, MIN(Payline!M$5/10, COUNTIF(M62:M64, $AO$1)) +
              MIN(Payline!M$4/10, COUNTIF(M63:M65, $AO$1)) +
              MIN(Payline!M$3/10, COUNTIF(M64:M66, $AO$1)),
    TRUE, ""
)</f>
        <v>0</v>
      </c>
      <c r="AS64" s="43" cm="1">
        <f t="array" aca="1" ref="AS64" ca="1">_xlfn.IFS(
    $I64=0,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$I64&lt;G$14, MIN(Payline!N$5/10, COUNTIF(N62:N64, $AO$1)) +
              MIN(Payline!N$4/10, COUNTIF(N63:N65, $AO$1)) +
              MIN(Payline!N$3/10, COUNTIF(N64:N66, $AO$1)),
    TRUE, ""
)</f>
        <v>0</v>
      </c>
      <c r="AT64" s="46">
        <v>60</v>
      </c>
      <c r="AU64" s="43" cm="1">
        <f t="array" aca="1" ref="AU64" ca="1">_xlfn.IFS(
    $I64=0,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$I64&lt;C$14, MIN(Payline!J$5/10, COUNTIF(J62:J64, $AU$1)) +
              MIN(Payline!J$4/10, COUNTIF(J63:J65, $AU$1)) +
              MIN(Payline!J$3/10, COUNTIF(J64:J66, $AU$1)),
    TRUE, ""
)</f>
        <v>0</v>
      </c>
      <c r="AV64" s="43" cm="1">
        <f t="array" aca="1" ref="AV64" ca="1">_xlfn.IFS(
    $I64=0,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$I64&lt;D$14, MIN(Payline!K$5/10, COUNTIF(K62:K64, $AU$1)) +
              MIN(Payline!K$4/10, COUNTIF(K63:K65, $AU$1)) +
              MIN(Payline!K$3/10, COUNTIF(K64:K66, $AU$1)),
    TRUE, ""
)</f>
        <v>0</v>
      </c>
      <c r="AW64" s="43" cm="1">
        <f t="array" aca="1" ref="AW64" ca="1">_xlfn.IFS(
    $I64=0,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$I64&lt;E$14, MIN(Payline!L$5/10, COUNTIF(L62:L64, $AU$1)) +
              MIN(Payline!L$4/10, COUNTIF(L63:L65, $AU$1)) +
              MIN(Payline!L$3/10, COUNTIF(L64:L66, $AU$1)),
    TRUE, ""
)</f>
        <v>0</v>
      </c>
      <c r="AX64" s="43" cm="1">
        <f t="array" aca="1" ref="AX64" ca="1">_xlfn.IFS(
    $I64=0,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$I64&lt;F$14, MIN(Payline!M$5/10, COUNTIF(M62:M64, $AU$1)) +
              MIN(Payline!M$4/10, COUNTIF(M63:M65, $AU$1)) +
              MIN(Payline!M$3/10, COUNTIF(M64:M66, $AU$1)),
    TRUE, ""
)</f>
        <v>0</v>
      </c>
      <c r="AY64" s="43" cm="1">
        <f t="array" aca="1" ref="AY64" ca="1">_xlfn.IFS(
    $I64=0,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$I64&lt;G$14, MIN(Payline!N$5/10, COUNTIF(N62:N64, $AU$1)) +
              MIN(Payline!N$4/10, COUNTIF(N63:N65, $AU$1)) +
              MIN(Payline!N$3/10, COUNTIF(N64:N66, $AU$1)),
    TRUE, ""
)</f>
        <v>0</v>
      </c>
      <c r="AZ64" s="46">
        <v>60</v>
      </c>
      <c r="BA64" s="43" cm="1">
        <f t="array" aca="1" ref="BA64" ca="1">_xlfn.IFS(
    $I64=0,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$I64&lt;C$14, MIN(Payline!J$5/10, COUNTIF(J62:J64, $BA$1)) +
              MIN(Payline!J$4/10, COUNTIF(J63:J65, $BA$1)) +
              MIN(Payline!J$3/10, COUNTIF(J64:J66, $BA$1)),
    TRUE, ""
)</f>
        <v>0.7</v>
      </c>
      <c r="BB64" s="43" cm="1">
        <f t="array" aca="1" ref="BB64" ca="1">_xlfn.IFS(
    $I64=0,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$I64&lt;D$14, MIN(Payline!K$5/10, COUNTIF(K62:K64, $BA$1)) +
              MIN(Payline!K$4/10, COUNTIF(K63:K65, $BA$1)) +
              MIN(Payline!K$3/10, COUNTIF(K64:K66, $BA$1)),
    TRUE, ""
)</f>
        <v>0.6</v>
      </c>
      <c r="BC64" s="43" cm="1">
        <f t="array" aca="1" ref="BC64" ca="1">_xlfn.IFS(
    $I64=0,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$I64&lt;E$14, MIN(Payline!L$5/10, COUNTIF(L62:L64, $BA$1)) +
              MIN(Payline!L$4/10, COUNTIF(L63:L65, $BA$1)) +
              MIN(Payline!L$3/10, COUNTIF(L64:L66, $BA$1)),
    TRUE, ""
)</f>
        <v>0.7</v>
      </c>
      <c r="BD64" s="43" cm="1">
        <f t="array" aca="1" ref="BD64" ca="1">_xlfn.IFS(
    $I64=0,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$I64&lt;F$14, MIN(Payline!M$5/10, COUNTIF(M62:M64, $BA$1)) +
              MIN(Payline!M$4/10, COUNTIF(M63:M65, $BA$1)) +
              MIN(Payline!M$3/10, COUNTIF(M64:M66, $BA$1)),
    TRUE, ""
)</f>
        <v>0.7</v>
      </c>
      <c r="BE64" s="43" cm="1">
        <f t="array" aca="1" ref="BE64" ca="1">_xlfn.IFS(
    $I64=0,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$I64&lt;G$14, MIN(Payline!N$5/10, COUNTIF(N62:N64, $BA$1)) +
              MIN(Payline!N$4/10, COUNTIF(N63:N65, $BA$1)) +
              MIN(Payline!N$3/10, COUNTIF(N64:N66, $BA$1)),
    TRUE, ""
)</f>
        <v>0.7</v>
      </c>
      <c r="BF64" s="46">
        <v>60</v>
      </c>
      <c r="BG64" s="43" cm="1">
        <f t="array" aca="1" ref="BG64" ca="1">_xlfn.IFS(
    $I64=0,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$I64&lt;C$14, MIN(Payline!J$5/10, COUNTIF(J62:J64, $BG$1)) +
              MIN(Payline!J$4/10, COUNTIF(J63:J65, $BG$1)) +
              MIN(Payline!J$3/10, COUNTIF(J64:J66, $BG$1)),
    TRUE, ""
)</f>
        <v>0.3</v>
      </c>
      <c r="BH64" s="43" cm="1">
        <f t="array" aca="1" ref="BH64" ca="1">_xlfn.IFS(
    $I64=0,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$I64&lt;D$14, MIN(Payline!K$5/10, COUNTIF(K62:K64, $BG$1)) +
              MIN(Payline!K$4/10, COUNTIF(K63:K65, $BG$1)) +
              MIN(Payline!K$3/10, COUNTIF(K64:K66, $BG$1)),
    TRUE, ""
)</f>
        <v>0.3</v>
      </c>
      <c r="BI64" s="43" cm="1">
        <f t="array" aca="1" ref="BI64" ca="1">_xlfn.IFS(
    $I64=0,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$I64&lt;E$14, MIN(Payline!L$5/10, COUNTIF(L62:L64, $BG$1)) +
              MIN(Payline!L$4/10, COUNTIF(L63:L65, $BG$1)) +
              MIN(Payline!L$3/10, COUNTIF(L64:L66, $BG$1)),
    TRUE, ""
)</f>
        <v>0.3</v>
      </c>
      <c r="BJ64" s="43" cm="1">
        <f t="array" aca="1" ref="BJ64" ca="1">_xlfn.IFS(
    $I64=0,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$I64&lt;F$14, MIN(Payline!M$5/10, COUNTIF(M62:M64, $BG$1)) +
              MIN(Payline!M$4/10, COUNTIF(M63:M65, $BG$1)) +
              MIN(Payline!M$3/10, COUNTIF(M64:M66, $BG$1)),
    TRUE, ""
)</f>
        <v>0.4</v>
      </c>
      <c r="BK64" s="43" cm="1">
        <f t="array" aca="1" ref="BK64" ca="1">_xlfn.IFS(
    $I64=0,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$I64&lt;G$14, MIN(Payline!N$5/10, COUNTIF(N62:N64, $BG$1)) +
              MIN(Payline!N$4/10, COUNTIF(N63:N65, $BG$1)) +
              MIN(Payline!N$3/10, COUNTIF(N64:N66, $BG$1)),
    TRUE, ""
)</f>
        <v>0.3</v>
      </c>
      <c r="BL64" s="46">
        <v>60</v>
      </c>
      <c r="BM64" s="43" cm="1">
        <f t="array" aca="1" ref="BM64" ca="1">_xlfn.IFS(
    $I64=0,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$I64&lt;C$14, MIN(Payline!J$5/10, COUNTIF(J62:J64, $BM$1)) +
              MIN(Payline!J$4/10, COUNTIF(J63:J65, $BM$1)) +
              MIN(Payline!J$3/10, COUNTIF(J64:J66, $BM$1)),
    TRUE, ""
)</f>
        <v>1</v>
      </c>
      <c r="BN64" s="43" cm="1">
        <f t="array" aca="1" ref="BN64" ca="1">_xlfn.IFS(
    $I64=0,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$I64&lt;D$14, MIN(Payline!K$5/10, COUNTIF(K62:K64, $BM$1)) +
              MIN(Payline!K$4/10, COUNTIF(K63:K65, $BM$1)) +
              MIN(Payline!K$3/10, COUNTIF(K64:K66, $BM$1)),
    TRUE, ""
)</f>
        <v>1</v>
      </c>
      <c r="BO64" s="43" cm="1">
        <f t="array" aca="1" ref="BO64" ca="1">_xlfn.IFS(
    $I64=0,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$I64&lt;E$14, MIN(Payline!L$5/10, COUNTIF(L62:L64, $BM$1)) +
              MIN(Payline!L$4/10, COUNTIF(L63:L65, $BM$1)) +
              MIN(Payline!L$3/10, COUNTIF(L64:L66, $BM$1)),
    TRUE, ""
)</f>
        <v>1</v>
      </c>
      <c r="BP64" s="43" cm="1">
        <f t="array" aca="1" ref="BP64" ca="1">_xlfn.IFS(
    $I64=0,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$I64&lt;F$14, MIN(Payline!M$5/10, COUNTIF(M62:M64, $BM$1)) +
              MIN(Payline!M$4/10, COUNTIF(M63:M65, $BM$1)) +
              MIN(Payline!M$3/10, COUNTIF(M64:M66, $BM$1)),
    TRUE, ""
)</f>
        <v>1</v>
      </c>
      <c r="BQ64" s="161" cm="1">
        <f t="array" aca="1" ref="BQ64" ca="1">_xlfn.IFS(
    $I64=0,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$I64&lt;G$14, MIN(Payline!N$5/10, COUNTIF(N62:N64, $BM$1)) +
              MIN(Payline!N$4/10, COUNTIF(N63:N65, $BM$1)) +
              MIN(Payline!N$3/10, COUNTIF(N64:N66, $BM$1)),
    TRUE, ""
)</f>
        <v>1</v>
      </c>
    </row>
    <row r="65" spans="1:69" ht="16.5" thickBot="1">
      <c r="A65" s="88" t="s">
        <v>5</v>
      </c>
      <c r="B65" s="35">
        <v>9</v>
      </c>
      <c r="C65" s="88">
        <f t="shared" ca="1" si="18"/>
        <v>11.7</v>
      </c>
      <c r="D65" s="87">
        <f t="shared" ca="1" si="18"/>
        <v>11.8</v>
      </c>
      <c r="E65" s="87">
        <f t="shared" ca="1" si="18"/>
        <v>11.7</v>
      </c>
      <c r="F65" s="87">
        <f t="shared" ca="1" si="18"/>
        <v>12.5</v>
      </c>
      <c r="G65" s="86">
        <f t="shared" ca="1" si="18"/>
        <v>12.7</v>
      </c>
      <c r="I65" s="84">
        <v>61</v>
      </c>
      <c r="J65" s="83" t="s">
        <v>191</v>
      </c>
      <c r="K65" s="83" t="s">
        <v>191</v>
      </c>
      <c r="L65" s="83" t="s">
        <v>191</v>
      </c>
      <c r="M65" s="83" t="s">
        <v>191</v>
      </c>
      <c r="N65" s="83" t="s">
        <v>191</v>
      </c>
      <c r="P65" s="46">
        <v>61</v>
      </c>
      <c r="Q65" s="43" cm="1">
        <f t="array" aca="1" ref="Q65" ca="1">_xlfn.IFS(
    $I65=0,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$I65=1, MIN(Payline!J$5/10, COUNTIF(INDIRECT(ADDRESS(C$14+3, COLUMN(J$1))), $Q$1) + COUNTIF(J$4, $Q$1) + COUNTIF(J$5, $Q$1)) +
          MIN(Payline!J$4/10, COUNTIF(J$4, $Q$1) + COUNTIF(J$5, $Q$1) + COUNTIF(J$6, $Q$1)) +
          MIN(Payline!J$3/10, COUNTIF(J$5:J$7, $Q$1)),
    $I65=(C$14-2),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$I65&lt;C$14, MIN(Payline!J$5/10, COUNTIF(J63:J65, $Q$1)) +
              MIN(Payline!J$4/10, COUNTIF(J64:J66, $Q$1)) +
              MIN(Payline!J$3/10, COUNTIF(J65:J67, $Q$1)),
    TRUE, ""
)</f>
        <v>0</v>
      </c>
      <c r="R65" s="43" cm="1">
        <f t="array" aca="1" ref="R65" ca="1">_xlfn.IFS(
    $I65=0,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$I65=1, MIN(Payline!K$5/10, COUNTIF(INDIRECT(ADDRESS(D$14+3, COLUMN(K$1))), $Q$1) + COUNTIF(K$4, $Q$1) + COUNTIF(K$5, $Q$1)) +
          MIN(Payline!K$4/10, COUNTIF(K$4, $Q$1) + COUNTIF(K$5, $Q$1) + COUNTIF(K$6, $Q$1)) +
          MIN(Payline!K$3/10, COUNTIF(K$5:K$7, $Q$1)),
    $I65=(D$14-2),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$I65&lt;D$14, MIN(Payline!K$5/10, COUNTIF(K63:K65, $Q$1)) +
              MIN(Payline!K$4/10, COUNTIF(K64:K66, $Q$1)) +
              MIN(Payline!K$3/10, COUNTIF(K65:K67, $Q$1)),
    TRUE, ""
)</f>
        <v>0</v>
      </c>
      <c r="S65" s="43" cm="1">
        <f t="array" aca="1" ref="S65" ca="1">_xlfn.IFS(
    $I65=0,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$I65=1, MIN(Payline!L$5/10, COUNTIF(INDIRECT(ADDRESS(E$14+3, COLUMN(L$1))), $Q$1) + COUNTIF(L$4, $Q$1) + COUNTIF(L$5, $Q$1)) +
          MIN(Payline!L$4/10, COUNTIF(L$4, $Q$1) + COUNTIF(L$5, $Q$1) + COUNTIF(L$6, $Q$1)) +
          MIN(Payline!L$3/10, COUNTIF(L$5:L$7, $Q$1)),
    $I65=(E$14-2),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$I65&lt;E$14, MIN(Payline!L$5/10, COUNTIF(L63:L65, $Q$1)) +
              MIN(Payline!L$4/10, COUNTIF(L64:L66, $Q$1)) +
              MIN(Payline!L$3/10, COUNTIF(L65:L67, $Q$1)),
    TRUE, ""
)</f>
        <v>0</v>
      </c>
      <c r="T65" s="43" cm="1">
        <f t="array" aca="1" ref="T65" ca="1">_xlfn.IFS(
    $I65=0,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$I65=1, MIN(Payline!M$5/10, COUNTIF(INDIRECT(ADDRESS(F$14+3, COLUMN(M$1))), $Q$1) + COUNTIF(M$4, $Q$1) + COUNTIF(M$5, $Q$1)) +
          MIN(Payline!M$4/10, COUNTIF(M$4, $Q$1) + COUNTIF(M$5, $Q$1) + COUNTIF(M$6, $Q$1)) +
          MIN(Payline!M$3/10, COUNTIF(M$5:M$7, $Q$1)),
    $I65=(F$14-2),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$I65&lt;F$14, MIN(Payline!M$5/10, COUNTIF(M63:M65, $Q$1)) +
              MIN(Payline!M$4/10, COUNTIF(M64:M66, $Q$1)) +
              MIN(Payline!M$3/10, COUNTIF(M65:M67, $Q$1)),
    TRUE, ""
)</f>
        <v>0</v>
      </c>
      <c r="U65" s="43" cm="1">
        <f t="array" aca="1" ref="U65" ca="1">_xlfn.IFS(
    $I65=0,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$I65=1, MIN(Payline!N$5/10, COUNTIF(INDIRECT(ADDRESS(G$14+3, COLUMN(N$1))), $Q$1) + COUNTIF(N$4, $Q$1) + COUNTIF(N$5, $Q$1)) +
          MIN(Payline!N$4/10, COUNTIF(N$4, $Q$1) + COUNTIF(N$5, $Q$1) + COUNTIF(N$6, $Q$1)) +
          MIN(Payline!N$3/10, COUNTIF(N$5:N$7, $Q$1)),
    $I65=(G$14-2),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$I65&lt;G$14, MIN(Payline!N$5/10, COUNTIF(N63:N65, $Q$1)) +
              MIN(Payline!N$4/10, COUNTIF(N64:N66, $Q$1)) +
              MIN(Payline!N$3/10, COUNTIF(N65:N67, $Q$1)),
    TRUE, ""
)</f>
        <v>0</v>
      </c>
      <c r="V65" s="46">
        <v>61</v>
      </c>
      <c r="W65" s="43" cm="1">
        <f t="array" aca="1" ref="W65" ca="1">_xlfn.IFS(
    $I65=0,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$I65=1, MIN(Payline!J$5/10, COUNTIF(INDIRECT(ADDRESS(C$14+3, COLUMN(J$1))), $W$1) + COUNTIF(J$4, $W$1) + COUNTIF(J$5, $W$1)) +
          MIN(Payline!J$4/10, COUNTIF(J$4, $W$1) + COUNTIF(J$5, $W$1) + COUNTIF(J$6, $W$1)) +
          MIN(Payline!J$3/10, COUNTIF(J$5:J$7, $W$1)),
    $I65=(C$14-2),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$I65&lt;C$14, MIN(Payline!J$5/10, COUNTIF(J63:J65, $W$1)) +
              MIN(Payline!J$4/10, COUNTIF(J64:J66, $W$1)) +
              MIN(Payline!J$3/10, COUNTIF(J65:J67, $W$1)),
    TRUE, ""
)</f>
        <v>0</v>
      </c>
      <c r="X65" s="43" cm="1">
        <f t="array" aca="1" ref="X65" ca="1">_xlfn.IFS(
    $I65=0,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$I65=1, MIN(Payline!K$5/10, COUNTIF(INDIRECT(ADDRESS(D$14+3, COLUMN(K$1))), $W$1) + COUNTIF(K$4, $W$1) + COUNTIF(K$5, $W$1)) +
          MIN(Payline!K$4/10, COUNTIF(K$4, $W$1) + COUNTIF(K$5, $W$1) + COUNTIF(K$6, $W$1)) +
          MIN(Payline!K$3/10, COUNTIF(K$5:K$7, $W$1)),
    $I65=(D$14-2),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$I65&lt;D$14, MIN(Payline!K$5/10, COUNTIF(K63:K65, $W$1)) +
              MIN(Payline!K$4/10, COUNTIF(K64:K66, $W$1)) +
              MIN(Payline!K$3/10, COUNTIF(K65:K67, $W$1)),
    TRUE, ""
)</f>
        <v>0</v>
      </c>
      <c r="Y65" s="43" cm="1">
        <f t="array" aca="1" ref="Y65" ca="1">_xlfn.IFS(
    $I65=0,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$I65=1, MIN(Payline!L$5/10, COUNTIF(INDIRECT(ADDRESS(E$14+3, COLUMN(L$1))), $W$1) + COUNTIF(L$4, $W$1) + COUNTIF(L$5, $W$1)) +
          MIN(Payline!L$4/10, COUNTIF(L$4, $W$1) + COUNTIF(L$5, $W$1) + COUNTIF(L$6, $W$1)) +
          MIN(Payline!L$3/10, COUNTIF(L$5:L$7, $W$1)),
    $I65=(E$14-2),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$I65&lt;E$14, MIN(Payline!L$5/10, COUNTIF(L63:L65, $W$1)) +
              MIN(Payline!L$4/10, COUNTIF(L64:L66, $W$1)) +
              MIN(Payline!L$3/10, COUNTIF(L65:L67, $W$1)),
    TRUE, ""
)</f>
        <v>0</v>
      </c>
      <c r="Z65" s="43" cm="1">
        <f t="array" aca="1" ref="Z65" ca="1">_xlfn.IFS(
    $I65=0,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$I65=1, MIN(Payline!M$5/10, COUNTIF(INDIRECT(ADDRESS(F$14+3, COLUMN(M$1))), $W$1) + COUNTIF(M$4, $W$1) + COUNTIF(M$5, $W$1)) +
          MIN(Payline!M$4/10, COUNTIF(M$4, $W$1) + COUNTIF(M$5, $W$1) + COUNTIF(M$6, $W$1)) +
          MIN(Payline!M$3/10, COUNTIF(M$5:M$7, $W$1)),
    $I65=(F$14-2),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$I65&lt;F$14, MIN(Payline!M$5/10, COUNTIF(M63:M65, $W$1)) +
              MIN(Payline!M$4/10, COUNTIF(M64:M66, $W$1)) +
              MIN(Payline!M$3/10, COUNTIF(M65:M67, $W$1)),
    TRUE, ""
)</f>
        <v>0</v>
      </c>
      <c r="AA65" s="43" cm="1">
        <f t="array" aca="1" ref="AA65" ca="1">_xlfn.IFS(
    $I65=0,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$I65=1, MIN(Payline!N$5/10, COUNTIF(INDIRECT(ADDRESS(G$14+3, COLUMN(N$1))), $W$1) + COUNTIF(N$4, $W$1) + COUNTIF(N$5, $W$1)) +
          MIN(Payline!N$4/10, COUNTIF(N$4, $W$1) + COUNTIF(N$5, $W$1) + COUNTIF(N$6, $W$1)) +
          MIN(Payline!N$3/10, COUNTIF(N$5:N$7, $W$1)),
    $I65=(G$14-2),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$I65&lt;G$14, MIN(Payline!N$5/10, COUNTIF(N63:N65, $W$1)) +
              MIN(Payline!N$4/10, COUNTIF(N64:N66, $W$1)) +
              MIN(Payline!N$3/10, COUNTIF(N65:N67, $W$1)),
    TRUE, ""
)</f>
        <v>0</v>
      </c>
      <c r="AB65" s="46">
        <v>61</v>
      </c>
      <c r="AC65" s="43" cm="1">
        <f t="array" aca="1" ref="AC65" ca="1">_xlfn.IFS(
    $I65=0,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$I65&lt;C$14, MIN(Payline!J$5/10, COUNTIF(J63:J65, $AC$1)) +
              MIN(Payline!J$4/10, COUNTIF(J64:J66, $AC$1)) +
              MIN(Payline!J$3/10, COUNTIF(J65:J67, $AC$1)),
    TRUE, ""
)</f>
        <v>0</v>
      </c>
      <c r="AD65" s="43" cm="1">
        <f t="array" aca="1" ref="AD65" ca="1">_xlfn.IFS(
    $I65=0,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$I65&lt;D$14, MIN(Payline!K$5/10, COUNTIF(K63:K65, $AC$1)) +
              MIN(Payline!K$4/10, COUNTIF(K64:K66, $AC$1)) +
              MIN(Payline!K$3/10, COUNTIF(K65:K67, $AC$1)),
    TRUE, ""
)</f>
        <v>0</v>
      </c>
      <c r="AE65" s="43" cm="1">
        <f t="array" aca="1" ref="AE65" ca="1">_xlfn.IFS(
    $I65=0,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$I65&lt;E$14, MIN(Payline!L$5/10, COUNTIF(L63:L65, $AC$1)) +
              MIN(Payline!L$4/10, COUNTIF(L64:L66, $AC$1)) +
              MIN(Payline!L$3/10, COUNTIF(L65:L67, $AC$1)),
    TRUE, ""
)</f>
        <v>0</v>
      </c>
      <c r="AF65" s="43" cm="1">
        <f t="array" aca="1" ref="AF65" ca="1">_xlfn.IFS(
    $I65=0,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$I65&lt;F$14, MIN(Payline!M$5/10, COUNTIF(M63:M65, $AC$1)) +
              MIN(Payline!M$4/10, COUNTIF(M64:M66, $AC$1)) +
              MIN(Payline!M$3/10, COUNTIF(M65:M67, $AC$1)),
    TRUE, ""
)</f>
        <v>0</v>
      </c>
      <c r="AG65" s="43" cm="1">
        <f t="array" aca="1" ref="AG65" ca="1">_xlfn.IFS(
    $I65=0,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$I65&lt;G$14, MIN(Payline!N$5/10, COUNTIF(N63:N65, $AC$1)) +
              MIN(Payline!N$4/10, COUNTIF(N64:N66, $AC$1)) +
              MIN(Payline!N$3/10, COUNTIF(N65:N67, $AC$1)),
    TRUE, ""
)</f>
        <v>0</v>
      </c>
      <c r="AH65" s="46">
        <v>61</v>
      </c>
      <c r="AI65" s="43" cm="1">
        <f t="array" aca="1" ref="AI65" ca="1">_xlfn.IFS(
    $I65=0,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$I65&lt;C$14, MIN(Payline!J$5/10, COUNTIF(J63:J65, $AI$1)) +
              MIN(Payline!J$4/10, COUNTIF(J64:J66, $AI$1)) +
              MIN(Payline!J$3/10, COUNTIF(J65:J67, $AI$1)),
    TRUE, ""
)</f>
        <v>0.3</v>
      </c>
      <c r="AJ65" s="43" cm="1">
        <f t="array" aca="1" ref="AJ65" ca="1">_xlfn.IFS(
    $I65=0,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$I65&lt;D$14, MIN(Payline!K$5/10, COUNTIF(K63:K65, $AI$1)) +
              MIN(Payline!K$4/10, COUNTIF(K64:K66, $AI$1)) +
              MIN(Payline!K$3/10, COUNTIF(K65:K67, $AI$1)),
    TRUE, ""
)</f>
        <v>0.4</v>
      </c>
      <c r="AK65" s="43" cm="1">
        <f t="array" aca="1" ref="AK65" ca="1">_xlfn.IFS(
    $I65=0,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$I65&lt;E$14, MIN(Payline!L$5/10, COUNTIF(L63:L65, $AI$1)) +
              MIN(Payline!L$4/10, COUNTIF(L64:L66, $AI$1)) +
              MIN(Payline!L$3/10, COUNTIF(L65:L67, $AI$1)),
    TRUE, ""
)</f>
        <v>0.3</v>
      </c>
      <c r="AL65" s="43" cm="1">
        <f t="array" aca="1" ref="AL65" ca="1">_xlfn.IFS(
    $I65=0,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$I65&lt;F$14, MIN(Payline!M$5/10, COUNTIF(M63:M65, $AI$1)) +
              MIN(Payline!M$4/10, COUNTIF(M64:M66, $AI$1)) +
              MIN(Payline!M$3/10, COUNTIF(M65:M67, $AI$1)),
    TRUE, ""
)</f>
        <v>0.3</v>
      </c>
      <c r="AM65" s="43" cm="1">
        <f t="array" aca="1" ref="AM65" ca="1">_xlfn.IFS(
    $I65=0,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$I65&lt;G$14, MIN(Payline!N$5/10, COUNTIF(N63:N65, $AI$1)) +
              MIN(Payline!N$4/10, COUNTIF(N64:N66, $AI$1)) +
              MIN(Payline!N$3/10, COUNTIF(N65:N67, $AI$1)),
    TRUE, ""
)</f>
        <v>0.3</v>
      </c>
      <c r="AN65" s="46">
        <v>61</v>
      </c>
      <c r="AO65" s="43" cm="1">
        <f t="array" aca="1" ref="AO65" ca="1">_xlfn.IFS(
    $I65=0,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$I65&lt;C$14, MIN(Payline!J$5/10, COUNTIF(J63:J65, $AO$1)) +
              MIN(Payline!J$4/10, COUNTIF(J64:J66, $AO$1)) +
              MIN(Payline!J$3/10, COUNTIF(J65:J67, $AO$1)),
    TRUE, ""
)</f>
        <v>0.3</v>
      </c>
      <c r="AP65" s="43" cm="1">
        <f t="array" aca="1" ref="AP65" ca="1">_xlfn.IFS(
    $I65=0,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$I65&lt;D$14, MIN(Payline!K$5/10, COUNTIF(K63:K65, $AO$1)) +
              MIN(Payline!K$4/10, COUNTIF(K64:K66, $AO$1)) +
              MIN(Payline!K$3/10, COUNTIF(K65:K67, $AO$1)),
    TRUE, ""
)</f>
        <v>0.3</v>
      </c>
      <c r="AQ65" s="43" cm="1">
        <f t="array" aca="1" ref="AQ65" ca="1">_xlfn.IFS(
    $I65=0,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$I65&lt;E$14, MIN(Payline!L$5/10, COUNTIF(L63:L65, $AO$1)) +
              MIN(Payline!L$4/10, COUNTIF(L64:L66, $AO$1)) +
              MIN(Payline!L$3/10, COUNTIF(L65:L67, $AO$1)),
    TRUE, ""
)</f>
        <v>0.3</v>
      </c>
      <c r="AR65" s="43" cm="1">
        <f t="array" aca="1" ref="AR65" ca="1">_xlfn.IFS(
    $I65=0,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$I65&lt;F$14, MIN(Payline!M$5/10, COUNTIF(M63:M65, $AO$1)) +
              MIN(Payline!M$4/10, COUNTIF(M64:M66, $AO$1)) +
              MIN(Payline!M$3/10, COUNTIF(M65:M67, $AO$1)),
    TRUE, ""
)</f>
        <v>0.4</v>
      </c>
      <c r="AS65" s="43" cm="1">
        <f t="array" aca="1" ref="AS65" ca="1">_xlfn.IFS(
    $I65=0,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$I65&lt;G$14, MIN(Payline!N$5/10, COUNTIF(N63:N65, $AO$1)) +
              MIN(Payline!N$4/10, COUNTIF(N64:N66, $AO$1)) +
              MIN(Payline!N$3/10, COUNTIF(N65:N67, $AO$1)),
    TRUE, ""
)</f>
        <v>0.3</v>
      </c>
      <c r="AT65" s="46">
        <v>61</v>
      </c>
      <c r="AU65" s="43" cm="1">
        <f t="array" aca="1" ref="AU65" ca="1">_xlfn.IFS(
    $I65=0,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$I65&lt;C$14, MIN(Payline!J$5/10, COUNTIF(J63:J65, $AU$1)) +
              MIN(Payline!J$4/10, COUNTIF(J64:J66, $AU$1)) +
              MIN(Payline!J$3/10, COUNTIF(J65:J67, $AU$1)),
    TRUE, ""
)</f>
        <v>0</v>
      </c>
      <c r="AV65" s="43" cm="1">
        <f t="array" aca="1" ref="AV65" ca="1">_xlfn.IFS(
    $I65=0,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$I65&lt;D$14, MIN(Payline!K$5/10, COUNTIF(K63:K65, $AU$1)) +
              MIN(Payline!K$4/10, COUNTIF(K64:K66, $AU$1)) +
              MIN(Payline!K$3/10, COUNTIF(K65:K67, $AU$1)),
    TRUE, ""
)</f>
        <v>0</v>
      </c>
      <c r="AW65" s="43" cm="1">
        <f t="array" aca="1" ref="AW65" ca="1">_xlfn.IFS(
    $I65=0,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$I65&lt;E$14, MIN(Payline!L$5/10, COUNTIF(L63:L65, $AU$1)) +
              MIN(Payline!L$4/10, COUNTIF(L64:L66, $AU$1)) +
              MIN(Payline!L$3/10, COUNTIF(L65:L67, $AU$1)),
    TRUE, ""
)</f>
        <v>0</v>
      </c>
      <c r="AX65" s="43" cm="1">
        <f t="array" aca="1" ref="AX65" ca="1">_xlfn.IFS(
    $I65=0,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$I65&lt;F$14, MIN(Payline!M$5/10, COUNTIF(M63:M65, $AU$1)) +
              MIN(Payline!M$4/10, COUNTIF(M64:M66, $AU$1)) +
              MIN(Payline!M$3/10, COUNTIF(M65:M67, $AU$1)),
    TRUE, ""
)</f>
        <v>0</v>
      </c>
      <c r="AY65" s="43" cm="1">
        <f t="array" aca="1" ref="AY65" ca="1">_xlfn.IFS(
    $I65=0,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$I65&lt;G$14, MIN(Payline!N$5/10, COUNTIF(N63:N65, $AU$1)) +
              MIN(Payline!N$4/10, COUNTIF(N64:N66, $AU$1)) +
              MIN(Payline!N$3/10, COUNTIF(N65:N67, $AU$1)),
    TRUE, ""
)</f>
        <v>0</v>
      </c>
      <c r="AZ65" s="46">
        <v>61</v>
      </c>
      <c r="BA65" s="43" cm="1">
        <f t="array" aca="1" ref="BA65" ca="1">_xlfn.IFS(
    $I65=0,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$I65&lt;C$14, MIN(Payline!J$5/10, COUNTIF(J63:J65, $BA$1)) +
              MIN(Payline!J$4/10, COUNTIF(J64:J66, $BA$1)) +
              MIN(Payline!J$3/10, COUNTIF(J65:J67, $BA$1)),
    TRUE, ""
)</f>
        <v>1</v>
      </c>
      <c r="BB65" s="43" cm="1">
        <f t="array" aca="1" ref="BB65" ca="1">_xlfn.IFS(
    $I65=0,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$I65&lt;D$14, MIN(Payline!K$5/10, COUNTIF(K63:K65, $BA$1)) +
              MIN(Payline!K$4/10, COUNTIF(K64:K66, $BA$1)) +
              MIN(Payline!K$3/10, COUNTIF(K65:K67, $BA$1)),
    TRUE, ""
)</f>
        <v>1</v>
      </c>
      <c r="BC65" s="43" cm="1">
        <f t="array" aca="1" ref="BC65" ca="1">_xlfn.IFS(
    $I65=0,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$I65&lt;E$14, MIN(Payline!L$5/10, COUNTIF(L63:L65, $BA$1)) +
              MIN(Payline!L$4/10, COUNTIF(L64:L66, $BA$1)) +
              MIN(Payline!L$3/10, COUNTIF(L65:L67, $BA$1)),
    TRUE, ""
)</f>
        <v>1</v>
      </c>
      <c r="BD65" s="43" cm="1">
        <f t="array" aca="1" ref="BD65" ca="1">_xlfn.IFS(
    $I65=0,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$I65&lt;F$14, MIN(Payline!M$5/10, COUNTIF(M63:M65, $BA$1)) +
              MIN(Payline!M$4/10, COUNTIF(M64:M66, $BA$1)) +
              MIN(Payline!M$3/10, COUNTIF(M65:M67, $BA$1)),
    TRUE, ""
)</f>
        <v>1</v>
      </c>
      <c r="BE65" s="43" cm="1">
        <f t="array" aca="1" ref="BE65" ca="1">_xlfn.IFS(
    $I65=0,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$I65&lt;G$14, MIN(Payline!N$5/10, COUNTIF(N63:N65, $BA$1)) +
              MIN(Payline!N$4/10, COUNTIF(N64:N66, $BA$1)) +
              MIN(Payline!N$3/10, COUNTIF(N65:N67, $BA$1)),
    TRUE, ""
)</f>
        <v>1</v>
      </c>
      <c r="BF65" s="46">
        <v>61</v>
      </c>
      <c r="BG65" s="43" cm="1">
        <f t="array" aca="1" ref="BG65" ca="1">_xlfn.IFS(
    $I65=0,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$I65&lt;C$14, MIN(Payline!J$5/10, COUNTIF(J63:J65, $BG$1)) +
              MIN(Payline!J$4/10, COUNTIF(J64:J66, $BG$1)) +
              MIN(Payline!J$3/10, COUNTIF(J65:J67, $BG$1)),
    TRUE, ""
)</f>
        <v>0.7</v>
      </c>
      <c r="BH65" s="43" cm="1">
        <f t="array" aca="1" ref="BH65" ca="1">_xlfn.IFS(
    $I65=0,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$I65&lt;D$14, MIN(Payline!K$5/10, COUNTIF(K63:K65, $BG$1)) +
              MIN(Payline!K$4/10, COUNTIF(K64:K66, $BG$1)) +
              MIN(Payline!K$3/10, COUNTIF(K65:K67, $BG$1)),
    TRUE, ""
)</f>
        <v>0.6</v>
      </c>
      <c r="BI65" s="43" cm="1">
        <f t="array" aca="1" ref="BI65" ca="1">_xlfn.IFS(
    $I65=0,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$I65&lt;E$14, MIN(Payline!L$5/10, COUNTIF(L63:L65, $BG$1)) +
              MIN(Payline!L$4/10, COUNTIF(L64:L66, $BG$1)) +
              MIN(Payline!L$3/10, COUNTIF(L65:L67, $BG$1)),
    TRUE, ""
)</f>
        <v>0.7</v>
      </c>
      <c r="BJ65" s="43" cm="1">
        <f t="array" aca="1" ref="BJ65" ca="1">_xlfn.IFS(
    $I65=0,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$I65&lt;F$14, MIN(Payline!M$5/10, COUNTIF(M63:M65, $BG$1)) +
              MIN(Payline!M$4/10, COUNTIF(M64:M66, $BG$1)) +
              MIN(Payline!M$3/10, COUNTIF(M65:M67, $BG$1)),
    TRUE, ""
)</f>
        <v>0.7</v>
      </c>
      <c r="BK65" s="43" cm="1">
        <f t="array" aca="1" ref="BK65" ca="1">_xlfn.IFS(
    $I65=0,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$I65&lt;G$14, MIN(Payline!N$5/10, COUNTIF(N63:N65, $BG$1)) +
              MIN(Payline!N$4/10, COUNTIF(N64:N66, $BG$1)) +
              MIN(Payline!N$3/10, COUNTIF(N65:N67, $BG$1)),
    TRUE, ""
)</f>
        <v>0.7</v>
      </c>
      <c r="BL65" s="46">
        <v>61</v>
      </c>
      <c r="BM65" s="43" cm="1">
        <f t="array" aca="1" ref="BM65" ca="1">_xlfn.IFS(
    $I65=0,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$I65&lt;C$14, MIN(Payline!J$5/10, COUNTIF(J63:J65, $BM$1)) +
              MIN(Payline!J$4/10, COUNTIF(J64:J66, $BM$1)) +
              MIN(Payline!J$3/10, COUNTIF(J65:J67, $BM$1)),
    TRUE, ""
)</f>
        <v>0.7</v>
      </c>
      <c r="BN65" s="43" cm="1">
        <f t="array" aca="1" ref="BN65" ca="1">_xlfn.IFS(
    $I65=0,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$I65&lt;D$14, MIN(Payline!K$5/10, COUNTIF(K63:K65, $BM$1)) +
              MIN(Payline!K$4/10, COUNTIF(K64:K66, $BM$1)) +
              MIN(Payline!K$3/10, COUNTIF(K65:K67, $BM$1)),
    TRUE, ""
)</f>
        <v>0.7</v>
      </c>
      <c r="BO65" s="43" cm="1">
        <f t="array" aca="1" ref="BO65" ca="1">_xlfn.IFS(
    $I65=0,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$I65&lt;E$14, MIN(Payline!L$5/10, COUNTIF(L63:L65, $BM$1)) +
              MIN(Payline!L$4/10, COUNTIF(L64:L66, $BM$1)) +
              MIN(Payline!L$3/10, COUNTIF(L65:L67, $BM$1)),
    TRUE, ""
)</f>
        <v>0.7</v>
      </c>
      <c r="BP65" s="43" cm="1">
        <f t="array" aca="1" ref="BP65" ca="1">_xlfn.IFS(
    $I65=0,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$I65&lt;F$14, MIN(Payline!M$5/10, COUNTIF(M63:M65, $BM$1)) +
              MIN(Payline!M$4/10, COUNTIF(M64:M66, $BM$1)) +
              MIN(Payline!M$3/10, COUNTIF(M65:M67, $BM$1)),
    TRUE, ""
)</f>
        <v>0.6</v>
      </c>
      <c r="BQ65" s="161" cm="1">
        <f t="array" aca="1" ref="BQ65" ca="1">_xlfn.IFS(
    $I65=0,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$I65&lt;G$14, MIN(Payline!N$5/10, COUNTIF(N63:N65, $BM$1)) +
              MIN(Payline!N$4/10, COUNTIF(N64:N66, $BM$1)) +
              MIN(Payline!N$3/10, COUNTIF(N65:N67, $BM$1)),
    TRUE, ""
)</f>
        <v>0.7</v>
      </c>
    </row>
    <row r="66" spans="1:69">
      <c r="B66" s="12" t="s">
        <v>133</v>
      </c>
      <c r="C66" s="12">
        <f ca="1">SUM(C56:C65)</f>
        <v>100.6</v>
      </c>
      <c r="D66" s="12">
        <f ca="1">SUM(D56:D65)</f>
        <v>100.8</v>
      </c>
      <c r="E66" s="12">
        <f ca="1">SUM(E56:E65)</f>
        <v>100.6</v>
      </c>
      <c r="F66" s="12">
        <f ca="1">SUM(F56:F65)</f>
        <v>100.60000000000001</v>
      </c>
      <c r="G66" s="12">
        <f ca="1">SUM(G56:G65)</f>
        <v>100.6</v>
      </c>
      <c r="I66" s="84">
        <v>62</v>
      </c>
      <c r="J66" s="83" t="s">
        <v>192</v>
      </c>
      <c r="K66" s="83" t="s">
        <v>192</v>
      </c>
      <c r="L66" s="83" t="s">
        <v>192</v>
      </c>
      <c r="M66" s="83" t="s">
        <v>192</v>
      </c>
      <c r="N66" s="83" t="s">
        <v>192</v>
      </c>
      <c r="P66" s="46">
        <v>62</v>
      </c>
      <c r="Q66" s="43" cm="1">
        <f t="array" aca="1" ref="Q66" ca="1">_xlfn.IFS(
    $I66=0,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$I66=1, MIN(Payline!J$5/10, COUNTIF(INDIRECT(ADDRESS(C$14+3, COLUMN(J$1))), $Q$1) + COUNTIF(J$4, $Q$1) + COUNTIF(J$5, $Q$1)) +
          MIN(Payline!J$4/10, COUNTIF(J$4, $Q$1) + COUNTIF(J$5, $Q$1) + COUNTIF(J$6, $Q$1)) +
          MIN(Payline!J$3/10, COUNTIF(J$5:J$7, $Q$1)),
    $I66=(C$14-2),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$I66&lt;C$14, MIN(Payline!J$5/10, COUNTIF(J64:J66, $Q$1)) +
              MIN(Payline!J$4/10, COUNTIF(J65:J67, $Q$1)) +
              MIN(Payline!J$3/10, COUNTIF(J66:J68, $Q$1)),
    TRUE, ""
)</f>
        <v>0</v>
      </c>
      <c r="R66" s="43" cm="1">
        <f t="array" aca="1" ref="R66" ca="1">_xlfn.IFS(
    $I66=0,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$I66=1, MIN(Payline!K$5/10, COUNTIF(INDIRECT(ADDRESS(D$14+3, COLUMN(K$1))), $Q$1) + COUNTIF(K$4, $Q$1) + COUNTIF(K$5, $Q$1)) +
          MIN(Payline!K$4/10, COUNTIF(K$4, $Q$1) + COUNTIF(K$5, $Q$1) + COUNTIF(K$6, $Q$1)) +
          MIN(Payline!K$3/10, COUNTIF(K$5:K$7, $Q$1)),
    $I66=(D$14-2),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$I66&lt;D$14, MIN(Payline!K$5/10, COUNTIF(K64:K66, $Q$1)) +
              MIN(Payline!K$4/10, COUNTIF(K65:K67, $Q$1)) +
              MIN(Payline!K$3/10, COUNTIF(K66:K68, $Q$1)),
    TRUE, ""
)</f>
        <v>0</v>
      </c>
      <c r="S66" s="43" cm="1">
        <f t="array" aca="1" ref="S66" ca="1">_xlfn.IFS(
    $I66=0,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$I66=1, MIN(Payline!L$5/10, COUNTIF(INDIRECT(ADDRESS(E$14+3, COLUMN(L$1))), $Q$1) + COUNTIF(L$4, $Q$1) + COUNTIF(L$5, $Q$1)) +
          MIN(Payline!L$4/10, COUNTIF(L$4, $Q$1) + COUNTIF(L$5, $Q$1) + COUNTIF(L$6, $Q$1)) +
          MIN(Payline!L$3/10, COUNTIF(L$5:L$7, $Q$1)),
    $I66=(E$14-2),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$I66&lt;E$14, MIN(Payline!L$5/10, COUNTIF(L64:L66, $Q$1)) +
              MIN(Payline!L$4/10, COUNTIF(L65:L67, $Q$1)) +
              MIN(Payline!L$3/10, COUNTIF(L66:L68, $Q$1)),
    TRUE, ""
)</f>
        <v>0</v>
      </c>
      <c r="T66" s="43" cm="1">
        <f t="array" aca="1" ref="T66" ca="1">_xlfn.IFS(
    $I66=0,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$I66=1, MIN(Payline!M$5/10, COUNTIF(INDIRECT(ADDRESS(F$14+3, COLUMN(M$1))), $Q$1) + COUNTIF(M$4, $Q$1) + COUNTIF(M$5, $Q$1)) +
          MIN(Payline!M$4/10, COUNTIF(M$4, $Q$1) + COUNTIF(M$5, $Q$1) + COUNTIF(M$6, $Q$1)) +
          MIN(Payline!M$3/10, COUNTIF(M$5:M$7, $Q$1)),
    $I66=(F$14-2),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$I66&lt;F$14, MIN(Payline!M$5/10, COUNTIF(M64:M66, $Q$1)) +
              MIN(Payline!M$4/10, COUNTIF(M65:M67, $Q$1)) +
              MIN(Payline!M$3/10, COUNTIF(M66:M68, $Q$1)),
    TRUE, ""
)</f>
        <v>0</v>
      </c>
      <c r="U66" s="43" cm="1">
        <f t="array" aca="1" ref="U66" ca="1">_xlfn.IFS(
    $I66=0,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$I66=1, MIN(Payline!N$5/10, COUNTIF(INDIRECT(ADDRESS(G$14+3, COLUMN(N$1))), $Q$1) + COUNTIF(N$4, $Q$1) + COUNTIF(N$5, $Q$1)) +
          MIN(Payline!N$4/10, COUNTIF(N$4, $Q$1) + COUNTIF(N$5, $Q$1) + COUNTIF(N$6, $Q$1)) +
          MIN(Payline!N$3/10, COUNTIF(N$5:N$7, $Q$1)),
    $I66=(G$14-2),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$I66&lt;G$14, MIN(Payline!N$5/10, COUNTIF(N64:N66, $Q$1)) +
              MIN(Payline!N$4/10, COUNTIF(N65:N67, $Q$1)) +
              MIN(Payline!N$3/10, COUNTIF(N66:N68, $Q$1)),
    TRUE, ""
)</f>
        <v>0</v>
      </c>
      <c r="V66" s="46">
        <v>62</v>
      </c>
      <c r="W66" s="43" cm="1">
        <f t="array" aca="1" ref="W66" ca="1">_xlfn.IFS(
    $I66=0,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$I66=1, MIN(Payline!J$5/10, COUNTIF(INDIRECT(ADDRESS(C$14+3, COLUMN(J$1))), $W$1) + COUNTIF(J$4, $W$1) + COUNTIF(J$5, $W$1)) +
          MIN(Payline!J$4/10, COUNTIF(J$4, $W$1) + COUNTIF(J$5, $W$1) + COUNTIF(J$6, $W$1)) +
          MIN(Payline!J$3/10, COUNTIF(J$5:J$7, $W$1)),
    $I66=(C$14-2),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$I66&lt;C$14, MIN(Payline!J$5/10, COUNTIF(J64:J66, $W$1)) +
              MIN(Payline!J$4/10, COUNTIF(J65:J67, $W$1)) +
              MIN(Payline!J$3/10, COUNTIF(J66:J68, $W$1)),
    TRUE, ""
)</f>
        <v>0</v>
      </c>
      <c r="X66" s="43" cm="1">
        <f t="array" aca="1" ref="X66" ca="1">_xlfn.IFS(
    $I66=0,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$I66=1, MIN(Payline!K$5/10, COUNTIF(INDIRECT(ADDRESS(D$14+3, COLUMN(K$1))), $W$1) + COUNTIF(K$4, $W$1) + COUNTIF(K$5, $W$1)) +
          MIN(Payline!K$4/10, COUNTIF(K$4, $W$1) + COUNTIF(K$5, $W$1) + COUNTIF(K$6, $W$1)) +
          MIN(Payline!K$3/10, COUNTIF(K$5:K$7, $W$1)),
    $I66=(D$14-2),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$I66&lt;D$14, MIN(Payline!K$5/10, COUNTIF(K64:K66, $W$1)) +
              MIN(Payline!K$4/10, COUNTIF(K65:K67, $W$1)) +
              MIN(Payline!K$3/10, COUNTIF(K66:K68, $W$1)),
    TRUE, ""
)</f>
        <v>0</v>
      </c>
      <c r="Y66" s="43" cm="1">
        <f t="array" aca="1" ref="Y66" ca="1">_xlfn.IFS(
    $I66=0,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$I66=1, MIN(Payline!L$5/10, COUNTIF(INDIRECT(ADDRESS(E$14+3, COLUMN(L$1))), $W$1) + COUNTIF(L$4, $W$1) + COUNTIF(L$5, $W$1)) +
          MIN(Payline!L$4/10, COUNTIF(L$4, $W$1) + COUNTIF(L$5, $W$1) + COUNTIF(L$6, $W$1)) +
          MIN(Payline!L$3/10, COUNTIF(L$5:L$7, $W$1)),
    $I66=(E$14-2),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$I66&lt;E$14, MIN(Payline!L$5/10, COUNTIF(L64:L66, $W$1)) +
              MIN(Payline!L$4/10, COUNTIF(L65:L67, $W$1)) +
              MIN(Payline!L$3/10, COUNTIF(L66:L68, $W$1)),
    TRUE, ""
)</f>
        <v>0</v>
      </c>
      <c r="Z66" s="43" cm="1">
        <f t="array" aca="1" ref="Z66" ca="1">_xlfn.IFS(
    $I66=0,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$I66=1, MIN(Payline!M$5/10, COUNTIF(INDIRECT(ADDRESS(F$14+3, COLUMN(M$1))), $W$1) + COUNTIF(M$4, $W$1) + COUNTIF(M$5, $W$1)) +
          MIN(Payline!M$4/10, COUNTIF(M$4, $W$1) + COUNTIF(M$5, $W$1) + COUNTIF(M$6, $W$1)) +
          MIN(Payline!M$3/10, COUNTIF(M$5:M$7, $W$1)),
    $I66=(F$14-2),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$I66&lt;F$14, MIN(Payline!M$5/10, COUNTIF(M64:M66, $W$1)) +
              MIN(Payline!M$4/10, COUNTIF(M65:M67, $W$1)) +
              MIN(Payline!M$3/10, COUNTIF(M66:M68, $W$1)),
    TRUE, ""
)</f>
        <v>0</v>
      </c>
      <c r="AA66" s="43" cm="1">
        <f t="array" aca="1" ref="AA66" ca="1">_xlfn.IFS(
    $I66=0,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$I66=1, MIN(Payline!N$5/10, COUNTIF(INDIRECT(ADDRESS(G$14+3, COLUMN(N$1))), $W$1) + COUNTIF(N$4, $W$1) + COUNTIF(N$5, $W$1)) +
          MIN(Payline!N$4/10, COUNTIF(N$4, $W$1) + COUNTIF(N$5, $W$1) + COUNTIF(N$6, $W$1)) +
          MIN(Payline!N$3/10, COUNTIF(N$5:N$7, $W$1)),
    $I66=(G$14-2),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$I66&lt;G$14, MIN(Payline!N$5/10, COUNTIF(N64:N66, $W$1)) +
              MIN(Payline!N$4/10, COUNTIF(N65:N67, $W$1)) +
              MIN(Payline!N$3/10, COUNTIF(N66:N68, $W$1)),
    TRUE, ""
)</f>
        <v>0</v>
      </c>
      <c r="AB66" s="46">
        <v>62</v>
      </c>
      <c r="AC66" s="43" cm="1">
        <f t="array" aca="1" ref="AC66" ca="1">_xlfn.IFS(
    $I66=0,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$I66&lt;C$14, MIN(Payline!J$5/10, COUNTIF(J64:J66, $AC$1)) +
              MIN(Payline!J$4/10, COUNTIF(J65:J67, $AC$1)) +
              MIN(Payline!J$3/10, COUNTIF(J66:J68, $AC$1)),
    TRUE, ""
)</f>
        <v>0</v>
      </c>
      <c r="AD66" s="43" cm="1">
        <f t="array" aca="1" ref="AD66" ca="1">_xlfn.IFS(
    $I66=0,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$I66&lt;D$14, MIN(Payline!K$5/10, COUNTIF(K64:K66, $AC$1)) +
              MIN(Payline!K$4/10, COUNTIF(K65:K67, $AC$1)) +
              MIN(Payline!K$3/10, COUNTIF(K66:K68, $AC$1)),
    TRUE, ""
)</f>
        <v>0</v>
      </c>
      <c r="AE66" s="43" cm="1">
        <f t="array" aca="1" ref="AE66" ca="1">_xlfn.IFS(
    $I66=0,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$I66&lt;E$14, MIN(Payline!L$5/10, COUNTIF(L64:L66, $AC$1)) +
              MIN(Payline!L$4/10, COUNTIF(L65:L67, $AC$1)) +
              MIN(Payline!L$3/10, COUNTIF(L66:L68, $AC$1)),
    TRUE, ""
)</f>
        <v>0</v>
      </c>
      <c r="AF66" s="43" cm="1">
        <f t="array" aca="1" ref="AF66" ca="1">_xlfn.IFS(
    $I66=0,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$I66&lt;F$14, MIN(Payline!M$5/10, COUNTIF(M64:M66, $AC$1)) +
              MIN(Payline!M$4/10, COUNTIF(M65:M67, $AC$1)) +
              MIN(Payline!M$3/10, COUNTIF(M66:M68, $AC$1)),
    TRUE, ""
)</f>
        <v>0</v>
      </c>
      <c r="AG66" s="43" cm="1">
        <f t="array" aca="1" ref="AG66" ca="1">_xlfn.IFS(
    $I66=0,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$I66&lt;G$14, MIN(Payline!N$5/10, COUNTIF(N64:N66, $AC$1)) +
              MIN(Payline!N$4/10, COUNTIF(N65:N67, $AC$1)) +
              MIN(Payline!N$3/10, COUNTIF(N66:N68, $AC$1)),
    TRUE, ""
)</f>
        <v>0</v>
      </c>
      <c r="AH66" s="46">
        <v>62</v>
      </c>
      <c r="AI66" s="43" cm="1">
        <f t="array" aca="1" ref="AI66" ca="1">_xlfn.IFS(
    $I66=0,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$I66&lt;C$14, MIN(Payline!J$5/10, COUNTIF(J64:J66, $AI$1)) +
              MIN(Payline!J$4/10, COUNTIF(J65:J67, $AI$1)) +
              MIN(Payline!J$3/10, COUNTIF(J66:J68, $AI$1)),
    TRUE, ""
)</f>
        <v>0</v>
      </c>
      <c r="AJ66" s="43" cm="1">
        <f t="array" aca="1" ref="AJ66" ca="1">_xlfn.IFS(
    $I66=0,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$I66&lt;D$14, MIN(Payline!K$5/10, COUNTIF(K64:K66, $AI$1)) +
              MIN(Payline!K$4/10, COUNTIF(K65:K67, $AI$1)) +
              MIN(Payline!K$3/10, COUNTIF(K66:K68, $AI$1)),
    TRUE, ""
)</f>
        <v>0</v>
      </c>
      <c r="AK66" s="43" cm="1">
        <f t="array" aca="1" ref="AK66" ca="1">_xlfn.IFS(
    $I66=0,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$I66&lt;E$14, MIN(Payline!L$5/10, COUNTIF(L64:L66, $AI$1)) +
              MIN(Payline!L$4/10, COUNTIF(L65:L67, $AI$1)) +
              MIN(Payline!L$3/10, COUNTIF(L66:L68, $AI$1)),
    TRUE, ""
)</f>
        <v>0</v>
      </c>
      <c r="AL66" s="43" cm="1">
        <f t="array" aca="1" ref="AL66" ca="1">_xlfn.IFS(
    $I66=0,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$I66&lt;F$14, MIN(Payline!M$5/10, COUNTIF(M64:M66, $AI$1)) +
              MIN(Payline!M$4/10, COUNTIF(M65:M67, $AI$1)) +
              MIN(Payline!M$3/10, COUNTIF(M66:M68, $AI$1)),
    TRUE, ""
)</f>
        <v>0</v>
      </c>
      <c r="AM66" s="43" cm="1">
        <f t="array" aca="1" ref="AM66" ca="1">_xlfn.IFS(
    $I66=0,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$I66&lt;G$14, MIN(Payline!N$5/10, COUNTIF(N64:N66, $AI$1)) +
              MIN(Payline!N$4/10, COUNTIF(N65:N67, $AI$1)) +
              MIN(Payline!N$3/10, COUNTIF(N66:N68, $AI$1)),
    TRUE, ""
)</f>
        <v>0</v>
      </c>
      <c r="AN66" s="46">
        <v>62</v>
      </c>
      <c r="AO66" s="43" cm="1">
        <f t="array" aca="1" ref="AO66" ca="1">_xlfn.IFS(
    $I66=0,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$I66&lt;C$14, MIN(Payline!J$5/10, COUNTIF(J64:J66, $AO$1)) +
              MIN(Payline!J$4/10, COUNTIF(J65:J67, $AO$1)) +
              MIN(Payline!J$3/10, COUNTIF(J66:J68, $AO$1)),
    TRUE, ""
)</f>
        <v>0.7</v>
      </c>
      <c r="AP66" s="43" cm="1">
        <f t="array" aca="1" ref="AP66" ca="1">_xlfn.IFS(
    $I66=0,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$I66&lt;D$14, MIN(Payline!K$5/10, COUNTIF(K64:K66, $AO$1)) +
              MIN(Payline!K$4/10, COUNTIF(K65:K67, $AO$1)) +
              MIN(Payline!K$3/10, COUNTIF(K66:K68, $AO$1)),
    TRUE, ""
)</f>
        <v>0.6</v>
      </c>
      <c r="AQ66" s="43" cm="1">
        <f t="array" aca="1" ref="AQ66" ca="1">_xlfn.IFS(
    $I66=0,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$I66&lt;E$14, MIN(Payline!L$5/10, COUNTIF(L64:L66, $AO$1)) +
              MIN(Payline!L$4/10, COUNTIF(L65:L67, $AO$1)) +
              MIN(Payline!L$3/10, COUNTIF(L66:L68, $AO$1)),
    TRUE, ""
)</f>
        <v>0.7</v>
      </c>
      <c r="AR66" s="43" cm="1">
        <f t="array" aca="1" ref="AR66" ca="1">_xlfn.IFS(
    $I66=0,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$I66&lt;F$14, MIN(Payline!M$5/10, COUNTIF(M64:M66, $AO$1)) +
              MIN(Payline!M$4/10, COUNTIF(M65:M67, $AO$1)) +
              MIN(Payline!M$3/10, COUNTIF(M66:M68, $AO$1)),
    TRUE, ""
)</f>
        <v>0.7</v>
      </c>
      <c r="AS66" s="43" cm="1">
        <f t="array" aca="1" ref="AS66" ca="1">_xlfn.IFS(
    $I66=0,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$I66&lt;G$14, MIN(Payline!N$5/10, COUNTIF(N64:N66, $AO$1)) +
              MIN(Payline!N$4/10, COUNTIF(N65:N67, $AO$1)) +
              MIN(Payline!N$3/10, COUNTIF(N66:N68, $AO$1)),
    TRUE, ""
)</f>
        <v>0.7</v>
      </c>
      <c r="AT66" s="46">
        <v>62</v>
      </c>
      <c r="AU66" s="43" cm="1">
        <f t="array" aca="1" ref="AU66" ca="1">_xlfn.IFS(
    $I66=0,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$I66&lt;C$14, MIN(Payline!J$5/10, COUNTIF(J64:J66, $AU$1)) +
              MIN(Payline!J$4/10, COUNTIF(J65:J67, $AU$1)) +
              MIN(Payline!J$3/10, COUNTIF(J66:J68, $AU$1)),
    TRUE, ""
)</f>
        <v>0</v>
      </c>
      <c r="AV66" s="43" cm="1">
        <f t="array" aca="1" ref="AV66" ca="1">_xlfn.IFS(
    $I66=0,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$I66&lt;D$14, MIN(Payline!K$5/10, COUNTIF(K64:K66, $AU$1)) +
              MIN(Payline!K$4/10, COUNTIF(K65:K67, $AU$1)) +
              MIN(Payline!K$3/10, COUNTIF(K66:K68, $AU$1)),
    TRUE, ""
)</f>
        <v>0</v>
      </c>
      <c r="AW66" s="43" cm="1">
        <f t="array" aca="1" ref="AW66" ca="1">_xlfn.IFS(
    $I66=0,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$I66&lt;E$14, MIN(Payline!L$5/10, COUNTIF(L64:L66, $AU$1)) +
              MIN(Payline!L$4/10, COUNTIF(L65:L67, $AU$1)) +
              MIN(Payline!L$3/10, COUNTIF(L66:L68, $AU$1)),
    TRUE, ""
)</f>
        <v>0</v>
      </c>
      <c r="AX66" s="43" cm="1">
        <f t="array" aca="1" ref="AX66" ca="1">_xlfn.IFS(
    $I66=0,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$I66&lt;F$14, MIN(Payline!M$5/10, COUNTIF(M64:M66, $AU$1)) +
              MIN(Payline!M$4/10, COUNTIF(M65:M67, $AU$1)) +
              MIN(Payline!M$3/10, COUNTIF(M66:M68, $AU$1)),
    TRUE, ""
)</f>
        <v>0</v>
      </c>
      <c r="AY66" s="43" cm="1">
        <f t="array" aca="1" ref="AY66" ca="1">_xlfn.IFS(
    $I66=0,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$I66&lt;G$14, MIN(Payline!N$5/10, COUNTIF(N64:N66, $AU$1)) +
              MIN(Payline!N$4/10, COUNTIF(N65:N67, $AU$1)) +
              MIN(Payline!N$3/10, COUNTIF(N66:N68, $AU$1)),
    TRUE, ""
)</f>
        <v>0</v>
      </c>
      <c r="AZ66" s="46">
        <v>62</v>
      </c>
      <c r="BA66" s="43" cm="1">
        <f t="array" aca="1" ref="BA66" ca="1">_xlfn.IFS(
    $I66=0,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$I66&lt;C$14, MIN(Payline!J$5/10, COUNTIF(J64:J66, $BA$1)) +
              MIN(Payline!J$4/10, COUNTIF(J65:J67, $BA$1)) +
              MIN(Payline!J$3/10, COUNTIF(J66:J68, $BA$1)),
    TRUE, ""
)</f>
        <v>0.7</v>
      </c>
      <c r="BB66" s="43" cm="1">
        <f t="array" aca="1" ref="BB66" ca="1">_xlfn.IFS(
    $I66=0,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$I66&lt;D$14, MIN(Payline!K$5/10, COUNTIF(K64:K66, $BA$1)) +
              MIN(Payline!K$4/10, COUNTIF(K65:K67, $BA$1)) +
              MIN(Payline!K$3/10, COUNTIF(K66:K68, $BA$1)),
    TRUE, ""
)</f>
        <v>0.7</v>
      </c>
      <c r="BC66" s="43" cm="1">
        <f t="array" aca="1" ref="BC66" ca="1">_xlfn.IFS(
    $I66=0,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$I66&lt;E$14, MIN(Payline!L$5/10, COUNTIF(L64:L66, $BA$1)) +
              MIN(Payline!L$4/10, COUNTIF(L65:L67, $BA$1)) +
              MIN(Payline!L$3/10, COUNTIF(L66:L68, $BA$1)),
    TRUE, ""
)</f>
        <v>0.7</v>
      </c>
      <c r="BD66" s="43" cm="1">
        <f t="array" aca="1" ref="BD66" ca="1">_xlfn.IFS(
    $I66=0,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$I66&lt;F$14, MIN(Payline!M$5/10, COUNTIF(M64:M66, $BA$1)) +
              MIN(Payline!M$4/10, COUNTIF(M65:M67, $BA$1)) +
              MIN(Payline!M$3/10, COUNTIF(M66:M68, $BA$1)),
    TRUE, ""
)</f>
        <v>0.6</v>
      </c>
      <c r="BE66" s="43" cm="1">
        <f t="array" aca="1" ref="BE66" ca="1">_xlfn.IFS(
    $I66=0,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$I66&lt;G$14, MIN(Payline!N$5/10, COUNTIF(N64:N66, $BA$1)) +
              MIN(Payline!N$4/10, COUNTIF(N65:N67, $BA$1)) +
              MIN(Payline!N$3/10, COUNTIF(N66:N68, $BA$1)),
    TRUE, ""
)</f>
        <v>0.7</v>
      </c>
      <c r="BF66" s="46">
        <v>62</v>
      </c>
      <c r="BG66" s="43" cm="1">
        <f t="array" aca="1" ref="BG66" ca="1">_xlfn.IFS(
    $I66=0,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$I66&lt;C$14, MIN(Payline!J$5/10, COUNTIF(J64:J66, $BG$1)) +
              MIN(Payline!J$4/10, COUNTIF(J65:J67, $BG$1)) +
              MIN(Payline!J$3/10, COUNTIF(J66:J68, $BG$1)),
    TRUE, ""
)</f>
        <v>1</v>
      </c>
      <c r="BH66" s="43" cm="1">
        <f t="array" aca="1" ref="BH66" ca="1">_xlfn.IFS(
    $I66=0,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$I66&lt;D$14, MIN(Payline!K$5/10, COUNTIF(K64:K66, $BG$1)) +
              MIN(Payline!K$4/10, COUNTIF(K65:K67, $BG$1)) +
              MIN(Payline!K$3/10, COUNTIF(K66:K68, $BG$1)),
    TRUE, ""
)</f>
        <v>1</v>
      </c>
      <c r="BI66" s="43" cm="1">
        <f t="array" aca="1" ref="BI66" ca="1">_xlfn.IFS(
    $I66=0,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$I66&lt;E$14, MIN(Payline!L$5/10, COUNTIF(L64:L66, $BG$1)) +
              MIN(Payline!L$4/10, COUNTIF(L65:L67, $BG$1)) +
              MIN(Payline!L$3/10, COUNTIF(L66:L68, $BG$1)),
    TRUE, ""
)</f>
        <v>1</v>
      </c>
      <c r="BJ66" s="43" cm="1">
        <f t="array" aca="1" ref="BJ66" ca="1">_xlfn.IFS(
    $I66=0,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$I66&lt;F$14, MIN(Payline!M$5/10, COUNTIF(M64:M66, $BG$1)) +
              MIN(Payline!M$4/10, COUNTIF(M65:M67, $BG$1)) +
              MIN(Payline!M$3/10, COUNTIF(M66:M68, $BG$1)),
    TRUE, ""
)</f>
        <v>1</v>
      </c>
      <c r="BK66" s="43" cm="1">
        <f t="array" aca="1" ref="BK66" ca="1">_xlfn.IFS(
    $I66=0,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$I66&lt;G$14, MIN(Payline!N$5/10, COUNTIF(N64:N66, $BG$1)) +
              MIN(Payline!N$4/10, COUNTIF(N65:N67, $BG$1)) +
              MIN(Payline!N$3/10, COUNTIF(N66:N68, $BG$1)),
    TRUE, ""
)</f>
        <v>1</v>
      </c>
      <c r="BL66" s="46">
        <v>62</v>
      </c>
      <c r="BM66" s="43" cm="1">
        <f t="array" aca="1" ref="BM66" ca="1">_xlfn.IFS(
    $I66=0,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$I66&lt;C$14, MIN(Payline!J$5/10, COUNTIF(J64:J66, $BM$1)) +
              MIN(Payline!J$4/10, COUNTIF(J65:J67, $BM$1)) +
              MIN(Payline!J$3/10, COUNTIF(J66:J68, $BM$1)),
    TRUE, ""
)</f>
        <v>0.6</v>
      </c>
      <c r="BN66" s="43" cm="1">
        <f t="array" aca="1" ref="BN66" ca="1">_xlfn.IFS(
    $I66=0,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$I66&lt;D$14, MIN(Payline!K$5/10, COUNTIF(K64:K66, $BM$1)) +
              MIN(Payline!K$4/10, COUNTIF(K65:K67, $BM$1)) +
              MIN(Payline!K$3/10, COUNTIF(K66:K68, $BM$1)),
    TRUE, ""
)</f>
        <v>0.7</v>
      </c>
      <c r="BO66" s="43" cm="1">
        <f t="array" aca="1" ref="BO66" ca="1">_xlfn.IFS(
    $I66=0,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$I66&lt;E$14, MIN(Payline!L$5/10, COUNTIF(L64:L66, $BM$1)) +
              MIN(Payline!L$4/10, COUNTIF(L65:L67, $BM$1)) +
              MIN(Payline!L$3/10, COUNTIF(L66:L68, $BM$1)),
    TRUE, ""
)</f>
        <v>0.6</v>
      </c>
      <c r="BP66" s="43" cm="1">
        <f t="array" aca="1" ref="BP66" ca="1">_xlfn.IFS(
    $I66=0,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$I66&lt;F$14, MIN(Payline!M$5/10, COUNTIF(M64:M66, $BM$1)) +
              MIN(Payline!M$4/10, COUNTIF(M65:M67, $BM$1)) +
              MIN(Payline!M$3/10, COUNTIF(M66:M68, $BM$1)),
    TRUE, ""
)</f>
        <v>0.7</v>
      </c>
      <c r="BQ66" s="161" cm="1">
        <f t="array" aca="1" ref="BQ66" ca="1">_xlfn.IFS(
    $I66=0,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$I66&lt;G$14, MIN(Payline!N$5/10, COUNTIF(N64:N66, $BM$1)) +
              MIN(Payline!N$4/10, COUNTIF(N65:N67, $BM$1)) +
              MIN(Payline!N$3/10, COUNTIF(N66:N68, $BM$1)),
    TRUE, ""
)</f>
        <v>0.6</v>
      </c>
    </row>
    <row r="67" spans="1:69">
      <c r="I67" s="84">
        <v>63</v>
      </c>
      <c r="J67" s="83" t="s">
        <v>189</v>
      </c>
      <c r="K67" s="83" t="s">
        <v>189</v>
      </c>
      <c r="L67" s="83" t="s">
        <v>189</v>
      </c>
      <c r="M67" s="83" t="s">
        <v>189</v>
      </c>
      <c r="N67" s="83" t="s">
        <v>189</v>
      </c>
      <c r="P67" s="46">
        <v>63</v>
      </c>
      <c r="Q67" s="43" cm="1">
        <f t="array" aca="1" ref="Q67" ca="1">_xlfn.IFS(
    $I67=0,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$I67=1, MIN(Payline!J$5/10, COUNTIF(INDIRECT(ADDRESS(C$14+3, COLUMN(J$1))), $Q$1) + COUNTIF(J$4, $Q$1) + COUNTIF(J$5, $Q$1)) +
          MIN(Payline!J$4/10, COUNTIF(J$4, $Q$1) + COUNTIF(J$5, $Q$1) + COUNTIF(J$6, $Q$1)) +
          MIN(Payline!J$3/10, COUNTIF(J$5:J$7, $Q$1)),
    $I67=(C$14-2),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$I67&lt;C$14, MIN(Payline!J$5/10, COUNTIF(J65:J67, $Q$1)) +
              MIN(Payline!J$4/10, COUNTIF(J66:J68, $Q$1)) +
              MIN(Payline!J$3/10, COUNTIF(J67:J69, $Q$1)),
    TRUE, ""
)</f>
        <v>0</v>
      </c>
      <c r="R67" s="43" cm="1">
        <f t="array" aca="1" ref="R67" ca="1">_xlfn.IFS(
    $I67=0,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$I67=1, MIN(Payline!K$5/10, COUNTIF(INDIRECT(ADDRESS(D$14+3, COLUMN(K$1))), $Q$1) + COUNTIF(K$4, $Q$1) + COUNTIF(K$5, $Q$1)) +
          MIN(Payline!K$4/10, COUNTIF(K$4, $Q$1) + COUNTIF(K$5, $Q$1) + COUNTIF(K$6, $Q$1)) +
          MIN(Payline!K$3/10, COUNTIF(K$5:K$7, $Q$1)),
    $I67=(D$14-2),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$I67&lt;D$14, MIN(Payline!K$5/10, COUNTIF(K65:K67, $Q$1)) +
              MIN(Payline!K$4/10, COUNTIF(K66:K68, $Q$1)) +
              MIN(Payline!K$3/10, COUNTIF(K67:K69, $Q$1)),
    TRUE, ""
)</f>
        <v>0</v>
      </c>
      <c r="S67" s="43" cm="1">
        <f t="array" aca="1" ref="S67" ca="1">_xlfn.IFS(
    $I67=0,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$I67=1, MIN(Payline!L$5/10, COUNTIF(INDIRECT(ADDRESS(E$14+3, COLUMN(L$1))), $Q$1) + COUNTIF(L$4, $Q$1) + COUNTIF(L$5, $Q$1)) +
          MIN(Payline!L$4/10, COUNTIF(L$4, $Q$1) + COUNTIF(L$5, $Q$1) + COUNTIF(L$6, $Q$1)) +
          MIN(Payline!L$3/10, COUNTIF(L$5:L$7, $Q$1)),
    $I67=(E$14-2),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$I67&lt;E$14, MIN(Payline!L$5/10, COUNTIF(L65:L67, $Q$1)) +
              MIN(Payline!L$4/10, COUNTIF(L66:L68, $Q$1)) +
              MIN(Payline!L$3/10, COUNTIF(L67:L69, $Q$1)),
    TRUE, ""
)</f>
        <v>0</v>
      </c>
      <c r="T67" s="43" cm="1">
        <f t="array" aca="1" ref="T67" ca="1">_xlfn.IFS(
    $I67=0,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$I67=1, MIN(Payline!M$5/10, COUNTIF(INDIRECT(ADDRESS(F$14+3, COLUMN(M$1))), $Q$1) + COUNTIF(M$4, $Q$1) + COUNTIF(M$5, $Q$1)) +
          MIN(Payline!M$4/10, COUNTIF(M$4, $Q$1) + COUNTIF(M$5, $Q$1) + COUNTIF(M$6, $Q$1)) +
          MIN(Payline!M$3/10, COUNTIF(M$5:M$7, $Q$1)),
    $I67=(F$14-2),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$I67&lt;F$14, MIN(Payline!M$5/10, COUNTIF(M65:M67, $Q$1)) +
              MIN(Payline!M$4/10, COUNTIF(M66:M68, $Q$1)) +
              MIN(Payline!M$3/10, COUNTIF(M67:M69, $Q$1)),
    TRUE, ""
)</f>
        <v>0</v>
      </c>
      <c r="U67" s="43" cm="1">
        <f t="array" aca="1" ref="U67" ca="1">_xlfn.IFS(
    $I67=0,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$I67=1, MIN(Payline!N$5/10, COUNTIF(INDIRECT(ADDRESS(G$14+3, COLUMN(N$1))), $Q$1) + COUNTIF(N$4, $Q$1) + COUNTIF(N$5, $Q$1)) +
          MIN(Payline!N$4/10, COUNTIF(N$4, $Q$1) + COUNTIF(N$5, $Q$1) + COUNTIF(N$6, $Q$1)) +
          MIN(Payline!N$3/10, COUNTIF(N$5:N$7, $Q$1)),
    $I67=(G$14-2),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$I67&lt;G$14, MIN(Payline!N$5/10, COUNTIF(N65:N67, $Q$1)) +
              MIN(Payline!N$4/10, COUNTIF(N66:N68, $Q$1)) +
              MIN(Payline!N$3/10, COUNTIF(N67:N69, $Q$1)),
    TRUE, ""
)</f>
        <v>0</v>
      </c>
      <c r="V67" s="46">
        <v>63</v>
      </c>
      <c r="W67" s="43" cm="1">
        <f t="array" aca="1" ref="W67" ca="1">_xlfn.IFS(
    $I67=0,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$I67=1, MIN(Payline!J$5/10, COUNTIF(INDIRECT(ADDRESS(C$14+3, COLUMN(J$1))), $W$1) + COUNTIF(J$4, $W$1) + COUNTIF(J$5, $W$1)) +
          MIN(Payline!J$4/10, COUNTIF(J$4, $W$1) + COUNTIF(J$5, $W$1) + COUNTIF(J$6, $W$1)) +
          MIN(Payline!J$3/10, COUNTIF(J$5:J$7, $W$1)),
    $I67=(C$14-2),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$I67&lt;C$14, MIN(Payline!J$5/10, COUNTIF(J65:J67, $W$1)) +
              MIN(Payline!J$4/10, COUNTIF(J66:J68, $W$1)) +
              MIN(Payline!J$3/10, COUNTIF(J67:J69, $W$1)),
    TRUE, ""
)</f>
        <v>0</v>
      </c>
      <c r="X67" s="43" cm="1">
        <f t="array" aca="1" ref="X67" ca="1">_xlfn.IFS(
    $I67=0,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$I67=1, MIN(Payline!K$5/10, COUNTIF(INDIRECT(ADDRESS(D$14+3, COLUMN(K$1))), $W$1) + COUNTIF(K$4, $W$1) + COUNTIF(K$5, $W$1)) +
          MIN(Payline!K$4/10, COUNTIF(K$4, $W$1) + COUNTIF(K$5, $W$1) + COUNTIF(K$6, $W$1)) +
          MIN(Payline!K$3/10, COUNTIF(K$5:K$7, $W$1)),
    $I67=(D$14-2),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$I67&lt;D$14, MIN(Payline!K$5/10, COUNTIF(K65:K67, $W$1)) +
              MIN(Payline!K$4/10, COUNTIF(K66:K68, $W$1)) +
              MIN(Payline!K$3/10, COUNTIF(K67:K69, $W$1)),
    TRUE, ""
)</f>
        <v>0</v>
      </c>
      <c r="Y67" s="43" cm="1">
        <f t="array" aca="1" ref="Y67" ca="1">_xlfn.IFS(
    $I67=0,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$I67=1, MIN(Payline!L$5/10, COUNTIF(INDIRECT(ADDRESS(E$14+3, COLUMN(L$1))), $W$1) + COUNTIF(L$4, $W$1) + COUNTIF(L$5, $W$1)) +
          MIN(Payline!L$4/10, COUNTIF(L$4, $W$1) + COUNTIF(L$5, $W$1) + COUNTIF(L$6, $W$1)) +
          MIN(Payline!L$3/10, COUNTIF(L$5:L$7, $W$1)),
    $I67=(E$14-2),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$I67&lt;E$14, MIN(Payline!L$5/10, COUNTIF(L65:L67, $W$1)) +
              MIN(Payline!L$4/10, COUNTIF(L66:L68, $W$1)) +
              MIN(Payline!L$3/10, COUNTIF(L67:L69, $W$1)),
    TRUE, ""
)</f>
        <v>0</v>
      </c>
      <c r="Z67" s="43" cm="1">
        <f t="array" aca="1" ref="Z67" ca="1">_xlfn.IFS(
    $I67=0,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$I67=1, MIN(Payline!M$5/10, COUNTIF(INDIRECT(ADDRESS(F$14+3, COLUMN(M$1))), $W$1) + COUNTIF(M$4, $W$1) + COUNTIF(M$5, $W$1)) +
          MIN(Payline!M$4/10, COUNTIF(M$4, $W$1) + COUNTIF(M$5, $W$1) + COUNTIF(M$6, $W$1)) +
          MIN(Payline!M$3/10, COUNTIF(M$5:M$7, $W$1)),
    $I67=(F$14-2),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$I67&lt;F$14, MIN(Payline!M$5/10, COUNTIF(M65:M67, $W$1)) +
              MIN(Payline!M$4/10, COUNTIF(M66:M68, $W$1)) +
              MIN(Payline!M$3/10, COUNTIF(M67:M69, $W$1)),
    TRUE, ""
)</f>
        <v>0</v>
      </c>
      <c r="AA67" s="43" cm="1">
        <f t="array" aca="1" ref="AA67" ca="1">_xlfn.IFS(
    $I67=0,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$I67=1, MIN(Payline!N$5/10, COUNTIF(INDIRECT(ADDRESS(G$14+3, COLUMN(N$1))), $W$1) + COUNTIF(N$4, $W$1) + COUNTIF(N$5, $W$1)) +
          MIN(Payline!N$4/10, COUNTIF(N$4, $W$1) + COUNTIF(N$5, $W$1) + COUNTIF(N$6, $W$1)) +
          MIN(Payline!N$3/10, COUNTIF(N$5:N$7, $W$1)),
    $I67=(G$14-2),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$I67&lt;G$14, MIN(Payline!N$5/10, COUNTIF(N65:N67, $W$1)) +
              MIN(Payline!N$4/10, COUNTIF(N66:N68, $W$1)) +
              MIN(Payline!N$3/10, COUNTIF(N67:N69, $W$1)),
    TRUE, ""
)</f>
        <v>0</v>
      </c>
      <c r="AB67" s="46">
        <v>63</v>
      </c>
      <c r="AC67" s="43" cm="1">
        <f t="array" aca="1" ref="AC67" ca="1">_xlfn.IFS(
    $I67=0,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$I67&lt;C$14, MIN(Payline!J$5/10, COUNTIF(J65:J67, $AC$1)) +
              MIN(Payline!J$4/10, COUNTIF(J66:J68, $AC$1)) +
              MIN(Payline!J$3/10, COUNTIF(J67:J69, $AC$1)),
    TRUE, ""
)</f>
        <v>0</v>
      </c>
      <c r="AD67" s="43" cm="1">
        <f t="array" aca="1" ref="AD67" ca="1">_xlfn.IFS(
    $I67=0,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$I67&lt;D$14, MIN(Payline!K$5/10, COUNTIF(K65:K67, $AC$1)) +
              MIN(Payline!K$4/10, COUNTIF(K66:K68, $AC$1)) +
              MIN(Payline!K$3/10, COUNTIF(K67:K69, $AC$1)),
    TRUE, ""
)</f>
        <v>0</v>
      </c>
      <c r="AE67" s="43" cm="1">
        <f t="array" aca="1" ref="AE67" ca="1">_xlfn.IFS(
    $I67=0,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$I67&lt;E$14, MIN(Payline!L$5/10, COUNTIF(L65:L67, $AC$1)) +
              MIN(Payline!L$4/10, COUNTIF(L66:L68, $AC$1)) +
              MIN(Payline!L$3/10, COUNTIF(L67:L69, $AC$1)),
    TRUE, ""
)</f>
        <v>0</v>
      </c>
      <c r="AF67" s="43" cm="1">
        <f t="array" aca="1" ref="AF67" ca="1">_xlfn.IFS(
    $I67=0,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$I67&lt;F$14, MIN(Payline!M$5/10, COUNTIF(M65:M67, $AC$1)) +
              MIN(Payline!M$4/10, COUNTIF(M66:M68, $AC$1)) +
              MIN(Payline!M$3/10, COUNTIF(M67:M69, $AC$1)),
    TRUE, ""
)</f>
        <v>0</v>
      </c>
      <c r="AG67" s="43" cm="1">
        <f t="array" aca="1" ref="AG67" ca="1">_xlfn.IFS(
    $I67=0,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$I67&lt;G$14, MIN(Payline!N$5/10, COUNTIF(N65:N67, $AC$1)) +
              MIN(Payline!N$4/10, COUNTIF(N66:N68, $AC$1)) +
              MIN(Payline!N$3/10, COUNTIF(N67:N69, $AC$1)),
    TRUE, ""
)</f>
        <v>0</v>
      </c>
      <c r="AH67" s="46">
        <v>63</v>
      </c>
      <c r="AI67" s="43" cm="1">
        <f t="array" aca="1" ref="AI67" ca="1">_xlfn.IFS(
    $I67=0,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$I67&lt;C$14, MIN(Payline!J$5/10, COUNTIF(J65:J67, $AI$1)) +
              MIN(Payline!J$4/10, COUNTIF(J66:J68, $AI$1)) +
              MIN(Payline!J$3/10, COUNTIF(J67:J69, $AI$1)),
    TRUE, ""
)</f>
        <v>0</v>
      </c>
      <c r="AJ67" s="43" cm="1">
        <f t="array" aca="1" ref="AJ67" ca="1">_xlfn.IFS(
    $I67=0,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$I67&lt;D$14, MIN(Payline!K$5/10, COUNTIF(K65:K67, $AI$1)) +
              MIN(Payline!K$4/10, COUNTIF(K66:K68, $AI$1)) +
              MIN(Payline!K$3/10, COUNTIF(K67:K69, $AI$1)),
    TRUE, ""
)</f>
        <v>0</v>
      </c>
      <c r="AK67" s="43" cm="1">
        <f t="array" aca="1" ref="AK67" ca="1">_xlfn.IFS(
    $I67=0,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$I67&lt;E$14, MIN(Payline!L$5/10, COUNTIF(L65:L67, $AI$1)) +
              MIN(Payline!L$4/10, COUNTIF(L66:L68, $AI$1)) +
              MIN(Payline!L$3/10, COUNTIF(L67:L69, $AI$1)),
    TRUE, ""
)</f>
        <v>0</v>
      </c>
      <c r="AL67" s="43" cm="1">
        <f t="array" aca="1" ref="AL67" ca="1">_xlfn.IFS(
    $I67=0,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$I67&lt;F$14, MIN(Payline!M$5/10, COUNTIF(M65:M67, $AI$1)) +
              MIN(Payline!M$4/10, COUNTIF(M66:M68, $AI$1)) +
              MIN(Payline!M$3/10, COUNTIF(M67:M69, $AI$1)),
    TRUE, ""
)</f>
        <v>0</v>
      </c>
      <c r="AM67" s="43" cm="1">
        <f t="array" aca="1" ref="AM67" ca="1">_xlfn.IFS(
    $I67=0,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$I67&lt;G$14, MIN(Payline!N$5/10, COUNTIF(N65:N67, $AI$1)) +
              MIN(Payline!N$4/10, COUNTIF(N66:N68, $AI$1)) +
              MIN(Payline!N$3/10, COUNTIF(N67:N69, $AI$1)),
    TRUE, ""
)</f>
        <v>0</v>
      </c>
      <c r="AN67" s="46">
        <v>63</v>
      </c>
      <c r="AO67" s="43" cm="1">
        <f t="array" aca="1" ref="AO67" ca="1">_xlfn.IFS(
    $I67=0,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$I67&lt;C$14, MIN(Payline!J$5/10, COUNTIF(J65:J67, $AO$1)) +
              MIN(Payline!J$4/10, COUNTIF(J66:J68, $AO$1)) +
              MIN(Payline!J$3/10, COUNTIF(J67:J69, $AO$1)),
    TRUE, ""
)</f>
        <v>1</v>
      </c>
      <c r="AP67" s="43" cm="1">
        <f t="array" aca="1" ref="AP67" ca="1">_xlfn.IFS(
    $I67=0,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$I67&lt;D$14, MIN(Payline!K$5/10, COUNTIF(K65:K67, $AO$1)) +
              MIN(Payline!K$4/10, COUNTIF(K66:K68, $AO$1)) +
              MIN(Payline!K$3/10, COUNTIF(K67:K69, $AO$1)),
    TRUE, ""
)</f>
        <v>1</v>
      </c>
      <c r="AQ67" s="43" cm="1">
        <f t="array" aca="1" ref="AQ67" ca="1">_xlfn.IFS(
    $I67=0,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$I67&lt;E$14, MIN(Payline!L$5/10, COUNTIF(L65:L67, $AO$1)) +
              MIN(Payline!L$4/10, COUNTIF(L66:L68, $AO$1)) +
              MIN(Payline!L$3/10, COUNTIF(L67:L69, $AO$1)),
    TRUE, ""
)</f>
        <v>1</v>
      </c>
      <c r="AR67" s="43" cm="1">
        <f t="array" aca="1" ref="AR67" ca="1">_xlfn.IFS(
    $I67=0,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$I67&lt;F$14, MIN(Payline!M$5/10, COUNTIF(M65:M67, $AO$1)) +
              MIN(Payline!M$4/10, COUNTIF(M66:M68, $AO$1)) +
              MIN(Payline!M$3/10, COUNTIF(M67:M69, $AO$1)),
    TRUE, ""
)</f>
        <v>1</v>
      </c>
      <c r="AS67" s="43" cm="1">
        <f t="array" aca="1" ref="AS67" ca="1">_xlfn.IFS(
    $I67=0,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$I67&lt;G$14, MIN(Payline!N$5/10, COUNTIF(N65:N67, $AO$1)) +
              MIN(Payline!N$4/10, COUNTIF(N66:N68, $AO$1)) +
              MIN(Payline!N$3/10, COUNTIF(N67:N69, $AO$1)),
    TRUE, ""
)</f>
        <v>1</v>
      </c>
      <c r="AT67" s="46">
        <v>63</v>
      </c>
      <c r="AU67" s="43" cm="1">
        <f t="array" aca="1" ref="AU67" ca="1">_xlfn.IFS(
    $I67=0,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$I67&lt;C$14, MIN(Payline!J$5/10, COUNTIF(J65:J67, $AU$1)) +
              MIN(Payline!J$4/10, COUNTIF(J66:J68, $AU$1)) +
              MIN(Payline!J$3/10, COUNTIF(J67:J69, $AU$1)),
    TRUE, ""
)</f>
        <v>0</v>
      </c>
      <c r="AV67" s="43" cm="1">
        <f t="array" aca="1" ref="AV67" ca="1">_xlfn.IFS(
    $I67=0,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$I67&lt;D$14, MIN(Payline!K$5/10, COUNTIF(K65:K67, $AU$1)) +
              MIN(Payline!K$4/10, COUNTIF(K66:K68, $AU$1)) +
              MIN(Payline!K$3/10, COUNTIF(K67:K69, $AU$1)),
    TRUE, ""
)</f>
        <v>0</v>
      </c>
      <c r="AW67" s="43" cm="1">
        <f t="array" aca="1" ref="AW67" ca="1">_xlfn.IFS(
    $I67=0,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$I67&lt;E$14, MIN(Payline!L$5/10, COUNTIF(L65:L67, $AU$1)) +
              MIN(Payline!L$4/10, COUNTIF(L66:L68, $AU$1)) +
              MIN(Payline!L$3/10, COUNTIF(L67:L69, $AU$1)),
    TRUE, ""
)</f>
        <v>0</v>
      </c>
      <c r="AX67" s="43" cm="1">
        <f t="array" aca="1" ref="AX67" ca="1">_xlfn.IFS(
    $I67=0,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$I67&lt;F$14, MIN(Payline!M$5/10, COUNTIF(M65:M67, $AU$1)) +
              MIN(Payline!M$4/10, COUNTIF(M66:M68, $AU$1)) +
              MIN(Payline!M$3/10, COUNTIF(M67:M69, $AU$1)),
    TRUE, ""
)</f>
        <v>0</v>
      </c>
      <c r="AY67" s="43" cm="1">
        <f t="array" aca="1" ref="AY67" ca="1">_xlfn.IFS(
    $I67=0,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$I67&lt;G$14, MIN(Payline!N$5/10, COUNTIF(N65:N67, $AU$1)) +
              MIN(Payline!N$4/10, COUNTIF(N66:N68, $AU$1)) +
              MIN(Payline!N$3/10, COUNTIF(N67:N69, $AU$1)),
    TRUE, ""
)</f>
        <v>0</v>
      </c>
      <c r="AZ67" s="46">
        <v>63</v>
      </c>
      <c r="BA67" s="43" cm="1">
        <f t="array" aca="1" ref="BA67" ca="1">_xlfn.IFS(
    $I67=0,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$I67&lt;C$14, MIN(Payline!J$5/10, COUNTIF(J65:J67, $BA$1)) +
              MIN(Payline!J$4/10, COUNTIF(J66:J68, $BA$1)) +
              MIN(Payline!J$3/10, COUNTIF(J67:J69, $BA$1)),
    TRUE, ""
)</f>
        <v>0.3</v>
      </c>
      <c r="BB67" s="43" cm="1">
        <f t="array" aca="1" ref="BB67" ca="1">_xlfn.IFS(
    $I67=0,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$I67&lt;D$14, MIN(Payline!K$5/10, COUNTIF(K65:K67, $BA$1)) +
              MIN(Payline!K$4/10, COUNTIF(K66:K68, $BA$1)) +
              MIN(Payline!K$3/10, COUNTIF(K67:K69, $BA$1)),
    TRUE, ""
)</f>
        <v>0.4</v>
      </c>
      <c r="BC67" s="43" cm="1">
        <f t="array" aca="1" ref="BC67" ca="1">_xlfn.IFS(
    $I67=0,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$I67&lt;E$14, MIN(Payline!L$5/10, COUNTIF(L65:L67, $BA$1)) +
              MIN(Payline!L$4/10, COUNTIF(L66:L68, $BA$1)) +
              MIN(Payline!L$3/10, COUNTIF(L67:L69, $BA$1)),
    TRUE, ""
)</f>
        <v>0.3</v>
      </c>
      <c r="BD67" s="43" cm="1">
        <f t="array" aca="1" ref="BD67" ca="1">_xlfn.IFS(
    $I67=0,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$I67&lt;F$14, MIN(Payline!M$5/10, COUNTIF(M65:M67, $BA$1)) +
              MIN(Payline!M$4/10, COUNTIF(M66:M68, $BA$1)) +
              MIN(Payline!M$3/10, COUNTIF(M67:M69, $BA$1)),
    TRUE, ""
)</f>
        <v>0.3</v>
      </c>
      <c r="BE67" s="43" cm="1">
        <f t="array" aca="1" ref="BE67" ca="1">_xlfn.IFS(
    $I67=0,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$I67&lt;G$14, MIN(Payline!N$5/10, COUNTIF(N65:N67, $BA$1)) +
              MIN(Payline!N$4/10, COUNTIF(N66:N68, $BA$1)) +
              MIN(Payline!N$3/10, COUNTIF(N67:N69, $BA$1)),
    TRUE, ""
)</f>
        <v>0.3</v>
      </c>
      <c r="BF67" s="46">
        <v>63</v>
      </c>
      <c r="BG67" s="43" cm="1">
        <f t="array" aca="1" ref="BG67" ca="1">_xlfn.IFS(
    $I67=0,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$I67&lt;C$14, MIN(Payline!J$5/10, COUNTIF(J65:J67, $BG$1)) +
              MIN(Payline!J$4/10, COUNTIF(J66:J68, $BG$1)) +
              MIN(Payline!J$3/10, COUNTIF(J67:J69, $BG$1)),
    TRUE, ""
)</f>
        <v>1</v>
      </c>
      <c r="BH67" s="43" cm="1">
        <f t="array" aca="1" ref="BH67" ca="1">_xlfn.IFS(
    $I67=0,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$I67&lt;D$14, MIN(Payline!K$5/10, COUNTIF(K65:K67, $BG$1)) +
              MIN(Payline!K$4/10, COUNTIF(K66:K68, $BG$1)) +
              MIN(Payline!K$3/10, COUNTIF(K67:K69, $BG$1)),
    TRUE, ""
)</f>
        <v>1</v>
      </c>
      <c r="BI67" s="43" cm="1">
        <f t="array" aca="1" ref="BI67" ca="1">_xlfn.IFS(
    $I67=0,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$I67&lt;E$14, MIN(Payline!L$5/10, COUNTIF(L65:L67, $BG$1)) +
              MIN(Payline!L$4/10, COUNTIF(L66:L68, $BG$1)) +
              MIN(Payline!L$3/10, COUNTIF(L67:L69, $BG$1)),
    TRUE, ""
)</f>
        <v>1</v>
      </c>
      <c r="BJ67" s="43" cm="1">
        <f t="array" aca="1" ref="BJ67" ca="1">_xlfn.IFS(
    $I67=0,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$I67&lt;F$14, MIN(Payline!M$5/10, COUNTIF(M65:M67, $BG$1)) +
              MIN(Payline!M$4/10, COUNTIF(M66:M68, $BG$1)) +
              MIN(Payline!M$3/10, COUNTIF(M67:M69, $BG$1)),
    TRUE, ""
)</f>
        <v>1</v>
      </c>
      <c r="BK67" s="43" cm="1">
        <f t="array" aca="1" ref="BK67" ca="1">_xlfn.IFS(
    $I67=0,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$I67&lt;G$14, MIN(Payline!N$5/10, COUNTIF(N65:N67, $BG$1)) +
              MIN(Payline!N$4/10, COUNTIF(N66:N68, $BG$1)) +
              MIN(Payline!N$3/10, COUNTIF(N67:N69, $BG$1)),
    TRUE, ""
)</f>
        <v>1</v>
      </c>
      <c r="BL67" s="46">
        <v>63</v>
      </c>
      <c r="BM67" s="43" cm="1">
        <f t="array" aca="1" ref="BM67" ca="1">_xlfn.IFS(
    $I67=0,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$I67&lt;C$14, MIN(Payline!J$5/10, COUNTIF(J65:J67, $BM$1)) +
              MIN(Payline!J$4/10, COUNTIF(J66:J68, $BM$1)) +
              MIN(Payline!J$3/10, COUNTIF(J67:J69, $BM$1)),
    TRUE, ""
)</f>
        <v>0.7</v>
      </c>
      <c r="BN67" s="43" cm="1">
        <f t="array" aca="1" ref="BN67" ca="1">_xlfn.IFS(
    $I67=0,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$I67&lt;D$14, MIN(Payline!K$5/10, COUNTIF(K65:K67, $BM$1)) +
              MIN(Payline!K$4/10, COUNTIF(K66:K68, $BM$1)) +
              MIN(Payline!K$3/10, COUNTIF(K67:K69, $BM$1)),
    TRUE, ""
)</f>
        <v>0.6</v>
      </c>
      <c r="BO67" s="43" cm="1">
        <f t="array" aca="1" ref="BO67" ca="1">_xlfn.IFS(
    $I67=0,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$I67&lt;E$14, MIN(Payline!L$5/10, COUNTIF(L65:L67, $BM$1)) +
              MIN(Payline!L$4/10, COUNTIF(L66:L68, $BM$1)) +
              MIN(Payline!L$3/10, COUNTIF(L67:L69, $BM$1)),
    TRUE, ""
)</f>
        <v>0.7</v>
      </c>
      <c r="BP67" s="43" cm="1">
        <f t="array" aca="1" ref="BP67" ca="1">_xlfn.IFS(
    $I67=0,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$I67&lt;F$14, MIN(Payline!M$5/10, COUNTIF(M65:M67, $BM$1)) +
              MIN(Payline!M$4/10, COUNTIF(M66:M68, $BM$1)) +
              MIN(Payline!M$3/10, COUNTIF(M67:M69, $BM$1)),
    TRUE, ""
)</f>
        <v>0.7</v>
      </c>
      <c r="BQ67" s="161" cm="1">
        <f t="array" aca="1" ref="BQ67" ca="1">_xlfn.IFS(
    $I67=0,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$I67&lt;G$14, MIN(Payline!N$5/10, COUNTIF(N65:N67, $BM$1)) +
              MIN(Payline!N$4/10, COUNTIF(N66:N68, $BM$1)) +
              MIN(Payline!N$3/10, COUNTIF(N67:N69, $BM$1)),
    TRUE, ""
)</f>
        <v>0.7</v>
      </c>
    </row>
    <row r="68" spans="1:69" ht="16.5" thickBot="1">
      <c r="A68" s="111" t="s">
        <v>199</v>
      </c>
      <c r="C68" s="110"/>
      <c r="I68" s="84">
        <v>64</v>
      </c>
      <c r="J68" s="83" t="s">
        <v>193</v>
      </c>
      <c r="K68" s="83" t="s">
        <v>193</v>
      </c>
      <c r="L68" s="83" t="s">
        <v>193</v>
      </c>
      <c r="M68" s="83" t="s">
        <v>193</v>
      </c>
      <c r="N68" s="83" t="s">
        <v>193</v>
      </c>
      <c r="P68" s="46">
        <v>64</v>
      </c>
      <c r="Q68" s="43" cm="1">
        <f t="array" aca="1" ref="Q68" ca="1">_xlfn.IFS(
    $I68=0,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$I68=1, MIN(Payline!J$5/10, COUNTIF(INDIRECT(ADDRESS(C$14+3, COLUMN(J$1))), $Q$1) + COUNTIF(J$4, $Q$1) + COUNTIF(J$5, $Q$1)) +
          MIN(Payline!J$4/10, COUNTIF(J$4, $Q$1) + COUNTIF(J$5, $Q$1) + COUNTIF(J$6, $Q$1)) +
          MIN(Payline!J$3/10, COUNTIF(J$5:J$7, $Q$1)),
    $I68=(C$14-2),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$I68&lt;C$14, MIN(Payline!J$5/10, COUNTIF(J66:J68, $Q$1)) +
              MIN(Payline!J$4/10, COUNTIF(J67:J69, $Q$1)) +
              MIN(Payline!J$3/10, COUNTIF(J68:J70, $Q$1)),
    TRUE, ""
)</f>
        <v>0.3</v>
      </c>
      <c r="R68" s="43" cm="1">
        <f t="array" aca="1" ref="R68" ca="1">_xlfn.IFS(
    $I68=0,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$I68=1, MIN(Payline!K$5/10, COUNTIF(INDIRECT(ADDRESS(D$14+3, COLUMN(K$1))), $Q$1) + COUNTIF(K$4, $Q$1) + COUNTIF(K$5, $Q$1)) +
          MIN(Payline!K$4/10, COUNTIF(K$4, $Q$1) + COUNTIF(K$5, $Q$1) + COUNTIF(K$6, $Q$1)) +
          MIN(Payline!K$3/10, COUNTIF(K$5:K$7, $Q$1)),
    $I68=(D$14-2),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$I68&lt;D$14, MIN(Payline!K$5/10, COUNTIF(K66:K68, $Q$1)) +
              MIN(Payline!K$4/10, COUNTIF(K67:K69, $Q$1)) +
              MIN(Payline!K$3/10, COUNTIF(K68:K70, $Q$1)),
    TRUE, ""
)</f>
        <v>0.3</v>
      </c>
      <c r="S68" s="43" cm="1">
        <f t="array" aca="1" ref="S68" ca="1">_xlfn.IFS(
    $I68=0,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$I68=1, MIN(Payline!L$5/10, COUNTIF(INDIRECT(ADDRESS(E$14+3, COLUMN(L$1))), $Q$1) + COUNTIF(L$4, $Q$1) + COUNTIF(L$5, $Q$1)) +
          MIN(Payline!L$4/10, COUNTIF(L$4, $Q$1) + COUNTIF(L$5, $Q$1) + COUNTIF(L$6, $Q$1)) +
          MIN(Payline!L$3/10, COUNTIF(L$5:L$7, $Q$1)),
    $I68=(E$14-2),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$I68&lt;E$14, MIN(Payline!L$5/10, COUNTIF(L66:L68, $Q$1)) +
              MIN(Payline!L$4/10, COUNTIF(L67:L69, $Q$1)) +
              MIN(Payline!L$3/10, COUNTIF(L68:L70, $Q$1)),
    TRUE, ""
)</f>
        <v>0.3</v>
      </c>
      <c r="T68" s="43" cm="1">
        <f t="array" aca="1" ref="T68" ca="1">_xlfn.IFS(
    $I68=0,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$I68=1, MIN(Payline!M$5/10, COUNTIF(INDIRECT(ADDRESS(F$14+3, COLUMN(M$1))), $Q$1) + COUNTIF(M$4, $Q$1) + COUNTIF(M$5, $Q$1)) +
          MIN(Payline!M$4/10, COUNTIF(M$4, $Q$1) + COUNTIF(M$5, $Q$1) + COUNTIF(M$6, $Q$1)) +
          MIN(Payline!M$3/10, COUNTIF(M$5:M$7, $Q$1)),
    $I68=(F$14-2),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$I68&lt;F$14, MIN(Payline!M$5/10, COUNTIF(M66:M68, $Q$1)) +
              MIN(Payline!M$4/10, COUNTIF(M67:M69, $Q$1)) +
              MIN(Payline!M$3/10, COUNTIF(M68:M70, $Q$1)),
    TRUE, ""
)</f>
        <v>0.4</v>
      </c>
      <c r="U68" s="43" cm="1">
        <f t="array" aca="1" ref="U68" ca="1">_xlfn.IFS(
    $I68=0,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$I68=1, MIN(Payline!N$5/10, COUNTIF(INDIRECT(ADDRESS(G$14+3, COLUMN(N$1))), $Q$1) + COUNTIF(N$4, $Q$1) + COUNTIF(N$5, $Q$1)) +
          MIN(Payline!N$4/10, COUNTIF(N$4, $Q$1) + COUNTIF(N$5, $Q$1) + COUNTIF(N$6, $Q$1)) +
          MIN(Payline!N$3/10, COUNTIF(N$5:N$7, $Q$1)),
    $I68=(G$14-2),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$I68&lt;G$14, MIN(Payline!N$5/10, COUNTIF(N66:N68, $Q$1)) +
              MIN(Payline!N$4/10, COUNTIF(N67:N69, $Q$1)) +
              MIN(Payline!N$3/10, COUNTIF(N68:N70, $Q$1)),
    TRUE, ""
)</f>
        <v>0.3</v>
      </c>
      <c r="V68" s="46">
        <v>64</v>
      </c>
      <c r="W68" s="43" cm="1">
        <f t="array" aca="1" ref="W68" ca="1">_xlfn.IFS(
    $I68=0,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$I68=1, MIN(Payline!J$5/10, COUNTIF(INDIRECT(ADDRESS(C$14+3, COLUMN(J$1))), $W$1) + COUNTIF(J$4, $W$1) + COUNTIF(J$5, $W$1)) +
          MIN(Payline!J$4/10, COUNTIF(J$4, $W$1) + COUNTIF(J$5, $W$1) + COUNTIF(J$6, $W$1)) +
          MIN(Payline!J$3/10, COUNTIF(J$5:J$7, $W$1)),
    $I68=(C$14-2),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$I68&lt;C$14, MIN(Payline!J$5/10, COUNTIF(J66:J68, $W$1)) +
              MIN(Payline!J$4/10, COUNTIF(J67:J69, $W$1)) +
              MIN(Payline!J$3/10, COUNTIF(J68:J70, $W$1)),
    TRUE, ""
)</f>
        <v>0</v>
      </c>
      <c r="X68" s="43" cm="1">
        <f t="array" aca="1" ref="X68" ca="1">_xlfn.IFS(
    $I68=0,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$I68=1, MIN(Payline!K$5/10, COUNTIF(INDIRECT(ADDRESS(D$14+3, COLUMN(K$1))), $W$1) + COUNTIF(K$4, $W$1) + COUNTIF(K$5, $W$1)) +
          MIN(Payline!K$4/10, COUNTIF(K$4, $W$1) + COUNTIF(K$5, $W$1) + COUNTIF(K$6, $W$1)) +
          MIN(Payline!K$3/10, COUNTIF(K$5:K$7, $W$1)),
    $I68=(D$14-2),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$I68&lt;D$14, MIN(Payline!K$5/10, COUNTIF(K66:K68, $W$1)) +
              MIN(Payline!K$4/10, COUNTIF(K67:K69, $W$1)) +
              MIN(Payline!K$3/10, COUNTIF(K68:K70, $W$1)),
    TRUE, ""
)</f>
        <v>0</v>
      </c>
      <c r="Y68" s="43" cm="1">
        <f t="array" aca="1" ref="Y68" ca="1">_xlfn.IFS(
    $I68=0,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$I68=1, MIN(Payline!L$5/10, COUNTIF(INDIRECT(ADDRESS(E$14+3, COLUMN(L$1))), $W$1) + COUNTIF(L$4, $W$1) + COUNTIF(L$5, $W$1)) +
          MIN(Payline!L$4/10, COUNTIF(L$4, $W$1) + COUNTIF(L$5, $W$1) + COUNTIF(L$6, $W$1)) +
          MIN(Payline!L$3/10, COUNTIF(L$5:L$7, $W$1)),
    $I68=(E$14-2),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$I68&lt;E$14, MIN(Payline!L$5/10, COUNTIF(L66:L68, $W$1)) +
              MIN(Payline!L$4/10, COUNTIF(L67:L69, $W$1)) +
              MIN(Payline!L$3/10, COUNTIF(L68:L70, $W$1)),
    TRUE, ""
)</f>
        <v>0</v>
      </c>
      <c r="Z68" s="43" cm="1">
        <f t="array" aca="1" ref="Z68" ca="1">_xlfn.IFS(
    $I68=0,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$I68=1, MIN(Payline!M$5/10, COUNTIF(INDIRECT(ADDRESS(F$14+3, COLUMN(M$1))), $W$1) + COUNTIF(M$4, $W$1) + COUNTIF(M$5, $W$1)) +
          MIN(Payline!M$4/10, COUNTIF(M$4, $W$1) + COUNTIF(M$5, $W$1) + COUNTIF(M$6, $W$1)) +
          MIN(Payline!M$3/10, COUNTIF(M$5:M$7, $W$1)),
    $I68=(F$14-2),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$I68&lt;F$14, MIN(Payline!M$5/10, COUNTIF(M66:M68, $W$1)) +
              MIN(Payline!M$4/10, COUNTIF(M67:M69, $W$1)) +
              MIN(Payline!M$3/10, COUNTIF(M68:M70, $W$1)),
    TRUE, ""
)</f>
        <v>0</v>
      </c>
      <c r="AA68" s="43" cm="1">
        <f t="array" aca="1" ref="AA68" ca="1">_xlfn.IFS(
    $I68=0,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$I68=1, MIN(Payline!N$5/10, COUNTIF(INDIRECT(ADDRESS(G$14+3, COLUMN(N$1))), $W$1) + COUNTIF(N$4, $W$1) + COUNTIF(N$5, $W$1)) +
          MIN(Payline!N$4/10, COUNTIF(N$4, $W$1) + COUNTIF(N$5, $W$1) + COUNTIF(N$6, $W$1)) +
          MIN(Payline!N$3/10, COUNTIF(N$5:N$7, $W$1)),
    $I68=(G$14-2),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$I68&lt;G$14, MIN(Payline!N$5/10, COUNTIF(N66:N68, $W$1)) +
              MIN(Payline!N$4/10, COUNTIF(N67:N69, $W$1)) +
              MIN(Payline!N$3/10, COUNTIF(N68:N70, $W$1)),
    TRUE, ""
)</f>
        <v>0</v>
      </c>
      <c r="AB68" s="46">
        <v>64</v>
      </c>
      <c r="AC68" s="43" cm="1">
        <f t="array" aca="1" ref="AC68" ca="1">_xlfn.IFS(
    $I68=0,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$I68&lt;C$14, MIN(Payline!J$5/10, COUNTIF(J66:J68, $AC$1)) +
              MIN(Payline!J$4/10, COUNTIF(J67:J69, $AC$1)) +
              MIN(Payline!J$3/10, COUNTIF(J68:J70, $AC$1)),
    TRUE, ""
)</f>
        <v>0</v>
      </c>
      <c r="AD68" s="43" cm="1">
        <f t="array" aca="1" ref="AD68" ca="1">_xlfn.IFS(
    $I68=0,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$I68&lt;D$14, MIN(Payline!K$5/10, COUNTIF(K66:K68, $AC$1)) +
              MIN(Payline!K$4/10, COUNTIF(K67:K69, $AC$1)) +
              MIN(Payline!K$3/10, COUNTIF(K68:K70, $AC$1)),
    TRUE, ""
)</f>
        <v>0</v>
      </c>
      <c r="AE68" s="43" cm="1">
        <f t="array" aca="1" ref="AE68" ca="1">_xlfn.IFS(
    $I68=0,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$I68&lt;E$14, MIN(Payline!L$5/10, COUNTIF(L66:L68, $AC$1)) +
              MIN(Payline!L$4/10, COUNTIF(L67:L69, $AC$1)) +
              MIN(Payline!L$3/10, COUNTIF(L68:L70, $AC$1)),
    TRUE, ""
)</f>
        <v>0</v>
      </c>
      <c r="AF68" s="43" cm="1">
        <f t="array" aca="1" ref="AF68" ca="1">_xlfn.IFS(
    $I68=0,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$I68&lt;F$14, MIN(Payline!M$5/10, COUNTIF(M66:M68, $AC$1)) +
              MIN(Payline!M$4/10, COUNTIF(M67:M69, $AC$1)) +
              MIN(Payline!M$3/10, COUNTIF(M68:M70, $AC$1)),
    TRUE, ""
)</f>
        <v>0</v>
      </c>
      <c r="AG68" s="43" cm="1">
        <f t="array" aca="1" ref="AG68" ca="1">_xlfn.IFS(
    $I68=0,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$I68&lt;G$14, MIN(Payline!N$5/10, COUNTIF(N66:N68, $AC$1)) +
              MIN(Payline!N$4/10, COUNTIF(N67:N69, $AC$1)) +
              MIN(Payline!N$3/10, COUNTIF(N68:N70, $AC$1)),
    TRUE, ""
)</f>
        <v>0</v>
      </c>
      <c r="AH68" s="46">
        <v>64</v>
      </c>
      <c r="AI68" s="43" cm="1">
        <f t="array" aca="1" ref="AI68" ca="1">_xlfn.IFS(
    $I68=0,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$I68&lt;C$14, MIN(Payline!J$5/10, COUNTIF(J66:J68, $AI$1)) +
              MIN(Payline!J$4/10, COUNTIF(J67:J69, $AI$1)) +
              MIN(Payline!J$3/10, COUNTIF(J68:J70, $AI$1)),
    TRUE, ""
)</f>
        <v>0</v>
      </c>
      <c r="AJ68" s="43" cm="1">
        <f t="array" aca="1" ref="AJ68" ca="1">_xlfn.IFS(
    $I68=0,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$I68&lt;D$14, MIN(Payline!K$5/10, COUNTIF(K66:K68, $AI$1)) +
              MIN(Payline!K$4/10, COUNTIF(K67:K69, $AI$1)) +
              MIN(Payline!K$3/10, COUNTIF(K68:K70, $AI$1)),
    TRUE, ""
)</f>
        <v>0</v>
      </c>
      <c r="AK68" s="43" cm="1">
        <f t="array" aca="1" ref="AK68" ca="1">_xlfn.IFS(
    $I68=0,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$I68&lt;E$14, MIN(Payline!L$5/10, COUNTIF(L66:L68, $AI$1)) +
              MIN(Payline!L$4/10, COUNTIF(L67:L69, $AI$1)) +
              MIN(Payline!L$3/10, COUNTIF(L68:L70, $AI$1)),
    TRUE, ""
)</f>
        <v>0</v>
      </c>
      <c r="AL68" s="43" cm="1">
        <f t="array" aca="1" ref="AL68" ca="1">_xlfn.IFS(
    $I68=0,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$I68&lt;F$14, MIN(Payline!M$5/10, COUNTIF(M66:M68, $AI$1)) +
              MIN(Payline!M$4/10, COUNTIF(M67:M69, $AI$1)) +
              MIN(Payline!M$3/10, COUNTIF(M68:M70, $AI$1)),
    TRUE, ""
)</f>
        <v>0</v>
      </c>
      <c r="AM68" s="43" cm="1">
        <f t="array" aca="1" ref="AM68" ca="1">_xlfn.IFS(
    $I68=0,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$I68&lt;G$14, MIN(Payline!N$5/10, COUNTIF(N66:N68, $AI$1)) +
              MIN(Payline!N$4/10, COUNTIF(N67:N69, $AI$1)) +
              MIN(Payline!N$3/10, COUNTIF(N68:N70, $AI$1)),
    TRUE, ""
)</f>
        <v>0</v>
      </c>
      <c r="AN68" s="46">
        <v>64</v>
      </c>
      <c r="AO68" s="43" cm="1">
        <f t="array" aca="1" ref="AO68" ca="1">_xlfn.IFS(
    $I68=0,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$I68&lt;C$14, MIN(Payline!J$5/10, COUNTIF(J66:J68, $AO$1)) +
              MIN(Payline!J$4/10, COUNTIF(J67:J69, $AO$1)) +
              MIN(Payline!J$3/10, COUNTIF(J68:J70, $AO$1)),
    TRUE, ""
)</f>
        <v>0.7</v>
      </c>
      <c r="AP68" s="43" cm="1">
        <f t="array" aca="1" ref="AP68" ca="1">_xlfn.IFS(
    $I68=0,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$I68&lt;D$14, MIN(Payline!K$5/10, COUNTIF(K66:K68, $AO$1)) +
              MIN(Payline!K$4/10, COUNTIF(K67:K69, $AO$1)) +
              MIN(Payline!K$3/10, COUNTIF(K68:K70, $AO$1)),
    TRUE, ""
)</f>
        <v>0.7</v>
      </c>
      <c r="AQ68" s="43" cm="1">
        <f t="array" aca="1" ref="AQ68" ca="1">_xlfn.IFS(
    $I68=0,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$I68&lt;E$14, MIN(Payline!L$5/10, COUNTIF(L66:L68, $AO$1)) +
              MIN(Payline!L$4/10, COUNTIF(L67:L69, $AO$1)) +
              MIN(Payline!L$3/10, COUNTIF(L68:L70, $AO$1)),
    TRUE, ""
)</f>
        <v>0.7</v>
      </c>
      <c r="AR68" s="43" cm="1">
        <f t="array" aca="1" ref="AR68" ca="1">_xlfn.IFS(
    $I68=0,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$I68&lt;F$14, MIN(Payline!M$5/10, COUNTIF(M66:M68, $AO$1)) +
              MIN(Payline!M$4/10, COUNTIF(M67:M69, $AO$1)) +
              MIN(Payline!M$3/10, COUNTIF(M68:M70, $AO$1)),
    TRUE, ""
)</f>
        <v>0.6</v>
      </c>
      <c r="AS68" s="43" cm="1">
        <f t="array" aca="1" ref="AS68" ca="1">_xlfn.IFS(
    $I68=0,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$I68&lt;G$14, MIN(Payline!N$5/10, COUNTIF(N66:N68, $AO$1)) +
              MIN(Payline!N$4/10, COUNTIF(N67:N69, $AO$1)) +
              MIN(Payline!N$3/10, COUNTIF(N68:N70, $AO$1)),
    TRUE, ""
)</f>
        <v>0.7</v>
      </c>
      <c r="AT68" s="46">
        <v>64</v>
      </c>
      <c r="AU68" s="43" cm="1">
        <f t="array" aca="1" ref="AU68" ca="1">_xlfn.IFS(
    $I68=0,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$I68&lt;C$14, MIN(Payline!J$5/10, COUNTIF(J66:J68, $AU$1)) +
              MIN(Payline!J$4/10, COUNTIF(J67:J69, $AU$1)) +
              MIN(Payline!J$3/10, COUNTIF(J68:J70, $AU$1)),
    TRUE, ""
)</f>
        <v>0</v>
      </c>
      <c r="AV68" s="43" cm="1">
        <f t="array" aca="1" ref="AV68" ca="1">_xlfn.IFS(
    $I68=0,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$I68&lt;D$14, MIN(Payline!K$5/10, COUNTIF(K66:K68, $AU$1)) +
              MIN(Payline!K$4/10, COUNTIF(K67:K69, $AU$1)) +
              MIN(Payline!K$3/10, COUNTIF(K68:K70, $AU$1)),
    TRUE, ""
)</f>
        <v>0</v>
      </c>
      <c r="AW68" s="43" cm="1">
        <f t="array" aca="1" ref="AW68" ca="1">_xlfn.IFS(
    $I68=0,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$I68&lt;E$14, MIN(Payline!L$5/10, COUNTIF(L66:L68, $AU$1)) +
              MIN(Payline!L$4/10, COUNTIF(L67:L69, $AU$1)) +
              MIN(Payline!L$3/10, COUNTIF(L68:L70, $AU$1)),
    TRUE, ""
)</f>
        <v>0</v>
      </c>
      <c r="AX68" s="43" cm="1">
        <f t="array" aca="1" ref="AX68" ca="1">_xlfn.IFS(
    $I68=0,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$I68&lt;F$14, MIN(Payline!M$5/10, COUNTIF(M66:M68, $AU$1)) +
              MIN(Payline!M$4/10, COUNTIF(M67:M69, $AU$1)) +
              MIN(Payline!M$3/10, COUNTIF(M68:M70, $AU$1)),
    TRUE, ""
)</f>
        <v>0</v>
      </c>
      <c r="AY68" s="43" cm="1">
        <f t="array" aca="1" ref="AY68" ca="1">_xlfn.IFS(
    $I68=0,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$I68&lt;G$14, MIN(Payline!N$5/10, COUNTIF(N66:N68, $AU$1)) +
              MIN(Payline!N$4/10, COUNTIF(N67:N69, $AU$1)) +
              MIN(Payline!N$3/10, COUNTIF(N68:N70, $AU$1)),
    TRUE, ""
)</f>
        <v>0</v>
      </c>
      <c r="AZ68" s="46">
        <v>64</v>
      </c>
      <c r="BA68" s="43" cm="1">
        <f t="array" aca="1" ref="BA68" ca="1">_xlfn.IFS(
    $I68=0,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$I68&lt;C$14, MIN(Payline!J$5/10, COUNTIF(J66:J68, $BA$1)) +
              MIN(Payline!J$4/10, COUNTIF(J67:J69, $BA$1)) +
              MIN(Payline!J$3/10, COUNTIF(J68:J70, $BA$1)),
    TRUE, ""
)</f>
        <v>0</v>
      </c>
      <c r="BB68" s="43" cm="1">
        <f t="array" aca="1" ref="BB68" ca="1">_xlfn.IFS(
    $I68=0,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$I68&lt;D$14, MIN(Payline!K$5/10, COUNTIF(K66:K68, $BA$1)) +
              MIN(Payline!K$4/10, COUNTIF(K67:K69, $BA$1)) +
              MIN(Payline!K$3/10, COUNTIF(K68:K70, $BA$1)),
    TRUE, ""
)</f>
        <v>0</v>
      </c>
      <c r="BC68" s="43" cm="1">
        <f t="array" aca="1" ref="BC68" ca="1">_xlfn.IFS(
    $I68=0,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$I68&lt;E$14, MIN(Payline!L$5/10, COUNTIF(L66:L68, $BA$1)) +
              MIN(Payline!L$4/10, COUNTIF(L67:L69, $BA$1)) +
              MIN(Payline!L$3/10, COUNTIF(L68:L70, $BA$1)),
    TRUE, ""
)</f>
        <v>0</v>
      </c>
      <c r="BD68" s="43" cm="1">
        <f t="array" aca="1" ref="BD68" ca="1">_xlfn.IFS(
    $I68=0,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$I68&lt;F$14, MIN(Payline!M$5/10, COUNTIF(M66:M68, $BA$1)) +
              MIN(Payline!M$4/10, COUNTIF(M67:M69, $BA$1)) +
              MIN(Payline!M$3/10, COUNTIF(M68:M70, $BA$1)),
    TRUE, ""
)</f>
        <v>0</v>
      </c>
      <c r="BE68" s="43" cm="1">
        <f t="array" aca="1" ref="BE68" ca="1">_xlfn.IFS(
    $I68=0,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$I68&lt;G$14, MIN(Payline!N$5/10, COUNTIF(N66:N68, $BA$1)) +
              MIN(Payline!N$4/10, COUNTIF(N67:N69, $BA$1)) +
              MIN(Payline!N$3/10, COUNTIF(N68:N70, $BA$1)),
    TRUE, ""
)</f>
        <v>0</v>
      </c>
      <c r="BF68" s="46">
        <v>64</v>
      </c>
      <c r="BG68" s="43" cm="1">
        <f t="array" aca="1" ref="BG68" ca="1">_xlfn.IFS(
    $I68=0,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$I68&lt;C$14, MIN(Payline!J$5/10, COUNTIF(J66:J68, $BG$1)) +
              MIN(Payline!J$4/10, COUNTIF(J67:J69, $BG$1)) +
              MIN(Payline!J$3/10, COUNTIF(J68:J70, $BG$1)),
    TRUE, ""
)</f>
        <v>1</v>
      </c>
      <c r="BH68" s="43" cm="1">
        <f t="array" aca="1" ref="BH68" ca="1">_xlfn.IFS(
    $I68=0,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$I68&lt;D$14, MIN(Payline!K$5/10, COUNTIF(K66:K68, $BG$1)) +
              MIN(Payline!K$4/10, COUNTIF(K67:K69, $BG$1)) +
              MIN(Payline!K$3/10, COUNTIF(K68:K70, $BG$1)),
    TRUE, ""
)</f>
        <v>1</v>
      </c>
      <c r="BI68" s="43" cm="1">
        <f t="array" aca="1" ref="BI68" ca="1">_xlfn.IFS(
    $I68=0,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$I68&lt;E$14, MIN(Payline!L$5/10, COUNTIF(L66:L68, $BG$1)) +
              MIN(Payline!L$4/10, COUNTIF(L67:L69, $BG$1)) +
              MIN(Payline!L$3/10, COUNTIF(L68:L70, $BG$1)),
    TRUE, ""
)</f>
        <v>1</v>
      </c>
      <c r="BJ68" s="43" cm="1">
        <f t="array" aca="1" ref="BJ68" ca="1">_xlfn.IFS(
    $I68=0,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$I68&lt;F$14, MIN(Payline!M$5/10, COUNTIF(M66:M68, $BG$1)) +
              MIN(Payline!M$4/10, COUNTIF(M67:M69, $BG$1)) +
              MIN(Payline!M$3/10, COUNTIF(M68:M70, $BG$1)),
    TRUE, ""
)</f>
        <v>1</v>
      </c>
      <c r="BK68" s="43" cm="1">
        <f t="array" aca="1" ref="BK68" ca="1">_xlfn.IFS(
    $I68=0,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$I68&lt;G$14, MIN(Payline!N$5/10, COUNTIF(N66:N68, $BG$1)) +
              MIN(Payline!N$4/10, COUNTIF(N67:N69, $BG$1)) +
              MIN(Payline!N$3/10, COUNTIF(N68:N70, $BG$1)),
    TRUE, ""
)</f>
        <v>1</v>
      </c>
      <c r="BL68" s="46">
        <v>64</v>
      </c>
      <c r="BM68" s="43" cm="1">
        <f t="array" aca="1" ref="BM68" ca="1">_xlfn.IFS(
    $I68=0,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$I68&lt;C$14, MIN(Payline!J$5/10, COUNTIF(J66:J68, $BM$1)) +
              MIN(Payline!J$4/10, COUNTIF(J67:J69, $BM$1)) +
              MIN(Payline!J$3/10, COUNTIF(J68:J70, $BM$1)),
    TRUE, ""
)</f>
        <v>1</v>
      </c>
      <c r="BN68" s="43" cm="1">
        <f t="array" aca="1" ref="BN68" ca="1">_xlfn.IFS(
    $I68=0,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$I68&lt;D$14, MIN(Payline!K$5/10, COUNTIF(K66:K68, $BM$1)) +
              MIN(Payline!K$4/10, COUNTIF(K67:K69, $BM$1)) +
              MIN(Payline!K$3/10, COUNTIF(K68:K70, $BM$1)),
    TRUE, ""
)</f>
        <v>1</v>
      </c>
      <c r="BO68" s="43" cm="1">
        <f t="array" aca="1" ref="BO68" ca="1">_xlfn.IFS(
    $I68=0,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$I68&lt;E$14, MIN(Payline!L$5/10, COUNTIF(L66:L68, $BM$1)) +
              MIN(Payline!L$4/10, COUNTIF(L67:L69, $BM$1)) +
              MIN(Payline!L$3/10, COUNTIF(L68:L70, $BM$1)),
    TRUE, ""
)</f>
        <v>1</v>
      </c>
      <c r="BP68" s="43" cm="1">
        <f t="array" aca="1" ref="BP68" ca="1">_xlfn.IFS(
    $I68=0,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$I68&lt;F$14, MIN(Payline!M$5/10, COUNTIF(M66:M68, $BM$1)) +
              MIN(Payline!M$4/10, COUNTIF(M67:M69, $BM$1)) +
              MIN(Payline!M$3/10, COUNTIF(M68:M70, $BM$1)),
    TRUE, ""
)</f>
        <v>1</v>
      </c>
      <c r="BQ68" s="161" cm="1">
        <f t="array" aca="1" ref="BQ68" ca="1">_xlfn.IFS(
    $I68=0,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$I68&lt;G$14, MIN(Payline!N$5/10, COUNTIF(N66:N68, $BM$1)) +
              MIN(Payline!N$4/10, COUNTIF(N67:N69, $BM$1)) +
              MIN(Payline!N$3/10, COUNTIF(N68:N70, $BM$1)),
    TRUE, ""
)</f>
        <v>1</v>
      </c>
    </row>
    <row r="69" spans="1:69" ht="17.25" thickBot="1">
      <c r="A69" s="32" t="s">
        <v>18</v>
      </c>
      <c r="B69" s="18" t="s">
        <v>57</v>
      </c>
      <c r="C69" s="96" t="s">
        <v>106</v>
      </c>
      <c r="D69" s="93" t="s">
        <v>105</v>
      </c>
      <c r="E69" s="93" t="s">
        <v>104</v>
      </c>
      <c r="F69" s="93" t="s">
        <v>103</v>
      </c>
      <c r="G69" s="92" t="s">
        <v>102</v>
      </c>
      <c r="I69" s="84">
        <v>65</v>
      </c>
      <c r="J69" s="83" t="s">
        <v>192</v>
      </c>
      <c r="K69" s="83" t="s">
        <v>192</v>
      </c>
      <c r="L69" s="83" t="s">
        <v>192</v>
      </c>
      <c r="M69" s="83" t="s">
        <v>192</v>
      </c>
      <c r="N69" s="83" t="s">
        <v>192</v>
      </c>
      <c r="P69" s="46">
        <v>65</v>
      </c>
      <c r="Q69" s="43" cm="1">
        <f t="array" aca="1" ref="Q69" ca="1">_xlfn.IFS(
    $I69=0,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$I69=1, MIN(Payline!J$5/10, COUNTIF(INDIRECT(ADDRESS(C$14+3, COLUMN(J$1))), $Q$1) + COUNTIF(J$4, $Q$1) + COUNTIF(J$5, $Q$1)) +
          MIN(Payline!J$4/10, COUNTIF(J$4, $Q$1) + COUNTIF(J$5, $Q$1) + COUNTIF(J$6, $Q$1)) +
          MIN(Payline!J$3/10, COUNTIF(J$5:J$7, $Q$1)),
    $I69=(C$14-2),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$I69=(C$14-1),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$I69&lt;C$14, MIN(Payline!J$5/10, COUNTIF(J67:J69, $Q$1)) +
              MIN(Payline!J$4/10, COUNTIF(J68:J70, $Q$1)) +
              MIN(Payline!J$3/10, COUNTIF(J69:J71, $Q$1)),
    TRUE, ""
)</f>
        <v>0.7</v>
      </c>
      <c r="R69" s="43" cm="1">
        <f t="array" aca="1" ref="R69" ca="1">_xlfn.IFS(
    $I69=0,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$I69=1, MIN(Payline!K$5/10, COUNTIF(INDIRECT(ADDRESS(D$14+3, COLUMN(K$1))), $Q$1) + COUNTIF(K$4, $Q$1) + COUNTIF(K$5, $Q$1)) +
          MIN(Payline!K$4/10, COUNTIF(K$4, $Q$1) + COUNTIF(K$5, $Q$1) + COUNTIF(K$6, $Q$1)) +
          MIN(Payline!K$3/10, COUNTIF(K$5:K$7, $Q$1)),
    $I69=(D$14-2),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$I69=(D$14-1),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$I69&lt;D$14, MIN(Payline!K$5/10, COUNTIF(K67:K69, $Q$1)) +
              MIN(Payline!K$4/10, COUNTIF(K68:K70, $Q$1)) +
              MIN(Payline!K$3/10, COUNTIF(K69:K71, $Q$1)),
    TRUE, ""
)</f>
        <v>0.6</v>
      </c>
      <c r="S69" s="43" cm="1">
        <f t="array" aca="1" ref="S69" ca="1">_xlfn.IFS(
    $I69=0,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$I69=1, MIN(Payline!L$5/10, COUNTIF(INDIRECT(ADDRESS(E$14+3, COLUMN(L$1))), $Q$1) + COUNTIF(L$4, $Q$1) + COUNTIF(L$5, $Q$1)) +
          MIN(Payline!L$4/10, COUNTIF(L$4, $Q$1) + COUNTIF(L$5, $Q$1) + COUNTIF(L$6, $Q$1)) +
          MIN(Payline!L$3/10, COUNTIF(L$5:L$7, $Q$1)),
    $I69=(E$14-2),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$I69=(E$14-1),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$I69&lt;E$14, MIN(Payline!L$5/10, COUNTIF(L67:L69, $Q$1)) +
              MIN(Payline!L$4/10, COUNTIF(L68:L70, $Q$1)) +
              MIN(Payline!L$3/10, COUNTIF(L69:L71, $Q$1)),
    TRUE, ""
)</f>
        <v>0.7</v>
      </c>
      <c r="T69" s="43" cm="1">
        <f t="array" aca="1" ref="T69" ca="1">_xlfn.IFS(
    $I69=0,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$I69=1, MIN(Payline!M$5/10, COUNTIF(INDIRECT(ADDRESS(F$14+3, COLUMN(M$1))), $Q$1) + COUNTIF(M$4, $Q$1) + COUNTIF(M$5, $Q$1)) +
          MIN(Payline!M$4/10, COUNTIF(M$4, $Q$1) + COUNTIF(M$5, $Q$1) + COUNTIF(M$6, $Q$1)) +
          MIN(Payline!M$3/10, COUNTIF(M$5:M$7, $Q$1)),
    $I69=(F$14-2),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$I69=(F$14-1),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$I69&lt;F$14, MIN(Payline!M$5/10, COUNTIF(M67:M69, $Q$1)) +
              MIN(Payline!M$4/10, COUNTIF(M68:M70, $Q$1)) +
              MIN(Payline!M$3/10, COUNTIF(M69:M71, $Q$1)),
    TRUE, ""
)</f>
        <v>0.7</v>
      </c>
      <c r="U69" s="43" cm="1">
        <f t="array" aca="1" ref="U69" ca="1">_xlfn.IFS(
    $I69=0,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$I69=1, MIN(Payline!N$5/10, COUNTIF(INDIRECT(ADDRESS(G$14+3, COLUMN(N$1))), $Q$1) + COUNTIF(N$4, $Q$1) + COUNTIF(N$5, $Q$1)) +
          MIN(Payline!N$4/10, COUNTIF(N$4, $Q$1) + COUNTIF(N$5, $Q$1) + COUNTIF(N$6, $Q$1)) +
          MIN(Payline!N$3/10, COUNTIF(N$5:N$7, $Q$1)),
    $I69=(G$14-2),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$I69=(G$14-1),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$I69&lt;G$14, MIN(Payline!N$5/10, COUNTIF(N67:N69, $Q$1)) +
              MIN(Payline!N$4/10, COUNTIF(N68:N70, $Q$1)) +
              MIN(Payline!N$3/10, COUNTIF(N69:N71, $Q$1)),
    TRUE, ""
)</f>
        <v>0.7</v>
      </c>
      <c r="V69" s="46">
        <v>65</v>
      </c>
      <c r="W69" s="43" cm="1">
        <f t="array" aca="1" ref="W69" ca="1">_xlfn.IFS(
    $I69=0,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$I69=1, MIN(Payline!J$5/10, COUNTIF(INDIRECT(ADDRESS(C$14+3, COLUMN(J$1))), $W$1) + COUNTIF(J$4, $W$1) + COUNTIF(J$5, $W$1)) +
          MIN(Payline!J$4/10, COUNTIF(J$4, $W$1) + COUNTIF(J$5, $W$1) + COUNTIF(J$6, $W$1)) +
          MIN(Payline!J$3/10, COUNTIF(J$5:J$7, $W$1)),
    $I69=(C$14-2),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$I69=(C$14-1),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$I69&lt;C$14, MIN(Payline!J$5/10, COUNTIF(J67:J69, $W$1)) +
              MIN(Payline!J$4/10, COUNTIF(J68:J70, $W$1)) +
              MIN(Payline!J$3/10, COUNTIF(J69:J71, $W$1)),
    TRUE, ""
)</f>
        <v>0.3</v>
      </c>
      <c r="X69" s="43" cm="1">
        <f t="array" aca="1" ref="X69" ca="1">_xlfn.IFS(
    $I69=0,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$I69=1, MIN(Payline!K$5/10, COUNTIF(INDIRECT(ADDRESS(D$14+3, COLUMN(K$1))), $W$1) + COUNTIF(K$4, $W$1) + COUNTIF(K$5, $W$1)) +
          MIN(Payline!K$4/10, COUNTIF(K$4, $W$1) + COUNTIF(K$5, $W$1) + COUNTIF(K$6, $W$1)) +
          MIN(Payline!K$3/10, COUNTIF(K$5:K$7, $W$1)),
    $I69=(D$14-2),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$I69=(D$14-1),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$I69&lt;D$14, MIN(Payline!K$5/10, COUNTIF(K67:K69, $W$1)) +
              MIN(Payline!K$4/10, COUNTIF(K68:K70, $W$1)) +
              MIN(Payline!K$3/10, COUNTIF(K69:K71, $W$1)),
    TRUE, ""
)</f>
        <v>0.3</v>
      </c>
      <c r="Y69" s="43" cm="1">
        <f t="array" aca="1" ref="Y69" ca="1">_xlfn.IFS(
    $I69=0,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$I69=1, MIN(Payline!L$5/10, COUNTIF(INDIRECT(ADDRESS(E$14+3, COLUMN(L$1))), $W$1) + COUNTIF(L$4, $W$1) + COUNTIF(L$5, $W$1)) +
          MIN(Payline!L$4/10, COUNTIF(L$4, $W$1) + COUNTIF(L$5, $W$1) + COUNTIF(L$6, $W$1)) +
          MIN(Payline!L$3/10, COUNTIF(L$5:L$7, $W$1)),
    $I69=(E$14-2),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$I69=(E$14-1),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$I69&lt;E$14, MIN(Payline!L$5/10, COUNTIF(L67:L69, $W$1)) +
              MIN(Payline!L$4/10, COUNTIF(L68:L70, $W$1)) +
              MIN(Payline!L$3/10, COUNTIF(L69:L71, $W$1)),
    TRUE, ""
)</f>
        <v>0.3</v>
      </c>
      <c r="Z69" s="43" cm="1">
        <f t="array" aca="1" ref="Z69" ca="1">_xlfn.IFS(
    $I69=0,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$I69=1, MIN(Payline!M$5/10, COUNTIF(INDIRECT(ADDRESS(F$14+3, COLUMN(M$1))), $W$1) + COUNTIF(M$4, $W$1) + COUNTIF(M$5, $W$1)) +
          MIN(Payline!M$4/10, COUNTIF(M$4, $W$1) + COUNTIF(M$5, $W$1) + COUNTIF(M$6, $W$1)) +
          MIN(Payline!M$3/10, COUNTIF(M$5:M$7, $W$1)),
    $I69=(F$14-2),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$I69=(F$14-1),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$I69&lt;F$14, MIN(Payline!M$5/10, COUNTIF(M67:M69, $W$1)) +
              MIN(Payline!M$4/10, COUNTIF(M68:M70, $W$1)) +
              MIN(Payline!M$3/10, COUNTIF(M69:M71, $W$1)),
    TRUE, ""
)</f>
        <v>0.4</v>
      </c>
      <c r="AA69" s="43" cm="1">
        <f t="array" aca="1" ref="AA69" ca="1">_xlfn.IFS(
    $I69=0,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$I69=1, MIN(Payline!N$5/10, COUNTIF(INDIRECT(ADDRESS(G$14+3, COLUMN(N$1))), $W$1) + COUNTIF(N$4, $W$1) + COUNTIF(N$5, $W$1)) +
          MIN(Payline!N$4/10, COUNTIF(N$4, $W$1) + COUNTIF(N$5, $W$1) + COUNTIF(N$6, $W$1)) +
          MIN(Payline!N$3/10, COUNTIF(N$5:N$7, $W$1)),
    $I69=(G$14-2),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$I69=(G$14-1),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$I69&lt;G$14, MIN(Payline!N$5/10, COUNTIF(N67:N69, $W$1)) +
              MIN(Payline!N$4/10, COUNTIF(N68:N70, $W$1)) +
              MIN(Payline!N$3/10, COUNTIF(N69:N71, $W$1)),
    TRUE, ""
)</f>
        <v>0.3</v>
      </c>
      <c r="AB69" s="46">
        <v>65</v>
      </c>
      <c r="AC69" s="43" cm="1">
        <f t="array" aca="1" ref="AC69" ca="1">_xlfn.IFS(
    $I69=0,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$I69=1,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$I69=(C$14-2),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$I69=(C$14-1),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$I69&lt;C$14, MIN(Payline!J$5/10, COUNTIF(J67:J69, $AC$1)) +
              MIN(Payline!J$4/10, COUNTIF(J68:J70, $AC$1)) +
              MIN(Payline!J$3/10, COUNTIF(J69:J71, $AC$1)),
    TRUE, ""
)</f>
        <v>0</v>
      </c>
      <c r="AD69" s="43" cm="1">
        <f t="array" aca="1" ref="AD69" ca="1">_xlfn.IFS(
    $I69=0,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$I69=1,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$I69=(D$14-2),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$I69=(D$14-1),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$I69&lt;D$14, MIN(Payline!K$5/10, COUNTIF(K67:K69, $AC$1)) +
              MIN(Payline!K$4/10, COUNTIF(K68:K70, $AC$1)) +
              MIN(Payline!K$3/10, COUNTIF(K69:K71, $AC$1)),
    TRUE, ""
)</f>
        <v>0</v>
      </c>
      <c r="AE69" s="43" cm="1">
        <f t="array" aca="1" ref="AE69" ca="1">_xlfn.IFS(
    $I69=0,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$I69=1,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$I69=(E$14-2),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$I69=(E$14-1),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$I69&lt;E$14, MIN(Payline!L$5/10, COUNTIF(L67:L69, $AC$1)) +
              MIN(Payline!L$4/10, COUNTIF(L68:L70, $AC$1)) +
              MIN(Payline!L$3/10, COUNTIF(L69:L71, $AC$1)),
    TRUE, ""
)</f>
        <v>0</v>
      </c>
      <c r="AF69" s="43" cm="1">
        <f t="array" aca="1" ref="AF69" ca="1">_xlfn.IFS(
    $I69=0,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$I69=1,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$I69=(F$14-2),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$I69=(F$14-1),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$I69&lt;F$14, MIN(Payline!M$5/10, COUNTIF(M67:M69, $AC$1)) +
              MIN(Payline!M$4/10, COUNTIF(M68:M70, $AC$1)) +
              MIN(Payline!M$3/10, COUNTIF(M69:M71, $AC$1)),
    TRUE, ""
)</f>
        <v>0</v>
      </c>
      <c r="AG69" s="43" cm="1">
        <f t="array" aca="1" ref="AG69" ca="1">_xlfn.IFS(
    $I69=0,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$I69=1,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$I69=(G$14-2),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$I69=(G$14-1),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$I69&lt;G$14, MIN(Payline!N$5/10, COUNTIF(N67:N69, $AC$1)) +
              MIN(Payline!N$4/10, COUNTIF(N68:N70, $AC$1)) +
              MIN(Payline!N$3/10, COUNTIF(N69:N71, $AC$1)),
    TRUE, ""
)</f>
        <v>0</v>
      </c>
      <c r="AH69" s="46">
        <v>65</v>
      </c>
      <c r="AI69" s="43" cm="1">
        <f t="array" aca="1" ref="AI69" ca="1">_xlfn.IFS(
    $I69=0,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$I69=1,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$I69=(C$14-2),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$I69=(C$14-1),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$I69&lt;C$14, MIN(Payline!J$5/10, COUNTIF(J67:J69, $AI$1)) +
              MIN(Payline!J$4/10, COUNTIF(J68:J70, $AI$1)) +
              MIN(Payline!J$3/10, COUNTIF(J69:J71, $AI$1)),
    TRUE, ""
)</f>
        <v>0</v>
      </c>
      <c r="AJ69" s="43" cm="1">
        <f t="array" aca="1" ref="AJ69" ca="1">_xlfn.IFS(
    $I69=0,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$I69=1,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$I69=(D$14-2),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$I69=(D$14-1),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$I69&lt;D$14, MIN(Payline!K$5/10, COUNTIF(K67:K69, $AI$1)) +
              MIN(Payline!K$4/10, COUNTIF(K68:K70, $AI$1)) +
              MIN(Payline!K$3/10, COUNTIF(K69:K71, $AI$1)),
    TRUE, ""
)</f>
        <v>0</v>
      </c>
      <c r="AK69" s="43" cm="1">
        <f t="array" aca="1" ref="AK69" ca="1">_xlfn.IFS(
    $I69=0,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$I69=1,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$I69=(E$14-2),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$I69=(E$14-1),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$I69&lt;E$14, MIN(Payline!L$5/10, COUNTIF(L67:L69, $AI$1)) +
              MIN(Payline!L$4/10, COUNTIF(L68:L70, $AI$1)) +
              MIN(Payline!L$3/10, COUNTIF(L69:L71, $AI$1)),
    TRUE, ""
)</f>
        <v>0</v>
      </c>
      <c r="AL69" s="43" cm="1">
        <f t="array" aca="1" ref="AL69" ca="1">_xlfn.IFS(
    $I69=0,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$I69=1,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$I69=(F$14-2),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$I69=(F$14-1),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$I69&lt;F$14, MIN(Payline!M$5/10, COUNTIF(M67:M69, $AI$1)) +
              MIN(Payline!M$4/10, COUNTIF(M68:M70, $AI$1)) +
              MIN(Payline!M$3/10, COUNTIF(M69:M71, $AI$1)),
    TRUE, ""
)</f>
        <v>0</v>
      </c>
      <c r="AM69" s="43" cm="1">
        <f t="array" aca="1" ref="AM69" ca="1">_xlfn.IFS(
    $I69=0,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$I69=1,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$I69=(G$14-2),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$I69=(G$14-1),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$I69&lt;G$14, MIN(Payline!N$5/10, COUNTIF(N67:N69, $AI$1)) +
              MIN(Payline!N$4/10, COUNTIF(N68:N70, $AI$1)) +
              MIN(Payline!N$3/10, COUNTIF(N69:N71, $AI$1)),
    TRUE, ""
)</f>
        <v>0</v>
      </c>
      <c r="AN69" s="46">
        <v>65</v>
      </c>
      <c r="AO69" s="43" cm="1">
        <f t="array" aca="1" ref="AO69" ca="1">_xlfn.IFS(
    $I69=0,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$I69=1,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$I69=(C$14-2),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$I69=(C$14-1),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$I69&lt;C$14, MIN(Payline!J$5/10, COUNTIF(J67:J69, $AO$1)) +
              MIN(Payline!J$4/10, COUNTIF(J68:J70, $AO$1)) +
              MIN(Payline!J$3/10, COUNTIF(J69:J71, $AO$1)),
    TRUE, ""
)</f>
        <v>0.3</v>
      </c>
      <c r="AP69" s="43" cm="1">
        <f t="array" aca="1" ref="AP69" ca="1">_xlfn.IFS(
    $I69=0,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$I69=1,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$I69=(D$14-2),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$I69=(D$14-1),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$I69&lt;D$14, MIN(Payline!K$5/10, COUNTIF(K67:K69, $AO$1)) +
              MIN(Payline!K$4/10, COUNTIF(K68:K70, $AO$1)) +
              MIN(Payline!K$3/10, COUNTIF(K69:K71, $AO$1)),
    TRUE, ""
)</f>
        <v>0.4</v>
      </c>
      <c r="AQ69" s="43" cm="1">
        <f t="array" aca="1" ref="AQ69" ca="1">_xlfn.IFS(
    $I69=0,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$I69=1,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$I69=(E$14-2),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$I69=(E$14-1),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$I69&lt;E$14, MIN(Payline!L$5/10, COUNTIF(L67:L69, $AO$1)) +
              MIN(Payline!L$4/10, COUNTIF(L68:L70, $AO$1)) +
              MIN(Payline!L$3/10, COUNTIF(L69:L71, $AO$1)),
    TRUE, ""
)</f>
        <v>0.3</v>
      </c>
      <c r="AR69" s="43" cm="1">
        <f t="array" aca="1" ref="AR69" ca="1">_xlfn.IFS(
    $I69=0,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$I69=1,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$I69=(F$14-2),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$I69=(F$14-1),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$I69&lt;F$14, MIN(Payline!M$5/10, COUNTIF(M67:M69, $AO$1)) +
              MIN(Payline!M$4/10, COUNTIF(M68:M70, $AO$1)) +
              MIN(Payline!M$3/10, COUNTIF(M69:M71, $AO$1)),
    TRUE, ""
)</f>
        <v>0.3</v>
      </c>
      <c r="AS69" s="43" cm="1">
        <f t="array" aca="1" ref="AS69" ca="1">_xlfn.IFS(
    $I69=0,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$I69=1,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$I69=(G$14-2),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$I69=(G$14-1),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$I69&lt;G$14, MIN(Payline!N$5/10, COUNTIF(N67:N69, $AO$1)) +
              MIN(Payline!N$4/10, COUNTIF(N68:N70, $AO$1)) +
              MIN(Payline!N$3/10, COUNTIF(N69:N71, $AO$1)),
    TRUE, ""
)</f>
        <v>0.3</v>
      </c>
      <c r="AT69" s="46">
        <v>65</v>
      </c>
      <c r="AU69" s="43" cm="1">
        <f t="array" aca="1" ref="AU69" ca="1">_xlfn.IFS(
    $I69=0,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$I69=1,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$I69=(C$14-2),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$I69=(C$14-1),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$I69&lt;C$14, MIN(Payline!J$5/10, COUNTIF(J67:J69, $AU$1)) +
              MIN(Payline!J$4/10, COUNTIF(J68:J70, $AU$1)) +
              MIN(Payline!J$3/10, COUNTIF(J69:J71, $AU$1)),
    TRUE, ""
)</f>
        <v>0</v>
      </c>
      <c r="AV69" s="43" cm="1">
        <f t="array" aca="1" ref="AV69" ca="1">_xlfn.IFS(
    $I69=0,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$I69=1,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$I69=(D$14-2),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$I69=(D$14-1),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$I69&lt;D$14, MIN(Payline!K$5/10, COUNTIF(K67:K69, $AU$1)) +
              MIN(Payline!K$4/10, COUNTIF(K68:K70, $AU$1)) +
              MIN(Payline!K$3/10, COUNTIF(K69:K71, $AU$1)),
    TRUE, ""
)</f>
        <v>0</v>
      </c>
      <c r="AW69" s="43" cm="1">
        <f t="array" aca="1" ref="AW69" ca="1">_xlfn.IFS(
    $I69=0,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$I69=1,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$I69=(E$14-2),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$I69=(E$14-1),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$I69&lt;E$14, MIN(Payline!L$5/10, COUNTIF(L67:L69, $AU$1)) +
              MIN(Payline!L$4/10, COUNTIF(L68:L70, $AU$1)) +
              MIN(Payline!L$3/10, COUNTIF(L69:L71, $AU$1)),
    TRUE, ""
)</f>
        <v>0</v>
      </c>
      <c r="AX69" s="43" cm="1">
        <f t="array" aca="1" ref="AX69" ca="1">_xlfn.IFS(
    $I69=0,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$I69=1,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$I69=(F$14-2),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$I69=(F$14-1),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$I69&lt;F$14, MIN(Payline!M$5/10, COUNTIF(M67:M69, $AU$1)) +
              MIN(Payline!M$4/10, COUNTIF(M68:M70, $AU$1)) +
              MIN(Payline!M$3/10, COUNTIF(M69:M71, $AU$1)),
    TRUE, ""
)</f>
        <v>0</v>
      </c>
      <c r="AY69" s="43" cm="1">
        <f t="array" aca="1" ref="AY69" ca="1">_xlfn.IFS(
    $I69=0,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$I69=1,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$I69=(G$14-2),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$I69=(G$14-1),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$I69&lt;G$14, MIN(Payline!N$5/10, COUNTIF(N67:N69, $AU$1)) +
              MIN(Payline!N$4/10, COUNTIF(N68:N70, $AU$1)) +
              MIN(Payline!N$3/10, COUNTIF(N69:N71, $AU$1)),
    TRUE, ""
)</f>
        <v>0</v>
      </c>
      <c r="AZ69" s="46">
        <v>65</v>
      </c>
      <c r="BA69" s="43" cm="1">
        <f t="array" aca="1" ref="BA69" ca="1">_xlfn.IFS(
    $I69=0,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$I69=1,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$I69=(C$14-2),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$I69=(C$14-1),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$I69&lt;C$14, MIN(Payline!J$5/10, COUNTIF(J67:J69, $BA$1)) +
              MIN(Payline!J$4/10, COUNTIF(J68:J70, $BA$1)) +
              MIN(Payline!J$3/10, COUNTIF(J69:J71, $BA$1)),
    TRUE, ""
)</f>
        <v>0</v>
      </c>
      <c r="BB69" s="43" cm="1">
        <f t="array" aca="1" ref="BB69" ca="1">_xlfn.IFS(
    $I69=0,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$I69=1,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$I69=(D$14-2),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$I69=(D$14-1),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$I69&lt;D$14, MIN(Payline!K$5/10, COUNTIF(K67:K69, $BA$1)) +
              MIN(Payline!K$4/10, COUNTIF(K68:K70, $BA$1)) +
              MIN(Payline!K$3/10, COUNTIF(K69:K71, $BA$1)),
    TRUE, ""
)</f>
        <v>0</v>
      </c>
      <c r="BC69" s="43" cm="1">
        <f t="array" aca="1" ref="BC69" ca="1">_xlfn.IFS(
    $I69=0,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$I69=1,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$I69=(E$14-2),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$I69=(E$14-1),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$I69&lt;E$14, MIN(Payline!L$5/10, COUNTIF(L67:L69, $BA$1)) +
              MIN(Payline!L$4/10, COUNTIF(L68:L70, $BA$1)) +
              MIN(Payline!L$3/10, COUNTIF(L69:L71, $BA$1)),
    TRUE, ""
)</f>
        <v>0</v>
      </c>
      <c r="BD69" s="43" cm="1">
        <f t="array" aca="1" ref="BD69" ca="1">_xlfn.IFS(
    $I69=0,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$I69=1,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$I69=(F$14-2),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$I69=(F$14-1),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$I69&lt;F$14, MIN(Payline!M$5/10, COUNTIF(M67:M69, $BA$1)) +
              MIN(Payline!M$4/10, COUNTIF(M68:M70, $BA$1)) +
              MIN(Payline!M$3/10, COUNTIF(M69:M71, $BA$1)),
    TRUE, ""
)</f>
        <v>0</v>
      </c>
      <c r="BE69" s="43" cm="1">
        <f t="array" aca="1" ref="BE69" ca="1">_xlfn.IFS(
    $I69=0,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$I69=1,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$I69=(G$14-2),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$I69=(G$14-1),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$I69&lt;G$14, MIN(Payline!N$5/10, COUNTIF(N67:N69, $BA$1)) +
              MIN(Payline!N$4/10, COUNTIF(N68:N70, $BA$1)) +
              MIN(Payline!N$3/10, COUNTIF(N69:N71, $BA$1)),
    TRUE, ""
)</f>
        <v>0</v>
      </c>
      <c r="BF69" s="46">
        <v>65</v>
      </c>
      <c r="BG69" s="43" cm="1">
        <f t="array" aca="1" ref="BG69" ca="1">_xlfn.IFS(
    $I69=0,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$I69=1,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$I69=(C$14-2),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$I69=(C$14-1),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$I69&lt;C$14, MIN(Payline!J$5/10, COUNTIF(J67:J69, $BG$1)) +
              MIN(Payline!J$4/10, COUNTIF(J68:J70, $BG$1)) +
              MIN(Payline!J$3/10, COUNTIF(J69:J71, $BG$1)),
    TRUE, ""
)</f>
        <v>1</v>
      </c>
      <c r="BH69" s="43" cm="1">
        <f t="array" aca="1" ref="BH69" ca="1">_xlfn.IFS(
    $I69=0,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$I69=1,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$I69=(D$14-2),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$I69=(D$14-1),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$I69&lt;D$14, MIN(Payline!K$5/10, COUNTIF(K67:K69, $BG$1)) +
              MIN(Payline!K$4/10, COUNTIF(K68:K70, $BG$1)) +
              MIN(Payline!K$3/10, COUNTIF(K69:K71, $BG$1)),
    TRUE, ""
)</f>
        <v>1</v>
      </c>
      <c r="BI69" s="43" cm="1">
        <f t="array" aca="1" ref="BI69" ca="1">_xlfn.IFS(
    $I69=0,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$I69=1,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$I69=(E$14-2),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$I69=(E$14-1),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$I69&lt;E$14, MIN(Payline!L$5/10, COUNTIF(L67:L69, $BG$1)) +
              MIN(Payline!L$4/10, COUNTIF(L68:L70, $BG$1)) +
              MIN(Payline!L$3/10, COUNTIF(L69:L71, $BG$1)),
    TRUE, ""
)</f>
        <v>1</v>
      </c>
      <c r="BJ69" s="43" cm="1">
        <f t="array" aca="1" ref="BJ69" ca="1">_xlfn.IFS(
    $I69=0,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$I69=1,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$I69=(F$14-2),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$I69=(F$14-1),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$I69&lt;F$14, MIN(Payline!M$5/10, COUNTIF(M67:M69, $BG$1)) +
              MIN(Payline!M$4/10, COUNTIF(M68:M70, $BG$1)) +
              MIN(Payline!M$3/10, COUNTIF(M69:M71, $BG$1)),
    TRUE, ""
)</f>
        <v>1</v>
      </c>
      <c r="BK69" s="43" cm="1">
        <f t="array" aca="1" ref="BK69" ca="1">_xlfn.IFS(
    $I69=0,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$I69=1,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$I69=(G$14-2),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$I69=(G$14-1),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$I69&lt;G$14, MIN(Payline!N$5/10, COUNTIF(N67:N69, $BG$1)) +
              MIN(Payline!N$4/10, COUNTIF(N68:N70, $BG$1)) +
              MIN(Payline!N$3/10, COUNTIF(N69:N71, $BG$1)),
    TRUE, ""
)</f>
        <v>1</v>
      </c>
      <c r="BL69" s="46">
        <v>65</v>
      </c>
      <c r="BM69" s="43" cm="1">
        <f t="array" aca="1" ref="BM69" ca="1">_xlfn.IFS(
    $I69=0,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$I69=1,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$I69=(C$14-2),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$I69=(C$14-1),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$I69&lt;C$14, MIN(Payline!J$5/10, COUNTIF(J67:J69, $BM$1)) +
              MIN(Payline!J$4/10, COUNTIF(J68:J70, $BM$1)) +
              MIN(Payline!J$3/10, COUNTIF(J69:J71, $BM$1)),
    TRUE, ""
)</f>
        <v>0.7</v>
      </c>
      <c r="BN69" s="43" cm="1">
        <f t="array" aca="1" ref="BN69" ca="1">_xlfn.IFS(
    $I69=0,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$I69=1,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$I69=(D$14-2),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$I69=(D$14-1),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$I69&lt;D$14, MIN(Payline!K$5/10, COUNTIF(K67:K69, $BM$1)) +
              MIN(Payline!K$4/10, COUNTIF(K68:K70, $BM$1)) +
              MIN(Payline!K$3/10, COUNTIF(K69:K71, $BM$1)),
    TRUE, ""
)</f>
        <v>0.7</v>
      </c>
      <c r="BO69" s="43" cm="1">
        <f t="array" aca="1" ref="BO69" ca="1">_xlfn.IFS(
    $I69=0,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$I69=1,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$I69=(E$14-2),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$I69=(E$14-1),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$I69&lt;E$14, MIN(Payline!L$5/10, COUNTIF(L67:L69, $BM$1)) +
              MIN(Payline!L$4/10, COUNTIF(L68:L70, $BM$1)) +
              MIN(Payline!L$3/10, COUNTIF(L69:L71, $BM$1)),
    TRUE, ""
)</f>
        <v>0.7</v>
      </c>
      <c r="BP69" s="43" cm="1">
        <f t="array" aca="1" ref="BP69" ca="1">_xlfn.IFS(
    $I69=0,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$I69=1,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$I69=(F$14-2),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$I69=(F$14-1),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$I69&lt;F$14, MIN(Payline!M$5/10, COUNTIF(M67:M69, $BM$1)) +
              MIN(Payline!M$4/10, COUNTIF(M68:M70, $BM$1)) +
              MIN(Payline!M$3/10, COUNTIF(M69:M71, $BM$1)),
    TRUE, ""
)</f>
        <v>0.6</v>
      </c>
      <c r="BQ69" s="161" cm="1">
        <f t="array" aca="1" ref="BQ69" ca="1">_xlfn.IFS(
    $I69=0,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$I69=1,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$I69=(G$14-2),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$I69=(G$14-1),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$I69&lt;G$14, MIN(Payline!N$5/10, COUNTIF(N67:N69, $BM$1)) +
              MIN(Payline!N$4/10, COUNTIF(N68:N70, $BM$1)) +
              MIN(Payline!N$3/10, COUNTIF(N69:N71, $BM$1)),
    TRUE, ""
)</f>
        <v>0.7</v>
      </c>
    </row>
    <row r="70" spans="1:69">
      <c r="A70" s="90" t="s">
        <v>4</v>
      </c>
      <c r="B70" s="63">
        <v>11</v>
      </c>
      <c r="C70" s="108">
        <f t="shared" ref="C70:C79" ca="1" si="19">IF($A70=$AC$1,SUM(AC$4:AC$354),SUMIF(J$4:J$354,$A70,AC$4:AC$354))</f>
        <v>0.6</v>
      </c>
      <c r="D70" s="107">
        <f t="shared" ref="D70:D79" ca="1" si="20">IF($A70=$AC$1,SUM(AD$4:AD$354),SUMIF(K$4:K$354,$A70,AD$4:AD$354))</f>
        <v>0.8</v>
      </c>
      <c r="E70" s="107">
        <f t="shared" ref="E70:E79" ca="1" si="21">IF($A70=$AC$1,SUM(AE$4:AE$354),SUMIF(L$4:L$354,$A70,AE$4:AE$354))</f>
        <v>0.6</v>
      </c>
      <c r="F70" s="107">
        <f t="shared" ref="F70:F79" ca="1" si="22">IF($A70=$AC$1,SUM(AF$4:AF$354),SUMIF(M$4:M$354,$A70,AF$4:AF$354))</f>
        <v>0.6</v>
      </c>
      <c r="G70" s="91">
        <f t="shared" ref="G70:G79" ca="1" si="23">IF($A70=$AC$1,SUM(AG$4:AG$354),SUMIF(N$4:N$354,$A70,AG$4:AG$354))</f>
        <v>0.6</v>
      </c>
      <c r="I70" s="84">
        <v>66</v>
      </c>
      <c r="J70" s="83" t="s">
        <v>185</v>
      </c>
      <c r="K70" s="83" t="s">
        <v>185</v>
      </c>
      <c r="L70" s="83" t="s">
        <v>185</v>
      </c>
      <c r="M70" s="83" t="s">
        <v>185</v>
      </c>
      <c r="N70" s="83" t="s">
        <v>185</v>
      </c>
      <c r="P70" s="46">
        <v>66</v>
      </c>
      <c r="Q70" s="43" cm="1">
        <f t="array" aca="1" ref="Q70" ca="1">_xlfn.IFS(
    $I70=0,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$I70=1, MIN(Payline!J$5/10, COUNTIF(INDIRECT(ADDRESS(C$14+3, COLUMN(J$1))), $Q$1) + COUNTIF(J$4, $Q$1) + COUNTIF(J$5, $Q$1)) +
          MIN(Payline!J$4/10, COUNTIF(J$4, $Q$1) + COUNTIF(J$5, $Q$1) + COUNTIF(J$6, $Q$1)) +
          MIN(Payline!J$3/10, COUNTIF(J$5:J$7, $Q$1)),
    $I70=(C$14-2),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$I70&lt;C$14, MIN(Payline!J$5/10, COUNTIF(J68:J70, $Q$1)) +
              MIN(Payline!J$4/10, COUNTIF(J69:J71, $Q$1)) +
              MIN(Payline!J$3/10, COUNTIF(J70:J72, $Q$1)),
    TRUE, ""
)</f>
        <v>1</v>
      </c>
      <c r="R70" s="43" cm="1">
        <f t="array" aca="1" ref="R70" ca="1">_xlfn.IFS(
    $I70=0,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$I70=1, MIN(Payline!K$5/10, COUNTIF(INDIRECT(ADDRESS(D$14+3, COLUMN(K$1))), $Q$1) + COUNTIF(K$4, $Q$1) + COUNTIF(K$5, $Q$1)) +
          MIN(Payline!K$4/10, COUNTIF(K$4, $Q$1) + COUNTIF(K$5, $Q$1) + COUNTIF(K$6, $Q$1)) +
          MIN(Payline!K$3/10, COUNTIF(K$5:K$7, $Q$1)),
    $I70=(D$14-2),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$I70&lt;D$14, MIN(Payline!K$5/10, COUNTIF(K68:K70, $Q$1)) +
              MIN(Payline!K$4/10, COUNTIF(K69:K71, $Q$1)) +
              MIN(Payline!K$3/10, COUNTIF(K70:K72, $Q$1)),
    TRUE, ""
)</f>
        <v>1</v>
      </c>
      <c r="S70" s="43" cm="1">
        <f t="array" aca="1" ref="S70" ca="1">_xlfn.IFS(
    $I70=0,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$I70=1, MIN(Payline!L$5/10, COUNTIF(INDIRECT(ADDRESS(E$14+3, COLUMN(L$1))), $Q$1) + COUNTIF(L$4, $Q$1) + COUNTIF(L$5, $Q$1)) +
          MIN(Payline!L$4/10, COUNTIF(L$4, $Q$1) + COUNTIF(L$5, $Q$1) + COUNTIF(L$6, $Q$1)) +
          MIN(Payline!L$3/10, COUNTIF(L$5:L$7, $Q$1)),
    $I70=(E$14-2),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$I70&lt;E$14, MIN(Payline!L$5/10, COUNTIF(L68:L70, $Q$1)) +
              MIN(Payline!L$4/10, COUNTIF(L69:L71, $Q$1)) +
              MIN(Payline!L$3/10, COUNTIF(L70:L72, $Q$1)),
    TRUE, ""
)</f>
        <v>1</v>
      </c>
      <c r="T70" s="43" cm="1">
        <f t="array" aca="1" ref="T70" ca="1">_xlfn.IFS(
    $I70=0,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$I70=1, MIN(Payline!M$5/10, COUNTIF(INDIRECT(ADDRESS(F$14+3, COLUMN(M$1))), $Q$1) + COUNTIF(M$4, $Q$1) + COUNTIF(M$5, $Q$1)) +
          MIN(Payline!M$4/10, COUNTIF(M$4, $Q$1) + COUNTIF(M$5, $Q$1) + COUNTIF(M$6, $Q$1)) +
          MIN(Payline!M$3/10, COUNTIF(M$5:M$7, $Q$1)),
    $I70=(F$14-2),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$I70&lt;F$14, MIN(Payline!M$5/10, COUNTIF(M68:M70, $Q$1)) +
              MIN(Payline!M$4/10, COUNTIF(M69:M71, $Q$1)) +
              MIN(Payline!M$3/10, COUNTIF(M70:M72, $Q$1)),
    TRUE, ""
)</f>
        <v>1</v>
      </c>
      <c r="U70" s="43" cm="1">
        <f t="array" aca="1" ref="U70" ca="1">_xlfn.IFS(
    $I70=0,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$I70=1, MIN(Payline!N$5/10, COUNTIF(INDIRECT(ADDRESS(G$14+3, COLUMN(N$1))), $Q$1) + COUNTIF(N$4, $Q$1) + COUNTIF(N$5, $Q$1)) +
          MIN(Payline!N$4/10, COUNTIF(N$4, $Q$1) + COUNTIF(N$5, $Q$1) + COUNTIF(N$6, $Q$1)) +
          MIN(Payline!N$3/10, COUNTIF(N$5:N$7, $Q$1)),
    $I70=(G$14-2),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$I70&lt;G$14, MIN(Payline!N$5/10, COUNTIF(N68:N70, $Q$1)) +
              MIN(Payline!N$4/10, COUNTIF(N69:N71, $Q$1)) +
              MIN(Payline!N$3/10, COUNTIF(N70:N72, $Q$1)),
    TRUE, ""
)</f>
        <v>1</v>
      </c>
      <c r="V70" s="46">
        <v>66</v>
      </c>
      <c r="W70" s="43" cm="1">
        <f t="array" aca="1" ref="W70" ca="1">_xlfn.IFS(
    $I70=0,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$I70=1, MIN(Payline!J$5/10, COUNTIF(INDIRECT(ADDRESS(C$14+3, COLUMN(J$1))), $W$1) + COUNTIF(J$4, $W$1) + COUNTIF(J$5, $W$1)) +
          MIN(Payline!J$4/10, COUNTIF(J$4, $W$1) + COUNTIF(J$5, $W$1) + COUNTIF(J$6, $W$1)) +
          MIN(Payline!J$3/10, COUNTIF(J$5:J$7, $W$1)),
    $I70=(C$14-2),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$I70&lt;C$14, MIN(Payline!J$5/10, COUNTIF(J68:J70, $W$1)) +
              MIN(Payline!J$4/10, COUNTIF(J69:J71, $W$1)) +
              MIN(Payline!J$3/10, COUNTIF(J70:J72, $W$1)),
    TRUE, ""
)</f>
        <v>0.7</v>
      </c>
      <c r="X70" s="43" cm="1">
        <f t="array" aca="1" ref="X70" ca="1">_xlfn.IFS(
    $I70=0,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$I70=1, MIN(Payline!K$5/10, COUNTIF(INDIRECT(ADDRESS(D$14+3, COLUMN(K$1))), $W$1) + COUNTIF(K$4, $W$1) + COUNTIF(K$5, $W$1)) +
          MIN(Payline!K$4/10, COUNTIF(K$4, $W$1) + COUNTIF(K$5, $W$1) + COUNTIF(K$6, $W$1)) +
          MIN(Payline!K$3/10, COUNTIF(K$5:K$7, $W$1)),
    $I70=(D$14-2),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$I70&lt;D$14, MIN(Payline!K$5/10, COUNTIF(K68:K70, $W$1)) +
              MIN(Payline!K$4/10, COUNTIF(K69:K71, $W$1)) +
              MIN(Payline!K$3/10, COUNTIF(K70:K72, $W$1)),
    TRUE, ""
)</f>
        <v>0.6</v>
      </c>
      <c r="Y70" s="43" cm="1">
        <f t="array" aca="1" ref="Y70" ca="1">_xlfn.IFS(
    $I70=0,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$I70=1, MIN(Payline!L$5/10, COUNTIF(INDIRECT(ADDRESS(E$14+3, COLUMN(L$1))), $W$1) + COUNTIF(L$4, $W$1) + COUNTIF(L$5, $W$1)) +
          MIN(Payline!L$4/10, COUNTIF(L$4, $W$1) + COUNTIF(L$5, $W$1) + COUNTIF(L$6, $W$1)) +
          MIN(Payline!L$3/10, COUNTIF(L$5:L$7, $W$1)),
    $I70=(E$14-2),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$I70&lt;E$14, MIN(Payline!L$5/10, COUNTIF(L68:L70, $W$1)) +
              MIN(Payline!L$4/10, COUNTIF(L69:L71, $W$1)) +
              MIN(Payline!L$3/10, COUNTIF(L70:L72, $W$1)),
    TRUE, ""
)</f>
        <v>0.7</v>
      </c>
      <c r="Z70" s="43" cm="1">
        <f t="array" aca="1" ref="Z70" ca="1">_xlfn.IFS(
    $I70=0,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$I70=1, MIN(Payline!M$5/10, COUNTIF(INDIRECT(ADDRESS(F$14+3, COLUMN(M$1))), $W$1) + COUNTIF(M$4, $W$1) + COUNTIF(M$5, $W$1)) +
          MIN(Payline!M$4/10, COUNTIF(M$4, $W$1) + COUNTIF(M$5, $W$1) + COUNTIF(M$6, $W$1)) +
          MIN(Payline!M$3/10, COUNTIF(M$5:M$7, $W$1)),
    $I70=(F$14-2),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$I70&lt;F$14, MIN(Payline!M$5/10, COUNTIF(M68:M70, $W$1)) +
              MIN(Payline!M$4/10, COUNTIF(M69:M71, $W$1)) +
              MIN(Payline!M$3/10, COUNTIF(M70:M72, $W$1)),
    TRUE, ""
)</f>
        <v>0.7</v>
      </c>
      <c r="AA70" s="43" cm="1">
        <f t="array" aca="1" ref="AA70" ca="1">_xlfn.IFS(
    $I70=0,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$I70=1, MIN(Payline!N$5/10, COUNTIF(INDIRECT(ADDRESS(G$14+3, COLUMN(N$1))), $W$1) + COUNTIF(N$4, $W$1) + COUNTIF(N$5, $W$1)) +
          MIN(Payline!N$4/10, COUNTIF(N$4, $W$1) + COUNTIF(N$5, $W$1) + COUNTIF(N$6, $W$1)) +
          MIN(Payline!N$3/10, COUNTIF(N$5:N$7, $W$1)),
    $I70=(G$14-2),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$I70&lt;G$14, MIN(Payline!N$5/10, COUNTIF(N68:N70, $W$1)) +
              MIN(Payline!N$4/10, COUNTIF(N69:N71, $W$1)) +
              MIN(Payline!N$3/10, COUNTIF(N70:N72, $W$1)),
    TRUE, ""
)</f>
        <v>0.7</v>
      </c>
      <c r="AB70" s="46">
        <v>66</v>
      </c>
      <c r="AC70" s="43" cm="1">
        <f t="array" aca="1" ref="AC70" ca="1">_xlfn.IFS(
    $I70=0,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$I70&lt;C$14, MIN(Payline!J$5/10, COUNTIF(J68:J70, $AC$1)) +
              MIN(Payline!J$4/10, COUNTIF(J69:J71, $AC$1)) +
              MIN(Payline!J$3/10, COUNTIF(J70:J72, $AC$1)),
    TRUE, ""
)</f>
        <v>0.3</v>
      </c>
      <c r="AD70" s="43" cm="1">
        <f t="array" aca="1" ref="AD70" ca="1">_xlfn.IFS(
    $I70=0,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$I70&lt;D$14, MIN(Payline!K$5/10, COUNTIF(K68:K70, $AC$1)) +
              MIN(Payline!K$4/10, COUNTIF(K69:K71, $AC$1)) +
              MIN(Payline!K$3/10, COUNTIF(K70:K72, $AC$1)),
    TRUE, ""
)</f>
        <v>0.3</v>
      </c>
      <c r="AE70" s="43" cm="1">
        <f t="array" aca="1" ref="AE70" ca="1">_xlfn.IFS(
    $I70=0,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$I70&lt;E$14, MIN(Payline!L$5/10, COUNTIF(L68:L70, $AC$1)) +
              MIN(Payline!L$4/10, COUNTIF(L69:L71, $AC$1)) +
              MIN(Payline!L$3/10, COUNTIF(L70:L72, $AC$1)),
    TRUE, ""
)</f>
        <v>0.3</v>
      </c>
      <c r="AF70" s="43" cm="1">
        <f t="array" aca="1" ref="AF70" ca="1">_xlfn.IFS(
    $I70=0,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$I70&lt;F$14, MIN(Payline!M$5/10, COUNTIF(M68:M70, $AC$1)) +
              MIN(Payline!M$4/10, COUNTIF(M69:M71, $AC$1)) +
              MIN(Payline!M$3/10, COUNTIF(M70:M72, $AC$1)),
    TRUE, ""
)</f>
        <v>0.4</v>
      </c>
      <c r="AG70" s="43" cm="1">
        <f t="array" aca="1" ref="AG70" ca="1">_xlfn.IFS(
    $I70=0,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$I70&lt;G$14, MIN(Payline!N$5/10, COUNTIF(N68:N70, $AC$1)) +
              MIN(Payline!N$4/10, COUNTIF(N69:N71, $AC$1)) +
              MIN(Payline!N$3/10, COUNTIF(N70:N72, $AC$1)),
    TRUE, ""
)</f>
        <v>0.3</v>
      </c>
      <c r="AH70" s="46">
        <v>66</v>
      </c>
      <c r="AI70" s="43" cm="1">
        <f t="array" aca="1" ref="AI70" ca="1">_xlfn.IFS(
    $I70=0,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$I70&lt;C$14, MIN(Payline!J$5/10, COUNTIF(J68:J70, $AI$1)) +
              MIN(Payline!J$4/10, COUNTIF(J69:J71, $AI$1)) +
              MIN(Payline!J$3/10, COUNTIF(J70:J72, $AI$1)),
    TRUE, ""
)</f>
        <v>0</v>
      </c>
      <c r="AJ70" s="43" cm="1">
        <f t="array" aca="1" ref="AJ70" ca="1">_xlfn.IFS(
    $I70=0,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$I70&lt;D$14, MIN(Payline!K$5/10, COUNTIF(K68:K70, $AI$1)) +
              MIN(Payline!K$4/10, COUNTIF(K69:K71, $AI$1)) +
              MIN(Payline!K$3/10, COUNTIF(K70:K72, $AI$1)),
    TRUE, ""
)</f>
        <v>0</v>
      </c>
      <c r="AK70" s="43" cm="1">
        <f t="array" aca="1" ref="AK70" ca="1">_xlfn.IFS(
    $I70=0,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$I70&lt;E$14, MIN(Payline!L$5/10, COUNTIF(L68:L70, $AI$1)) +
              MIN(Payline!L$4/10, COUNTIF(L69:L71, $AI$1)) +
              MIN(Payline!L$3/10, COUNTIF(L70:L72, $AI$1)),
    TRUE, ""
)</f>
        <v>0</v>
      </c>
      <c r="AL70" s="43" cm="1">
        <f t="array" aca="1" ref="AL70" ca="1">_xlfn.IFS(
    $I70=0,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$I70&lt;F$14, MIN(Payline!M$5/10, COUNTIF(M68:M70, $AI$1)) +
              MIN(Payline!M$4/10, COUNTIF(M69:M71, $AI$1)) +
              MIN(Payline!M$3/10, COUNTIF(M70:M72, $AI$1)),
    TRUE, ""
)</f>
        <v>0</v>
      </c>
      <c r="AM70" s="43" cm="1">
        <f t="array" aca="1" ref="AM70" ca="1">_xlfn.IFS(
    $I70=0,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$I70&lt;G$14, MIN(Payline!N$5/10, COUNTIF(N68:N70, $AI$1)) +
              MIN(Payline!N$4/10, COUNTIF(N69:N71, $AI$1)) +
              MIN(Payline!N$3/10, COUNTIF(N70:N72, $AI$1)),
    TRUE, ""
)</f>
        <v>0</v>
      </c>
      <c r="AN70" s="46">
        <v>66</v>
      </c>
      <c r="AO70" s="43" cm="1">
        <f t="array" aca="1" ref="AO70" ca="1">_xlfn.IFS(
    $I70=0,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$I70&lt;C$14, MIN(Payline!J$5/10, COUNTIF(J68:J70, $AO$1)) +
              MIN(Payline!J$4/10, COUNTIF(J69:J71, $AO$1)) +
              MIN(Payline!J$3/10, COUNTIF(J70:J72, $AO$1)),
    TRUE, ""
)</f>
        <v>0</v>
      </c>
      <c r="AP70" s="43" cm="1">
        <f t="array" aca="1" ref="AP70" ca="1">_xlfn.IFS(
    $I70=0,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$I70&lt;D$14, MIN(Payline!K$5/10, COUNTIF(K68:K70, $AO$1)) +
              MIN(Payline!K$4/10, COUNTIF(K69:K71, $AO$1)) +
              MIN(Payline!K$3/10, COUNTIF(K70:K72, $AO$1)),
    TRUE, ""
)</f>
        <v>0</v>
      </c>
      <c r="AQ70" s="43" cm="1">
        <f t="array" aca="1" ref="AQ70" ca="1">_xlfn.IFS(
    $I70=0,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$I70&lt;E$14, MIN(Payline!L$5/10, COUNTIF(L68:L70, $AO$1)) +
              MIN(Payline!L$4/10, COUNTIF(L69:L71, $AO$1)) +
              MIN(Payline!L$3/10, COUNTIF(L70:L72, $AO$1)),
    TRUE, ""
)</f>
        <v>0</v>
      </c>
      <c r="AR70" s="43" cm="1">
        <f t="array" aca="1" ref="AR70" ca="1">_xlfn.IFS(
    $I70=0,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$I70&lt;F$14, MIN(Payline!M$5/10, COUNTIF(M68:M70, $AO$1)) +
              MIN(Payline!M$4/10, COUNTIF(M69:M71, $AO$1)) +
              MIN(Payline!M$3/10, COUNTIF(M70:M72, $AO$1)),
    TRUE, ""
)</f>
        <v>0</v>
      </c>
      <c r="AS70" s="43" cm="1">
        <f t="array" aca="1" ref="AS70" ca="1">_xlfn.IFS(
    $I70=0,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$I70&lt;G$14, MIN(Payline!N$5/10, COUNTIF(N68:N70, $AO$1)) +
              MIN(Payline!N$4/10, COUNTIF(N69:N71, $AO$1)) +
              MIN(Payline!N$3/10, COUNTIF(N70:N72, $AO$1)),
    TRUE, ""
)</f>
        <v>0</v>
      </c>
      <c r="AT70" s="46">
        <v>66</v>
      </c>
      <c r="AU70" s="43" cm="1">
        <f t="array" aca="1" ref="AU70" ca="1">_xlfn.IFS(
    $I70=0,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$I70&lt;C$14, MIN(Payline!J$5/10, COUNTIF(J68:J70, $AU$1)) +
              MIN(Payline!J$4/10, COUNTIF(J69:J71, $AU$1)) +
              MIN(Payline!J$3/10, COUNTIF(J70:J72, $AU$1)),
    TRUE, ""
)</f>
        <v>0</v>
      </c>
      <c r="AV70" s="43" cm="1">
        <f t="array" aca="1" ref="AV70" ca="1">_xlfn.IFS(
    $I70=0,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$I70&lt;D$14, MIN(Payline!K$5/10, COUNTIF(K68:K70, $AU$1)) +
              MIN(Payline!K$4/10, COUNTIF(K69:K71, $AU$1)) +
              MIN(Payline!K$3/10, COUNTIF(K70:K72, $AU$1)),
    TRUE, ""
)</f>
        <v>0</v>
      </c>
      <c r="AW70" s="43" cm="1">
        <f t="array" aca="1" ref="AW70" ca="1">_xlfn.IFS(
    $I70=0,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$I70&lt;E$14, MIN(Payline!L$5/10, COUNTIF(L68:L70, $AU$1)) +
              MIN(Payline!L$4/10, COUNTIF(L69:L71, $AU$1)) +
              MIN(Payline!L$3/10, COUNTIF(L70:L72, $AU$1)),
    TRUE, ""
)</f>
        <v>0</v>
      </c>
      <c r="AX70" s="43" cm="1">
        <f t="array" aca="1" ref="AX70" ca="1">_xlfn.IFS(
    $I70=0,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$I70&lt;F$14, MIN(Payline!M$5/10, COUNTIF(M68:M70, $AU$1)) +
              MIN(Payline!M$4/10, COUNTIF(M69:M71, $AU$1)) +
              MIN(Payline!M$3/10, COUNTIF(M70:M72, $AU$1)),
    TRUE, ""
)</f>
        <v>0</v>
      </c>
      <c r="AY70" s="43" cm="1">
        <f t="array" aca="1" ref="AY70" ca="1">_xlfn.IFS(
    $I70=0,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$I70&lt;G$14, MIN(Payline!N$5/10, COUNTIF(N68:N70, $AU$1)) +
              MIN(Payline!N$4/10, COUNTIF(N69:N71, $AU$1)) +
              MIN(Payline!N$3/10, COUNTIF(N70:N72, $AU$1)),
    TRUE, ""
)</f>
        <v>0</v>
      </c>
      <c r="AZ70" s="46">
        <v>66</v>
      </c>
      <c r="BA70" s="43" cm="1">
        <f t="array" aca="1" ref="BA70" ca="1">_xlfn.IFS(
    $I70=0,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$I70&lt;C$14, MIN(Payline!J$5/10, COUNTIF(J68:J70, $BA$1)) +
              MIN(Payline!J$4/10, COUNTIF(J69:J71, $BA$1)) +
              MIN(Payline!J$3/10, COUNTIF(J70:J72, $BA$1)),
    TRUE, ""
)</f>
        <v>0</v>
      </c>
      <c r="BB70" s="43" cm="1">
        <f t="array" aca="1" ref="BB70" ca="1">_xlfn.IFS(
    $I70=0,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$I70&lt;D$14, MIN(Payline!K$5/10, COUNTIF(K68:K70, $BA$1)) +
              MIN(Payline!K$4/10, COUNTIF(K69:K71, $BA$1)) +
              MIN(Payline!K$3/10, COUNTIF(K70:K72, $BA$1)),
    TRUE, ""
)</f>
        <v>0</v>
      </c>
      <c r="BC70" s="43" cm="1">
        <f t="array" aca="1" ref="BC70" ca="1">_xlfn.IFS(
    $I70=0,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$I70&lt;E$14, MIN(Payline!L$5/10, COUNTIF(L68:L70, $BA$1)) +
              MIN(Payline!L$4/10, COUNTIF(L69:L71, $BA$1)) +
              MIN(Payline!L$3/10, COUNTIF(L70:L72, $BA$1)),
    TRUE, ""
)</f>
        <v>0</v>
      </c>
      <c r="BD70" s="43" cm="1">
        <f t="array" aca="1" ref="BD70" ca="1">_xlfn.IFS(
    $I70=0,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$I70&lt;F$14, MIN(Payline!M$5/10, COUNTIF(M68:M70, $BA$1)) +
              MIN(Payline!M$4/10, COUNTIF(M69:M71, $BA$1)) +
              MIN(Payline!M$3/10, COUNTIF(M70:M72, $BA$1)),
    TRUE, ""
)</f>
        <v>0</v>
      </c>
      <c r="BE70" s="43" cm="1">
        <f t="array" aca="1" ref="BE70" ca="1">_xlfn.IFS(
    $I70=0,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$I70&lt;G$14, MIN(Payline!N$5/10, COUNTIF(N68:N70, $BA$1)) +
              MIN(Payline!N$4/10, COUNTIF(N69:N71, $BA$1)) +
              MIN(Payline!N$3/10, COUNTIF(N70:N72, $BA$1)),
    TRUE, ""
)</f>
        <v>0</v>
      </c>
      <c r="BF70" s="46">
        <v>66</v>
      </c>
      <c r="BG70" s="43" cm="1">
        <f t="array" aca="1" ref="BG70" ca="1">_xlfn.IFS(
    $I70=0,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$I70&lt;C$14, MIN(Payline!J$5/10, COUNTIF(J68:J70, $BG$1)) +
              MIN(Payline!J$4/10, COUNTIF(J69:J71, $BG$1)) +
              MIN(Payline!J$3/10, COUNTIF(J70:J72, $BG$1)),
    TRUE, ""
)</f>
        <v>0.7</v>
      </c>
      <c r="BH70" s="43" cm="1">
        <f t="array" aca="1" ref="BH70" ca="1">_xlfn.IFS(
    $I70=0,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$I70&lt;D$14, MIN(Payline!K$5/10, COUNTIF(K68:K70, $BG$1)) +
              MIN(Payline!K$4/10, COUNTIF(K69:K71, $BG$1)) +
              MIN(Payline!K$3/10, COUNTIF(K70:K72, $BG$1)),
    TRUE, ""
)</f>
        <v>0.7</v>
      </c>
      <c r="BI70" s="43" cm="1">
        <f t="array" aca="1" ref="BI70" ca="1">_xlfn.IFS(
    $I70=0,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$I70&lt;E$14, MIN(Payline!L$5/10, COUNTIF(L68:L70, $BG$1)) +
              MIN(Payline!L$4/10, COUNTIF(L69:L71, $BG$1)) +
              MIN(Payline!L$3/10, COUNTIF(L70:L72, $BG$1)),
    TRUE, ""
)</f>
        <v>0.7</v>
      </c>
      <c r="BJ70" s="43" cm="1">
        <f t="array" aca="1" ref="BJ70" ca="1">_xlfn.IFS(
    $I70=0,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$I70&lt;F$14, MIN(Payline!M$5/10, COUNTIF(M68:M70, $BG$1)) +
              MIN(Payline!M$4/10, COUNTIF(M69:M71, $BG$1)) +
              MIN(Payline!M$3/10, COUNTIF(M70:M72, $BG$1)),
    TRUE, ""
)</f>
        <v>0.6</v>
      </c>
      <c r="BK70" s="43" cm="1">
        <f t="array" aca="1" ref="BK70" ca="1">_xlfn.IFS(
    $I70=0,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$I70&lt;G$14, MIN(Payline!N$5/10, COUNTIF(N68:N70, $BG$1)) +
              MIN(Payline!N$4/10, COUNTIF(N69:N71, $BG$1)) +
              MIN(Payline!N$3/10, COUNTIF(N70:N72, $BG$1)),
    TRUE, ""
)</f>
        <v>0.7</v>
      </c>
      <c r="BL70" s="46">
        <v>66</v>
      </c>
      <c r="BM70" s="43" cm="1">
        <f t="array" aca="1" ref="BM70" ca="1">_xlfn.IFS(
    $I70=0,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$I70&lt;C$14, MIN(Payline!J$5/10, COUNTIF(J68:J70, $BM$1)) +
              MIN(Payline!J$4/10, COUNTIF(J69:J71, $BM$1)) +
              MIN(Payline!J$3/10, COUNTIF(J70:J72, $BM$1)),
    TRUE, ""
)</f>
        <v>0.3</v>
      </c>
      <c r="BN70" s="43" cm="1">
        <f t="array" aca="1" ref="BN70" ca="1">_xlfn.IFS(
    $I70=0,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$I70&lt;D$14, MIN(Payline!K$5/10, COUNTIF(K68:K70, $BM$1)) +
              MIN(Payline!K$4/10, COUNTIF(K69:K71, $BM$1)) +
              MIN(Payline!K$3/10, COUNTIF(K70:K72, $BM$1)),
    TRUE, ""
)</f>
        <v>0.4</v>
      </c>
      <c r="BO70" s="43" cm="1">
        <f t="array" aca="1" ref="BO70" ca="1">_xlfn.IFS(
    $I70=0,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$I70&lt;E$14, MIN(Payline!L$5/10, COUNTIF(L68:L70, $BM$1)) +
              MIN(Payline!L$4/10, COUNTIF(L69:L71, $BM$1)) +
              MIN(Payline!L$3/10, COUNTIF(L70:L72, $BM$1)),
    TRUE, ""
)</f>
        <v>0.3</v>
      </c>
      <c r="BP70" s="43" cm="1">
        <f t="array" aca="1" ref="BP70" ca="1">_xlfn.IFS(
    $I70=0,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$I70&lt;F$14, MIN(Payline!M$5/10, COUNTIF(M68:M70, $BM$1)) +
              MIN(Payline!M$4/10, COUNTIF(M69:M71, $BM$1)) +
              MIN(Payline!M$3/10, COUNTIF(M70:M72, $BM$1)),
    TRUE, ""
)</f>
        <v>0.3</v>
      </c>
      <c r="BQ70" s="161" cm="1">
        <f t="array" aca="1" ref="BQ70" ca="1">_xlfn.IFS(
    $I70=0,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$I70&lt;G$14, MIN(Payline!N$5/10, COUNTIF(N68:N70, $BM$1)) +
              MIN(Payline!N$4/10, COUNTIF(N69:N71, $BM$1)) +
              MIN(Payline!N$3/10, COUNTIF(N70:N72, $BM$1)),
    TRUE, ""
)</f>
        <v>0.3</v>
      </c>
    </row>
    <row r="71" spans="1:69">
      <c r="A71" s="90" t="s">
        <v>13</v>
      </c>
      <c r="B71" s="63">
        <v>1</v>
      </c>
      <c r="C71" s="90">
        <f t="shared" ca="1" si="19"/>
        <v>2.4</v>
      </c>
      <c r="D71" s="43">
        <f t="shared" ca="1" si="20"/>
        <v>2.5</v>
      </c>
      <c r="E71" s="43">
        <f t="shared" ca="1" si="21"/>
        <v>2.4</v>
      </c>
      <c r="F71" s="43">
        <f t="shared" ca="1" si="22"/>
        <v>3.0999999999999996</v>
      </c>
      <c r="G71" s="89">
        <f t="shared" ca="1" si="23"/>
        <v>2.4</v>
      </c>
      <c r="I71" s="84">
        <v>67</v>
      </c>
      <c r="J71" s="83" t="s">
        <v>186</v>
      </c>
      <c r="K71" s="83" t="s">
        <v>186</v>
      </c>
      <c r="L71" s="83" t="s">
        <v>186</v>
      </c>
      <c r="M71" s="83" t="s">
        <v>186</v>
      </c>
      <c r="N71" s="83" t="s">
        <v>186</v>
      </c>
      <c r="P71" s="46">
        <v>67</v>
      </c>
      <c r="Q71" s="43" cm="1">
        <f t="array" aca="1" ref="Q71" ca="1">_xlfn.IFS(
    $I71=0,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$I71=1, MIN(Payline!J$5/10, COUNTIF(INDIRECT(ADDRESS(C$14+3, COLUMN(J$1))), $Q$1) + COUNTIF(J$4, $Q$1) + COUNTIF(J$5, $Q$1)) +
          MIN(Payline!J$4/10, COUNTIF(J$4, $Q$1) + COUNTIF(J$5, $Q$1) + COUNTIF(J$6, $Q$1)) +
          MIN(Payline!J$3/10, COUNTIF(J$5:J$7, $Q$1)),
    $I71=(C$14-2),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$I71&lt;C$14, MIN(Payline!J$5/10, COUNTIF(J69:J71, $Q$1)) +
              MIN(Payline!J$4/10, COUNTIF(J70:J72, $Q$1)) +
              MIN(Payline!J$3/10, COUNTIF(J71:J73, $Q$1)),
    TRUE, ""
)</f>
        <v>0.7</v>
      </c>
      <c r="R71" s="43" cm="1">
        <f t="array" aca="1" ref="R71" ca="1">_xlfn.IFS(
    $I71=0,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$I71=1, MIN(Payline!K$5/10, COUNTIF(INDIRECT(ADDRESS(D$14+3, COLUMN(K$1))), $Q$1) + COUNTIF(K$4, $Q$1) + COUNTIF(K$5, $Q$1)) +
          MIN(Payline!K$4/10, COUNTIF(K$4, $Q$1) + COUNTIF(K$5, $Q$1) + COUNTIF(K$6, $Q$1)) +
          MIN(Payline!K$3/10, COUNTIF(K$5:K$7, $Q$1)),
    $I71=(D$14-2),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$I71&lt;D$14, MIN(Payline!K$5/10, COUNTIF(K69:K71, $Q$1)) +
              MIN(Payline!K$4/10, COUNTIF(K70:K72, $Q$1)) +
              MIN(Payline!K$3/10, COUNTIF(K71:K73, $Q$1)),
    TRUE, ""
)</f>
        <v>0.7</v>
      </c>
      <c r="S71" s="43" cm="1">
        <f t="array" aca="1" ref="S71" ca="1">_xlfn.IFS(
    $I71=0,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$I71=1, MIN(Payline!L$5/10, COUNTIF(INDIRECT(ADDRESS(E$14+3, COLUMN(L$1))), $Q$1) + COUNTIF(L$4, $Q$1) + COUNTIF(L$5, $Q$1)) +
          MIN(Payline!L$4/10, COUNTIF(L$4, $Q$1) + COUNTIF(L$5, $Q$1) + COUNTIF(L$6, $Q$1)) +
          MIN(Payline!L$3/10, COUNTIF(L$5:L$7, $Q$1)),
    $I71=(E$14-2),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$I71&lt;E$14, MIN(Payline!L$5/10, COUNTIF(L69:L71, $Q$1)) +
              MIN(Payline!L$4/10, COUNTIF(L70:L72, $Q$1)) +
              MIN(Payline!L$3/10, COUNTIF(L71:L73, $Q$1)),
    TRUE, ""
)</f>
        <v>0.7</v>
      </c>
      <c r="T71" s="43" cm="1">
        <f t="array" aca="1" ref="T71" ca="1">_xlfn.IFS(
    $I71=0,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$I71=1, MIN(Payline!M$5/10, COUNTIF(INDIRECT(ADDRESS(F$14+3, COLUMN(M$1))), $Q$1) + COUNTIF(M$4, $Q$1) + COUNTIF(M$5, $Q$1)) +
          MIN(Payline!M$4/10, COUNTIF(M$4, $Q$1) + COUNTIF(M$5, $Q$1) + COUNTIF(M$6, $Q$1)) +
          MIN(Payline!M$3/10, COUNTIF(M$5:M$7, $Q$1)),
    $I71=(F$14-2),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$I71&lt;F$14, MIN(Payline!M$5/10, COUNTIF(M69:M71, $Q$1)) +
              MIN(Payline!M$4/10, COUNTIF(M70:M72, $Q$1)) +
              MIN(Payline!M$3/10, COUNTIF(M71:M73, $Q$1)),
    TRUE, ""
)</f>
        <v>0.6</v>
      </c>
      <c r="U71" s="43" cm="1">
        <f t="array" aca="1" ref="U71" ca="1">_xlfn.IFS(
    $I71=0,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$I71=1, MIN(Payline!N$5/10, COUNTIF(INDIRECT(ADDRESS(G$14+3, COLUMN(N$1))), $Q$1) + COUNTIF(N$4, $Q$1) + COUNTIF(N$5, $Q$1)) +
          MIN(Payline!N$4/10, COUNTIF(N$4, $Q$1) + COUNTIF(N$5, $Q$1) + COUNTIF(N$6, $Q$1)) +
          MIN(Payline!N$3/10, COUNTIF(N$5:N$7, $Q$1)),
    $I71=(G$14-2),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$I71&lt;G$14, MIN(Payline!N$5/10, COUNTIF(N69:N71, $Q$1)) +
              MIN(Payline!N$4/10, COUNTIF(N70:N72, $Q$1)) +
              MIN(Payline!N$3/10, COUNTIF(N71:N73, $Q$1)),
    TRUE, ""
)</f>
        <v>0.7</v>
      </c>
      <c r="V71" s="46">
        <v>67</v>
      </c>
      <c r="W71" s="43" cm="1">
        <f t="array" aca="1" ref="W71" ca="1">_xlfn.IFS(
    $I71=0,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$I71=1, MIN(Payline!J$5/10, COUNTIF(INDIRECT(ADDRESS(C$14+3, COLUMN(J$1))), $W$1) + COUNTIF(J$4, $W$1) + COUNTIF(J$5, $W$1)) +
          MIN(Payline!J$4/10, COUNTIF(J$4, $W$1) + COUNTIF(J$5, $W$1) + COUNTIF(J$6, $W$1)) +
          MIN(Payline!J$3/10, COUNTIF(J$5:J$7, $W$1)),
    $I71=(C$14-2),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$I71&lt;C$14, MIN(Payline!J$5/10, COUNTIF(J69:J71, $W$1)) +
              MIN(Payline!J$4/10, COUNTIF(J70:J72, $W$1)) +
              MIN(Payline!J$3/10, COUNTIF(J71:J73, $W$1)),
    TRUE, ""
)</f>
        <v>1</v>
      </c>
      <c r="X71" s="43" cm="1">
        <f t="array" aca="1" ref="X71" ca="1">_xlfn.IFS(
    $I71=0,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$I71=1, MIN(Payline!K$5/10, COUNTIF(INDIRECT(ADDRESS(D$14+3, COLUMN(K$1))), $W$1) + COUNTIF(K$4, $W$1) + COUNTIF(K$5, $W$1)) +
          MIN(Payline!K$4/10, COUNTIF(K$4, $W$1) + COUNTIF(K$5, $W$1) + COUNTIF(K$6, $W$1)) +
          MIN(Payline!K$3/10, COUNTIF(K$5:K$7, $W$1)),
    $I71=(D$14-2),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$I71&lt;D$14, MIN(Payline!K$5/10, COUNTIF(K69:K71, $W$1)) +
              MIN(Payline!K$4/10, COUNTIF(K70:K72, $W$1)) +
              MIN(Payline!K$3/10, COUNTIF(K71:K73, $W$1)),
    TRUE, ""
)</f>
        <v>1</v>
      </c>
      <c r="Y71" s="43" cm="1">
        <f t="array" aca="1" ref="Y71" ca="1">_xlfn.IFS(
    $I71=0,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$I71=1, MIN(Payline!L$5/10, COUNTIF(INDIRECT(ADDRESS(E$14+3, COLUMN(L$1))), $W$1) + COUNTIF(L$4, $W$1) + COUNTIF(L$5, $W$1)) +
          MIN(Payline!L$4/10, COUNTIF(L$4, $W$1) + COUNTIF(L$5, $W$1) + COUNTIF(L$6, $W$1)) +
          MIN(Payline!L$3/10, COUNTIF(L$5:L$7, $W$1)),
    $I71=(E$14-2),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$I71&lt;E$14, MIN(Payline!L$5/10, COUNTIF(L69:L71, $W$1)) +
              MIN(Payline!L$4/10, COUNTIF(L70:L72, $W$1)) +
              MIN(Payline!L$3/10, COUNTIF(L71:L73, $W$1)),
    TRUE, ""
)</f>
        <v>1</v>
      </c>
      <c r="Z71" s="43" cm="1">
        <f t="array" aca="1" ref="Z71" ca="1">_xlfn.IFS(
    $I71=0,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$I71=1, MIN(Payline!M$5/10, COUNTIF(INDIRECT(ADDRESS(F$14+3, COLUMN(M$1))), $W$1) + COUNTIF(M$4, $W$1) + COUNTIF(M$5, $W$1)) +
          MIN(Payline!M$4/10, COUNTIF(M$4, $W$1) + COUNTIF(M$5, $W$1) + COUNTIF(M$6, $W$1)) +
          MIN(Payline!M$3/10, COUNTIF(M$5:M$7, $W$1)),
    $I71=(F$14-2),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$I71&lt;F$14, MIN(Payline!M$5/10, COUNTIF(M69:M71, $W$1)) +
              MIN(Payline!M$4/10, COUNTIF(M70:M72, $W$1)) +
              MIN(Payline!M$3/10, COUNTIF(M71:M73, $W$1)),
    TRUE, ""
)</f>
        <v>1</v>
      </c>
      <c r="AA71" s="43" cm="1">
        <f t="array" aca="1" ref="AA71" ca="1">_xlfn.IFS(
    $I71=0,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$I71=1, MIN(Payline!N$5/10, COUNTIF(INDIRECT(ADDRESS(G$14+3, COLUMN(N$1))), $W$1) + COUNTIF(N$4, $W$1) + COUNTIF(N$5, $W$1)) +
          MIN(Payline!N$4/10, COUNTIF(N$4, $W$1) + COUNTIF(N$5, $W$1) + COUNTIF(N$6, $W$1)) +
          MIN(Payline!N$3/10, COUNTIF(N$5:N$7, $W$1)),
    $I71=(G$14-2),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$I71&lt;G$14, MIN(Payline!N$5/10, COUNTIF(N69:N71, $W$1)) +
              MIN(Payline!N$4/10, COUNTIF(N70:N72, $W$1)) +
              MIN(Payline!N$3/10, COUNTIF(N71:N73, $W$1)),
    TRUE, ""
)</f>
        <v>1</v>
      </c>
      <c r="AB71" s="46">
        <v>67</v>
      </c>
      <c r="AC71" s="43" cm="1">
        <f t="array" aca="1" ref="AC71" ca="1">_xlfn.IFS(
    $I71=0,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$I71&lt;C$14, MIN(Payline!J$5/10, COUNTIF(J69:J71, $AC$1)) +
              MIN(Payline!J$4/10, COUNTIF(J70:J72, $AC$1)) +
              MIN(Payline!J$3/10, COUNTIF(J71:J73, $AC$1)),
    TRUE, ""
)</f>
        <v>0.7</v>
      </c>
      <c r="AD71" s="43" cm="1">
        <f t="array" aca="1" ref="AD71" ca="1">_xlfn.IFS(
    $I71=0,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$I71&lt;D$14, MIN(Payline!K$5/10, COUNTIF(K69:K71, $AC$1)) +
              MIN(Payline!K$4/10, COUNTIF(K70:K72, $AC$1)) +
              MIN(Payline!K$3/10, COUNTIF(K71:K73, $AC$1)),
    TRUE, ""
)</f>
        <v>0.6</v>
      </c>
      <c r="AE71" s="43" cm="1">
        <f t="array" aca="1" ref="AE71" ca="1">_xlfn.IFS(
    $I71=0,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$I71&lt;E$14, MIN(Payline!L$5/10, COUNTIF(L69:L71, $AC$1)) +
              MIN(Payline!L$4/10, COUNTIF(L70:L72, $AC$1)) +
              MIN(Payline!L$3/10, COUNTIF(L71:L73, $AC$1)),
    TRUE, ""
)</f>
        <v>0.7</v>
      </c>
      <c r="AF71" s="43" cm="1">
        <f t="array" aca="1" ref="AF71" ca="1">_xlfn.IFS(
    $I71=0,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$I71&lt;F$14, MIN(Payline!M$5/10, COUNTIF(M69:M71, $AC$1)) +
              MIN(Payline!M$4/10, COUNTIF(M70:M72, $AC$1)) +
              MIN(Payline!M$3/10, COUNTIF(M71:M73, $AC$1)),
    TRUE, ""
)</f>
        <v>0.7</v>
      </c>
      <c r="AG71" s="43" cm="1">
        <f t="array" aca="1" ref="AG71" ca="1">_xlfn.IFS(
    $I71=0,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$I71&lt;G$14, MIN(Payline!N$5/10, COUNTIF(N69:N71, $AC$1)) +
              MIN(Payline!N$4/10, COUNTIF(N70:N72, $AC$1)) +
              MIN(Payline!N$3/10, COUNTIF(N71:N73, $AC$1)),
    TRUE, ""
)</f>
        <v>0.7</v>
      </c>
      <c r="AH71" s="46">
        <v>67</v>
      </c>
      <c r="AI71" s="43" cm="1">
        <f t="array" aca="1" ref="AI71" ca="1">_xlfn.IFS(
    $I71=0,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$I71&lt;C$14, MIN(Payline!J$5/10, COUNTIF(J69:J71, $AI$1)) +
              MIN(Payline!J$4/10, COUNTIF(J70:J72, $AI$1)) +
              MIN(Payline!J$3/10, COUNTIF(J71:J73, $AI$1)),
    TRUE, ""
)</f>
        <v>0.3</v>
      </c>
      <c r="AJ71" s="43" cm="1">
        <f t="array" aca="1" ref="AJ71" ca="1">_xlfn.IFS(
    $I71=0,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$I71&lt;D$14, MIN(Payline!K$5/10, COUNTIF(K69:K71, $AI$1)) +
              MIN(Payline!K$4/10, COUNTIF(K70:K72, $AI$1)) +
              MIN(Payline!K$3/10, COUNTIF(K71:K73, $AI$1)),
    TRUE, ""
)</f>
        <v>0.3</v>
      </c>
      <c r="AK71" s="43" cm="1">
        <f t="array" aca="1" ref="AK71" ca="1">_xlfn.IFS(
    $I71=0,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$I71&lt;E$14, MIN(Payline!L$5/10, COUNTIF(L69:L71, $AI$1)) +
              MIN(Payline!L$4/10, COUNTIF(L70:L72, $AI$1)) +
              MIN(Payline!L$3/10, COUNTIF(L71:L73, $AI$1)),
    TRUE, ""
)</f>
        <v>0.3</v>
      </c>
      <c r="AL71" s="43" cm="1">
        <f t="array" aca="1" ref="AL71" ca="1">_xlfn.IFS(
    $I71=0,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$I71&lt;F$14, MIN(Payline!M$5/10, COUNTIF(M69:M71, $AI$1)) +
              MIN(Payline!M$4/10, COUNTIF(M70:M72, $AI$1)) +
              MIN(Payline!M$3/10, COUNTIF(M71:M73, $AI$1)),
    TRUE, ""
)</f>
        <v>0.4</v>
      </c>
      <c r="AM71" s="43" cm="1">
        <f t="array" aca="1" ref="AM71" ca="1">_xlfn.IFS(
    $I71=0,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$I71&lt;G$14, MIN(Payline!N$5/10, COUNTIF(N69:N71, $AI$1)) +
              MIN(Payline!N$4/10, COUNTIF(N70:N72, $AI$1)) +
              MIN(Payline!N$3/10, COUNTIF(N71:N73, $AI$1)),
    TRUE, ""
)</f>
        <v>0.3</v>
      </c>
      <c r="AN71" s="46">
        <v>67</v>
      </c>
      <c r="AO71" s="43" cm="1">
        <f t="array" aca="1" ref="AO71" ca="1">_xlfn.IFS(
    $I71=0,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$I71&lt;C$14, MIN(Payline!J$5/10, COUNTIF(J69:J71, $AO$1)) +
              MIN(Payline!J$4/10, COUNTIF(J70:J72, $AO$1)) +
              MIN(Payline!J$3/10, COUNTIF(J71:J73, $AO$1)),
    TRUE, ""
)</f>
        <v>0</v>
      </c>
      <c r="AP71" s="43" cm="1">
        <f t="array" aca="1" ref="AP71" ca="1">_xlfn.IFS(
    $I71=0,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$I71&lt;D$14, MIN(Payline!K$5/10, COUNTIF(K69:K71, $AO$1)) +
              MIN(Payline!K$4/10, COUNTIF(K70:K72, $AO$1)) +
              MIN(Payline!K$3/10, COUNTIF(K71:K73, $AO$1)),
    TRUE, ""
)</f>
        <v>0</v>
      </c>
      <c r="AQ71" s="43" cm="1">
        <f t="array" aca="1" ref="AQ71" ca="1">_xlfn.IFS(
    $I71=0,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$I71&lt;E$14, MIN(Payline!L$5/10, COUNTIF(L69:L71, $AO$1)) +
              MIN(Payline!L$4/10, COUNTIF(L70:L72, $AO$1)) +
              MIN(Payline!L$3/10, COUNTIF(L71:L73, $AO$1)),
    TRUE, ""
)</f>
        <v>0</v>
      </c>
      <c r="AR71" s="43" cm="1">
        <f t="array" aca="1" ref="AR71" ca="1">_xlfn.IFS(
    $I71=0,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$I71&lt;F$14, MIN(Payline!M$5/10, COUNTIF(M69:M71, $AO$1)) +
              MIN(Payline!M$4/10, COUNTIF(M70:M72, $AO$1)) +
              MIN(Payline!M$3/10, COUNTIF(M71:M73, $AO$1)),
    TRUE, ""
)</f>
        <v>0</v>
      </c>
      <c r="AS71" s="43" cm="1">
        <f t="array" aca="1" ref="AS71" ca="1">_xlfn.IFS(
    $I71=0,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$I71&lt;G$14, MIN(Payline!N$5/10, COUNTIF(N69:N71, $AO$1)) +
              MIN(Payline!N$4/10, COUNTIF(N70:N72, $AO$1)) +
              MIN(Payline!N$3/10, COUNTIF(N71:N73, $AO$1)),
    TRUE, ""
)</f>
        <v>0</v>
      </c>
      <c r="AT71" s="46">
        <v>67</v>
      </c>
      <c r="AU71" s="43" cm="1">
        <f t="array" aca="1" ref="AU71" ca="1">_xlfn.IFS(
    $I71=0,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$I71&lt;C$14, MIN(Payline!J$5/10, COUNTIF(J69:J71, $AU$1)) +
              MIN(Payline!J$4/10, COUNTIF(J70:J72, $AU$1)) +
              MIN(Payline!J$3/10, COUNTIF(J71:J73, $AU$1)),
    TRUE, ""
)</f>
        <v>0</v>
      </c>
      <c r="AV71" s="43" cm="1">
        <f t="array" aca="1" ref="AV71" ca="1">_xlfn.IFS(
    $I71=0,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$I71&lt;D$14, MIN(Payline!K$5/10, COUNTIF(K69:K71, $AU$1)) +
              MIN(Payline!K$4/10, COUNTIF(K70:K72, $AU$1)) +
              MIN(Payline!K$3/10, COUNTIF(K71:K73, $AU$1)),
    TRUE, ""
)</f>
        <v>0</v>
      </c>
      <c r="AW71" s="43" cm="1">
        <f t="array" aca="1" ref="AW71" ca="1">_xlfn.IFS(
    $I71=0,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$I71&lt;E$14, MIN(Payline!L$5/10, COUNTIF(L69:L71, $AU$1)) +
              MIN(Payline!L$4/10, COUNTIF(L70:L72, $AU$1)) +
              MIN(Payline!L$3/10, COUNTIF(L71:L73, $AU$1)),
    TRUE, ""
)</f>
        <v>0</v>
      </c>
      <c r="AX71" s="43" cm="1">
        <f t="array" aca="1" ref="AX71" ca="1">_xlfn.IFS(
    $I71=0,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$I71&lt;F$14, MIN(Payline!M$5/10, COUNTIF(M69:M71, $AU$1)) +
              MIN(Payline!M$4/10, COUNTIF(M70:M72, $AU$1)) +
              MIN(Payline!M$3/10, COUNTIF(M71:M73, $AU$1)),
    TRUE, ""
)</f>
        <v>0</v>
      </c>
      <c r="AY71" s="43" cm="1">
        <f t="array" aca="1" ref="AY71" ca="1">_xlfn.IFS(
    $I71=0,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$I71&lt;G$14, MIN(Payline!N$5/10, COUNTIF(N69:N71, $AU$1)) +
              MIN(Payline!N$4/10, COUNTIF(N70:N72, $AU$1)) +
              MIN(Payline!N$3/10, COUNTIF(N71:N73, $AU$1)),
    TRUE, ""
)</f>
        <v>0</v>
      </c>
      <c r="AZ71" s="46">
        <v>67</v>
      </c>
      <c r="BA71" s="43" cm="1">
        <f t="array" aca="1" ref="BA71" ca="1">_xlfn.IFS(
    $I71=0,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$I71&lt;C$14, MIN(Payline!J$5/10, COUNTIF(J69:J71, $BA$1)) +
              MIN(Payline!J$4/10, COUNTIF(J70:J72, $BA$1)) +
              MIN(Payline!J$3/10, COUNTIF(J71:J73, $BA$1)),
    TRUE, ""
)</f>
        <v>0</v>
      </c>
      <c r="BB71" s="43" cm="1">
        <f t="array" aca="1" ref="BB71" ca="1">_xlfn.IFS(
    $I71=0,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$I71&lt;D$14, MIN(Payline!K$5/10, COUNTIF(K69:K71, $BA$1)) +
              MIN(Payline!K$4/10, COUNTIF(K70:K72, $BA$1)) +
              MIN(Payline!K$3/10, COUNTIF(K71:K73, $BA$1)),
    TRUE, ""
)</f>
        <v>0</v>
      </c>
      <c r="BC71" s="43" cm="1">
        <f t="array" aca="1" ref="BC71" ca="1">_xlfn.IFS(
    $I71=0,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$I71&lt;E$14, MIN(Payline!L$5/10, COUNTIF(L69:L71, $BA$1)) +
              MIN(Payline!L$4/10, COUNTIF(L70:L72, $BA$1)) +
              MIN(Payline!L$3/10, COUNTIF(L71:L73, $BA$1)),
    TRUE, ""
)</f>
        <v>0</v>
      </c>
      <c r="BD71" s="43" cm="1">
        <f t="array" aca="1" ref="BD71" ca="1">_xlfn.IFS(
    $I71=0,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$I71&lt;F$14, MIN(Payline!M$5/10, COUNTIF(M69:M71, $BA$1)) +
              MIN(Payline!M$4/10, COUNTIF(M70:M72, $BA$1)) +
              MIN(Payline!M$3/10, COUNTIF(M71:M73, $BA$1)),
    TRUE, ""
)</f>
        <v>0</v>
      </c>
      <c r="BE71" s="43" cm="1">
        <f t="array" aca="1" ref="BE71" ca="1">_xlfn.IFS(
    $I71=0,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$I71&lt;G$14, MIN(Payline!N$5/10, COUNTIF(N69:N71, $BA$1)) +
              MIN(Payline!N$4/10, COUNTIF(N70:N72, $BA$1)) +
              MIN(Payline!N$3/10, COUNTIF(N71:N73, $BA$1)),
    TRUE, ""
)</f>
        <v>0</v>
      </c>
      <c r="BF71" s="46">
        <v>67</v>
      </c>
      <c r="BG71" s="43" cm="1">
        <f t="array" aca="1" ref="BG71" ca="1">_xlfn.IFS(
    $I71=0,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$I71&lt;C$14, MIN(Payline!J$5/10, COUNTIF(J69:J71, $BG$1)) +
              MIN(Payline!J$4/10, COUNTIF(J70:J72, $BG$1)) +
              MIN(Payline!J$3/10, COUNTIF(J71:J73, $BG$1)),
    TRUE, ""
)</f>
        <v>0.3</v>
      </c>
      <c r="BH71" s="43" cm="1">
        <f t="array" aca="1" ref="BH71" ca="1">_xlfn.IFS(
    $I71=0,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$I71&lt;D$14, MIN(Payline!K$5/10, COUNTIF(K69:K71, $BG$1)) +
              MIN(Payline!K$4/10, COUNTIF(K70:K72, $BG$1)) +
              MIN(Payline!K$3/10, COUNTIF(K71:K73, $BG$1)),
    TRUE, ""
)</f>
        <v>0.4</v>
      </c>
      <c r="BI71" s="43" cm="1">
        <f t="array" aca="1" ref="BI71" ca="1">_xlfn.IFS(
    $I71=0,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$I71&lt;E$14, MIN(Payline!L$5/10, COUNTIF(L69:L71, $BG$1)) +
              MIN(Payline!L$4/10, COUNTIF(L70:L72, $BG$1)) +
              MIN(Payline!L$3/10, COUNTIF(L71:L73, $BG$1)),
    TRUE, ""
)</f>
        <v>0.3</v>
      </c>
      <c r="BJ71" s="43" cm="1">
        <f t="array" aca="1" ref="BJ71" ca="1">_xlfn.IFS(
    $I71=0,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$I71&lt;F$14, MIN(Payline!M$5/10, COUNTIF(M69:M71, $BG$1)) +
              MIN(Payline!M$4/10, COUNTIF(M70:M72, $BG$1)) +
              MIN(Payline!M$3/10, COUNTIF(M71:M73, $BG$1)),
    TRUE, ""
)</f>
        <v>0.3</v>
      </c>
      <c r="BK71" s="43" cm="1">
        <f t="array" aca="1" ref="BK71" ca="1">_xlfn.IFS(
    $I71=0,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$I71&lt;G$14, MIN(Payline!N$5/10, COUNTIF(N69:N71, $BG$1)) +
              MIN(Payline!N$4/10, COUNTIF(N70:N72, $BG$1)) +
              MIN(Payline!N$3/10, COUNTIF(N71:N73, $BG$1)),
    TRUE, ""
)</f>
        <v>0.3</v>
      </c>
      <c r="BL71" s="46">
        <v>67</v>
      </c>
      <c r="BM71" s="43" cm="1">
        <f t="array" aca="1" ref="BM71" ca="1">_xlfn.IFS(
    $I71=0,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$I71&lt;C$14, MIN(Payline!J$5/10, COUNTIF(J69:J71, $BM$1)) +
              MIN(Payline!J$4/10, COUNTIF(J70:J72, $BM$1)) +
              MIN(Payline!J$3/10, COUNTIF(J71:J73, $BM$1)),
    TRUE, ""
)</f>
        <v>0</v>
      </c>
      <c r="BN71" s="43" cm="1">
        <f t="array" aca="1" ref="BN71" ca="1">_xlfn.IFS(
    $I71=0,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$I71&lt;D$14, MIN(Payline!K$5/10, COUNTIF(K69:K71, $BM$1)) +
              MIN(Payline!K$4/10, COUNTIF(K70:K72, $BM$1)) +
              MIN(Payline!K$3/10, COUNTIF(K71:K73, $BM$1)),
    TRUE, ""
)</f>
        <v>0</v>
      </c>
      <c r="BO71" s="43" cm="1">
        <f t="array" aca="1" ref="BO71" ca="1">_xlfn.IFS(
    $I71=0,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$I71&lt;E$14, MIN(Payline!L$5/10, COUNTIF(L69:L71, $BM$1)) +
              MIN(Payline!L$4/10, COUNTIF(L70:L72, $BM$1)) +
              MIN(Payline!L$3/10, COUNTIF(L71:L73, $BM$1)),
    TRUE, ""
)</f>
        <v>0</v>
      </c>
      <c r="BP71" s="43" cm="1">
        <f t="array" aca="1" ref="BP71" ca="1">_xlfn.IFS(
    $I71=0,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$I71&lt;F$14, MIN(Payline!M$5/10, COUNTIF(M69:M71, $BM$1)) +
              MIN(Payline!M$4/10, COUNTIF(M70:M72, $BM$1)) +
              MIN(Payline!M$3/10, COUNTIF(M71:M73, $BM$1)),
    TRUE, ""
)</f>
        <v>0</v>
      </c>
      <c r="BQ71" s="161" cm="1">
        <f t="array" aca="1" ref="BQ71" ca="1">_xlfn.IFS(
    $I71=0,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$I71&lt;G$14, MIN(Payline!N$5/10, COUNTIF(N69:N71, $BM$1)) +
              MIN(Payline!N$4/10, COUNTIF(N70:N72, $BM$1)) +
              MIN(Payline!N$3/10, COUNTIF(N71:N73, $BM$1)),
    TRUE, ""
)</f>
        <v>0</v>
      </c>
    </row>
    <row r="72" spans="1:69">
      <c r="A72" s="90" t="s">
        <v>12</v>
      </c>
      <c r="B72" s="63">
        <v>2</v>
      </c>
      <c r="C72" s="90">
        <f t="shared" ca="1" si="19"/>
        <v>7.7000000000000011</v>
      </c>
      <c r="D72" s="43">
        <f t="shared" ca="1" si="20"/>
        <v>6.799999999999998</v>
      </c>
      <c r="E72" s="43">
        <f t="shared" ca="1" si="21"/>
        <v>7.7000000000000011</v>
      </c>
      <c r="F72" s="43">
        <f t="shared" ca="1" si="22"/>
        <v>7.5000000000000009</v>
      </c>
      <c r="G72" s="89">
        <f t="shared" ca="1" si="23"/>
        <v>7.7000000000000011</v>
      </c>
      <c r="I72" s="84">
        <v>68</v>
      </c>
      <c r="J72" s="83" t="s">
        <v>187</v>
      </c>
      <c r="K72" s="83" t="s">
        <v>187</v>
      </c>
      <c r="L72" s="83" t="s">
        <v>187</v>
      </c>
      <c r="M72" s="83" t="s">
        <v>187</v>
      </c>
      <c r="N72" s="83" t="s">
        <v>187</v>
      </c>
      <c r="P72" s="46">
        <v>68</v>
      </c>
      <c r="Q72" s="43" cm="1">
        <f t="array" aca="1" ref="Q72" ca="1">_xlfn.IFS(
    $I72=0,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$I72=1, MIN(Payline!J$5/10, COUNTIF(INDIRECT(ADDRESS(C$14+3, COLUMN(J$1))), $Q$1) + COUNTIF(J$4, $Q$1) + COUNTIF(J$5, $Q$1)) +
          MIN(Payline!J$4/10, COUNTIF(J$4, $Q$1) + COUNTIF(J$5, $Q$1) + COUNTIF(J$6, $Q$1)) +
          MIN(Payline!J$3/10, COUNTIF(J$5:J$7, $Q$1)),
    $I72=(C$14-2),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$I72&lt;C$14, MIN(Payline!J$5/10, COUNTIF(J70:J72, $Q$1)) +
              MIN(Payline!J$4/10, COUNTIF(J71:J73, $Q$1)) +
              MIN(Payline!J$3/10, COUNTIF(J72:J74, $Q$1)),
    TRUE, ""
)</f>
        <v>0.3</v>
      </c>
      <c r="R72" s="43" cm="1">
        <f t="array" aca="1" ref="R72" ca="1">_xlfn.IFS(
    $I72=0,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$I72=1, MIN(Payline!K$5/10, COUNTIF(INDIRECT(ADDRESS(D$14+3, COLUMN(K$1))), $Q$1) + COUNTIF(K$4, $Q$1) + COUNTIF(K$5, $Q$1)) +
          MIN(Payline!K$4/10, COUNTIF(K$4, $Q$1) + COUNTIF(K$5, $Q$1) + COUNTIF(K$6, $Q$1)) +
          MIN(Payline!K$3/10, COUNTIF(K$5:K$7, $Q$1)),
    $I72=(D$14-2),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$I72&lt;D$14, MIN(Payline!K$5/10, COUNTIF(K70:K72, $Q$1)) +
              MIN(Payline!K$4/10, COUNTIF(K71:K73, $Q$1)) +
              MIN(Payline!K$3/10, COUNTIF(K72:K74, $Q$1)),
    TRUE, ""
)</f>
        <v>0.4</v>
      </c>
      <c r="S72" s="43" cm="1">
        <f t="array" aca="1" ref="S72" ca="1">_xlfn.IFS(
    $I72=0,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$I72=1, MIN(Payline!L$5/10, COUNTIF(INDIRECT(ADDRESS(E$14+3, COLUMN(L$1))), $Q$1) + COUNTIF(L$4, $Q$1) + COUNTIF(L$5, $Q$1)) +
          MIN(Payline!L$4/10, COUNTIF(L$4, $Q$1) + COUNTIF(L$5, $Q$1) + COUNTIF(L$6, $Q$1)) +
          MIN(Payline!L$3/10, COUNTIF(L$5:L$7, $Q$1)),
    $I72=(E$14-2),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$I72&lt;E$14, MIN(Payline!L$5/10, COUNTIF(L70:L72, $Q$1)) +
              MIN(Payline!L$4/10, COUNTIF(L71:L73, $Q$1)) +
              MIN(Payline!L$3/10, COUNTIF(L72:L74, $Q$1)),
    TRUE, ""
)</f>
        <v>0.3</v>
      </c>
      <c r="T72" s="43" cm="1">
        <f t="array" aca="1" ref="T72" ca="1">_xlfn.IFS(
    $I72=0,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$I72=1, MIN(Payline!M$5/10, COUNTIF(INDIRECT(ADDRESS(F$14+3, COLUMN(M$1))), $Q$1) + COUNTIF(M$4, $Q$1) + COUNTIF(M$5, $Q$1)) +
          MIN(Payline!M$4/10, COUNTIF(M$4, $Q$1) + COUNTIF(M$5, $Q$1) + COUNTIF(M$6, $Q$1)) +
          MIN(Payline!M$3/10, COUNTIF(M$5:M$7, $Q$1)),
    $I72=(F$14-2),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$I72&lt;F$14, MIN(Payline!M$5/10, COUNTIF(M70:M72, $Q$1)) +
              MIN(Payline!M$4/10, COUNTIF(M71:M73, $Q$1)) +
              MIN(Payline!M$3/10, COUNTIF(M72:M74, $Q$1)),
    TRUE, ""
)</f>
        <v>0.3</v>
      </c>
      <c r="U72" s="43" cm="1">
        <f t="array" aca="1" ref="U72" ca="1">_xlfn.IFS(
    $I72=0,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$I72=1, MIN(Payline!N$5/10, COUNTIF(INDIRECT(ADDRESS(G$14+3, COLUMN(N$1))), $Q$1) + COUNTIF(N$4, $Q$1) + COUNTIF(N$5, $Q$1)) +
          MIN(Payline!N$4/10, COUNTIF(N$4, $Q$1) + COUNTIF(N$5, $Q$1) + COUNTIF(N$6, $Q$1)) +
          MIN(Payline!N$3/10, COUNTIF(N$5:N$7, $Q$1)),
    $I72=(G$14-2),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$I72&lt;G$14, MIN(Payline!N$5/10, COUNTIF(N70:N72, $Q$1)) +
              MIN(Payline!N$4/10, COUNTIF(N71:N73, $Q$1)) +
              MIN(Payline!N$3/10, COUNTIF(N72:N74, $Q$1)),
    TRUE, ""
)</f>
        <v>0.3</v>
      </c>
      <c r="V72" s="46">
        <v>68</v>
      </c>
      <c r="W72" s="43" cm="1">
        <f t="array" aca="1" ref="W72" ca="1">_xlfn.IFS(
    $I72=0,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$I72=1, MIN(Payline!J$5/10, COUNTIF(INDIRECT(ADDRESS(C$14+3, COLUMN(J$1))), $W$1) + COUNTIF(J$4, $W$1) + COUNTIF(J$5, $W$1)) +
          MIN(Payline!J$4/10, COUNTIF(J$4, $W$1) + COUNTIF(J$5, $W$1) + COUNTIF(J$6, $W$1)) +
          MIN(Payline!J$3/10, COUNTIF(J$5:J$7, $W$1)),
    $I72=(C$14-2),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$I72&lt;C$14, MIN(Payline!J$5/10, COUNTIF(J70:J72, $W$1)) +
              MIN(Payline!J$4/10, COUNTIF(J71:J73, $W$1)) +
              MIN(Payline!J$3/10, COUNTIF(J72:J74, $W$1)),
    TRUE, ""
)</f>
        <v>0.7</v>
      </c>
      <c r="X72" s="43" cm="1">
        <f t="array" aca="1" ref="X72" ca="1">_xlfn.IFS(
    $I72=0,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$I72=1, MIN(Payline!K$5/10, COUNTIF(INDIRECT(ADDRESS(D$14+3, COLUMN(K$1))), $W$1) + COUNTIF(K$4, $W$1) + COUNTIF(K$5, $W$1)) +
          MIN(Payline!K$4/10, COUNTIF(K$4, $W$1) + COUNTIF(K$5, $W$1) + COUNTIF(K$6, $W$1)) +
          MIN(Payline!K$3/10, COUNTIF(K$5:K$7, $W$1)),
    $I72=(D$14-2),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$I72&lt;D$14, MIN(Payline!K$5/10, COUNTIF(K70:K72, $W$1)) +
              MIN(Payline!K$4/10, COUNTIF(K71:K73, $W$1)) +
              MIN(Payline!K$3/10, COUNTIF(K72:K74, $W$1)),
    TRUE, ""
)</f>
        <v>0.7</v>
      </c>
      <c r="Y72" s="43" cm="1">
        <f t="array" aca="1" ref="Y72" ca="1">_xlfn.IFS(
    $I72=0,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$I72=1, MIN(Payline!L$5/10, COUNTIF(INDIRECT(ADDRESS(E$14+3, COLUMN(L$1))), $W$1) + COUNTIF(L$4, $W$1) + COUNTIF(L$5, $W$1)) +
          MIN(Payline!L$4/10, COUNTIF(L$4, $W$1) + COUNTIF(L$5, $W$1) + COUNTIF(L$6, $W$1)) +
          MIN(Payline!L$3/10, COUNTIF(L$5:L$7, $W$1)),
    $I72=(E$14-2),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$I72&lt;E$14, MIN(Payline!L$5/10, COUNTIF(L70:L72, $W$1)) +
              MIN(Payline!L$4/10, COUNTIF(L71:L73, $W$1)) +
              MIN(Payline!L$3/10, COUNTIF(L72:L74, $W$1)),
    TRUE, ""
)</f>
        <v>0.7</v>
      </c>
      <c r="Z72" s="43" cm="1">
        <f t="array" aca="1" ref="Z72" ca="1">_xlfn.IFS(
    $I72=0,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$I72=1, MIN(Payline!M$5/10, COUNTIF(INDIRECT(ADDRESS(F$14+3, COLUMN(M$1))), $W$1) + COUNTIF(M$4, $W$1) + COUNTIF(M$5, $W$1)) +
          MIN(Payline!M$4/10, COUNTIF(M$4, $W$1) + COUNTIF(M$5, $W$1) + COUNTIF(M$6, $W$1)) +
          MIN(Payline!M$3/10, COUNTIF(M$5:M$7, $W$1)),
    $I72=(F$14-2),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$I72&lt;F$14, MIN(Payline!M$5/10, COUNTIF(M70:M72, $W$1)) +
              MIN(Payline!M$4/10, COUNTIF(M71:M73, $W$1)) +
              MIN(Payline!M$3/10, COUNTIF(M72:M74, $W$1)),
    TRUE, ""
)</f>
        <v>0.6</v>
      </c>
      <c r="AA72" s="43" cm="1">
        <f t="array" aca="1" ref="AA72" ca="1">_xlfn.IFS(
    $I72=0,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$I72=1, MIN(Payline!N$5/10, COUNTIF(INDIRECT(ADDRESS(G$14+3, COLUMN(N$1))), $W$1) + COUNTIF(N$4, $W$1) + COUNTIF(N$5, $W$1)) +
          MIN(Payline!N$4/10, COUNTIF(N$4, $W$1) + COUNTIF(N$5, $W$1) + COUNTIF(N$6, $W$1)) +
          MIN(Payline!N$3/10, COUNTIF(N$5:N$7, $W$1)),
    $I72=(G$14-2),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$I72&lt;G$14, MIN(Payline!N$5/10, COUNTIF(N70:N72, $W$1)) +
              MIN(Payline!N$4/10, COUNTIF(N71:N73, $W$1)) +
              MIN(Payline!N$3/10, COUNTIF(N72:N74, $W$1)),
    TRUE, ""
)</f>
        <v>0.7</v>
      </c>
      <c r="AB72" s="46">
        <v>68</v>
      </c>
      <c r="AC72" s="43" cm="1">
        <f t="array" aca="1" ref="AC72" ca="1">_xlfn.IFS(
    $I72=0,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$I72&lt;C$14, MIN(Payline!J$5/10, COUNTIF(J70:J72, $AC$1)) +
              MIN(Payline!J$4/10, COUNTIF(J71:J73, $AC$1)) +
              MIN(Payline!J$3/10, COUNTIF(J72:J74, $AC$1)),
    TRUE, ""
)</f>
        <v>1</v>
      </c>
      <c r="AD72" s="43" cm="1">
        <f t="array" aca="1" ref="AD72" ca="1">_xlfn.IFS(
    $I72=0,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$I72&lt;D$14, MIN(Payline!K$5/10, COUNTIF(K70:K72, $AC$1)) +
              MIN(Payline!K$4/10, COUNTIF(K71:K73, $AC$1)) +
              MIN(Payline!K$3/10, COUNTIF(K72:K74, $AC$1)),
    TRUE, ""
)</f>
        <v>1</v>
      </c>
      <c r="AE72" s="43" cm="1">
        <f t="array" aca="1" ref="AE72" ca="1">_xlfn.IFS(
    $I72=0,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$I72&lt;E$14, MIN(Payline!L$5/10, COUNTIF(L70:L72, $AC$1)) +
              MIN(Payline!L$4/10, COUNTIF(L71:L73, $AC$1)) +
              MIN(Payline!L$3/10, COUNTIF(L72:L74, $AC$1)),
    TRUE, ""
)</f>
        <v>1</v>
      </c>
      <c r="AF72" s="43" cm="1">
        <f t="array" aca="1" ref="AF72" ca="1">_xlfn.IFS(
    $I72=0,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$I72&lt;F$14, MIN(Payline!M$5/10, COUNTIF(M70:M72, $AC$1)) +
              MIN(Payline!M$4/10, COUNTIF(M71:M73, $AC$1)) +
              MIN(Payline!M$3/10, COUNTIF(M72:M74, $AC$1)),
    TRUE, ""
)</f>
        <v>1</v>
      </c>
      <c r="AG72" s="43" cm="1">
        <f t="array" aca="1" ref="AG72" ca="1">_xlfn.IFS(
    $I72=0,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$I72&lt;G$14, MIN(Payline!N$5/10, COUNTIF(N70:N72, $AC$1)) +
              MIN(Payline!N$4/10, COUNTIF(N71:N73, $AC$1)) +
              MIN(Payline!N$3/10, COUNTIF(N72:N74, $AC$1)),
    TRUE, ""
)</f>
        <v>1</v>
      </c>
      <c r="AH72" s="46">
        <v>68</v>
      </c>
      <c r="AI72" s="43" cm="1">
        <f t="array" aca="1" ref="AI72" ca="1">_xlfn.IFS(
    $I72=0,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$I72&lt;C$14, MIN(Payline!J$5/10, COUNTIF(J70:J72, $AI$1)) +
              MIN(Payline!J$4/10, COUNTIF(J71:J73, $AI$1)) +
              MIN(Payline!J$3/10, COUNTIF(J72:J74, $AI$1)),
    TRUE, ""
)</f>
        <v>0.7</v>
      </c>
      <c r="AJ72" s="43" cm="1">
        <f t="array" aca="1" ref="AJ72" ca="1">_xlfn.IFS(
    $I72=0,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$I72&lt;D$14, MIN(Payline!K$5/10, COUNTIF(K70:K72, $AI$1)) +
              MIN(Payline!K$4/10, COUNTIF(K71:K73, $AI$1)) +
              MIN(Payline!K$3/10, COUNTIF(K72:K74, $AI$1)),
    TRUE, ""
)</f>
        <v>0.6</v>
      </c>
      <c r="AK72" s="43" cm="1">
        <f t="array" aca="1" ref="AK72" ca="1">_xlfn.IFS(
    $I72=0,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$I72&lt;E$14, MIN(Payline!L$5/10, COUNTIF(L70:L72, $AI$1)) +
              MIN(Payline!L$4/10, COUNTIF(L71:L73, $AI$1)) +
              MIN(Payline!L$3/10, COUNTIF(L72:L74, $AI$1)),
    TRUE, ""
)</f>
        <v>0.7</v>
      </c>
      <c r="AL72" s="43" cm="1">
        <f t="array" aca="1" ref="AL72" ca="1">_xlfn.IFS(
    $I72=0,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$I72&lt;F$14, MIN(Payline!M$5/10, COUNTIF(M70:M72, $AI$1)) +
              MIN(Payline!M$4/10, COUNTIF(M71:M73, $AI$1)) +
              MIN(Payline!M$3/10, COUNTIF(M72:M74, $AI$1)),
    TRUE, ""
)</f>
        <v>0.7</v>
      </c>
      <c r="AM72" s="43" cm="1">
        <f t="array" aca="1" ref="AM72" ca="1">_xlfn.IFS(
    $I72=0,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$I72&lt;G$14, MIN(Payline!N$5/10, COUNTIF(N70:N72, $AI$1)) +
              MIN(Payline!N$4/10, COUNTIF(N71:N73, $AI$1)) +
              MIN(Payline!N$3/10, COUNTIF(N72:N74, $AI$1)),
    TRUE, ""
)</f>
        <v>0.7</v>
      </c>
      <c r="AN72" s="46">
        <v>68</v>
      </c>
      <c r="AO72" s="43" cm="1">
        <f t="array" aca="1" ref="AO72" ca="1">_xlfn.IFS(
    $I72=0,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$I72&lt;C$14, MIN(Payline!J$5/10, COUNTIF(J70:J72, $AO$1)) +
              MIN(Payline!J$4/10, COUNTIF(J71:J73, $AO$1)) +
              MIN(Payline!J$3/10, COUNTIF(J72:J74, $AO$1)),
    TRUE, ""
)</f>
        <v>0</v>
      </c>
      <c r="AP72" s="43" cm="1">
        <f t="array" aca="1" ref="AP72" ca="1">_xlfn.IFS(
    $I72=0,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$I72&lt;D$14, MIN(Payline!K$5/10, COUNTIF(K70:K72, $AO$1)) +
              MIN(Payline!K$4/10, COUNTIF(K71:K73, $AO$1)) +
              MIN(Payline!K$3/10, COUNTIF(K72:K74, $AO$1)),
    TRUE, ""
)</f>
        <v>0</v>
      </c>
      <c r="AQ72" s="43" cm="1">
        <f t="array" aca="1" ref="AQ72" ca="1">_xlfn.IFS(
    $I72=0,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$I72&lt;E$14, MIN(Payline!L$5/10, COUNTIF(L70:L72, $AO$1)) +
              MIN(Payline!L$4/10, COUNTIF(L71:L73, $AO$1)) +
              MIN(Payline!L$3/10, COUNTIF(L72:L74, $AO$1)),
    TRUE, ""
)</f>
        <v>0</v>
      </c>
      <c r="AR72" s="43" cm="1">
        <f t="array" aca="1" ref="AR72" ca="1">_xlfn.IFS(
    $I72=0,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$I72&lt;F$14, MIN(Payline!M$5/10, COUNTIF(M70:M72, $AO$1)) +
              MIN(Payline!M$4/10, COUNTIF(M71:M73, $AO$1)) +
              MIN(Payline!M$3/10, COUNTIF(M72:M74, $AO$1)),
    TRUE, ""
)</f>
        <v>0</v>
      </c>
      <c r="AS72" s="43" cm="1">
        <f t="array" aca="1" ref="AS72" ca="1">_xlfn.IFS(
    $I72=0,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$I72&lt;G$14, MIN(Payline!N$5/10, COUNTIF(N70:N72, $AO$1)) +
              MIN(Payline!N$4/10, COUNTIF(N71:N73, $AO$1)) +
              MIN(Payline!N$3/10, COUNTIF(N72:N74, $AO$1)),
    TRUE, ""
)</f>
        <v>0</v>
      </c>
      <c r="AT72" s="46">
        <v>68</v>
      </c>
      <c r="AU72" s="43" cm="1">
        <f t="array" aca="1" ref="AU72" ca="1">_xlfn.IFS(
    $I72=0,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$I72&lt;C$14, MIN(Payline!J$5/10, COUNTIF(J70:J72, $AU$1)) +
              MIN(Payline!J$4/10, COUNTIF(J71:J73, $AU$1)) +
              MIN(Payline!J$3/10, COUNTIF(J72:J74, $AU$1)),
    TRUE, ""
)</f>
        <v>0</v>
      </c>
      <c r="AV72" s="43" cm="1">
        <f t="array" aca="1" ref="AV72" ca="1">_xlfn.IFS(
    $I72=0,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$I72&lt;D$14, MIN(Payline!K$5/10, COUNTIF(K70:K72, $AU$1)) +
              MIN(Payline!K$4/10, COUNTIF(K71:K73, $AU$1)) +
              MIN(Payline!K$3/10, COUNTIF(K72:K74, $AU$1)),
    TRUE, ""
)</f>
        <v>0</v>
      </c>
      <c r="AW72" s="43" cm="1">
        <f t="array" aca="1" ref="AW72" ca="1">_xlfn.IFS(
    $I72=0,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$I72&lt;E$14, MIN(Payline!L$5/10, COUNTIF(L70:L72, $AU$1)) +
              MIN(Payline!L$4/10, COUNTIF(L71:L73, $AU$1)) +
              MIN(Payline!L$3/10, COUNTIF(L72:L74, $AU$1)),
    TRUE, ""
)</f>
        <v>0</v>
      </c>
      <c r="AX72" s="43" cm="1">
        <f t="array" aca="1" ref="AX72" ca="1">_xlfn.IFS(
    $I72=0,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$I72&lt;F$14, MIN(Payline!M$5/10, COUNTIF(M70:M72, $AU$1)) +
              MIN(Payline!M$4/10, COUNTIF(M71:M73, $AU$1)) +
              MIN(Payline!M$3/10, COUNTIF(M72:M74, $AU$1)),
    TRUE, ""
)</f>
        <v>0</v>
      </c>
      <c r="AY72" s="43" cm="1">
        <f t="array" aca="1" ref="AY72" ca="1">_xlfn.IFS(
    $I72=0,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$I72&lt;G$14, MIN(Payline!N$5/10, COUNTIF(N70:N72, $AU$1)) +
              MIN(Payline!N$4/10, COUNTIF(N71:N73, $AU$1)) +
              MIN(Payline!N$3/10, COUNTIF(N72:N74, $AU$1)),
    TRUE, ""
)</f>
        <v>0</v>
      </c>
      <c r="AZ72" s="46">
        <v>68</v>
      </c>
      <c r="BA72" s="43" cm="1">
        <f t="array" aca="1" ref="BA72" ca="1">_xlfn.IFS(
    $I72=0,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$I72&lt;C$14, MIN(Payline!J$5/10, COUNTIF(J70:J72, $BA$1)) +
              MIN(Payline!J$4/10, COUNTIF(J71:J73, $BA$1)) +
              MIN(Payline!J$3/10, COUNTIF(J72:J74, $BA$1)),
    TRUE, ""
)</f>
        <v>0.3</v>
      </c>
      <c r="BB72" s="43" cm="1">
        <f t="array" aca="1" ref="BB72" ca="1">_xlfn.IFS(
    $I72=0,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$I72&lt;D$14, MIN(Payline!K$5/10, COUNTIF(K70:K72, $BA$1)) +
              MIN(Payline!K$4/10, COUNTIF(K71:K73, $BA$1)) +
              MIN(Payline!K$3/10, COUNTIF(K72:K74, $BA$1)),
    TRUE, ""
)</f>
        <v>0.3</v>
      </c>
      <c r="BC72" s="43" cm="1">
        <f t="array" aca="1" ref="BC72" ca="1">_xlfn.IFS(
    $I72=0,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$I72&lt;E$14, MIN(Payline!L$5/10, COUNTIF(L70:L72, $BA$1)) +
              MIN(Payline!L$4/10, COUNTIF(L71:L73, $BA$1)) +
              MIN(Payline!L$3/10, COUNTIF(L72:L74, $BA$1)),
    TRUE, ""
)</f>
        <v>0.3</v>
      </c>
      <c r="BD72" s="43" cm="1">
        <f t="array" aca="1" ref="BD72" ca="1">_xlfn.IFS(
    $I72=0,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$I72&lt;F$14, MIN(Payline!M$5/10, COUNTIF(M70:M72, $BA$1)) +
              MIN(Payline!M$4/10, COUNTIF(M71:M73, $BA$1)) +
              MIN(Payline!M$3/10, COUNTIF(M72:M74, $BA$1)),
    TRUE, ""
)</f>
        <v>0.4</v>
      </c>
      <c r="BE72" s="43" cm="1">
        <f t="array" aca="1" ref="BE72" ca="1">_xlfn.IFS(
    $I72=0,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$I72&lt;G$14, MIN(Payline!N$5/10, COUNTIF(N70:N72, $BA$1)) +
              MIN(Payline!N$4/10, COUNTIF(N71:N73, $BA$1)) +
              MIN(Payline!N$3/10, COUNTIF(N72:N74, $BA$1)),
    TRUE, ""
)</f>
        <v>0.3</v>
      </c>
      <c r="BF72" s="46">
        <v>68</v>
      </c>
      <c r="BG72" s="43" cm="1">
        <f t="array" aca="1" ref="BG72" ca="1">_xlfn.IFS(
    $I72=0,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$I72&lt;C$14, MIN(Payline!J$5/10, COUNTIF(J70:J72, $BG$1)) +
              MIN(Payline!J$4/10, COUNTIF(J71:J73, $BG$1)) +
              MIN(Payline!J$3/10, COUNTIF(J72:J74, $BG$1)),
    TRUE, ""
)</f>
        <v>0</v>
      </c>
      <c r="BH72" s="43" cm="1">
        <f t="array" aca="1" ref="BH72" ca="1">_xlfn.IFS(
    $I72=0,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$I72&lt;D$14, MIN(Payline!K$5/10, COUNTIF(K70:K72, $BG$1)) +
              MIN(Payline!K$4/10, COUNTIF(K71:K73, $BG$1)) +
              MIN(Payline!K$3/10, COUNTIF(K72:K74, $BG$1)),
    TRUE, ""
)</f>
        <v>0</v>
      </c>
      <c r="BI72" s="43" cm="1">
        <f t="array" aca="1" ref="BI72" ca="1">_xlfn.IFS(
    $I72=0,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$I72&lt;E$14, MIN(Payline!L$5/10, COUNTIF(L70:L72, $BG$1)) +
              MIN(Payline!L$4/10, COUNTIF(L71:L73, $BG$1)) +
              MIN(Payline!L$3/10, COUNTIF(L72:L74, $BG$1)),
    TRUE, ""
)</f>
        <v>0</v>
      </c>
      <c r="BJ72" s="43" cm="1">
        <f t="array" aca="1" ref="BJ72" ca="1">_xlfn.IFS(
    $I72=0,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$I72&lt;F$14, MIN(Payline!M$5/10, COUNTIF(M70:M72, $BG$1)) +
              MIN(Payline!M$4/10, COUNTIF(M71:M73, $BG$1)) +
              MIN(Payline!M$3/10, COUNTIF(M72:M74, $BG$1)),
    TRUE, ""
)</f>
        <v>0</v>
      </c>
      <c r="BK72" s="43" cm="1">
        <f t="array" aca="1" ref="BK72" ca="1">_xlfn.IFS(
    $I72=0,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$I72&lt;G$14, MIN(Payline!N$5/10, COUNTIF(N70:N72, $BG$1)) +
              MIN(Payline!N$4/10, COUNTIF(N71:N73, $BG$1)) +
              MIN(Payline!N$3/10, COUNTIF(N72:N74, $BG$1)),
    TRUE, ""
)</f>
        <v>0</v>
      </c>
      <c r="BL72" s="46">
        <v>68</v>
      </c>
      <c r="BM72" s="43" cm="1">
        <f t="array" aca="1" ref="BM72" ca="1">_xlfn.IFS(
    $I72=0,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$I72&lt;C$14, MIN(Payline!J$5/10, COUNTIF(J70:J72, $BM$1)) +
              MIN(Payline!J$4/10, COUNTIF(J71:J73, $BM$1)) +
              MIN(Payline!J$3/10, COUNTIF(J72:J74, $BM$1)),
    TRUE, ""
)</f>
        <v>0</v>
      </c>
      <c r="BN72" s="43" cm="1">
        <f t="array" aca="1" ref="BN72" ca="1">_xlfn.IFS(
    $I72=0,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$I72&lt;D$14, MIN(Payline!K$5/10, COUNTIF(K70:K72, $BM$1)) +
              MIN(Payline!K$4/10, COUNTIF(K71:K73, $BM$1)) +
              MIN(Payline!K$3/10, COUNTIF(K72:K74, $BM$1)),
    TRUE, ""
)</f>
        <v>0</v>
      </c>
      <c r="BO72" s="43" cm="1">
        <f t="array" aca="1" ref="BO72" ca="1">_xlfn.IFS(
    $I72=0,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$I72&lt;E$14, MIN(Payline!L$5/10, COUNTIF(L70:L72, $BM$1)) +
              MIN(Payline!L$4/10, COUNTIF(L71:L73, $BM$1)) +
              MIN(Payline!L$3/10, COUNTIF(L72:L74, $BM$1)),
    TRUE, ""
)</f>
        <v>0</v>
      </c>
      <c r="BP72" s="43" cm="1">
        <f t="array" aca="1" ref="BP72" ca="1">_xlfn.IFS(
    $I72=0,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$I72&lt;F$14, MIN(Payline!M$5/10, COUNTIF(M70:M72, $BM$1)) +
              MIN(Payline!M$4/10, COUNTIF(M71:M73, $BM$1)) +
              MIN(Payline!M$3/10, COUNTIF(M72:M74, $BM$1)),
    TRUE, ""
)</f>
        <v>0</v>
      </c>
      <c r="BQ72" s="161" cm="1">
        <f t="array" aca="1" ref="BQ72" ca="1">_xlfn.IFS(
    $I72=0,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$I72&lt;G$14, MIN(Payline!N$5/10, COUNTIF(N70:N72, $BM$1)) +
              MIN(Payline!N$4/10, COUNTIF(N71:N73, $BM$1)) +
              MIN(Payline!N$3/10, COUNTIF(N72:N74, $BM$1)),
    TRUE, ""
)</f>
        <v>0</v>
      </c>
    </row>
    <row r="73" spans="1:69">
      <c r="A73" s="90" t="s">
        <v>11</v>
      </c>
      <c r="B73" s="63">
        <v>3</v>
      </c>
      <c r="C73" s="90">
        <f t="shared" ca="1" si="19"/>
        <v>33</v>
      </c>
      <c r="D73" s="43">
        <f t="shared" ca="1" si="20"/>
        <v>33</v>
      </c>
      <c r="E73" s="43">
        <f t="shared" ca="1" si="21"/>
        <v>33</v>
      </c>
      <c r="F73" s="43">
        <f t="shared" ca="1" si="22"/>
        <v>33</v>
      </c>
      <c r="G73" s="89">
        <f t="shared" ca="1" si="23"/>
        <v>33</v>
      </c>
      <c r="I73" s="84">
        <v>69</v>
      </c>
      <c r="J73" s="83" t="s">
        <v>188</v>
      </c>
      <c r="K73" s="83" t="s">
        <v>188</v>
      </c>
      <c r="L73" s="83" t="s">
        <v>188</v>
      </c>
      <c r="M73" s="83" t="s">
        <v>188</v>
      </c>
      <c r="N73" s="83" t="s">
        <v>188</v>
      </c>
      <c r="P73" s="46">
        <v>69</v>
      </c>
      <c r="Q73" s="43" cm="1">
        <f t="array" aca="1" ref="Q73" ca="1">_xlfn.IFS(
    $I73=0,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$I73=1, MIN(Payline!J$5/10, COUNTIF(INDIRECT(ADDRESS(C$14+3, COLUMN(J$1))), $Q$1) + COUNTIF(J$4, $Q$1) + COUNTIF(J$5, $Q$1)) +
          MIN(Payline!J$4/10, COUNTIF(J$4, $Q$1) + COUNTIF(J$5, $Q$1) + COUNTIF(J$6, $Q$1)) +
          MIN(Payline!J$3/10, COUNTIF(J$5:J$7, $Q$1)),
    $I73=(C$14-2),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$I73&lt;C$14, MIN(Payline!J$5/10, COUNTIF(J71:J73, $Q$1)) +
              MIN(Payline!J$4/10, COUNTIF(J72:J74, $Q$1)) +
              MIN(Payline!J$3/10, COUNTIF(J73:J75, $Q$1)),
    TRUE, ""
)</f>
        <v>0</v>
      </c>
      <c r="R73" s="43" cm="1">
        <f t="array" aca="1" ref="R73" ca="1">_xlfn.IFS(
    $I73=0,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$I73=1, MIN(Payline!K$5/10, COUNTIF(INDIRECT(ADDRESS(D$14+3, COLUMN(K$1))), $Q$1) + COUNTIF(K$4, $Q$1) + COUNTIF(K$5, $Q$1)) +
          MIN(Payline!K$4/10, COUNTIF(K$4, $Q$1) + COUNTIF(K$5, $Q$1) + COUNTIF(K$6, $Q$1)) +
          MIN(Payline!K$3/10, COUNTIF(K$5:K$7, $Q$1)),
    $I73=(D$14-2),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$I73&lt;D$14, MIN(Payline!K$5/10, COUNTIF(K71:K73, $Q$1)) +
              MIN(Payline!K$4/10, COUNTIF(K72:K74, $Q$1)) +
              MIN(Payline!K$3/10, COUNTIF(K73:K75, $Q$1)),
    TRUE, ""
)</f>
        <v>0</v>
      </c>
      <c r="S73" s="43" cm="1">
        <f t="array" aca="1" ref="S73" ca="1">_xlfn.IFS(
    $I73=0,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$I73=1, MIN(Payline!L$5/10, COUNTIF(INDIRECT(ADDRESS(E$14+3, COLUMN(L$1))), $Q$1) + COUNTIF(L$4, $Q$1) + COUNTIF(L$5, $Q$1)) +
          MIN(Payline!L$4/10, COUNTIF(L$4, $Q$1) + COUNTIF(L$5, $Q$1) + COUNTIF(L$6, $Q$1)) +
          MIN(Payline!L$3/10, COUNTIF(L$5:L$7, $Q$1)),
    $I73=(E$14-2),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$I73&lt;E$14, MIN(Payline!L$5/10, COUNTIF(L71:L73, $Q$1)) +
              MIN(Payline!L$4/10, COUNTIF(L72:L74, $Q$1)) +
              MIN(Payline!L$3/10, COUNTIF(L73:L75, $Q$1)),
    TRUE, ""
)</f>
        <v>0</v>
      </c>
      <c r="T73" s="43" cm="1">
        <f t="array" aca="1" ref="T73" ca="1">_xlfn.IFS(
    $I73=0,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$I73=1, MIN(Payline!M$5/10, COUNTIF(INDIRECT(ADDRESS(F$14+3, COLUMN(M$1))), $Q$1) + COUNTIF(M$4, $Q$1) + COUNTIF(M$5, $Q$1)) +
          MIN(Payline!M$4/10, COUNTIF(M$4, $Q$1) + COUNTIF(M$5, $Q$1) + COUNTIF(M$6, $Q$1)) +
          MIN(Payline!M$3/10, COUNTIF(M$5:M$7, $Q$1)),
    $I73=(F$14-2),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$I73&lt;F$14, MIN(Payline!M$5/10, COUNTIF(M71:M73, $Q$1)) +
              MIN(Payline!M$4/10, COUNTIF(M72:M74, $Q$1)) +
              MIN(Payline!M$3/10, COUNTIF(M73:M75, $Q$1)),
    TRUE, ""
)</f>
        <v>0</v>
      </c>
      <c r="U73" s="43" cm="1">
        <f t="array" aca="1" ref="U73" ca="1">_xlfn.IFS(
    $I73=0,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$I73=1, MIN(Payline!N$5/10, COUNTIF(INDIRECT(ADDRESS(G$14+3, COLUMN(N$1))), $Q$1) + COUNTIF(N$4, $Q$1) + COUNTIF(N$5, $Q$1)) +
          MIN(Payline!N$4/10, COUNTIF(N$4, $Q$1) + COUNTIF(N$5, $Q$1) + COUNTIF(N$6, $Q$1)) +
          MIN(Payline!N$3/10, COUNTIF(N$5:N$7, $Q$1)),
    $I73=(G$14-2),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$I73&lt;G$14, MIN(Payline!N$5/10, COUNTIF(N71:N73, $Q$1)) +
              MIN(Payline!N$4/10, COUNTIF(N72:N74, $Q$1)) +
              MIN(Payline!N$3/10, COUNTIF(N73:N75, $Q$1)),
    TRUE, ""
)</f>
        <v>0</v>
      </c>
      <c r="V73" s="46">
        <v>69</v>
      </c>
      <c r="W73" s="43" cm="1">
        <f t="array" aca="1" ref="W73" ca="1">_xlfn.IFS(
    $I73=0,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$I73=1, MIN(Payline!J$5/10, COUNTIF(INDIRECT(ADDRESS(C$14+3, COLUMN(J$1))), $W$1) + COUNTIF(J$4, $W$1) + COUNTIF(J$5, $W$1)) +
          MIN(Payline!J$4/10, COUNTIF(J$4, $W$1) + COUNTIF(J$5, $W$1) + COUNTIF(J$6, $W$1)) +
          MIN(Payline!J$3/10, COUNTIF(J$5:J$7, $W$1)),
    $I73=(C$14-2),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$I73&lt;C$14, MIN(Payline!J$5/10, COUNTIF(J71:J73, $W$1)) +
              MIN(Payline!J$4/10, COUNTIF(J72:J74, $W$1)) +
              MIN(Payline!J$3/10, COUNTIF(J73:J75, $W$1)),
    TRUE, ""
)</f>
        <v>0.3</v>
      </c>
      <c r="X73" s="43" cm="1">
        <f t="array" aca="1" ref="X73" ca="1">_xlfn.IFS(
    $I73=0,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$I73=1, MIN(Payline!K$5/10, COUNTIF(INDIRECT(ADDRESS(D$14+3, COLUMN(K$1))), $W$1) + COUNTIF(K$4, $W$1) + COUNTIF(K$5, $W$1)) +
          MIN(Payline!K$4/10, COUNTIF(K$4, $W$1) + COUNTIF(K$5, $W$1) + COUNTIF(K$6, $W$1)) +
          MIN(Payline!K$3/10, COUNTIF(K$5:K$7, $W$1)),
    $I73=(D$14-2),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$I73&lt;D$14, MIN(Payline!K$5/10, COUNTIF(K71:K73, $W$1)) +
              MIN(Payline!K$4/10, COUNTIF(K72:K74, $W$1)) +
              MIN(Payline!K$3/10, COUNTIF(K73:K75, $W$1)),
    TRUE, ""
)</f>
        <v>0.4</v>
      </c>
      <c r="Y73" s="43" cm="1">
        <f t="array" aca="1" ref="Y73" ca="1">_xlfn.IFS(
    $I73=0,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$I73=1, MIN(Payline!L$5/10, COUNTIF(INDIRECT(ADDRESS(E$14+3, COLUMN(L$1))), $W$1) + COUNTIF(L$4, $W$1) + COUNTIF(L$5, $W$1)) +
          MIN(Payline!L$4/10, COUNTIF(L$4, $W$1) + COUNTIF(L$5, $W$1) + COUNTIF(L$6, $W$1)) +
          MIN(Payline!L$3/10, COUNTIF(L$5:L$7, $W$1)),
    $I73=(E$14-2),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$I73&lt;E$14, MIN(Payline!L$5/10, COUNTIF(L71:L73, $W$1)) +
              MIN(Payline!L$4/10, COUNTIF(L72:L74, $W$1)) +
              MIN(Payline!L$3/10, COUNTIF(L73:L75, $W$1)),
    TRUE, ""
)</f>
        <v>0.3</v>
      </c>
      <c r="Z73" s="43" cm="1">
        <f t="array" aca="1" ref="Z73" ca="1">_xlfn.IFS(
    $I73=0,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$I73=1, MIN(Payline!M$5/10, COUNTIF(INDIRECT(ADDRESS(F$14+3, COLUMN(M$1))), $W$1) + COUNTIF(M$4, $W$1) + COUNTIF(M$5, $W$1)) +
          MIN(Payline!M$4/10, COUNTIF(M$4, $W$1) + COUNTIF(M$5, $W$1) + COUNTIF(M$6, $W$1)) +
          MIN(Payline!M$3/10, COUNTIF(M$5:M$7, $W$1)),
    $I73=(F$14-2),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$I73&lt;F$14, MIN(Payline!M$5/10, COUNTIF(M71:M73, $W$1)) +
              MIN(Payline!M$4/10, COUNTIF(M72:M74, $W$1)) +
              MIN(Payline!M$3/10, COUNTIF(M73:M75, $W$1)),
    TRUE, ""
)</f>
        <v>0.3</v>
      </c>
      <c r="AA73" s="43" cm="1">
        <f t="array" aca="1" ref="AA73" ca="1">_xlfn.IFS(
    $I73=0,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$I73=1, MIN(Payline!N$5/10, COUNTIF(INDIRECT(ADDRESS(G$14+3, COLUMN(N$1))), $W$1) + COUNTIF(N$4, $W$1) + COUNTIF(N$5, $W$1)) +
          MIN(Payline!N$4/10, COUNTIF(N$4, $W$1) + COUNTIF(N$5, $W$1) + COUNTIF(N$6, $W$1)) +
          MIN(Payline!N$3/10, COUNTIF(N$5:N$7, $W$1)),
    $I73=(G$14-2),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$I73&lt;G$14, MIN(Payline!N$5/10, COUNTIF(N71:N73, $W$1)) +
              MIN(Payline!N$4/10, COUNTIF(N72:N74, $W$1)) +
              MIN(Payline!N$3/10, COUNTIF(N73:N75, $W$1)),
    TRUE, ""
)</f>
        <v>0.3</v>
      </c>
      <c r="AB73" s="46">
        <v>69</v>
      </c>
      <c r="AC73" s="43" cm="1">
        <f t="array" aca="1" ref="AC73" ca="1">_xlfn.IFS(
    $I73=0,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$I73&lt;C$14, MIN(Payline!J$5/10, COUNTIF(J71:J73, $AC$1)) +
              MIN(Payline!J$4/10, COUNTIF(J72:J74, $AC$1)) +
              MIN(Payline!J$3/10, COUNTIF(J73:J75, $AC$1)),
    TRUE, ""
)</f>
        <v>0.7</v>
      </c>
      <c r="AD73" s="43" cm="1">
        <f t="array" aca="1" ref="AD73" ca="1">_xlfn.IFS(
    $I73=0,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$I73&lt;D$14, MIN(Payline!K$5/10, COUNTIF(K71:K73, $AC$1)) +
              MIN(Payline!K$4/10, COUNTIF(K72:K74, $AC$1)) +
              MIN(Payline!K$3/10, COUNTIF(K73:K75, $AC$1)),
    TRUE, ""
)</f>
        <v>0.7</v>
      </c>
      <c r="AE73" s="43" cm="1">
        <f t="array" aca="1" ref="AE73" ca="1">_xlfn.IFS(
    $I73=0,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$I73&lt;E$14, MIN(Payline!L$5/10, COUNTIF(L71:L73, $AC$1)) +
              MIN(Payline!L$4/10, COUNTIF(L72:L74, $AC$1)) +
              MIN(Payline!L$3/10, COUNTIF(L73:L75, $AC$1)),
    TRUE, ""
)</f>
        <v>0.7</v>
      </c>
      <c r="AF73" s="43" cm="1">
        <f t="array" aca="1" ref="AF73" ca="1">_xlfn.IFS(
    $I73=0,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$I73&lt;F$14, MIN(Payline!M$5/10, COUNTIF(M71:M73, $AC$1)) +
              MIN(Payline!M$4/10, COUNTIF(M72:M74, $AC$1)) +
              MIN(Payline!M$3/10, COUNTIF(M73:M75, $AC$1)),
    TRUE, ""
)</f>
        <v>0.6</v>
      </c>
      <c r="AG73" s="43" cm="1">
        <f t="array" aca="1" ref="AG73" ca="1">_xlfn.IFS(
    $I73=0,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$I73&lt;G$14, MIN(Payline!N$5/10, COUNTIF(N71:N73, $AC$1)) +
              MIN(Payline!N$4/10, COUNTIF(N72:N74, $AC$1)) +
              MIN(Payline!N$3/10, COUNTIF(N73:N75, $AC$1)),
    TRUE, ""
)</f>
        <v>0.7</v>
      </c>
      <c r="AH73" s="46">
        <v>69</v>
      </c>
      <c r="AI73" s="43" cm="1">
        <f t="array" aca="1" ref="AI73" ca="1">_xlfn.IFS(
    $I73=0,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$I73&lt;C$14, MIN(Payline!J$5/10, COUNTIF(J71:J73, $AI$1)) +
              MIN(Payline!J$4/10, COUNTIF(J72:J74, $AI$1)) +
              MIN(Payline!J$3/10, COUNTIF(J73:J75, $AI$1)),
    TRUE, ""
)</f>
        <v>1</v>
      </c>
      <c r="AJ73" s="43" cm="1">
        <f t="array" aca="1" ref="AJ73" ca="1">_xlfn.IFS(
    $I73=0,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$I73&lt;D$14, MIN(Payline!K$5/10, COUNTIF(K71:K73, $AI$1)) +
              MIN(Payline!K$4/10, COUNTIF(K72:K74, $AI$1)) +
              MIN(Payline!K$3/10, COUNTIF(K73:K75, $AI$1)),
    TRUE, ""
)</f>
        <v>1</v>
      </c>
      <c r="AK73" s="43" cm="1">
        <f t="array" aca="1" ref="AK73" ca="1">_xlfn.IFS(
    $I73=0,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$I73&lt;E$14, MIN(Payline!L$5/10, COUNTIF(L71:L73, $AI$1)) +
              MIN(Payline!L$4/10, COUNTIF(L72:L74, $AI$1)) +
              MIN(Payline!L$3/10, COUNTIF(L73:L75, $AI$1)),
    TRUE, ""
)</f>
        <v>1</v>
      </c>
      <c r="AL73" s="43" cm="1">
        <f t="array" aca="1" ref="AL73" ca="1">_xlfn.IFS(
    $I73=0,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$I73&lt;F$14, MIN(Payline!M$5/10, COUNTIF(M71:M73, $AI$1)) +
              MIN(Payline!M$4/10, COUNTIF(M72:M74, $AI$1)) +
              MIN(Payline!M$3/10, COUNTIF(M73:M75, $AI$1)),
    TRUE, ""
)</f>
        <v>1</v>
      </c>
      <c r="AM73" s="43" cm="1">
        <f t="array" aca="1" ref="AM73" ca="1">_xlfn.IFS(
    $I73=0,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$I73&lt;G$14, MIN(Payline!N$5/10, COUNTIF(N71:N73, $AI$1)) +
              MIN(Payline!N$4/10, COUNTIF(N72:N74, $AI$1)) +
              MIN(Payline!N$3/10, COUNTIF(N73:N75, $AI$1)),
    TRUE, ""
)</f>
        <v>1</v>
      </c>
      <c r="AN73" s="46">
        <v>69</v>
      </c>
      <c r="AO73" s="43" cm="1">
        <f t="array" aca="1" ref="AO73" ca="1">_xlfn.IFS(
    $I73=0,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$I73&lt;C$14, MIN(Payline!J$5/10, COUNTIF(J71:J73, $AO$1)) +
              MIN(Payline!J$4/10, COUNTIF(J72:J74, $AO$1)) +
              MIN(Payline!J$3/10, COUNTIF(J73:J75, $AO$1)),
    TRUE, ""
)</f>
        <v>0</v>
      </c>
      <c r="AP73" s="43" cm="1">
        <f t="array" aca="1" ref="AP73" ca="1">_xlfn.IFS(
    $I73=0,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$I73&lt;D$14, MIN(Payline!K$5/10, COUNTIF(K71:K73, $AO$1)) +
              MIN(Payline!K$4/10, COUNTIF(K72:K74, $AO$1)) +
              MIN(Payline!K$3/10, COUNTIF(K73:K75, $AO$1)),
    TRUE, ""
)</f>
        <v>0</v>
      </c>
      <c r="AQ73" s="43" cm="1">
        <f t="array" aca="1" ref="AQ73" ca="1">_xlfn.IFS(
    $I73=0,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$I73&lt;E$14, MIN(Payline!L$5/10, COUNTIF(L71:L73, $AO$1)) +
              MIN(Payline!L$4/10, COUNTIF(L72:L74, $AO$1)) +
              MIN(Payline!L$3/10, COUNTIF(L73:L75, $AO$1)),
    TRUE, ""
)</f>
        <v>0</v>
      </c>
      <c r="AR73" s="43" cm="1">
        <f t="array" aca="1" ref="AR73" ca="1">_xlfn.IFS(
    $I73=0,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$I73&lt;F$14, MIN(Payline!M$5/10, COUNTIF(M71:M73, $AO$1)) +
              MIN(Payline!M$4/10, COUNTIF(M72:M74, $AO$1)) +
              MIN(Payline!M$3/10, COUNTIF(M73:M75, $AO$1)),
    TRUE, ""
)</f>
        <v>0</v>
      </c>
      <c r="AS73" s="43" cm="1">
        <f t="array" aca="1" ref="AS73" ca="1">_xlfn.IFS(
    $I73=0,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$I73&lt;G$14, MIN(Payline!N$5/10, COUNTIF(N71:N73, $AO$1)) +
              MIN(Payline!N$4/10, COUNTIF(N72:N74, $AO$1)) +
              MIN(Payline!N$3/10, COUNTIF(N73:N75, $AO$1)),
    TRUE, ""
)</f>
        <v>0</v>
      </c>
      <c r="AT73" s="46">
        <v>69</v>
      </c>
      <c r="AU73" s="43" cm="1">
        <f t="array" aca="1" ref="AU73" ca="1">_xlfn.IFS(
    $I73=0,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$I73&lt;C$14, MIN(Payline!J$5/10, COUNTIF(J71:J73, $AU$1)) +
              MIN(Payline!J$4/10, COUNTIF(J72:J74, $AU$1)) +
              MIN(Payline!J$3/10, COUNTIF(J73:J75, $AU$1)),
    TRUE, ""
)</f>
        <v>0</v>
      </c>
      <c r="AV73" s="43" cm="1">
        <f t="array" aca="1" ref="AV73" ca="1">_xlfn.IFS(
    $I73=0,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$I73&lt;D$14, MIN(Payline!K$5/10, COUNTIF(K71:K73, $AU$1)) +
              MIN(Payline!K$4/10, COUNTIF(K72:K74, $AU$1)) +
              MIN(Payline!K$3/10, COUNTIF(K73:K75, $AU$1)),
    TRUE, ""
)</f>
        <v>0</v>
      </c>
      <c r="AW73" s="43" cm="1">
        <f t="array" aca="1" ref="AW73" ca="1">_xlfn.IFS(
    $I73=0,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$I73&lt;E$14, MIN(Payline!L$5/10, COUNTIF(L71:L73, $AU$1)) +
              MIN(Payline!L$4/10, COUNTIF(L72:L74, $AU$1)) +
              MIN(Payline!L$3/10, COUNTIF(L73:L75, $AU$1)),
    TRUE, ""
)</f>
        <v>0</v>
      </c>
      <c r="AX73" s="43" cm="1">
        <f t="array" aca="1" ref="AX73" ca="1">_xlfn.IFS(
    $I73=0,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$I73&lt;F$14, MIN(Payline!M$5/10, COUNTIF(M71:M73, $AU$1)) +
              MIN(Payline!M$4/10, COUNTIF(M72:M74, $AU$1)) +
              MIN(Payline!M$3/10, COUNTIF(M73:M75, $AU$1)),
    TRUE, ""
)</f>
        <v>0</v>
      </c>
      <c r="AY73" s="43" cm="1">
        <f t="array" aca="1" ref="AY73" ca="1">_xlfn.IFS(
    $I73=0,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$I73&lt;G$14, MIN(Payline!N$5/10, COUNTIF(N71:N73, $AU$1)) +
              MIN(Payline!N$4/10, COUNTIF(N72:N74, $AU$1)) +
              MIN(Payline!N$3/10, COUNTIF(N73:N75, $AU$1)),
    TRUE, ""
)</f>
        <v>0</v>
      </c>
      <c r="AZ73" s="46">
        <v>69</v>
      </c>
      <c r="BA73" s="43" cm="1">
        <f t="array" aca="1" ref="BA73" ca="1">_xlfn.IFS(
    $I73=0,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$I73&lt;C$14, MIN(Payline!J$5/10, COUNTIF(J71:J73, $BA$1)) +
              MIN(Payline!J$4/10, COUNTIF(J72:J74, $BA$1)) +
              MIN(Payline!J$3/10, COUNTIF(J73:J75, $BA$1)),
    TRUE, ""
)</f>
        <v>0.7</v>
      </c>
      <c r="BB73" s="43" cm="1">
        <f t="array" aca="1" ref="BB73" ca="1">_xlfn.IFS(
    $I73=0,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$I73&lt;D$14, MIN(Payline!K$5/10, COUNTIF(K71:K73, $BA$1)) +
              MIN(Payline!K$4/10, COUNTIF(K72:K74, $BA$1)) +
              MIN(Payline!K$3/10, COUNTIF(K73:K75, $BA$1)),
    TRUE, ""
)</f>
        <v>0.6</v>
      </c>
      <c r="BC73" s="43" cm="1">
        <f t="array" aca="1" ref="BC73" ca="1">_xlfn.IFS(
    $I73=0,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$I73&lt;E$14, MIN(Payline!L$5/10, COUNTIF(L71:L73, $BA$1)) +
              MIN(Payline!L$4/10, COUNTIF(L72:L74, $BA$1)) +
              MIN(Payline!L$3/10, COUNTIF(L73:L75, $BA$1)),
    TRUE, ""
)</f>
        <v>0.7</v>
      </c>
      <c r="BD73" s="43" cm="1">
        <f t="array" aca="1" ref="BD73" ca="1">_xlfn.IFS(
    $I73=0,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$I73&lt;F$14, MIN(Payline!M$5/10, COUNTIF(M71:M73, $BA$1)) +
              MIN(Payline!M$4/10, COUNTIF(M72:M74, $BA$1)) +
              MIN(Payline!M$3/10, COUNTIF(M73:M75, $BA$1)),
    TRUE, ""
)</f>
        <v>0.7</v>
      </c>
      <c r="BE73" s="43" cm="1">
        <f t="array" aca="1" ref="BE73" ca="1">_xlfn.IFS(
    $I73=0,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$I73&lt;G$14, MIN(Payline!N$5/10, COUNTIF(N71:N73, $BA$1)) +
              MIN(Payline!N$4/10, COUNTIF(N72:N74, $BA$1)) +
              MIN(Payline!N$3/10, COUNTIF(N73:N75, $BA$1)),
    TRUE, ""
)</f>
        <v>0.7</v>
      </c>
      <c r="BF73" s="46">
        <v>69</v>
      </c>
      <c r="BG73" s="43" cm="1">
        <f t="array" aca="1" ref="BG73" ca="1">_xlfn.IFS(
    $I73=0,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$I73&lt;C$14, MIN(Payline!J$5/10, COUNTIF(J71:J73, $BG$1)) +
              MIN(Payline!J$4/10, COUNTIF(J72:J74, $BG$1)) +
              MIN(Payline!J$3/10, COUNTIF(J73:J75, $BG$1)),
    TRUE, ""
)</f>
        <v>0.3</v>
      </c>
      <c r="BH73" s="43" cm="1">
        <f t="array" aca="1" ref="BH73" ca="1">_xlfn.IFS(
    $I73=0,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$I73&lt;D$14, MIN(Payline!K$5/10, COUNTIF(K71:K73, $BG$1)) +
              MIN(Payline!K$4/10, COUNTIF(K72:K74, $BG$1)) +
              MIN(Payline!K$3/10, COUNTIF(K73:K75, $BG$1)),
    TRUE, ""
)</f>
        <v>0.3</v>
      </c>
      <c r="BI73" s="43" cm="1">
        <f t="array" aca="1" ref="BI73" ca="1">_xlfn.IFS(
    $I73=0,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$I73&lt;E$14, MIN(Payline!L$5/10, COUNTIF(L71:L73, $BG$1)) +
              MIN(Payline!L$4/10, COUNTIF(L72:L74, $BG$1)) +
              MIN(Payline!L$3/10, COUNTIF(L73:L75, $BG$1)),
    TRUE, ""
)</f>
        <v>0.3</v>
      </c>
      <c r="BJ73" s="43" cm="1">
        <f t="array" aca="1" ref="BJ73" ca="1">_xlfn.IFS(
    $I73=0,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$I73&lt;F$14, MIN(Payline!M$5/10, COUNTIF(M71:M73, $BG$1)) +
              MIN(Payline!M$4/10, COUNTIF(M72:M74, $BG$1)) +
              MIN(Payline!M$3/10, COUNTIF(M73:M75, $BG$1)),
    TRUE, ""
)</f>
        <v>0.4</v>
      </c>
      <c r="BK73" s="43" cm="1">
        <f t="array" aca="1" ref="BK73" ca="1">_xlfn.IFS(
    $I73=0,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$I73&lt;G$14, MIN(Payline!N$5/10, COUNTIF(N71:N73, $BG$1)) +
              MIN(Payline!N$4/10, COUNTIF(N72:N74, $BG$1)) +
              MIN(Payline!N$3/10, COUNTIF(N73:N75, $BG$1)),
    TRUE, ""
)</f>
        <v>0.3</v>
      </c>
      <c r="BL73" s="46">
        <v>69</v>
      </c>
      <c r="BM73" s="43" cm="1">
        <f t="array" aca="1" ref="BM73" ca="1">_xlfn.IFS(
    $I73=0,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$I73&lt;C$14, MIN(Payline!J$5/10, COUNTIF(J71:J73, $BM$1)) +
              MIN(Payline!J$4/10, COUNTIF(J72:J74, $BM$1)) +
              MIN(Payline!J$3/10, COUNTIF(J73:J75, $BM$1)),
    TRUE, ""
)</f>
        <v>0</v>
      </c>
      <c r="BN73" s="43" cm="1">
        <f t="array" aca="1" ref="BN73" ca="1">_xlfn.IFS(
    $I73=0,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$I73&lt;D$14, MIN(Payline!K$5/10, COUNTIF(K71:K73, $BM$1)) +
              MIN(Payline!K$4/10, COUNTIF(K72:K74, $BM$1)) +
              MIN(Payline!K$3/10, COUNTIF(K73:K75, $BM$1)),
    TRUE, ""
)</f>
        <v>0</v>
      </c>
      <c r="BO73" s="43" cm="1">
        <f t="array" aca="1" ref="BO73" ca="1">_xlfn.IFS(
    $I73=0,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$I73&lt;E$14, MIN(Payline!L$5/10, COUNTIF(L71:L73, $BM$1)) +
              MIN(Payline!L$4/10, COUNTIF(L72:L74, $BM$1)) +
              MIN(Payline!L$3/10, COUNTIF(L73:L75, $BM$1)),
    TRUE, ""
)</f>
        <v>0</v>
      </c>
      <c r="BP73" s="43" cm="1">
        <f t="array" aca="1" ref="BP73" ca="1">_xlfn.IFS(
    $I73=0,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$I73&lt;F$14, MIN(Payline!M$5/10, COUNTIF(M71:M73, $BM$1)) +
              MIN(Payline!M$4/10, COUNTIF(M72:M74, $BM$1)) +
              MIN(Payline!M$3/10, COUNTIF(M73:M75, $BM$1)),
    TRUE, ""
)</f>
        <v>0</v>
      </c>
      <c r="BQ73" s="161" cm="1">
        <f t="array" aca="1" ref="BQ73" ca="1">_xlfn.IFS(
    $I73=0,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$I73&lt;G$14, MIN(Payline!N$5/10, COUNTIF(N71:N73, $BM$1)) +
              MIN(Payline!N$4/10, COUNTIF(N72:N74, $BM$1)) +
              MIN(Payline!N$3/10, COUNTIF(N73:N75, $BM$1)),
    TRUE, ""
)</f>
        <v>0</v>
      </c>
    </row>
    <row r="74" spans="1:69">
      <c r="A74" s="90" t="s">
        <v>10</v>
      </c>
      <c r="B74" s="63">
        <v>4</v>
      </c>
      <c r="C74" s="90">
        <f t="shared" ca="1" si="19"/>
        <v>6.3000000000000007</v>
      </c>
      <c r="D74" s="43">
        <f t="shared" ca="1" si="20"/>
        <v>6.2</v>
      </c>
      <c r="E74" s="43">
        <f t="shared" ca="1" si="21"/>
        <v>6.3000000000000007</v>
      </c>
      <c r="F74" s="43">
        <f t="shared" ca="1" si="22"/>
        <v>5.4999999999999991</v>
      </c>
      <c r="G74" s="89">
        <f t="shared" ca="1" si="23"/>
        <v>6.3000000000000007</v>
      </c>
      <c r="I74" s="84">
        <v>70</v>
      </c>
      <c r="J74" s="83" t="s">
        <v>191</v>
      </c>
      <c r="K74" s="83" t="s">
        <v>191</v>
      </c>
      <c r="L74" s="83" t="s">
        <v>191</v>
      </c>
      <c r="M74" s="83" t="s">
        <v>191</v>
      </c>
      <c r="N74" s="83" t="s">
        <v>191</v>
      </c>
      <c r="P74" s="46">
        <v>70</v>
      </c>
      <c r="Q74" s="43" cm="1">
        <f t="array" aca="1" ref="Q74" ca="1">_xlfn.IFS(
    $I74=0,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$I74=1, MIN(Payline!J$5/10, COUNTIF(INDIRECT(ADDRESS(C$14+3, COLUMN(J$1))), $Q$1) + COUNTIF(J$4, $Q$1) + COUNTIF(J$5, $Q$1)) +
          MIN(Payline!J$4/10, COUNTIF(J$4, $Q$1) + COUNTIF(J$5, $Q$1) + COUNTIF(J$6, $Q$1)) +
          MIN(Payline!J$3/10, COUNTIF(J$5:J$7, $Q$1)),
    $I74=(C$14-2),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$I74&lt;C$14, MIN(Payline!J$5/10, COUNTIF(J72:J74, $Q$1)) +
              MIN(Payline!J$4/10, COUNTIF(J73:J75, $Q$1)) +
              MIN(Payline!J$3/10, COUNTIF(J74:J76, $Q$1)),
    TRUE, ""
)</f>
        <v>0</v>
      </c>
      <c r="R74" s="43" cm="1">
        <f t="array" aca="1" ref="R74" ca="1">_xlfn.IFS(
    $I74=0,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$I74=1, MIN(Payline!K$5/10, COUNTIF(INDIRECT(ADDRESS(D$14+3, COLUMN(K$1))), $Q$1) + COUNTIF(K$4, $Q$1) + COUNTIF(K$5, $Q$1)) +
          MIN(Payline!K$4/10, COUNTIF(K$4, $Q$1) + COUNTIF(K$5, $Q$1) + COUNTIF(K$6, $Q$1)) +
          MIN(Payline!K$3/10, COUNTIF(K$5:K$7, $Q$1)),
    $I74=(D$14-2),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$I74&lt;D$14, MIN(Payline!K$5/10, COUNTIF(K72:K74, $Q$1)) +
              MIN(Payline!K$4/10, COUNTIF(K73:K75, $Q$1)) +
              MIN(Payline!K$3/10, COUNTIF(K74:K76, $Q$1)),
    TRUE, ""
)</f>
        <v>0</v>
      </c>
      <c r="S74" s="43" cm="1">
        <f t="array" aca="1" ref="S74" ca="1">_xlfn.IFS(
    $I74=0,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$I74=1, MIN(Payline!L$5/10, COUNTIF(INDIRECT(ADDRESS(E$14+3, COLUMN(L$1))), $Q$1) + COUNTIF(L$4, $Q$1) + COUNTIF(L$5, $Q$1)) +
          MIN(Payline!L$4/10, COUNTIF(L$4, $Q$1) + COUNTIF(L$5, $Q$1) + COUNTIF(L$6, $Q$1)) +
          MIN(Payline!L$3/10, COUNTIF(L$5:L$7, $Q$1)),
    $I74=(E$14-2),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$I74&lt;E$14, MIN(Payline!L$5/10, COUNTIF(L72:L74, $Q$1)) +
              MIN(Payline!L$4/10, COUNTIF(L73:L75, $Q$1)) +
              MIN(Payline!L$3/10, COUNTIF(L74:L76, $Q$1)),
    TRUE, ""
)</f>
        <v>0</v>
      </c>
      <c r="T74" s="43" cm="1">
        <f t="array" aca="1" ref="T74" ca="1">_xlfn.IFS(
    $I74=0,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$I74=1, MIN(Payline!M$5/10, COUNTIF(INDIRECT(ADDRESS(F$14+3, COLUMN(M$1))), $Q$1) + COUNTIF(M$4, $Q$1) + COUNTIF(M$5, $Q$1)) +
          MIN(Payline!M$4/10, COUNTIF(M$4, $Q$1) + COUNTIF(M$5, $Q$1) + COUNTIF(M$6, $Q$1)) +
          MIN(Payline!M$3/10, COUNTIF(M$5:M$7, $Q$1)),
    $I74=(F$14-2),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$I74&lt;F$14, MIN(Payline!M$5/10, COUNTIF(M72:M74, $Q$1)) +
              MIN(Payline!M$4/10, COUNTIF(M73:M75, $Q$1)) +
              MIN(Payline!M$3/10, COUNTIF(M74:M76, $Q$1)),
    TRUE, ""
)</f>
        <v>0</v>
      </c>
      <c r="U74" s="43" cm="1">
        <f t="array" aca="1" ref="U74" ca="1">_xlfn.IFS(
    $I74=0,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$I74=1, MIN(Payline!N$5/10, COUNTIF(INDIRECT(ADDRESS(G$14+3, COLUMN(N$1))), $Q$1) + COUNTIF(N$4, $Q$1) + COUNTIF(N$5, $Q$1)) +
          MIN(Payline!N$4/10, COUNTIF(N$4, $Q$1) + COUNTIF(N$5, $Q$1) + COUNTIF(N$6, $Q$1)) +
          MIN(Payline!N$3/10, COUNTIF(N$5:N$7, $Q$1)),
    $I74=(G$14-2),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$I74&lt;G$14, MIN(Payline!N$5/10, COUNTIF(N72:N74, $Q$1)) +
              MIN(Payline!N$4/10, COUNTIF(N73:N75, $Q$1)) +
              MIN(Payline!N$3/10, COUNTIF(N74:N76, $Q$1)),
    TRUE, ""
)</f>
        <v>0</v>
      </c>
      <c r="V74" s="46">
        <v>70</v>
      </c>
      <c r="W74" s="43" cm="1">
        <f t="array" aca="1" ref="W74" ca="1">_xlfn.IFS(
    $I74=0,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$I74=1, MIN(Payline!J$5/10, COUNTIF(INDIRECT(ADDRESS(C$14+3, COLUMN(J$1))), $W$1) + COUNTIF(J$4, $W$1) + COUNTIF(J$5, $W$1)) +
          MIN(Payline!J$4/10, COUNTIF(J$4, $W$1) + COUNTIF(J$5, $W$1) + COUNTIF(J$6, $W$1)) +
          MIN(Payline!J$3/10, COUNTIF(J$5:J$7, $W$1)),
    $I74=(C$14-2),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$I74&lt;C$14, MIN(Payline!J$5/10, COUNTIF(J72:J74, $W$1)) +
              MIN(Payline!J$4/10, COUNTIF(J73:J75, $W$1)) +
              MIN(Payline!J$3/10, COUNTIF(J74:J76, $W$1)),
    TRUE, ""
)</f>
        <v>0</v>
      </c>
      <c r="X74" s="43" cm="1">
        <f t="array" aca="1" ref="X74" ca="1">_xlfn.IFS(
    $I74=0,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$I74=1, MIN(Payline!K$5/10, COUNTIF(INDIRECT(ADDRESS(D$14+3, COLUMN(K$1))), $W$1) + COUNTIF(K$4, $W$1) + COUNTIF(K$5, $W$1)) +
          MIN(Payline!K$4/10, COUNTIF(K$4, $W$1) + COUNTIF(K$5, $W$1) + COUNTIF(K$6, $W$1)) +
          MIN(Payline!K$3/10, COUNTIF(K$5:K$7, $W$1)),
    $I74=(D$14-2),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$I74&lt;D$14, MIN(Payline!K$5/10, COUNTIF(K72:K74, $W$1)) +
              MIN(Payline!K$4/10, COUNTIF(K73:K75, $W$1)) +
              MIN(Payline!K$3/10, COUNTIF(K74:K76, $W$1)),
    TRUE, ""
)</f>
        <v>0</v>
      </c>
      <c r="Y74" s="43" cm="1">
        <f t="array" aca="1" ref="Y74" ca="1">_xlfn.IFS(
    $I74=0,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$I74=1, MIN(Payline!L$5/10, COUNTIF(INDIRECT(ADDRESS(E$14+3, COLUMN(L$1))), $W$1) + COUNTIF(L$4, $W$1) + COUNTIF(L$5, $W$1)) +
          MIN(Payline!L$4/10, COUNTIF(L$4, $W$1) + COUNTIF(L$5, $W$1) + COUNTIF(L$6, $W$1)) +
          MIN(Payline!L$3/10, COUNTIF(L$5:L$7, $W$1)),
    $I74=(E$14-2),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$I74&lt;E$14, MIN(Payline!L$5/10, COUNTIF(L72:L74, $W$1)) +
              MIN(Payline!L$4/10, COUNTIF(L73:L75, $W$1)) +
              MIN(Payline!L$3/10, COUNTIF(L74:L76, $W$1)),
    TRUE, ""
)</f>
        <v>0</v>
      </c>
      <c r="Z74" s="43" cm="1">
        <f t="array" aca="1" ref="Z74" ca="1">_xlfn.IFS(
    $I74=0,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$I74=1, MIN(Payline!M$5/10, COUNTIF(INDIRECT(ADDRESS(F$14+3, COLUMN(M$1))), $W$1) + COUNTIF(M$4, $W$1) + COUNTIF(M$5, $W$1)) +
          MIN(Payline!M$4/10, COUNTIF(M$4, $W$1) + COUNTIF(M$5, $W$1) + COUNTIF(M$6, $W$1)) +
          MIN(Payline!M$3/10, COUNTIF(M$5:M$7, $W$1)),
    $I74=(F$14-2),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$I74&lt;F$14, MIN(Payline!M$5/10, COUNTIF(M72:M74, $W$1)) +
              MIN(Payline!M$4/10, COUNTIF(M73:M75, $W$1)) +
              MIN(Payline!M$3/10, COUNTIF(M74:M76, $W$1)),
    TRUE, ""
)</f>
        <v>0</v>
      </c>
      <c r="AA74" s="43" cm="1">
        <f t="array" aca="1" ref="AA74" ca="1">_xlfn.IFS(
    $I74=0,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$I74=1, MIN(Payline!N$5/10, COUNTIF(INDIRECT(ADDRESS(G$14+3, COLUMN(N$1))), $W$1) + COUNTIF(N$4, $W$1) + COUNTIF(N$5, $W$1)) +
          MIN(Payline!N$4/10, COUNTIF(N$4, $W$1) + COUNTIF(N$5, $W$1) + COUNTIF(N$6, $W$1)) +
          MIN(Payline!N$3/10, COUNTIF(N$5:N$7, $W$1)),
    $I74=(G$14-2),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$I74&lt;G$14, MIN(Payline!N$5/10, COUNTIF(N72:N74, $W$1)) +
              MIN(Payline!N$4/10, COUNTIF(N73:N75, $W$1)) +
              MIN(Payline!N$3/10, COUNTIF(N74:N76, $W$1)),
    TRUE, ""
)</f>
        <v>0</v>
      </c>
      <c r="AB74" s="46">
        <v>70</v>
      </c>
      <c r="AC74" s="43" cm="1">
        <f t="array" aca="1" ref="AC74" ca="1">_xlfn.IFS(
    $I74=0,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$I74&lt;C$14, MIN(Payline!J$5/10, COUNTIF(J72:J74, $AC$1)) +
              MIN(Payline!J$4/10, COUNTIF(J73:J75, $AC$1)) +
              MIN(Payline!J$3/10, COUNTIF(J74:J76, $AC$1)),
    TRUE, ""
)</f>
        <v>0.3</v>
      </c>
      <c r="AD74" s="43" cm="1">
        <f t="array" aca="1" ref="AD74" ca="1">_xlfn.IFS(
    $I74=0,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$I74&lt;D$14, MIN(Payline!K$5/10, COUNTIF(K72:K74, $AC$1)) +
              MIN(Payline!K$4/10, COUNTIF(K73:K75, $AC$1)) +
              MIN(Payline!K$3/10, COUNTIF(K74:K76, $AC$1)),
    TRUE, ""
)</f>
        <v>0.4</v>
      </c>
      <c r="AE74" s="43" cm="1">
        <f t="array" aca="1" ref="AE74" ca="1">_xlfn.IFS(
    $I74=0,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$I74&lt;E$14, MIN(Payline!L$5/10, COUNTIF(L72:L74, $AC$1)) +
              MIN(Payline!L$4/10, COUNTIF(L73:L75, $AC$1)) +
              MIN(Payline!L$3/10, COUNTIF(L74:L76, $AC$1)),
    TRUE, ""
)</f>
        <v>0.3</v>
      </c>
      <c r="AF74" s="43" cm="1">
        <f t="array" aca="1" ref="AF74" ca="1">_xlfn.IFS(
    $I74=0,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$I74&lt;F$14, MIN(Payline!M$5/10, COUNTIF(M72:M74, $AC$1)) +
              MIN(Payline!M$4/10, COUNTIF(M73:M75, $AC$1)) +
              MIN(Payline!M$3/10, COUNTIF(M74:M76, $AC$1)),
    TRUE, ""
)</f>
        <v>0.3</v>
      </c>
      <c r="AG74" s="43" cm="1">
        <f t="array" aca="1" ref="AG74" ca="1">_xlfn.IFS(
    $I74=0,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$I74&lt;G$14, MIN(Payline!N$5/10, COUNTIF(N72:N74, $AC$1)) +
              MIN(Payline!N$4/10, COUNTIF(N73:N75, $AC$1)) +
              MIN(Payline!N$3/10, COUNTIF(N74:N76, $AC$1)),
    TRUE, ""
)</f>
        <v>0.3</v>
      </c>
      <c r="AH74" s="46">
        <v>70</v>
      </c>
      <c r="AI74" s="43" cm="1">
        <f t="array" aca="1" ref="AI74" ca="1">_xlfn.IFS(
    $I74=0,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$I74&lt;C$14, MIN(Payline!J$5/10, COUNTIF(J72:J74, $AI$1)) +
              MIN(Payline!J$4/10, COUNTIF(J73:J75, $AI$1)) +
              MIN(Payline!J$3/10, COUNTIF(J74:J76, $AI$1)),
    TRUE, ""
)</f>
        <v>0.7</v>
      </c>
      <c r="AJ74" s="43" cm="1">
        <f t="array" aca="1" ref="AJ74" ca="1">_xlfn.IFS(
    $I74=0,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$I74&lt;D$14, MIN(Payline!K$5/10, COUNTIF(K72:K74, $AI$1)) +
              MIN(Payline!K$4/10, COUNTIF(K73:K75, $AI$1)) +
              MIN(Payline!K$3/10, COUNTIF(K74:K76, $AI$1)),
    TRUE, ""
)</f>
        <v>0.7</v>
      </c>
      <c r="AK74" s="43" cm="1">
        <f t="array" aca="1" ref="AK74" ca="1">_xlfn.IFS(
    $I74=0,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$I74&lt;E$14, MIN(Payline!L$5/10, COUNTIF(L72:L74, $AI$1)) +
              MIN(Payline!L$4/10, COUNTIF(L73:L75, $AI$1)) +
              MIN(Payline!L$3/10, COUNTIF(L74:L76, $AI$1)),
    TRUE, ""
)</f>
        <v>0.7</v>
      </c>
      <c r="AL74" s="43" cm="1">
        <f t="array" aca="1" ref="AL74" ca="1">_xlfn.IFS(
    $I74=0,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$I74&lt;F$14, MIN(Payline!M$5/10, COUNTIF(M72:M74, $AI$1)) +
              MIN(Payline!M$4/10, COUNTIF(M73:M75, $AI$1)) +
              MIN(Payline!M$3/10, COUNTIF(M74:M76, $AI$1)),
    TRUE, ""
)</f>
        <v>0.6</v>
      </c>
      <c r="AM74" s="43" cm="1">
        <f t="array" aca="1" ref="AM74" ca="1">_xlfn.IFS(
    $I74=0,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$I74&lt;G$14, MIN(Payline!N$5/10, COUNTIF(N72:N74, $AI$1)) +
              MIN(Payline!N$4/10, COUNTIF(N73:N75, $AI$1)) +
              MIN(Payline!N$3/10, COUNTIF(N74:N76, $AI$1)),
    TRUE, ""
)</f>
        <v>0.7</v>
      </c>
      <c r="AN74" s="46">
        <v>70</v>
      </c>
      <c r="AO74" s="43" cm="1">
        <f t="array" aca="1" ref="AO74" ca="1">_xlfn.IFS(
    $I74=0,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$I74&lt;C$14, MIN(Payline!J$5/10, COUNTIF(J72:J74, $AO$1)) +
              MIN(Payline!J$4/10, COUNTIF(J73:J75, $AO$1)) +
              MIN(Payline!J$3/10, COUNTIF(J74:J76, $AO$1)),
    TRUE, ""
)</f>
        <v>0.3</v>
      </c>
      <c r="AP74" s="43" cm="1">
        <f t="array" aca="1" ref="AP74" ca="1">_xlfn.IFS(
    $I74=0,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$I74&lt;D$14, MIN(Payline!K$5/10, COUNTIF(K72:K74, $AO$1)) +
              MIN(Payline!K$4/10, COUNTIF(K73:K75, $AO$1)) +
              MIN(Payline!K$3/10, COUNTIF(K74:K76, $AO$1)),
    TRUE, ""
)</f>
        <v>0.3</v>
      </c>
      <c r="AQ74" s="43" cm="1">
        <f t="array" aca="1" ref="AQ74" ca="1">_xlfn.IFS(
    $I74=0,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$I74&lt;E$14, MIN(Payline!L$5/10, COUNTIF(L72:L74, $AO$1)) +
              MIN(Payline!L$4/10, COUNTIF(L73:L75, $AO$1)) +
              MIN(Payline!L$3/10, COUNTIF(L74:L76, $AO$1)),
    TRUE, ""
)</f>
        <v>0.3</v>
      </c>
      <c r="AR74" s="43" cm="1">
        <f t="array" aca="1" ref="AR74" ca="1">_xlfn.IFS(
    $I74=0,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$I74&lt;F$14, MIN(Payline!M$5/10, COUNTIF(M72:M74, $AO$1)) +
              MIN(Payline!M$4/10, COUNTIF(M73:M75, $AO$1)) +
              MIN(Payline!M$3/10, COUNTIF(M74:M76, $AO$1)),
    TRUE, ""
)</f>
        <v>0.4</v>
      </c>
      <c r="AS74" s="43" cm="1">
        <f t="array" aca="1" ref="AS74" ca="1">_xlfn.IFS(
    $I74=0,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$I74&lt;G$14, MIN(Payline!N$5/10, COUNTIF(N72:N74, $AO$1)) +
              MIN(Payline!N$4/10, COUNTIF(N73:N75, $AO$1)) +
              MIN(Payline!N$3/10, COUNTIF(N74:N76, $AO$1)),
    TRUE, ""
)</f>
        <v>0.3</v>
      </c>
      <c r="AT74" s="46">
        <v>70</v>
      </c>
      <c r="AU74" s="43" cm="1">
        <f t="array" aca="1" ref="AU74" ca="1">_xlfn.IFS(
    $I74=0,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$I74&lt;C$14, MIN(Payline!J$5/10, COUNTIF(J72:J74, $AU$1)) +
              MIN(Payline!J$4/10, COUNTIF(J73:J75, $AU$1)) +
              MIN(Payline!J$3/10, COUNTIF(J74:J76, $AU$1)),
    TRUE, ""
)</f>
        <v>0</v>
      </c>
      <c r="AV74" s="43" cm="1">
        <f t="array" aca="1" ref="AV74" ca="1">_xlfn.IFS(
    $I74=0,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$I74&lt;D$14, MIN(Payline!K$5/10, COUNTIF(K72:K74, $AU$1)) +
              MIN(Payline!K$4/10, COUNTIF(K73:K75, $AU$1)) +
              MIN(Payline!K$3/10, COUNTIF(K74:K76, $AU$1)),
    TRUE, ""
)</f>
        <v>0</v>
      </c>
      <c r="AW74" s="43" cm="1">
        <f t="array" aca="1" ref="AW74" ca="1">_xlfn.IFS(
    $I74=0,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$I74&lt;E$14, MIN(Payline!L$5/10, COUNTIF(L72:L74, $AU$1)) +
              MIN(Payline!L$4/10, COUNTIF(L73:L75, $AU$1)) +
              MIN(Payline!L$3/10, COUNTIF(L74:L76, $AU$1)),
    TRUE, ""
)</f>
        <v>0</v>
      </c>
      <c r="AX74" s="43" cm="1">
        <f t="array" aca="1" ref="AX74" ca="1">_xlfn.IFS(
    $I74=0,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$I74&lt;F$14, MIN(Payline!M$5/10, COUNTIF(M72:M74, $AU$1)) +
              MIN(Payline!M$4/10, COUNTIF(M73:M75, $AU$1)) +
              MIN(Payline!M$3/10, COUNTIF(M74:M76, $AU$1)),
    TRUE, ""
)</f>
        <v>0</v>
      </c>
      <c r="AY74" s="43" cm="1">
        <f t="array" aca="1" ref="AY74" ca="1">_xlfn.IFS(
    $I74=0,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$I74&lt;G$14, MIN(Payline!N$5/10, COUNTIF(N72:N74, $AU$1)) +
              MIN(Payline!N$4/10, COUNTIF(N73:N75, $AU$1)) +
              MIN(Payline!N$3/10, COUNTIF(N74:N76, $AU$1)),
    TRUE, ""
)</f>
        <v>0</v>
      </c>
      <c r="AZ74" s="46">
        <v>70</v>
      </c>
      <c r="BA74" s="43" cm="1">
        <f t="array" aca="1" ref="BA74" ca="1">_xlfn.IFS(
    $I74=0,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$I74&lt;C$14, MIN(Payline!J$5/10, COUNTIF(J72:J74, $BA$1)) +
              MIN(Payline!J$4/10, COUNTIF(J73:J75, $BA$1)) +
              MIN(Payline!J$3/10, COUNTIF(J74:J76, $BA$1)),
    TRUE, ""
)</f>
        <v>1</v>
      </c>
      <c r="BB74" s="43" cm="1">
        <f t="array" aca="1" ref="BB74" ca="1">_xlfn.IFS(
    $I74=0,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$I74&lt;D$14, MIN(Payline!K$5/10, COUNTIF(K72:K74, $BA$1)) +
              MIN(Payline!K$4/10, COUNTIF(K73:K75, $BA$1)) +
              MIN(Payline!K$3/10, COUNTIF(K74:K76, $BA$1)),
    TRUE, ""
)</f>
        <v>1</v>
      </c>
      <c r="BC74" s="43" cm="1">
        <f t="array" aca="1" ref="BC74" ca="1">_xlfn.IFS(
    $I74=0,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$I74&lt;E$14, MIN(Payline!L$5/10, COUNTIF(L72:L74, $BA$1)) +
              MIN(Payline!L$4/10, COUNTIF(L73:L75, $BA$1)) +
              MIN(Payline!L$3/10, COUNTIF(L74:L76, $BA$1)),
    TRUE, ""
)</f>
        <v>1</v>
      </c>
      <c r="BD74" s="43" cm="1">
        <f t="array" aca="1" ref="BD74" ca="1">_xlfn.IFS(
    $I74=0,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$I74&lt;F$14, MIN(Payline!M$5/10, COUNTIF(M72:M74, $BA$1)) +
              MIN(Payline!M$4/10, COUNTIF(M73:M75, $BA$1)) +
              MIN(Payline!M$3/10, COUNTIF(M74:M76, $BA$1)),
    TRUE, ""
)</f>
        <v>1</v>
      </c>
      <c r="BE74" s="43" cm="1">
        <f t="array" aca="1" ref="BE74" ca="1">_xlfn.IFS(
    $I74=0,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$I74&lt;G$14, MIN(Payline!N$5/10, COUNTIF(N72:N74, $BA$1)) +
              MIN(Payline!N$4/10, COUNTIF(N73:N75, $BA$1)) +
              MIN(Payline!N$3/10, COUNTIF(N74:N76, $BA$1)),
    TRUE, ""
)</f>
        <v>1</v>
      </c>
      <c r="BF74" s="46">
        <v>70</v>
      </c>
      <c r="BG74" s="43" cm="1">
        <f t="array" aca="1" ref="BG74" ca="1">_xlfn.IFS(
    $I74=0,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$I74&lt;C$14, MIN(Payline!J$5/10, COUNTIF(J72:J74, $BG$1)) +
              MIN(Payline!J$4/10, COUNTIF(J73:J75, $BG$1)) +
              MIN(Payline!J$3/10, COUNTIF(J74:J76, $BG$1)),
    TRUE, ""
)</f>
        <v>0.7</v>
      </c>
      <c r="BH74" s="43" cm="1">
        <f t="array" aca="1" ref="BH74" ca="1">_xlfn.IFS(
    $I74=0,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$I74&lt;D$14, MIN(Payline!K$5/10, COUNTIF(K72:K74, $BG$1)) +
              MIN(Payline!K$4/10, COUNTIF(K73:K75, $BG$1)) +
              MIN(Payline!K$3/10, COUNTIF(K74:K76, $BG$1)),
    TRUE, ""
)</f>
        <v>0.6</v>
      </c>
      <c r="BI74" s="43" cm="1">
        <f t="array" aca="1" ref="BI74" ca="1">_xlfn.IFS(
    $I74=0,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$I74&lt;E$14, MIN(Payline!L$5/10, COUNTIF(L72:L74, $BG$1)) +
              MIN(Payline!L$4/10, COUNTIF(L73:L75, $BG$1)) +
              MIN(Payline!L$3/10, COUNTIF(L74:L76, $BG$1)),
    TRUE, ""
)</f>
        <v>0.7</v>
      </c>
      <c r="BJ74" s="43" cm="1">
        <f t="array" aca="1" ref="BJ74" ca="1">_xlfn.IFS(
    $I74=0,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$I74&lt;F$14, MIN(Payline!M$5/10, COUNTIF(M72:M74, $BG$1)) +
              MIN(Payline!M$4/10, COUNTIF(M73:M75, $BG$1)) +
              MIN(Payline!M$3/10, COUNTIF(M74:M76, $BG$1)),
    TRUE, ""
)</f>
        <v>0.7</v>
      </c>
      <c r="BK74" s="43" cm="1">
        <f t="array" aca="1" ref="BK74" ca="1">_xlfn.IFS(
    $I74=0,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$I74&lt;G$14, MIN(Payline!N$5/10, COUNTIF(N72:N74, $BG$1)) +
              MIN(Payline!N$4/10, COUNTIF(N73:N75, $BG$1)) +
              MIN(Payline!N$3/10, COUNTIF(N74:N76, $BG$1)),
    TRUE, ""
)</f>
        <v>0.7</v>
      </c>
      <c r="BL74" s="46">
        <v>70</v>
      </c>
      <c r="BM74" s="43" cm="1">
        <f t="array" aca="1" ref="BM74" ca="1">_xlfn.IFS(
    $I74=0,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$I74&lt;C$14, MIN(Payline!J$5/10, COUNTIF(J72:J74, $BM$1)) +
              MIN(Payline!J$4/10, COUNTIF(J73:J75, $BM$1)) +
              MIN(Payline!J$3/10, COUNTIF(J74:J76, $BM$1)),
    TRUE, ""
)</f>
        <v>0</v>
      </c>
      <c r="BN74" s="43" cm="1">
        <f t="array" aca="1" ref="BN74" ca="1">_xlfn.IFS(
    $I74=0,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$I74&lt;D$14, MIN(Payline!K$5/10, COUNTIF(K72:K74, $BM$1)) +
              MIN(Payline!K$4/10, COUNTIF(K73:K75, $BM$1)) +
              MIN(Payline!K$3/10, COUNTIF(K74:K76, $BM$1)),
    TRUE, ""
)</f>
        <v>0</v>
      </c>
      <c r="BO74" s="43" cm="1">
        <f t="array" aca="1" ref="BO74" ca="1">_xlfn.IFS(
    $I74=0,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$I74&lt;E$14, MIN(Payline!L$5/10, COUNTIF(L72:L74, $BM$1)) +
              MIN(Payline!L$4/10, COUNTIF(L73:L75, $BM$1)) +
              MIN(Payline!L$3/10, COUNTIF(L74:L76, $BM$1)),
    TRUE, ""
)</f>
        <v>0</v>
      </c>
      <c r="BP74" s="43" cm="1">
        <f t="array" aca="1" ref="BP74" ca="1">_xlfn.IFS(
    $I74=0,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$I74&lt;F$14, MIN(Payline!M$5/10, COUNTIF(M72:M74, $BM$1)) +
              MIN(Payline!M$4/10, COUNTIF(M73:M75, $BM$1)) +
              MIN(Payline!M$3/10, COUNTIF(M74:M76, $BM$1)),
    TRUE, ""
)</f>
        <v>0</v>
      </c>
      <c r="BQ74" s="161" cm="1">
        <f t="array" aca="1" ref="BQ74" ca="1">_xlfn.IFS(
    $I74=0,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$I74&lt;G$14, MIN(Payline!N$5/10, COUNTIF(N72:N74, $BM$1)) +
              MIN(Payline!N$4/10, COUNTIF(N73:N75, $BM$1)) +
              MIN(Payline!N$3/10, COUNTIF(N74:N76, $BM$1)),
    TRUE, ""
)</f>
        <v>0</v>
      </c>
    </row>
    <row r="75" spans="1:69">
      <c r="A75" s="90" t="s">
        <v>9</v>
      </c>
      <c r="B75" s="63">
        <v>5</v>
      </c>
      <c r="C75" s="90">
        <f t="shared" ca="1" si="19"/>
        <v>0.3</v>
      </c>
      <c r="D75" s="43">
        <f t="shared" ca="1" si="20"/>
        <v>0.3</v>
      </c>
      <c r="E75" s="43">
        <f t="shared" ca="1" si="21"/>
        <v>0.3</v>
      </c>
      <c r="F75" s="43">
        <f t="shared" ca="1" si="22"/>
        <v>0.4</v>
      </c>
      <c r="G75" s="89">
        <f t="shared" ca="1" si="23"/>
        <v>0.3</v>
      </c>
      <c r="I75" s="84">
        <v>71</v>
      </c>
      <c r="J75" s="83" t="s">
        <v>192</v>
      </c>
      <c r="K75" s="83" t="s">
        <v>192</v>
      </c>
      <c r="L75" s="83" t="s">
        <v>192</v>
      </c>
      <c r="M75" s="83" t="s">
        <v>192</v>
      </c>
      <c r="N75" s="83" t="s">
        <v>192</v>
      </c>
      <c r="P75" s="46">
        <v>71</v>
      </c>
      <c r="Q75" s="43" cm="1">
        <f t="array" aca="1" ref="Q75" ca="1">_xlfn.IFS(
    $I75=0,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$I75=1, MIN(Payline!J$5/10, COUNTIF(INDIRECT(ADDRESS(C$14+3, COLUMN(J$1))), $Q$1) + COUNTIF(J$4, $Q$1) + COUNTIF(J$5, $Q$1)) +
          MIN(Payline!J$4/10, COUNTIF(J$4, $Q$1) + COUNTIF(J$5, $Q$1) + COUNTIF(J$6, $Q$1)) +
          MIN(Payline!J$3/10, COUNTIF(J$5:J$7, $Q$1)),
    $I75=(C$14-2),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$I75&lt;C$14, MIN(Payline!J$5/10, COUNTIF(J73:J75, $Q$1)) +
              MIN(Payline!J$4/10, COUNTIF(J74:J76, $Q$1)) +
              MIN(Payline!J$3/10, COUNTIF(J75:J77, $Q$1)),
    TRUE, ""
)</f>
        <v>0</v>
      </c>
      <c r="R75" s="43" cm="1">
        <f t="array" aca="1" ref="R75" ca="1">_xlfn.IFS(
    $I75=0,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$I75=1, MIN(Payline!K$5/10, COUNTIF(INDIRECT(ADDRESS(D$14+3, COLUMN(K$1))), $Q$1) + COUNTIF(K$4, $Q$1) + COUNTIF(K$5, $Q$1)) +
          MIN(Payline!K$4/10, COUNTIF(K$4, $Q$1) + COUNTIF(K$5, $Q$1) + COUNTIF(K$6, $Q$1)) +
          MIN(Payline!K$3/10, COUNTIF(K$5:K$7, $Q$1)),
    $I75=(D$14-2),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$I75&lt;D$14, MIN(Payline!K$5/10, COUNTIF(K73:K75, $Q$1)) +
              MIN(Payline!K$4/10, COUNTIF(K74:K76, $Q$1)) +
              MIN(Payline!K$3/10, COUNTIF(K75:K77, $Q$1)),
    TRUE, ""
)</f>
        <v>0</v>
      </c>
      <c r="S75" s="43" cm="1">
        <f t="array" aca="1" ref="S75" ca="1">_xlfn.IFS(
    $I75=0,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$I75=1, MIN(Payline!L$5/10, COUNTIF(INDIRECT(ADDRESS(E$14+3, COLUMN(L$1))), $Q$1) + COUNTIF(L$4, $Q$1) + COUNTIF(L$5, $Q$1)) +
          MIN(Payline!L$4/10, COUNTIF(L$4, $Q$1) + COUNTIF(L$5, $Q$1) + COUNTIF(L$6, $Q$1)) +
          MIN(Payline!L$3/10, COUNTIF(L$5:L$7, $Q$1)),
    $I75=(E$14-2),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$I75&lt;E$14, MIN(Payline!L$5/10, COUNTIF(L73:L75, $Q$1)) +
              MIN(Payline!L$4/10, COUNTIF(L74:L76, $Q$1)) +
              MIN(Payline!L$3/10, COUNTIF(L75:L77, $Q$1)),
    TRUE, ""
)</f>
        <v>0</v>
      </c>
      <c r="T75" s="43" cm="1">
        <f t="array" aca="1" ref="T75" ca="1">_xlfn.IFS(
    $I75=0,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$I75=1, MIN(Payline!M$5/10, COUNTIF(INDIRECT(ADDRESS(F$14+3, COLUMN(M$1))), $Q$1) + COUNTIF(M$4, $Q$1) + COUNTIF(M$5, $Q$1)) +
          MIN(Payline!M$4/10, COUNTIF(M$4, $Q$1) + COUNTIF(M$5, $Q$1) + COUNTIF(M$6, $Q$1)) +
          MIN(Payline!M$3/10, COUNTIF(M$5:M$7, $Q$1)),
    $I75=(F$14-2),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$I75&lt;F$14, MIN(Payline!M$5/10, COUNTIF(M73:M75, $Q$1)) +
              MIN(Payline!M$4/10, COUNTIF(M74:M76, $Q$1)) +
              MIN(Payline!M$3/10, COUNTIF(M75:M77, $Q$1)),
    TRUE, ""
)</f>
        <v>0</v>
      </c>
      <c r="U75" s="43" cm="1">
        <f t="array" aca="1" ref="U75" ca="1">_xlfn.IFS(
    $I75=0,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$I75=1, MIN(Payline!N$5/10, COUNTIF(INDIRECT(ADDRESS(G$14+3, COLUMN(N$1))), $Q$1) + COUNTIF(N$4, $Q$1) + COUNTIF(N$5, $Q$1)) +
          MIN(Payline!N$4/10, COUNTIF(N$4, $Q$1) + COUNTIF(N$5, $Q$1) + COUNTIF(N$6, $Q$1)) +
          MIN(Payline!N$3/10, COUNTIF(N$5:N$7, $Q$1)),
    $I75=(G$14-2),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$I75&lt;G$14, MIN(Payline!N$5/10, COUNTIF(N73:N75, $Q$1)) +
              MIN(Payline!N$4/10, COUNTIF(N74:N76, $Q$1)) +
              MIN(Payline!N$3/10, COUNTIF(N75:N77, $Q$1)),
    TRUE, ""
)</f>
        <v>0</v>
      </c>
      <c r="V75" s="46">
        <v>71</v>
      </c>
      <c r="W75" s="43" cm="1">
        <f t="array" aca="1" ref="W75" ca="1">_xlfn.IFS(
    $I75=0,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$I75=1, MIN(Payline!J$5/10, COUNTIF(INDIRECT(ADDRESS(C$14+3, COLUMN(J$1))), $W$1) + COUNTIF(J$4, $W$1) + COUNTIF(J$5, $W$1)) +
          MIN(Payline!J$4/10, COUNTIF(J$4, $W$1) + COUNTIF(J$5, $W$1) + COUNTIF(J$6, $W$1)) +
          MIN(Payline!J$3/10, COUNTIF(J$5:J$7, $W$1)),
    $I75=(C$14-2),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$I75&lt;C$14, MIN(Payline!J$5/10, COUNTIF(J73:J75, $W$1)) +
              MIN(Payline!J$4/10, COUNTIF(J74:J76, $W$1)) +
              MIN(Payline!J$3/10, COUNTIF(J75:J77, $W$1)),
    TRUE, ""
)</f>
        <v>0</v>
      </c>
      <c r="X75" s="43" cm="1">
        <f t="array" aca="1" ref="X75" ca="1">_xlfn.IFS(
    $I75=0,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$I75=1, MIN(Payline!K$5/10, COUNTIF(INDIRECT(ADDRESS(D$14+3, COLUMN(K$1))), $W$1) + COUNTIF(K$4, $W$1) + COUNTIF(K$5, $W$1)) +
          MIN(Payline!K$4/10, COUNTIF(K$4, $W$1) + COUNTIF(K$5, $W$1) + COUNTIF(K$6, $W$1)) +
          MIN(Payline!K$3/10, COUNTIF(K$5:K$7, $W$1)),
    $I75=(D$14-2),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$I75&lt;D$14, MIN(Payline!K$5/10, COUNTIF(K73:K75, $W$1)) +
              MIN(Payline!K$4/10, COUNTIF(K74:K76, $W$1)) +
              MIN(Payline!K$3/10, COUNTIF(K75:K77, $W$1)),
    TRUE, ""
)</f>
        <v>0</v>
      </c>
      <c r="Y75" s="43" cm="1">
        <f t="array" aca="1" ref="Y75" ca="1">_xlfn.IFS(
    $I75=0,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$I75=1, MIN(Payline!L$5/10, COUNTIF(INDIRECT(ADDRESS(E$14+3, COLUMN(L$1))), $W$1) + COUNTIF(L$4, $W$1) + COUNTIF(L$5, $W$1)) +
          MIN(Payline!L$4/10, COUNTIF(L$4, $W$1) + COUNTIF(L$5, $W$1) + COUNTIF(L$6, $W$1)) +
          MIN(Payline!L$3/10, COUNTIF(L$5:L$7, $W$1)),
    $I75=(E$14-2),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$I75&lt;E$14, MIN(Payline!L$5/10, COUNTIF(L73:L75, $W$1)) +
              MIN(Payline!L$4/10, COUNTIF(L74:L76, $W$1)) +
              MIN(Payline!L$3/10, COUNTIF(L75:L77, $W$1)),
    TRUE, ""
)</f>
        <v>0</v>
      </c>
      <c r="Z75" s="43" cm="1">
        <f t="array" aca="1" ref="Z75" ca="1">_xlfn.IFS(
    $I75=0,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$I75=1, MIN(Payline!M$5/10, COUNTIF(INDIRECT(ADDRESS(F$14+3, COLUMN(M$1))), $W$1) + COUNTIF(M$4, $W$1) + COUNTIF(M$5, $W$1)) +
          MIN(Payline!M$4/10, COUNTIF(M$4, $W$1) + COUNTIF(M$5, $W$1) + COUNTIF(M$6, $W$1)) +
          MIN(Payline!M$3/10, COUNTIF(M$5:M$7, $W$1)),
    $I75=(F$14-2),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$I75&lt;F$14, MIN(Payline!M$5/10, COUNTIF(M73:M75, $W$1)) +
              MIN(Payline!M$4/10, COUNTIF(M74:M76, $W$1)) +
              MIN(Payline!M$3/10, COUNTIF(M75:M77, $W$1)),
    TRUE, ""
)</f>
        <v>0</v>
      </c>
      <c r="AA75" s="43" cm="1">
        <f t="array" aca="1" ref="AA75" ca="1">_xlfn.IFS(
    $I75=0,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$I75=1, MIN(Payline!N$5/10, COUNTIF(INDIRECT(ADDRESS(G$14+3, COLUMN(N$1))), $W$1) + COUNTIF(N$4, $W$1) + COUNTIF(N$5, $W$1)) +
          MIN(Payline!N$4/10, COUNTIF(N$4, $W$1) + COUNTIF(N$5, $W$1) + COUNTIF(N$6, $W$1)) +
          MIN(Payline!N$3/10, COUNTIF(N$5:N$7, $W$1)),
    $I75=(G$14-2),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$I75&lt;G$14, MIN(Payline!N$5/10, COUNTIF(N73:N75, $W$1)) +
              MIN(Payline!N$4/10, COUNTIF(N74:N76, $W$1)) +
              MIN(Payline!N$3/10, COUNTIF(N75:N77, $W$1)),
    TRUE, ""
)</f>
        <v>0</v>
      </c>
      <c r="AB75" s="46">
        <v>71</v>
      </c>
      <c r="AC75" s="43" cm="1">
        <f t="array" aca="1" ref="AC75" ca="1">_xlfn.IFS(
    $I75=0,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$I75&lt;C$14, MIN(Payline!J$5/10, COUNTIF(J73:J75, $AC$1)) +
              MIN(Payline!J$4/10, COUNTIF(J74:J76, $AC$1)) +
              MIN(Payline!J$3/10, COUNTIF(J75:J77, $AC$1)),
    TRUE, ""
)</f>
        <v>0</v>
      </c>
      <c r="AD75" s="43" cm="1">
        <f t="array" aca="1" ref="AD75" ca="1">_xlfn.IFS(
    $I75=0,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$I75&lt;D$14, MIN(Payline!K$5/10, COUNTIF(K73:K75, $AC$1)) +
              MIN(Payline!K$4/10, COUNTIF(K74:K76, $AC$1)) +
              MIN(Payline!K$3/10, COUNTIF(K75:K77, $AC$1)),
    TRUE, ""
)</f>
        <v>0</v>
      </c>
      <c r="AE75" s="43" cm="1">
        <f t="array" aca="1" ref="AE75" ca="1">_xlfn.IFS(
    $I75=0,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$I75&lt;E$14, MIN(Payline!L$5/10, COUNTIF(L73:L75, $AC$1)) +
              MIN(Payline!L$4/10, COUNTIF(L74:L76, $AC$1)) +
              MIN(Payline!L$3/10, COUNTIF(L75:L77, $AC$1)),
    TRUE, ""
)</f>
        <v>0</v>
      </c>
      <c r="AF75" s="43" cm="1">
        <f t="array" aca="1" ref="AF75" ca="1">_xlfn.IFS(
    $I75=0,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$I75&lt;F$14, MIN(Payline!M$5/10, COUNTIF(M73:M75, $AC$1)) +
              MIN(Payline!M$4/10, COUNTIF(M74:M76, $AC$1)) +
              MIN(Payline!M$3/10, COUNTIF(M75:M77, $AC$1)),
    TRUE, ""
)</f>
        <v>0</v>
      </c>
      <c r="AG75" s="43" cm="1">
        <f t="array" aca="1" ref="AG75" ca="1">_xlfn.IFS(
    $I75=0,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$I75&lt;G$14, MIN(Payline!N$5/10, COUNTIF(N73:N75, $AC$1)) +
              MIN(Payline!N$4/10, COUNTIF(N74:N76, $AC$1)) +
              MIN(Payline!N$3/10, COUNTIF(N75:N77, $AC$1)),
    TRUE, ""
)</f>
        <v>0</v>
      </c>
      <c r="AH75" s="46">
        <v>71</v>
      </c>
      <c r="AI75" s="43" cm="1">
        <f t="array" aca="1" ref="AI75" ca="1">_xlfn.IFS(
    $I75=0,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$I75&lt;C$14, MIN(Payline!J$5/10, COUNTIF(J73:J75, $AI$1)) +
              MIN(Payline!J$4/10, COUNTIF(J74:J76, $AI$1)) +
              MIN(Payline!J$3/10, COUNTIF(J75:J77, $AI$1)),
    TRUE, ""
)</f>
        <v>0.3</v>
      </c>
      <c r="AJ75" s="43" cm="1">
        <f t="array" aca="1" ref="AJ75" ca="1">_xlfn.IFS(
    $I75=0,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$I75&lt;D$14, MIN(Payline!K$5/10, COUNTIF(K73:K75, $AI$1)) +
              MIN(Payline!K$4/10, COUNTIF(K74:K76, $AI$1)) +
              MIN(Payline!K$3/10, COUNTIF(K75:K77, $AI$1)),
    TRUE, ""
)</f>
        <v>0.4</v>
      </c>
      <c r="AK75" s="43" cm="1">
        <f t="array" aca="1" ref="AK75" ca="1">_xlfn.IFS(
    $I75=0,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$I75&lt;E$14, MIN(Payline!L$5/10, COUNTIF(L73:L75, $AI$1)) +
              MIN(Payline!L$4/10, COUNTIF(L74:L76, $AI$1)) +
              MIN(Payline!L$3/10, COUNTIF(L75:L77, $AI$1)),
    TRUE, ""
)</f>
        <v>0.3</v>
      </c>
      <c r="AL75" s="43" cm="1">
        <f t="array" aca="1" ref="AL75" ca="1">_xlfn.IFS(
    $I75=0,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$I75&lt;F$14, MIN(Payline!M$5/10, COUNTIF(M73:M75, $AI$1)) +
              MIN(Payline!M$4/10, COUNTIF(M74:M76, $AI$1)) +
              MIN(Payline!M$3/10, COUNTIF(M75:M77, $AI$1)),
    TRUE, ""
)</f>
        <v>0.3</v>
      </c>
      <c r="AM75" s="43" cm="1">
        <f t="array" aca="1" ref="AM75" ca="1">_xlfn.IFS(
    $I75=0,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$I75&lt;G$14, MIN(Payline!N$5/10, COUNTIF(N73:N75, $AI$1)) +
              MIN(Payline!N$4/10, COUNTIF(N74:N76, $AI$1)) +
              MIN(Payline!N$3/10, COUNTIF(N75:N77, $AI$1)),
    TRUE, ""
)</f>
        <v>0.3</v>
      </c>
      <c r="AN75" s="46">
        <v>71</v>
      </c>
      <c r="AO75" s="43" cm="1">
        <f t="array" aca="1" ref="AO75" ca="1">_xlfn.IFS(
    $I75=0,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$I75&lt;C$14, MIN(Payline!J$5/10, COUNTIF(J73:J75, $AO$1)) +
              MIN(Payline!J$4/10, COUNTIF(J74:J76, $AO$1)) +
              MIN(Payline!J$3/10, COUNTIF(J75:J77, $AO$1)),
    TRUE, ""
)</f>
        <v>0.7</v>
      </c>
      <c r="AP75" s="43" cm="1">
        <f t="array" aca="1" ref="AP75" ca="1">_xlfn.IFS(
    $I75=0,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$I75&lt;D$14, MIN(Payline!K$5/10, COUNTIF(K73:K75, $AO$1)) +
              MIN(Payline!K$4/10, COUNTIF(K74:K76, $AO$1)) +
              MIN(Payline!K$3/10, COUNTIF(K75:K77, $AO$1)),
    TRUE, ""
)</f>
        <v>0.6</v>
      </c>
      <c r="AQ75" s="43" cm="1">
        <f t="array" aca="1" ref="AQ75" ca="1">_xlfn.IFS(
    $I75=0,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$I75&lt;E$14, MIN(Payline!L$5/10, COUNTIF(L73:L75, $AO$1)) +
              MIN(Payline!L$4/10, COUNTIF(L74:L76, $AO$1)) +
              MIN(Payline!L$3/10, COUNTIF(L75:L77, $AO$1)),
    TRUE, ""
)</f>
        <v>0.7</v>
      </c>
      <c r="AR75" s="43" cm="1">
        <f t="array" aca="1" ref="AR75" ca="1">_xlfn.IFS(
    $I75=0,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$I75&lt;F$14, MIN(Payline!M$5/10, COUNTIF(M73:M75, $AO$1)) +
              MIN(Payline!M$4/10, COUNTIF(M74:M76, $AO$1)) +
              MIN(Payline!M$3/10, COUNTIF(M75:M77, $AO$1)),
    TRUE, ""
)</f>
        <v>0.7</v>
      </c>
      <c r="AS75" s="43" cm="1">
        <f t="array" aca="1" ref="AS75" ca="1">_xlfn.IFS(
    $I75=0,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$I75&lt;G$14, MIN(Payline!N$5/10, COUNTIF(N73:N75, $AO$1)) +
              MIN(Payline!N$4/10, COUNTIF(N74:N76, $AO$1)) +
              MIN(Payline!N$3/10, COUNTIF(N75:N77, $AO$1)),
    TRUE, ""
)</f>
        <v>0.7</v>
      </c>
      <c r="AT75" s="46">
        <v>71</v>
      </c>
      <c r="AU75" s="43" cm="1">
        <f t="array" aca="1" ref="AU75" ca="1">_xlfn.IFS(
    $I75=0,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$I75&lt;C$14, MIN(Payline!J$5/10, COUNTIF(J73:J75, $AU$1)) +
              MIN(Payline!J$4/10, COUNTIF(J74:J76, $AU$1)) +
              MIN(Payline!J$3/10, COUNTIF(J75:J77, $AU$1)),
    TRUE, ""
)</f>
        <v>0</v>
      </c>
      <c r="AV75" s="43" cm="1">
        <f t="array" aca="1" ref="AV75" ca="1">_xlfn.IFS(
    $I75=0,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$I75&lt;D$14, MIN(Payline!K$5/10, COUNTIF(K73:K75, $AU$1)) +
              MIN(Payline!K$4/10, COUNTIF(K74:K76, $AU$1)) +
              MIN(Payline!K$3/10, COUNTIF(K75:K77, $AU$1)),
    TRUE, ""
)</f>
        <v>0</v>
      </c>
      <c r="AW75" s="43" cm="1">
        <f t="array" aca="1" ref="AW75" ca="1">_xlfn.IFS(
    $I75=0,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$I75&lt;E$14, MIN(Payline!L$5/10, COUNTIF(L73:L75, $AU$1)) +
              MIN(Payline!L$4/10, COUNTIF(L74:L76, $AU$1)) +
              MIN(Payline!L$3/10, COUNTIF(L75:L77, $AU$1)),
    TRUE, ""
)</f>
        <v>0</v>
      </c>
      <c r="AX75" s="43" cm="1">
        <f t="array" aca="1" ref="AX75" ca="1">_xlfn.IFS(
    $I75=0,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$I75&lt;F$14, MIN(Payline!M$5/10, COUNTIF(M73:M75, $AU$1)) +
              MIN(Payline!M$4/10, COUNTIF(M74:M76, $AU$1)) +
              MIN(Payline!M$3/10, COUNTIF(M75:M77, $AU$1)),
    TRUE, ""
)</f>
        <v>0</v>
      </c>
      <c r="AY75" s="43" cm="1">
        <f t="array" aca="1" ref="AY75" ca="1">_xlfn.IFS(
    $I75=0,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$I75&lt;G$14, MIN(Payline!N$5/10, COUNTIF(N73:N75, $AU$1)) +
              MIN(Payline!N$4/10, COUNTIF(N74:N76, $AU$1)) +
              MIN(Payline!N$3/10, COUNTIF(N75:N77, $AU$1)),
    TRUE, ""
)</f>
        <v>0</v>
      </c>
      <c r="AZ75" s="46">
        <v>71</v>
      </c>
      <c r="BA75" s="43" cm="1">
        <f t="array" aca="1" ref="BA75" ca="1">_xlfn.IFS(
    $I75=0,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$I75&lt;C$14, MIN(Payline!J$5/10, COUNTIF(J73:J75, $BA$1)) +
              MIN(Payline!J$4/10, COUNTIF(J74:J76, $BA$1)) +
              MIN(Payline!J$3/10, COUNTIF(J75:J77, $BA$1)),
    TRUE, ""
)</f>
        <v>0.7</v>
      </c>
      <c r="BB75" s="43" cm="1">
        <f t="array" aca="1" ref="BB75" ca="1">_xlfn.IFS(
    $I75=0,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$I75&lt;D$14, MIN(Payline!K$5/10, COUNTIF(K73:K75, $BA$1)) +
              MIN(Payline!K$4/10, COUNTIF(K74:K76, $BA$1)) +
              MIN(Payline!K$3/10, COUNTIF(K75:K77, $BA$1)),
    TRUE, ""
)</f>
        <v>0.7</v>
      </c>
      <c r="BC75" s="43" cm="1">
        <f t="array" aca="1" ref="BC75" ca="1">_xlfn.IFS(
    $I75=0,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$I75&lt;E$14, MIN(Payline!L$5/10, COUNTIF(L73:L75, $BA$1)) +
              MIN(Payline!L$4/10, COUNTIF(L74:L76, $BA$1)) +
              MIN(Payline!L$3/10, COUNTIF(L75:L77, $BA$1)),
    TRUE, ""
)</f>
        <v>0.7</v>
      </c>
      <c r="BD75" s="43" cm="1">
        <f t="array" aca="1" ref="BD75" ca="1">_xlfn.IFS(
    $I75=0,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$I75&lt;F$14, MIN(Payline!M$5/10, COUNTIF(M73:M75, $BA$1)) +
              MIN(Payline!M$4/10, COUNTIF(M74:M76, $BA$1)) +
              MIN(Payline!M$3/10, COUNTIF(M75:M77, $BA$1)),
    TRUE, ""
)</f>
        <v>0.6</v>
      </c>
      <c r="BE75" s="43" cm="1">
        <f t="array" aca="1" ref="BE75" ca="1">_xlfn.IFS(
    $I75=0,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$I75&lt;G$14, MIN(Payline!N$5/10, COUNTIF(N73:N75, $BA$1)) +
              MIN(Payline!N$4/10, COUNTIF(N74:N76, $BA$1)) +
              MIN(Payline!N$3/10, COUNTIF(N75:N77, $BA$1)),
    TRUE, ""
)</f>
        <v>0.7</v>
      </c>
      <c r="BF75" s="46">
        <v>71</v>
      </c>
      <c r="BG75" s="43" cm="1">
        <f t="array" aca="1" ref="BG75" ca="1">_xlfn.IFS(
    $I75=0,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$I75&lt;C$14, MIN(Payline!J$5/10, COUNTIF(J73:J75, $BG$1)) +
              MIN(Payline!J$4/10, COUNTIF(J74:J76, $BG$1)) +
              MIN(Payline!J$3/10, COUNTIF(J75:J77, $BG$1)),
    TRUE, ""
)</f>
        <v>1</v>
      </c>
      <c r="BH75" s="43" cm="1">
        <f t="array" aca="1" ref="BH75" ca="1">_xlfn.IFS(
    $I75=0,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$I75&lt;D$14, MIN(Payline!K$5/10, COUNTIF(K73:K75, $BG$1)) +
              MIN(Payline!K$4/10, COUNTIF(K74:K76, $BG$1)) +
              MIN(Payline!K$3/10, COUNTIF(K75:K77, $BG$1)),
    TRUE, ""
)</f>
        <v>1</v>
      </c>
      <c r="BI75" s="43" cm="1">
        <f t="array" aca="1" ref="BI75" ca="1">_xlfn.IFS(
    $I75=0,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$I75&lt;E$14, MIN(Payline!L$5/10, COUNTIF(L73:L75, $BG$1)) +
              MIN(Payline!L$4/10, COUNTIF(L74:L76, $BG$1)) +
              MIN(Payline!L$3/10, COUNTIF(L75:L77, $BG$1)),
    TRUE, ""
)</f>
        <v>1</v>
      </c>
      <c r="BJ75" s="43" cm="1">
        <f t="array" aca="1" ref="BJ75" ca="1">_xlfn.IFS(
    $I75=0,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$I75&lt;F$14, MIN(Payline!M$5/10, COUNTIF(M73:M75, $BG$1)) +
              MIN(Payline!M$4/10, COUNTIF(M74:M76, $BG$1)) +
              MIN(Payline!M$3/10, COUNTIF(M75:M77, $BG$1)),
    TRUE, ""
)</f>
        <v>1</v>
      </c>
      <c r="BK75" s="43" cm="1">
        <f t="array" aca="1" ref="BK75" ca="1">_xlfn.IFS(
    $I75=0,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$I75&lt;G$14, MIN(Payline!N$5/10, COUNTIF(N73:N75, $BG$1)) +
              MIN(Payline!N$4/10, COUNTIF(N74:N76, $BG$1)) +
              MIN(Payline!N$3/10, COUNTIF(N75:N77, $BG$1)),
    TRUE, ""
)</f>
        <v>1</v>
      </c>
      <c r="BL75" s="46">
        <v>71</v>
      </c>
      <c r="BM75" s="43" cm="1">
        <f t="array" aca="1" ref="BM75" ca="1">_xlfn.IFS(
    $I75=0,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$I75&lt;C$14, MIN(Payline!J$5/10, COUNTIF(J73:J75, $BM$1)) +
              MIN(Payline!J$4/10, COUNTIF(J74:J76, $BM$1)) +
              MIN(Payline!J$3/10, COUNTIF(J75:J77, $BM$1)),
    TRUE, ""
)</f>
        <v>0.3</v>
      </c>
      <c r="BN75" s="43" cm="1">
        <f t="array" aca="1" ref="BN75" ca="1">_xlfn.IFS(
    $I75=0,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$I75&lt;D$14, MIN(Payline!K$5/10, COUNTIF(K73:K75, $BM$1)) +
              MIN(Payline!K$4/10, COUNTIF(K74:K76, $BM$1)) +
              MIN(Payline!K$3/10, COUNTIF(K75:K77, $BM$1)),
    TRUE, ""
)</f>
        <v>0.3</v>
      </c>
      <c r="BO75" s="43" cm="1">
        <f t="array" aca="1" ref="BO75" ca="1">_xlfn.IFS(
    $I75=0,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$I75&lt;E$14, MIN(Payline!L$5/10, COUNTIF(L73:L75, $BM$1)) +
              MIN(Payline!L$4/10, COUNTIF(L74:L76, $BM$1)) +
              MIN(Payline!L$3/10, COUNTIF(L75:L77, $BM$1)),
    TRUE, ""
)</f>
        <v>0.3</v>
      </c>
      <c r="BP75" s="43" cm="1">
        <f t="array" aca="1" ref="BP75" ca="1">_xlfn.IFS(
    $I75=0,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$I75&lt;F$14, MIN(Payline!M$5/10, COUNTIF(M73:M75, $BM$1)) +
              MIN(Payline!M$4/10, COUNTIF(M74:M76, $BM$1)) +
              MIN(Payline!M$3/10, COUNTIF(M75:M77, $BM$1)),
    TRUE, ""
)</f>
        <v>0.4</v>
      </c>
      <c r="BQ75" s="161" cm="1">
        <f t="array" aca="1" ref="BQ75" ca="1">_xlfn.IFS(
    $I75=0,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$I75&lt;G$14, MIN(Payline!N$5/10, COUNTIF(N73:N75, $BM$1)) +
              MIN(Payline!N$4/10, COUNTIF(N74:N76, $BM$1)) +
              MIN(Payline!N$3/10, COUNTIF(N75:N77, $BM$1)),
    TRUE, ""
)</f>
        <v>0.3</v>
      </c>
    </row>
    <row r="76" spans="1:69">
      <c r="A76" s="90" t="s">
        <v>8</v>
      </c>
      <c r="B76" s="63">
        <v>6</v>
      </c>
      <c r="C76" s="90">
        <f t="shared" ca="1" si="19"/>
        <v>0.89999999999999991</v>
      </c>
      <c r="D76" s="43">
        <f t="shared" ca="1" si="20"/>
        <v>1.1000000000000001</v>
      </c>
      <c r="E76" s="43">
        <f t="shared" ca="1" si="21"/>
        <v>0.89999999999999991</v>
      </c>
      <c r="F76" s="43">
        <f t="shared" ca="1" si="22"/>
        <v>1</v>
      </c>
      <c r="G76" s="89">
        <f t="shared" ca="1" si="23"/>
        <v>0.89999999999999991</v>
      </c>
      <c r="I76" s="84">
        <v>72</v>
      </c>
      <c r="J76" s="83" t="s">
        <v>189</v>
      </c>
      <c r="K76" s="83" t="s">
        <v>189</v>
      </c>
      <c r="L76" s="83" t="s">
        <v>189</v>
      </c>
      <c r="M76" s="83" t="s">
        <v>189</v>
      </c>
      <c r="N76" s="83" t="s">
        <v>189</v>
      </c>
      <c r="P76" s="46">
        <v>72</v>
      </c>
      <c r="Q76" s="43" cm="1">
        <f t="array" aca="1" ref="Q76" ca="1">_xlfn.IFS(
    $I76=0,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$I76=1, MIN(Payline!J$5/10, COUNTIF(INDIRECT(ADDRESS(C$14+3, COLUMN(J$1))), $Q$1) + COUNTIF(J$4, $Q$1) + COUNTIF(J$5, $Q$1)) +
          MIN(Payline!J$4/10, COUNTIF(J$4, $Q$1) + COUNTIF(J$5, $Q$1) + COUNTIF(J$6, $Q$1)) +
          MIN(Payline!J$3/10, COUNTIF(J$5:J$7, $Q$1)),
    $I76=(C$14-2),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$I76&lt;C$14, MIN(Payline!J$5/10, COUNTIF(J74:J76, $Q$1)) +
              MIN(Payline!J$4/10, COUNTIF(J75:J77, $Q$1)) +
              MIN(Payline!J$3/10, COUNTIF(J76:J78, $Q$1)),
    TRUE, ""
)</f>
        <v>0</v>
      </c>
      <c r="R76" s="43" cm="1">
        <f t="array" aca="1" ref="R76" ca="1">_xlfn.IFS(
    $I76=0,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$I76=1, MIN(Payline!K$5/10, COUNTIF(INDIRECT(ADDRESS(D$14+3, COLUMN(K$1))), $Q$1) + COUNTIF(K$4, $Q$1) + COUNTIF(K$5, $Q$1)) +
          MIN(Payline!K$4/10, COUNTIF(K$4, $Q$1) + COUNTIF(K$5, $Q$1) + COUNTIF(K$6, $Q$1)) +
          MIN(Payline!K$3/10, COUNTIF(K$5:K$7, $Q$1)),
    $I76=(D$14-2),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$I76&lt;D$14, MIN(Payline!K$5/10, COUNTIF(K74:K76, $Q$1)) +
              MIN(Payline!K$4/10, COUNTIF(K75:K77, $Q$1)) +
              MIN(Payline!K$3/10, COUNTIF(K76:K78, $Q$1)),
    TRUE, ""
)</f>
        <v>0</v>
      </c>
      <c r="S76" s="43" cm="1">
        <f t="array" aca="1" ref="S76" ca="1">_xlfn.IFS(
    $I76=0,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$I76=1, MIN(Payline!L$5/10, COUNTIF(INDIRECT(ADDRESS(E$14+3, COLUMN(L$1))), $Q$1) + COUNTIF(L$4, $Q$1) + COUNTIF(L$5, $Q$1)) +
          MIN(Payline!L$4/10, COUNTIF(L$4, $Q$1) + COUNTIF(L$5, $Q$1) + COUNTIF(L$6, $Q$1)) +
          MIN(Payline!L$3/10, COUNTIF(L$5:L$7, $Q$1)),
    $I76=(E$14-2),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$I76&lt;E$14, MIN(Payline!L$5/10, COUNTIF(L74:L76, $Q$1)) +
              MIN(Payline!L$4/10, COUNTIF(L75:L77, $Q$1)) +
              MIN(Payline!L$3/10, COUNTIF(L76:L78, $Q$1)),
    TRUE, ""
)</f>
        <v>0</v>
      </c>
      <c r="T76" s="43" cm="1">
        <f t="array" aca="1" ref="T76" ca="1">_xlfn.IFS(
    $I76=0,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$I76=1, MIN(Payline!M$5/10, COUNTIF(INDIRECT(ADDRESS(F$14+3, COLUMN(M$1))), $Q$1) + COUNTIF(M$4, $Q$1) + COUNTIF(M$5, $Q$1)) +
          MIN(Payline!M$4/10, COUNTIF(M$4, $Q$1) + COUNTIF(M$5, $Q$1) + COUNTIF(M$6, $Q$1)) +
          MIN(Payline!M$3/10, COUNTIF(M$5:M$7, $Q$1)),
    $I76=(F$14-2),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$I76&lt;F$14, MIN(Payline!M$5/10, COUNTIF(M74:M76, $Q$1)) +
              MIN(Payline!M$4/10, COUNTIF(M75:M77, $Q$1)) +
              MIN(Payline!M$3/10, COUNTIF(M76:M78, $Q$1)),
    TRUE, ""
)</f>
        <v>0</v>
      </c>
      <c r="U76" s="43" cm="1">
        <f t="array" aca="1" ref="U76" ca="1">_xlfn.IFS(
    $I76=0,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$I76=1, MIN(Payline!N$5/10, COUNTIF(INDIRECT(ADDRESS(G$14+3, COLUMN(N$1))), $Q$1) + COUNTIF(N$4, $Q$1) + COUNTIF(N$5, $Q$1)) +
          MIN(Payline!N$4/10, COUNTIF(N$4, $Q$1) + COUNTIF(N$5, $Q$1) + COUNTIF(N$6, $Q$1)) +
          MIN(Payline!N$3/10, COUNTIF(N$5:N$7, $Q$1)),
    $I76=(G$14-2),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$I76&lt;G$14, MIN(Payline!N$5/10, COUNTIF(N74:N76, $Q$1)) +
              MIN(Payline!N$4/10, COUNTIF(N75:N77, $Q$1)) +
              MIN(Payline!N$3/10, COUNTIF(N76:N78, $Q$1)),
    TRUE, ""
)</f>
        <v>0</v>
      </c>
      <c r="V76" s="46">
        <v>72</v>
      </c>
      <c r="W76" s="43" cm="1">
        <f t="array" aca="1" ref="W76" ca="1">_xlfn.IFS(
    $I76=0,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$I76=1, MIN(Payline!J$5/10, COUNTIF(INDIRECT(ADDRESS(C$14+3, COLUMN(J$1))), $W$1) + COUNTIF(J$4, $W$1) + COUNTIF(J$5, $W$1)) +
          MIN(Payline!J$4/10, COUNTIF(J$4, $W$1) + COUNTIF(J$5, $W$1) + COUNTIF(J$6, $W$1)) +
          MIN(Payline!J$3/10, COUNTIF(J$5:J$7, $W$1)),
    $I76=(C$14-2),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$I76&lt;C$14, MIN(Payline!J$5/10, COUNTIF(J74:J76, $W$1)) +
              MIN(Payline!J$4/10, COUNTIF(J75:J77, $W$1)) +
              MIN(Payline!J$3/10, COUNTIF(J76:J78, $W$1)),
    TRUE, ""
)</f>
        <v>0</v>
      </c>
      <c r="X76" s="43" cm="1">
        <f t="array" aca="1" ref="X76" ca="1">_xlfn.IFS(
    $I76=0,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$I76=1, MIN(Payline!K$5/10, COUNTIF(INDIRECT(ADDRESS(D$14+3, COLUMN(K$1))), $W$1) + COUNTIF(K$4, $W$1) + COUNTIF(K$5, $W$1)) +
          MIN(Payline!K$4/10, COUNTIF(K$4, $W$1) + COUNTIF(K$5, $W$1) + COUNTIF(K$6, $W$1)) +
          MIN(Payline!K$3/10, COUNTIF(K$5:K$7, $W$1)),
    $I76=(D$14-2),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$I76&lt;D$14, MIN(Payline!K$5/10, COUNTIF(K74:K76, $W$1)) +
              MIN(Payline!K$4/10, COUNTIF(K75:K77, $W$1)) +
              MIN(Payline!K$3/10, COUNTIF(K76:K78, $W$1)),
    TRUE, ""
)</f>
        <v>0</v>
      </c>
      <c r="Y76" s="43" cm="1">
        <f t="array" aca="1" ref="Y76" ca="1">_xlfn.IFS(
    $I76=0,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$I76=1, MIN(Payline!L$5/10, COUNTIF(INDIRECT(ADDRESS(E$14+3, COLUMN(L$1))), $W$1) + COUNTIF(L$4, $W$1) + COUNTIF(L$5, $W$1)) +
          MIN(Payline!L$4/10, COUNTIF(L$4, $W$1) + COUNTIF(L$5, $W$1) + COUNTIF(L$6, $W$1)) +
          MIN(Payline!L$3/10, COUNTIF(L$5:L$7, $W$1)),
    $I76=(E$14-2),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$I76&lt;E$14, MIN(Payline!L$5/10, COUNTIF(L74:L76, $W$1)) +
              MIN(Payline!L$4/10, COUNTIF(L75:L77, $W$1)) +
              MIN(Payline!L$3/10, COUNTIF(L76:L78, $W$1)),
    TRUE, ""
)</f>
        <v>0</v>
      </c>
      <c r="Z76" s="43" cm="1">
        <f t="array" aca="1" ref="Z76" ca="1">_xlfn.IFS(
    $I76=0,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$I76=1, MIN(Payline!M$5/10, COUNTIF(INDIRECT(ADDRESS(F$14+3, COLUMN(M$1))), $W$1) + COUNTIF(M$4, $W$1) + COUNTIF(M$5, $W$1)) +
          MIN(Payline!M$4/10, COUNTIF(M$4, $W$1) + COUNTIF(M$5, $W$1) + COUNTIF(M$6, $W$1)) +
          MIN(Payline!M$3/10, COUNTIF(M$5:M$7, $W$1)),
    $I76=(F$14-2),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$I76&lt;F$14, MIN(Payline!M$5/10, COUNTIF(M74:M76, $W$1)) +
              MIN(Payline!M$4/10, COUNTIF(M75:M77, $W$1)) +
              MIN(Payline!M$3/10, COUNTIF(M76:M78, $W$1)),
    TRUE, ""
)</f>
        <v>0</v>
      </c>
      <c r="AA76" s="43" cm="1">
        <f t="array" aca="1" ref="AA76" ca="1">_xlfn.IFS(
    $I76=0,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$I76=1, MIN(Payline!N$5/10, COUNTIF(INDIRECT(ADDRESS(G$14+3, COLUMN(N$1))), $W$1) + COUNTIF(N$4, $W$1) + COUNTIF(N$5, $W$1)) +
          MIN(Payline!N$4/10, COUNTIF(N$4, $W$1) + COUNTIF(N$5, $W$1) + COUNTIF(N$6, $W$1)) +
          MIN(Payline!N$3/10, COUNTIF(N$5:N$7, $W$1)),
    $I76=(G$14-2),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$I76&lt;G$14, MIN(Payline!N$5/10, COUNTIF(N74:N76, $W$1)) +
              MIN(Payline!N$4/10, COUNTIF(N75:N77, $W$1)) +
              MIN(Payline!N$3/10, COUNTIF(N76:N78, $W$1)),
    TRUE, ""
)</f>
        <v>0</v>
      </c>
      <c r="AB76" s="46">
        <v>72</v>
      </c>
      <c r="AC76" s="43" cm="1">
        <f t="array" aca="1" ref="AC76" ca="1">_xlfn.IFS(
    $I76=0,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$I76&lt;C$14, MIN(Payline!J$5/10, COUNTIF(J74:J76, $AC$1)) +
              MIN(Payline!J$4/10, COUNTIF(J75:J77, $AC$1)) +
              MIN(Payline!J$3/10, COUNTIF(J76:J78, $AC$1)),
    TRUE, ""
)</f>
        <v>0</v>
      </c>
      <c r="AD76" s="43" cm="1">
        <f t="array" aca="1" ref="AD76" ca="1">_xlfn.IFS(
    $I76=0,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$I76&lt;D$14, MIN(Payline!K$5/10, COUNTIF(K74:K76, $AC$1)) +
              MIN(Payline!K$4/10, COUNTIF(K75:K77, $AC$1)) +
              MIN(Payline!K$3/10, COUNTIF(K76:K78, $AC$1)),
    TRUE, ""
)</f>
        <v>0</v>
      </c>
      <c r="AE76" s="43" cm="1">
        <f t="array" aca="1" ref="AE76" ca="1">_xlfn.IFS(
    $I76=0,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$I76&lt;E$14, MIN(Payline!L$5/10, COUNTIF(L74:L76, $AC$1)) +
              MIN(Payline!L$4/10, COUNTIF(L75:L77, $AC$1)) +
              MIN(Payline!L$3/10, COUNTIF(L76:L78, $AC$1)),
    TRUE, ""
)</f>
        <v>0</v>
      </c>
      <c r="AF76" s="43" cm="1">
        <f t="array" aca="1" ref="AF76" ca="1">_xlfn.IFS(
    $I76=0,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$I76&lt;F$14, MIN(Payline!M$5/10, COUNTIF(M74:M76, $AC$1)) +
              MIN(Payline!M$4/10, COUNTIF(M75:M77, $AC$1)) +
              MIN(Payline!M$3/10, COUNTIF(M76:M78, $AC$1)),
    TRUE, ""
)</f>
        <v>0</v>
      </c>
      <c r="AG76" s="43" cm="1">
        <f t="array" aca="1" ref="AG76" ca="1">_xlfn.IFS(
    $I76=0,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$I76&lt;G$14, MIN(Payline!N$5/10, COUNTIF(N74:N76, $AC$1)) +
              MIN(Payline!N$4/10, COUNTIF(N75:N77, $AC$1)) +
              MIN(Payline!N$3/10, COUNTIF(N76:N78, $AC$1)),
    TRUE, ""
)</f>
        <v>0</v>
      </c>
      <c r="AH76" s="46">
        <v>72</v>
      </c>
      <c r="AI76" s="43" cm="1">
        <f t="array" aca="1" ref="AI76" ca="1">_xlfn.IFS(
    $I76=0,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$I76&lt;C$14, MIN(Payline!J$5/10, COUNTIF(J74:J76, $AI$1)) +
              MIN(Payline!J$4/10, COUNTIF(J75:J77, $AI$1)) +
              MIN(Payline!J$3/10, COUNTIF(J76:J78, $AI$1)),
    TRUE, ""
)</f>
        <v>0</v>
      </c>
      <c r="AJ76" s="43" cm="1">
        <f t="array" aca="1" ref="AJ76" ca="1">_xlfn.IFS(
    $I76=0,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$I76&lt;D$14, MIN(Payline!K$5/10, COUNTIF(K74:K76, $AI$1)) +
              MIN(Payline!K$4/10, COUNTIF(K75:K77, $AI$1)) +
              MIN(Payline!K$3/10, COUNTIF(K76:K78, $AI$1)),
    TRUE, ""
)</f>
        <v>0</v>
      </c>
      <c r="AK76" s="43" cm="1">
        <f t="array" aca="1" ref="AK76" ca="1">_xlfn.IFS(
    $I76=0,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$I76&lt;E$14, MIN(Payline!L$5/10, COUNTIF(L74:L76, $AI$1)) +
              MIN(Payline!L$4/10, COUNTIF(L75:L77, $AI$1)) +
              MIN(Payline!L$3/10, COUNTIF(L76:L78, $AI$1)),
    TRUE, ""
)</f>
        <v>0</v>
      </c>
      <c r="AL76" s="43" cm="1">
        <f t="array" aca="1" ref="AL76" ca="1">_xlfn.IFS(
    $I76=0,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$I76&lt;F$14, MIN(Payline!M$5/10, COUNTIF(M74:M76, $AI$1)) +
              MIN(Payline!M$4/10, COUNTIF(M75:M77, $AI$1)) +
              MIN(Payline!M$3/10, COUNTIF(M76:M78, $AI$1)),
    TRUE, ""
)</f>
        <v>0</v>
      </c>
      <c r="AM76" s="43" cm="1">
        <f t="array" aca="1" ref="AM76" ca="1">_xlfn.IFS(
    $I76=0,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$I76&lt;G$14, MIN(Payline!N$5/10, COUNTIF(N74:N76, $AI$1)) +
              MIN(Payline!N$4/10, COUNTIF(N75:N77, $AI$1)) +
              MIN(Payline!N$3/10, COUNTIF(N76:N78, $AI$1)),
    TRUE, ""
)</f>
        <v>0</v>
      </c>
      <c r="AN76" s="46">
        <v>72</v>
      </c>
      <c r="AO76" s="43" cm="1">
        <f t="array" aca="1" ref="AO76" ca="1">_xlfn.IFS(
    $I76=0,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$I76&lt;C$14, MIN(Payline!J$5/10, COUNTIF(J74:J76, $AO$1)) +
              MIN(Payline!J$4/10, COUNTIF(J75:J77, $AO$1)) +
              MIN(Payline!J$3/10, COUNTIF(J76:J78, $AO$1)),
    TRUE, ""
)</f>
        <v>1</v>
      </c>
      <c r="AP76" s="43" cm="1">
        <f t="array" aca="1" ref="AP76" ca="1">_xlfn.IFS(
    $I76=0,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$I76&lt;D$14, MIN(Payline!K$5/10, COUNTIF(K74:K76, $AO$1)) +
              MIN(Payline!K$4/10, COUNTIF(K75:K77, $AO$1)) +
              MIN(Payline!K$3/10, COUNTIF(K76:K78, $AO$1)),
    TRUE, ""
)</f>
        <v>1</v>
      </c>
      <c r="AQ76" s="43" cm="1">
        <f t="array" aca="1" ref="AQ76" ca="1">_xlfn.IFS(
    $I76=0,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$I76&lt;E$14, MIN(Payline!L$5/10, COUNTIF(L74:L76, $AO$1)) +
              MIN(Payline!L$4/10, COUNTIF(L75:L77, $AO$1)) +
              MIN(Payline!L$3/10, COUNTIF(L76:L78, $AO$1)),
    TRUE, ""
)</f>
        <v>1</v>
      </c>
      <c r="AR76" s="43" cm="1">
        <f t="array" aca="1" ref="AR76" ca="1">_xlfn.IFS(
    $I76=0,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$I76&lt;F$14, MIN(Payline!M$5/10, COUNTIF(M74:M76, $AO$1)) +
              MIN(Payline!M$4/10, COUNTIF(M75:M77, $AO$1)) +
              MIN(Payline!M$3/10, COUNTIF(M76:M78, $AO$1)),
    TRUE, ""
)</f>
        <v>1</v>
      </c>
      <c r="AS76" s="43" cm="1">
        <f t="array" aca="1" ref="AS76" ca="1">_xlfn.IFS(
    $I76=0,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$I76&lt;G$14, MIN(Payline!N$5/10, COUNTIF(N74:N76, $AO$1)) +
              MIN(Payline!N$4/10, COUNTIF(N75:N77, $AO$1)) +
              MIN(Payline!N$3/10, COUNTIF(N76:N78, $AO$1)),
    TRUE, ""
)</f>
        <v>1</v>
      </c>
      <c r="AT76" s="46">
        <v>72</v>
      </c>
      <c r="AU76" s="43" cm="1">
        <f t="array" aca="1" ref="AU76" ca="1">_xlfn.IFS(
    $I76=0,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$I76&lt;C$14, MIN(Payline!J$5/10, COUNTIF(J74:J76, $AU$1)) +
              MIN(Payline!J$4/10, COUNTIF(J75:J77, $AU$1)) +
              MIN(Payline!J$3/10, COUNTIF(J76:J78, $AU$1)),
    TRUE, ""
)</f>
        <v>0</v>
      </c>
      <c r="AV76" s="43" cm="1">
        <f t="array" aca="1" ref="AV76" ca="1">_xlfn.IFS(
    $I76=0,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$I76&lt;D$14, MIN(Payline!K$5/10, COUNTIF(K74:K76, $AU$1)) +
              MIN(Payline!K$4/10, COUNTIF(K75:K77, $AU$1)) +
              MIN(Payline!K$3/10, COUNTIF(K76:K78, $AU$1)),
    TRUE, ""
)</f>
        <v>0</v>
      </c>
      <c r="AW76" s="43" cm="1">
        <f t="array" aca="1" ref="AW76" ca="1">_xlfn.IFS(
    $I76=0,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$I76&lt;E$14, MIN(Payline!L$5/10, COUNTIF(L74:L76, $AU$1)) +
              MIN(Payline!L$4/10, COUNTIF(L75:L77, $AU$1)) +
              MIN(Payline!L$3/10, COUNTIF(L76:L78, $AU$1)),
    TRUE, ""
)</f>
        <v>0</v>
      </c>
      <c r="AX76" s="43" cm="1">
        <f t="array" aca="1" ref="AX76" ca="1">_xlfn.IFS(
    $I76=0,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$I76&lt;F$14, MIN(Payline!M$5/10, COUNTIF(M74:M76, $AU$1)) +
              MIN(Payline!M$4/10, COUNTIF(M75:M77, $AU$1)) +
              MIN(Payline!M$3/10, COUNTIF(M76:M78, $AU$1)),
    TRUE, ""
)</f>
        <v>0</v>
      </c>
      <c r="AY76" s="43" cm="1">
        <f t="array" aca="1" ref="AY76" ca="1">_xlfn.IFS(
    $I76=0,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$I76&lt;G$14, MIN(Payline!N$5/10, COUNTIF(N74:N76, $AU$1)) +
              MIN(Payline!N$4/10, COUNTIF(N75:N77, $AU$1)) +
              MIN(Payline!N$3/10, COUNTIF(N76:N78, $AU$1)),
    TRUE, ""
)</f>
        <v>0</v>
      </c>
      <c r="AZ76" s="46">
        <v>72</v>
      </c>
      <c r="BA76" s="43" cm="1">
        <f t="array" aca="1" ref="BA76" ca="1">_xlfn.IFS(
    $I76=0,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$I76&lt;C$14, MIN(Payline!J$5/10, COUNTIF(J74:J76, $BA$1)) +
              MIN(Payline!J$4/10, COUNTIF(J75:J77, $BA$1)) +
              MIN(Payline!J$3/10, COUNTIF(J76:J78, $BA$1)),
    TRUE, ""
)</f>
        <v>0.3</v>
      </c>
      <c r="BB76" s="43" cm="1">
        <f t="array" aca="1" ref="BB76" ca="1">_xlfn.IFS(
    $I76=0,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$I76&lt;D$14, MIN(Payline!K$5/10, COUNTIF(K74:K76, $BA$1)) +
              MIN(Payline!K$4/10, COUNTIF(K75:K77, $BA$1)) +
              MIN(Payline!K$3/10, COUNTIF(K76:K78, $BA$1)),
    TRUE, ""
)</f>
        <v>0.4</v>
      </c>
      <c r="BC76" s="43" cm="1">
        <f t="array" aca="1" ref="BC76" ca="1">_xlfn.IFS(
    $I76=0,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$I76&lt;E$14, MIN(Payline!L$5/10, COUNTIF(L74:L76, $BA$1)) +
              MIN(Payline!L$4/10, COUNTIF(L75:L77, $BA$1)) +
              MIN(Payline!L$3/10, COUNTIF(L76:L78, $BA$1)),
    TRUE, ""
)</f>
        <v>0.3</v>
      </c>
      <c r="BD76" s="43" cm="1">
        <f t="array" aca="1" ref="BD76" ca="1">_xlfn.IFS(
    $I76=0,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$I76&lt;F$14, MIN(Payline!M$5/10, COUNTIF(M74:M76, $BA$1)) +
              MIN(Payline!M$4/10, COUNTIF(M75:M77, $BA$1)) +
              MIN(Payline!M$3/10, COUNTIF(M76:M78, $BA$1)),
    TRUE, ""
)</f>
        <v>0.3</v>
      </c>
      <c r="BE76" s="43" cm="1">
        <f t="array" aca="1" ref="BE76" ca="1">_xlfn.IFS(
    $I76=0,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$I76&lt;G$14, MIN(Payline!N$5/10, COUNTIF(N74:N76, $BA$1)) +
              MIN(Payline!N$4/10, COUNTIF(N75:N77, $BA$1)) +
              MIN(Payline!N$3/10, COUNTIF(N76:N78, $BA$1)),
    TRUE, ""
)</f>
        <v>0.3</v>
      </c>
      <c r="BF76" s="46">
        <v>72</v>
      </c>
      <c r="BG76" s="43" cm="1">
        <f t="array" aca="1" ref="BG76" ca="1">_xlfn.IFS(
    $I76=0,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$I76&lt;C$14, MIN(Payline!J$5/10, COUNTIF(J74:J76, $BG$1)) +
              MIN(Payline!J$4/10, COUNTIF(J75:J77, $BG$1)) +
              MIN(Payline!J$3/10, COUNTIF(J76:J78, $BG$1)),
    TRUE, ""
)</f>
        <v>1</v>
      </c>
      <c r="BH76" s="43" cm="1">
        <f t="array" aca="1" ref="BH76" ca="1">_xlfn.IFS(
    $I76=0,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$I76&lt;D$14, MIN(Payline!K$5/10, COUNTIF(K74:K76, $BG$1)) +
              MIN(Payline!K$4/10, COUNTIF(K75:K77, $BG$1)) +
              MIN(Payline!K$3/10, COUNTIF(K76:K78, $BG$1)),
    TRUE, ""
)</f>
        <v>1</v>
      </c>
      <c r="BI76" s="43" cm="1">
        <f t="array" aca="1" ref="BI76" ca="1">_xlfn.IFS(
    $I76=0,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$I76&lt;E$14, MIN(Payline!L$5/10, COUNTIF(L74:L76, $BG$1)) +
              MIN(Payline!L$4/10, COUNTIF(L75:L77, $BG$1)) +
              MIN(Payline!L$3/10, COUNTIF(L76:L78, $BG$1)),
    TRUE, ""
)</f>
        <v>1</v>
      </c>
      <c r="BJ76" s="43" cm="1">
        <f t="array" aca="1" ref="BJ76" ca="1">_xlfn.IFS(
    $I76=0,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$I76&lt;F$14, MIN(Payline!M$5/10, COUNTIF(M74:M76, $BG$1)) +
              MIN(Payline!M$4/10, COUNTIF(M75:M77, $BG$1)) +
              MIN(Payline!M$3/10, COUNTIF(M76:M78, $BG$1)),
    TRUE, ""
)</f>
        <v>1</v>
      </c>
      <c r="BK76" s="43" cm="1">
        <f t="array" aca="1" ref="BK76" ca="1">_xlfn.IFS(
    $I76=0,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$I76&lt;G$14, MIN(Payline!N$5/10, COUNTIF(N74:N76, $BG$1)) +
              MIN(Payline!N$4/10, COUNTIF(N75:N77, $BG$1)) +
              MIN(Payline!N$3/10, COUNTIF(N76:N78, $BG$1)),
    TRUE, ""
)</f>
        <v>1</v>
      </c>
      <c r="BL76" s="46">
        <v>72</v>
      </c>
      <c r="BM76" s="43" cm="1">
        <f t="array" aca="1" ref="BM76" ca="1">_xlfn.IFS(
    $I76=0,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$I76&lt;C$14, MIN(Payline!J$5/10, COUNTIF(J74:J76, $BM$1)) +
              MIN(Payline!J$4/10, COUNTIF(J75:J77, $BM$1)) +
              MIN(Payline!J$3/10, COUNTIF(J76:J78, $BM$1)),
    TRUE, ""
)</f>
        <v>0.7</v>
      </c>
      <c r="BN76" s="43" cm="1">
        <f t="array" aca="1" ref="BN76" ca="1">_xlfn.IFS(
    $I76=0,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$I76&lt;D$14, MIN(Payline!K$5/10, COUNTIF(K74:K76, $BM$1)) +
              MIN(Payline!K$4/10, COUNTIF(K75:K77, $BM$1)) +
              MIN(Payline!K$3/10, COUNTIF(K76:K78, $BM$1)),
    TRUE, ""
)</f>
        <v>0.6</v>
      </c>
      <c r="BO76" s="43" cm="1">
        <f t="array" aca="1" ref="BO76" ca="1">_xlfn.IFS(
    $I76=0,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$I76&lt;E$14, MIN(Payline!L$5/10, COUNTIF(L74:L76, $BM$1)) +
              MIN(Payline!L$4/10, COUNTIF(L75:L77, $BM$1)) +
              MIN(Payline!L$3/10, COUNTIF(L76:L78, $BM$1)),
    TRUE, ""
)</f>
        <v>0.7</v>
      </c>
      <c r="BP76" s="43" cm="1">
        <f t="array" aca="1" ref="BP76" ca="1">_xlfn.IFS(
    $I76=0,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$I76&lt;F$14, MIN(Payline!M$5/10, COUNTIF(M74:M76, $BM$1)) +
              MIN(Payline!M$4/10, COUNTIF(M75:M77, $BM$1)) +
              MIN(Payline!M$3/10, COUNTIF(M76:M78, $BM$1)),
    TRUE, ""
)</f>
        <v>0.7</v>
      </c>
      <c r="BQ76" s="161" cm="1">
        <f t="array" aca="1" ref="BQ76" ca="1">_xlfn.IFS(
    $I76=0,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$I76&lt;G$14, MIN(Payline!N$5/10, COUNTIF(N74:N76, $BM$1)) +
              MIN(Payline!N$4/10, COUNTIF(N75:N77, $BM$1)) +
              MIN(Payline!N$3/10, COUNTIF(N76:N78, $BM$1)),
    TRUE, ""
)</f>
        <v>0.7</v>
      </c>
    </row>
    <row r="77" spans="1:69">
      <c r="A77" s="90" t="s">
        <v>7</v>
      </c>
      <c r="B77" s="63">
        <v>7</v>
      </c>
      <c r="C77" s="90">
        <f t="shared" ca="1" si="19"/>
        <v>0.6</v>
      </c>
      <c r="D77" s="43">
        <f t="shared" ca="1" si="20"/>
        <v>0.8</v>
      </c>
      <c r="E77" s="43">
        <f t="shared" ca="1" si="21"/>
        <v>0.6</v>
      </c>
      <c r="F77" s="43">
        <f t="shared" ca="1" si="22"/>
        <v>0.6</v>
      </c>
      <c r="G77" s="89">
        <f t="shared" ca="1" si="23"/>
        <v>0.6</v>
      </c>
      <c r="I77" s="84">
        <v>73</v>
      </c>
      <c r="J77" s="83" t="s">
        <v>193</v>
      </c>
      <c r="K77" s="83" t="s">
        <v>193</v>
      </c>
      <c r="L77" s="83" t="s">
        <v>193</v>
      </c>
      <c r="M77" s="83" t="s">
        <v>193</v>
      </c>
      <c r="N77" s="83" t="s">
        <v>193</v>
      </c>
      <c r="P77" s="46">
        <v>73</v>
      </c>
      <c r="Q77" s="43" cm="1">
        <f t="array" aca="1" ref="Q77" ca="1">_xlfn.IFS(
    $I77=0,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$I77=1, MIN(Payline!J$5/10, COUNTIF(INDIRECT(ADDRESS(C$14+3, COLUMN(J$1))), $Q$1) + COUNTIF(J$4, $Q$1) + COUNTIF(J$5, $Q$1)) +
          MIN(Payline!J$4/10, COUNTIF(J$4, $Q$1) + COUNTIF(J$5, $Q$1) + COUNTIF(J$6, $Q$1)) +
          MIN(Payline!J$3/10, COUNTIF(J$5:J$7, $Q$1)),
    $I77=(C$14-2),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$I77&lt;C$14, MIN(Payline!J$5/10, COUNTIF(J75:J77, $Q$1)) +
              MIN(Payline!J$4/10, COUNTIF(J76:J78, $Q$1)) +
              MIN(Payline!J$3/10, COUNTIF(J77:J79, $Q$1)),
    TRUE, ""
)</f>
        <v>0</v>
      </c>
      <c r="R77" s="43" cm="1">
        <f t="array" aca="1" ref="R77" ca="1">_xlfn.IFS(
    $I77=0,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$I77=1, MIN(Payline!K$5/10, COUNTIF(INDIRECT(ADDRESS(D$14+3, COLUMN(K$1))), $Q$1) + COUNTIF(K$4, $Q$1) + COUNTIF(K$5, $Q$1)) +
          MIN(Payline!K$4/10, COUNTIF(K$4, $Q$1) + COUNTIF(K$5, $Q$1) + COUNTIF(K$6, $Q$1)) +
          MIN(Payline!K$3/10, COUNTIF(K$5:K$7, $Q$1)),
    $I77=(D$14-2),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$I77&lt;D$14, MIN(Payline!K$5/10, COUNTIF(K75:K77, $Q$1)) +
              MIN(Payline!K$4/10, COUNTIF(K76:K78, $Q$1)) +
              MIN(Payline!K$3/10, COUNTIF(K77:K79, $Q$1)),
    TRUE, ""
)</f>
        <v>0</v>
      </c>
      <c r="S77" s="43" cm="1">
        <f t="array" aca="1" ref="S77" ca="1">_xlfn.IFS(
    $I77=0,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$I77=1, MIN(Payline!L$5/10, COUNTIF(INDIRECT(ADDRESS(E$14+3, COLUMN(L$1))), $Q$1) + COUNTIF(L$4, $Q$1) + COUNTIF(L$5, $Q$1)) +
          MIN(Payline!L$4/10, COUNTIF(L$4, $Q$1) + COUNTIF(L$5, $Q$1) + COUNTIF(L$6, $Q$1)) +
          MIN(Payline!L$3/10, COUNTIF(L$5:L$7, $Q$1)),
    $I77=(E$14-2),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$I77&lt;E$14, MIN(Payline!L$5/10, COUNTIF(L75:L77, $Q$1)) +
              MIN(Payline!L$4/10, COUNTIF(L76:L78, $Q$1)) +
              MIN(Payline!L$3/10, COUNTIF(L77:L79, $Q$1)),
    TRUE, ""
)</f>
        <v>0</v>
      </c>
      <c r="T77" s="43" cm="1">
        <f t="array" aca="1" ref="T77" ca="1">_xlfn.IFS(
    $I77=0,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$I77=1, MIN(Payline!M$5/10, COUNTIF(INDIRECT(ADDRESS(F$14+3, COLUMN(M$1))), $Q$1) + COUNTIF(M$4, $Q$1) + COUNTIF(M$5, $Q$1)) +
          MIN(Payline!M$4/10, COUNTIF(M$4, $Q$1) + COUNTIF(M$5, $Q$1) + COUNTIF(M$6, $Q$1)) +
          MIN(Payline!M$3/10, COUNTIF(M$5:M$7, $Q$1)),
    $I77=(F$14-2),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$I77&lt;F$14, MIN(Payline!M$5/10, COUNTIF(M75:M77, $Q$1)) +
              MIN(Payline!M$4/10, COUNTIF(M76:M78, $Q$1)) +
              MIN(Payline!M$3/10, COUNTIF(M77:M79, $Q$1)),
    TRUE, ""
)</f>
        <v>0</v>
      </c>
      <c r="U77" s="43" cm="1">
        <f t="array" aca="1" ref="U77" ca="1">_xlfn.IFS(
    $I77=0,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$I77=1, MIN(Payline!N$5/10, COUNTIF(INDIRECT(ADDRESS(G$14+3, COLUMN(N$1))), $Q$1) + COUNTIF(N$4, $Q$1) + COUNTIF(N$5, $Q$1)) +
          MIN(Payline!N$4/10, COUNTIF(N$4, $Q$1) + COUNTIF(N$5, $Q$1) + COUNTIF(N$6, $Q$1)) +
          MIN(Payline!N$3/10, COUNTIF(N$5:N$7, $Q$1)),
    $I77=(G$14-2),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$I77&lt;G$14, MIN(Payline!N$5/10, COUNTIF(N75:N77, $Q$1)) +
              MIN(Payline!N$4/10, COUNTIF(N76:N78, $Q$1)) +
              MIN(Payline!N$3/10, COUNTIF(N77:N79, $Q$1)),
    TRUE, ""
)</f>
        <v>0</v>
      </c>
      <c r="V77" s="46">
        <v>73</v>
      </c>
      <c r="W77" s="43" cm="1">
        <f t="array" aca="1" ref="W77" ca="1">_xlfn.IFS(
    $I77=0,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$I77=1, MIN(Payline!J$5/10, COUNTIF(INDIRECT(ADDRESS(C$14+3, COLUMN(J$1))), $W$1) + COUNTIF(J$4, $W$1) + COUNTIF(J$5, $W$1)) +
          MIN(Payline!J$4/10, COUNTIF(J$4, $W$1) + COUNTIF(J$5, $W$1) + COUNTIF(J$6, $W$1)) +
          MIN(Payline!J$3/10, COUNTIF(J$5:J$7, $W$1)),
    $I77=(C$14-2),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$I77&lt;C$14, MIN(Payline!J$5/10, COUNTIF(J75:J77, $W$1)) +
              MIN(Payline!J$4/10, COUNTIF(J76:J78, $W$1)) +
              MIN(Payline!J$3/10, COUNTIF(J77:J79, $W$1)),
    TRUE, ""
)</f>
        <v>0</v>
      </c>
      <c r="X77" s="43" cm="1">
        <f t="array" aca="1" ref="X77" ca="1">_xlfn.IFS(
    $I77=0,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$I77=1, MIN(Payline!K$5/10, COUNTIF(INDIRECT(ADDRESS(D$14+3, COLUMN(K$1))), $W$1) + COUNTIF(K$4, $W$1) + COUNTIF(K$5, $W$1)) +
          MIN(Payline!K$4/10, COUNTIF(K$4, $W$1) + COUNTIF(K$5, $W$1) + COUNTIF(K$6, $W$1)) +
          MIN(Payline!K$3/10, COUNTIF(K$5:K$7, $W$1)),
    $I77=(D$14-2),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$I77&lt;D$14, MIN(Payline!K$5/10, COUNTIF(K75:K77, $W$1)) +
              MIN(Payline!K$4/10, COUNTIF(K76:K78, $W$1)) +
              MIN(Payline!K$3/10, COUNTIF(K77:K79, $W$1)),
    TRUE, ""
)</f>
        <v>0</v>
      </c>
      <c r="Y77" s="43" cm="1">
        <f t="array" aca="1" ref="Y77" ca="1">_xlfn.IFS(
    $I77=0,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$I77=1, MIN(Payline!L$5/10, COUNTIF(INDIRECT(ADDRESS(E$14+3, COLUMN(L$1))), $W$1) + COUNTIF(L$4, $W$1) + COUNTIF(L$5, $W$1)) +
          MIN(Payline!L$4/10, COUNTIF(L$4, $W$1) + COUNTIF(L$5, $W$1) + COUNTIF(L$6, $W$1)) +
          MIN(Payline!L$3/10, COUNTIF(L$5:L$7, $W$1)),
    $I77=(E$14-2),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$I77&lt;E$14, MIN(Payline!L$5/10, COUNTIF(L75:L77, $W$1)) +
              MIN(Payline!L$4/10, COUNTIF(L76:L78, $W$1)) +
              MIN(Payline!L$3/10, COUNTIF(L77:L79, $W$1)),
    TRUE, ""
)</f>
        <v>0</v>
      </c>
      <c r="Z77" s="43" cm="1">
        <f t="array" aca="1" ref="Z77" ca="1">_xlfn.IFS(
    $I77=0,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$I77=1, MIN(Payline!M$5/10, COUNTIF(INDIRECT(ADDRESS(F$14+3, COLUMN(M$1))), $W$1) + COUNTIF(M$4, $W$1) + COUNTIF(M$5, $W$1)) +
          MIN(Payline!M$4/10, COUNTIF(M$4, $W$1) + COUNTIF(M$5, $W$1) + COUNTIF(M$6, $W$1)) +
          MIN(Payline!M$3/10, COUNTIF(M$5:M$7, $W$1)),
    $I77=(F$14-2),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$I77&lt;F$14, MIN(Payline!M$5/10, COUNTIF(M75:M77, $W$1)) +
              MIN(Payline!M$4/10, COUNTIF(M76:M78, $W$1)) +
              MIN(Payline!M$3/10, COUNTIF(M77:M79, $W$1)),
    TRUE, ""
)</f>
        <v>0</v>
      </c>
      <c r="AA77" s="43" cm="1">
        <f t="array" aca="1" ref="AA77" ca="1">_xlfn.IFS(
    $I77=0,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$I77=1, MIN(Payline!N$5/10, COUNTIF(INDIRECT(ADDRESS(G$14+3, COLUMN(N$1))), $W$1) + COUNTIF(N$4, $W$1) + COUNTIF(N$5, $W$1)) +
          MIN(Payline!N$4/10, COUNTIF(N$4, $W$1) + COUNTIF(N$5, $W$1) + COUNTIF(N$6, $W$1)) +
          MIN(Payline!N$3/10, COUNTIF(N$5:N$7, $W$1)),
    $I77=(G$14-2),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$I77&lt;G$14, MIN(Payline!N$5/10, COUNTIF(N75:N77, $W$1)) +
              MIN(Payline!N$4/10, COUNTIF(N76:N78, $W$1)) +
              MIN(Payline!N$3/10, COUNTIF(N77:N79, $W$1)),
    TRUE, ""
)</f>
        <v>0</v>
      </c>
      <c r="AB77" s="46">
        <v>73</v>
      </c>
      <c r="AC77" s="43" cm="1">
        <f t="array" aca="1" ref="AC77" ca="1">_xlfn.IFS(
    $I77=0,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$I77&lt;C$14, MIN(Payline!J$5/10, COUNTIF(J75:J77, $AC$1)) +
              MIN(Payline!J$4/10, COUNTIF(J76:J78, $AC$1)) +
              MIN(Payline!J$3/10, COUNTIF(J77:J79, $AC$1)),
    TRUE, ""
)</f>
        <v>0</v>
      </c>
      <c r="AD77" s="43" cm="1">
        <f t="array" aca="1" ref="AD77" ca="1">_xlfn.IFS(
    $I77=0,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$I77&lt;D$14, MIN(Payline!K$5/10, COUNTIF(K75:K77, $AC$1)) +
              MIN(Payline!K$4/10, COUNTIF(K76:K78, $AC$1)) +
              MIN(Payline!K$3/10, COUNTIF(K77:K79, $AC$1)),
    TRUE, ""
)</f>
        <v>0</v>
      </c>
      <c r="AE77" s="43" cm="1">
        <f t="array" aca="1" ref="AE77" ca="1">_xlfn.IFS(
    $I77=0,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$I77&lt;E$14, MIN(Payline!L$5/10, COUNTIF(L75:L77, $AC$1)) +
              MIN(Payline!L$4/10, COUNTIF(L76:L78, $AC$1)) +
              MIN(Payline!L$3/10, COUNTIF(L77:L79, $AC$1)),
    TRUE, ""
)</f>
        <v>0</v>
      </c>
      <c r="AF77" s="43" cm="1">
        <f t="array" aca="1" ref="AF77" ca="1">_xlfn.IFS(
    $I77=0,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$I77&lt;F$14, MIN(Payline!M$5/10, COUNTIF(M75:M77, $AC$1)) +
              MIN(Payline!M$4/10, COUNTIF(M76:M78, $AC$1)) +
              MIN(Payline!M$3/10, COUNTIF(M77:M79, $AC$1)),
    TRUE, ""
)</f>
        <v>0</v>
      </c>
      <c r="AG77" s="43" cm="1">
        <f t="array" aca="1" ref="AG77" ca="1">_xlfn.IFS(
    $I77=0,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$I77&lt;G$14, MIN(Payline!N$5/10, COUNTIF(N75:N77, $AC$1)) +
              MIN(Payline!N$4/10, COUNTIF(N76:N78, $AC$1)) +
              MIN(Payline!N$3/10, COUNTIF(N77:N79, $AC$1)),
    TRUE, ""
)</f>
        <v>0</v>
      </c>
      <c r="AH77" s="46">
        <v>73</v>
      </c>
      <c r="AI77" s="43" cm="1">
        <f t="array" aca="1" ref="AI77" ca="1">_xlfn.IFS(
    $I77=0,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$I77&lt;C$14, MIN(Payline!J$5/10, COUNTIF(J75:J77, $AI$1)) +
              MIN(Payline!J$4/10, COUNTIF(J76:J78, $AI$1)) +
              MIN(Payline!J$3/10, COUNTIF(J77:J79, $AI$1)),
    TRUE, ""
)</f>
        <v>0</v>
      </c>
      <c r="AJ77" s="43" cm="1">
        <f t="array" aca="1" ref="AJ77" ca="1">_xlfn.IFS(
    $I77=0,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$I77&lt;D$14, MIN(Payline!K$5/10, COUNTIF(K75:K77, $AI$1)) +
              MIN(Payline!K$4/10, COUNTIF(K76:K78, $AI$1)) +
              MIN(Payline!K$3/10, COUNTIF(K77:K79, $AI$1)),
    TRUE, ""
)</f>
        <v>0</v>
      </c>
      <c r="AK77" s="43" cm="1">
        <f t="array" aca="1" ref="AK77" ca="1">_xlfn.IFS(
    $I77=0,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$I77&lt;E$14, MIN(Payline!L$5/10, COUNTIF(L75:L77, $AI$1)) +
              MIN(Payline!L$4/10, COUNTIF(L76:L78, $AI$1)) +
              MIN(Payline!L$3/10, COUNTIF(L77:L79, $AI$1)),
    TRUE, ""
)</f>
        <v>0</v>
      </c>
      <c r="AL77" s="43" cm="1">
        <f t="array" aca="1" ref="AL77" ca="1">_xlfn.IFS(
    $I77=0,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$I77&lt;F$14, MIN(Payline!M$5/10, COUNTIF(M75:M77, $AI$1)) +
              MIN(Payline!M$4/10, COUNTIF(M76:M78, $AI$1)) +
              MIN(Payline!M$3/10, COUNTIF(M77:M79, $AI$1)),
    TRUE, ""
)</f>
        <v>0</v>
      </c>
      <c r="AM77" s="43" cm="1">
        <f t="array" aca="1" ref="AM77" ca="1">_xlfn.IFS(
    $I77=0,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$I77&lt;G$14, MIN(Payline!N$5/10, COUNTIF(N75:N77, $AI$1)) +
              MIN(Payline!N$4/10, COUNTIF(N76:N78, $AI$1)) +
              MIN(Payline!N$3/10, COUNTIF(N77:N79, $AI$1)),
    TRUE, ""
)</f>
        <v>0</v>
      </c>
      <c r="AN77" s="46">
        <v>73</v>
      </c>
      <c r="AO77" s="43" cm="1">
        <f t="array" aca="1" ref="AO77" ca="1">_xlfn.IFS(
    $I77=0,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$I77&lt;C$14, MIN(Payline!J$5/10, COUNTIF(J75:J77, $AO$1)) +
              MIN(Payline!J$4/10, COUNTIF(J76:J78, $AO$1)) +
              MIN(Payline!J$3/10, COUNTIF(J77:J79, $AO$1)),
    TRUE, ""
)</f>
        <v>1</v>
      </c>
      <c r="AP77" s="43" cm="1">
        <f t="array" aca="1" ref="AP77" ca="1">_xlfn.IFS(
    $I77=0,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$I77&lt;D$14, MIN(Payline!K$5/10, COUNTIF(K75:K77, $AO$1)) +
              MIN(Payline!K$4/10, COUNTIF(K76:K78, $AO$1)) +
              MIN(Payline!K$3/10, COUNTIF(K77:K79, $AO$1)),
    TRUE, ""
)</f>
        <v>1</v>
      </c>
      <c r="AQ77" s="43" cm="1">
        <f t="array" aca="1" ref="AQ77" ca="1">_xlfn.IFS(
    $I77=0,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$I77&lt;E$14, MIN(Payline!L$5/10, COUNTIF(L75:L77, $AO$1)) +
              MIN(Payline!L$4/10, COUNTIF(L76:L78, $AO$1)) +
              MIN(Payline!L$3/10, COUNTIF(L77:L79, $AO$1)),
    TRUE, ""
)</f>
        <v>1</v>
      </c>
      <c r="AR77" s="43" cm="1">
        <f t="array" aca="1" ref="AR77" ca="1">_xlfn.IFS(
    $I77=0,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$I77&lt;F$14, MIN(Payline!M$5/10, COUNTIF(M75:M77, $AO$1)) +
              MIN(Payline!M$4/10, COUNTIF(M76:M78, $AO$1)) +
              MIN(Payline!M$3/10, COUNTIF(M77:M79, $AO$1)),
    TRUE, ""
)</f>
        <v>1</v>
      </c>
      <c r="AS77" s="43" cm="1">
        <f t="array" aca="1" ref="AS77" ca="1">_xlfn.IFS(
    $I77=0,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$I77&lt;G$14, MIN(Payline!N$5/10, COUNTIF(N75:N77, $AO$1)) +
              MIN(Payline!N$4/10, COUNTIF(N76:N78, $AO$1)) +
              MIN(Payline!N$3/10, COUNTIF(N77:N79, $AO$1)),
    TRUE, ""
)</f>
        <v>1</v>
      </c>
      <c r="AT77" s="46">
        <v>73</v>
      </c>
      <c r="AU77" s="43" cm="1">
        <f t="array" aca="1" ref="AU77" ca="1">_xlfn.IFS(
    $I77=0,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$I77&lt;C$14, MIN(Payline!J$5/10, COUNTIF(J75:J77, $AU$1)) +
              MIN(Payline!J$4/10, COUNTIF(J76:J78, $AU$1)) +
              MIN(Payline!J$3/10, COUNTIF(J77:J79, $AU$1)),
    TRUE, ""
)</f>
        <v>0</v>
      </c>
      <c r="AV77" s="43" cm="1">
        <f t="array" aca="1" ref="AV77" ca="1">_xlfn.IFS(
    $I77=0,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$I77&lt;D$14, MIN(Payline!K$5/10, COUNTIF(K75:K77, $AU$1)) +
              MIN(Payline!K$4/10, COUNTIF(K76:K78, $AU$1)) +
              MIN(Payline!K$3/10, COUNTIF(K77:K79, $AU$1)),
    TRUE, ""
)</f>
        <v>0</v>
      </c>
      <c r="AW77" s="43" cm="1">
        <f t="array" aca="1" ref="AW77" ca="1">_xlfn.IFS(
    $I77=0,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$I77&lt;E$14, MIN(Payline!L$5/10, COUNTIF(L75:L77, $AU$1)) +
              MIN(Payline!L$4/10, COUNTIF(L76:L78, $AU$1)) +
              MIN(Payline!L$3/10, COUNTIF(L77:L79, $AU$1)),
    TRUE, ""
)</f>
        <v>0</v>
      </c>
      <c r="AX77" s="43" cm="1">
        <f t="array" aca="1" ref="AX77" ca="1">_xlfn.IFS(
    $I77=0,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$I77&lt;F$14, MIN(Payline!M$5/10, COUNTIF(M75:M77, $AU$1)) +
              MIN(Payline!M$4/10, COUNTIF(M76:M78, $AU$1)) +
              MIN(Payline!M$3/10, COUNTIF(M77:M79, $AU$1)),
    TRUE, ""
)</f>
        <v>0</v>
      </c>
      <c r="AY77" s="43" cm="1">
        <f t="array" aca="1" ref="AY77" ca="1">_xlfn.IFS(
    $I77=0,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$I77&lt;G$14, MIN(Payline!N$5/10, COUNTIF(N75:N77, $AU$1)) +
              MIN(Payline!N$4/10, COUNTIF(N76:N78, $AU$1)) +
              MIN(Payline!N$3/10, COUNTIF(N77:N79, $AU$1)),
    TRUE, ""
)</f>
        <v>0</v>
      </c>
      <c r="AZ77" s="46">
        <v>73</v>
      </c>
      <c r="BA77" s="43" cm="1">
        <f t="array" aca="1" ref="BA77" ca="1">_xlfn.IFS(
    $I77=0,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$I77&lt;C$14, MIN(Payline!J$5/10, COUNTIF(J75:J77, $BA$1)) +
              MIN(Payline!J$4/10, COUNTIF(J76:J78, $BA$1)) +
              MIN(Payline!J$3/10, COUNTIF(J77:J79, $BA$1)),
    TRUE, ""
)</f>
        <v>0</v>
      </c>
      <c r="BB77" s="43" cm="1">
        <f t="array" aca="1" ref="BB77" ca="1">_xlfn.IFS(
    $I77=0,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$I77&lt;D$14, MIN(Payline!K$5/10, COUNTIF(K75:K77, $BA$1)) +
              MIN(Payline!K$4/10, COUNTIF(K76:K78, $BA$1)) +
              MIN(Payline!K$3/10, COUNTIF(K77:K79, $BA$1)),
    TRUE, ""
)</f>
        <v>0</v>
      </c>
      <c r="BC77" s="43" cm="1">
        <f t="array" aca="1" ref="BC77" ca="1">_xlfn.IFS(
    $I77=0,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$I77&lt;E$14, MIN(Payline!L$5/10, COUNTIF(L75:L77, $BA$1)) +
              MIN(Payline!L$4/10, COUNTIF(L76:L78, $BA$1)) +
              MIN(Payline!L$3/10, COUNTIF(L77:L79, $BA$1)),
    TRUE, ""
)</f>
        <v>0</v>
      </c>
      <c r="BD77" s="43" cm="1">
        <f t="array" aca="1" ref="BD77" ca="1">_xlfn.IFS(
    $I77=0,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$I77&lt;F$14, MIN(Payline!M$5/10, COUNTIF(M75:M77, $BA$1)) +
              MIN(Payline!M$4/10, COUNTIF(M76:M78, $BA$1)) +
              MIN(Payline!M$3/10, COUNTIF(M77:M79, $BA$1)),
    TRUE, ""
)</f>
        <v>0</v>
      </c>
      <c r="BE77" s="43" cm="1">
        <f t="array" aca="1" ref="BE77" ca="1">_xlfn.IFS(
    $I77=0,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$I77&lt;G$14, MIN(Payline!N$5/10, COUNTIF(N75:N77, $BA$1)) +
              MIN(Payline!N$4/10, COUNTIF(N76:N78, $BA$1)) +
              MIN(Payline!N$3/10, COUNTIF(N77:N79, $BA$1)),
    TRUE, ""
)</f>
        <v>0</v>
      </c>
      <c r="BF77" s="46">
        <v>73</v>
      </c>
      <c r="BG77" s="43" cm="1">
        <f t="array" aca="1" ref="BG77" ca="1">_xlfn.IFS(
    $I77=0,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$I77&lt;C$14, MIN(Payline!J$5/10, COUNTIF(J75:J77, $BG$1)) +
              MIN(Payline!J$4/10, COUNTIF(J76:J78, $BG$1)) +
              MIN(Payline!J$3/10, COUNTIF(J77:J79, $BG$1)),
    TRUE, ""
)</f>
        <v>1</v>
      </c>
      <c r="BH77" s="43" cm="1">
        <f t="array" aca="1" ref="BH77" ca="1">_xlfn.IFS(
    $I77=0,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$I77&lt;D$14, MIN(Payline!K$5/10, COUNTIF(K75:K77, $BG$1)) +
              MIN(Payline!K$4/10, COUNTIF(K76:K78, $BG$1)) +
              MIN(Payline!K$3/10, COUNTIF(K77:K79, $BG$1)),
    TRUE, ""
)</f>
        <v>1</v>
      </c>
      <c r="BI77" s="43" cm="1">
        <f t="array" aca="1" ref="BI77" ca="1">_xlfn.IFS(
    $I77=0,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$I77&lt;E$14, MIN(Payline!L$5/10, COUNTIF(L75:L77, $BG$1)) +
              MIN(Payline!L$4/10, COUNTIF(L76:L78, $BG$1)) +
              MIN(Payline!L$3/10, COUNTIF(L77:L79, $BG$1)),
    TRUE, ""
)</f>
        <v>1</v>
      </c>
      <c r="BJ77" s="43" cm="1">
        <f t="array" aca="1" ref="BJ77" ca="1">_xlfn.IFS(
    $I77=0,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$I77&lt;F$14, MIN(Payline!M$5/10, COUNTIF(M75:M77, $BG$1)) +
              MIN(Payline!M$4/10, COUNTIF(M76:M78, $BG$1)) +
              MIN(Payline!M$3/10, COUNTIF(M77:M79, $BG$1)),
    TRUE, ""
)</f>
        <v>1</v>
      </c>
      <c r="BK77" s="43" cm="1">
        <f t="array" aca="1" ref="BK77" ca="1">_xlfn.IFS(
    $I77=0,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$I77&lt;G$14, MIN(Payline!N$5/10, COUNTIF(N75:N77, $BG$1)) +
              MIN(Payline!N$4/10, COUNTIF(N76:N78, $BG$1)) +
              MIN(Payline!N$3/10, COUNTIF(N77:N79, $BG$1)),
    TRUE, ""
)</f>
        <v>1</v>
      </c>
      <c r="BL77" s="46">
        <v>73</v>
      </c>
      <c r="BM77" s="43" cm="1">
        <f t="array" aca="1" ref="BM77" ca="1">_xlfn.IFS(
    $I77=0,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$I77&lt;C$14, MIN(Payline!J$5/10, COUNTIF(J75:J77, $BM$1)) +
              MIN(Payline!J$4/10, COUNTIF(J76:J78, $BM$1)) +
              MIN(Payline!J$3/10, COUNTIF(J77:J79, $BM$1)),
    TRUE, ""
)</f>
        <v>1</v>
      </c>
      <c r="BN77" s="43" cm="1">
        <f t="array" aca="1" ref="BN77" ca="1">_xlfn.IFS(
    $I77=0,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$I77&lt;D$14, MIN(Payline!K$5/10, COUNTIF(K75:K77, $BM$1)) +
              MIN(Payline!K$4/10, COUNTIF(K76:K78, $BM$1)) +
              MIN(Payline!K$3/10, COUNTIF(K77:K79, $BM$1)),
    TRUE, ""
)</f>
        <v>1</v>
      </c>
      <c r="BO77" s="43" cm="1">
        <f t="array" aca="1" ref="BO77" ca="1">_xlfn.IFS(
    $I77=0,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$I77&lt;E$14, MIN(Payline!L$5/10, COUNTIF(L75:L77, $BM$1)) +
              MIN(Payline!L$4/10, COUNTIF(L76:L78, $BM$1)) +
              MIN(Payline!L$3/10, COUNTIF(L77:L79, $BM$1)),
    TRUE, ""
)</f>
        <v>1</v>
      </c>
      <c r="BP77" s="43" cm="1">
        <f t="array" aca="1" ref="BP77" ca="1">_xlfn.IFS(
    $I77=0,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$I77&lt;F$14, MIN(Payline!M$5/10, COUNTIF(M75:M77, $BM$1)) +
              MIN(Payline!M$4/10, COUNTIF(M76:M78, $BM$1)) +
              MIN(Payline!M$3/10, COUNTIF(M77:M79, $BM$1)),
    TRUE, ""
)</f>
        <v>1</v>
      </c>
      <c r="BQ77" s="161" cm="1">
        <f t="array" aca="1" ref="BQ77" ca="1">_xlfn.IFS(
    $I77=0,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$I77&lt;G$14, MIN(Payline!N$5/10, COUNTIF(N75:N77, $BM$1)) +
              MIN(Payline!N$4/10, COUNTIF(N76:N78, $BM$1)) +
              MIN(Payline!N$3/10, COUNTIF(N77:N79, $BM$1)),
    TRUE, ""
)</f>
        <v>1</v>
      </c>
    </row>
    <row r="78" spans="1:69">
      <c r="A78" s="90" t="s">
        <v>6</v>
      </c>
      <c r="B78" s="63">
        <v>8</v>
      </c>
      <c r="C78" s="90">
        <f t="shared" ca="1" si="19"/>
        <v>0.7</v>
      </c>
      <c r="D78" s="43">
        <f t="shared" ca="1" si="20"/>
        <v>0.6</v>
      </c>
      <c r="E78" s="43">
        <f t="shared" ca="1" si="21"/>
        <v>0.7</v>
      </c>
      <c r="F78" s="43">
        <f t="shared" ca="1" si="22"/>
        <v>0.7</v>
      </c>
      <c r="G78" s="89">
        <f t="shared" ca="1" si="23"/>
        <v>0.7</v>
      </c>
      <c r="I78" s="84">
        <v>74</v>
      </c>
      <c r="J78" s="83" t="s">
        <v>192</v>
      </c>
      <c r="K78" s="83" t="s">
        <v>192</v>
      </c>
      <c r="L78" s="83" t="s">
        <v>192</v>
      </c>
      <c r="M78" s="83" t="s">
        <v>192</v>
      </c>
      <c r="N78" s="83" t="s">
        <v>192</v>
      </c>
      <c r="P78" s="46">
        <v>74</v>
      </c>
      <c r="Q78" s="43" cm="1">
        <f t="array" aca="1" ref="Q78" ca="1">_xlfn.IFS(
    $I78=0,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$I78=1, MIN(Payline!J$5/10, COUNTIF(INDIRECT(ADDRESS(C$14+3, COLUMN(J$1))), $Q$1) + COUNTIF(J$4, $Q$1) + COUNTIF(J$5, $Q$1)) +
          MIN(Payline!J$4/10, COUNTIF(J$4, $Q$1) + COUNTIF(J$5, $Q$1) + COUNTIF(J$6, $Q$1)) +
          MIN(Payline!J$3/10, COUNTIF(J$5:J$7, $Q$1)),
    $I78=(C$14-2),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$I78&lt;C$14, MIN(Payline!J$5/10, COUNTIF(J76:J78, $Q$1)) +
              MIN(Payline!J$4/10, COUNTIF(J77:J79, $Q$1)) +
              MIN(Payline!J$3/10, COUNTIF(J78:J80, $Q$1)),
    TRUE, ""
)</f>
        <v>0</v>
      </c>
      <c r="R78" s="43" cm="1">
        <f t="array" aca="1" ref="R78" ca="1">_xlfn.IFS(
    $I78=0,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$I78=1, MIN(Payline!K$5/10, COUNTIF(INDIRECT(ADDRESS(D$14+3, COLUMN(K$1))), $Q$1) + COUNTIF(K$4, $Q$1) + COUNTIF(K$5, $Q$1)) +
          MIN(Payline!K$4/10, COUNTIF(K$4, $Q$1) + COUNTIF(K$5, $Q$1) + COUNTIF(K$6, $Q$1)) +
          MIN(Payline!K$3/10, COUNTIF(K$5:K$7, $Q$1)),
    $I78=(D$14-2),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$I78&lt;D$14, MIN(Payline!K$5/10, COUNTIF(K76:K78, $Q$1)) +
              MIN(Payline!K$4/10, COUNTIF(K77:K79, $Q$1)) +
              MIN(Payline!K$3/10, COUNTIF(K78:K80, $Q$1)),
    TRUE, ""
)</f>
        <v>0</v>
      </c>
      <c r="S78" s="43" cm="1">
        <f t="array" aca="1" ref="S78" ca="1">_xlfn.IFS(
    $I78=0,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$I78=1, MIN(Payline!L$5/10, COUNTIF(INDIRECT(ADDRESS(E$14+3, COLUMN(L$1))), $Q$1) + COUNTIF(L$4, $Q$1) + COUNTIF(L$5, $Q$1)) +
          MIN(Payline!L$4/10, COUNTIF(L$4, $Q$1) + COUNTIF(L$5, $Q$1) + COUNTIF(L$6, $Q$1)) +
          MIN(Payline!L$3/10, COUNTIF(L$5:L$7, $Q$1)),
    $I78=(E$14-2),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$I78&lt;E$14, MIN(Payline!L$5/10, COUNTIF(L76:L78, $Q$1)) +
              MIN(Payline!L$4/10, COUNTIF(L77:L79, $Q$1)) +
              MIN(Payline!L$3/10, COUNTIF(L78:L80, $Q$1)),
    TRUE, ""
)</f>
        <v>0</v>
      </c>
      <c r="T78" s="43" cm="1">
        <f t="array" aca="1" ref="T78" ca="1">_xlfn.IFS(
    $I78=0,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$I78=1, MIN(Payline!M$5/10, COUNTIF(INDIRECT(ADDRESS(F$14+3, COLUMN(M$1))), $Q$1) + COUNTIF(M$4, $Q$1) + COUNTIF(M$5, $Q$1)) +
          MIN(Payline!M$4/10, COUNTIF(M$4, $Q$1) + COUNTIF(M$5, $Q$1) + COUNTIF(M$6, $Q$1)) +
          MIN(Payline!M$3/10, COUNTIF(M$5:M$7, $Q$1)),
    $I78=(F$14-2),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$I78&lt;F$14, MIN(Payline!M$5/10, COUNTIF(M76:M78, $Q$1)) +
              MIN(Payline!M$4/10, COUNTIF(M77:M79, $Q$1)) +
              MIN(Payline!M$3/10, COUNTIF(M78:M80, $Q$1)),
    TRUE, ""
)</f>
        <v>0</v>
      </c>
      <c r="U78" s="43" cm="1">
        <f t="array" aca="1" ref="U78" ca="1">_xlfn.IFS(
    $I78=0,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$I78=1, MIN(Payline!N$5/10, COUNTIF(INDIRECT(ADDRESS(G$14+3, COLUMN(N$1))), $Q$1) + COUNTIF(N$4, $Q$1) + COUNTIF(N$5, $Q$1)) +
          MIN(Payline!N$4/10, COUNTIF(N$4, $Q$1) + COUNTIF(N$5, $Q$1) + COUNTIF(N$6, $Q$1)) +
          MIN(Payline!N$3/10, COUNTIF(N$5:N$7, $Q$1)),
    $I78=(G$14-2),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$I78&lt;G$14, MIN(Payline!N$5/10, COUNTIF(N76:N78, $Q$1)) +
              MIN(Payline!N$4/10, COUNTIF(N77:N79, $Q$1)) +
              MIN(Payline!N$3/10, COUNTIF(N78:N80, $Q$1)),
    TRUE, ""
)</f>
        <v>0</v>
      </c>
      <c r="V78" s="46">
        <v>74</v>
      </c>
      <c r="W78" s="43" cm="1">
        <f t="array" aca="1" ref="W78" ca="1">_xlfn.IFS(
    $I78=0,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$I78=1, MIN(Payline!J$5/10, COUNTIF(INDIRECT(ADDRESS(C$14+3, COLUMN(J$1))), $W$1) + COUNTIF(J$4, $W$1) + COUNTIF(J$5, $W$1)) +
          MIN(Payline!J$4/10, COUNTIF(J$4, $W$1) + COUNTIF(J$5, $W$1) + COUNTIF(J$6, $W$1)) +
          MIN(Payline!J$3/10, COUNTIF(J$5:J$7, $W$1)),
    $I78=(C$14-2),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$I78&lt;C$14, MIN(Payline!J$5/10, COUNTIF(J76:J78, $W$1)) +
              MIN(Payline!J$4/10, COUNTIF(J77:J79, $W$1)) +
              MIN(Payline!J$3/10, COUNTIF(J78:J80, $W$1)),
    TRUE, ""
)</f>
        <v>0</v>
      </c>
      <c r="X78" s="43" cm="1">
        <f t="array" aca="1" ref="X78" ca="1">_xlfn.IFS(
    $I78=0,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$I78=1, MIN(Payline!K$5/10, COUNTIF(INDIRECT(ADDRESS(D$14+3, COLUMN(K$1))), $W$1) + COUNTIF(K$4, $W$1) + COUNTIF(K$5, $W$1)) +
          MIN(Payline!K$4/10, COUNTIF(K$4, $W$1) + COUNTIF(K$5, $W$1) + COUNTIF(K$6, $W$1)) +
          MIN(Payline!K$3/10, COUNTIF(K$5:K$7, $W$1)),
    $I78=(D$14-2),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$I78&lt;D$14, MIN(Payline!K$5/10, COUNTIF(K76:K78, $W$1)) +
              MIN(Payline!K$4/10, COUNTIF(K77:K79, $W$1)) +
              MIN(Payline!K$3/10, COUNTIF(K78:K80, $W$1)),
    TRUE, ""
)</f>
        <v>0</v>
      </c>
      <c r="Y78" s="43" cm="1">
        <f t="array" aca="1" ref="Y78" ca="1">_xlfn.IFS(
    $I78=0,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$I78=1, MIN(Payline!L$5/10, COUNTIF(INDIRECT(ADDRESS(E$14+3, COLUMN(L$1))), $W$1) + COUNTIF(L$4, $W$1) + COUNTIF(L$5, $W$1)) +
          MIN(Payline!L$4/10, COUNTIF(L$4, $W$1) + COUNTIF(L$5, $W$1) + COUNTIF(L$6, $W$1)) +
          MIN(Payline!L$3/10, COUNTIF(L$5:L$7, $W$1)),
    $I78=(E$14-2),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$I78&lt;E$14, MIN(Payline!L$5/10, COUNTIF(L76:L78, $W$1)) +
              MIN(Payline!L$4/10, COUNTIF(L77:L79, $W$1)) +
              MIN(Payline!L$3/10, COUNTIF(L78:L80, $W$1)),
    TRUE, ""
)</f>
        <v>0</v>
      </c>
      <c r="Z78" s="43" cm="1">
        <f t="array" aca="1" ref="Z78" ca="1">_xlfn.IFS(
    $I78=0,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$I78=1, MIN(Payline!M$5/10, COUNTIF(INDIRECT(ADDRESS(F$14+3, COLUMN(M$1))), $W$1) + COUNTIF(M$4, $W$1) + COUNTIF(M$5, $W$1)) +
          MIN(Payline!M$4/10, COUNTIF(M$4, $W$1) + COUNTIF(M$5, $W$1) + COUNTIF(M$6, $W$1)) +
          MIN(Payline!M$3/10, COUNTIF(M$5:M$7, $W$1)),
    $I78=(F$14-2),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$I78&lt;F$14, MIN(Payline!M$5/10, COUNTIF(M76:M78, $W$1)) +
              MIN(Payline!M$4/10, COUNTIF(M77:M79, $W$1)) +
              MIN(Payline!M$3/10, COUNTIF(M78:M80, $W$1)),
    TRUE, ""
)</f>
        <v>0</v>
      </c>
      <c r="AA78" s="43" cm="1">
        <f t="array" aca="1" ref="AA78" ca="1">_xlfn.IFS(
    $I78=0,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$I78=1, MIN(Payline!N$5/10, COUNTIF(INDIRECT(ADDRESS(G$14+3, COLUMN(N$1))), $W$1) + COUNTIF(N$4, $W$1) + COUNTIF(N$5, $W$1)) +
          MIN(Payline!N$4/10, COUNTIF(N$4, $W$1) + COUNTIF(N$5, $W$1) + COUNTIF(N$6, $W$1)) +
          MIN(Payline!N$3/10, COUNTIF(N$5:N$7, $W$1)),
    $I78=(G$14-2),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$I78&lt;G$14, MIN(Payline!N$5/10, COUNTIF(N76:N78, $W$1)) +
              MIN(Payline!N$4/10, COUNTIF(N77:N79, $W$1)) +
              MIN(Payline!N$3/10, COUNTIF(N78:N80, $W$1)),
    TRUE, ""
)</f>
        <v>0</v>
      </c>
      <c r="AB78" s="46">
        <v>74</v>
      </c>
      <c r="AC78" s="43" cm="1">
        <f t="array" aca="1" ref="AC78" ca="1">_xlfn.IFS(
    $I78=0,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$I78&lt;C$14, MIN(Payline!J$5/10, COUNTIF(J76:J78, $AC$1)) +
              MIN(Payline!J$4/10, COUNTIF(J77:J79, $AC$1)) +
              MIN(Payline!J$3/10, COUNTIF(J78:J80, $AC$1)),
    TRUE, ""
)</f>
        <v>0</v>
      </c>
      <c r="AD78" s="43" cm="1">
        <f t="array" aca="1" ref="AD78" ca="1">_xlfn.IFS(
    $I78=0,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$I78&lt;D$14, MIN(Payline!K$5/10, COUNTIF(K76:K78, $AC$1)) +
              MIN(Payline!K$4/10, COUNTIF(K77:K79, $AC$1)) +
              MIN(Payline!K$3/10, COUNTIF(K78:K80, $AC$1)),
    TRUE, ""
)</f>
        <v>0</v>
      </c>
      <c r="AE78" s="43" cm="1">
        <f t="array" aca="1" ref="AE78" ca="1">_xlfn.IFS(
    $I78=0,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$I78&lt;E$14, MIN(Payline!L$5/10, COUNTIF(L76:L78, $AC$1)) +
              MIN(Payline!L$4/10, COUNTIF(L77:L79, $AC$1)) +
              MIN(Payline!L$3/10, COUNTIF(L78:L80, $AC$1)),
    TRUE, ""
)</f>
        <v>0</v>
      </c>
      <c r="AF78" s="43" cm="1">
        <f t="array" aca="1" ref="AF78" ca="1">_xlfn.IFS(
    $I78=0,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$I78&lt;F$14, MIN(Payline!M$5/10, COUNTIF(M76:M78, $AC$1)) +
              MIN(Payline!M$4/10, COUNTIF(M77:M79, $AC$1)) +
              MIN(Payline!M$3/10, COUNTIF(M78:M80, $AC$1)),
    TRUE, ""
)</f>
        <v>0</v>
      </c>
      <c r="AG78" s="43" cm="1">
        <f t="array" aca="1" ref="AG78" ca="1">_xlfn.IFS(
    $I78=0,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$I78&lt;G$14, MIN(Payline!N$5/10, COUNTIF(N76:N78, $AC$1)) +
              MIN(Payline!N$4/10, COUNTIF(N77:N79, $AC$1)) +
              MIN(Payline!N$3/10, COUNTIF(N78:N80, $AC$1)),
    TRUE, ""
)</f>
        <v>0</v>
      </c>
      <c r="AH78" s="46">
        <v>74</v>
      </c>
      <c r="AI78" s="43" cm="1">
        <f t="array" aca="1" ref="AI78" ca="1">_xlfn.IFS(
    $I78=0,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$I78&lt;C$14, MIN(Payline!J$5/10, COUNTIF(J76:J78, $AI$1)) +
              MIN(Payline!J$4/10, COUNTIF(J77:J79, $AI$1)) +
              MIN(Payline!J$3/10, COUNTIF(J78:J80, $AI$1)),
    TRUE, ""
)</f>
        <v>0</v>
      </c>
      <c r="AJ78" s="43" cm="1">
        <f t="array" aca="1" ref="AJ78" ca="1">_xlfn.IFS(
    $I78=0,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$I78&lt;D$14, MIN(Payline!K$5/10, COUNTIF(K76:K78, $AI$1)) +
              MIN(Payline!K$4/10, COUNTIF(K77:K79, $AI$1)) +
              MIN(Payline!K$3/10, COUNTIF(K78:K80, $AI$1)),
    TRUE, ""
)</f>
        <v>0</v>
      </c>
      <c r="AK78" s="43" cm="1">
        <f t="array" aca="1" ref="AK78" ca="1">_xlfn.IFS(
    $I78=0,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$I78&lt;E$14, MIN(Payline!L$5/10, COUNTIF(L76:L78, $AI$1)) +
              MIN(Payline!L$4/10, COUNTIF(L77:L79, $AI$1)) +
              MIN(Payline!L$3/10, COUNTIF(L78:L80, $AI$1)),
    TRUE, ""
)</f>
        <v>0</v>
      </c>
      <c r="AL78" s="43" cm="1">
        <f t="array" aca="1" ref="AL78" ca="1">_xlfn.IFS(
    $I78=0,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$I78&lt;F$14, MIN(Payline!M$5/10, COUNTIF(M76:M78, $AI$1)) +
              MIN(Payline!M$4/10, COUNTIF(M77:M79, $AI$1)) +
              MIN(Payline!M$3/10, COUNTIF(M78:M80, $AI$1)),
    TRUE, ""
)</f>
        <v>0</v>
      </c>
      <c r="AM78" s="43" cm="1">
        <f t="array" aca="1" ref="AM78" ca="1">_xlfn.IFS(
    $I78=0,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$I78&lt;G$14, MIN(Payline!N$5/10, COUNTIF(N76:N78, $AI$1)) +
              MIN(Payline!N$4/10, COUNTIF(N77:N79, $AI$1)) +
              MIN(Payline!N$3/10, COUNTIF(N78:N80, $AI$1)),
    TRUE, ""
)</f>
        <v>0</v>
      </c>
      <c r="AN78" s="46">
        <v>74</v>
      </c>
      <c r="AO78" s="43" cm="1">
        <f t="array" aca="1" ref="AO78" ca="1">_xlfn.IFS(
    $I78=0,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$I78&lt;C$14, MIN(Payline!J$5/10, COUNTIF(J76:J78, $AO$1)) +
              MIN(Payline!J$4/10, COUNTIF(J77:J79, $AO$1)) +
              MIN(Payline!J$3/10, COUNTIF(J78:J80, $AO$1)),
    TRUE, ""
)</f>
        <v>1</v>
      </c>
      <c r="AP78" s="43" cm="1">
        <f t="array" aca="1" ref="AP78" ca="1">_xlfn.IFS(
    $I78=0,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$I78&lt;D$14, MIN(Payline!K$5/10, COUNTIF(K76:K78, $AO$1)) +
              MIN(Payline!K$4/10, COUNTIF(K77:K79, $AO$1)) +
              MIN(Payline!K$3/10, COUNTIF(K78:K80, $AO$1)),
    TRUE, ""
)</f>
        <v>1</v>
      </c>
      <c r="AQ78" s="43" cm="1">
        <f t="array" aca="1" ref="AQ78" ca="1">_xlfn.IFS(
    $I78=0,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$I78&lt;E$14, MIN(Payline!L$5/10, COUNTIF(L76:L78, $AO$1)) +
              MIN(Payline!L$4/10, COUNTIF(L77:L79, $AO$1)) +
              MIN(Payline!L$3/10, COUNTIF(L78:L80, $AO$1)),
    TRUE, ""
)</f>
        <v>1</v>
      </c>
      <c r="AR78" s="43" cm="1">
        <f t="array" aca="1" ref="AR78" ca="1">_xlfn.IFS(
    $I78=0,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$I78&lt;F$14, MIN(Payline!M$5/10, COUNTIF(M76:M78, $AO$1)) +
              MIN(Payline!M$4/10, COUNTIF(M77:M79, $AO$1)) +
              MIN(Payline!M$3/10, COUNTIF(M78:M80, $AO$1)),
    TRUE, ""
)</f>
        <v>1</v>
      </c>
      <c r="AS78" s="43" cm="1">
        <f t="array" aca="1" ref="AS78" ca="1">_xlfn.IFS(
    $I78=0,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$I78&lt;G$14, MIN(Payline!N$5/10, COUNTIF(N76:N78, $AO$1)) +
              MIN(Payline!N$4/10, COUNTIF(N77:N79, $AO$1)) +
              MIN(Payline!N$3/10, COUNTIF(N78:N80, $AO$1)),
    TRUE, ""
)</f>
        <v>1</v>
      </c>
      <c r="AT78" s="46">
        <v>74</v>
      </c>
      <c r="AU78" s="43" cm="1">
        <f t="array" aca="1" ref="AU78" ca="1">_xlfn.IFS(
    $I78=0,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$I78&lt;C$14, MIN(Payline!J$5/10, COUNTIF(J76:J78, $AU$1)) +
              MIN(Payline!J$4/10, COUNTIF(J77:J79, $AU$1)) +
              MIN(Payline!J$3/10, COUNTIF(J78:J80, $AU$1)),
    TRUE, ""
)</f>
        <v>0.3</v>
      </c>
      <c r="AV78" s="43" cm="1">
        <f t="array" aca="1" ref="AV78" ca="1">_xlfn.IFS(
    $I78=0,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$I78&lt;D$14, MIN(Payline!K$5/10, COUNTIF(K76:K78, $AU$1)) +
              MIN(Payline!K$4/10, COUNTIF(K77:K79, $AU$1)) +
              MIN(Payline!K$3/10, COUNTIF(K78:K80, $AU$1)),
    TRUE, ""
)</f>
        <v>0.3</v>
      </c>
      <c r="AW78" s="43" cm="1">
        <f t="array" aca="1" ref="AW78" ca="1">_xlfn.IFS(
    $I78=0,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$I78&lt;E$14, MIN(Payline!L$5/10, COUNTIF(L76:L78, $AU$1)) +
              MIN(Payline!L$4/10, COUNTIF(L77:L79, $AU$1)) +
              MIN(Payline!L$3/10, COUNTIF(L78:L80, $AU$1)),
    TRUE, ""
)</f>
        <v>0.3</v>
      </c>
      <c r="AX78" s="43" cm="1">
        <f t="array" aca="1" ref="AX78" ca="1">_xlfn.IFS(
    $I78=0,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$I78&lt;F$14, MIN(Payline!M$5/10, COUNTIF(M76:M78, $AU$1)) +
              MIN(Payline!M$4/10, COUNTIF(M77:M79, $AU$1)) +
              MIN(Payline!M$3/10, COUNTIF(M78:M80, $AU$1)),
    TRUE, ""
)</f>
        <v>0.4</v>
      </c>
      <c r="AY78" s="43" cm="1">
        <f t="array" aca="1" ref="AY78" ca="1">_xlfn.IFS(
    $I78=0,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$I78&lt;G$14, MIN(Payline!N$5/10, COUNTIF(N76:N78, $AU$1)) +
              MIN(Payline!N$4/10, COUNTIF(N77:N79, $AU$1)) +
              MIN(Payline!N$3/10, COUNTIF(N78:N80, $AU$1)),
    TRUE, ""
)</f>
        <v>0.3</v>
      </c>
      <c r="AZ78" s="46">
        <v>74</v>
      </c>
      <c r="BA78" s="43" cm="1">
        <f t="array" aca="1" ref="BA78" ca="1">_xlfn.IFS(
    $I78=0,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$I78&lt;C$14, MIN(Payline!J$5/10, COUNTIF(J76:J78, $BA$1)) +
              MIN(Payline!J$4/10, COUNTIF(J77:J79, $BA$1)) +
              MIN(Payline!J$3/10, COUNTIF(J78:J80, $BA$1)),
    TRUE, ""
)</f>
        <v>0</v>
      </c>
      <c r="BB78" s="43" cm="1">
        <f t="array" aca="1" ref="BB78" ca="1">_xlfn.IFS(
    $I78=0,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$I78&lt;D$14, MIN(Payline!K$5/10, COUNTIF(K76:K78, $BA$1)) +
              MIN(Payline!K$4/10, COUNTIF(K77:K79, $BA$1)) +
              MIN(Payline!K$3/10, COUNTIF(K78:K80, $BA$1)),
    TRUE, ""
)</f>
        <v>0</v>
      </c>
      <c r="BC78" s="43" cm="1">
        <f t="array" aca="1" ref="BC78" ca="1">_xlfn.IFS(
    $I78=0,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$I78&lt;E$14, MIN(Payline!L$5/10, COUNTIF(L76:L78, $BA$1)) +
              MIN(Payline!L$4/10, COUNTIF(L77:L79, $BA$1)) +
              MIN(Payline!L$3/10, COUNTIF(L78:L80, $BA$1)),
    TRUE, ""
)</f>
        <v>0</v>
      </c>
      <c r="BD78" s="43" cm="1">
        <f t="array" aca="1" ref="BD78" ca="1">_xlfn.IFS(
    $I78=0,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$I78&lt;F$14, MIN(Payline!M$5/10, COUNTIF(M76:M78, $BA$1)) +
              MIN(Payline!M$4/10, COUNTIF(M77:M79, $BA$1)) +
              MIN(Payline!M$3/10, COUNTIF(M78:M80, $BA$1)),
    TRUE, ""
)</f>
        <v>0</v>
      </c>
      <c r="BE78" s="43" cm="1">
        <f t="array" aca="1" ref="BE78" ca="1">_xlfn.IFS(
    $I78=0,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$I78&lt;G$14, MIN(Payline!N$5/10, COUNTIF(N76:N78, $BA$1)) +
              MIN(Payline!N$4/10, COUNTIF(N77:N79, $BA$1)) +
              MIN(Payline!N$3/10, COUNTIF(N78:N80, $BA$1)),
    TRUE, ""
)</f>
        <v>0</v>
      </c>
      <c r="BF78" s="46">
        <v>74</v>
      </c>
      <c r="BG78" s="43" cm="1">
        <f t="array" aca="1" ref="BG78" ca="1">_xlfn.IFS(
    $I78=0,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$I78&lt;C$14, MIN(Payline!J$5/10, COUNTIF(J76:J78, $BG$1)) +
              MIN(Payline!J$4/10, COUNTIF(J77:J79, $BG$1)) +
              MIN(Payline!J$3/10, COUNTIF(J78:J80, $BG$1)),
    TRUE, ""
)</f>
        <v>1</v>
      </c>
      <c r="BH78" s="43" cm="1">
        <f t="array" aca="1" ref="BH78" ca="1">_xlfn.IFS(
    $I78=0,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$I78&lt;D$14, MIN(Payline!K$5/10, COUNTIF(K76:K78, $BG$1)) +
              MIN(Payline!K$4/10, COUNTIF(K77:K79, $BG$1)) +
              MIN(Payline!K$3/10, COUNTIF(K78:K80, $BG$1)),
    TRUE, ""
)</f>
        <v>1</v>
      </c>
      <c r="BI78" s="43" cm="1">
        <f t="array" aca="1" ref="BI78" ca="1">_xlfn.IFS(
    $I78=0,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$I78&lt;E$14, MIN(Payline!L$5/10, COUNTIF(L76:L78, $BG$1)) +
              MIN(Payline!L$4/10, COUNTIF(L77:L79, $BG$1)) +
              MIN(Payline!L$3/10, COUNTIF(L78:L80, $BG$1)),
    TRUE, ""
)</f>
        <v>1</v>
      </c>
      <c r="BJ78" s="43" cm="1">
        <f t="array" aca="1" ref="BJ78" ca="1">_xlfn.IFS(
    $I78=0,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$I78&lt;F$14, MIN(Payline!M$5/10, COUNTIF(M76:M78, $BG$1)) +
              MIN(Payline!M$4/10, COUNTIF(M77:M79, $BG$1)) +
              MIN(Payline!M$3/10, COUNTIF(M78:M80, $BG$1)),
    TRUE, ""
)</f>
        <v>1</v>
      </c>
      <c r="BK78" s="43" cm="1">
        <f t="array" aca="1" ref="BK78" ca="1">_xlfn.IFS(
    $I78=0,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$I78&lt;G$14, MIN(Payline!N$5/10, COUNTIF(N76:N78, $BG$1)) +
              MIN(Payline!N$4/10, COUNTIF(N77:N79, $BG$1)) +
              MIN(Payline!N$3/10, COUNTIF(N78:N80, $BG$1)),
    TRUE, ""
)</f>
        <v>1</v>
      </c>
      <c r="BL78" s="46">
        <v>74</v>
      </c>
      <c r="BM78" s="43" cm="1">
        <f t="array" aca="1" ref="BM78" ca="1">_xlfn.IFS(
    $I78=0,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$I78&lt;C$14, MIN(Payline!J$5/10, COUNTIF(J76:J78, $BM$1)) +
              MIN(Payline!J$4/10, COUNTIF(J77:J79, $BM$1)) +
              MIN(Payline!J$3/10, COUNTIF(J78:J80, $BM$1)),
    TRUE, ""
)</f>
        <v>0.7</v>
      </c>
      <c r="BN78" s="43" cm="1">
        <f t="array" aca="1" ref="BN78" ca="1">_xlfn.IFS(
    $I78=0,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$I78&lt;D$14, MIN(Payline!K$5/10, COUNTIF(K76:K78, $BM$1)) +
              MIN(Payline!K$4/10, COUNTIF(K77:K79, $BM$1)) +
              MIN(Payline!K$3/10, COUNTIF(K78:K80, $BM$1)),
    TRUE, ""
)</f>
        <v>0.7</v>
      </c>
      <c r="BO78" s="43" cm="1">
        <f t="array" aca="1" ref="BO78" ca="1">_xlfn.IFS(
    $I78=0,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$I78&lt;E$14, MIN(Payline!L$5/10, COUNTIF(L76:L78, $BM$1)) +
              MIN(Payline!L$4/10, COUNTIF(L77:L79, $BM$1)) +
              MIN(Payline!L$3/10, COUNTIF(L78:L80, $BM$1)),
    TRUE, ""
)</f>
        <v>0.7</v>
      </c>
      <c r="BP78" s="43" cm="1">
        <f t="array" aca="1" ref="BP78" ca="1">_xlfn.IFS(
    $I78=0,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$I78&lt;F$14, MIN(Payline!M$5/10, COUNTIF(M76:M78, $BM$1)) +
              MIN(Payline!M$4/10, COUNTIF(M77:M79, $BM$1)) +
              MIN(Payline!M$3/10, COUNTIF(M78:M80, $BM$1)),
    TRUE, ""
)</f>
        <v>0.6</v>
      </c>
      <c r="BQ78" s="161" cm="1">
        <f t="array" aca="1" ref="BQ78" ca="1">_xlfn.IFS(
    $I78=0,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$I78&lt;G$14, MIN(Payline!N$5/10, COUNTIF(N76:N78, $BM$1)) +
              MIN(Payline!N$4/10, COUNTIF(N77:N79, $BM$1)) +
              MIN(Payline!N$3/10, COUNTIF(N78:N80, $BM$1)),
    TRUE, ""
)</f>
        <v>0.7</v>
      </c>
    </row>
    <row r="79" spans="1:69" ht="16.5" thickBot="1">
      <c r="A79" s="88" t="s">
        <v>5</v>
      </c>
      <c r="B79" s="35">
        <v>9</v>
      </c>
      <c r="C79" s="88">
        <f t="shared" ca="1" si="19"/>
        <v>1.8</v>
      </c>
      <c r="D79" s="87">
        <f t="shared" ca="1" si="20"/>
        <v>2.1999999999999997</v>
      </c>
      <c r="E79" s="87">
        <f t="shared" ca="1" si="21"/>
        <v>1.8</v>
      </c>
      <c r="F79" s="87">
        <f t="shared" ca="1" si="22"/>
        <v>2</v>
      </c>
      <c r="G79" s="86">
        <f t="shared" ca="1" si="23"/>
        <v>1.8</v>
      </c>
      <c r="I79" s="84">
        <v>75</v>
      </c>
      <c r="J79" s="83" t="s">
        <v>189</v>
      </c>
      <c r="K79" s="83" t="s">
        <v>189</v>
      </c>
      <c r="L79" s="83" t="s">
        <v>189</v>
      </c>
      <c r="M79" s="83" t="s">
        <v>189</v>
      </c>
      <c r="N79" s="83" t="s">
        <v>189</v>
      </c>
      <c r="P79" s="46">
        <v>75</v>
      </c>
      <c r="Q79" s="43" cm="1">
        <f t="array" aca="1" ref="Q79" ca="1">_xlfn.IFS(
    $I79=0,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$I79=1, MIN(Payline!J$5/10, COUNTIF(INDIRECT(ADDRESS(C$14+3, COLUMN(J$1))), $Q$1) + COUNTIF(J$4, $Q$1) + COUNTIF(J$5, $Q$1)) +
          MIN(Payline!J$4/10, COUNTIF(J$4, $Q$1) + COUNTIF(J$5, $Q$1) + COUNTIF(J$6, $Q$1)) +
          MIN(Payline!J$3/10, COUNTIF(J$5:J$7, $Q$1)),
    $I79=(C$14-2),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$I79=(C$14-1),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$I79&lt;C$14, MIN(Payline!J$5/10, COUNTIF(J77:J79, $Q$1)) +
              MIN(Payline!J$4/10, COUNTIF(J78:J80, $Q$1)) +
              MIN(Payline!J$3/10, COUNTIF(J79:J81, $Q$1)),
    TRUE, ""
)</f>
        <v>0</v>
      </c>
      <c r="R79" s="43" cm="1">
        <f t="array" aca="1" ref="R79" ca="1">_xlfn.IFS(
    $I79=0,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$I79=1, MIN(Payline!K$5/10, COUNTIF(INDIRECT(ADDRESS(D$14+3, COLUMN(K$1))), $Q$1) + COUNTIF(K$4, $Q$1) + COUNTIF(K$5, $Q$1)) +
          MIN(Payline!K$4/10, COUNTIF(K$4, $Q$1) + COUNTIF(K$5, $Q$1) + COUNTIF(K$6, $Q$1)) +
          MIN(Payline!K$3/10, COUNTIF(K$5:K$7, $Q$1)),
    $I79=(D$14-2),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$I79=(D$14-1),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$I79&lt;D$14, MIN(Payline!K$5/10, COUNTIF(K77:K79, $Q$1)) +
              MIN(Payline!K$4/10, COUNTIF(K78:K80, $Q$1)) +
              MIN(Payline!K$3/10, COUNTIF(K79:K81, $Q$1)),
    TRUE, ""
)</f>
        <v>0</v>
      </c>
      <c r="S79" s="43" cm="1">
        <f t="array" aca="1" ref="S79" ca="1">_xlfn.IFS(
    $I79=0,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$I79=1, MIN(Payline!L$5/10, COUNTIF(INDIRECT(ADDRESS(E$14+3, COLUMN(L$1))), $Q$1) + COUNTIF(L$4, $Q$1) + COUNTIF(L$5, $Q$1)) +
          MIN(Payline!L$4/10, COUNTIF(L$4, $Q$1) + COUNTIF(L$5, $Q$1) + COUNTIF(L$6, $Q$1)) +
          MIN(Payline!L$3/10, COUNTIF(L$5:L$7, $Q$1)),
    $I79=(E$14-2),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$I79=(E$14-1),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$I79&lt;E$14, MIN(Payline!L$5/10, COUNTIF(L77:L79, $Q$1)) +
              MIN(Payline!L$4/10, COUNTIF(L78:L80, $Q$1)) +
              MIN(Payline!L$3/10, COUNTIF(L79:L81, $Q$1)),
    TRUE, ""
)</f>
        <v>0</v>
      </c>
      <c r="T79" s="43" cm="1">
        <f t="array" aca="1" ref="T79" ca="1">_xlfn.IFS(
    $I79=0,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$I79=1, MIN(Payline!M$5/10, COUNTIF(INDIRECT(ADDRESS(F$14+3, COLUMN(M$1))), $Q$1) + COUNTIF(M$4, $Q$1) + COUNTIF(M$5, $Q$1)) +
          MIN(Payline!M$4/10, COUNTIF(M$4, $Q$1) + COUNTIF(M$5, $Q$1) + COUNTIF(M$6, $Q$1)) +
          MIN(Payline!M$3/10, COUNTIF(M$5:M$7, $Q$1)),
    $I79=(F$14-2),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$I79=(F$14-1),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$I79&lt;F$14, MIN(Payline!M$5/10, COUNTIF(M77:M79, $Q$1)) +
              MIN(Payline!M$4/10, COUNTIF(M78:M80, $Q$1)) +
              MIN(Payline!M$3/10, COUNTIF(M79:M81, $Q$1)),
    TRUE, ""
)</f>
        <v>0</v>
      </c>
      <c r="U79" s="43" cm="1">
        <f t="array" aca="1" ref="U79" ca="1">_xlfn.IFS(
    $I79=0,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$I79=1, MIN(Payline!N$5/10, COUNTIF(INDIRECT(ADDRESS(G$14+3, COLUMN(N$1))), $Q$1) + COUNTIF(N$4, $Q$1) + COUNTIF(N$5, $Q$1)) +
          MIN(Payline!N$4/10, COUNTIF(N$4, $Q$1) + COUNTIF(N$5, $Q$1) + COUNTIF(N$6, $Q$1)) +
          MIN(Payline!N$3/10, COUNTIF(N$5:N$7, $Q$1)),
    $I79=(G$14-2),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$I79=(G$14-1),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$I79&lt;G$14, MIN(Payline!N$5/10, COUNTIF(N77:N79, $Q$1)) +
              MIN(Payline!N$4/10, COUNTIF(N78:N80, $Q$1)) +
              MIN(Payline!N$3/10, COUNTIF(N79:N81, $Q$1)),
    TRUE, ""
)</f>
        <v>0</v>
      </c>
      <c r="V79" s="46">
        <v>75</v>
      </c>
      <c r="W79" s="43" cm="1">
        <f t="array" aca="1" ref="W79" ca="1">_xlfn.IFS(
    $I79=0,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$I79=1, MIN(Payline!J$5/10, COUNTIF(INDIRECT(ADDRESS(C$14+3, COLUMN(J$1))), $W$1) + COUNTIF(J$4, $W$1) + COUNTIF(J$5, $W$1)) +
          MIN(Payline!J$4/10, COUNTIF(J$4, $W$1) + COUNTIF(J$5, $W$1) + COUNTIF(J$6, $W$1)) +
          MIN(Payline!J$3/10, COUNTIF(J$5:J$7, $W$1)),
    $I79=(C$14-2),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$I79=(C$14-1),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$I79&lt;C$14, MIN(Payline!J$5/10, COUNTIF(J77:J79, $W$1)) +
              MIN(Payline!J$4/10, COUNTIF(J78:J80, $W$1)) +
              MIN(Payline!J$3/10, COUNTIF(J79:J81, $W$1)),
    TRUE, ""
)</f>
        <v>0.3</v>
      </c>
      <c r="X79" s="43" cm="1">
        <f t="array" aca="1" ref="X79" ca="1">_xlfn.IFS(
    $I79=0,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$I79=1, MIN(Payline!K$5/10, COUNTIF(INDIRECT(ADDRESS(D$14+3, COLUMN(K$1))), $W$1) + COUNTIF(K$4, $W$1) + COUNTIF(K$5, $W$1)) +
          MIN(Payline!K$4/10, COUNTIF(K$4, $W$1) + COUNTIF(K$5, $W$1) + COUNTIF(K$6, $W$1)) +
          MIN(Payline!K$3/10, COUNTIF(K$5:K$7, $W$1)),
    $I79=(D$14-2),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$I79=(D$14-1),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$I79&lt;D$14, MIN(Payline!K$5/10, COUNTIF(K77:K79, $W$1)) +
              MIN(Payline!K$4/10, COUNTIF(K78:K80, $W$1)) +
              MIN(Payline!K$3/10, COUNTIF(K79:K81, $W$1)),
    TRUE, ""
)</f>
        <v>0.3</v>
      </c>
      <c r="Y79" s="43" cm="1">
        <f t="array" aca="1" ref="Y79" ca="1">_xlfn.IFS(
    $I79=0,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$I79=1, MIN(Payline!L$5/10, COUNTIF(INDIRECT(ADDRESS(E$14+3, COLUMN(L$1))), $W$1) + COUNTIF(L$4, $W$1) + COUNTIF(L$5, $W$1)) +
          MIN(Payline!L$4/10, COUNTIF(L$4, $W$1) + COUNTIF(L$5, $W$1) + COUNTIF(L$6, $W$1)) +
          MIN(Payline!L$3/10, COUNTIF(L$5:L$7, $W$1)),
    $I79=(E$14-2),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$I79=(E$14-1),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$I79&lt;E$14, MIN(Payline!L$5/10, COUNTIF(L77:L79, $W$1)) +
              MIN(Payline!L$4/10, COUNTIF(L78:L80, $W$1)) +
              MIN(Payline!L$3/10, COUNTIF(L79:L81, $W$1)),
    TRUE, ""
)</f>
        <v>0.3</v>
      </c>
      <c r="Z79" s="43" cm="1">
        <f t="array" aca="1" ref="Z79" ca="1">_xlfn.IFS(
    $I79=0,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$I79=1, MIN(Payline!M$5/10, COUNTIF(INDIRECT(ADDRESS(F$14+3, COLUMN(M$1))), $W$1) + COUNTIF(M$4, $W$1) + COUNTIF(M$5, $W$1)) +
          MIN(Payline!M$4/10, COUNTIF(M$4, $W$1) + COUNTIF(M$5, $W$1) + COUNTIF(M$6, $W$1)) +
          MIN(Payline!M$3/10, COUNTIF(M$5:M$7, $W$1)),
    $I79=(F$14-2),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$I79=(F$14-1),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$I79&lt;F$14, MIN(Payline!M$5/10, COUNTIF(M77:M79, $W$1)) +
              MIN(Payline!M$4/10, COUNTIF(M78:M80, $W$1)) +
              MIN(Payline!M$3/10, COUNTIF(M79:M81, $W$1)),
    TRUE, ""
)</f>
        <v>0.4</v>
      </c>
      <c r="AA79" s="43" cm="1">
        <f t="array" aca="1" ref="AA79" ca="1">_xlfn.IFS(
    $I79=0,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$I79=1, MIN(Payline!N$5/10, COUNTIF(INDIRECT(ADDRESS(G$14+3, COLUMN(N$1))), $W$1) + COUNTIF(N$4, $W$1) + COUNTIF(N$5, $W$1)) +
          MIN(Payline!N$4/10, COUNTIF(N$4, $W$1) + COUNTIF(N$5, $W$1) + COUNTIF(N$6, $W$1)) +
          MIN(Payline!N$3/10, COUNTIF(N$5:N$7, $W$1)),
    $I79=(G$14-2),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$I79=(G$14-1),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$I79&lt;G$14, MIN(Payline!N$5/10, COUNTIF(N77:N79, $W$1)) +
              MIN(Payline!N$4/10, COUNTIF(N78:N80, $W$1)) +
              MIN(Payline!N$3/10, COUNTIF(N79:N81, $W$1)),
    TRUE, ""
)</f>
        <v>0.3</v>
      </c>
      <c r="AB79" s="46">
        <v>75</v>
      </c>
      <c r="AC79" s="43" cm="1">
        <f t="array" aca="1" ref="AC79" ca="1">_xlfn.IFS(
    $I79=0,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$I79=1,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$I79=(C$14-2),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$I79=(C$14-1),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$I79&lt;C$14, MIN(Payline!J$5/10, COUNTIF(J77:J79, $AC$1)) +
              MIN(Payline!J$4/10, COUNTIF(J78:J80, $AC$1)) +
              MIN(Payline!J$3/10, COUNTIF(J79:J81, $AC$1)),
    TRUE, ""
)</f>
        <v>0</v>
      </c>
      <c r="AD79" s="43" cm="1">
        <f t="array" aca="1" ref="AD79" ca="1">_xlfn.IFS(
    $I79=0,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$I79=1,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$I79=(D$14-2),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$I79=(D$14-1),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$I79&lt;D$14, MIN(Payline!K$5/10, COUNTIF(K77:K79, $AC$1)) +
              MIN(Payline!K$4/10, COUNTIF(K78:K80, $AC$1)) +
              MIN(Payline!K$3/10, COUNTIF(K79:K81, $AC$1)),
    TRUE, ""
)</f>
        <v>0</v>
      </c>
      <c r="AE79" s="43" cm="1">
        <f t="array" aca="1" ref="AE79" ca="1">_xlfn.IFS(
    $I79=0,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$I79=1,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$I79=(E$14-2),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$I79=(E$14-1),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$I79&lt;E$14, MIN(Payline!L$5/10, COUNTIF(L77:L79, $AC$1)) +
              MIN(Payline!L$4/10, COUNTIF(L78:L80, $AC$1)) +
              MIN(Payline!L$3/10, COUNTIF(L79:L81, $AC$1)),
    TRUE, ""
)</f>
        <v>0</v>
      </c>
      <c r="AF79" s="43" cm="1">
        <f t="array" aca="1" ref="AF79" ca="1">_xlfn.IFS(
    $I79=0,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$I79=1,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$I79=(F$14-2),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$I79=(F$14-1),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$I79&lt;F$14, MIN(Payline!M$5/10, COUNTIF(M77:M79, $AC$1)) +
              MIN(Payline!M$4/10, COUNTIF(M78:M80, $AC$1)) +
              MIN(Payline!M$3/10, COUNTIF(M79:M81, $AC$1)),
    TRUE, ""
)</f>
        <v>0</v>
      </c>
      <c r="AG79" s="43" cm="1">
        <f t="array" aca="1" ref="AG79" ca="1">_xlfn.IFS(
    $I79=0,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$I79=1,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$I79=(G$14-2),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$I79=(G$14-1),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$I79&lt;G$14, MIN(Payline!N$5/10, COUNTIF(N77:N79, $AC$1)) +
              MIN(Payline!N$4/10, COUNTIF(N78:N80, $AC$1)) +
              MIN(Payline!N$3/10, COUNTIF(N79:N81, $AC$1)),
    TRUE, ""
)</f>
        <v>0</v>
      </c>
      <c r="AH79" s="46">
        <v>75</v>
      </c>
      <c r="AI79" s="43" cm="1">
        <f t="array" aca="1" ref="AI79" ca="1">_xlfn.IFS(
    $I79=0,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$I79=1,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$I79=(C$14-2),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$I79=(C$14-1),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$I79&lt;C$14, MIN(Payline!J$5/10, COUNTIF(J77:J79, $AI$1)) +
              MIN(Payline!J$4/10, COUNTIF(J78:J80, $AI$1)) +
              MIN(Payline!J$3/10, COUNTIF(J79:J81, $AI$1)),
    TRUE, ""
)</f>
        <v>0</v>
      </c>
      <c r="AJ79" s="43" cm="1">
        <f t="array" aca="1" ref="AJ79" ca="1">_xlfn.IFS(
    $I79=0,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$I79=1,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$I79=(D$14-2),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$I79=(D$14-1),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$I79&lt;D$14, MIN(Payline!K$5/10, COUNTIF(K77:K79, $AI$1)) +
              MIN(Payline!K$4/10, COUNTIF(K78:K80, $AI$1)) +
              MIN(Payline!K$3/10, COUNTIF(K79:K81, $AI$1)),
    TRUE, ""
)</f>
        <v>0</v>
      </c>
      <c r="AK79" s="43" cm="1">
        <f t="array" aca="1" ref="AK79" ca="1">_xlfn.IFS(
    $I79=0,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$I79=1,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$I79=(E$14-2),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$I79=(E$14-1),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$I79&lt;E$14, MIN(Payline!L$5/10, COUNTIF(L77:L79, $AI$1)) +
              MIN(Payline!L$4/10, COUNTIF(L78:L80, $AI$1)) +
              MIN(Payline!L$3/10, COUNTIF(L79:L81, $AI$1)),
    TRUE, ""
)</f>
        <v>0</v>
      </c>
      <c r="AL79" s="43" cm="1">
        <f t="array" aca="1" ref="AL79" ca="1">_xlfn.IFS(
    $I79=0,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$I79=1,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$I79=(F$14-2),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$I79=(F$14-1),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$I79&lt;F$14, MIN(Payline!M$5/10, COUNTIF(M77:M79, $AI$1)) +
              MIN(Payline!M$4/10, COUNTIF(M78:M80, $AI$1)) +
              MIN(Payline!M$3/10, COUNTIF(M79:M81, $AI$1)),
    TRUE, ""
)</f>
        <v>0</v>
      </c>
      <c r="AM79" s="43" cm="1">
        <f t="array" aca="1" ref="AM79" ca="1">_xlfn.IFS(
    $I79=0,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$I79=1,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$I79=(G$14-2),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$I79=(G$14-1),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$I79&lt;G$14, MIN(Payline!N$5/10, COUNTIF(N77:N79, $AI$1)) +
              MIN(Payline!N$4/10, COUNTIF(N78:N80, $AI$1)) +
              MIN(Payline!N$3/10, COUNTIF(N79:N81, $AI$1)),
    TRUE, ""
)</f>
        <v>0</v>
      </c>
      <c r="AN79" s="46">
        <v>75</v>
      </c>
      <c r="AO79" s="43" cm="1">
        <f t="array" aca="1" ref="AO79" ca="1">_xlfn.IFS(
    $I79=0,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$I79=1,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$I79=(C$14-2),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$I79=(C$14-1),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$I79&lt;C$14, MIN(Payline!J$5/10, COUNTIF(J77:J79, $AO$1)) +
              MIN(Payline!J$4/10, COUNTIF(J78:J80, $AO$1)) +
              MIN(Payline!J$3/10, COUNTIF(J79:J81, $AO$1)),
    TRUE, ""
)</f>
        <v>1</v>
      </c>
      <c r="AP79" s="43" cm="1">
        <f t="array" aca="1" ref="AP79" ca="1">_xlfn.IFS(
    $I79=0,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$I79=1,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$I79=(D$14-2),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$I79=(D$14-1),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$I79&lt;D$14, MIN(Payline!K$5/10, COUNTIF(K77:K79, $AO$1)) +
              MIN(Payline!K$4/10, COUNTIF(K78:K80, $AO$1)) +
              MIN(Payline!K$3/10, COUNTIF(K79:K81, $AO$1)),
    TRUE, ""
)</f>
        <v>1</v>
      </c>
      <c r="AQ79" s="43" cm="1">
        <f t="array" aca="1" ref="AQ79" ca="1">_xlfn.IFS(
    $I79=0,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$I79=1,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$I79=(E$14-2),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$I79=(E$14-1),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$I79&lt;E$14, MIN(Payline!L$5/10, COUNTIF(L77:L79, $AO$1)) +
              MIN(Payline!L$4/10, COUNTIF(L78:L80, $AO$1)) +
              MIN(Payline!L$3/10, COUNTIF(L79:L81, $AO$1)),
    TRUE, ""
)</f>
        <v>1</v>
      </c>
      <c r="AR79" s="43" cm="1">
        <f t="array" aca="1" ref="AR79" ca="1">_xlfn.IFS(
    $I79=0,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$I79=1,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$I79=(F$14-2),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$I79=(F$14-1),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$I79&lt;F$14, MIN(Payline!M$5/10, COUNTIF(M77:M79, $AO$1)) +
              MIN(Payline!M$4/10, COUNTIF(M78:M80, $AO$1)) +
              MIN(Payline!M$3/10, COUNTIF(M79:M81, $AO$1)),
    TRUE, ""
)</f>
        <v>1</v>
      </c>
      <c r="AS79" s="43" cm="1">
        <f t="array" aca="1" ref="AS79" ca="1">_xlfn.IFS(
    $I79=0,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$I79=1,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$I79=(G$14-2),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$I79=(G$14-1),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$I79&lt;G$14, MIN(Payline!N$5/10, COUNTIF(N77:N79, $AO$1)) +
              MIN(Payline!N$4/10, COUNTIF(N78:N80, $AO$1)) +
              MIN(Payline!N$3/10, COUNTIF(N79:N81, $AO$1)),
    TRUE, ""
)</f>
        <v>1</v>
      </c>
      <c r="AT79" s="46">
        <v>75</v>
      </c>
      <c r="AU79" s="43" cm="1">
        <f t="array" aca="1" ref="AU79" ca="1">_xlfn.IFS(
    $I79=0,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$I79=1,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$I79=(C$14-2),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$I79=(C$14-1),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$I79&lt;C$14, MIN(Payline!J$5/10, COUNTIF(J77:J79, $AU$1)) +
              MIN(Payline!J$4/10, COUNTIF(J78:J80, $AU$1)) +
              MIN(Payline!J$3/10, COUNTIF(J79:J81, $AU$1)),
    TRUE, ""
)</f>
        <v>0.7</v>
      </c>
      <c r="AV79" s="43" cm="1">
        <f t="array" aca="1" ref="AV79" ca="1">_xlfn.IFS(
    $I79=0,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$I79=1,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$I79=(D$14-2),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$I79=(D$14-1),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$I79&lt;D$14, MIN(Payline!K$5/10, COUNTIF(K77:K79, $AU$1)) +
              MIN(Payline!K$4/10, COUNTIF(K78:K80, $AU$1)) +
              MIN(Payline!K$3/10, COUNTIF(K79:K81, $AU$1)),
    TRUE, ""
)</f>
        <v>0.6</v>
      </c>
      <c r="AW79" s="43" cm="1">
        <f t="array" aca="1" ref="AW79" ca="1">_xlfn.IFS(
    $I79=0,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$I79=1,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$I79=(E$14-2),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$I79=(E$14-1),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$I79&lt;E$14, MIN(Payline!L$5/10, COUNTIF(L77:L79, $AU$1)) +
              MIN(Payline!L$4/10, COUNTIF(L78:L80, $AU$1)) +
              MIN(Payline!L$3/10, COUNTIF(L79:L81, $AU$1)),
    TRUE, ""
)</f>
        <v>0.7</v>
      </c>
      <c r="AX79" s="43" cm="1">
        <f t="array" aca="1" ref="AX79" ca="1">_xlfn.IFS(
    $I79=0,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$I79=1,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$I79=(F$14-2),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$I79=(F$14-1),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$I79&lt;F$14, MIN(Payline!M$5/10, COUNTIF(M77:M79, $AU$1)) +
              MIN(Payline!M$4/10, COUNTIF(M78:M80, $AU$1)) +
              MIN(Payline!M$3/10, COUNTIF(M79:M81, $AU$1)),
    TRUE, ""
)</f>
        <v>0.7</v>
      </c>
      <c r="AY79" s="43" cm="1">
        <f t="array" aca="1" ref="AY79" ca="1">_xlfn.IFS(
    $I79=0,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$I79=1,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$I79=(G$14-2),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$I79=(G$14-1),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$I79&lt;G$14, MIN(Payline!N$5/10, COUNTIF(N77:N79, $AU$1)) +
              MIN(Payline!N$4/10, COUNTIF(N78:N80, $AU$1)) +
              MIN(Payline!N$3/10, COUNTIF(N79:N81, $AU$1)),
    TRUE, ""
)</f>
        <v>0.7</v>
      </c>
      <c r="AZ79" s="46">
        <v>75</v>
      </c>
      <c r="BA79" s="43" cm="1">
        <f t="array" aca="1" ref="BA79" ca="1">_xlfn.IFS(
    $I79=0,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$I79=1,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$I79=(C$14-2),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$I79=(C$14-1),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$I79&lt;C$14, MIN(Payline!J$5/10, COUNTIF(J77:J79, $BA$1)) +
              MIN(Payline!J$4/10, COUNTIF(J78:J80, $BA$1)) +
              MIN(Payline!J$3/10, COUNTIF(J79:J81, $BA$1)),
    TRUE, ""
)</f>
        <v>0</v>
      </c>
      <c r="BB79" s="43" cm="1">
        <f t="array" aca="1" ref="BB79" ca="1">_xlfn.IFS(
    $I79=0,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$I79=1,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$I79=(D$14-2),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$I79=(D$14-1),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$I79&lt;D$14, MIN(Payline!K$5/10, COUNTIF(K77:K79, $BA$1)) +
              MIN(Payline!K$4/10, COUNTIF(K78:K80, $BA$1)) +
              MIN(Payline!K$3/10, COUNTIF(K79:K81, $BA$1)),
    TRUE, ""
)</f>
        <v>0</v>
      </c>
      <c r="BC79" s="43" cm="1">
        <f t="array" aca="1" ref="BC79" ca="1">_xlfn.IFS(
    $I79=0,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$I79=1,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$I79=(E$14-2),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$I79=(E$14-1),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$I79&lt;E$14, MIN(Payline!L$5/10, COUNTIF(L77:L79, $BA$1)) +
              MIN(Payline!L$4/10, COUNTIF(L78:L80, $BA$1)) +
              MIN(Payline!L$3/10, COUNTIF(L79:L81, $BA$1)),
    TRUE, ""
)</f>
        <v>0</v>
      </c>
      <c r="BD79" s="43" cm="1">
        <f t="array" aca="1" ref="BD79" ca="1">_xlfn.IFS(
    $I79=0,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$I79=1,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$I79=(F$14-2),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$I79=(F$14-1),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$I79&lt;F$14, MIN(Payline!M$5/10, COUNTIF(M77:M79, $BA$1)) +
              MIN(Payline!M$4/10, COUNTIF(M78:M80, $BA$1)) +
              MIN(Payline!M$3/10, COUNTIF(M79:M81, $BA$1)),
    TRUE, ""
)</f>
        <v>0</v>
      </c>
      <c r="BE79" s="43" cm="1">
        <f t="array" aca="1" ref="BE79" ca="1">_xlfn.IFS(
    $I79=0,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$I79=1,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$I79=(G$14-2),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$I79=(G$14-1),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$I79&lt;G$14, MIN(Payline!N$5/10, COUNTIF(N77:N79, $BA$1)) +
              MIN(Payline!N$4/10, COUNTIF(N78:N80, $BA$1)) +
              MIN(Payline!N$3/10, COUNTIF(N79:N81, $BA$1)),
    TRUE, ""
)</f>
        <v>0</v>
      </c>
      <c r="BF79" s="46">
        <v>75</v>
      </c>
      <c r="BG79" s="43" cm="1">
        <f t="array" aca="1" ref="BG79" ca="1">_xlfn.IFS(
    $I79=0,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$I79=1,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$I79=(C$14-2),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$I79=(C$14-1),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$I79&lt;C$14, MIN(Payline!J$5/10, COUNTIF(J77:J79, $BG$1)) +
              MIN(Payline!J$4/10, COUNTIF(J78:J80, $BG$1)) +
              MIN(Payline!J$3/10, COUNTIF(J79:J81, $BG$1)),
    TRUE, ""
)</f>
        <v>0.7</v>
      </c>
      <c r="BH79" s="43" cm="1">
        <f t="array" aca="1" ref="BH79" ca="1">_xlfn.IFS(
    $I79=0,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$I79=1,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$I79=(D$14-2),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$I79=(D$14-1),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$I79&lt;D$14, MIN(Payline!K$5/10, COUNTIF(K77:K79, $BG$1)) +
              MIN(Payline!K$4/10, COUNTIF(K78:K80, $BG$1)) +
              MIN(Payline!K$3/10, COUNTIF(K79:K81, $BG$1)),
    TRUE, ""
)</f>
        <v>0.7</v>
      </c>
      <c r="BI79" s="43" cm="1">
        <f t="array" aca="1" ref="BI79" ca="1">_xlfn.IFS(
    $I79=0,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$I79=1,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$I79=(E$14-2),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$I79=(E$14-1),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$I79&lt;E$14, MIN(Payline!L$5/10, COUNTIF(L77:L79, $BG$1)) +
              MIN(Payline!L$4/10, COUNTIF(L78:L80, $BG$1)) +
              MIN(Payline!L$3/10, COUNTIF(L79:L81, $BG$1)),
    TRUE, ""
)</f>
        <v>0.7</v>
      </c>
      <c r="BJ79" s="43" cm="1">
        <f t="array" aca="1" ref="BJ79" ca="1">_xlfn.IFS(
    $I79=0,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$I79=1,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$I79=(F$14-2),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$I79=(F$14-1),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$I79&lt;F$14, MIN(Payline!M$5/10, COUNTIF(M77:M79, $BG$1)) +
              MIN(Payline!M$4/10, COUNTIF(M78:M80, $BG$1)) +
              MIN(Payline!M$3/10, COUNTIF(M79:M81, $BG$1)),
    TRUE, ""
)</f>
        <v>0.6</v>
      </c>
      <c r="BK79" s="43" cm="1">
        <f t="array" aca="1" ref="BK79" ca="1">_xlfn.IFS(
    $I79=0,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$I79=1,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$I79=(G$14-2),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$I79=(G$14-1),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$I79&lt;G$14, MIN(Payline!N$5/10, COUNTIF(N77:N79, $BG$1)) +
              MIN(Payline!N$4/10, COUNTIF(N78:N80, $BG$1)) +
              MIN(Payline!N$3/10, COUNTIF(N79:N81, $BG$1)),
    TRUE, ""
)</f>
        <v>0.7</v>
      </c>
      <c r="BL79" s="46">
        <v>75</v>
      </c>
      <c r="BM79" s="43" cm="1">
        <f t="array" aca="1" ref="BM79" ca="1">_xlfn.IFS(
    $I79=0,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$I79=1,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$I79=(C$14-2),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$I79=(C$14-1),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$I79&lt;C$14, MIN(Payline!J$5/10, COUNTIF(J77:J79, $BM$1)) +
              MIN(Payline!J$4/10, COUNTIF(J78:J80, $BM$1)) +
              MIN(Payline!J$3/10, COUNTIF(J79:J81, $BM$1)),
    TRUE, ""
)</f>
        <v>0.3</v>
      </c>
      <c r="BN79" s="43" cm="1">
        <f t="array" aca="1" ref="BN79" ca="1">_xlfn.IFS(
    $I79=0,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$I79=1,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$I79=(D$14-2),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$I79=(D$14-1),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$I79&lt;D$14, MIN(Payline!K$5/10, COUNTIF(K77:K79, $BM$1)) +
              MIN(Payline!K$4/10, COUNTIF(K78:K80, $BM$1)) +
              MIN(Payline!K$3/10, COUNTIF(K79:K81, $BM$1)),
    TRUE, ""
)</f>
        <v>0.4</v>
      </c>
      <c r="BO79" s="43" cm="1">
        <f t="array" aca="1" ref="BO79" ca="1">_xlfn.IFS(
    $I79=0,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$I79=1,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$I79=(E$14-2),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$I79=(E$14-1),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$I79&lt;E$14, MIN(Payline!L$5/10, COUNTIF(L77:L79, $BM$1)) +
              MIN(Payline!L$4/10, COUNTIF(L78:L80, $BM$1)) +
              MIN(Payline!L$3/10, COUNTIF(L79:L81, $BM$1)),
    TRUE, ""
)</f>
        <v>0.3</v>
      </c>
      <c r="BP79" s="43" cm="1">
        <f t="array" aca="1" ref="BP79" ca="1">_xlfn.IFS(
    $I79=0,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$I79=1,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$I79=(F$14-2),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$I79=(F$14-1),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$I79&lt;F$14, MIN(Payline!M$5/10, COUNTIF(M77:M79, $BM$1)) +
              MIN(Payline!M$4/10, COUNTIF(M78:M80, $BM$1)) +
              MIN(Payline!M$3/10, COUNTIF(M79:M81, $BM$1)),
    TRUE, ""
)</f>
        <v>0.3</v>
      </c>
      <c r="BQ79" s="161" cm="1">
        <f t="array" aca="1" ref="BQ79" ca="1">_xlfn.IFS(
    $I79=0,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$I79=1,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$I79=(G$14-2),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$I79=(G$14-1),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$I79&lt;G$14, MIN(Payline!N$5/10, COUNTIF(N77:N79, $BM$1)) +
              MIN(Payline!N$4/10, COUNTIF(N78:N80, $BM$1)) +
              MIN(Payline!N$3/10, COUNTIF(N79:N81, $BM$1)),
    TRUE, ""
)</f>
        <v>0.3</v>
      </c>
    </row>
    <row r="80" spans="1:69" ht="16.5" thickBot="1">
      <c r="A80" s="94" t="s">
        <v>107</v>
      </c>
      <c r="I80" s="84">
        <v>76</v>
      </c>
      <c r="J80" s="83" t="s">
        <v>190</v>
      </c>
      <c r="K80" s="83" t="s">
        <v>190</v>
      </c>
      <c r="L80" s="83" t="s">
        <v>190</v>
      </c>
      <c r="M80" s="83" t="s">
        <v>190</v>
      </c>
      <c r="N80" s="83" t="s">
        <v>190</v>
      </c>
      <c r="P80" s="46">
        <v>76</v>
      </c>
      <c r="Q80" s="43" cm="1">
        <f t="array" aca="1" ref="Q80" ca="1">_xlfn.IFS(
    $I80=0,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$I80=1, MIN(Payline!J$5/10, COUNTIF(INDIRECT(ADDRESS(C$14+3, COLUMN(J$1))), $Q$1) + COUNTIF(J$4, $Q$1) + COUNTIF(J$5, $Q$1)) +
          MIN(Payline!J$4/10, COUNTIF(J$4, $Q$1) + COUNTIF(J$5, $Q$1) + COUNTIF(J$6, $Q$1)) +
          MIN(Payline!J$3/10, COUNTIF(J$5:J$7, $Q$1)),
    $I80=(C$14-2),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$I80&lt;C$14, MIN(Payline!J$5/10, COUNTIF(J78:J80, $Q$1)) +
              MIN(Payline!J$4/10, COUNTIF(J79:J81, $Q$1)) +
              MIN(Payline!J$3/10, COUNTIF(J80:J82, $Q$1)),
    TRUE, ""
)</f>
        <v>0</v>
      </c>
      <c r="R80" s="43" cm="1">
        <f t="array" aca="1" ref="R80" ca="1">_xlfn.IFS(
    $I80=0,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$I80=1, MIN(Payline!K$5/10, COUNTIF(INDIRECT(ADDRESS(D$14+3, COLUMN(K$1))), $Q$1) + COUNTIF(K$4, $Q$1) + COUNTIF(K$5, $Q$1)) +
          MIN(Payline!K$4/10, COUNTIF(K$4, $Q$1) + COUNTIF(K$5, $Q$1) + COUNTIF(K$6, $Q$1)) +
          MIN(Payline!K$3/10, COUNTIF(K$5:K$7, $Q$1)),
    $I80=(D$14-2),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$I80&lt;D$14, MIN(Payline!K$5/10, COUNTIF(K78:K80, $Q$1)) +
              MIN(Payline!K$4/10, COUNTIF(K79:K81, $Q$1)) +
              MIN(Payline!K$3/10, COUNTIF(K80:K82, $Q$1)),
    TRUE, ""
)</f>
        <v>0</v>
      </c>
      <c r="S80" s="43" cm="1">
        <f t="array" aca="1" ref="S80" ca="1">_xlfn.IFS(
    $I80=0,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$I80=1, MIN(Payline!L$5/10, COUNTIF(INDIRECT(ADDRESS(E$14+3, COLUMN(L$1))), $Q$1) + COUNTIF(L$4, $Q$1) + COUNTIF(L$5, $Q$1)) +
          MIN(Payline!L$4/10, COUNTIF(L$4, $Q$1) + COUNTIF(L$5, $Q$1) + COUNTIF(L$6, $Q$1)) +
          MIN(Payline!L$3/10, COUNTIF(L$5:L$7, $Q$1)),
    $I80=(E$14-2),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$I80&lt;E$14, MIN(Payline!L$5/10, COUNTIF(L78:L80, $Q$1)) +
              MIN(Payline!L$4/10, COUNTIF(L79:L81, $Q$1)) +
              MIN(Payline!L$3/10, COUNTIF(L80:L82, $Q$1)),
    TRUE, ""
)</f>
        <v>0</v>
      </c>
      <c r="T80" s="43" cm="1">
        <f t="array" aca="1" ref="T80" ca="1">_xlfn.IFS(
    $I80=0,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$I80=1, MIN(Payline!M$5/10, COUNTIF(INDIRECT(ADDRESS(F$14+3, COLUMN(M$1))), $Q$1) + COUNTIF(M$4, $Q$1) + COUNTIF(M$5, $Q$1)) +
          MIN(Payline!M$4/10, COUNTIF(M$4, $Q$1) + COUNTIF(M$5, $Q$1) + COUNTIF(M$6, $Q$1)) +
          MIN(Payline!M$3/10, COUNTIF(M$5:M$7, $Q$1)),
    $I80=(F$14-2),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$I80&lt;F$14, MIN(Payline!M$5/10, COUNTIF(M78:M80, $Q$1)) +
              MIN(Payline!M$4/10, COUNTIF(M79:M81, $Q$1)) +
              MIN(Payline!M$3/10, COUNTIF(M80:M82, $Q$1)),
    TRUE, ""
)</f>
        <v>0</v>
      </c>
      <c r="U80" s="43" cm="1">
        <f t="array" aca="1" ref="U80" ca="1">_xlfn.IFS(
    $I80=0,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$I80=1, MIN(Payline!N$5/10, COUNTIF(INDIRECT(ADDRESS(G$14+3, COLUMN(N$1))), $Q$1) + COUNTIF(N$4, $Q$1) + COUNTIF(N$5, $Q$1)) +
          MIN(Payline!N$4/10, COUNTIF(N$4, $Q$1) + COUNTIF(N$5, $Q$1) + COUNTIF(N$6, $Q$1)) +
          MIN(Payline!N$3/10, COUNTIF(N$5:N$7, $Q$1)),
    $I80=(G$14-2),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$I80&lt;G$14, MIN(Payline!N$5/10, COUNTIF(N78:N80, $Q$1)) +
              MIN(Payline!N$4/10, COUNTIF(N79:N81, $Q$1)) +
              MIN(Payline!N$3/10, COUNTIF(N80:N82, $Q$1)),
    TRUE, ""
)</f>
        <v>0</v>
      </c>
      <c r="V80" s="46">
        <v>76</v>
      </c>
      <c r="W80" s="43" cm="1">
        <f t="array" aca="1" ref="W80" ca="1">_xlfn.IFS(
    $I80=0,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$I80=1, MIN(Payline!J$5/10, COUNTIF(INDIRECT(ADDRESS(C$14+3, COLUMN(J$1))), $W$1) + COUNTIF(J$4, $W$1) + COUNTIF(J$5, $W$1)) +
          MIN(Payline!J$4/10, COUNTIF(J$4, $W$1) + COUNTIF(J$5, $W$1) + COUNTIF(J$6, $W$1)) +
          MIN(Payline!J$3/10, COUNTIF(J$5:J$7, $W$1)),
    $I80=(C$14-2),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$I80&lt;C$14, MIN(Payline!J$5/10, COUNTIF(J78:J80, $W$1)) +
              MIN(Payline!J$4/10, COUNTIF(J79:J81, $W$1)) +
              MIN(Payline!J$3/10, COUNTIF(J80:J82, $W$1)),
    TRUE, ""
)</f>
        <v>0.7</v>
      </c>
      <c r="X80" s="43" cm="1">
        <f t="array" aca="1" ref="X80" ca="1">_xlfn.IFS(
    $I80=0,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$I80=1, MIN(Payline!K$5/10, COUNTIF(INDIRECT(ADDRESS(D$14+3, COLUMN(K$1))), $W$1) + COUNTIF(K$4, $W$1) + COUNTIF(K$5, $W$1)) +
          MIN(Payline!K$4/10, COUNTIF(K$4, $W$1) + COUNTIF(K$5, $W$1) + COUNTIF(K$6, $W$1)) +
          MIN(Payline!K$3/10, COUNTIF(K$5:K$7, $W$1)),
    $I80=(D$14-2),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$I80&lt;D$14, MIN(Payline!K$5/10, COUNTIF(K78:K80, $W$1)) +
              MIN(Payline!K$4/10, COUNTIF(K79:K81, $W$1)) +
              MIN(Payline!K$3/10, COUNTIF(K80:K82, $W$1)),
    TRUE, ""
)</f>
        <v>0.6</v>
      </c>
      <c r="Y80" s="43" cm="1">
        <f t="array" aca="1" ref="Y80" ca="1">_xlfn.IFS(
    $I80=0,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$I80=1, MIN(Payline!L$5/10, COUNTIF(INDIRECT(ADDRESS(E$14+3, COLUMN(L$1))), $W$1) + COUNTIF(L$4, $W$1) + COUNTIF(L$5, $W$1)) +
          MIN(Payline!L$4/10, COUNTIF(L$4, $W$1) + COUNTIF(L$5, $W$1) + COUNTIF(L$6, $W$1)) +
          MIN(Payline!L$3/10, COUNTIF(L$5:L$7, $W$1)),
    $I80=(E$14-2),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$I80&lt;E$14, MIN(Payline!L$5/10, COUNTIF(L78:L80, $W$1)) +
              MIN(Payline!L$4/10, COUNTIF(L79:L81, $W$1)) +
              MIN(Payline!L$3/10, COUNTIF(L80:L82, $W$1)),
    TRUE, ""
)</f>
        <v>0.7</v>
      </c>
      <c r="Z80" s="43" cm="1">
        <f t="array" aca="1" ref="Z80" ca="1">_xlfn.IFS(
    $I80=0,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$I80=1, MIN(Payline!M$5/10, COUNTIF(INDIRECT(ADDRESS(F$14+3, COLUMN(M$1))), $W$1) + COUNTIF(M$4, $W$1) + COUNTIF(M$5, $W$1)) +
          MIN(Payline!M$4/10, COUNTIF(M$4, $W$1) + COUNTIF(M$5, $W$1) + COUNTIF(M$6, $W$1)) +
          MIN(Payline!M$3/10, COUNTIF(M$5:M$7, $W$1)),
    $I80=(F$14-2),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$I80&lt;F$14, MIN(Payline!M$5/10, COUNTIF(M78:M80, $W$1)) +
              MIN(Payline!M$4/10, COUNTIF(M79:M81, $W$1)) +
              MIN(Payline!M$3/10, COUNTIF(M80:M82, $W$1)),
    TRUE, ""
)</f>
        <v>0.7</v>
      </c>
      <c r="AA80" s="43" cm="1">
        <f t="array" aca="1" ref="AA80" ca="1">_xlfn.IFS(
    $I80=0,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$I80=1, MIN(Payline!N$5/10, COUNTIF(INDIRECT(ADDRESS(G$14+3, COLUMN(N$1))), $W$1) + COUNTIF(N$4, $W$1) + COUNTIF(N$5, $W$1)) +
          MIN(Payline!N$4/10, COUNTIF(N$4, $W$1) + COUNTIF(N$5, $W$1) + COUNTIF(N$6, $W$1)) +
          MIN(Payline!N$3/10, COUNTIF(N$5:N$7, $W$1)),
    $I80=(G$14-2),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$I80&lt;G$14, MIN(Payline!N$5/10, COUNTIF(N78:N80, $W$1)) +
              MIN(Payline!N$4/10, COUNTIF(N79:N81, $W$1)) +
              MIN(Payline!N$3/10, COUNTIF(N80:N82, $W$1)),
    TRUE, ""
)</f>
        <v>0.7</v>
      </c>
      <c r="AB80" s="46">
        <v>76</v>
      </c>
      <c r="AC80" s="43" cm="1">
        <f t="array" aca="1" ref="AC80" ca="1">_xlfn.IFS(
    $I80=0,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$I80&lt;C$14, MIN(Payline!J$5/10, COUNTIF(J78:J80, $AC$1)) +
              MIN(Payline!J$4/10, COUNTIF(J79:J81, $AC$1)) +
              MIN(Payline!J$3/10, COUNTIF(J80:J82, $AC$1)),
    TRUE, ""
)</f>
        <v>0.3</v>
      </c>
      <c r="AD80" s="43" cm="1">
        <f t="array" aca="1" ref="AD80" ca="1">_xlfn.IFS(
    $I80=0,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$I80&lt;D$14, MIN(Payline!K$5/10, COUNTIF(K78:K80, $AC$1)) +
              MIN(Payline!K$4/10, COUNTIF(K79:K81, $AC$1)) +
              MIN(Payline!K$3/10, COUNTIF(K80:K82, $AC$1)),
    TRUE, ""
)</f>
        <v>0.3</v>
      </c>
      <c r="AE80" s="43" cm="1">
        <f t="array" aca="1" ref="AE80" ca="1">_xlfn.IFS(
    $I80=0,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$I80&lt;E$14, MIN(Payline!L$5/10, COUNTIF(L78:L80, $AC$1)) +
              MIN(Payline!L$4/10, COUNTIF(L79:L81, $AC$1)) +
              MIN(Payline!L$3/10, COUNTIF(L80:L82, $AC$1)),
    TRUE, ""
)</f>
        <v>0.3</v>
      </c>
      <c r="AF80" s="43" cm="1">
        <f t="array" aca="1" ref="AF80" ca="1">_xlfn.IFS(
    $I80=0,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$I80&lt;F$14, MIN(Payline!M$5/10, COUNTIF(M78:M80, $AC$1)) +
              MIN(Payline!M$4/10, COUNTIF(M79:M81, $AC$1)) +
              MIN(Payline!M$3/10, COUNTIF(M80:M82, $AC$1)),
    TRUE, ""
)</f>
        <v>0.4</v>
      </c>
      <c r="AG80" s="43" cm="1">
        <f t="array" aca="1" ref="AG80" ca="1">_xlfn.IFS(
    $I80=0,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$I80&lt;G$14, MIN(Payline!N$5/10, COUNTIF(N78:N80, $AC$1)) +
              MIN(Payline!N$4/10, COUNTIF(N79:N81, $AC$1)) +
              MIN(Payline!N$3/10, COUNTIF(N80:N82, $AC$1)),
    TRUE, ""
)</f>
        <v>0.3</v>
      </c>
      <c r="AH80" s="46">
        <v>76</v>
      </c>
      <c r="AI80" s="43" cm="1">
        <f t="array" aca="1" ref="AI80" ca="1">_xlfn.IFS(
    $I80=0,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$I80&lt;C$14, MIN(Payline!J$5/10, COUNTIF(J78:J80, $AI$1)) +
              MIN(Payline!J$4/10, COUNTIF(J79:J81, $AI$1)) +
              MIN(Payline!J$3/10, COUNTIF(J80:J82, $AI$1)),
    TRUE, ""
)</f>
        <v>0</v>
      </c>
      <c r="AJ80" s="43" cm="1">
        <f t="array" aca="1" ref="AJ80" ca="1">_xlfn.IFS(
    $I80=0,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$I80&lt;D$14, MIN(Payline!K$5/10, COUNTIF(K78:K80, $AI$1)) +
              MIN(Payline!K$4/10, COUNTIF(K79:K81, $AI$1)) +
              MIN(Payline!K$3/10, COUNTIF(K80:K82, $AI$1)),
    TRUE, ""
)</f>
        <v>0</v>
      </c>
      <c r="AK80" s="43" cm="1">
        <f t="array" aca="1" ref="AK80" ca="1">_xlfn.IFS(
    $I80=0,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$I80&lt;E$14, MIN(Payline!L$5/10, COUNTIF(L78:L80, $AI$1)) +
              MIN(Payline!L$4/10, COUNTIF(L79:L81, $AI$1)) +
              MIN(Payline!L$3/10, COUNTIF(L80:L82, $AI$1)),
    TRUE, ""
)</f>
        <v>0</v>
      </c>
      <c r="AL80" s="43" cm="1">
        <f t="array" aca="1" ref="AL80" ca="1">_xlfn.IFS(
    $I80=0,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$I80&lt;F$14, MIN(Payline!M$5/10, COUNTIF(M78:M80, $AI$1)) +
              MIN(Payline!M$4/10, COUNTIF(M79:M81, $AI$1)) +
              MIN(Payline!M$3/10, COUNTIF(M80:M82, $AI$1)),
    TRUE, ""
)</f>
        <v>0</v>
      </c>
      <c r="AM80" s="43" cm="1">
        <f t="array" aca="1" ref="AM80" ca="1">_xlfn.IFS(
    $I80=0,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$I80&lt;G$14, MIN(Payline!N$5/10, COUNTIF(N78:N80, $AI$1)) +
              MIN(Payline!N$4/10, COUNTIF(N79:N81, $AI$1)) +
              MIN(Payline!N$3/10, COUNTIF(N80:N82, $AI$1)),
    TRUE, ""
)</f>
        <v>0</v>
      </c>
      <c r="AN80" s="46">
        <v>76</v>
      </c>
      <c r="AO80" s="43" cm="1">
        <f t="array" aca="1" ref="AO80" ca="1">_xlfn.IFS(
    $I80=0,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$I80&lt;C$14, MIN(Payline!J$5/10, COUNTIF(J78:J80, $AO$1)) +
              MIN(Payline!J$4/10, COUNTIF(J79:J81, $AO$1)) +
              MIN(Payline!J$3/10, COUNTIF(J80:J82, $AO$1)),
    TRUE, ""
)</f>
        <v>0.7</v>
      </c>
      <c r="AP80" s="43" cm="1">
        <f t="array" aca="1" ref="AP80" ca="1">_xlfn.IFS(
    $I80=0,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$I80&lt;D$14, MIN(Payline!K$5/10, COUNTIF(K78:K80, $AO$1)) +
              MIN(Payline!K$4/10, COUNTIF(K79:K81, $AO$1)) +
              MIN(Payline!K$3/10, COUNTIF(K80:K82, $AO$1)),
    TRUE, ""
)</f>
        <v>0.7</v>
      </c>
      <c r="AQ80" s="43" cm="1">
        <f t="array" aca="1" ref="AQ80" ca="1">_xlfn.IFS(
    $I80=0,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$I80&lt;E$14, MIN(Payline!L$5/10, COUNTIF(L78:L80, $AO$1)) +
              MIN(Payline!L$4/10, COUNTIF(L79:L81, $AO$1)) +
              MIN(Payline!L$3/10, COUNTIF(L80:L82, $AO$1)),
    TRUE, ""
)</f>
        <v>0.7</v>
      </c>
      <c r="AR80" s="43" cm="1">
        <f t="array" aca="1" ref="AR80" ca="1">_xlfn.IFS(
    $I80=0,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$I80&lt;F$14, MIN(Payline!M$5/10, COUNTIF(M78:M80, $AO$1)) +
              MIN(Payline!M$4/10, COUNTIF(M79:M81, $AO$1)) +
              MIN(Payline!M$3/10, COUNTIF(M80:M82, $AO$1)),
    TRUE, ""
)</f>
        <v>0.6</v>
      </c>
      <c r="AS80" s="43" cm="1">
        <f t="array" aca="1" ref="AS80" ca="1">_xlfn.IFS(
    $I80=0,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$I80&lt;G$14, MIN(Payline!N$5/10, COUNTIF(N78:N80, $AO$1)) +
              MIN(Payline!N$4/10, COUNTIF(N79:N81, $AO$1)) +
              MIN(Payline!N$3/10, COUNTIF(N80:N82, $AO$1)),
    TRUE, ""
)</f>
        <v>0.7</v>
      </c>
      <c r="AT80" s="46">
        <v>76</v>
      </c>
      <c r="AU80" s="43" cm="1">
        <f t="array" aca="1" ref="AU80" ca="1">_xlfn.IFS(
    $I80=0,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$I80&lt;C$14, MIN(Payline!J$5/10, COUNTIF(J78:J80, $AU$1)) +
              MIN(Payline!J$4/10, COUNTIF(J79:J81, $AU$1)) +
              MIN(Payline!J$3/10, COUNTIF(J80:J82, $AU$1)),
    TRUE, ""
)</f>
        <v>1</v>
      </c>
      <c r="AV80" s="43" cm="1">
        <f t="array" aca="1" ref="AV80" ca="1">_xlfn.IFS(
    $I80=0,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$I80&lt;D$14, MIN(Payline!K$5/10, COUNTIF(K78:K80, $AU$1)) +
              MIN(Payline!K$4/10, COUNTIF(K79:K81, $AU$1)) +
              MIN(Payline!K$3/10, COUNTIF(K80:K82, $AU$1)),
    TRUE, ""
)</f>
        <v>1</v>
      </c>
      <c r="AW80" s="43" cm="1">
        <f t="array" aca="1" ref="AW80" ca="1">_xlfn.IFS(
    $I80=0,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$I80&lt;E$14, MIN(Payline!L$5/10, COUNTIF(L78:L80, $AU$1)) +
              MIN(Payline!L$4/10, COUNTIF(L79:L81, $AU$1)) +
              MIN(Payline!L$3/10, COUNTIF(L80:L82, $AU$1)),
    TRUE, ""
)</f>
        <v>1</v>
      </c>
      <c r="AX80" s="43" cm="1">
        <f t="array" aca="1" ref="AX80" ca="1">_xlfn.IFS(
    $I80=0,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$I80&lt;F$14, MIN(Payline!M$5/10, COUNTIF(M78:M80, $AU$1)) +
              MIN(Payline!M$4/10, COUNTIF(M79:M81, $AU$1)) +
              MIN(Payline!M$3/10, COUNTIF(M80:M82, $AU$1)),
    TRUE, ""
)</f>
        <v>1</v>
      </c>
      <c r="AY80" s="43" cm="1">
        <f t="array" aca="1" ref="AY80" ca="1">_xlfn.IFS(
    $I80=0,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$I80&lt;G$14, MIN(Payline!N$5/10, COUNTIF(N78:N80, $AU$1)) +
              MIN(Payline!N$4/10, COUNTIF(N79:N81, $AU$1)) +
              MIN(Payline!N$3/10, COUNTIF(N80:N82, $AU$1)),
    TRUE, ""
)</f>
        <v>1</v>
      </c>
      <c r="AZ80" s="46">
        <v>76</v>
      </c>
      <c r="BA80" s="43" cm="1">
        <f t="array" aca="1" ref="BA80" ca="1">_xlfn.IFS(
    $I80=0,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$I80&lt;C$14, MIN(Payline!J$5/10, COUNTIF(J78:J80, $BA$1)) +
              MIN(Payline!J$4/10, COUNTIF(J79:J81, $BA$1)) +
              MIN(Payline!J$3/10, COUNTIF(J80:J82, $BA$1)),
    TRUE, ""
)</f>
        <v>0</v>
      </c>
      <c r="BB80" s="43" cm="1">
        <f t="array" aca="1" ref="BB80" ca="1">_xlfn.IFS(
    $I80=0,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$I80&lt;D$14, MIN(Payline!K$5/10, COUNTIF(K78:K80, $BA$1)) +
              MIN(Payline!K$4/10, COUNTIF(K79:K81, $BA$1)) +
              MIN(Payline!K$3/10, COUNTIF(K80:K82, $BA$1)),
    TRUE, ""
)</f>
        <v>0</v>
      </c>
      <c r="BC80" s="43" cm="1">
        <f t="array" aca="1" ref="BC80" ca="1">_xlfn.IFS(
    $I80=0,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$I80&lt;E$14, MIN(Payline!L$5/10, COUNTIF(L78:L80, $BA$1)) +
              MIN(Payline!L$4/10, COUNTIF(L79:L81, $BA$1)) +
              MIN(Payline!L$3/10, COUNTIF(L80:L82, $BA$1)),
    TRUE, ""
)</f>
        <v>0</v>
      </c>
      <c r="BD80" s="43" cm="1">
        <f t="array" aca="1" ref="BD80" ca="1">_xlfn.IFS(
    $I80=0,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$I80&lt;F$14, MIN(Payline!M$5/10, COUNTIF(M78:M80, $BA$1)) +
              MIN(Payline!M$4/10, COUNTIF(M79:M81, $BA$1)) +
              MIN(Payline!M$3/10, COUNTIF(M80:M82, $BA$1)),
    TRUE, ""
)</f>
        <v>0</v>
      </c>
      <c r="BE80" s="43" cm="1">
        <f t="array" aca="1" ref="BE80" ca="1">_xlfn.IFS(
    $I80=0,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$I80&lt;G$14, MIN(Payline!N$5/10, COUNTIF(N78:N80, $BA$1)) +
              MIN(Payline!N$4/10, COUNTIF(N79:N81, $BA$1)) +
              MIN(Payline!N$3/10, COUNTIF(N80:N82, $BA$1)),
    TRUE, ""
)</f>
        <v>0</v>
      </c>
      <c r="BF80" s="46">
        <v>76</v>
      </c>
      <c r="BG80" s="43" cm="1">
        <f t="array" aca="1" ref="BG80" ca="1">_xlfn.IFS(
    $I80=0,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$I80&lt;C$14, MIN(Payline!J$5/10, COUNTIF(J78:J80, $BG$1)) +
              MIN(Payline!J$4/10, COUNTIF(J79:J81, $BG$1)) +
              MIN(Payline!J$3/10, COUNTIF(J80:J82, $BG$1)),
    TRUE, ""
)</f>
        <v>0.3</v>
      </c>
      <c r="BH80" s="43" cm="1">
        <f t="array" aca="1" ref="BH80" ca="1">_xlfn.IFS(
    $I80=0,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$I80&lt;D$14, MIN(Payline!K$5/10, COUNTIF(K78:K80, $BG$1)) +
              MIN(Payline!K$4/10, COUNTIF(K79:K81, $BG$1)) +
              MIN(Payline!K$3/10, COUNTIF(K80:K82, $BG$1)),
    TRUE, ""
)</f>
        <v>0.4</v>
      </c>
      <c r="BI80" s="43" cm="1">
        <f t="array" aca="1" ref="BI80" ca="1">_xlfn.IFS(
    $I80=0,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$I80&lt;E$14, MIN(Payline!L$5/10, COUNTIF(L78:L80, $BG$1)) +
              MIN(Payline!L$4/10, COUNTIF(L79:L81, $BG$1)) +
              MIN(Payline!L$3/10, COUNTIF(L80:L82, $BG$1)),
    TRUE, ""
)</f>
        <v>0.3</v>
      </c>
      <c r="BJ80" s="43" cm="1">
        <f t="array" aca="1" ref="BJ80" ca="1">_xlfn.IFS(
    $I80=0,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$I80&lt;F$14, MIN(Payline!M$5/10, COUNTIF(M78:M80, $BG$1)) +
              MIN(Payline!M$4/10, COUNTIF(M79:M81, $BG$1)) +
              MIN(Payline!M$3/10, COUNTIF(M80:M82, $BG$1)),
    TRUE, ""
)</f>
        <v>0.3</v>
      </c>
      <c r="BK80" s="43" cm="1">
        <f t="array" aca="1" ref="BK80" ca="1">_xlfn.IFS(
    $I80=0,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$I80&lt;G$14, MIN(Payline!N$5/10, COUNTIF(N78:N80, $BG$1)) +
              MIN(Payline!N$4/10, COUNTIF(N79:N81, $BG$1)) +
              MIN(Payline!N$3/10, COUNTIF(N80:N82, $BG$1)),
    TRUE, ""
)</f>
        <v>0.3</v>
      </c>
      <c r="BL80" s="46">
        <v>76</v>
      </c>
      <c r="BM80" s="43" cm="1">
        <f t="array" aca="1" ref="BM80" ca="1">_xlfn.IFS(
    $I80=0,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$I80&lt;C$14, MIN(Payline!J$5/10, COUNTIF(J78:J80, $BM$1)) +
              MIN(Payline!J$4/10, COUNTIF(J79:J81, $BM$1)) +
              MIN(Payline!J$3/10, COUNTIF(J80:J82, $BM$1)),
    TRUE, ""
)</f>
        <v>0</v>
      </c>
      <c r="BN80" s="43" cm="1">
        <f t="array" aca="1" ref="BN80" ca="1">_xlfn.IFS(
    $I80=0,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$I80&lt;D$14, MIN(Payline!K$5/10, COUNTIF(K78:K80, $BM$1)) +
              MIN(Payline!K$4/10, COUNTIF(K79:K81, $BM$1)) +
              MIN(Payline!K$3/10, COUNTIF(K80:K82, $BM$1)),
    TRUE, ""
)</f>
        <v>0</v>
      </c>
      <c r="BO80" s="43" cm="1">
        <f t="array" aca="1" ref="BO80" ca="1">_xlfn.IFS(
    $I80=0,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$I80&lt;E$14, MIN(Payline!L$5/10, COUNTIF(L78:L80, $BM$1)) +
              MIN(Payline!L$4/10, COUNTIF(L79:L81, $BM$1)) +
              MIN(Payline!L$3/10, COUNTIF(L80:L82, $BM$1)),
    TRUE, ""
)</f>
        <v>0</v>
      </c>
      <c r="BP80" s="43" cm="1">
        <f t="array" aca="1" ref="BP80" ca="1">_xlfn.IFS(
    $I80=0,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$I80&lt;F$14, MIN(Payline!M$5/10, COUNTIF(M78:M80, $BM$1)) +
              MIN(Payline!M$4/10, COUNTIF(M79:M81, $BM$1)) +
              MIN(Payline!M$3/10, COUNTIF(M80:M82, $BM$1)),
    TRUE, ""
)</f>
        <v>0</v>
      </c>
      <c r="BQ80" s="161" cm="1">
        <f t="array" aca="1" ref="BQ80" ca="1">_xlfn.IFS(
    $I80=0,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$I80&lt;G$14, MIN(Payline!N$5/10, COUNTIF(N78:N80, $BM$1)) +
              MIN(Payline!N$4/10, COUNTIF(N79:N81, $BM$1)) +
              MIN(Payline!N$3/10, COUNTIF(N80:N82, $BM$1)),
    TRUE, ""
)</f>
        <v>0</v>
      </c>
    </row>
    <row r="81" spans="1:69" ht="17.25" thickBot="1">
      <c r="A81" s="32" t="s">
        <v>18</v>
      </c>
      <c r="B81" s="18" t="s">
        <v>57</v>
      </c>
      <c r="C81" s="96" t="s">
        <v>106</v>
      </c>
      <c r="D81" s="93" t="s">
        <v>105</v>
      </c>
      <c r="E81" s="93" t="s">
        <v>104</v>
      </c>
      <c r="F81" s="93" t="s">
        <v>103</v>
      </c>
      <c r="G81" s="92" t="s">
        <v>102</v>
      </c>
      <c r="I81" s="84">
        <v>77</v>
      </c>
      <c r="J81" s="83" t="s">
        <v>186</v>
      </c>
      <c r="K81" s="83" t="s">
        <v>186</v>
      </c>
      <c r="L81" s="83" t="s">
        <v>186</v>
      </c>
      <c r="M81" s="83" t="s">
        <v>186</v>
      </c>
      <c r="N81" s="83" t="s">
        <v>186</v>
      </c>
      <c r="P81" s="46">
        <v>77</v>
      </c>
      <c r="Q81" s="43" cm="1">
        <f t="array" aca="1" ref="Q81" ca="1">_xlfn.IFS(
    $I81=0,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$I81=1, MIN(Payline!J$5/10, COUNTIF(INDIRECT(ADDRESS(C$14+3, COLUMN(J$1))), $Q$1) + COUNTIF(J$4, $Q$1) + COUNTIF(J$5, $Q$1)) +
          MIN(Payline!J$4/10, COUNTIF(J$4, $Q$1) + COUNTIF(J$5, $Q$1) + COUNTIF(J$6, $Q$1)) +
          MIN(Payline!J$3/10, COUNTIF(J$5:J$7, $Q$1)),
    $I81=(C$14-2),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$I81&lt;C$14, MIN(Payline!J$5/10, COUNTIF(J79:J81, $Q$1)) +
              MIN(Payline!J$4/10, COUNTIF(J80:J82, $Q$1)) +
              MIN(Payline!J$3/10, COUNTIF(J81:J83, $Q$1)),
    TRUE, ""
)</f>
        <v>0</v>
      </c>
      <c r="R81" s="43" cm="1">
        <f t="array" aca="1" ref="R81" ca="1">_xlfn.IFS(
    $I81=0,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$I81=1, MIN(Payline!K$5/10, COUNTIF(INDIRECT(ADDRESS(D$14+3, COLUMN(K$1))), $Q$1) + COUNTIF(K$4, $Q$1) + COUNTIF(K$5, $Q$1)) +
          MIN(Payline!K$4/10, COUNTIF(K$4, $Q$1) + COUNTIF(K$5, $Q$1) + COUNTIF(K$6, $Q$1)) +
          MIN(Payline!K$3/10, COUNTIF(K$5:K$7, $Q$1)),
    $I81=(D$14-2),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$I81&lt;D$14, MIN(Payline!K$5/10, COUNTIF(K79:K81, $Q$1)) +
              MIN(Payline!K$4/10, COUNTIF(K80:K82, $Q$1)) +
              MIN(Payline!K$3/10, COUNTIF(K81:K83, $Q$1)),
    TRUE, ""
)</f>
        <v>0</v>
      </c>
      <c r="S81" s="43" cm="1">
        <f t="array" aca="1" ref="S81" ca="1">_xlfn.IFS(
    $I81=0,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$I81=1, MIN(Payline!L$5/10, COUNTIF(INDIRECT(ADDRESS(E$14+3, COLUMN(L$1))), $Q$1) + COUNTIF(L$4, $Q$1) + COUNTIF(L$5, $Q$1)) +
          MIN(Payline!L$4/10, COUNTIF(L$4, $Q$1) + COUNTIF(L$5, $Q$1) + COUNTIF(L$6, $Q$1)) +
          MIN(Payline!L$3/10, COUNTIF(L$5:L$7, $Q$1)),
    $I81=(E$14-2),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$I81&lt;E$14, MIN(Payline!L$5/10, COUNTIF(L79:L81, $Q$1)) +
              MIN(Payline!L$4/10, COUNTIF(L80:L82, $Q$1)) +
              MIN(Payline!L$3/10, COUNTIF(L81:L83, $Q$1)),
    TRUE, ""
)</f>
        <v>0</v>
      </c>
      <c r="T81" s="43" cm="1">
        <f t="array" aca="1" ref="T81" ca="1">_xlfn.IFS(
    $I81=0,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$I81=1, MIN(Payline!M$5/10, COUNTIF(INDIRECT(ADDRESS(F$14+3, COLUMN(M$1))), $Q$1) + COUNTIF(M$4, $Q$1) + COUNTIF(M$5, $Q$1)) +
          MIN(Payline!M$4/10, COUNTIF(M$4, $Q$1) + COUNTIF(M$5, $Q$1) + COUNTIF(M$6, $Q$1)) +
          MIN(Payline!M$3/10, COUNTIF(M$5:M$7, $Q$1)),
    $I81=(F$14-2),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$I81&lt;F$14, MIN(Payline!M$5/10, COUNTIF(M79:M81, $Q$1)) +
              MIN(Payline!M$4/10, COUNTIF(M80:M82, $Q$1)) +
              MIN(Payline!M$3/10, COUNTIF(M81:M83, $Q$1)),
    TRUE, ""
)</f>
        <v>0</v>
      </c>
      <c r="U81" s="43" cm="1">
        <f t="array" aca="1" ref="U81" ca="1">_xlfn.IFS(
    $I81=0,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$I81=1, MIN(Payline!N$5/10, COUNTIF(INDIRECT(ADDRESS(G$14+3, COLUMN(N$1))), $Q$1) + COUNTIF(N$4, $Q$1) + COUNTIF(N$5, $Q$1)) +
          MIN(Payline!N$4/10, COUNTIF(N$4, $Q$1) + COUNTIF(N$5, $Q$1) + COUNTIF(N$6, $Q$1)) +
          MIN(Payline!N$3/10, COUNTIF(N$5:N$7, $Q$1)),
    $I81=(G$14-2),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$I81&lt;G$14, MIN(Payline!N$5/10, COUNTIF(N79:N81, $Q$1)) +
              MIN(Payline!N$4/10, COUNTIF(N80:N82, $Q$1)) +
              MIN(Payline!N$3/10, COUNTIF(N81:N83, $Q$1)),
    TRUE, ""
)</f>
        <v>0</v>
      </c>
      <c r="V81" s="46">
        <v>77</v>
      </c>
      <c r="W81" s="43" cm="1">
        <f t="array" aca="1" ref="W81" ca="1">_xlfn.IFS(
    $I81=0,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$I81=1, MIN(Payline!J$5/10, COUNTIF(INDIRECT(ADDRESS(C$14+3, COLUMN(J$1))), $W$1) + COUNTIF(J$4, $W$1) + COUNTIF(J$5, $W$1)) +
          MIN(Payline!J$4/10, COUNTIF(J$4, $W$1) + COUNTIF(J$5, $W$1) + COUNTIF(J$6, $W$1)) +
          MIN(Payline!J$3/10, COUNTIF(J$5:J$7, $W$1)),
    $I81=(C$14-2),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$I81&lt;C$14, MIN(Payline!J$5/10, COUNTIF(J79:J81, $W$1)) +
              MIN(Payline!J$4/10, COUNTIF(J80:J82, $W$1)) +
              MIN(Payline!J$3/10, COUNTIF(J81:J83, $W$1)),
    TRUE, ""
)</f>
        <v>1</v>
      </c>
      <c r="X81" s="43" cm="1">
        <f t="array" aca="1" ref="X81" ca="1">_xlfn.IFS(
    $I81=0,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$I81=1, MIN(Payline!K$5/10, COUNTIF(INDIRECT(ADDRESS(D$14+3, COLUMN(K$1))), $W$1) + COUNTIF(K$4, $W$1) + COUNTIF(K$5, $W$1)) +
          MIN(Payline!K$4/10, COUNTIF(K$4, $W$1) + COUNTIF(K$5, $W$1) + COUNTIF(K$6, $W$1)) +
          MIN(Payline!K$3/10, COUNTIF(K$5:K$7, $W$1)),
    $I81=(D$14-2),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$I81&lt;D$14, MIN(Payline!K$5/10, COUNTIF(K79:K81, $W$1)) +
              MIN(Payline!K$4/10, COUNTIF(K80:K82, $W$1)) +
              MIN(Payline!K$3/10, COUNTIF(K81:K83, $W$1)),
    TRUE, ""
)</f>
        <v>1</v>
      </c>
      <c r="Y81" s="43" cm="1">
        <f t="array" aca="1" ref="Y81" ca="1">_xlfn.IFS(
    $I81=0,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$I81=1, MIN(Payline!L$5/10, COUNTIF(INDIRECT(ADDRESS(E$14+3, COLUMN(L$1))), $W$1) + COUNTIF(L$4, $W$1) + COUNTIF(L$5, $W$1)) +
          MIN(Payline!L$4/10, COUNTIF(L$4, $W$1) + COUNTIF(L$5, $W$1) + COUNTIF(L$6, $W$1)) +
          MIN(Payline!L$3/10, COUNTIF(L$5:L$7, $W$1)),
    $I81=(E$14-2),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$I81&lt;E$14, MIN(Payline!L$5/10, COUNTIF(L79:L81, $W$1)) +
              MIN(Payline!L$4/10, COUNTIF(L80:L82, $W$1)) +
              MIN(Payline!L$3/10, COUNTIF(L81:L83, $W$1)),
    TRUE, ""
)</f>
        <v>1</v>
      </c>
      <c r="Z81" s="43" cm="1">
        <f t="array" aca="1" ref="Z81" ca="1">_xlfn.IFS(
    $I81=0,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$I81=1, MIN(Payline!M$5/10, COUNTIF(INDIRECT(ADDRESS(F$14+3, COLUMN(M$1))), $W$1) + COUNTIF(M$4, $W$1) + COUNTIF(M$5, $W$1)) +
          MIN(Payline!M$4/10, COUNTIF(M$4, $W$1) + COUNTIF(M$5, $W$1) + COUNTIF(M$6, $W$1)) +
          MIN(Payline!M$3/10, COUNTIF(M$5:M$7, $W$1)),
    $I81=(F$14-2),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$I81&lt;F$14, MIN(Payline!M$5/10, COUNTIF(M79:M81, $W$1)) +
              MIN(Payline!M$4/10, COUNTIF(M80:M82, $W$1)) +
              MIN(Payline!M$3/10, COUNTIF(M81:M83, $W$1)),
    TRUE, ""
)</f>
        <v>1</v>
      </c>
      <c r="AA81" s="43" cm="1">
        <f t="array" aca="1" ref="AA81" ca="1">_xlfn.IFS(
    $I81=0,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$I81=1, MIN(Payline!N$5/10, COUNTIF(INDIRECT(ADDRESS(G$14+3, COLUMN(N$1))), $W$1) + COUNTIF(N$4, $W$1) + COUNTIF(N$5, $W$1)) +
          MIN(Payline!N$4/10, COUNTIF(N$4, $W$1) + COUNTIF(N$5, $W$1) + COUNTIF(N$6, $W$1)) +
          MIN(Payline!N$3/10, COUNTIF(N$5:N$7, $W$1)),
    $I81=(G$14-2),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$I81&lt;G$14, MIN(Payline!N$5/10, COUNTIF(N79:N81, $W$1)) +
              MIN(Payline!N$4/10, COUNTIF(N80:N82, $W$1)) +
              MIN(Payline!N$3/10, COUNTIF(N81:N83, $W$1)),
    TRUE, ""
)</f>
        <v>1</v>
      </c>
      <c r="AB81" s="46">
        <v>77</v>
      </c>
      <c r="AC81" s="43" cm="1">
        <f t="array" aca="1" ref="AC81" ca="1">_xlfn.IFS(
    $I81=0,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$I81&lt;C$14, MIN(Payline!J$5/10, COUNTIF(J79:J81, $AC$1)) +
              MIN(Payline!J$4/10, COUNTIF(J80:J82, $AC$1)) +
              MIN(Payline!J$3/10, COUNTIF(J81:J83, $AC$1)),
    TRUE, ""
)</f>
        <v>0.7</v>
      </c>
      <c r="AD81" s="43" cm="1">
        <f t="array" aca="1" ref="AD81" ca="1">_xlfn.IFS(
    $I81=0,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$I81&lt;D$14, MIN(Payline!K$5/10, COUNTIF(K79:K81, $AC$1)) +
              MIN(Payline!K$4/10, COUNTIF(K80:K82, $AC$1)) +
              MIN(Payline!K$3/10, COUNTIF(K81:K83, $AC$1)),
    TRUE, ""
)</f>
        <v>0.6</v>
      </c>
      <c r="AE81" s="43" cm="1">
        <f t="array" aca="1" ref="AE81" ca="1">_xlfn.IFS(
    $I81=0,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$I81&lt;E$14, MIN(Payline!L$5/10, COUNTIF(L79:L81, $AC$1)) +
              MIN(Payline!L$4/10, COUNTIF(L80:L82, $AC$1)) +
              MIN(Payline!L$3/10, COUNTIF(L81:L83, $AC$1)),
    TRUE, ""
)</f>
        <v>0.7</v>
      </c>
      <c r="AF81" s="43" cm="1">
        <f t="array" aca="1" ref="AF81" ca="1">_xlfn.IFS(
    $I81=0,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$I81&lt;F$14, MIN(Payline!M$5/10, COUNTIF(M79:M81, $AC$1)) +
              MIN(Payline!M$4/10, COUNTIF(M80:M82, $AC$1)) +
              MIN(Payline!M$3/10, COUNTIF(M81:M83, $AC$1)),
    TRUE, ""
)</f>
        <v>0.7</v>
      </c>
      <c r="AG81" s="43" cm="1">
        <f t="array" aca="1" ref="AG81" ca="1">_xlfn.IFS(
    $I81=0,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$I81&lt;G$14, MIN(Payline!N$5/10, COUNTIF(N79:N81, $AC$1)) +
              MIN(Payline!N$4/10, COUNTIF(N80:N82, $AC$1)) +
              MIN(Payline!N$3/10, COUNTIF(N81:N83, $AC$1)),
    TRUE, ""
)</f>
        <v>0.7</v>
      </c>
      <c r="AH81" s="46">
        <v>77</v>
      </c>
      <c r="AI81" s="43" cm="1">
        <f t="array" aca="1" ref="AI81" ca="1">_xlfn.IFS(
    $I81=0,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$I81&lt;C$14, MIN(Payline!J$5/10, COUNTIF(J79:J81, $AI$1)) +
              MIN(Payline!J$4/10, COUNTIF(J80:J82, $AI$1)) +
              MIN(Payline!J$3/10, COUNTIF(J81:J83, $AI$1)),
    TRUE, ""
)</f>
        <v>0.3</v>
      </c>
      <c r="AJ81" s="43" cm="1">
        <f t="array" aca="1" ref="AJ81" ca="1">_xlfn.IFS(
    $I81=0,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$I81&lt;D$14, MIN(Payline!K$5/10, COUNTIF(K79:K81, $AI$1)) +
              MIN(Payline!K$4/10, COUNTIF(K80:K82, $AI$1)) +
              MIN(Payline!K$3/10, COUNTIF(K81:K83, $AI$1)),
    TRUE, ""
)</f>
        <v>0.3</v>
      </c>
      <c r="AK81" s="43" cm="1">
        <f t="array" aca="1" ref="AK81" ca="1">_xlfn.IFS(
    $I81=0,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$I81&lt;E$14, MIN(Payline!L$5/10, COUNTIF(L79:L81, $AI$1)) +
              MIN(Payline!L$4/10, COUNTIF(L80:L82, $AI$1)) +
              MIN(Payline!L$3/10, COUNTIF(L81:L83, $AI$1)),
    TRUE, ""
)</f>
        <v>0.3</v>
      </c>
      <c r="AL81" s="43" cm="1">
        <f t="array" aca="1" ref="AL81" ca="1">_xlfn.IFS(
    $I81=0,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$I81&lt;F$14, MIN(Payline!M$5/10, COUNTIF(M79:M81, $AI$1)) +
              MIN(Payline!M$4/10, COUNTIF(M80:M82, $AI$1)) +
              MIN(Payline!M$3/10, COUNTIF(M81:M83, $AI$1)),
    TRUE, ""
)</f>
        <v>0.4</v>
      </c>
      <c r="AM81" s="43" cm="1">
        <f t="array" aca="1" ref="AM81" ca="1">_xlfn.IFS(
    $I81=0,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$I81&lt;G$14, MIN(Payline!N$5/10, COUNTIF(N79:N81, $AI$1)) +
              MIN(Payline!N$4/10, COUNTIF(N80:N82, $AI$1)) +
              MIN(Payline!N$3/10, COUNTIF(N81:N83, $AI$1)),
    TRUE, ""
)</f>
        <v>0.3</v>
      </c>
      <c r="AN81" s="46">
        <v>77</v>
      </c>
      <c r="AO81" s="43" cm="1">
        <f t="array" aca="1" ref="AO81" ca="1">_xlfn.IFS(
    $I81=0,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$I81&lt;C$14, MIN(Payline!J$5/10, COUNTIF(J79:J81, $AO$1)) +
              MIN(Payline!J$4/10, COUNTIF(J80:J82, $AO$1)) +
              MIN(Payline!J$3/10, COUNTIF(J81:J83, $AO$1)),
    TRUE, ""
)</f>
        <v>0.3</v>
      </c>
      <c r="AP81" s="43" cm="1">
        <f t="array" aca="1" ref="AP81" ca="1">_xlfn.IFS(
    $I81=0,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$I81&lt;D$14, MIN(Payline!K$5/10, COUNTIF(K79:K81, $AO$1)) +
              MIN(Payline!K$4/10, COUNTIF(K80:K82, $AO$1)) +
              MIN(Payline!K$3/10, COUNTIF(K81:K83, $AO$1)),
    TRUE, ""
)</f>
        <v>0.4</v>
      </c>
      <c r="AQ81" s="43" cm="1">
        <f t="array" aca="1" ref="AQ81" ca="1">_xlfn.IFS(
    $I81=0,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$I81&lt;E$14, MIN(Payline!L$5/10, COUNTIF(L79:L81, $AO$1)) +
              MIN(Payline!L$4/10, COUNTIF(L80:L82, $AO$1)) +
              MIN(Payline!L$3/10, COUNTIF(L81:L83, $AO$1)),
    TRUE, ""
)</f>
        <v>0.3</v>
      </c>
      <c r="AR81" s="43" cm="1">
        <f t="array" aca="1" ref="AR81" ca="1">_xlfn.IFS(
    $I81=0,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$I81&lt;F$14, MIN(Payline!M$5/10, COUNTIF(M79:M81, $AO$1)) +
              MIN(Payline!M$4/10, COUNTIF(M80:M82, $AO$1)) +
              MIN(Payline!M$3/10, COUNTIF(M81:M83, $AO$1)),
    TRUE, ""
)</f>
        <v>0.3</v>
      </c>
      <c r="AS81" s="43" cm="1">
        <f t="array" aca="1" ref="AS81" ca="1">_xlfn.IFS(
    $I81=0,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$I81&lt;G$14, MIN(Payline!N$5/10, COUNTIF(N79:N81, $AO$1)) +
              MIN(Payline!N$4/10, COUNTIF(N80:N82, $AO$1)) +
              MIN(Payline!N$3/10, COUNTIF(N81:N83, $AO$1)),
    TRUE, ""
)</f>
        <v>0.3</v>
      </c>
      <c r="AT81" s="46">
        <v>77</v>
      </c>
      <c r="AU81" s="43" cm="1">
        <f t="array" aca="1" ref="AU81" ca="1">_xlfn.IFS(
    $I81=0,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$I81&lt;C$14, MIN(Payline!J$5/10, COUNTIF(J79:J81, $AU$1)) +
              MIN(Payline!J$4/10, COUNTIF(J80:J82, $AU$1)) +
              MIN(Payline!J$3/10, COUNTIF(J81:J83, $AU$1)),
    TRUE, ""
)</f>
        <v>0.7</v>
      </c>
      <c r="AV81" s="43" cm="1">
        <f t="array" aca="1" ref="AV81" ca="1">_xlfn.IFS(
    $I81=0,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$I81&lt;D$14, MIN(Payline!K$5/10, COUNTIF(K79:K81, $AU$1)) +
              MIN(Payline!K$4/10, COUNTIF(K80:K82, $AU$1)) +
              MIN(Payline!K$3/10, COUNTIF(K81:K83, $AU$1)),
    TRUE, ""
)</f>
        <v>0.7</v>
      </c>
      <c r="AW81" s="43" cm="1">
        <f t="array" aca="1" ref="AW81" ca="1">_xlfn.IFS(
    $I81=0,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$I81&lt;E$14, MIN(Payline!L$5/10, COUNTIF(L79:L81, $AU$1)) +
              MIN(Payline!L$4/10, COUNTIF(L80:L82, $AU$1)) +
              MIN(Payline!L$3/10, COUNTIF(L81:L83, $AU$1)),
    TRUE, ""
)</f>
        <v>0.7</v>
      </c>
      <c r="AX81" s="43" cm="1">
        <f t="array" aca="1" ref="AX81" ca="1">_xlfn.IFS(
    $I81=0,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$I81&lt;F$14, MIN(Payline!M$5/10, COUNTIF(M79:M81, $AU$1)) +
              MIN(Payline!M$4/10, COUNTIF(M80:M82, $AU$1)) +
              MIN(Payline!M$3/10, COUNTIF(M81:M83, $AU$1)),
    TRUE, ""
)</f>
        <v>0.6</v>
      </c>
      <c r="AY81" s="43" cm="1">
        <f t="array" aca="1" ref="AY81" ca="1">_xlfn.IFS(
    $I81=0,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$I81&lt;G$14, MIN(Payline!N$5/10, COUNTIF(N79:N81, $AU$1)) +
              MIN(Payline!N$4/10, COUNTIF(N80:N82, $AU$1)) +
              MIN(Payline!N$3/10, COUNTIF(N81:N83, $AU$1)),
    TRUE, ""
)</f>
        <v>0.7</v>
      </c>
      <c r="AZ81" s="46">
        <v>77</v>
      </c>
      <c r="BA81" s="43" cm="1">
        <f t="array" aca="1" ref="BA81" ca="1">_xlfn.IFS(
    $I81=0,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$I81&lt;C$14, MIN(Payline!J$5/10, COUNTIF(J79:J81, $BA$1)) +
              MIN(Payline!J$4/10, COUNTIF(J80:J82, $BA$1)) +
              MIN(Payline!J$3/10, COUNTIF(J81:J83, $BA$1)),
    TRUE, ""
)</f>
        <v>0</v>
      </c>
      <c r="BB81" s="43" cm="1">
        <f t="array" aca="1" ref="BB81" ca="1">_xlfn.IFS(
    $I81=0,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$I81&lt;D$14, MIN(Payline!K$5/10, COUNTIF(K79:K81, $BA$1)) +
              MIN(Payline!K$4/10, COUNTIF(K80:K82, $BA$1)) +
              MIN(Payline!K$3/10, COUNTIF(K81:K83, $BA$1)),
    TRUE, ""
)</f>
        <v>0</v>
      </c>
      <c r="BC81" s="43" cm="1">
        <f t="array" aca="1" ref="BC81" ca="1">_xlfn.IFS(
    $I81=0,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$I81&lt;E$14, MIN(Payline!L$5/10, COUNTIF(L79:L81, $BA$1)) +
              MIN(Payline!L$4/10, COUNTIF(L80:L82, $BA$1)) +
              MIN(Payline!L$3/10, COUNTIF(L81:L83, $BA$1)),
    TRUE, ""
)</f>
        <v>0</v>
      </c>
      <c r="BD81" s="43" cm="1">
        <f t="array" aca="1" ref="BD81" ca="1">_xlfn.IFS(
    $I81=0,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$I81&lt;F$14, MIN(Payline!M$5/10, COUNTIF(M79:M81, $BA$1)) +
              MIN(Payline!M$4/10, COUNTIF(M80:M82, $BA$1)) +
              MIN(Payline!M$3/10, COUNTIF(M81:M83, $BA$1)),
    TRUE, ""
)</f>
        <v>0</v>
      </c>
      <c r="BE81" s="43" cm="1">
        <f t="array" aca="1" ref="BE81" ca="1">_xlfn.IFS(
    $I81=0,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$I81&lt;G$14, MIN(Payline!N$5/10, COUNTIF(N79:N81, $BA$1)) +
              MIN(Payline!N$4/10, COUNTIF(N80:N82, $BA$1)) +
              MIN(Payline!N$3/10, COUNTIF(N81:N83, $BA$1)),
    TRUE, ""
)</f>
        <v>0</v>
      </c>
      <c r="BF81" s="46">
        <v>77</v>
      </c>
      <c r="BG81" s="43" cm="1">
        <f t="array" aca="1" ref="BG81" ca="1">_xlfn.IFS(
    $I81=0,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$I81&lt;C$14, MIN(Payline!J$5/10, COUNTIF(J79:J81, $BG$1)) +
              MIN(Payline!J$4/10, COUNTIF(J80:J82, $BG$1)) +
              MIN(Payline!J$3/10, COUNTIF(J81:J83, $BG$1)),
    TRUE, ""
)</f>
        <v>0</v>
      </c>
      <c r="BH81" s="43" cm="1">
        <f t="array" aca="1" ref="BH81" ca="1">_xlfn.IFS(
    $I81=0,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$I81&lt;D$14, MIN(Payline!K$5/10, COUNTIF(K79:K81, $BG$1)) +
              MIN(Payline!K$4/10, COUNTIF(K80:K82, $BG$1)) +
              MIN(Payline!K$3/10, COUNTIF(K81:K83, $BG$1)),
    TRUE, ""
)</f>
        <v>0</v>
      </c>
      <c r="BI81" s="43" cm="1">
        <f t="array" aca="1" ref="BI81" ca="1">_xlfn.IFS(
    $I81=0,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$I81&lt;E$14, MIN(Payline!L$5/10, COUNTIF(L79:L81, $BG$1)) +
              MIN(Payline!L$4/10, COUNTIF(L80:L82, $BG$1)) +
              MIN(Payline!L$3/10, COUNTIF(L81:L83, $BG$1)),
    TRUE, ""
)</f>
        <v>0</v>
      </c>
      <c r="BJ81" s="43" cm="1">
        <f t="array" aca="1" ref="BJ81" ca="1">_xlfn.IFS(
    $I81=0,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$I81&lt;F$14, MIN(Payline!M$5/10, COUNTIF(M79:M81, $BG$1)) +
              MIN(Payline!M$4/10, COUNTIF(M80:M82, $BG$1)) +
              MIN(Payline!M$3/10, COUNTIF(M81:M83, $BG$1)),
    TRUE, ""
)</f>
        <v>0</v>
      </c>
      <c r="BK81" s="43" cm="1">
        <f t="array" aca="1" ref="BK81" ca="1">_xlfn.IFS(
    $I81=0,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$I81&lt;G$14, MIN(Payline!N$5/10, COUNTIF(N79:N81, $BG$1)) +
              MIN(Payline!N$4/10, COUNTIF(N80:N82, $BG$1)) +
              MIN(Payline!N$3/10, COUNTIF(N81:N83, $BG$1)),
    TRUE, ""
)</f>
        <v>0</v>
      </c>
      <c r="BL81" s="46">
        <v>77</v>
      </c>
      <c r="BM81" s="43" cm="1">
        <f t="array" aca="1" ref="BM81" ca="1">_xlfn.IFS(
    $I81=0,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$I81&lt;C$14, MIN(Payline!J$5/10, COUNTIF(J79:J81, $BM$1)) +
              MIN(Payline!J$4/10, COUNTIF(J80:J82, $BM$1)) +
              MIN(Payline!J$3/10, COUNTIF(J81:J83, $BM$1)),
    TRUE, ""
)</f>
        <v>0</v>
      </c>
      <c r="BN81" s="43" cm="1">
        <f t="array" aca="1" ref="BN81" ca="1">_xlfn.IFS(
    $I81=0,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$I81&lt;D$14, MIN(Payline!K$5/10, COUNTIF(K79:K81, $BM$1)) +
              MIN(Payline!K$4/10, COUNTIF(K80:K82, $BM$1)) +
              MIN(Payline!K$3/10, COUNTIF(K81:K83, $BM$1)),
    TRUE, ""
)</f>
        <v>0</v>
      </c>
      <c r="BO81" s="43" cm="1">
        <f t="array" aca="1" ref="BO81" ca="1">_xlfn.IFS(
    $I81=0,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$I81&lt;E$14, MIN(Payline!L$5/10, COUNTIF(L79:L81, $BM$1)) +
              MIN(Payline!L$4/10, COUNTIF(L80:L82, $BM$1)) +
              MIN(Payline!L$3/10, COUNTIF(L81:L83, $BM$1)),
    TRUE, ""
)</f>
        <v>0</v>
      </c>
      <c r="BP81" s="43" cm="1">
        <f t="array" aca="1" ref="BP81" ca="1">_xlfn.IFS(
    $I81=0,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$I81&lt;F$14, MIN(Payline!M$5/10, COUNTIF(M79:M81, $BM$1)) +
              MIN(Payline!M$4/10, COUNTIF(M80:M82, $BM$1)) +
              MIN(Payline!M$3/10, COUNTIF(M81:M83, $BM$1)),
    TRUE, ""
)</f>
        <v>0</v>
      </c>
      <c r="BQ81" s="161" cm="1">
        <f t="array" aca="1" ref="BQ81" ca="1">_xlfn.IFS(
    $I81=0,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$I81&lt;G$14, MIN(Payline!N$5/10, COUNTIF(N79:N81, $BM$1)) +
              MIN(Payline!N$4/10, COUNTIF(N80:N82, $BM$1)) +
              MIN(Payline!N$3/10, COUNTIF(N81:N83, $BM$1)),
    TRUE, ""
)</f>
        <v>0</v>
      </c>
    </row>
    <row r="82" spans="1:69">
      <c r="A82" s="90" t="s">
        <v>4</v>
      </c>
      <c r="B82" s="63">
        <v>11</v>
      </c>
      <c r="C82" s="108">
        <f ca="1">IF($A82=$AC$1,C70,C13-C70)</f>
        <v>1.4</v>
      </c>
      <c r="D82" s="107">
        <f ca="1">IF($A82=$AC$1,D70,D13-D70)</f>
        <v>1.2</v>
      </c>
      <c r="E82" s="107">
        <f ca="1">IF($A82=$AC$1,E70,E13-E70)</f>
        <v>1.4</v>
      </c>
      <c r="F82" s="107">
        <f ca="1">IF($A82=$AC$1,F70,F13-F70)</f>
        <v>1.4</v>
      </c>
      <c r="G82" s="91">
        <f ca="1">IF($A82=$AC$1,G70,G13-G70)</f>
        <v>1.4</v>
      </c>
      <c r="I82" s="84">
        <v>78</v>
      </c>
      <c r="J82" s="83" t="s">
        <v>187</v>
      </c>
      <c r="K82" s="83" t="s">
        <v>187</v>
      </c>
      <c r="L82" s="83" t="s">
        <v>187</v>
      </c>
      <c r="M82" s="83" t="s">
        <v>187</v>
      </c>
      <c r="N82" s="83" t="s">
        <v>187</v>
      </c>
      <c r="P82" s="46">
        <v>78</v>
      </c>
      <c r="Q82" s="43" cm="1">
        <f t="array" aca="1" ref="Q82" ca="1">_xlfn.IFS(
    $I82=0,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$I82=1, MIN(Payline!J$5/10, COUNTIF(INDIRECT(ADDRESS(C$14+3, COLUMN(J$1))), $Q$1) + COUNTIF(J$4, $Q$1) + COUNTIF(J$5, $Q$1)) +
          MIN(Payline!J$4/10, COUNTIF(J$4, $Q$1) + COUNTIF(J$5, $Q$1) + COUNTIF(J$6, $Q$1)) +
          MIN(Payline!J$3/10, COUNTIF(J$5:J$7, $Q$1)),
    $I82=(C$14-2),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$I82&lt;C$14, MIN(Payline!J$5/10, COUNTIF(J80:J82, $Q$1)) +
              MIN(Payline!J$4/10, COUNTIF(J81:J83, $Q$1)) +
              MIN(Payline!J$3/10, COUNTIF(J82:J84, $Q$1)),
    TRUE, ""
)</f>
        <v>0</v>
      </c>
      <c r="R82" s="43" cm="1">
        <f t="array" aca="1" ref="R82" ca="1">_xlfn.IFS(
    $I82=0,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$I82=1, MIN(Payline!K$5/10, COUNTIF(INDIRECT(ADDRESS(D$14+3, COLUMN(K$1))), $Q$1) + COUNTIF(K$4, $Q$1) + COUNTIF(K$5, $Q$1)) +
          MIN(Payline!K$4/10, COUNTIF(K$4, $Q$1) + COUNTIF(K$5, $Q$1) + COUNTIF(K$6, $Q$1)) +
          MIN(Payline!K$3/10, COUNTIF(K$5:K$7, $Q$1)),
    $I82=(D$14-2),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$I82&lt;D$14, MIN(Payline!K$5/10, COUNTIF(K80:K82, $Q$1)) +
              MIN(Payline!K$4/10, COUNTIF(K81:K83, $Q$1)) +
              MIN(Payline!K$3/10, COUNTIF(K82:K84, $Q$1)),
    TRUE, ""
)</f>
        <v>0</v>
      </c>
      <c r="S82" s="43" cm="1">
        <f t="array" aca="1" ref="S82" ca="1">_xlfn.IFS(
    $I82=0,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$I82=1, MIN(Payline!L$5/10, COUNTIF(INDIRECT(ADDRESS(E$14+3, COLUMN(L$1))), $Q$1) + COUNTIF(L$4, $Q$1) + COUNTIF(L$5, $Q$1)) +
          MIN(Payline!L$4/10, COUNTIF(L$4, $Q$1) + COUNTIF(L$5, $Q$1) + COUNTIF(L$6, $Q$1)) +
          MIN(Payline!L$3/10, COUNTIF(L$5:L$7, $Q$1)),
    $I82=(E$14-2),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$I82&lt;E$14, MIN(Payline!L$5/10, COUNTIF(L80:L82, $Q$1)) +
              MIN(Payline!L$4/10, COUNTIF(L81:L83, $Q$1)) +
              MIN(Payline!L$3/10, COUNTIF(L82:L84, $Q$1)),
    TRUE, ""
)</f>
        <v>0</v>
      </c>
      <c r="T82" s="43" cm="1">
        <f t="array" aca="1" ref="T82" ca="1">_xlfn.IFS(
    $I82=0,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$I82=1, MIN(Payline!M$5/10, COUNTIF(INDIRECT(ADDRESS(F$14+3, COLUMN(M$1))), $Q$1) + COUNTIF(M$4, $Q$1) + COUNTIF(M$5, $Q$1)) +
          MIN(Payline!M$4/10, COUNTIF(M$4, $Q$1) + COUNTIF(M$5, $Q$1) + COUNTIF(M$6, $Q$1)) +
          MIN(Payline!M$3/10, COUNTIF(M$5:M$7, $Q$1)),
    $I82=(F$14-2),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$I82&lt;F$14, MIN(Payline!M$5/10, COUNTIF(M80:M82, $Q$1)) +
              MIN(Payline!M$4/10, COUNTIF(M81:M83, $Q$1)) +
              MIN(Payline!M$3/10, COUNTIF(M82:M84, $Q$1)),
    TRUE, ""
)</f>
        <v>0</v>
      </c>
      <c r="U82" s="43" cm="1">
        <f t="array" aca="1" ref="U82" ca="1">_xlfn.IFS(
    $I82=0,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$I82=1, MIN(Payline!N$5/10, COUNTIF(INDIRECT(ADDRESS(G$14+3, COLUMN(N$1))), $Q$1) + COUNTIF(N$4, $Q$1) + COUNTIF(N$5, $Q$1)) +
          MIN(Payline!N$4/10, COUNTIF(N$4, $Q$1) + COUNTIF(N$5, $Q$1) + COUNTIF(N$6, $Q$1)) +
          MIN(Payline!N$3/10, COUNTIF(N$5:N$7, $Q$1)),
    $I82=(G$14-2),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$I82&lt;G$14, MIN(Payline!N$5/10, COUNTIF(N80:N82, $Q$1)) +
              MIN(Payline!N$4/10, COUNTIF(N81:N83, $Q$1)) +
              MIN(Payline!N$3/10, COUNTIF(N82:N84, $Q$1)),
    TRUE, ""
)</f>
        <v>0</v>
      </c>
      <c r="V82" s="46">
        <v>78</v>
      </c>
      <c r="W82" s="43" cm="1">
        <f t="array" aca="1" ref="W82" ca="1">_xlfn.IFS(
    $I82=0,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$I82=1, MIN(Payline!J$5/10, COUNTIF(INDIRECT(ADDRESS(C$14+3, COLUMN(J$1))), $W$1) + COUNTIF(J$4, $W$1) + COUNTIF(J$5, $W$1)) +
          MIN(Payline!J$4/10, COUNTIF(J$4, $W$1) + COUNTIF(J$5, $W$1) + COUNTIF(J$6, $W$1)) +
          MIN(Payline!J$3/10, COUNTIF(J$5:J$7, $W$1)),
    $I82=(C$14-2),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$I82&lt;C$14, MIN(Payline!J$5/10, COUNTIF(J80:J82, $W$1)) +
              MIN(Payline!J$4/10, COUNTIF(J81:J83, $W$1)) +
              MIN(Payline!J$3/10, COUNTIF(J82:J84, $W$1)),
    TRUE, ""
)</f>
        <v>0.7</v>
      </c>
      <c r="X82" s="43" cm="1">
        <f t="array" aca="1" ref="X82" ca="1">_xlfn.IFS(
    $I82=0,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$I82=1, MIN(Payline!K$5/10, COUNTIF(INDIRECT(ADDRESS(D$14+3, COLUMN(K$1))), $W$1) + COUNTIF(K$4, $W$1) + COUNTIF(K$5, $W$1)) +
          MIN(Payline!K$4/10, COUNTIF(K$4, $W$1) + COUNTIF(K$5, $W$1) + COUNTIF(K$6, $W$1)) +
          MIN(Payline!K$3/10, COUNTIF(K$5:K$7, $W$1)),
    $I82=(D$14-2),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$I82&lt;D$14, MIN(Payline!K$5/10, COUNTIF(K80:K82, $W$1)) +
              MIN(Payline!K$4/10, COUNTIF(K81:K83, $W$1)) +
              MIN(Payline!K$3/10, COUNTIF(K82:K84, $W$1)),
    TRUE, ""
)</f>
        <v>0.7</v>
      </c>
      <c r="Y82" s="43" cm="1">
        <f t="array" aca="1" ref="Y82" ca="1">_xlfn.IFS(
    $I82=0,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$I82=1, MIN(Payline!L$5/10, COUNTIF(INDIRECT(ADDRESS(E$14+3, COLUMN(L$1))), $W$1) + COUNTIF(L$4, $W$1) + COUNTIF(L$5, $W$1)) +
          MIN(Payline!L$4/10, COUNTIF(L$4, $W$1) + COUNTIF(L$5, $W$1) + COUNTIF(L$6, $W$1)) +
          MIN(Payline!L$3/10, COUNTIF(L$5:L$7, $W$1)),
    $I82=(E$14-2),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$I82&lt;E$14, MIN(Payline!L$5/10, COUNTIF(L80:L82, $W$1)) +
              MIN(Payline!L$4/10, COUNTIF(L81:L83, $W$1)) +
              MIN(Payline!L$3/10, COUNTIF(L82:L84, $W$1)),
    TRUE, ""
)</f>
        <v>0.7</v>
      </c>
      <c r="Z82" s="43" cm="1">
        <f t="array" aca="1" ref="Z82" ca="1">_xlfn.IFS(
    $I82=0,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$I82=1, MIN(Payline!M$5/10, COUNTIF(INDIRECT(ADDRESS(F$14+3, COLUMN(M$1))), $W$1) + COUNTIF(M$4, $W$1) + COUNTIF(M$5, $W$1)) +
          MIN(Payline!M$4/10, COUNTIF(M$4, $W$1) + COUNTIF(M$5, $W$1) + COUNTIF(M$6, $W$1)) +
          MIN(Payline!M$3/10, COUNTIF(M$5:M$7, $W$1)),
    $I82=(F$14-2),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$I82&lt;F$14, MIN(Payline!M$5/10, COUNTIF(M80:M82, $W$1)) +
              MIN(Payline!M$4/10, COUNTIF(M81:M83, $W$1)) +
              MIN(Payline!M$3/10, COUNTIF(M82:M84, $W$1)),
    TRUE, ""
)</f>
        <v>0.6</v>
      </c>
      <c r="AA82" s="43" cm="1">
        <f t="array" aca="1" ref="AA82" ca="1">_xlfn.IFS(
    $I82=0,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$I82=1, MIN(Payline!N$5/10, COUNTIF(INDIRECT(ADDRESS(G$14+3, COLUMN(N$1))), $W$1) + COUNTIF(N$4, $W$1) + COUNTIF(N$5, $W$1)) +
          MIN(Payline!N$4/10, COUNTIF(N$4, $W$1) + COUNTIF(N$5, $W$1) + COUNTIF(N$6, $W$1)) +
          MIN(Payline!N$3/10, COUNTIF(N$5:N$7, $W$1)),
    $I82=(G$14-2),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$I82&lt;G$14, MIN(Payline!N$5/10, COUNTIF(N80:N82, $W$1)) +
              MIN(Payline!N$4/10, COUNTIF(N81:N83, $W$1)) +
              MIN(Payline!N$3/10, COUNTIF(N82:N84, $W$1)),
    TRUE, ""
)</f>
        <v>0.7</v>
      </c>
      <c r="AB82" s="46">
        <v>78</v>
      </c>
      <c r="AC82" s="43" cm="1">
        <f t="array" aca="1" ref="AC82" ca="1">_xlfn.IFS(
    $I82=0,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$I82&lt;C$14, MIN(Payline!J$5/10, COUNTIF(J80:J82, $AC$1)) +
              MIN(Payline!J$4/10, COUNTIF(J81:J83, $AC$1)) +
              MIN(Payline!J$3/10, COUNTIF(J82:J84, $AC$1)),
    TRUE, ""
)</f>
        <v>1</v>
      </c>
      <c r="AD82" s="43" cm="1">
        <f t="array" aca="1" ref="AD82" ca="1">_xlfn.IFS(
    $I82=0,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$I82&lt;D$14, MIN(Payline!K$5/10, COUNTIF(K80:K82, $AC$1)) +
              MIN(Payline!K$4/10, COUNTIF(K81:K83, $AC$1)) +
              MIN(Payline!K$3/10, COUNTIF(K82:K84, $AC$1)),
    TRUE, ""
)</f>
        <v>1</v>
      </c>
      <c r="AE82" s="43" cm="1">
        <f t="array" aca="1" ref="AE82" ca="1">_xlfn.IFS(
    $I82=0,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$I82&lt;E$14, MIN(Payline!L$5/10, COUNTIF(L80:L82, $AC$1)) +
              MIN(Payline!L$4/10, COUNTIF(L81:L83, $AC$1)) +
              MIN(Payline!L$3/10, COUNTIF(L82:L84, $AC$1)),
    TRUE, ""
)</f>
        <v>1</v>
      </c>
      <c r="AF82" s="43" cm="1">
        <f t="array" aca="1" ref="AF82" ca="1">_xlfn.IFS(
    $I82=0,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$I82&lt;F$14, MIN(Payline!M$5/10, COUNTIF(M80:M82, $AC$1)) +
              MIN(Payline!M$4/10, COUNTIF(M81:M83, $AC$1)) +
              MIN(Payline!M$3/10, COUNTIF(M82:M84, $AC$1)),
    TRUE, ""
)</f>
        <v>1</v>
      </c>
      <c r="AG82" s="43" cm="1">
        <f t="array" aca="1" ref="AG82" ca="1">_xlfn.IFS(
    $I82=0,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$I82&lt;G$14, MIN(Payline!N$5/10, COUNTIF(N80:N82, $AC$1)) +
              MIN(Payline!N$4/10, COUNTIF(N81:N83, $AC$1)) +
              MIN(Payline!N$3/10, COUNTIF(N82:N84, $AC$1)),
    TRUE, ""
)</f>
        <v>1</v>
      </c>
      <c r="AH82" s="46">
        <v>78</v>
      </c>
      <c r="AI82" s="43" cm="1">
        <f t="array" aca="1" ref="AI82" ca="1">_xlfn.IFS(
    $I82=0,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$I82&lt;C$14, MIN(Payline!J$5/10, COUNTIF(J80:J82, $AI$1)) +
              MIN(Payline!J$4/10, COUNTIF(J81:J83, $AI$1)) +
              MIN(Payline!J$3/10, COUNTIF(J82:J84, $AI$1)),
    TRUE, ""
)</f>
        <v>0.7</v>
      </c>
      <c r="AJ82" s="43" cm="1">
        <f t="array" aca="1" ref="AJ82" ca="1">_xlfn.IFS(
    $I82=0,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$I82&lt;D$14, MIN(Payline!K$5/10, COUNTIF(K80:K82, $AI$1)) +
              MIN(Payline!K$4/10, COUNTIF(K81:K83, $AI$1)) +
              MIN(Payline!K$3/10, COUNTIF(K82:K84, $AI$1)),
    TRUE, ""
)</f>
        <v>0.6</v>
      </c>
      <c r="AK82" s="43" cm="1">
        <f t="array" aca="1" ref="AK82" ca="1">_xlfn.IFS(
    $I82=0,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$I82&lt;E$14, MIN(Payline!L$5/10, COUNTIF(L80:L82, $AI$1)) +
              MIN(Payline!L$4/10, COUNTIF(L81:L83, $AI$1)) +
              MIN(Payline!L$3/10, COUNTIF(L82:L84, $AI$1)),
    TRUE, ""
)</f>
        <v>0.7</v>
      </c>
      <c r="AL82" s="43" cm="1">
        <f t="array" aca="1" ref="AL82" ca="1">_xlfn.IFS(
    $I82=0,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$I82&lt;F$14, MIN(Payline!M$5/10, COUNTIF(M80:M82, $AI$1)) +
              MIN(Payline!M$4/10, COUNTIF(M81:M83, $AI$1)) +
              MIN(Payline!M$3/10, COUNTIF(M82:M84, $AI$1)),
    TRUE, ""
)</f>
        <v>0.7</v>
      </c>
      <c r="AM82" s="43" cm="1">
        <f t="array" aca="1" ref="AM82" ca="1">_xlfn.IFS(
    $I82=0,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$I82&lt;G$14, MIN(Payline!N$5/10, COUNTIF(N80:N82, $AI$1)) +
              MIN(Payline!N$4/10, COUNTIF(N81:N83, $AI$1)) +
              MIN(Payline!N$3/10, COUNTIF(N82:N84, $AI$1)),
    TRUE, ""
)</f>
        <v>0.7</v>
      </c>
      <c r="AN82" s="46">
        <v>78</v>
      </c>
      <c r="AO82" s="43" cm="1">
        <f t="array" aca="1" ref="AO82" ca="1">_xlfn.IFS(
    $I82=0,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$I82&lt;C$14, MIN(Payline!J$5/10, COUNTIF(J80:J82, $AO$1)) +
              MIN(Payline!J$4/10, COUNTIF(J81:J83, $AO$1)) +
              MIN(Payline!J$3/10, COUNTIF(J82:J84, $AO$1)),
    TRUE, ""
)</f>
        <v>0</v>
      </c>
      <c r="AP82" s="43" cm="1">
        <f t="array" aca="1" ref="AP82" ca="1">_xlfn.IFS(
    $I82=0,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$I82&lt;D$14, MIN(Payline!K$5/10, COUNTIF(K80:K82, $AO$1)) +
              MIN(Payline!K$4/10, COUNTIF(K81:K83, $AO$1)) +
              MIN(Payline!K$3/10, COUNTIF(K82:K84, $AO$1)),
    TRUE, ""
)</f>
        <v>0</v>
      </c>
      <c r="AQ82" s="43" cm="1">
        <f t="array" aca="1" ref="AQ82" ca="1">_xlfn.IFS(
    $I82=0,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$I82&lt;E$14, MIN(Payline!L$5/10, COUNTIF(L80:L82, $AO$1)) +
              MIN(Payline!L$4/10, COUNTIF(L81:L83, $AO$1)) +
              MIN(Payline!L$3/10, COUNTIF(L82:L84, $AO$1)),
    TRUE, ""
)</f>
        <v>0</v>
      </c>
      <c r="AR82" s="43" cm="1">
        <f t="array" aca="1" ref="AR82" ca="1">_xlfn.IFS(
    $I82=0,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$I82&lt;F$14, MIN(Payline!M$5/10, COUNTIF(M80:M82, $AO$1)) +
              MIN(Payline!M$4/10, COUNTIF(M81:M83, $AO$1)) +
              MIN(Payline!M$3/10, COUNTIF(M82:M84, $AO$1)),
    TRUE, ""
)</f>
        <v>0</v>
      </c>
      <c r="AS82" s="43" cm="1">
        <f t="array" aca="1" ref="AS82" ca="1">_xlfn.IFS(
    $I82=0,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$I82&lt;G$14, MIN(Payline!N$5/10, COUNTIF(N80:N82, $AO$1)) +
              MIN(Payline!N$4/10, COUNTIF(N81:N83, $AO$1)) +
              MIN(Payline!N$3/10, COUNTIF(N82:N84, $AO$1)),
    TRUE, ""
)</f>
        <v>0</v>
      </c>
      <c r="AT82" s="46">
        <v>78</v>
      </c>
      <c r="AU82" s="43" cm="1">
        <f t="array" aca="1" ref="AU82" ca="1">_xlfn.IFS(
    $I82=0,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$I82&lt;C$14, MIN(Payline!J$5/10, COUNTIF(J80:J82, $AU$1)) +
              MIN(Payline!J$4/10, COUNTIF(J81:J83, $AU$1)) +
              MIN(Payline!J$3/10, COUNTIF(J82:J84, $AU$1)),
    TRUE, ""
)</f>
        <v>0.6</v>
      </c>
      <c r="AV82" s="43" cm="1">
        <f t="array" aca="1" ref="AV82" ca="1">_xlfn.IFS(
    $I82=0,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$I82&lt;D$14, MIN(Payline!K$5/10, COUNTIF(K80:K82, $AU$1)) +
              MIN(Payline!K$4/10, COUNTIF(K81:K83, $AU$1)) +
              MIN(Payline!K$3/10, COUNTIF(K82:K84, $AU$1)),
    TRUE, ""
)</f>
        <v>0.7</v>
      </c>
      <c r="AW82" s="43" cm="1">
        <f t="array" aca="1" ref="AW82" ca="1">_xlfn.IFS(
    $I82=0,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$I82&lt;E$14, MIN(Payline!L$5/10, COUNTIF(L80:L82, $AU$1)) +
              MIN(Payline!L$4/10, COUNTIF(L81:L83, $AU$1)) +
              MIN(Payline!L$3/10, COUNTIF(L82:L84, $AU$1)),
    TRUE, ""
)</f>
        <v>0.6</v>
      </c>
      <c r="AX82" s="43" cm="1">
        <f t="array" aca="1" ref="AX82" ca="1">_xlfn.IFS(
    $I82=0,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$I82&lt;F$14, MIN(Payline!M$5/10, COUNTIF(M80:M82, $AU$1)) +
              MIN(Payline!M$4/10, COUNTIF(M81:M83, $AU$1)) +
              MIN(Payline!M$3/10, COUNTIF(M82:M84, $AU$1)),
    TRUE, ""
)</f>
        <v>0.7</v>
      </c>
      <c r="AY82" s="43" cm="1">
        <f t="array" aca="1" ref="AY82" ca="1">_xlfn.IFS(
    $I82=0,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$I82&lt;G$14, MIN(Payline!N$5/10, COUNTIF(N80:N82, $AU$1)) +
              MIN(Payline!N$4/10, COUNTIF(N81:N83, $AU$1)) +
              MIN(Payline!N$3/10, COUNTIF(N82:N84, $AU$1)),
    TRUE, ""
)</f>
        <v>0.6</v>
      </c>
      <c r="AZ82" s="46">
        <v>78</v>
      </c>
      <c r="BA82" s="43" cm="1">
        <f t="array" aca="1" ref="BA82" ca="1">_xlfn.IFS(
    $I82=0,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$I82&lt;C$14, MIN(Payline!J$5/10, COUNTIF(J80:J82, $BA$1)) +
              MIN(Payline!J$4/10, COUNTIF(J81:J83, $BA$1)) +
              MIN(Payline!J$3/10, COUNTIF(J82:J84, $BA$1)),
    TRUE, ""
)</f>
        <v>0</v>
      </c>
      <c r="BB82" s="43" cm="1">
        <f t="array" aca="1" ref="BB82" ca="1">_xlfn.IFS(
    $I82=0,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$I82&lt;D$14, MIN(Payline!K$5/10, COUNTIF(K80:K82, $BA$1)) +
              MIN(Payline!K$4/10, COUNTIF(K81:K83, $BA$1)) +
              MIN(Payline!K$3/10, COUNTIF(K82:K84, $BA$1)),
    TRUE, ""
)</f>
        <v>0</v>
      </c>
      <c r="BC82" s="43" cm="1">
        <f t="array" aca="1" ref="BC82" ca="1">_xlfn.IFS(
    $I82=0,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$I82&lt;E$14, MIN(Payline!L$5/10, COUNTIF(L80:L82, $BA$1)) +
              MIN(Payline!L$4/10, COUNTIF(L81:L83, $BA$1)) +
              MIN(Payline!L$3/10, COUNTIF(L82:L84, $BA$1)),
    TRUE, ""
)</f>
        <v>0</v>
      </c>
      <c r="BD82" s="43" cm="1">
        <f t="array" aca="1" ref="BD82" ca="1">_xlfn.IFS(
    $I82=0,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$I82&lt;F$14, MIN(Payline!M$5/10, COUNTIF(M80:M82, $BA$1)) +
              MIN(Payline!M$4/10, COUNTIF(M81:M83, $BA$1)) +
              MIN(Payline!M$3/10, COUNTIF(M82:M84, $BA$1)),
    TRUE, ""
)</f>
        <v>0</v>
      </c>
      <c r="BE82" s="43" cm="1">
        <f t="array" aca="1" ref="BE82" ca="1">_xlfn.IFS(
    $I82=0,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$I82&lt;G$14, MIN(Payline!N$5/10, COUNTIF(N80:N82, $BA$1)) +
              MIN(Payline!N$4/10, COUNTIF(N81:N83, $BA$1)) +
              MIN(Payline!N$3/10, COUNTIF(N82:N84, $BA$1)),
    TRUE, ""
)</f>
        <v>0</v>
      </c>
      <c r="BF82" s="46">
        <v>78</v>
      </c>
      <c r="BG82" s="43" cm="1">
        <f t="array" aca="1" ref="BG82" ca="1">_xlfn.IFS(
    $I82=0,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$I82&lt;C$14, MIN(Payline!J$5/10, COUNTIF(J80:J82, $BG$1)) +
              MIN(Payline!J$4/10, COUNTIF(J81:J83, $BG$1)) +
              MIN(Payline!J$3/10, COUNTIF(J82:J84, $BG$1)),
    TRUE, ""
)</f>
        <v>0</v>
      </c>
      <c r="BH82" s="43" cm="1">
        <f t="array" aca="1" ref="BH82" ca="1">_xlfn.IFS(
    $I82=0,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$I82&lt;D$14, MIN(Payline!K$5/10, COUNTIF(K80:K82, $BG$1)) +
              MIN(Payline!K$4/10, COUNTIF(K81:K83, $BG$1)) +
              MIN(Payline!K$3/10, COUNTIF(K82:K84, $BG$1)),
    TRUE, ""
)</f>
        <v>0</v>
      </c>
      <c r="BI82" s="43" cm="1">
        <f t="array" aca="1" ref="BI82" ca="1">_xlfn.IFS(
    $I82=0,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$I82&lt;E$14, MIN(Payline!L$5/10, COUNTIF(L80:L82, $BG$1)) +
              MIN(Payline!L$4/10, COUNTIF(L81:L83, $BG$1)) +
              MIN(Payline!L$3/10, COUNTIF(L82:L84, $BG$1)),
    TRUE, ""
)</f>
        <v>0</v>
      </c>
      <c r="BJ82" s="43" cm="1">
        <f t="array" aca="1" ref="BJ82" ca="1">_xlfn.IFS(
    $I82=0,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$I82&lt;F$14, MIN(Payline!M$5/10, COUNTIF(M80:M82, $BG$1)) +
              MIN(Payline!M$4/10, COUNTIF(M81:M83, $BG$1)) +
              MIN(Payline!M$3/10, COUNTIF(M82:M84, $BG$1)),
    TRUE, ""
)</f>
        <v>0</v>
      </c>
      <c r="BK82" s="43" cm="1">
        <f t="array" aca="1" ref="BK82" ca="1">_xlfn.IFS(
    $I82=0,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$I82&lt;G$14, MIN(Payline!N$5/10, COUNTIF(N80:N82, $BG$1)) +
              MIN(Payline!N$4/10, COUNTIF(N81:N83, $BG$1)) +
              MIN(Payline!N$3/10, COUNTIF(N82:N84, $BG$1)),
    TRUE, ""
)</f>
        <v>0</v>
      </c>
      <c r="BL82" s="46">
        <v>78</v>
      </c>
      <c r="BM82" s="43" cm="1">
        <f t="array" aca="1" ref="BM82" ca="1">_xlfn.IFS(
    $I82=0,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$I82&lt;C$14, MIN(Payline!J$5/10, COUNTIF(J80:J82, $BM$1)) +
              MIN(Payline!J$4/10, COUNTIF(J81:J83, $BM$1)) +
              MIN(Payline!J$3/10, COUNTIF(J82:J84, $BM$1)),
    TRUE, ""
)</f>
        <v>0</v>
      </c>
      <c r="BN82" s="43" cm="1">
        <f t="array" aca="1" ref="BN82" ca="1">_xlfn.IFS(
    $I82=0,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$I82&lt;D$14, MIN(Payline!K$5/10, COUNTIF(K80:K82, $BM$1)) +
              MIN(Payline!K$4/10, COUNTIF(K81:K83, $BM$1)) +
              MIN(Payline!K$3/10, COUNTIF(K82:K84, $BM$1)),
    TRUE, ""
)</f>
        <v>0</v>
      </c>
      <c r="BO82" s="43" cm="1">
        <f t="array" aca="1" ref="BO82" ca="1">_xlfn.IFS(
    $I82=0,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$I82&lt;E$14, MIN(Payline!L$5/10, COUNTIF(L80:L82, $BM$1)) +
              MIN(Payline!L$4/10, COUNTIF(L81:L83, $BM$1)) +
              MIN(Payline!L$3/10, COUNTIF(L82:L84, $BM$1)),
    TRUE, ""
)</f>
        <v>0</v>
      </c>
      <c r="BP82" s="43" cm="1">
        <f t="array" aca="1" ref="BP82" ca="1">_xlfn.IFS(
    $I82=0,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$I82&lt;F$14, MIN(Payline!M$5/10, COUNTIF(M80:M82, $BM$1)) +
              MIN(Payline!M$4/10, COUNTIF(M81:M83, $BM$1)) +
              MIN(Payline!M$3/10, COUNTIF(M82:M84, $BM$1)),
    TRUE, ""
)</f>
        <v>0</v>
      </c>
      <c r="BQ82" s="161" cm="1">
        <f t="array" aca="1" ref="BQ82" ca="1">_xlfn.IFS(
    $I82=0,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$I82&lt;G$14, MIN(Payline!N$5/10, COUNTIF(N80:N82, $BM$1)) +
              MIN(Payline!N$4/10, COUNTIF(N81:N83, $BM$1)) +
              MIN(Payline!N$3/10, COUNTIF(N82:N84, $BM$1)),
    TRUE, ""
)</f>
        <v>0</v>
      </c>
    </row>
    <row r="83" spans="1:69">
      <c r="A83" s="90" t="s">
        <v>13</v>
      </c>
      <c r="B83" s="63">
        <v>1</v>
      </c>
      <c r="C83" s="90">
        <f t="shared" ref="C83:G91" ca="1" si="24">IF($A83=$AC$1,C71,C4-C71)</f>
        <v>6.6</v>
      </c>
      <c r="D83" s="43">
        <f t="shared" ca="1" si="24"/>
        <v>6.5</v>
      </c>
      <c r="E83" s="43">
        <f t="shared" ca="1" si="24"/>
        <v>6.6</v>
      </c>
      <c r="F83" s="43">
        <f t="shared" ca="1" si="24"/>
        <v>5.9</v>
      </c>
      <c r="G83" s="89">
        <f t="shared" ca="1" si="24"/>
        <v>6.6</v>
      </c>
      <c r="I83" s="84">
        <v>79</v>
      </c>
      <c r="J83" s="83" t="s">
        <v>188</v>
      </c>
      <c r="K83" s="83" t="s">
        <v>188</v>
      </c>
      <c r="L83" s="83" t="s">
        <v>188</v>
      </c>
      <c r="M83" s="83" t="s">
        <v>188</v>
      </c>
      <c r="N83" s="83" t="s">
        <v>188</v>
      </c>
      <c r="P83" s="46">
        <v>79</v>
      </c>
      <c r="Q83" s="43" cm="1">
        <f t="array" aca="1" ref="Q83" ca="1">_xlfn.IFS(
    $I83=0,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$I83=1, MIN(Payline!J$5/10, COUNTIF(INDIRECT(ADDRESS(C$14+3, COLUMN(J$1))), $Q$1) + COUNTIF(J$4, $Q$1) + COUNTIF(J$5, $Q$1)) +
          MIN(Payline!J$4/10, COUNTIF(J$4, $Q$1) + COUNTIF(J$5, $Q$1) + COUNTIF(J$6, $Q$1)) +
          MIN(Payline!J$3/10, COUNTIF(J$5:J$7, $Q$1)),
    $I83=(C$14-2),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$I83&lt;C$14, MIN(Payline!J$5/10, COUNTIF(J81:J83, $Q$1)) +
              MIN(Payline!J$4/10, COUNTIF(J82:J84, $Q$1)) +
              MIN(Payline!J$3/10, COUNTIF(J83:J85, $Q$1)),
    TRUE, ""
)</f>
        <v>0</v>
      </c>
      <c r="R83" s="43" cm="1">
        <f t="array" aca="1" ref="R83" ca="1">_xlfn.IFS(
    $I83=0,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$I83=1, MIN(Payline!K$5/10, COUNTIF(INDIRECT(ADDRESS(D$14+3, COLUMN(K$1))), $Q$1) + COUNTIF(K$4, $Q$1) + COUNTIF(K$5, $Q$1)) +
          MIN(Payline!K$4/10, COUNTIF(K$4, $Q$1) + COUNTIF(K$5, $Q$1) + COUNTIF(K$6, $Q$1)) +
          MIN(Payline!K$3/10, COUNTIF(K$5:K$7, $Q$1)),
    $I83=(D$14-2),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$I83&lt;D$14, MIN(Payline!K$5/10, COUNTIF(K81:K83, $Q$1)) +
              MIN(Payline!K$4/10, COUNTIF(K82:K84, $Q$1)) +
              MIN(Payline!K$3/10, COUNTIF(K83:K85, $Q$1)),
    TRUE, ""
)</f>
        <v>0</v>
      </c>
      <c r="S83" s="43" cm="1">
        <f t="array" aca="1" ref="S83" ca="1">_xlfn.IFS(
    $I83=0,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$I83=1, MIN(Payline!L$5/10, COUNTIF(INDIRECT(ADDRESS(E$14+3, COLUMN(L$1))), $Q$1) + COUNTIF(L$4, $Q$1) + COUNTIF(L$5, $Q$1)) +
          MIN(Payline!L$4/10, COUNTIF(L$4, $Q$1) + COUNTIF(L$5, $Q$1) + COUNTIF(L$6, $Q$1)) +
          MIN(Payline!L$3/10, COUNTIF(L$5:L$7, $Q$1)),
    $I83=(E$14-2),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$I83&lt;E$14, MIN(Payline!L$5/10, COUNTIF(L81:L83, $Q$1)) +
              MIN(Payline!L$4/10, COUNTIF(L82:L84, $Q$1)) +
              MIN(Payline!L$3/10, COUNTIF(L83:L85, $Q$1)),
    TRUE, ""
)</f>
        <v>0</v>
      </c>
      <c r="T83" s="43" cm="1">
        <f t="array" aca="1" ref="T83" ca="1">_xlfn.IFS(
    $I83=0,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$I83=1, MIN(Payline!M$5/10, COUNTIF(INDIRECT(ADDRESS(F$14+3, COLUMN(M$1))), $Q$1) + COUNTIF(M$4, $Q$1) + COUNTIF(M$5, $Q$1)) +
          MIN(Payline!M$4/10, COUNTIF(M$4, $Q$1) + COUNTIF(M$5, $Q$1) + COUNTIF(M$6, $Q$1)) +
          MIN(Payline!M$3/10, COUNTIF(M$5:M$7, $Q$1)),
    $I83=(F$14-2),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$I83&lt;F$14, MIN(Payline!M$5/10, COUNTIF(M81:M83, $Q$1)) +
              MIN(Payline!M$4/10, COUNTIF(M82:M84, $Q$1)) +
              MIN(Payline!M$3/10, COUNTIF(M83:M85, $Q$1)),
    TRUE, ""
)</f>
        <v>0</v>
      </c>
      <c r="U83" s="43" cm="1">
        <f t="array" aca="1" ref="U83" ca="1">_xlfn.IFS(
    $I83=0,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$I83=1, MIN(Payline!N$5/10, COUNTIF(INDIRECT(ADDRESS(G$14+3, COLUMN(N$1))), $Q$1) + COUNTIF(N$4, $Q$1) + COUNTIF(N$5, $Q$1)) +
          MIN(Payline!N$4/10, COUNTIF(N$4, $Q$1) + COUNTIF(N$5, $Q$1) + COUNTIF(N$6, $Q$1)) +
          MIN(Payline!N$3/10, COUNTIF(N$5:N$7, $Q$1)),
    $I83=(G$14-2),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$I83&lt;G$14, MIN(Payline!N$5/10, COUNTIF(N81:N83, $Q$1)) +
              MIN(Payline!N$4/10, COUNTIF(N82:N84, $Q$1)) +
              MIN(Payline!N$3/10, COUNTIF(N83:N85, $Q$1)),
    TRUE, ""
)</f>
        <v>0</v>
      </c>
      <c r="V83" s="46">
        <v>79</v>
      </c>
      <c r="W83" s="43" cm="1">
        <f t="array" aca="1" ref="W83" ca="1">_xlfn.IFS(
    $I83=0,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$I83=1, MIN(Payline!J$5/10, COUNTIF(INDIRECT(ADDRESS(C$14+3, COLUMN(J$1))), $W$1) + COUNTIF(J$4, $W$1) + COUNTIF(J$5, $W$1)) +
          MIN(Payline!J$4/10, COUNTIF(J$4, $W$1) + COUNTIF(J$5, $W$1) + COUNTIF(J$6, $W$1)) +
          MIN(Payline!J$3/10, COUNTIF(J$5:J$7, $W$1)),
    $I83=(C$14-2),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$I83&lt;C$14, MIN(Payline!J$5/10, COUNTIF(J81:J83, $W$1)) +
              MIN(Payline!J$4/10, COUNTIF(J82:J84, $W$1)) +
              MIN(Payline!J$3/10, COUNTIF(J83:J85, $W$1)),
    TRUE, ""
)</f>
        <v>0.3</v>
      </c>
      <c r="X83" s="43" cm="1">
        <f t="array" aca="1" ref="X83" ca="1">_xlfn.IFS(
    $I83=0,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$I83=1, MIN(Payline!K$5/10, COUNTIF(INDIRECT(ADDRESS(D$14+3, COLUMN(K$1))), $W$1) + COUNTIF(K$4, $W$1) + COUNTIF(K$5, $W$1)) +
          MIN(Payline!K$4/10, COUNTIF(K$4, $W$1) + COUNTIF(K$5, $W$1) + COUNTIF(K$6, $W$1)) +
          MIN(Payline!K$3/10, COUNTIF(K$5:K$7, $W$1)),
    $I83=(D$14-2),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$I83&lt;D$14, MIN(Payline!K$5/10, COUNTIF(K81:K83, $W$1)) +
              MIN(Payline!K$4/10, COUNTIF(K82:K84, $W$1)) +
              MIN(Payline!K$3/10, COUNTIF(K83:K85, $W$1)),
    TRUE, ""
)</f>
        <v>0.4</v>
      </c>
      <c r="Y83" s="43" cm="1">
        <f t="array" aca="1" ref="Y83" ca="1">_xlfn.IFS(
    $I83=0,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$I83=1, MIN(Payline!L$5/10, COUNTIF(INDIRECT(ADDRESS(E$14+3, COLUMN(L$1))), $W$1) + COUNTIF(L$4, $W$1) + COUNTIF(L$5, $W$1)) +
          MIN(Payline!L$4/10, COUNTIF(L$4, $W$1) + COUNTIF(L$5, $W$1) + COUNTIF(L$6, $W$1)) +
          MIN(Payline!L$3/10, COUNTIF(L$5:L$7, $W$1)),
    $I83=(E$14-2),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$I83&lt;E$14, MIN(Payline!L$5/10, COUNTIF(L81:L83, $W$1)) +
              MIN(Payline!L$4/10, COUNTIF(L82:L84, $W$1)) +
              MIN(Payline!L$3/10, COUNTIF(L83:L85, $W$1)),
    TRUE, ""
)</f>
        <v>0.3</v>
      </c>
      <c r="Z83" s="43" cm="1">
        <f t="array" aca="1" ref="Z83" ca="1">_xlfn.IFS(
    $I83=0,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$I83=1, MIN(Payline!M$5/10, COUNTIF(INDIRECT(ADDRESS(F$14+3, COLUMN(M$1))), $W$1) + COUNTIF(M$4, $W$1) + COUNTIF(M$5, $W$1)) +
          MIN(Payline!M$4/10, COUNTIF(M$4, $W$1) + COUNTIF(M$5, $W$1) + COUNTIF(M$6, $W$1)) +
          MIN(Payline!M$3/10, COUNTIF(M$5:M$7, $W$1)),
    $I83=(F$14-2),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$I83&lt;F$14, MIN(Payline!M$5/10, COUNTIF(M81:M83, $W$1)) +
              MIN(Payline!M$4/10, COUNTIF(M82:M84, $W$1)) +
              MIN(Payline!M$3/10, COUNTIF(M83:M85, $W$1)),
    TRUE, ""
)</f>
        <v>0.3</v>
      </c>
      <c r="AA83" s="43" cm="1">
        <f t="array" aca="1" ref="AA83" ca="1">_xlfn.IFS(
    $I83=0,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$I83=1, MIN(Payline!N$5/10, COUNTIF(INDIRECT(ADDRESS(G$14+3, COLUMN(N$1))), $W$1) + COUNTIF(N$4, $W$1) + COUNTIF(N$5, $W$1)) +
          MIN(Payline!N$4/10, COUNTIF(N$4, $W$1) + COUNTIF(N$5, $W$1) + COUNTIF(N$6, $W$1)) +
          MIN(Payline!N$3/10, COUNTIF(N$5:N$7, $W$1)),
    $I83=(G$14-2),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$I83&lt;G$14, MIN(Payline!N$5/10, COUNTIF(N81:N83, $W$1)) +
              MIN(Payline!N$4/10, COUNTIF(N82:N84, $W$1)) +
              MIN(Payline!N$3/10, COUNTIF(N83:N85, $W$1)),
    TRUE, ""
)</f>
        <v>0.3</v>
      </c>
      <c r="AB83" s="46">
        <v>79</v>
      </c>
      <c r="AC83" s="43" cm="1">
        <f t="array" aca="1" ref="AC83" ca="1">_xlfn.IFS(
    $I83=0,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$I83&lt;C$14, MIN(Payline!J$5/10, COUNTIF(J81:J83, $AC$1)) +
              MIN(Payline!J$4/10, COUNTIF(J82:J84, $AC$1)) +
              MIN(Payline!J$3/10, COUNTIF(J83:J85, $AC$1)),
    TRUE, ""
)</f>
        <v>0.7</v>
      </c>
      <c r="AD83" s="43" cm="1">
        <f t="array" aca="1" ref="AD83" ca="1">_xlfn.IFS(
    $I83=0,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$I83&lt;D$14, MIN(Payline!K$5/10, COUNTIF(K81:K83, $AC$1)) +
              MIN(Payline!K$4/10, COUNTIF(K82:K84, $AC$1)) +
              MIN(Payline!K$3/10, COUNTIF(K83:K85, $AC$1)),
    TRUE, ""
)</f>
        <v>0.7</v>
      </c>
      <c r="AE83" s="43" cm="1">
        <f t="array" aca="1" ref="AE83" ca="1">_xlfn.IFS(
    $I83=0,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$I83&lt;E$14, MIN(Payline!L$5/10, COUNTIF(L81:L83, $AC$1)) +
              MIN(Payline!L$4/10, COUNTIF(L82:L84, $AC$1)) +
              MIN(Payline!L$3/10, COUNTIF(L83:L85, $AC$1)),
    TRUE, ""
)</f>
        <v>0.7</v>
      </c>
      <c r="AF83" s="43" cm="1">
        <f t="array" aca="1" ref="AF83" ca="1">_xlfn.IFS(
    $I83=0,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$I83&lt;F$14, MIN(Payline!M$5/10, COUNTIF(M81:M83, $AC$1)) +
              MIN(Payline!M$4/10, COUNTIF(M82:M84, $AC$1)) +
              MIN(Payline!M$3/10, COUNTIF(M83:M85, $AC$1)),
    TRUE, ""
)</f>
        <v>0.6</v>
      </c>
      <c r="AG83" s="43" cm="1">
        <f t="array" aca="1" ref="AG83" ca="1">_xlfn.IFS(
    $I83=0,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$I83&lt;G$14, MIN(Payline!N$5/10, COUNTIF(N81:N83, $AC$1)) +
              MIN(Payline!N$4/10, COUNTIF(N82:N84, $AC$1)) +
              MIN(Payline!N$3/10, COUNTIF(N83:N85, $AC$1)),
    TRUE, ""
)</f>
        <v>0.7</v>
      </c>
      <c r="AH83" s="46">
        <v>79</v>
      </c>
      <c r="AI83" s="43" cm="1">
        <f t="array" aca="1" ref="AI83" ca="1">_xlfn.IFS(
    $I83=0,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$I83&lt;C$14, MIN(Payline!J$5/10, COUNTIF(J81:J83, $AI$1)) +
              MIN(Payline!J$4/10, COUNTIF(J82:J84, $AI$1)) +
              MIN(Payline!J$3/10, COUNTIF(J83:J85, $AI$1)),
    TRUE, ""
)</f>
        <v>1</v>
      </c>
      <c r="AJ83" s="43" cm="1">
        <f t="array" aca="1" ref="AJ83" ca="1">_xlfn.IFS(
    $I83=0,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$I83&lt;D$14, MIN(Payline!K$5/10, COUNTIF(K81:K83, $AI$1)) +
              MIN(Payline!K$4/10, COUNTIF(K82:K84, $AI$1)) +
              MIN(Payline!K$3/10, COUNTIF(K83:K85, $AI$1)),
    TRUE, ""
)</f>
        <v>1</v>
      </c>
      <c r="AK83" s="43" cm="1">
        <f t="array" aca="1" ref="AK83" ca="1">_xlfn.IFS(
    $I83=0,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$I83&lt;E$14, MIN(Payline!L$5/10, COUNTIF(L81:L83, $AI$1)) +
              MIN(Payline!L$4/10, COUNTIF(L82:L84, $AI$1)) +
              MIN(Payline!L$3/10, COUNTIF(L83:L85, $AI$1)),
    TRUE, ""
)</f>
        <v>1</v>
      </c>
      <c r="AL83" s="43" cm="1">
        <f t="array" aca="1" ref="AL83" ca="1">_xlfn.IFS(
    $I83=0,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$I83&lt;F$14, MIN(Payline!M$5/10, COUNTIF(M81:M83, $AI$1)) +
              MIN(Payline!M$4/10, COUNTIF(M82:M84, $AI$1)) +
              MIN(Payline!M$3/10, COUNTIF(M83:M85, $AI$1)),
    TRUE, ""
)</f>
        <v>1</v>
      </c>
      <c r="AM83" s="43" cm="1">
        <f t="array" aca="1" ref="AM83" ca="1">_xlfn.IFS(
    $I83=0,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$I83&lt;G$14, MIN(Payline!N$5/10, COUNTIF(N81:N83, $AI$1)) +
              MIN(Payline!N$4/10, COUNTIF(N82:N84, $AI$1)) +
              MIN(Payline!N$3/10, COUNTIF(N83:N85, $AI$1)),
    TRUE, ""
)</f>
        <v>1</v>
      </c>
      <c r="AN83" s="46">
        <v>79</v>
      </c>
      <c r="AO83" s="43" cm="1">
        <f t="array" aca="1" ref="AO83" ca="1">_xlfn.IFS(
    $I83=0,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$I83&lt;C$14, MIN(Payline!J$5/10, COUNTIF(J81:J83, $AO$1)) +
              MIN(Payline!J$4/10, COUNTIF(J82:J84, $AO$1)) +
              MIN(Payline!J$3/10, COUNTIF(J83:J85, $AO$1)),
    TRUE, ""
)</f>
        <v>0</v>
      </c>
      <c r="AP83" s="43" cm="1">
        <f t="array" aca="1" ref="AP83" ca="1">_xlfn.IFS(
    $I83=0,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$I83&lt;D$14, MIN(Payline!K$5/10, COUNTIF(K81:K83, $AO$1)) +
              MIN(Payline!K$4/10, COUNTIF(K82:K84, $AO$1)) +
              MIN(Payline!K$3/10, COUNTIF(K83:K85, $AO$1)),
    TRUE, ""
)</f>
        <v>0</v>
      </c>
      <c r="AQ83" s="43" cm="1">
        <f t="array" aca="1" ref="AQ83" ca="1">_xlfn.IFS(
    $I83=0,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$I83&lt;E$14, MIN(Payline!L$5/10, COUNTIF(L81:L83, $AO$1)) +
              MIN(Payline!L$4/10, COUNTIF(L82:L84, $AO$1)) +
              MIN(Payline!L$3/10, COUNTIF(L83:L85, $AO$1)),
    TRUE, ""
)</f>
        <v>0</v>
      </c>
      <c r="AR83" s="43" cm="1">
        <f t="array" aca="1" ref="AR83" ca="1">_xlfn.IFS(
    $I83=0,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$I83&lt;F$14, MIN(Payline!M$5/10, COUNTIF(M81:M83, $AO$1)) +
              MIN(Payline!M$4/10, COUNTIF(M82:M84, $AO$1)) +
              MIN(Payline!M$3/10, COUNTIF(M83:M85, $AO$1)),
    TRUE, ""
)</f>
        <v>0</v>
      </c>
      <c r="AS83" s="43" cm="1">
        <f t="array" aca="1" ref="AS83" ca="1">_xlfn.IFS(
    $I83=0,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$I83&lt;G$14, MIN(Payline!N$5/10, COUNTIF(N81:N83, $AO$1)) +
              MIN(Payline!N$4/10, COUNTIF(N82:N84, $AO$1)) +
              MIN(Payline!N$3/10, COUNTIF(N83:N85, $AO$1)),
    TRUE, ""
)</f>
        <v>0</v>
      </c>
      <c r="AT83" s="46">
        <v>79</v>
      </c>
      <c r="AU83" s="43" cm="1">
        <f t="array" aca="1" ref="AU83" ca="1">_xlfn.IFS(
    $I83=0,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$I83&lt;C$14, MIN(Payline!J$5/10, COUNTIF(J81:J83, $AU$1)) +
              MIN(Payline!J$4/10, COUNTIF(J82:J84, $AU$1)) +
              MIN(Payline!J$3/10, COUNTIF(J83:J85, $AU$1)),
    TRUE, ""
)</f>
        <v>0.7</v>
      </c>
      <c r="AV83" s="43" cm="1">
        <f t="array" aca="1" ref="AV83" ca="1">_xlfn.IFS(
    $I83=0,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$I83&lt;D$14, MIN(Payline!K$5/10, COUNTIF(K81:K83, $AU$1)) +
              MIN(Payline!K$4/10, COUNTIF(K82:K84, $AU$1)) +
              MIN(Payline!K$3/10, COUNTIF(K83:K85, $AU$1)),
    TRUE, ""
)</f>
        <v>0.6</v>
      </c>
      <c r="AW83" s="43" cm="1">
        <f t="array" aca="1" ref="AW83" ca="1">_xlfn.IFS(
    $I83=0,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$I83&lt;E$14, MIN(Payline!L$5/10, COUNTIF(L81:L83, $AU$1)) +
              MIN(Payline!L$4/10, COUNTIF(L82:L84, $AU$1)) +
              MIN(Payline!L$3/10, COUNTIF(L83:L85, $AU$1)),
    TRUE, ""
)</f>
        <v>0.7</v>
      </c>
      <c r="AX83" s="43" cm="1">
        <f t="array" aca="1" ref="AX83" ca="1">_xlfn.IFS(
    $I83=0,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$I83&lt;F$14, MIN(Payline!M$5/10, COUNTIF(M81:M83, $AU$1)) +
              MIN(Payline!M$4/10, COUNTIF(M82:M84, $AU$1)) +
              MIN(Payline!M$3/10, COUNTIF(M83:M85, $AU$1)),
    TRUE, ""
)</f>
        <v>0.7</v>
      </c>
      <c r="AY83" s="43" cm="1">
        <f t="array" aca="1" ref="AY83" ca="1">_xlfn.IFS(
    $I83=0,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$I83&lt;G$14, MIN(Payline!N$5/10, COUNTIF(N81:N83, $AU$1)) +
              MIN(Payline!N$4/10, COUNTIF(N82:N84, $AU$1)) +
              MIN(Payline!N$3/10, COUNTIF(N83:N85, $AU$1)),
    TRUE, ""
)</f>
        <v>0.7</v>
      </c>
      <c r="AZ83" s="46">
        <v>79</v>
      </c>
      <c r="BA83" s="43" cm="1">
        <f t="array" aca="1" ref="BA83" ca="1">_xlfn.IFS(
    $I83=0,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$I83&lt;C$14, MIN(Payline!J$5/10, COUNTIF(J81:J83, $BA$1)) +
              MIN(Payline!J$4/10, COUNTIF(J82:J84, $BA$1)) +
              MIN(Payline!J$3/10, COUNTIF(J83:J85, $BA$1)),
    TRUE, ""
)</f>
        <v>0.3</v>
      </c>
      <c r="BB83" s="43" cm="1">
        <f t="array" aca="1" ref="BB83" ca="1">_xlfn.IFS(
    $I83=0,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$I83&lt;D$14, MIN(Payline!K$5/10, COUNTIF(K81:K83, $BA$1)) +
              MIN(Payline!K$4/10, COUNTIF(K82:K84, $BA$1)) +
              MIN(Payline!K$3/10, COUNTIF(K83:K85, $BA$1)),
    TRUE, ""
)</f>
        <v>0.3</v>
      </c>
      <c r="BC83" s="43" cm="1">
        <f t="array" aca="1" ref="BC83" ca="1">_xlfn.IFS(
    $I83=0,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$I83&lt;E$14, MIN(Payline!L$5/10, COUNTIF(L81:L83, $BA$1)) +
              MIN(Payline!L$4/10, COUNTIF(L82:L84, $BA$1)) +
              MIN(Payline!L$3/10, COUNTIF(L83:L85, $BA$1)),
    TRUE, ""
)</f>
        <v>0.3</v>
      </c>
      <c r="BD83" s="43" cm="1">
        <f t="array" aca="1" ref="BD83" ca="1">_xlfn.IFS(
    $I83=0,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$I83&lt;F$14, MIN(Payline!M$5/10, COUNTIF(M81:M83, $BA$1)) +
              MIN(Payline!M$4/10, COUNTIF(M82:M84, $BA$1)) +
              MIN(Payline!M$3/10, COUNTIF(M83:M85, $BA$1)),
    TRUE, ""
)</f>
        <v>0.4</v>
      </c>
      <c r="BE83" s="43" cm="1">
        <f t="array" aca="1" ref="BE83" ca="1">_xlfn.IFS(
    $I83=0,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$I83&lt;G$14, MIN(Payline!N$5/10, COUNTIF(N81:N83, $BA$1)) +
              MIN(Payline!N$4/10, COUNTIF(N82:N84, $BA$1)) +
              MIN(Payline!N$3/10, COUNTIF(N83:N85, $BA$1)),
    TRUE, ""
)</f>
        <v>0.3</v>
      </c>
      <c r="BF83" s="46">
        <v>79</v>
      </c>
      <c r="BG83" s="43" cm="1">
        <f t="array" aca="1" ref="BG83" ca="1">_xlfn.IFS(
    $I83=0,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$I83&lt;C$14, MIN(Payline!J$5/10, COUNTIF(J81:J83, $BG$1)) +
              MIN(Payline!J$4/10, COUNTIF(J82:J84, $BG$1)) +
              MIN(Payline!J$3/10, COUNTIF(J83:J85, $BG$1)),
    TRUE, ""
)</f>
        <v>0</v>
      </c>
      <c r="BH83" s="43" cm="1">
        <f t="array" aca="1" ref="BH83" ca="1">_xlfn.IFS(
    $I83=0,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$I83&lt;D$14, MIN(Payline!K$5/10, COUNTIF(K81:K83, $BG$1)) +
              MIN(Payline!K$4/10, COUNTIF(K82:K84, $BG$1)) +
              MIN(Payline!K$3/10, COUNTIF(K83:K85, $BG$1)),
    TRUE, ""
)</f>
        <v>0</v>
      </c>
      <c r="BI83" s="43" cm="1">
        <f t="array" aca="1" ref="BI83" ca="1">_xlfn.IFS(
    $I83=0,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$I83&lt;E$14, MIN(Payline!L$5/10, COUNTIF(L81:L83, $BG$1)) +
              MIN(Payline!L$4/10, COUNTIF(L82:L84, $BG$1)) +
              MIN(Payline!L$3/10, COUNTIF(L83:L85, $BG$1)),
    TRUE, ""
)</f>
        <v>0</v>
      </c>
      <c r="BJ83" s="43" cm="1">
        <f t="array" aca="1" ref="BJ83" ca="1">_xlfn.IFS(
    $I83=0,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$I83&lt;F$14, MIN(Payline!M$5/10, COUNTIF(M81:M83, $BG$1)) +
              MIN(Payline!M$4/10, COUNTIF(M82:M84, $BG$1)) +
              MIN(Payline!M$3/10, COUNTIF(M83:M85, $BG$1)),
    TRUE, ""
)</f>
        <v>0</v>
      </c>
      <c r="BK83" s="43" cm="1">
        <f t="array" aca="1" ref="BK83" ca="1">_xlfn.IFS(
    $I83=0,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$I83&lt;G$14, MIN(Payline!N$5/10, COUNTIF(N81:N83, $BG$1)) +
              MIN(Payline!N$4/10, COUNTIF(N82:N84, $BG$1)) +
              MIN(Payline!N$3/10, COUNTIF(N83:N85, $BG$1)),
    TRUE, ""
)</f>
        <v>0</v>
      </c>
      <c r="BL83" s="46">
        <v>79</v>
      </c>
      <c r="BM83" s="43" cm="1">
        <f t="array" aca="1" ref="BM83" ca="1">_xlfn.IFS(
    $I83=0,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$I83&lt;C$14, MIN(Payline!J$5/10, COUNTIF(J81:J83, $BM$1)) +
              MIN(Payline!J$4/10, COUNTIF(J82:J84, $BM$1)) +
              MIN(Payline!J$3/10, COUNTIF(J83:J85, $BM$1)),
    TRUE, ""
)</f>
        <v>0</v>
      </c>
      <c r="BN83" s="43" cm="1">
        <f t="array" aca="1" ref="BN83" ca="1">_xlfn.IFS(
    $I83=0,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$I83&lt;D$14, MIN(Payline!K$5/10, COUNTIF(K81:K83, $BM$1)) +
              MIN(Payline!K$4/10, COUNTIF(K82:K84, $BM$1)) +
              MIN(Payline!K$3/10, COUNTIF(K83:K85, $BM$1)),
    TRUE, ""
)</f>
        <v>0</v>
      </c>
      <c r="BO83" s="43" cm="1">
        <f t="array" aca="1" ref="BO83" ca="1">_xlfn.IFS(
    $I83=0,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$I83&lt;E$14, MIN(Payline!L$5/10, COUNTIF(L81:L83, $BM$1)) +
              MIN(Payline!L$4/10, COUNTIF(L82:L84, $BM$1)) +
              MIN(Payline!L$3/10, COUNTIF(L83:L85, $BM$1)),
    TRUE, ""
)</f>
        <v>0</v>
      </c>
      <c r="BP83" s="43" cm="1">
        <f t="array" aca="1" ref="BP83" ca="1">_xlfn.IFS(
    $I83=0,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$I83&lt;F$14, MIN(Payline!M$5/10, COUNTIF(M81:M83, $BM$1)) +
              MIN(Payline!M$4/10, COUNTIF(M82:M84, $BM$1)) +
              MIN(Payline!M$3/10, COUNTIF(M83:M85, $BM$1)),
    TRUE, ""
)</f>
        <v>0</v>
      </c>
      <c r="BQ83" s="161" cm="1">
        <f t="array" aca="1" ref="BQ83" ca="1">_xlfn.IFS(
    $I83=0,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$I83&lt;G$14, MIN(Payline!N$5/10, COUNTIF(N81:N83, $BM$1)) +
              MIN(Payline!N$4/10, COUNTIF(N82:N84, $BM$1)) +
              MIN(Payline!N$3/10, COUNTIF(N83:N85, $BM$1)),
    TRUE, ""
)</f>
        <v>0</v>
      </c>
    </row>
    <row r="84" spans="1:69">
      <c r="A84" s="90" t="s">
        <v>12</v>
      </c>
      <c r="B84" s="63">
        <v>2</v>
      </c>
      <c r="C84" s="90">
        <f t="shared" ca="1" si="24"/>
        <v>4.2999999999999989</v>
      </c>
      <c r="D84" s="43">
        <f t="shared" ca="1" si="24"/>
        <v>5.200000000000002</v>
      </c>
      <c r="E84" s="43">
        <f t="shared" ca="1" si="24"/>
        <v>4.2999999999999989</v>
      </c>
      <c r="F84" s="43">
        <f t="shared" ca="1" si="24"/>
        <v>4.4999999999999991</v>
      </c>
      <c r="G84" s="89">
        <f t="shared" ca="1" si="24"/>
        <v>4.2999999999999989</v>
      </c>
      <c r="I84" s="84">
        <v>80</v>
      </c>
      <c r="J84" s="83" t="s">
        <v>190</v>
      </c>
      <c r="K84" s="83" t="s">
        <v>190</v>
      </c>
      <c r="L84" s="83" t="s">
        <v>190</v>
      </c>
      <c r="M84" s="83" t="s">
        <v>190</v>
      </c>
      <c r="N84" s="83" t="s">
        <v>190</v>
      </c>
      <c r="P84" s="46">
        <v>80</v>
      </c>
      <c r="Q84" s="43" cm="1">
        <f t="array" aca="1" ref="Q84" ca="1">_xlfn.IFS(
    $I84=0,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$I84=1, MIN(Payline!J$5/10, COUNTIF(INDIRECT(ADDRESS(C$14+3, COLUMN(J$1))), $Q$1) + COUNTIF(J$4, $Q$1) + COUNTIF(J$5, $Q$1)) +
          MIN(Payline!J$4/10, COUNTIF(J$4, $Q$1) + COUNTIF(J$5, $Q$1) + COUNTIF(J$6, $Q$1)) +
          MIN(Payline!J$3/10, COUNTIF(J$5:J$7, $Q$1)),
    $I84=(C$14-2),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$I84&lt;C$14, MIN(Payline!J$5/10, COUNTIF(J82:J84, $Q$1)) +
              MIN(Payline!J$4/10, COUNTIF(J83:J85, $Q$1)) +
              MIN(Payline!J$3/10, COUNTIF(J84:J86, $Q$1)),
    TRUE, ""
)</f>
        <v>0</v>
      </c>
      <c r="R84" s="43" cm="1">
        <f t="array" aca="1" ref="R84" ca="1">_xlfn.IFS(
    $I84=0,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$I84=1, MIN(Payline!K$5/10, COUNTIF(INDIRECT(ADDRESS(D$14+3, COLUMN(K$1))), $Q$1) + COUNTIF(K$4, $Q$1) + COUNTIF(K$5, $Q$1)) +
          MIN(Payline!K$4/10, COUNTIF(K$4, $Q$1) + COUNTIF(K$5, $Q$1) + COUNTIF(K$6, $Q$1)) +
          MIN(Payline!K$3/10, COUNTIF(K$5:K$7, $Q$1)),
    $I84=(D$14-2),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$I84&lt;D$14, MIN(Payline!K$5/10, COUNTIF(K82:K84, $Q$1)) +
              MIN(Payline!K$4/10, COUNTIF(K83:K85, $Q$1)) +
              MIN(Payline!K$3/10, COUNTIF(K84:K86, $Q$1)),
    TRUE, ""
)</f>
        <v>0</v>
      </c>
      <c r="S84" s="43" cm="1">
        <f t="array" aca="1" ref="S84" ca="1">_xlfn.IFS(
    $I84=0,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$I84=1, MIN(Payline!L$5/10, COUNTIF(INDIRECT(ADDRESS(E$14+3, COLUMN(L$1))), $Q$1) + COUNTIF(L$4, $Q$1) + COUNTIF(L$5, $Q$1)) +
          MIN(Payline!L$4/10, COUNTIF(L$4, $Q$1) + COUNTIF(L$5, $Q$1) + COUNTIF(L$6, $Q$1)) +
          MIN(Payline!L$3/10, COUNTIF(L$5:L$7, $Q$1)),
    $I84=(E$14-2),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$I84&lt;E$14, MIN(Payline!L$5/10, COUNTIF(L82:L84, $Q$1)) +
              MIN(Payline!L$4/10, COUNTIF(L83:L85, $Q$1)) +
              MIN(Payline!L$3/10, COUNTIF(L84:L86, $Q$1)),
    TRUE, ""
)</f>
        <v>0</v>
      </c>
      <c r="T84" s="43" cm="1">
        <f t="array" aca="1" ref="T84" ca="1">_xlfn.IFS(
    $I84=0,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$I84=1, MIN(Payline!M$5/10, COUNTIF(INDIRECT(ADDRESS(F$14+3, COLUMN(M$1))), $Q$1) + COUNTIF(M$4, $Q$1) + COUNTIF(M$5, $Q$1)) +
          MIN(Payline!M$4/10, COUNTIF(M$4, $Q$1) + COUNTIF(M$5, $Q$1) + COUNTIF(M$6, $Q$1)) +
          MIN(Payline!M$3/10, COUNTIF(M$5:M$7, $Q$1)),
    $I84=(F$14-2),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$I84&lt;F$14, MIN(Payline!M$5/10, COUNTIF(M82:M84, $Q$1)) +
              MIN(Payline!M$4/10, COUNTIF(M83:M85, $Q$1)) +
              MIN(Payline!M$3/10, COUNTIF(M84:M86, $Q$1)),
    TRUE, ""
)</f>
        <v>0</v>
      </c>
      <c r="U84" s="43" cm="1">
        <f t="array" aca="1" ref="U84" ca="1">_xlfn.IFS(
    $I84=0,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$I84=1, MIN(Payline!N$5/10, COUNTIF(INDIRECT(ADDRESS(G$14+3, COLUMN(N$1))), $Q$1) + COUNTIF(N$4, $Q$1) + COUNTIF(N$5, $Q$1)) +
          MIN(Payline!N$4/10, COUNTIF(N$4, $Q$1) + COUNTIF(N$5, $Q$1) + COUNTIF(N$6, $Q$1)) +
          MIN(Payline!N$3/10, COUNTIF(N$5:N$7, $Q$1)),
    $I84=(G$14-2),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$I84&lt;G$14, MIN(Payline!N$5/10, COUNTIF(N82:N84, $Q$1)) +
              MIN(Payline!N$4/10, COUNTIF(N83:N85, $Q$1)) +
              MIN(Payline!N$3/10, COUNTIF(N84:N86, $Q$1)),
    TRUE, ""
)</f>
        <v>0</v>
      </c>
      <c r="V84" s="46">
        <v>80</v>
      </c>
      <c r="W84" s="43" cm="1">
        <f t="array" aca="1" ref="W84" ca="1">_xlfn.IFS(
    $I84=0,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$I84=1, MIN(Payline!J$5/10, COUNTIF(INDIRECT(ADDRESS(C$14+3, COLUMN(J$1))), $W$1) + COUNTIF(J$4, $W$1) + COUNTIF(J$5, $W$1)) +
          MIN(Payline!J$4/10, COUNTIF(J$4, $W$1) + COUNTIF(J$5, $W$1) + COUNTIF(J$6, $W$1)) +
          MIN(Payline!J$3/10, COUNTIF(J$5:J$7, $W$1)),
    $I84=(C$14-2),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$I84&lt;C$14, MIN(Payline!J$5/10, COUNTIF(J82:J84, $W$1)) +
              MIN(Payline!J$4/10, COUNTIF(J83:J85, $W$1)) +
              MIN(Payline!J$3/10, COUNTIF(J84:J86, $W$1)),
    TRUE, ""
)</f>
        <v>0</v>
      </c>
      <c r="X84" s="43" cm="1">
        <f t="array" aca="1" ref="X84" ca="1">_xlfn.IFS(
    $I84=0,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$I84=1, MIN(Payline!K$5/10, COUNTIF(INDIRECT(ADDRESS(D$14+3, COLUMN(K$1))), $W$1) + COUNTIF(K$4, $W$1) + COUNTIF(K$5, $W$1)) +
          MIN(Payline!K$4/10, COUNTIF(K$4, $W$1) + COUNTIF(K$5, $W$1) + COUNTIF(K$6, $W$1)) +
          MIN(Payline!K$3/10, COUNTIF(K$5:K$7, $W$1)),
    $I84=(D$14-2),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$I84&lt;D$14, MIN(Payline!K$5/10, COUNTIF(K82:K84, $W$1)) +
              MIN(Payline!K$4/10, COUNTIF(K83:K85, $W$1)) +
              MIN(Payline!K$3/10, COUNTIF(K84:K86, $W$1)),
    TRUE, ""
)</f>
        <v>0</v>
      </c>
      <c r="Y84" s="43" cm="1">
        <f t="array" aca="1" ref="Y84" ca="1">_xlfn.IFS(
    $I84=0,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$I84=1, MIN(Payline!L$5/10, COUNTIF(INDIRECT(ADDRESS(E$14+3, COLUMN(L$1))), $W$1) + COUNTIF(L$4, $W$1) + COUNTIF(L$5, $W$1)) +
          MIN(Payline!L$4/10, COUNTIF(L$4, $W$1) + COUNTIF(L$5, $W$1) + COUNTIF(L$6, $W$1)) +
          MIN(Payline!L$3/10, COUNTIF(L$5:L$7, $W$1)),
    $I84=(E$14-2),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$I84&lt;E$14, MIN(Payline!L$5/10, COUNTIF(L82:L84, $W$1)) +
              MIN(Payline!L$4/10, COUNTIF(L83:L85, $W$1)) +
              MIN(Payline!L$3/10, COUNTIF(L84:L86, $W$1)),
    TRUE, ""
)</f>
        <v>0</v>
      </c>
      <c r="Z84" s="43" cm="1">
        <f t="array" aca="1" ref="Z84" ca="1">_xlfn.IFS(
    $I84=0,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$I84=1, MIN(Payline!M$5/10, COUNTIF(INDIRECT(ADDRESS(F$14+3, COLUMN(M$1))), $W$1) + COUNTIF(M$4, $W$1) + COUNTIF(M$5, $W$1)) +
          MIN(Payline!M$4/10, COUNTIF(M$4, $W$1) + COUNTIF(M$5, $W$1) + COUNTIF(M$6, $W$1)) +
          MIN(Payline!M$3/10, COUNTIF(M$5:M$7, $W$1)),
    $I84=(F$14-2),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$I84&lt;F$14, MIN(Payline!M$5/10, COUNTIF(M82:M84, $W$1)) +
              MIN(Payline!M$4/10, COUNTIF(M83:M85, $W$1)) +
              MIN(Payline!M$3/10, COUNTIF(M84:M86, $W$1)),
    TRUE, ""
)</f>
        <v>0</v>
      </c>
      <c r="AA84" s="43" cm="1">
        <f t="array" aca="1" ref="AA84" ca="1">_xlfn.IFS(
    $I84=0,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$I84=1, MIN(Payline!N$5/10, COUNTIF(INDIRECT(ADDRESS(G$14+3, COLUMN(N$1))), $W$1) + COUNTIF(N$4, $W$1) + COUNTIF(N$5, $W$1)) +
          MIN(Payline!N$4/10, COUNTIF(N$4, $W$1) + COUNTIF(N$5, $W$1) + COUNTIF(N$6, $W$1)) +
          MIN(Payline!N$3/10, COUNTIF(N$5:N$7, $W$1)),
    $I84=(G$14-2),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$I84&lt;G$14, MIN(Payline!N$5/10, COUNTIF(N82:N84, $W$1)) +
              MIN(Payline!N$4/10, COUNTIF(N83:N85, $W$1)) +
              MIN(Payline!N$3/10, COUNTIF(N84:N86, $W$1)),
    TRUE, ""
)</f>
        <v>0</v>
      </c>
      <c r="AB84" s="46">
        <v>80</v>
      </c>
      <c r="AC84" s="43" cm="1">
        <f t="array" aca="1" ref="AC84" ca="1">_xlfn.IFS(
    $I84=0,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$I84&lt;C$14, MIN(Payline!J$5/10, COUNTIF(J82:J84, $AC$1)) +
              MIN(Payline!J$4/10, COUNTIF(J83:J85, $AC$1)) +
              MIN(Payline!J$3/10, COUNTIF(J84:J86, $AC$1)),
    TRUE, ""
)</f>
        <v>0.3</v>
      </c>
      <c r="AD84" s="43" cm="1">
        <f t="array" aca="1" ref="AD84" ca="1">_xlfn.IFS(
    $I84=0,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$I84&lt;D$14, MIN(Payline!K$5/10, COUNTIF(K82:K84, $AC$1)) +
              MIN(Payline!K$4/10, COUNTIF(K83:K85, $AC$1)) +
              MIN(Payline!K$3/10, COUNTIF(K84:K86, $AC$1)),
    TRUE, ""
)</f>
        <v>0.4</v>
      </c>
      <c r="AE84" s="43" cm="1">
        <f t="array" aca="1" ref="AE84" ca="1">_xlfn.IFS(
    $I84=0,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$I84&lt;E$14, MIN(Payline!L$5/10, COUNTIF(L82:L84, $AC$1)) +
              MIN(Payline!L$4/10, COUNTIF(L83:L85, $AC$1)) +
              MIN(Payline!L$3/10, COUNTIF(L84:L86, $AC$1)),
    TRUE, ""
)</f>
        <v>0.3</v>
      </c>
      <c r="AF84" s="43" cm="1">
        <f t="array" aca="1" ref="AF84" ca="1">_xlfn.IFS(
    $I84=0,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$I84&lt;F$14, MIN(Payline!M$5/10, COUNTIF(M82:M84, $AC$1)) +
              MIN(Payline!M$4/10, COUNTIF(M83:M85, $AC$1)) +
              MIN(Payline!M$3/10, COUNTIF(M84:M86, $AC$1)),
    TRUE, ""
)</f>
        <v>0.3</v>
      </c>
      <c r="AG84" s="43" cm="1">
        <f t="array" aca="1" ref="AG84" ca="1">_xlfn.IFS(
    $I84=0,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$I84&lt;G$14, MIN(Payline!N$5/10, COUNTIF(N82:N84, $AC$1)) +
              MIN(Payline!N$4/10, COUNTIF(N83:N85, $AC$1)) +
              MIN(Payline!N$3/10, COUNTIF(N84:N86, $AC$1)),
    TRUE, ""
)</f>
        <v>0.3</v>
      </c>
      <c r="AH84" s="46">
        <v>80</v>
      </c>
      <c r="AI84" s="43" cm="1">
        <f t="array" aca="1" ref="AI84" ca="1">_xlfn.IFS(
    $I84=0,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$I84&lt;C$14, MIN(Payline!J$5/10, COUNTIF(J82:J84, $AI$1)) +
              MIN(Payline!J$4/10, COUNTIF(J83:J85, $AI$1)) +
              MIN(Payline!J$3/10, COUNTIF(J84:J86, $AI$1)),
    TRUE, ""
)</f>
        <v>0.7</v>
      </c>
      <c r="AJ84" s="43" cm="1">
        <f t="array" aca="1" ref="AJ84" ca="1">_xlfn.IFS(
    $I84=0,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$I84&lt;D$14, MIN(Payline!K$5/10, COUNTIF(K82:K84, $AI$1)) +
              MIN(Payline!K$4/10, COUNTIF(K83:K85, $AI$1)) +
              MIN(Payline!K$3/10, COUNTIF(K84:K86, $AI$1)),
    TRUE, ""
)</f>
        <v>0.7</v>
      </c>
      <c r="AK84" s="43" cm="1">
        <f t="array" aca="1" ref="AK84" ca="1">_xlfn.IFS(
    $I84=0,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$I84&lt;E$14, MIN(Payline!L$5/10, COUNTIF(L82:L84, $AI$1)) +
              MIN(Payline!L$4/10, COUNTIF(L83:L85, $AI$1)) +
              MIN(Payline!L$3/10, COUNTIF(L84:L86, $AI$1)),
    TRUE, ""
)</f>
        <v>0.7</v>
      </c>
      <c r="AL84" s="43" cm="1">
        <f t="array" aca="1" ref="AL84" ca="1">_xlfn.IFS(
    $I84=0,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$I84&lt;F$14, MIN(Payline!M$5/10, COUNTIF(M82:M84, $AI$1)) +
              MIN(Payline!M$4/10, COUNTIF(M83:M85, $AI$1)) +
              MIN(Payline!M$3/10, COUNTIF(M84:M86, $AI$1)),
    TRUE, ""
)</f>
        <v>0.6</v>
      </c>
      <c r="AM84" s="43" cm="1">
        <f t="array" aca="1" ref="AM84" ca="1">_xlfn.IFS(
    $I84=0,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$I84&lt;G$14, MIN(Payline!N$5/10, COUNTIF(N82:N84, $AI$1)) +
              MIN(Payline!N$4/10, COUNTIF(N83:N85, $AI$1)) +
              MIN(Payline!N$3/10, COUNTIF(N84:N86, $AI$1)),
    TRUE, ""
)</f>
        <v>0.7</v>
      </c>
      <c r="AN84" s="46">
        <v>80</v>
      </c>
      <c r="AO84" s="43" cm="1">
        <f t="array" aca="1" ref="AO84" ca="1">_xlfn.IFS(
    $I84=0,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$I84&lt;C$14, MIN(Payline!J$5/10, COUNTIF(J82:J84, $AO$1)) +
              MIN(Payline!J$4/10, COUNTIF(J83:J85, $AO$1)) +
              MIN(Payline!J$3/10, COUNTIF(J84:J86, $AO$1)),
    TRUE, ""
)</f>
        <v>0</v>
      </c>
      <c r="AP84" s="43" cm="1">
        <f t="array" aca="1" ref="AP84" ca="1">_xlfn.IFS(
    $I84=0,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$I84&lt;D$14, MIN(Payline!K$5/10, COUNTIF(K82:K84, $AO$1)) +
              MIN(Payline!K$4/10, COUNTIF(K83:K85, $AO$1)) +
              MIN(Payline!K$3/10, COUNTIF(K84:K86, $AO$1)),
    TRUE, ""
)</f>
        <v>0</v>
      </c>
      <c r="AQ84" s="43" cm="1">
        <f t="array" aca="1" ref="AQ84" ca="1">_xlfn.IFS(
    $I84=0,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$I84&lt;E$14, MIN(Payline!L$5/10, COUNTIF(L82:L84, $AO$1)) +
              MIN(Payline!L$4/10, COUNTIF(L83:L85, $AO$1)) +
              MIN(Payline!L$3/10, COUNTIF(L84:L86, $AO$1)),
    TRUE, ""
)</f>
        <v>0</v>
      </c>
      <c r="AR84" s="43" cm="1">
        <f t="array" aca="1" ref="AR84" ca="1">_xlfn.IFS(
    $I84=0,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$I84&lt;F$14, MIN(Payline!M$5/10, COUNTIF(M82:M84, $AO$1)) +
              MIN(Payline!M$4/10, COUNTIF(M83:M85, $AO$1)) +
              MIN(Payline!M$3/10, COUNTIF(M84:M86, $AO$1)),
    TRUE, ""
)</f>
        <v>0</v>
      </c>
      <c r="AS84" s="43" cm="1">
        <f t="array" aca="1" ref="AS84" ca="1">_xlfn.IFS(
    $I84=0,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$I84&lt;G$14, MIN(Payline!N$5/10, COUNTIF(N82:N84, $AO$1)) +
              MIN(Payline!N$4/10, COUNTIF(N83:N85, $AO$1)) +
              MIN(Payline!N$3/10, COUNTIF(N84:N86, $AO$1)),
    TRUE, ""
)</f>
        <v>0</v>
      </c>
      <c r="AT84" s="46">
        <v>80</v>
      </c>
      <c r="AU84" s="43" cm="1">
        <f t="array" aca="1" ref="AU84" ca="1">_xlfn.IFS(
    $I84=0,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$I84&lt;C$14, MIN(Payline!J$5/10, COUNTIF(J82:J84, $AU$1)) +
              MIN(Payline!J$4/10, COUNTIF(J83:J85, $AU$1)) +
              MIN(Payline!J$3/10, COUNTIF(J84:J86, $AU$1)),
    TRUE, ""
)</f>
        <v>1</v>
      </c>
      <c r="AV84" s="43" cm="1">
        <f t="array" aca="1" ref="AV84" ca="1">_xlfn.IFS(
    $I84=0,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$I84&lt;D$14, MIN(Payline!K$5/10, COUNTIF(K82:K84, $AU$1)) +
              MIN(Payline!K$4/10, COUNTIF(K83:K85, $AU$1)) +
              MIN(Payline!K$3/10, COUNTIF(K84:K86, $AU$1)),
    TRUE, ""
)</f>
        <v>1</v>
      </c>
      <c r="AW84" s="43" cm="1">
        <f t="array" aca="1" ref="AW84" ca="1">_xlfn.IFS(
    $I84=0,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$I84&lt;E$14, MIN(Payline!L$5/10, COUNTIF(L82:L84, $AU$1)) +
              MIN(Payline!L$4/10, COUNTIF(L83:L85, $AU$1)) +
              MIN(Payline!L$3/10, COUNTIF(L84:L86, $AU$1)),
    TRUE, ""
)</f>
        <v>1</v>
      </c>
      <c r="AX84" s="43" cm="1">
        <f t="array" aca="1" ref="AX84" ca="1">_xlfn.IFS(
    $I84=0,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$I84&lt;F$14, MIN(Payline!M$5/10, COUNTIF(M82:M84, $AU$1)) +
              MIN(Payline!M$4/10, COUNTIF(M83:M85, $AU$1)) +
              MIN(Payline!M$3/10, COUNTIF(M84:M86, $AU$1)),
    TRUE, ""
)</f>
        <v>1</v>
      </c>
      <c r="AY84" s="43" cm="1">
        <f t="array" aca="1" ref="AY84" ca="1">_xlfn.IFS(
    $I84=0,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$I84&lt;G$14, MIN(Payline!N$5/10, COUNTIF(N82:N84, $AU$1)) +
              MIN(Payline!N$4/10, COUNTIF(N83:N85, $AU$1)) +
              MIN(Payline!N$3/10, COUNTIF(N84:N86, $AU$1)),
    TRUE, ""
)</f>
        <v>1</v>
      </c>
      <c r="AZ84" s="46">
        <v>80</v>
      </c>
      <c r="BA84" s="43" cm="1">
        <f t="array" aca="1" ref="BA84" ca="1">_xlfn.IFS(
    $I84=0,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$I84&lt;C$14, MIN(Payline!J$5/10, COUNTIF(J82:J84, $BA$1)) +
              MIN(Payline!J$4/10, COUNTIF(J83:J85, $BA$1)) +
              MIN(Payline!J$3/10, COUNTIF(J84:J86, $BA$1)),
    TRUE, ""
)</f>
        <v>0.7</v>
      </c>
      <c r="BB84" s="43" cm="1">
        <f t="array" aca="1" ref="BB84" ca="1">_xlfn.IFS(
    $I84=0,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$I84&lt;D$14, MIN(Payline!K$5/10, COUNTIF(K82:K84, $BA$1)) +
              MIN(Payline!K$4/10, COUNTIF(K83:K85, $BA$1)) +
              MIN(Payline!K$3/10, COUNTIF(K84:K86, $BA$1)),
    TRUE, ""
)</f>
        <v>0.6</v>
      </c>
      <c r="BC84" s="43" cm="1">
        <f t="array" aca="1" ref="BC84" ca="1">_xlfn.IFS(
    $I84=0,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$I84&lt;E$14, MIN(Payline!L$5/10, COUNTIF(L82:L84, $BA$1)) +
              MIN(Payline!L$4/10, COUNTIF(L83:L85, $BA$1)) +
              MIN(Payline!L$3/10, COUNTIF(L84:L86, $BA$1)),
    TRUE, ""
)</f>
        <v>0.7</v>
      </c>
      <c r="BD84" s="43" cm="1">
        <f t="array" aca="1" ref="BD84" ca="1">_xlfn.IFS(
    $I84=0,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$I84&lt;F$14, MIN(Payline!M$5/10, COUNTIF(M82:M84, $BA$1)) +
              MIN(Payline!M$4/10, COUNTIF(M83:M85, $BA$1)) +
              MIN(Payline!M$3/10, COUNTIF(M84:M86, $BA$1)),
    TRUE, ""
)</f>
        <v>0.7</v>
      </c>
      <c r="BE84" s="43" cm="1">
        <f t="array" aca="1" ref="BE84" ca="1">_xlfn.IFS(
    $I84=0,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$I84&lt;G$14, MIN(Payline!N$5/10, COUNTIF(N82:N84, $BA$1)) +
              MIN(Payline!N$4/10, COUNTIF(N83:N85, $BA$1)) +
              MIN(Payline!N$3/10, COUNTIF(N84:N86, $BA$1)),
    TRUE, ""
)</f>
        <v>0.7</v>
      </c>
      <c r="BF84" s="46">
        <v>80</v>
      </c>
      <c r="BG84" s="43" cm="1">
        <f t="array" aca="1" ref="BG84" ca="1">_xlfn.IFS(
    $I84=0,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$I84&lt;C$14, MIN(Payline!J$5/10, COUNTIF(J82:J84, $BG$1)) +
              MIN(Payline!J$4/10, COUNTIF(J83:J85, $BG$1)) +
              MIN(Payline!J$3/10, COUNTIF(J84:J86, $BG$1)),
    TRUE, ""
)</f>
        <v>0.3</v>
      </c>
      <c r="BH84" s="43" cm="1">
        <f t="array" aca="1" ref="BH84" ca="1">_xlfn.IFS(
    $I84=0,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$I84&lt;D$14, MIN(Payline!K$5/10, COUNTIF(K82:K84, $BG$1)) +
              MIN(Payline!K$4/10, COUNTIF(K83:K85, $BG$1)) +
              MIN(Payline!K$3/10, COUNTIF(K84:K86, $BG$1)),
    TRUE, ""
)</f>
        <v>0.3</v>
      </c>
      <c r="BI84" s="43" cm="1">
        <f t="array" aca="1" ref="BI84" ca="1">_xlfn.IFS(
    $I84=0,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$I84&lt;E$14, MIN(Payline!L$5/10, COUNTIF(L82:L84, $BG$1)) +
              MIN(Payline!L$4/10, COUNTIF(L83:L85, $BG$1)) +
              MIN(Payline!L$3/10, COUNTIF(L84:L86, $BG$1)),
    TRUE, ""
)</f>
        <v>0.3</v>
      </c>
      <c r="BJ84" s="43" cm="1">
        <f t="array" aca="1" ref="BJ84" ca="1">_xlfn.IFS(
    $I84=0,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$I84&lt;F$14, MIN(Payline!M$5/10, COUNTIF(M82:M84, $BG$1)) +
              MIN(Payline!M$4/10, COUNTIF(M83:M85, $BG$1)) +
              MIN(Payline!M$3/10, COUNTIF(M84:M86, $BG$1)),
    TRUE, ""
)</f>
        <v>0.4</v>
      </c>
      <c r="BK84" s="43" cm="1">
        <f t="array" aca="1" ref="BK84" ca="1">_xlfn.IFS(
    $I84=0,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$I84&lt;G$14, MIN(Payline!N$5/10, COUNTIF(N82:N84, $BG$1)) +
              MIN(Payline!N$4/10, COUNTIF(N83:N85, $BG$1)) +
              MIN(Payline!N$3/10, COUNTIF(N84:N86, $BG$1)),
    TRUE, ""
)</f>
        <v>0.3</v>
      </c>
      <c r="BL84" s="46">
        <v>80</v>
      </c>
      <c r="BM84" s="43" cm="1">
        <f t="array" aca="1" ref="BM84" ca="1">_xlfn.IFS(
    $I84=0,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$I84&lt;C$14, MIN(Payline!J$5/10, COUNTIF(J82:J84, $BM$1)) +
              MIN(Payline!J$4/10, COUNTIF(J83:J85, $BM$1)) +
              MIN(Payline!J$3/10, COUNTIF(J84:J86, $BM$1)),
    TRUE, ""
)</f>
        <v>0</v>
      </c>
      <c r="BN84" s="43" cm="1">
        <f t="array" aca="1" ref="BN84" ca="1">_xlfn.IFS(
    $I84=0,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$I84&lt;D$14, MIN(Payline!K$5/10, COUNTIF(K82:K84, $BM$1)) +
              MIN(Payline!K$4/10, COUNTIF(K83:K85, $BM$1)) +
              MIN(Payline!K$3/10, COUNTIF(K84:K86, $BM$1)),
    TRUE, ""
)</f>
        <v>0</v>
      </c>
      <c r="BO84" s="43" cm="1">
        <f t="array" aca="1" ref="BO84" ca="1">_xlfn.IFS(
    $I84=0,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$I84&lt;E$14, MIN(Payline!L$5/10, COUNTIF(L82:L84, $BM$1)) +
              MIN(Payline!L$4/10, COUNTIF(L83:L85, $BM$1)) +
              MIN(Payline!L$3/10, COUNTIF(L84:L86, $BM$1)),
    TRUE, ""
)</f>
        <v>0</v>
      </c>
      <c r="BP84" s="43" cm="1">
        <f t="array" aca="1" ref="BP84" ca="1">_xlfn.IFS(
    $I84=0,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$I84&lt;F$14, MIN(Payline!M$5/10, COUNTIF(M82:M84, $BM$1)) +
              MIN(Payline!M$4/10, COUNTIF(M83:M85, $BM$1)) +
              MIN(Payline!M$3/10, COUNTIF(M84:M86, $BM$1)),
    TRUE, ""
)</f>
        <v>0</v>
      </c>
      <c r="BQ84" s="161" cm="1">
        <f t="array" aca="1" ref="BQ84" ca="1">_xlfn.IFS(
    $I84=0,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$I84&lt;G$14, MIN(Payline!N$5/10, COUNTIF(N82:N84, $BM$1)) +
              MIN(Payline!N$4/10, COUNTIF(N83:N85, $BM$1)) +
              MIN(Payline!N$3/10, COUNTIF(N84:N86, $BM$1)),
    TRUE, ""
)</f>
        <v>0</v>
      </c>
    </row>
    <row r="85" spans="1:69">
      <c r="A85" s="90" t="s">
        <v>11</v>
      </c>
      <c r="B85" s="63">
        <v>3</v>
      </c>
      <c r="C85" s="90">
        <f t="shared" ca="1" si="24"/>
        <v>33</v>
      </c>
      <c r="D85" s="43">
        <f t="shared" ca="1" si="24"/>
        <v>33</v>
      </c>
      <c r="E85" s="43">
        <f t="shared" ca="1" si="24"/>
        <v>33</v>
      </c>
      <c r="F85" s="43">
        <f t="shared" ca="1" si="24"/>
        <v>33</v>
      </c>
      <c r="G85" s="89">
        <f t="shared" ca="1" si="24"/>
        <v>33</v>
      </c>
      <c r="I85" s="84">
        <v>81</v>
      </c>
      <c r="J85" s="83" t="s">
        <v>191</v>
      </c>
      <c r="K85" s="83" t="s">
        <v>191</v>
      </c>
      <c r="L85" s="83" t="s">
        <v>191</v>
      </c>
      <c r="M85" s="83" t="s">
        <v>191</v>
      </c>
      <c r="N85" s="83" t="s">
        <v>191</v>
      </c>
      <c r="P85" s="46">
        <v>81</v>
      </c>
      <c r="Q85" s="43" cm="1">
        <f t="array" aca="1" ref="Q85" ca="1">_xlfn.IFS(
    $I85=0,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$I85=1, MIN(Payline!J$5/10, COUNTIF(INDIRECT(ADDRESS(C$14+3, COLUMN(J$1))), $Q$1) + COUNTIF(J$4, $Q$1) + COUNTIF(J$5, $Q$1)) +
          MIN(Payline!J$4/10, COUNTIF(J$4, $Q$1) + COUNTIF(J$5, $Q$1) + COUNTIF(J$6, $Q$1)) +
          MIN(Payline!J$3/10, COUNTIF(J$5:J$7, $Q$1)),
    $I85=(C$14-2),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$I85&lt;C$14, MIN(Payline!J$5/10, COUNTIF(J83:J85, $Q$1)) +
              MIN(Payline!J$4/10, COUNTIF(J84:J86, $Q$1)) +
              MIN(Payline!J$3/10, COUNTIF(J85:J87, $Q$1)),
    TRUE, ""
)</f>
        <v>0</v>
      </c>
      <c r="R85" s="43" cm="1">
        <f t="array" aca="1" ref="R85" ca="1">_xlfn.IFS(
    $I85=0,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$I85=1, MIN(Payline!K$5/10, COUNTIF(INDIRECT(ADDRESS(D$14+3, COLUMN(K$1))), $Q$1) + COUNTIF(K$4, $Q$1) + COUNTIF(K$5, $Q$1)) +
          MIN(Payline!K$4/10, COUNTIF(K$4, $Q$1) + COUNTIF(K$5, $Q$1) + COUNTIF(K$6, $Q$1)) +
          MIN(Payline!K$3/10, COUNTIF(K$5:K$7, $Q$1)),
    $I85=(D$14-2),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$I85&lt;D$14, MIN(Payline!K$5/10, COUNTIF(K83:K85, $Q$1)) +
              MIN(Payline!K$4/10, COUNTIF(K84:K86, $Q$1)) +
              MIN(Payline!K$3/10, COUNTIF(K85:K87, $Q$1)),
    TRUE, ""
)</f>
        <v>0</v>
      </c>
      <c r="S85" s="43" cm="1">
        <f t="array" aca="1" ref="S85" ca="1">_xlfn.IFS(
    $I85=0,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$I85=1, MIN(Payline!L$5/10, COUNTIF(INDIRECT(ADDRESS(E$14+3, COLUMN(L$1))), $Q$1) + COUNTIF(L$4, $Q$1) + COUNTIF(L$5, $Q$1)) +
          MIN(Payline!L$4/10, COUNTIF(L$4, $Q$1) + COUNTIF(L$5, $Q$1) + COUNTIF(L$6, $Q$1)) +
          MIN(Payline!L$3/10, COUNTIF(L$5:L$7, $Q$1)),
    $I85=(E$14-2),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$I85&lt;E$14, MIN(Payline!L$5/10, COUNTIF(L83:L85, $Q$1)) +
              MIN(Payline!L$4/10, COUNTIF(L84:L86, $Q$1)) +
              MIN(Payline!L$3/10, COUNTIF(L85:L87, $Q$1)),
    TRUE, ""
)</f>
        <v>0</v>
      </c>
      <c r="T85" s="43" cm="1">
        <f t="array" aca="1" ref="T85" ca="1">_xlfn.IFS(
    $I85=0,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$I85=1, MIN(Payline!M$5/10, COUNTIF(INDIRECT(ADDRESS(F$14+3, COLUMN(M$1))), $Q$1) + COUNTIF(M$4, $Q$1) + COUNTIF(M$5, $Q$1)) +
          MIN(Payline!M$4/10, COUNTIF(M$4, $Q$1) + COUNTIF(M$5, $Q$1) + COUNTIF(M$6, $Q$1)) +
          MIN(Payline!M$3/10, COUNTIF(M$5:M$7, $Q$1)),
    $I85=(F$14-2),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$I85&lt;F$14, MIN(Payline!M$5/10, COUNTIF(M83:M85, $Q$1)) +
              MIN(Payline!M$4/10, COUNTIF(M84:M86, $Q$1)) +
              MIN(Payline!M$3/10, COUNTIF(M85:M87, $Q$1)),
    TRUE, ""
)</f>
        <v>0</v>
      </c>
      <c r="U85" s="43" cm="1">
        <f t="array" aca="1" ref="U85" ca="1">_xlfn.IFS(
    $I85=0,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$I85=1, MIN(Payline!N$5/10, COUNTIF(INDIRECT(ADDRESS(G$14+3, COLUMN(N$1))), $Q$1) + COUNTIF(N$4, $Q$1) + COUNTIF(N$5, $Q$1)) +
          MIN(Payline!N$4/10, COUNTIF(N$4, $Q$1) + COUNTIF(N$5, $Q$1) + COUNTIF(N$6, $Q$1)) +
          MIN(Payline!N$3/10, COUNTIF(N$5:N$7, $Q$1)),
    $I85=(G$14-2),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$I85&lt;G$14, MIN(Payline!N$5/10, COUNTIF(N83:N85, $Q$1)) +
              MIN(Payline!N$4/10, COUNTIF(N84:N86, $Q$1)) +
              MIN(Payline!N$3/10, COUNTIF(N85:N87, $Q$1)),
    TRUE, ""
)</f>
        <v>0</v>
      </c>
      <c r="V85" s="46">
        <v>81</v>
      </c>
      <c r="W85" s="43" cm="1">
        <f t="array" aca="1" ref="W85" ca="1">_xlfn.IFS(
    $I85=0,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$I85=1, MIN(Payline!J$5/10, COUNTIF(INDIRECT(ADDRESS(C$14+3, COLUMN(J$1))), $W$1) + COUNTIF(J$4, $W$1) + COUNTIF(J$5, $W$1)) +
          MIN(Payline!J$4/10, COUNTIF(J$4, $W$1) + COUNTIF(J$5, $W$1) + COUNTIF(J$6, $W$1)) +
          MIN(Payline!J$3/10, COUNTIF(J$5:J$7, $W$1)),
    $I85=(C$14-2),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$I85&lt;C$14, MIN(Payline!J$5/10, COUNTIF(J83:J85, $W$1)) +
              MIN(Payline!J$4/10, COUNTIF(J84:J86, $W$1)) +
              MIN(Payline!J$3/10, COUNTIF(J85:J87, $W$1)),
    TRUE, ""
)</f>
        <v>0</v>
      </c>
      <c r="X85" s="43" cm="1">
        <f t="array" aca="1" ref="X85" ca="1">_xlfn.IFS(
    $I85=0,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$I85=1, MIN(Payline!K$5/10, COUNTIF(INDIRECT(ADDRESS(D$14+3, COLUMN(K$1))), $W$1) + COUNTIF(K$4, $W$1) + COUNTIF(K$5, $W$1)) +
          MIN(Payline!K$4/10, COUNTIF(K$4, $W$1) + COUNTIF(K$5, $W$1) + COUNTIF(K$6, $W$1)) +
          MIN(Payline!K$3/10, COUNTIF(K$5:K$7, $W$1)),
    $I85=(D$14-2),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$I85&lt;D$14, MIN(Payline!K$5/10, COUNTIF(K83:K85, $W$1)) +
              MIN(Payline!K$4/10, COUNTIF(K84:K86, $W$1)) +
              MIN(Payline!K$3/10, COUNTIF(K85:K87, $W$1)),
    TRUE, ""
)</f>
        <v>0</v>
      </c>
      <c r="Y85" s="43" cm="1">
        <f t="array" aca="1" ref="Y85" ca="1">_xlfn.IFS(
    $I85=0,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$I85=1, MIN(Payline!L$5/10, COUNTIF(INDIRECT(ADDRESS(E$14+3, COLUMN(L$1))), $W$1) + COUNTIF(L$4, $W$1) + COUNTIF(L$5, $W$1)) +
          MIN(Payline!L$4/10, COUNTIF(L$4, $W$1) + COUNTIF(L$5, $W$1) + COUNTIF(L$6, $W$1)) +
          MIN(Payline!L$3/10, COUNTIF(L$5:L$7, $W$1)),
    $I85=(E$14-2),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$I85&lt;E$14, MIN(Payline!L$5/10, COUNTIF(L83:L85, $W$1)) +
              MIN(Payline!L$4/10, COUNTIF(L84:L86, $W$1)) +
              MIN(Payline!L$3/10, COUNTIF(L85:L87, $W$1)),
    TRUE, ""
)</f>
        <v>0</v>
      </c>
      <c r="Z85" s="43" cm="1">
        <f t="array" aca="1" ref="Z85" ca="1">_xlfn.IFS(
    $I85=0,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$I85=1, MIN(Payline!M$5/10, COUNTIF(INDIRECT(ADDRESS(F$14+3, COLUMN(M$1))), $W$1) + COUNTIF(M$4, $W$1) + COUNTIF(M$5, $W$1)) +
          MIN(Payline!M$4/10, COUNTIF(M$4, $W$1) + COUNTIF(M$5, $W$1) + COUNTIF(M$6, $W$1)) +
          MIN(Payline!M$3/10, COUNTIF(M$5:M$7, $W$1)),
    $I85=(F$14-2),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$I85&lt;F$14, MIN(Payline!M$5/10, COUNTIF(M83:M85, $W$1)) +
              MIN(Payline!M$4/10, COUNTIF(M84:M86, $W$1)) +
              MIN(Payline!M$3/10, COUNTIF(M85:M87, $W$1)),
    TRUE, ""
)</f>
        <v>0</v>
      </c>
      <c r="AA85" s="43" cm="1">
        <f t="array" aca="1" ref="AA85" ca="1">_xlfn.IFS(
    $I85=0,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$I85=1, MIN(Payline!N$5/10, COUNTIF(INDIRECT(ADDRESS(G$14+3, COLUMN(N$1))), $W$1) + COUNTIF(N$4, $W$1) + COUNTIF(N$5, $W$1)) +
          MIN(Payline!N$4/10, COUNTIF(N$4, $W$1) + COUNTIF(N$5, $W$1) + COUNTIF(N$6, $W$1)) +
          MIN(Payline!N$3/10, COUNTIF(N$5:N$7, $W$1)),
    $I85=(G$14-2),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$I85&lt;G$14, MIN(Payline!N$5/10, COUNTIF(N83:N85, $W$1)) +
              MIN(Payline!N$4/10, COUNTIF(N84:N86, $W$1)) +
              MIN(Payline!N$3/10, COUNTIF(N85:N87, $W$1)),
    TRUE, ""
)</f>
        <v>0</v>
      </c>
      <c r="AB85" s="46">
        <v>81</v>
      </c>
      <c r="AC85" s="43" cm="1">
        <f t="array" aca="1" ref="AC85" ca="1">_xlfn.IFS(
    $I85=0,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$I85&lt;C$14, MIN(Payline!J$5/10, COUNTIF(J83:J85, $AC$1)) +
              MIN(Payline!J$4/10, COUNTIF(J84:J86, $AC$1)) +
              MIN(Payline!J$3/10, COUNTIF(J85:J87, $AC$1)),
    TRUE, ""
)</f>
        <v>0</v>
      </c>
      <c r="AD85" s="43" cm="1">
        <f t="array" aca="1" ref="AD85" ca="1">_xlfn.IFS(
    $I85=0,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$I85&lt;D$14, MIN(Payline!K$5/10, COUNTIF(K83:K85, $AC$1)) +
              MIN(Payline!K$4/10, COUNTIF(K84:K86, $AC$1)) +
              MIN(Payline!K$3/10, COUNTIF(K85:K87, $AC$1)),
    TRUE, ""
)</f>
        <v>0</v>
      </c>
      <c r="AE85" s="43" cm="1">
        <f t="array" aca="1" ref="AE85" ca="1">_xlfn.IFS(
    $I85=0,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$I85&lt;E$14, MIN(Payline!L$5/10, COUNTIF(L83:L85, $AC$1)) +
              MIN(Payline!L$4/10, COUNTIF(L84:L86, $AC$1)) +
              MIN(Payline!L$3/10, COUNTIF(L85:L87, $AC$1)),
    TRUE, ""
)</f>
        <v>0</v>
      </c>
      <c r="AF85" s="43" cm="1">
        <f t="array" aca="1" ref="AF85" ca="1">_xlfn.IFS(
    $I85=0,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$I85&lt;F$14, MIN(Payline!M$5/10, COUNTIF(M83:M85, $AC$1)) +
              MIN(Payline!M$4/10, COUNTIF(M84:M86, $AC$1)) +
              MIN(Payline!M$3/10, COUNTIF(M85:M87, $AC$1)),
    TRUE, ""
)</f>
        <v>0</v>
      </c>
      <c r="AG85" s="43" cm="1">
        <f t="array" aca="1" ref="AG85" ca="1">_xlfn.IFS(
    $I85=0,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$I85&lt;G$14, MIN(Payline!N$5/10, COUNTIF(N83:N85, $AC$1)) +
              MIN(Payline!N$4/10, COUNTIF(N84:N86, $AC$1)) +
              MIN(Payline!N$3/10, COUNTIF(N85:N87, $AC$1)),
    TRUE, ""
)</f>
        <v>0</v>
      </c>
      <c r="AH85" s="46">
        <v>81</v>
      </c>
      <c r="AI85" s="43" cm="1">
        <f t="array" aca="1" ref="AI85" ca="1">_xlfn.IFS(
    $I85=0,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$I85&lt;C$14, MIN(Payline!J$5/10, COUNTIF(J83:J85, $AI$1)) +
              MIN(Payline!J$4/10, COUNTIF(J84:J86, $AI$1)) +
              MIN(Payline!J$3/10, COUNTIF(J85:J87, $AI$1)),
    TRUE, ""
)</f>
        <v>0.3</v>
      </c>
      <c r="AJ85" s="43" cm="1">
        <f t="array" aca="1" ref="AJ85" ca="1">_xlfn.IFS(
    $I85=0,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$I85&lt;D$14, MIN(Payline!K$5/10, COUNTIF(K83:K85, $AI$1)) +
              MIN(Payline!K$4/10, COUNTIF(K84:K86, $AI$1)) +
              MIN(Payline!K$3/10, COUNTIF(K85:K87, $AI$1)),
    TRUE, ""
)</f>
        <v>0.4</v>
      </c>
      <c r="AK85" s="43" cm="1">
        <f t="array" aca="1" ref="AK85" ca="1">_xlfn.IFS(
    $I85=0,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$I85&lt;E$14, MIN(Payline!L$5/10, COUNTIF(L83:L85, $AI$1)) +
              MIN(Payline!L$4/10, COUNTIF(L84:L86, $AI$1)) +
              MIN(Payline!L$3/10, COUNTIF(L85:L87, $AI$1)),
    TRUE, ""
)</f>
        <v>0.3</v>
      </c>
      <c r="AL85" s="43" cm="1">
        <f t="array" aca="1" ref="AL85" ca="1">_xlfn.IFS(
    $I85=0,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$I85&lt;F$14, MIN(Payline!M$5/10, COUNTIF(M83:M85, $AI$1)) +
              MIN(Payline!M$4/10, COUNTIF(M84:M86, $AI$1)) +
              MIN(Payline!M$3/10, COUNTIF(M85:M87, $AI$1)),
    TRUE, ""
)</f>
        <v>0.3</v>
      </c>
      <c r="AM85" s="43" cm="1">
        <f t="array" aca="1" ref="AM85" ca="1">_xlfn.IFS(
    $I85=0,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$I85&lt;G$14, MIN(Payline!N$5/10, COUNTIF(N83:N85, $AI$1)) +
              MIN(Payline!N$4/10, COUNTIF(N84:N86, $AI$1)) +
              MIN(Payline!N$3/10, COUNTIF(N85:N87, $AI$1)),
    TRUE, ""
)</f>
        <v>0.3</v>
      </c>
      <c r="AN85" s="46">
        <v>81</v>
      </c>
      <c r="AO85" s="43" cm="1">
        <f t="array" aca="1" ref="AO85" ca="1">_xlfn.IFS(
    $I85=0,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$I85&lt;C$14, MIN(Payline!J$5/10, COUNTIF(J83:J85, $AO$1)) +
              MIN(Payline!J$4/10, COUNTIF(J84:J86, $AO$1)) +
              MIN(Payline!J$3/10, COUNTIF(J85:J87, $AO$1)),
    TRUE, ""
)</f>
        <v>0.3</v>
      </c>
      <c r="AP85" s="43" cm="1">
        <f t="array" aca="1" ref="AP85" ca="1">_xlfn.IFS(
    $I85=0,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$I85&lt;D$14, MIN(Payline!K$5/10, COUNTIF(K83:K85, $AO$1)) +
              MIN(Payline!K$4/10, COUNTIF(K84:K86, $AO$1)) +
              MIN(Payline!K$3/10, COUNTIF(K85:K87, $AO$1)),
    TRUE, ""
)</f>
        <v>0.3</v>
      </c>
      <c r="AQ85" s="43" cm="1">
        <f t="array" aca="1" ref="AQ85" ca="1">_xlfn.IFS(
    $I85=0,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$I85&lt;E$14, MIN(Payline!L$5/10, COUNTIF(L83:L85, $AO$1)) +
              MIN(Payline!L$4/10, COUNTIF(L84:L86, $AO$1)) +
              MIN(Payline!L$3/10, COUNTIF(L85:L87, $AO$1)),
    TRUE, ""
)</f>
        <v>0.3</v>
      </c>
      <c r="AR85" s="43" cm="1">
        <f t="array" aca="1" ref="AR85" ca="1">_xlfn.IFS(
    $I85=0,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$I85&lt;F$14, MIN(Payline!M$5/10, COUNTIF(M83:M85, $AO$1)) +
              MIN(Payline!M$4/10, COUNTIF(M84:M86, $AO$1)) +
              MIN(Payline!M$3/10, COUNTIF(M85:M87, $AO$1)),
    TRUE, ""
)</f>
        <v>0.4</v>
      </c>
      <c r="AS85" s="43" cm="1">
        <f t="array" aca="1" ref="AS85" ca="1">_xlfn.IFS(
    $I85=0,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$I85&lt;G$14, MIN(Payline!N$5/10, COUNTIF(N83:N85, $AO$1)) +
              MIN(Payline!N$4/10, COUNTIF(N84:N86, $AO$1)) +
              MIN(Payline!N$3/10, COUNTIF(N85:N87, $AO$1)),
    TRUE, ""
)</f>
        <v>0.3</v>
      </c>
      <c r="AT85" s="46">
        <v>81</v>
      </c>
      <c r="AU85" s="43" cm="1">
        <f t="array" aca="1" ref="AU85" ca="1">_xlfn.IFS(
    $I85=0,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$I85&lt;C$14, MIN(Payline!J$5/10, COUNTIF(J83:J85, $AU$1)) +
              MIN(Payline!J$4/10, COUNTIF(J84:J86, $AU$1)) +
              MIN(Payline!J$3/10, COUNTIF(J85:J87, $AU$1)),
    TRUE, ""
)</f>
        <v>0.7</v>
      </c>
      <c r="AV85" s="43" cm="1">
        <f t="array" aca="1" ref="AV85" ca="1">_xlfn.IFS(
    $I85=0,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$I85&lt;D$14, MIN(Payline!K$5/10, COUNTIF(K83:K85, $AU$1)) +
              MIN(Payline!K$4/10, COUNTIF(K84:K86, $AU$1)) +
              MIN(Payline!K$3/10, COUNTIF(K85:K87, $AU$1)),
    TRUE, ""
)</f>
        <v>0.7</v>
      </c>
      <c r="AW85" s="43" cm="1">
        <f t="array" aca="1" ref="AW85" ca="1">_xlfn.IFS(
    $I85=0,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$I85&lt;E$14, MIN(Payline!L$5/10, COUNTIF(L83:L85, $AU$1)) +
              MIN(Payline!L$4/10, COUNTIF(L84:L86, $AU$1)) +
              MIN(Payline!L$3/10, COUNTIF(L85:L87, $AU$1)),
    TRUE, ""
)</f>
        <v>0.7</v>
      </c>
      <c r="AX85" s="43" cm="1">
        <f t="array" aca="1" ref="AX85" ca="1">_xlfn.IFS(
    $I85=0,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$I85&lt;F$14, MIN(Payline!M$5/10, COUNTIF(M83:M85, $AU$1)) +
              MIN(Payline!M$4/10, COUNTIF(M84:M86, $AU$1)) +
              MIN(Payline!M$3/10, COUNTIF(M85:M87, $AU$1)),
    TRUE, ""
)</f>
        <v>0.6</v>
      </c>
      <c r="AY85" s="43" cm="1">
        <f t="array" aca="1" ref="AY85" ca="1">_xlfn.IFS(
    $I85=0,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$I85&lt;G$14, MIN(Payline!N$5/10, COUNTIF(N83:N85, $AU$1)) +
              MIN(Payline!N$4/10, COUNTIF(N84:N86, $AU$1)) +
              MIN(Payline!N$3/10, COUNTIF(N85:N87, $AU$1)),
    TRUE, ""
)</f>
        <v>0.7</v>
      </c>
      <c r="AZ85" s="46">
        <v>81</v>
      </c>
      <c r="BA85" s="43" cm="1">
        <f t="array" aca="1" ref="BA85" ca="1">_xlfn.IFS(
    $I85=0,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$I85&lt;C$14, MIN(Payline!J$5/10, COUNTIF(J83:J85, $BA$1)) +
              MIN(Payline!J$4/10, COUNTIF(J84:J86, $BA$1)) +
              MIN(Payline!J$3/10, COUNTIF(J85:J87, $BA$1)),
    TRUE, ""
)</f>
        <v>1</v>
      </c>
      <c r="BB85" s="43" cm="1">
        <f t="array" aca="1" ref="BB85" ca="1">_xlfn.IFS(
    $I85=0,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$I85&lt;D$14, MIN(Payline!K$5/10, COUNTIF(K83:K85, $BA$1)) +
              MIN(Payline!K$4/10, COUNTIF(K84:K86, $BA$1)) +
              MIN(Payline!K$3/10, COUNTIF(K85:K87, $BA$1)),
    TRUE, ""
)</f>
        <v>1</v>
      </c>
      <c r="BC85" s="43" cm="1">
        <f t="array" aca="1" ref="BC85" ca="1">_xlfn.IFS(
    $I85=0,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$I85&lt;E$14, MIN(Payline!L$5/10, COUNTIF(L83:L85, $BA$1)) +
              MIN(Payline!L$4/10, COUNTIF(L84:L86, $BA$1)) +
              MIN(Payline!L$3/10, COUNTIF(L85:L87, $BA$1)),
    TRUE, ""
)</f>
        <v>1</v>
      </c>
      <c r="BD85" s="43" cm="1">
        <f t="array" aca="1" ref="BD85" ca="1">_xlfn.IFS(
    $I85=0,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$I85&lt;F$14, MIN(Payline!M$5/10, COUNTIF(M83:M85, $BA$1)) +
              MIN(Payline!M$4/10, COUNTIF(M84:M86, $BA$1)) +
              MIN(Payline!M$3/10, COUNTIF(M85:M87, $BA$1)),
    TRUE, ""
)</f>
        <v>1</v>
      </c>
      <c r="BE85" s="43" cm="1">
        <f t="array" aca="1" ref="BE85" ca="1">_xlfn.IFS(
    $I85=0,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$I85&lt;G$14, MIN(Payline!N$5/10, COUNTIF(N83:N85, $BA$1)) +
              MIN(Payline!N$4/10, COUNTIF(N84:N86, $BA$1)) +
              MIN(Payline!N$3/10, COUNTIF(N85:N87, $BA$1)),
    TRUE, ""
)</f>
        <v>1</v>
      </c>
      <c r="BF85" s="46">
        <v>81</v>
      </c>
      <c r="BG85" s="43" cm="1">
        <f t="array" aca="1" ref="BG85" ca="1">_xlfn.IFS(
    $I85=0,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$I85&lt;C$14, MIN(Payline!J$5/10, COUNTIF(J83:J85, $BG$1)) +
              MIN(Payline!J$4/10, COUNTIF(J84:J86, $BG$1)) +
              MIN(Payline!J$3/10, COUNTIF(J85:J87, $BG$1)),
    TRUE, ""
)</f>
        <v>0.7</v>
      </c>
      <c r="BH85" s="43" cm="1">
        <f t="array" aca="1" ref="BH85" ca="1">_xlfn.IFS(
    $I85=0,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$I85&lt;D$14, MIN(Payline!K$5/10, COUNTIF(K83:K85, $BG$1)) +
              MIN(Payline!K$4/10, COUNTIF(K84:K86, $BG$1)) +
              MIN(Payline!K$3/10, COUNTIF(K85:K87, $BG$1)),
    TRUE, ""
)</f>
        <v>0.6</v>
      </c>
      <c r="BI85" s="43" cm="1">
        <f t="array" aca="1" ref="BI85" ca="1">_xlfn.IFS(
    $I85=0,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$I85&lt;E$14, MIN(Payline!L$5/10, COUNTIF(L83:L85, $BG$1)) +
              MIN(Payline!L$4/10, COUNTIF(L84:L86, $BG$1)) +
              MIN(Payline!L$3/10, COUNTIF(L85:L87, $BG$1)),
    TRUE, ""
)</f>
        <v>0.7</v>
      </c>
      <c r="BJ85" s="43" cm="1">
        <f t="array" aca="1" ref="BJ85" ca="1">_xlfn.IFS(
    $I85=0,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$I85&lt;F$14, MIN(Payline!M$5/10, COUNTIF(M83:M85, $BG$1)) +
              MIN(Payline!M$4/10, COUNTIF(M84:M86, $BG$1)) +
              MIN(Payline!M$3/10, COUNTIF(M85:M87, $BG$1)),
    TRUE, ""
)</f>
        <v>0.7</v>
      </c>
      <c r="BK85" s="43" cm="1">
        <f t="array" aca="1" ref="BK85" ca="1">_xlfn.IFS(
    $I85=0,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$I85&lt;G$14, MIN(Payline!N$5/10, COUNTIF(N83:N85, $BG$1)) +
              MIN(Payline!N$4/10, COUNTIF(N84:N86, $BG$1)) +
              MIN(Payline!N$3/10, COUNTIF(N85:N87, $BG$1)),
    TRUE, ""
)</f>
        <v>0.7</v>
      </c>
      <c r="BL85" s="46">
        <v>81</v>
      </c>
      <c r="BM85" s="43" cm="1">
        <f t="array" aca="1" ref="BM85" ca="1">_xlfn.IFS(
    $I85=0,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$I85&lt;C$14, MIN(Payline!J$5/10, COUNTIF(J83:J85, $BM$1)) +
              MIN(Payline!J$4/10, COUNTIF(J84:J86, $BM$1)) +
              MIN(Payline!J$3/10, COUNTIF(J85:J87, $BM$1)),
    TRUE, ""
)</f>
        <v>0</v>
      </c>
      <c r="BN85" s="43" cm="1">
        <f t="array" aca="1" ref="BN85" ca="1">_xlfn.IFS(
    $I85=0,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$I85&lt;D$14, MIN(Payline!K$5/10, COUNTIF(K83:K85, $BM$1)) +
              MIN(Payline!K$4/10, COUNTIF(K84:K86, $BM$1)) +
              MIN(Payline!K$3/10, COUNTIF(K85:K87, $BM$1)),
    TRUE, ""
)</f>
        <v>0</v>
      </c>
      <c r="BO85" s="43" cm="1">
        <f t="array" aca="1" ref="BO85" ca="1">_xlfn.IFS(
    $I85=0,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$I85&lt;E$14, MIN(Payline!L$5/10, COUNTIF(L83:L85, $BM$1)) +
              MIN(Payline!L$4/10, COUNTIF(L84:L86, $BM$1)) +
              MIN(Payline!L$3/10, COUNTIF(L85:L87, $BM$1)),
    TRUE, ""
)</f>
        <v>0</v>
      </c>
      <c r="BP85" s="43" cm="1">
        <f t="array" aca="1" ref="BP85" ca="1">_xlfn.IFS(
    $I85=0,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$I85&lt;F$14, MIN(Payline!M$5/10, COUNTIF(M83:M85, $BM$1)) +
              MIN(Payline!M$4/10, COUNTIF(M84:M86, $BM$1)) +
              MIN(Payline!M$3/10, COUNTIF(M85:M87, $BM$1)),
    TRUE, ""
)</f>
        <v>0</v>
      </c>
      <c r="BQ85" s="161" cm="1">
        <f t="array" aca="1" ref="BQ85" ca="1">_xlfn.IFS(
    $I85=0,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$I85&lt;G$14, MIN(Payline!N$5/10, COUNTIF(N83:N85, $BM$1)) +
              MIN(Payline!N$4/10, COUNTIF(N84:N86, $BM$1)) +
              MIN(Payline!N$3/10, COUNTIF(N85:N87, $BM$1)),
    TRUE, ""
)</f>
        <v>0</v>
      </c>
    </row>
    <row r="86" spans="1:69">
      <c r="A86" s="90" t="s">
        <v>10</v>
      </c>
      <c r="B86" s="63">
        <v>4</v>
      </c>
      <c r="C86" s="90">
        <f t="shared" ca="1" si="24"/>
        <v>2.6999999999999993</v>
      </c>
      <c r="D86" s="43">
        <f t="shared" ca="1" si="24"/>
        <v>2.8</v>
      </c>
      <c r="E86" s="43">
        <f t="shared" ca="1" si="24"/>
        <v>2.6999999999999993</v>
      </c>
      <c r="F86" s="43">
        <f t="shared" ca="1" si="24"/>
        <v>3.5000000000000009</v>
      </c>
      <c r="G86" s="89">
        <f t="shared" ca="1" si="24"/>
        <v>2.6999999999999993</v>
      </c>
      <c r="I86" s="84">
        <v>82</v>
      </c>
      <c r="J86" s="83" t="s">
        <v>192</v>
      </c>
      <c r="K86" s="83" t="s">
        <v>192</v>
      </c>
      <c r="L86" s="83" t="s">
        <v>192</v>
      </c>
      <c r="M86" s="83" t="s">
        <v>192</v>
      </c>
      <c r="N86" s="83" t="s">
        <v>192</v>
      </c>
      <c r="P86" s="46">
        <v>82</v>
      </c>
      <c r="Q86" s="43" cm="1">
        <f t="array" aca="1" ref="Q86" ca="1">_xlfn.IFS(
    $I86=0,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$I86=1, MIN(Payline!J$5/10, COUNTIF(INDIRECT(ADDRESS(C$14+3, COLUMN(J$1))), $Q$1) + COUNTIF(J$4, $Q$1) + COUNTIF(J$5, $Q$1)) +
          MIN(Payline!J$4/10, COUNTIF(J$4, $Q$1) + COUNTIF(J$5, $Q$1) + COUNTIF(J$6, $Q$1)) +
          MIN(Payline!J$3/10, COUNTIF(J$5:J$7, $Q$1)),
    $I86=(C$14-2),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$I86&lt;C$14, MIN(Payline!J$5/10, COUNTIF(J84:J86, $Q$1)) +
              MIN(Payline!J$4/10, COUNTIF(J85:J87, $Q$1)) +
              MIN(Payline!J$3/10, COUNTIF(J86:J88, $Q$1)),
    TRUE, ""
)</f>
        <v>0.3</v>
      </c>
      <c r="R86" s="43" cm="1">
        <f t="array" aca="1" ref="R86" ca="1">_xlfn.IFS(
    $I86=0,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$I86=1, MIN(Payline!K$5/10, COUNTIF(INDIRECT(ADDRESS(D$14+3, COLUMN(K$1))), $Q$1) + COUNTIF(K$4, $Q$1) + COUNTIF(K$5, $Q$1)) +
          MIN(Payline!K$4/10, COUNTIF(K$4, $Q$1) + COUNTIF(K$5, $Q$1) + COUNTIF(K$6, $Q$1)) +
          MIN(Payline!K$3/10, COUNTIF(K$5:K$7, $Q$1)),
    $I86=(D$14-2),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$I86&lt;D$14, MIN(Payline!K$5/10, COUNTIF(K84:K86, $Q$1)) +
              MIN(Payline!K$4/10, COUNTIF(K85:K87, $Q$1)) +
              MIN(Payline!K$3/10, COUNTIF(K86:K88, $Q$1)),
    TRUE, ""
)</f>
        <v>0.3</v>
      </c>
      <c r="S86" s="43" cm="1">
        <f t="array" aca="1" ref="S86" ca="1">_xlfn.IFS(
    $I86=0,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$I86=1, MIN(Payline!L$5/10, COUNTIF(INDIRECT(ADDRESS(E$14+3, COLUMN(L$1))), $Q$1) + COUNTIF(L$4, $Q$1) + COUNTIF(L$5, $Q$1)) +
          MIN(Payline!L$4/10, COUNTIF(L$4, $Q$1) + COUNTIF(L$5, $Q$1) + COUNTIF(L$6, $Q$1)) +
          MIN(Payline!L$3/10, COUNTIF(L$5:L$7, $Q$1)),
    $I86=(E$14-2),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$I86&lt;E$14, MIN(Payline!L$5/10, COUNTIF(L84:L86, $Q$1)) +
              MIN(Payline!L$4/10, COUNTIF(L85:L87, $Q$1)) +
              MIN(Payline!L$3/10, COUNTIF(L86:L88, $Q$1)),
    TRUE, ""
)</f>
        <v>0.3</v>
      </c>
      <c r="T86" s="43" cm="1">
        <f t="array" aca="1" ref="T86" ca="1">_xlfn.IFS(
    $I86=0,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$I86=1, MIN(Payline!M$5/10, COUNTIF(INDIRECT(ADDRESS(F$14+3, COLUMN(M$1))), $Q$1) + COUNTIF(M$4, $Q$1) + COUNTIF(M$5, $Q$1)) +
          MIN(Payline!M$4/10, COUNTIF(M$4, $Q$1) + COUNTIF(M$5, $Q$1) + COUNTIF(M$6, $Q$1)) +
          MIN(Payline!M$3/10, COUNTIF(M$5:M$7, $Q$1)),
    $I86=(F$14-2),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$I86&lt;F$14, MIN(Payline!M$5/10, COUNTIF(M84:M86, $Q$1)) +
              MIN(Payline!M$4/10, COUNTIF(M85:M87, $Q$1)) +
              MIN(Payline!M$3/10, COUNTIF(M86:M88, $Q$1)),
    TRUE, ""
)</f>
        <v>0.4</v>
      </c>
      <c r="U86" s="43" cm="1">
        <f t="array" aca="1" ref="U86" ca="1">_xlfn.IFS(
    $I86=0,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$I86=1, MIN(Payline!N$5/10, COUNTIF(INDIRECT(ADDRESS(G$14+3, COLUMN(N$1))), $Q$1) + COUNTIF(N$4, $Q$1) + COUNTIF(N$5, $Q$1)) +
          MIN(Payline!N$4/10, COUNTIF(N$4, $Q$1) + COUNTIF(N$5, $Q$1) + COUNTIF(N$6, $Q$1)) +
          MIN(Payline!N$3/10, COUNTIF(N$5:N$7, $Q$1)),
    $I86=(G$14-2),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$I86&lt;G$14, MIN(Payline!N$5/10, COUNTIF(N84:N86, $Q$1)) +
              MIN(Payline!N$4/10, COUNTIF(N85:N87, $Q$1)) +
              MIN(Payline!N$3/10, COUNTIF(N86:N88, $Q$1)),
    TRUE, ""
)</f>
        <v>0.3</v>
      </c>
      <c r="V86" s="46">
        <v>82</v>
      </c>
      <c r="W86" s="43" cm="1">
        <f t="array" aca="1" ref="W86" ca="1">_xlfn.IFS(
    $I86=0,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$I86=1, MIN(Payline!J$5/10, COUNTIF(INDIRECT(ADDRESS(C$14+3, COLUMN(J$1))), $W$1) + COUNTIF(J$4, $W$1) + COUNTIF(J$5, $W$1)) +
          MIN(Payline!J$4/10, COUNTIF(J$4, $W$1) + COUNTIF(J$5, $W$1) + COUNTIF(J$6, $W$1)) +
          MIN(Payline!J$3/10, COUNTIF(J$5:J$7, $W$1)),
    $I86=(C$14-2),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$I86&lt;C$14, MIN(Payline!J$5/10, COUNTIF(J84:J86, $W$1)) +
              MIN(Payline!J$4/10, COUNTIF(J85:J87, $W$1)) +
              MIN(Payline!J$3/10, COUNTIF(J86:J88, $W$1)),
    TRUE, ""
)</f>
        <v>0</v>
      </c>
      <c r="X86" s="43" cm="1">
        <f t="array" aca="1" ref="X86" ca="1">_xlfn.IFS(
    $I86=0,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$I86=1, MIN(Payline!K$5/10, COUNTIF(INDIRECT(ADDRESS(D$14+3, COLUMN(K$1))), $W$1) + COUNTIF(K$4, $W$1) + COUNTIF(K$5, $W$1)) +
          MIN(Payline!K$4/10, COUNTIF(K$4, $W$1) + COUNTIF(K$5, $W$1) + COUNTIF(K$6, $W$1)) +
          MIN(Payline!K$3/10, COUNTIF(K$5:K$7, $W$1)),
    $I86=(D$14-2),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$I86&lt;D$14, MIN(Payline!K$5/10, COUNTIF(K84:K86, $W$1)) +
              MIN(Payline!K$4/10, COUNTIF(K85:K87, $W$1)) +
              MIN(Payline!K$3/10, COUNTIF(K86:K88, $W$1)),
    TRUE, ""
)</f>
        <v>0</v>
      </c>
      <c r="Y86" s="43" cm="1">
        <f t="array" aca="1" ref="Y86" ca="1">_xlfn.IFS(
    $I86=0,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$I86=1, MIN(Payline!L$5/10, COUNTIF(INDIRECT(ADDRESS(E$14+3, COLUMN(L$1))), $W$1) + COUNTIF(L$4, $W$1) + COUNTIF(L$5, $W$1)) +
          MIN(Payline!L$4/10, COUNTIF(L$4, $W$1) + COUNTIF(L$5, $W$1) + COUNTIF(L$6, $W$1)) +
          MIN(Payline!L$3/10, COUNTIF(L$5:L$7, $W$1)),
    $I86=(E$14-2),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$I86&lt;E$14, MIN(Payline!L$5/10, COUNTIF(L84:L86, $W$1)) +
              MIN(Payline!L$4/10, COUNTIF(L85:L87, $W$1)) +
              MIN(Payline!L$3/10, COUNTIF(L86:L88, $W$1)),
    TRUE, ""
)</f>
        <v>0</v>
      </c>
      <c r="Z86" s="43" cm="1">
        <f t="array" aca="1" ref="Z86" ca="1">_xlfn.IFS(
    $I86=0,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$I86=1, MIN(Payline!M$5/10, COUNTIF(INDIRECT(ADDRESS(F$14+3, COLUMN(M$1))), $W$1) + COUNTIF(M$4, $W$1) + COUNTIF(M$5, $W$1)) +
          MIN(Payline!M$4/10, COUNTIF(M$4, $W$1) + COUNTIF(M$5, $W$1) + COUNTIF(M$6, $W$1)) +
          MIN(Payline!M$3/10, COUNTIF(M$5:M$7, $W$1)),
    $I86=(F$14-2),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$I86&lt;F$14, MIN(Payline!M$5/10, COUNTIF(M84:M86, $W$1)) +
              MIN(Payline!M$4/10, COUNTIF(M85:M87, $W$1)) +
              MIN(Payline!M$3/10, COUNTIF(M86:M88, $W$1)),
    TRUE, ""
)</f>
        <v>0</v>
      </c>
      <c r="AA86" s="43" cm="1">
        <f t="array" aca="1" ref="AA86" ca="1">_xlfn.IFS(
    $I86=0,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$I86=1, MIN(Payline!N$5/10, COUNTIF(INDIRECT(ADDRESS(G$14+3, COLUMN(N$1))), $W$1) + COUNTIF(N$4, $W$1) + COUNTIF(N$5, $W$1)) +
          MIN(Payline!N$4/10, COUNTIF(N$4, $W$1) + COUNTIF(N$5, $W$1) + COUNTIF(N$6, $W$1)) +
          MIN(Payline!N$3/10, COUNTIF(N$5:N$7, $W$1)),
    $I86=(G$14-2),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$I86&lt;G$14, MIN(Payline!N$5/10, COUNTIF(N84:N86, $W$1)) +
              MIN(Payline!N$4/10, COUNTIF(N85:N87, $W$1)) +
              MIN(Payline!N$3/10, COUNTIF(N86:N88, $W$1)),
    TRUE, ""
)</f>
        <v>0</v>
      </c>
      <c r="AB86" s="46">
        <v>82</v>
      </c>
      <c r="AC86" s="43" cm="1">
        <f t="array" aca="1" ref="AC86" ca="1">_xlfn.IFS(
    $I86=0,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$I86&lt;C$14, MIN(Payline!J$5/10, COUNTIF(J84:J86, $AC$1)) +
              MIN(Payline!J$4/10, COUNTIF(J85:J87, $AC$1)) +
              MIN(Payline!J$3/10, COUNTIF(J86:J88, $AC$1)),
    TRUE, ""
)</f>
        <v>0</v>
      </c>
      <c r="AD86" s="43" cm="1">
        <f t="array" aca="1" ref="AD86" ca="1">_xlfn.IFS(
    $I86=0,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$I86&lt;D$14, MIN(Payline!K$5/10, COUNTIF(K84:K86, $AC$1)) +
              MIN(Payline!K$4/10, COUNTIF(K85:K87, $AC$1)) +
              MIN(Payline!K$3/10, COUNTIF(K86:K88, $AC$1)),
    TRUE, ""
)</f>
        <v>0</v>
      </c>
      <c r="AE86" s="43" cm="1">
        <f t="array" aca="1" ref="AE86" ca="1">_xlfn.IFS(
    $I86=0,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$I86&lt;E$14, MIN(Payline!L$5/10, COUNTIF(L84:L86, $AC$1)) +
              MIN(Payline!L$4/10, COUNTIF(L85:L87, $AC$1)) +
              MIN(Payline!L$3/10, COUNTIF(L86:L88, $AC$1)),
    TRUE, ""
)</f>
        <v>0</v>
      </c>
      <c r="AF86" s="43" cm="1">
        <f t="array" aca="1" ref="AF86" ca="1">_xlfn.IFS(
    $I86=0,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$I86&lt;F$14, MIN(Payline!M$5/10, COUNTIF(M84:M86, $AC$1)) +
              MIN(Payline!M$4/10, COUNTIF(M85:M87, $AC$1)) +
              MIN(Payline!M$3/10, COUNTIF(M86:M88, $AC$1)),
    TRUE, ""
)</f>
        <v>0</v>
      </c>
      <c r="AG86" s="43" cm="1">
        <f t="array" aca="1" ref="AG86" ca="1">_xlfn.IFS(
    $I86=0,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$I86&lt;G$14, MIN(Payline!N$5/10, COUNTIF(N84:N86, $AC$1)) +
              MIN(Payline!N$4/10, COUNTIF(N85:N87, $AC$1)) +
              MIN(Payline!N$3/10, COUNTIF(N86:N88, $AC$1)),
    TRUE, ""
)</f>
        <v>0</v>
      </c>
      <c r="AH86" s="46">
        <v>82</v>
      </c>
      <c r="AI86" s="43" cm="1">
        <f t="array" aca="1" ref="AI86" ca="1">_xlfn.IFS(
    $I86=0,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$I86&lt;C$14, MIN(Payline!J$5/10, COUNTIF(J84:J86, $AI$1)) +
              MIN(Payline!J$4/10, COUNTIF(J85:J87, $AI$1)) +
              MIN(Payline!J$3/10, COUNTIF(J86:J88, $AI$1)),
    TRUE, ""
)</f>
        <v>0</v>
      </c>
      <c r="AJ86" s="43" cm="1">
        <f t="array" aca="1" ref="AJ86" ca="1">_xlfn.IFS(
    $I86=0,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$I86&lt;D$14, MIN(Payline!K$5/10, COUNTIF(K84:K86, $AI$1)) +
              MIN(Payline!K$4/10, COUNTIF(K85:K87, $AI$1)) +
              MIN(Payline!K$3/10, COUNTIF(K86:K88, $AI$1)),
    TRUE, ""
)</f>
        <v>0</v>
      </c>
      <c r="AK86" s="43" cm="1">
        <f t="array" aca="1" ref="AK86" ca="1">_xlfn.IFS(
    $I86=0,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$I86&lt;E$14, MIN(Payline!L$5/10, COUNTIF(L84:L86, $AI$1)) +
              MIN(Payline!L$4/10, COUNTIF(L85:L87, $AI$1)) +
              MIN(Payline!L$3/10, COUNTIF(L86:L88, $AI$1)),
    TRUE, ""
)</f>
        <v>0</v>
      </c>
      <c r="AL86" s="43" cm="1">
        <f t="array" aca="1" ref="AL86" ca="1">_xlfn.IFS(
    $I86=0,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$I86&lt;F$14, MIN(Payline!M$5/10, COUNTIF(M84:M86, $AI$1)) +
              MIN(Payline!M$4/10, COUNTIF(M85:M87, $AI$1)) +
              MIN(Payline!M$3/10, COUNTIF(M86:M88, $AI$1)),
    TRUE, ""
)</f>
        <v>0</v>
      </c>
      <c r="AM86" s="43" cm="1">
        <f t="array" aca="1" ref="AM86" ca="1">_xlfn.IFS(
    $I86=0,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$I86&lt;G$14, MIN(Payline!N$5/10, COUNTIF(N84:N86, $AI$1)) +
              MIN(Payline!N$4/10, COUNTIF(N85:N87, $AI$1)) +
              MIN(Payline!N$3/10, COUNTIF(N86:N88, $AI$1)),
    TRUE, ""
)</f>
        <v>0</v>
      </c>
      <c r="AN86" s="46">
        <v>82</v>
      </c>
      <c r="AO86" s="43" cm="1">
        <f t="array" aca="1" ref="AO86" ca="1">_xlfn.IFS(
    $I86=0,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$I86&lt;C$14, MIN(Payline!J$5/10, COUNTIF(J84:J86, $AO$1)) +
              MIN(Payline!J$4/10, COUNTIF(J85:J87, $AO$1)) +
              MIN(Payline!J$3/10, COUNTIF(J86:J88, $AO$1)),
    TRUE, ""
)</f>
        <v>0.7</v>
      </c>
      <c r="AP86" s="43" cm="1">
        <f t="array" aca="1" ref="AP86" ca="1">_xlfn.IFS(
    $I86=0,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$I86&lt;D$14, MIN(Payline!K$5/10, COUNTIF(K84:K86, $AO$1)) +
              MIN(Payline!K$4/10, COUNTIF(K85:K87, $AO$1)) +
              MIN(Payline!K$3/10, COUNTIF(K86:K88, $AO$1)),
    TRUE, ""
)</f>
        <v>0.6</v>
      </c>
      <c r="AQ86" s="43" cm="1">
        <f t="array" aca="1" ref="AQ86" ca="1">_xlfn.IFS(
    $I86=0,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$I86&lt;E$14, MIN(Payline!L$5/10, COUNTIF(L84:L86, $AO$1)) +
              MIN(Payline!L$4/10, COUNTIF(L85:L87, $AO$1)) +
              MIN(Payline!L$3/10, COUNTIF(L86:L88, $AO$1)),
    TRUE, ""
)</f>
        <v>0.7</v>
      </c>
      <c r="AR86" s="43" cm="1">
        <f t="array" aca="1" ref="AR86" ca="1">_xlfn.IFS(
    $I86=0,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$I86&lt;F$14, MIN(Payline!M$5/10, COUNTIF(M84:M86, $AO$1)) +
              MIN(Payline!M$4/10, COUNTIF(M85:M87, $AO$1)) +
              MIN(Payline!M$3/10, COUNTIF(M86:M88, $AO$1)),
    TRUE, ""
)</f>
        <v>0.7</v>
      </c>
      <c r="AS86" s="43" cm="1">
        <f t="array" aca="1" ref="AS86" ca="1">_xlfn.IFS(
    $I86=0,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$I86&lt;G$14, MIN(Payline!N$5/10, COUNTIF(N84:N86, $AO$1)) +
              MIN(Payline!N$4/10, COUNTIF(N85:N87, $AO$1)) +
              MIN(Payline!N$3/10, COUNTIF(N86:N88, $AO$1)),
    TRUE, ""
)</f>
        <v>0.7</v>
      </c>
      <c r="AT86" s="46">
        <v>82</v>
      </c>
      <c r="AU86" s="43" cm="1">
        <f t="array" aca="1" ref="AU86" ca="1">_xlfn.IFS(
    $I86=0,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$I86&lt;C$14, MIN(Payline!J$5/10, COUNTIF(J84:J86, $AU$1)) +
              MIN(Payline!J$4/10, COUNTIF(J85:J87, $AU$1)) +
              MIN(Payline!J$3/10, COUNTIF(J86:J88, $AU$1)),
    TRUE, ""
)</f>
        <v>0.3</v>
      </c>
      <c r="AV86" s="43" cm="1">
        <f t="array" aca="1" ref="AV86" ca="1">_xlfn.IFS(
    $I86=0,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$I86&lt;D$14, MIN(Payline!K$5/10, COUNTIF(K84:K86, $AU$1)) +
              MIN(Payline!K$4/10, COUNTIF(K85:K87, $AU$1)) +
              MIN(Payline!K$3/10, COUNTIF(K86:K88, $AU$1)),
    TRUE, ""
)</f>
        <v>0.4</v>
      </c>
      <c r="AW86" s="43" cm="1">
        <f t="array" aca="1" ref="AW86" ca="1">_xlfn.IFS(
    $I86=0,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$I86&lt;E$14, MIN(Payline!L$5/10, COUNTIF(L84:L86, $AU$1)) +
              MIN(Payline!L$4/10, COUNTIF(L85:L87, $AU$1)) +
              MIN(Payline!L$3/10, COUNTIF(L86:L88, $AU$1)),
    TRUE, ""
)</f>
        <v>0.3</v>
      </c>
      <c r="AX86" s="43" cm="1">
        <f t="array" aca="1" ref="AX86" ca="1">_xlfn.IFS(
    $I86=0,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$I86&lt;F$14, MIN(Payline!M$5/10, COUNTIF(M84:M86, $AU$1)) +
              MIN(Payline!M$4/10, COUNTIF(M85:M87, $AU$1)) +
              MIN(Payline!M$3/10, COUNTIF(M86:M88, $AU$1)),
    TRUE, ""
)</f>
        <v>0.3</v>
      </c>
      <c r="AY86" s="43" cm="1">
        <f t="array" aca="1" ref="AY86" ca="1">_xlfn.IFS(
    $I86=0,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$I86&lt;G$14, MIN(Payline!N$5/10, COUNTIF(N84:N86, $AU$1)) +
              MIN(Payline!N$4/10, COUNTIF(N85:N87, $AU$1)) +
              MIN(Payline!N$3/10, COUNTIF(N86:N88, $AU$1)),
    TRUE, ""
)</f>
        <v>0.3</v>
      </c>
      <c r="AZ86" s="46">
        <v>82</v>
      </c>
      <c r="BA86" s="43" cm="1">
        <f t="array" aca="1" ref="BA86" ca="1">_xlfn.IFS(
    $I86=0,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$I86&lt;C$14, MIN(Payline!J$5/10, COUNTIF(J84:J86, $BA$1)) +
              MIN(Payline!J$4/10, COUNTIF(J85:J87, $BA$1)) +
              MIN(Payline!J$3/10, COUNTIF(J86:J88, $BA$1)),
    TRUE, ""
)</f>
        <v>0.7</v>
      </c>
      <c r="BB86" s="43" cm="1">
        <f t="array" aca="1" ref="BB86" ca="1">_xlfn.IFS(
    $I86=0,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$I86&lt;D$14, MIN(Payline!K$5/10, COUNTIF(K84:K86, $BA$1)) +
              MIN(Payline!K$4/10, COUNTIF(K85:K87, $BA$1)) +
              MIN(Payline!K$3/10, COUNTIF(K86:K88, $BA$1)),
    TRUE, ""
)</f>
        <v>0.7</v>
      </c>
      <c r="BC86" s="43" cm="1">
        <f t="array" aca="1" ref="BC86" ca="1">_xlfn.IFS(
    $I86=0,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$I86&lt;E$14, MIN(Payline!L$5/10, COUNTIF(L84:L86, $BA$1)) +
              MIN(Payline!L$4/10, COUNTIF(L85:L87, $BA$1)) +
              MIN(Payline!L$3/10, COUNTIF(L86:L88, $BA$1)),
    TRUE, ""
)</f>
        <v>0.7</v>
      </c>
      <c r="BD86" s="43" cm="1">
        <f t="array" aca="1" ref="BD86" ca="1">_xlfn.IFS(
    $I86=0,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$I86&lt;F$14, MIN(Payline!M$5/10, COUNTIF(M84:M86, $BA$1)) +
              MIN(Payline!M$4/10, COUNTIF(M85:M87, $BA$1)) +
              MIN(Payline!M$3/10, COUNTIF(M86:M88, $BA$1)),
    TRUE, ""
)</f>
        <v>0.6</v>
      </c>
      <c r="BE86" s="43" cm="1">
        <f t="array" aca="1" ref="BE86" ca="1">_xlfn.IFS(
    $I86=0,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$I86&lt;G$14, MIN(Payline!N$5/10, COUNTIF(N84:N86, $BA$1)) +
              MIN(Payline!N$4/10, COUNTIF(N85:N87, $BA$1)) +
              MIN(Payline!N$3/10, COUNTIF(N86:N88, $BA$1)),
    TRUE, ""
)</f>
        <v>0.7</v>
      </c>
      <c r="BF86" s="46">
        <v>82</v>
      </c>
      <c r="BG86" s="43" cm="1">
        <f t="array" aca="1" ref="BG86" ca="1">_xlfn.IFS(
    $I86=0,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$I86&lt;C$14, MIN(Payline!J$5/10, COUNTIF(J84:J86, $BG$1)) +
              MIN(Payline!J$4/10, COUNTIF(J85:J87, $BG$1)) +
              MIN(Payline!J$3/10, COUNTIF(J86:J88, $BG$1)),
    TRUE, ""
)</f>
        <v>1</v>
      </c>
      <c r="BH86" s="43" cm="1">
        <f t="array" aca="1" ref="BH86" ca="1">_xlfn.IFS(
    $I86=0,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$I86&lt;D$14, MIN(Payline!K$5/10, COUNTIF(K84:K86, $BG$1)) +
              MIN(Payline!K$4/10, COUNTIF(K85:K87, $BG$1)) +
              MIN(Payline!K$3/10, COUNTIF(K86:K88, $BG$1)),
    TRUE, ""
)</f>
        <v>1</v>
      </c>
      <c r="BI86" s="43" cm="1">
        <f t="array" aca="1" ref="BI86" ca="1">_xlfn.IFS(
    $I86=0,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$I86&lt;E$14, MIN(Payline!L$5/10, COUNTIF(L84:L86, $BG$1)) +
              MIN(Payline!L$4/10, COUNTIF(L85:L87, $BG$1)) +
              MIN(Payline!L$3/10, COUNTIF(L86:L88, $BG$1)),
    TRUE, ""
)</f>
        <v>1</v>
      </c>
      <c r="BJ86" s="43" cm="1">
        <f t="array" aca="1" ref="BJ86" ca="1">_xlfn.IFS(
    $I86=0,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$I86&lt;F$14, MIN(Payline!M$5/10, COUNTIF(M84:M86, $BG$1)) +
              MIN(Payline!M$4/10, COUNTIF(M85:M87, $BG$1)) +
              MIN(Payline!M$3/10, COUNTIF(M86:M88, $BG$1)),
    TRUE, ""
)</f>
        <v>1</v>
      </c>
      <c r="BK86" s="43" cm="1">
        <f t="array" aca="1" ref="BK86" ca="1">_xlfn.IFS(
    $I86=0,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$I86&lt;G$14, MIN(Payline!N$5/10, COUNTIF(N84:N86, $BG$1)) +
              MIN(Payline!N$4/10, COUNTIF(N85:N87, $BG$1)) +
              MIN(Payline!N$3/10, COUNTIF(N86:N88, $BG$1)),
    TRUE, ""
)</f>
        <v>1</v>
      </c>
      <c r="BL86" s="46">
        <v>82</v>
      </c>
      <c r="BM86" s="43" cm="1">
        <f t="array" aca="1" ref="BM86" ca="1">_xlfn.IFS(
    $I86=0,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$I86&lt;C$14, MIN(Payline!J$5/10, COUNTIF(J84:J86, $BM$1)) +
              MIN(Payline!J$4/10, COUNTIF(J85:J87, $BM$1)) +
              MIN(Payline!J$3/10, COUNTIF(J86:J88, $BM$1)),
    TRUE, ""
)</f>
        <v>0</v>
      </c>
      <c r="BN86" s="43" cm="1">
        <f t="array" aca="1" ref="BN86" ca="1">_xlfn.IFS(
    $I86=0,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$I86&lt;D$14, MIN(Payline!K$5/10, COUNTIF(K84:K86, $BM$1)) +
              MIN(Payline!K$4/10, COUNTIF(K85:K87, $BM$1)) +
              MIN(Payline!K$3/10, COUNTIF(K86:K88, $BM$1)),
    TRUE, ""
)</f>
        <v>0</v>
      </c>
      <c r="BO86" s="43" cm="1">
        <f t="array" aca="1" ref="BO86" ca="1">_xlfn.IFS(
    $I86=0,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$I86&lt;E$14, MIN(Payline!L$5/10, COUNTIF(L84:L86, $BM$1)) +
              MIN(Payline!L$4/10, COUNTIF(L85:L87, $BM$1)) +
              MIN(Payline!L$3/10, COUNTIF(L86:L88, $BM$1)),
    TRUE, ""
)</f>
        <v>0</v>
      </c>
      <c r="BP86" s="43" cm="1">
        <f t="array" aca="1" ref="BP86" ca="1">_xlfn.IFS(
    $I86=0,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$I86&lt;F$14, MIN(Payline!M$5/10, COUNTIF(M84:M86, $BM$1)) +
              MIN(Payline!M$4/10, COUNTIF(M85:M87, $BM$1)) +
              MIN(Payline!M$3/10, COUNTIF(M86:M88, $BM$1)),
    TRUE, ""
)</f>
        <v>0</v>
      </c>
      <c r="BQ86" s="161" cm="1">
        <f t="array" aca="1" ref="BQ86" ca="1">_xlfn.IFS(
    $I86=0,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$I86&lt;G$14, MIN(Payline!N$5/10, COUNTIF(N84:N86, $BM$1)) +
              MIN(Payline!N$4/10, COUNTIF(N85:N87, $BM$1)) +
              MIN(Payline!N$3/10, COUNTIF(N86:N88, $BM$1)),
    TRUE, ""
)</f>
        <v>0</v>
      </c>
    </row>
    <row r="87" spans="1:69">
      <c r="A87" s="90" t="s">
        <v>9</v>
      </c>
      <c r="B87" s="63">
        <v>5</v>
      </c>
      <c r="C87" s="90">
        <f t="shared" ca="1" si="24"/>
        <v>10.7</v>
      </c>
      <c r="D87" s="43">
        <f t="shared" ca="1" si="24"/>
        <v>10.7</v>
      </c>
      <c r="E87" s="43">
        <f t="shared" ca="1" si="24"/>
        <v>10.7</v>
      </c>
      <c r="F87" s="43">
        <f t="shared" ca="1" si="24"/>
        <v>10.6</v>
      </c>
      <c r="G87" s="89">
        <f t="shared" ca="1" si="24"/>
        <v>10.7</v>
      </c>
      <c r="I87" s="84">
        <v>83</v>
      </c>
      <c r="J87" s="83" t="s">
        <v>189</v>
      </c>
      <c r="K87" s="83" t="s">
        <v>189</v>
      </c>
      <c r="L87" s="83" t="s">
        <v>189</v>
      </c>
      <c r="M87" s="83" t="s">
        <v>189</v>
      </c>
      <c r="N87" s="83" t="s">
        <v>189</v>
      </c>
      <c r="P87" s="46">
        <v>83</v>
      </c>
      <c r="Q87" s="43" cm="1">
        <f t="array" aca="1" ref="Q87" ca="1">_xlfn.IFS(
    $I87=0,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$I87=1, MIN(Payline!J$5/10, COUNTIF(INDIRECT(ADDRESS(C$14+3, COLUMN(J$1))), $Q$1) + COUNTIF(J$4, $Q$1) + COUNTIF(J$5, $Q$1)) +
          MIN(Payline!J$4/10, COUNTIF(J$4, $Q$1) + COUNTIF(J$5, $Q$1) + COUNTIF(J$6, $Q$1)) +
          MIN(Payline!J$3/10, COUNTIF(J$5:J$7, $Q$1)),
    $I87=(C$14-2),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$I87&lt;C$14, MIN(Payline!J$5/10, COUNTIF(J85:J87, $Q$1)) +
              MIN(Payline!J$4/10, COUNTIF(J86:J88, $Q$1)) +
              MIN(Payline!J$3/10, COUNTIF(J87:J89, $Q$1)),
    TRUE, ""
)</f>
        <v>0.7</v>
      </c>
      <c r="R87" s="43" cm="1">
        <f t="array" aca="1" ref="R87" ca="1">_xlfn.IFS(
    $I87=0,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$I87=1, MIN(Payline!K$5/10, COUNTIF(INDIRECT(ADDRESS(D$14+3, COLUMN(K$1))), $Q$1) + COUNTIF(K$4, $Q$1) + COUNTIF(K$5, $Q$1)) +
          MIN(Payline!K$4/10, COUNTIF(K$4, $Q$1) + COUNTIF(K$5, $Q$1) + COUNTIF(K$6, $Q$1)) +
          MIN(Payline!K$3/10, COUNTIF(K$5:K$7, $Q$1)),
    $I87=(D$14-2),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$I87&lt;D$14, MIN(Payline!K$5/10, COUNTIF(K85:K87, $Q$1)) +
              MIN(Payline!K$4/10, COUNTIF(K86:K88, $Q$1)) +
              MIN(Payline!K$3/10, COUNTIF(K87:K89, $Q$1)),
    TRUE, ""
)</f>
        <v>0.6</v>
      </c>
      <c r="S87" s="43" cm="1">
        <f t="array" aca="1" ref="S87" ca="1">_xlfn.IFS(
    $I87=0,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$I87=1, MIN(Payline!L$5/10, COUNTIF(INDIRECT(ADDRESS(E$14+3, COLUMN(L$1))), $Q$1) + COUNTIF(L$4, $Q$1) + COUNTIF(L$5, $Q$1)) +
          MIN(Payline!L$4/10, COUNTIF(L$4, $Q$1) + COUNTIF(L$5, $Q$1) + COUNTIF(L$6, $Q$1)) +
          MIN(Payline!L$3/10, COUNTIF(L$5:L$7, $Q$1)),
    $I87=(E$14-2),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$I87&lt;E$14, MIN(Payline!L$5/10, COUNTIF(L85:L87, $Q$1)) +
              MIN(Payline!L$4/10, COUNTIF(L86:L88, $Q$1)) +
              MIN(Payline!L$3/10, COUNTIF(L87:L89, $Q$1)),
    TRUE, ""
)</f>
        <v>0.7</v>
      </c>
      <c r="T87" s="43" cm="1">
        <f t="array" aca="1" ref="T87" ca="1">_xlfn.IFS(
    $I87=0,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$I87=1, MIN(Payline!M$5/10, COUNTIF(INDIRECT(ADDRESS(F$14+3, COLUMN(M$1))), $Q$1) + COUNTIF(M$4, $Q$1) + COUNTIF(M$5, $Q$1)) +
          MIN(Payline!M$4/10, COUNTIF(M$4, $Q$1) + COUNTIF(M$5, $Q$1) + COUNTIF(M$6, $Q$1)) +
          MIN(Payline!M$3/10, COUNTIF(M$5:M$7, $Q$1)),
    $I87=(F$14-2),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$I87&lt;F$14, MIN(Payline!M$5/10, COUNTIF(M85:M87, $Q$1)) +
              MIN(Payline!M$4/10, COUNTIF(M86:M88, $Q$1)) +
              MIN(Payline!M$3/10, COUNTIF(M87:M89, $Q$1)),
    TRUE, ""
)</f>
        <v>0.7</v>
      </c>
      <c r="U87" s="43" cm="1">
        <f t="array" aca="1" ref="U87" ca="1">_xlfn.IFS(
    $I87=0,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$I87=1, MIN(Payline!N$5/10, COUNTIF(INDIRECT(ADDRESS(G$14+3, COLUMN(N$1))), $Q$1) + COUNTIF(N$4, $Q$1) + COUNTIF(N$5, $Q$1)) +
          MIN(Payline!N$4/10, COUNTIF(N$4, $Q$1) + COUNTIF(N$5, $Q$1) + COUNTIF(N$6, $Q$1)) +
          MIN(Payline!N$3/10, COUNTIF(N$5:N$7, $Q$1)),
    $I87=(G$14-2),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$I87&lt;G$14, MIN(Payline!N$5/10, COUNTIF(N85:N87, $Q$1)) +
              MIN(Payline!N$4/10, COUNTIF(N86:N88, $Q$1)) +
              MIN(Payline!N$3/10, COUNTIF(N87:N89, $Q$1)),
    TRUE, ""
)</f>
        <v>0.7</v>
      </c>
      <c r="V87" s="46">
        <v>83</v>
      </c>
      <c r="W87" s="43" cm="1">
        <f t="array" aca="1" ref="W87" ca="1">_xlfn.IFS(
    $I87=0,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$I87=1, MIN(Payline!J$5/10, COUNTIF(INDIRECT(ADDRESS(C$14+3, COLUMN(J$1))), $W$1) + COUNTIF(J$4, $W$1) + COUNTIF(J$5, $W$1)) +
          MIN(Payline!J$4/10, COUNTIF(J$4, $W$1) + COUNTIF(J$5, $W$1) + COUNTIF(J$6, $W$1)) +
          MIN(Payline!J$3/10, COUNTIF(J$5:J$7, $W$1)),
    $I87=(C$14-2),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$I87&lt;C$14, MIN(Payline!J$5/10, COUNTIF(J85:J87, $W$1)) +
              MIN(Payline!J$4/10, COUNTIF(J86:J88, $W$1)) +
              MIN(Payline!J$3/10, COUNTIF(J87:J89, $W$1)),
    TRUE, ""
)</f>
        <v>0.3</v>
      </c>
      <c r="X87" s="43" cm="1">
        <f t="array" aca="1" ref="X87" ca="1">_xlfn.IFS(
    $I87=0,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$I87=1, MIN(Payline!K$5/10, COUNTIF(INDIRECT(ADDRESS(D$14+3, COLUMN(K$1))), $W$1) + COUNTIF(K$4, $W$1) + COUNTIF(K$5, $W$1)) +
          MIN(Payline!K$4/10, COUNTIF(K$4, $W$1) + COUNTIF(K$5, $W$1) + COUNTIF(K$6, $W$1)) +
          MIN(Payline!K$3/10, COUNTIF(K$5:K$7, $W$1)),
    $I87=(D$14-2),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$I87&lt;D$14, MIN(Payline!K$5/10, COUNTIF(K85:K87, $W$1)) +
              MIN(Payline!K$4/10, COUNTIF(K86:K88, $W$1)) +
              MIN(Payline!K$3/10, COUNTIF(K87:K89, $W$1)),
    TRUE, ""
)</f>
        <v>0.3</v>
      </c>
      <c r="Y87" s="43" cm="1">
        <f t="array" aca="1" ref="Y87" ca="1">_xlfn.IFS(
    $I87=0,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$I87=1, MIN(Payline!L$5/10, COUNTIF(INDIRECT(ADDRESS(E$14+3, COLUMN(L$1))), $W$1) + COUNTIF(L$4, $W$1) + COUNTIF(L$5, $W$1)) +
          MIN(Payline!L$4/10, COUNTIF(L$4, $W$1) + COUNTIF(L$5, $W$1) + COUNTIF(L$6, $W$1)) +
          MIN(Payline!L$3/10, COUNTIF(L$5:L$7, $W$1)),
    $I87=(E$14-2),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$I87&lt;E$14, MIN(Payline!L$5/10, COUNTIF(L85:L87, $W$1)) +
              MIN(Payline!L$4/10, COUNTIF(L86:L88, $W$1)) +
              MIN(Payline!L$3/10, COUNTIF(L87:L89, $W$1)),
    TRUE, ""
)</f>
        <v>0.3</v>
      </c>
      <c r="Z87" s="43" cm="1">
        <f t="array" aca="1" ref="Z87" ca="1">_xlfn.IFS(
    $I87=0,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$I87=1, MIN(Payline!M$5/10, COUNTIF(INDIRECT(ADDRESS(F$14+3, COLUMN(M$1))), $W$1) + COUNTIF(M$4, $W$1) + COUNTIF(M$5, $W$1)) +
          MIN(Payline!M$4/10, COUNTIF(M$4, $W$1) + COUNTIF(M$5, $W$1) + COUNTIF(M$6, $W$1)) +
          MIN(Payline!M$3/10, COUNTIF(M$5:M$7, $W$1)),
    $I87=(F$14-2),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$I87&lt;F$14, MIN(Payline!M$5/10, COUNTIF(M85:M87, $W$1)) +
              MIN(Payline!M$4/10, COUNTIF(M86:M88, $W$1)) +
              MIN(Payline!M$3/10, COUNTIF(M87:M89, $W$1)),
    TRUE, ""
)</f>
        <v>0.4</v>
      </c>
      <c r="AA87" s="43" cm="1">
        <f t="array" aca="1" ref="AA87" ca="1">_xlfn.IFS(
    $I87=0,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$I87=1, MIN(Payline!N$5/10, COUNTIF(INDIRECT(ADDRESS(G$14+3, COLUMN(N$1))), $W$1) + COUNTIF(N$4, $W$1) + COUNTIF(N$5, $W$1)) +
          MIN(Payline!N$4/10, COUNTIF(N$4, $W$1) + COUNTIF(N$5, $W$1) + COUNTIF(N$6, $W$1)) +
          MIN(Payline!N$3/10, COUNTIF(N$5:N$7, $W$1)),
    $I87=(G$14-2),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$I87&lt;G$14, MIN(Payline!N$5/10, COUNTIF(N85:N87, $W$1)) +
              MIN(Payline!N$4/10, COUNTIF(N86:N88, $W$1)) +
              MIN(Payline!N$3/10, COUNTIF(N87:N89, $W$1)),
    TRUE, ""
)</f>
        <v>0.3</v>
      </c>
      <c r="AB87" s="46">
        <v>83</v>
      </c>
      <c r="AC87" s="43" cm="1">
        <f t="array" aca="1" ref="AC87" ca="1">_xlfn.IFS(
    $I87=0,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$I87&lt;C$14, MIN(Payline!J$5/10, COUNTIF(J85:J87, $AC$1)) +
              MIN(Payline!J$4/10, COUNTIF(J86:J88, $AC$1)) +
              MIN(Payline!J$3/10, COUNTIF(J87:J89, $AC$1)),
    TRUE, ""
)</f>
        <v>0</v>
      </c>
      <c r="AD87" s="43" cm="1">
        <f t="array" aca="1" ref="AD87" ca="1">_xlfn.IFS(
    $I87=0,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$I87&lt;D$14, MIN(Payline!K$5/10, COUNTIF(K85:K87, $AC$1)) +
              MIN(Payline!K$4/10, COUNTIF(K86:K88, $AC$1)) +
              MIN(Payline!K$3/10, COUNTIF(K87:K89, $AC$1)),
    TRUE, ""
)</f>
        <v>0</v>
      </c>
      <c r="AE87" s="43" cm="1">
        <f t="array" aca="1" ref="AE87" ca="1">_xlfn.IFS(
    $I87=0,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$I87&lt;E$14, MIN(Payline!L$5/10, COUNTIF(L85:L87, $AC$1)) +
              MIN(Payline!L$4/10, COUNTIF(L86:L88, $AC$1)) +
              MIN(Payline!L$3/10, COUNTIF(L87:L89, $AC$1)),
    TRUE, ""
)</f>
        <v>0</v>
      </c>
      <c r="AF87" s="43" cm="1">
        <f t="array" aca="1" ref="AF87" ca="1">_xlfn.IFS(
    $I87=0,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$I87&lt;F$14, MIN(Payline!M$5/10, COUNTIF(M85:M87, $AC$1)) +
              MIN(Payline!M$4/10, COUNTIF(M86:M88, $AC$1)) +
              MIN(Payline!M$3/10, COUNTIF(M87:M89, $AC$1)),
    TRUE, ""
)</f>
        <v>0</v>
      </c>
      <c r="AG87" s="43" cm="1">
        <f t="array" aca="1" ref="AG87" ca="1">_xlfn.IFS(
    $I87=0,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$I87&lt;G$14, MIN(Payline!N$5/10, COUNTIF(N85:N87, $AC$1)) +
              MIN(Payline!N$4/10, COUNTIF(N86:N88, $AC$1)) +
              MIN(Payline!N$3/10, COUNTIF(N87:N89, $AC$1)),
    TRUE, ""
)</f>
        <v>0</v>
      </c>
      <c r="AH87" s="46">
        <v>83</v>
      </c>
      <c r="AI87" s="43" cm="1">
        <f t="array" aca="1" ref="AI87" ca="1">_xlfn.IFS(
    $I87=0,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$I87&lt;C$14, MIN(Payline!J$5/10, COUNTIF(J85:J87, $AI$1)) +
              MIN(Payline!J$4/10, COUNTIF(J86:J88, $AI$1)) +
              MIN(Payline!J$3/10, COUNTIF(J87:J89, $AI$1)),
    TRUE, ""
)</f>
        <v>0</v>
      </c>
      <c r="AJ87" s="43" cm="1">
        <f t="array" aca="1" ref="AJ87" ca="1">_xlfn.IFS(
    $I87=0,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$I87&lt;D$14, MIN(Payline!K$5/10, COUNTIF(K85:K87, $AI$1)) +
              MIN(Payline!K$4/10, COUNTIF(K86:K88, $AI$1)) +
              MIN(Payline!K$3/10, COUNTIF(K87:K89, $AI$1)),
    TRUE, ""
)</f>
        <v>0</v>
      </c>
      <c r="AK87" s="43" cm="1">
        <f t="array" aca="1" ref="AK87" ca="1">_xlfn.IFS(
    $I87=0,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$I87&lt;E$14, MIN(Payline!L$5/10, COUNTIF(L85:L87, $AI$1)) +
              MIN(Payline!L$4/10, COUNTIF(L86:L88, $AI$1)) +
              MIN(Payline!L$3/10, COUNTIF(L87:L89, $AI$1)),
    TRUE, ""
)</f>
        <v>0</v>
      </c>
      <c r="AL87" s="43" cm="1">
        <f t="array" aca="1" ref="AL87" ca="1">_xlfn.IFS(
    $I87=0,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$I87&lt;F$14, MIN(Payline!M$5/10, COUNTIF(M85:M87, $AI$1)) +
              MIN(Payline!M$4/10, COUNTIF(M86:M88, $AI$1)) +
              MIN(Payline!M$3/10, COUNTIF(M87:M89, $AI$1)),
    TRUE, ""
)</f>
        <v>0</v>
      </c>
      <c r="AM87" s="43" cm="1">
        <f t="array" aca="1" ref="AM87" ca="1">_xlfn.IFS(
    $I87=0,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$I87&lt;G$14, MIN(Payline!N$5/10, COUNTIF(N85:N87, $AI$1)) +
              MIN(Payline!N$4/10, COUNTIF(N86:N88, $AI$1)) +
              MIN(Payline!N$3/10, COUNTIF(N87:N89, $AI$1)),
    TRUE, ""
)</f>
        <v>0</v>
      </c>
      <c r="AN87" s="46">
        <v>83</v>
      </c>
      <c r="AO87" s="43" cm="1">
        <f t="array" aca="1" ref="AO87" ca="1">_xlfn.IFS(
    $I87=0,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$I87&lt;C$14, MIN(Payline!J$5/10, COUNTIF(J85:J87, $AO$1)) +
              MIN(Payline!J$4/10, COUNTIF(J86:J88, $AO$1)) +
              MIN(Payline!J$3/10, COUNTIF(J87:J89, $AO$1)),
    TRUE, ""
)</f>
        <v>1</v>
      </c>
      <c r="AP87" s="43" cm="1">
        <f t="array" aca="1" ref="AP87" ca="1">_xlfn.IFS(
    $I87=0,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$I87&lt;D$14, MIN(Payline!K$5/10, COUNTIF(K85:K87, $AO$1)) +
              MIN(Payline!K$4/10, COUNTIF(K86:K88, $AO$1)) +
              MIN(Payline!K$3/10, COUNTIF(K87:K89, $AO$1)),
    TRUE, ""
)</f>
        <v>1</v>
      </c>
      <c r="AQ87" s="43" cm="1">
        <f t="array" aca="1" ref="AQ87" ca="1">_xlfn.IFS(
    $I87=0,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$I87&lt;E$14, MIN(Payline!L$5/10, COUNTIF(L85:L87, $AO$1)) +
              MIN(Payline!L$4/10, COUNTIF(L86:L88, $AO$1)) +
              MIN(Payline!L$3/10, COUNTIF(L87:L89, $AO$1)),
    TRUE, ""
)</f>
        <v>1</v>
      </c>
      <c r="AR87" s="43" cm="1">
        <f t="array" aca="1" ref="AR87" ca="1">_xlfn.IFS(
    $I87=0,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$I87&lt;F$14, MIN(Payline!M$5/10, COUNTIF(M85:M87, $AO$1)) +
              MIN(Payline!M$4/10, COUNTIF(M86:M88, $AO$1)) +
              MIN(Payline!M$3/10, COUNTIF(M87:M89, $AO$1)),
    TRUE, ""
)</f>
        <v>1</v>
      </c>
      <c r="AS87" s="43" cm="1">
        <f t="array" aca="1" ref="AS87" ca="1">_xlfn.IFS(
    $I87=0,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$I87&lt;G$14, MIN(Payline!N$5/10, COUNTIF(N85:N87, $AO$1)) +
              MIN(Payline!N$4/10, COUNTIF(N86:N88, $AO$1)) +
              MIN(Payline!N$3/10, COUNTIF(N87:N89, $AO$1)),
    TRUE, ""
)</f>
        <v>1</v>
      </c>
      <c r="AT87" s="46">
        <v>83</v>
      </c>
      <c r="AU87" s="43" cm="1">
        <f t="array" aca="1" ref="AU87" ca="1">_xlfn.IFS(
    $I87=0,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$I87&lt;C$14, MIN(Payline!J$5/10, COUNTIF(J85:J87, $AU$1)) +
              MIN(Payline!J$4/10, COUNTIF(J86:J88, $AU$1)) +
              MIN(Payline!J$3/10, COUNTIF(J87:J89, $AU$1)),
    TRUE, ""
)</f>
        <v>0</v>
      </c>
      <c r="AV87" s="43" cm="1">
        <f t="array" aca="1" ref="AV87" ca="1">_xlfn.IFS(
    $I87=0,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$I87&lt;D$14, MIN(Payline!K$5/10, COUNTIF(K85:K87, $AU$1)) +
              MIN(Payline!K$4/10, COUNTIF(K86:K88, $AU$1)) +
              MIN(Payline!K$3/10, COUNTIF(K87:K89, $AU$1)),
    TRUE, ""
)</f>
        <v>0</v>
      </c>
      <c r="AW87" s="43" cm="1">
        <f t="array" aca="1" ref="AW87" ca="1">_xlfn.IFS(
    $I87=0,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$I87&lt;E$14, MIN(Payline!L$5/10, COUNTIF(L85:L87, $AU$1)) +
              MIN(Payline!L$4/10, COUNTIF(L86:L88, $AU$1)) +
              MIN(Payline!L$3/10, COUNTIF(L87:L89, $AU$1)),
    TRUE, ""
)</f>
        <v>0</v>
      </c>
      <c r="AX87" s="43" cm="1">
        <f t="array" aca="1" ref="AX87" ca="1">_xlfn.IFS(
    $I87=0,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$I87&lt;F$14, MIN(Payline!M$5/10, COUNTIF(M85:M87, $AU$1)) +
              MIN(Payline!M$4/10, COUNTIF(M86:M88, $AU$1)) +
              MIN(Payline!M$3/10, COUNTIF(M87:M89, $AU$1)),
    TRUE, ""
)</f>
        <v>0</v>
      </c>
      <c r="AY87" s="43" cm="1">
        <f t="array" aca="1" ref="AY87" ca="1">_xlfn.IFS(
    $I87=0,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$I87&lt;G$14, MIN(Payline!N$5/10, COUNTIF(N85:N87, $AU$1)) +
              MIN(Payline!N$4/10, COUNTIF(N86:N88, $AU$1)) +
              MIN(Payline!N$3/10, COUNTIF(N87:N89, $AU$1)),
    TRUE, ""
)</f>
        <v>0</v>
      </c>
      <c r="AZ87" s="46">
        <v>83</v>
      </c>
      <c r="BA87" s="43" cm="1">
        <f t="array" aca="1" ref="BA87" ca="1">_xlfn.IFS(
    $I87=0,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$I87&lt;C$14, MIN(Payline!J$5/10, COUNTIF(J85:J87, $BA$1)) +
              MIN(Payline!J$4/10, COUNTIF(J86:J88, $BA$1)) +
              MIN(Payline!J$3/10, COUNTIF(J87:J89, $BA$1)),
    TRUE, ""
)</f>
        <v>0.3</v>
      </c>
      <c r="BB87" s="43" cm="1">
        <f t="array" aca="1" ref="BB87" ca="1">_xlfn.IFS(
    $I87=0,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$I87&lt;D$14, MIN(Payline!K$5/10, COUNTIF(K85:K87, $BA$1)) +
              MIN(Payline!K$4/10, COUNTIF(K86:K88, $BA$1)) +
              MIN(Payline!K$3/10, COUNTIF(K87:K89, $BA$1)),
    TRUE, ""
)</f>
        <v>0.4</v>
      </c>
      <c r="BC87" s="43" cm="1">
        <f t="array" aca="1" ref="BC87" ca="1">_xlfn.IFS(
    $I87=0,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$I87&lt;E$14, MIN(Payline!L$5/10, COUNTIF(L85:L87, $BA$1)) +
              MIN(Payline!L$4/10, COUNTIF(L86:L88, $BA$1)) +
              MIN(Payline!L$3/10, COUNTIF(L87:L89, $BA$1)),
    TRUE, ""
)</f>
        <v>0.3</v>
      </c>
      <c r="BD87" s="43" cm="1">
        <f t="array" aca="1" ref="BD87" ca="1">_xlfn.IFS(
    $I87=0,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$I87&lt;F$14, MIN(Payline!M$5/10, COUNTIF(M85:M87, $BA$1)) +
              MIN(Payline!M$4/10, COUNTIF(M86:M88, $BA$1)) +
              MIN(Payline!M$3/10, COUNTIF(M87:M89, $BA$1)),
    TRUE, ""
)</f>
        <v>0.3</v>
      </c>
      <c r="BE87" s="43" cm="1">
        <f t="array" aca="1" ref="BE87" ca="1">_xlfn.IFS(
    $I87=0,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$I87&lt;G$14, MIN(Payline!N$5/10, COUNTIF(N85:N87, $BA$1)) +
              MIN(Payline!N$4/10, COUNTIF(N86:N88, $BA$1)) +
              MIN(Payline!N$3/10, COUNTIF(N87:N89, $BA$1)),
    TRUE, ""
)</f>
        <v>0.3</v>
      </c>
      <c r="BF87" s="46">
        <v>83</v>
      </c>
      <c r="BG87" s="43" cm="1">
        <f t="array" aca="1" ref="BG87" ca="1">_xlfn.IFS(
    $I87=0,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$I87&lt;C$14, MIN(Payline!J$5/10, COUNTIF(J85:J87, $BG$1)) +
              MIN(Payline!J$4/10, COUNTIF(J86:J88, $BG$1)) +
              MIN(Payline!J$3/10, COUNTIF(J87:J89, $BG$1)),
    TRUE, ""
)</f>
        <v>0.7</v>
      </c>
      <c r="BH87" s="43" cm="1">
        <f t="array" aca="1" ref="BH87" ca="1">_xlfn.IFS(
    $I87=0,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$I87&lt;D$14, MIN(Payline!K$5/10, COUNTIF(K85:K87, $BG$1)) +
              MIN(Payline!K$4/10, COUNTIF(K86:K88, $BG$1)) +
              MIN(Payline!K$3/10, COUNTIF(K87:K89, $BG$1)),
    TRUE, ""
)</f>
        <v>0.7</v>
      </c>
      <c r="BI87" s="43" cm="1">
        <f t="array" aca="1" ref="BI87" ca="1">_xlfn.IFS(
    $I87=0,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$I87&lt;E$14, MIN(Payline!L$5/10, COUNTIF(L85:L87, $BG$1)) +
              MIN(Payline!L$4/10, COUNTIF(L86:L88, $BG$1)) +
              MIN(Payline!L$3/10, COUNTIF(L87:L89, $BG$1)),
    TRUE, ""
)</f>
        <v>0.7</v>
      </c>
      <c r="BJ87" s="43" cm="1">
        <f t="array" aca="1" ref="BJ87" ca="1">_xlfn.IFS(
    $I87=0,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$I87&lt;F$14, MIN(Payline!M$5/10, COUNTIF(M85:M87, $BG$1)) +
              MIN(Payline!M$4/10, COUNTIF(M86:M88, $BG$1)) +
              MIN(Payline!M$3/10, COUNTIF(M87:M89, $BG$1)),
    TRUE, ""
)</f>
        <v>0.6</v>
      </c>
      <c r="BK87" s="43" cm="1">
        <f t="array" aca="1" ref="BK87" ca="1">_xlfn.IFS(
    $I87=0,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$I87&lt;G$14, MIN(Payline!N$5/10, COUNTIF(N85:N87, $BG$1)) +
              MIN(Payline!N$4/10, COUNTIF(N86:N88, $BG$1)) +
              MIN(Payline!N$3/10, COUNTIF(N87:N89, $BG$1)),
    TRUE, ""
)</f>
        <v>0.7</v>
      </c>
      <c r="BL87" s="46">
        <v>83</v>
      </c>
      <c r="BM87" s="43" cm="1">
        <f t="array" aca="1" ref="BM87" ca="1">_xlfn.IFS(
    $I87=0,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$I87&lt;C$14, MIN(Payline!J$5/10, COUNTIF(J85:J87, $BM$1)) +
              MIN(Payline!J$4/10, COUNTIF(J86:J88, $BM$1)) +
              MIN(Payline!J$3/10, COUNTIF(J87:J89, $BM$1)),
    TRUE, ""
)</f>
        <v>0</v>
      </c>
      <c r="BN87" s="43" cm="1">
        <f t="array" aca="1" ref="BN87" ca="1">_xlfn.IFS(
    $I87=0,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$I87&lt;D$14, MIN(Payline!K$5/10, COUNTIF(K85:K87, $BM$1)) +
              MIN(Payline!K$4/10, COUNTIF(K86:K88, $BM$1)) +
              MIN(Payline!K$3/10, COUNTIF(K87:K89, $BM$1)),
    TRUE, ""
)</f>
        <v>0</v>
      </c>
      <c r="BO87" s="43" cm="1">
        <f t="array" aca="1" ref="BO87" ca="1">_xlfn.IFS(
    $I87=0,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$I87&lt;E$14, MIN(Payline!L$5/10, COUNTIF(L85:L87, $BM$1)) +
              MIN(Payline!L$4/10, COUNTIF(L86:L88, $BM$1)) +
              MIN(Payline!L$3/10, COUNTIF(L87:L89, $BM$1)),
    TRUE, ""
)</f>
        <v>0</v>
      </c>
      <c r="BP87" s="43" cm="1">
        <f t="array" aca="1" ref="BP87" ca="1">_xlfn.IFS(
    $I87=0,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$I87&lt;F$14, MIN(Payline!M$5/10, COUNTIF(M85:M87, $BM$1)) +
              MIN(Payline!M$4/10, COUNTIF(M86:M88, $BM$1)) +
              MIN(Payline!M$3/10, COUNTIF(M87:M89, $BM$1)),
    TRUE, ""
)</f>
        <v>0</v>
      </c>
      <c r="BQ87" s="161" cm="1">
        <f t="array" aca="1" ref="BQ87" ca="1">_xlfn.IFS(
    $I87=0,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$I87&lt;G$14, MIN(Payline!N$5/10, COUNTIF(N85:N87, $BM$1)) +
              MIN(Payline!N$4/10, COUNTIF(N86:N88, $BM$1)) +
              MIN(Payline!N$3/10, COUNTIF(N87:N89, $BM$1)),
    TRUE, ""
)</f>
        <v>0</v>
      </c>
    </row>
    <row r="88" spans="1:69">
      <c r="A88" s="90" t="s">
        <v>8</v>
      </c>
      <c r="B88" s="63">
        <v>6</v>
      </c>
      <c r="C88" s="90">
        <f t="shared" ca="1" si="24"/>
        <v>10.1</v>
      </c>
      <c r="D88" s="43">
        <f t="shared" ca="1" si="24"/>
        <v>9.9</v>
      </c>
      <c r="E88" s="43">
        <f t="shared" ca="1" si="24"/>
        <v>10.1</v>
      </c>
      <c r="F88" s="43">
        <f t="shared" ca="1" si="24"/>
        <v>9</v>
      </c>
      <c r="G88" s="89">
        <f t="shared" ca="1" si="24"/>
        <v>9.1</v>
      </c>
      <c r="I88" s="84">
        <v>84</v>
      </c>
      <c r="J88" s="83" t="s">
        <v>185</v>
      </c>
      <c r="K88" s="83" t="s">
        <v>185</v>
      </c>
      <c r="L88" s="83" t="s">
        <v>185</v>
      </c>
      <c r="M88" s="83" t="s">
        <v>185</v>
      </c>
      <c r="N88" s="83" t="s">
        <v>185</v>
      </c>
      <c r="P88" s="46">
        <v>84</v>
      </c>
      <c r="Q88" s="43" cm="1">
        <f t="array" aca="1" ref="Q88" ca="1">_xlfn.IFS(
    $I88=0,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$I88=1, MIN(Payline!J$5/10, COUNTIF(INDIRECT(ADDRESS(C$14+3, COLUMN(J$1))), $Q$1) + COUNTIF(J$4, $Q$1) + COUNTIF(J$5, $Q$1)) +
          MIN(Payline!J$4/10, COUNTIF(J$4, $Q$1) + COUNTIF(J$5, $Q$1) + COUNTIF(J$6, $Q$1)) +
          MIN(Payline!J$3/10, COUNTIF(J$5:J$7, $Q$1)),
    $I88=(C$14-2),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$I88&lt;C$14, MIN(Payline!J$5/10, COUNTIF(J86:J88, $Q$1)) +
              MIN(Payline!J$4/10, COUNTIF(J87:J89, $Q$1)) +
              MIN(Payline!J$3/10, COUNTIF(J88:J90, $Q$1)),
    TRUE, ""
)</f>
        <v>1</v>
      </c>
      <c r="R88" s="43" cm="1">
        <f t="array" aca="1" ref="R88" ca="1">_xlfn.IFS(
    $I88=0,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$I88=1, MIN(Payline!K$5/10, COUNTIF(INDIRECT(ADDRESS(D$14+3, COLUMN(K$1))), $Q$1) + COUNTIF(K$4, $Q$1) + COUNTIF(K$5, $Q$1)) +
          MIN(Payline!K$4/10, COUNTIF(K$4, $Q$1) + COUNTIF(K$5, $Q$1) + COUNTIF(K$6, $Q$1)) +
          MIN(Payline!K$3/10, COUNTIF(K$5:K$7, $Q$1)),
    $I88=(D$14-2),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$I88&lt;D$14, MIN(Payline!K$5/10, COUNTIF(K86:K88, $Q$1)) +
              MIN(Payline!K$4/10, COUNTIF(K87:K89, $Q$1)) +
              MIN(Payline!K$3/10, COUNTIF(K88:K90, $Q$1)),
    TRUE, ""
)</f>
        <v>1</v>
      </c>
      <c r="S88" s="43" cm="1">
        <f t="array" aca="1" ref="S88" ca="1">_xlfn.IFS(
    $I88=0,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$I88=1, MIN(Payline!L$5/10, COUNTIF(INDIRECT(ADDRESS(E$14+3, COLUMN(L$1))), $Q$1) + COUNTIF(L$4, $Q$1) + COUNTIF(L$5, $Q$1)) +
          MIN(Payline!L$4/10, COUNTIF(L$4, $Q$1) + COUNTIF(L$5, $Q$1) + COUNTIF(L$6, $Q$1)) +
          MIN(Payline!L$3/10, COUNTIF(L$5:L$7, $Q$1)),
    $I88=(E$14-2),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$I88&lt;E$14, MIN(Payline!L$5/10, COUNTIF(L86:L88, $Q$1)) +
              MIN(Payline!L$4/10, COUNTIF(L87:L89, $Q$1)) +
              MIN(Payline!L$3/10, COUNTIF(L88:L90, $Q$1)),
    TRUE, ""
)</f>
        <v>1</v>
      </c>
      <c r="T88" s="43" cm="1">
        <f t="array" aca="1" ref="T88" ca="1">_xlfn.IFS(
    $I88=0,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$I88=1, MIN(Payline!M$5/10, COUNTIF(INDIRECT(ADDRESS(F$14+3, COLUMN(M$1))), $Q$1) + COUNTIF(M$4, $Q$1) + COUNTIF(M$5, $Q$1)) +
          MIN(Payline!M$4/10, COUNTIF(M$4, $Q$1) + COUNTIF(M$5, $Q$1) + COUNTIF(M$6, $Q$1)) +
          MIN(Payline!M$3/10, COUNTIF(M$5:M$7, $Q$1)),
    $I88=(F$14-2),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$I88&lt;F$14, MIN(Payline!M$5/10, COUNTIF(M86:M88, $Q$1)) +
              MIN(Payline!M$4/10, COUNTIF(M87:M89, $Q$1)) +
              MIN(Payline!M$3/10, COUNTIF(M88:M90, $Q$1)),
    TRUE, ""
)</f>
        <v>1</v>
      </c>
      <c r="U88" s="43" cm="1">
        <f t="array" aca="1" ref="U88" ca="1">_xlfn.IFS(
    $I88=0,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$I88=1, MIN(Payline!N$5/10, COUNTIF(INDIRECT(ADDRESS(G$14+3, COLUMN(N$1))), $Q$1) + COUNTIF(N$4, $Q$1) + COUNTIF(N$5, $Q$1)) +
          MIN(Payline!N$4/10, COUNTIF(N$4, $Q$1) + COUNTIF(N$5, $Q$1) + COUNTIF(N$6, $Q$1)) +
          MIN(Payline!N$3/10, COUNTIF(N$5:N$7, $Q$1)),
    $I88=(G$14-2),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$I88&lt;G$14, MIN(Payline!N$5/10, COUNTIF(N86:N88, $Q$1)) +
              MIN(Payline!N$4/10, COUNTIF(N87:N89, $Q$1)) +
              MIN(Payline!N$3/10, COUNTIF(N88:N90, $Q$1)),
    TRUE, ""
)</f>
        <v>1</v>
      </c>
      <c r="V88" s="46">
        <v>84</v>
      </c>
      <c r="W88" s="43" cm="1">
        <f t="array" aca="1" ref="W88" ca="1">_xlfn.IFS(
    $I88=0,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$I88=1, MIN(Payline!J$5/10, COUNTIF(INDIRECT(ADDRESS(C$14+3, COLUMN(J$1))), $W$1) + COUNTIF(J$4, $W$1) + COUNTIF(J$5, $W$1)) +
          MIN(Payline!J$4/10, COUNTIF(J$4, $W$1) + COUNTIF(J$5, $W$1) + COUNTIF(J$6, $W$1)) +
          MIN(Payline!J$3/10, COUNTIF(J$5:J$7, $W$1)),
    $I88=(C$14-2),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$I88&lt;C$14, MIN(Payline!J$5/10, COUNTIF(J86:J88, $W$1)) +
              MIN(Payline!J$4/10, COUNTIF(J87:J89, $W$1)) +
              MIN(Payline!J$3/10, COUNTIF(J88:J90, $W$1)),
    TRUE, ""
)</f>
        <v>0.7</v>
      </c>
      <c r="X88" s="43" cm="1">
        <f t="array" aca="1" ref="X88" ca="1">_xlfn.IFS(
    $I88=0,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$I88=1, MIN(Payline!K$5/10, COUNTIF(INDIRECT(ADDRESS(D$14+3, COLUMN(K$1))), $W$1) + COUNTIF(K$4, $W$1) + COUNTIF(K$5, $W$1)) +
          MIN(Payline!K$4/10, COUNTIF(K$4, $W$1) + COUNTIF(K$5, $W$1) + COUNTIF(K$6, $W$1)) +
          MIN(Payline!K$3/10, COUNTIF(K$5:K$7, $W$1)),
    $I88=(D$14-2),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$I88&lt;D$14, MIN(Payline!K$5/10, COUNTIF(K86:K88, $W$1)) +
              MIN(Payline!K$4/10, COUNTIF(K87:K89, $W$1)) +
              MIN(Payline!K$3/10, COUNTIF(K88:K90, $W$1)),
    TRUE, ""
)</f>
        <v>0.6</v>
      </c>
      <c r="Y88" s="43" cm="1">
        <f t="array" aca="1" ref="Y88" ca="1">_xlfn.IFS(
    $I88=0,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$I88=1, MIN(Payline!L$5/10, COUNTIF(INDIRECT(ADDRESS(E$14+3, COLUMN(L$1))), $W$1) + COUNTIF(L$4, $W$1) + COUNTIF(L$5, $W$1)) +
          MIN(Payline!L$4/10, COUNTIF(L$4, $W$1) + COUNTIF(L$5, $W$1) + COUNTIF(L$6, $W$1)) +
          MIN(Payline!L$3/10, COUNTIF(L$5:L$7, $W$1)),
    $I88=(E$14-2),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$I88&lt;E$14, MIN(Payline!L$5/10, COUNTIF(L86:L88, $W$1)) +
              MIN(Payline!L$4/10, COUNTIF(L87:L89, $W$1)) +
              MIN(Payline!L$3/10, COUNTIF(L88:L90, $W$1)),
    TRUE, ""
)</f>
        <v>0.7</v>
      </c>
      <c r="Z88" s="43" cm="1">
        <f t="array" aca="1" ref="Z88" ca="1">_xlfn.IFS(
    $I88=0,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$I88=1, MIN(Payline!M$5/10, COUNTIF(INDIRECT(ADDRESS(F$14+3, COLUMN(M$1))), $W$1) + COUNTIF(M$4, $W$1) + COUNTIF(M$5, $W$1)) +
          MIN(Payline!M$4/10, COUNTIF(M$4, $W$1) + COUNTIF(M$5, $W$1) + COUNTIF(M$6, $W$1)) +
          MIN(Payline!M$3/10, COUNTIF(M$5:M$7, $W$1)),
    $I88=(F$14-2),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$I88&lt;F$14, MIN(Payline!M$5/10, COUNTIF(M86:M88, $W$1)) +
              MIN(Payline!M$4/10, COUNTIF(M87:M89, $W$1)) +
              MIN(Payline!M$3/10, COUNTIF(M88:M90, $W$1)),
    TRUE, ""
)</f>
        <v>0.7</v>
      </c>
      <c r="AA88" s="43" cm="1">
        <f t="array" aca="1" ref="AA88" ca="1">_xlfn.IFS(
    $I88=0,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$I88=1, MIN(Payline!N$5/10, COUNTIF(INDIRECT(ADDRESS(G$14+3, COLUMN(N$1))), $W$1) + COUNTIF(N$4, $W$1) + COUNTIF(N$5, $W$1)) +
          MIN(Payline!N$4/10, COUNTIF(N$4, $W$1) + COUNTIF(N$5, $W$1) + COUNTIF(N$6, $W$1)) +
          MIN(Payline!N$3/10, COUNTIF(N$5:N$7, $W$1)),
    $I88=(G$14-2),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$I88&lt;G$14, MIN(Payline!N$5/10, COUNTIF(N86:N88, $W$1)) +
              MIN(Payline!N$4/10, COUNTIF(N87:N89, $W$1)) +
              MIN(Payline!N$3/10, COUNTIF(N88:N90, $W$1)),
    TRUE, ""
)</f>
        <v>0.7</v>
      </c>
      <c r="AB88" s="46">
        <v>84</v>
      </c>
      <c r="AC88" s="43" cm="1">
        <f t="array" aca="1" ref="AC88" ca="1">_xlfn.IFS(
    $I88=0,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$I88&lt;C$14, MIN(Payline!J$5/10, COUNTIF(J86:J88, $AC$1)) +
              MIN(Payline!J$4/10, COUNTIF(J87:J89, $AC$1)) +
              MIN(Payline!J$3/10, COUNTIF(J88:J90, $AC$1)),
    TRUE, ""
)</f>
        <v>0.3</v>
      </c>
      <c r="AD88" s="43" cm="1">
        <f t="array" aca="1" ref="AD88" ca="1">_xlfn.IFS(
    $I88=0,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$I88&lt;D$14, MIN(Payline!K$5/10, COUNTIF(K86:K88, $AC$1)) +
              MIN(Payline!K$4/10, COUNTIF(K87:K89, $AC$1)) +
              MIN(Payline!K$3/10, COUNTIF(K88:K90, $AC$1)),
    TRUE, ""
)</f>
        <v>0.3</v>
      </c>
      <c r="AE88" s="43" cm="1">
        <f t="array" aca="1" ref="AE88" ca="1">_xlfn.IFS(
    $I88=0,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$I88&lt;E$14, MIN(Payline!L$5/10, COUNTIF(L86:L88, $AC$1)) +
              MIN(Payline!L$4/10, COUNTIF(L87:L89, $AC$1)) +
              MIN(Payline!L$3/10, COUNTIF(L88:L90, $AC$1)),
    TRUE, ""
)</f>
        <v>0.3</v>
      </c>
      <c r="AF88" s="43" cm="1">
        <f t="array" aca="1" ref="AF88" ca="1">_xlfn.IFS(
    $I88=0,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$I88&lt;F$14, MIN(Payline!M$5/10, COUNTIF(M86:M88, $AC$1)) +
              MIN(Payline!M$4/10, COUNTIF(M87:M89, $AC$1)) +
              MIN(Payline!M$3/10, COUNTIF(M88:M90, $AC$1)),
    TRUE, ""
)</f>
        <v>0.4</v>
      </c>
      <c r="AG88" s="43" cm="1">
        <f t="array" aca="1" ref="AG88" ca="1">_xlfn.IFS(
    $I88=0,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$I88&lt;G$14, MIN(Payline!N$5/10, COUNTIF(N86:N88, $AC$1)) +
              MIN(Payline!N$4/10, COUNTIF(N87:N89, $AC$1)) +
              MIN(Payline!N$3/10, COUNTIF(N88:N90, $AC$1)),
    TRUE, ""
)</f>
        <v>0.3</v>
      </c>
      <c r="AH88" s="46">
        <v>84</v>
      </c>
      <c r="AI88" s="43" cm="1">
        <f t="array" aca="1" ref="AI88" ca="1">_xlfn.IFS(
    $I88=0,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$I88&lt;C$14, MIN(Payline!J$5/10, COUNTIF(J86:J88, $AI$1)) +
              MIN(Payline!J$4/10, COUNTIF(J87:J89, $AI$1)) +
              MIN(Payline!J$3/10, COUNTIF(J88:J90, $AI$1)),
    TRUE, ""
)</f>
        <v>0</v>
      </c>
      <c r="AJ88" s="43" cm="1">
        <f t="array" aca="1" ref="AJ88" ca="1">_xlfn.IFS(
    $I88=0,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$I88&lt;D$14, MIN(Payline!K$5/10, COUNTIF(K86:K88, $AI$1)) +
              MIN(Payline!K$4/10, COUNTIF(K87:K89, $AI$1)) +
              MIN(Payline!K$3/10, COUNTIF(K88:K90, $AI$1)),
    TRUE, ""
)</f>
        <v>0</v>
      </c>
      <c r="AK88" s="43" cm="1">
        <f t="array" aca="1" ref="AK88" ca="1">_xlfn.IFS(
    $I88=0,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$I88&lt;E$14, MIN(Payline!L$5/10, COUNTIF(L86:L88, $AI$1)) +
              MIN(Payline!L$4/10, COUNTIF(L87:L89, $AI$1)) +
              MIN(Payline!L$3/10, COUNTIF(L88:L90, $AI$1)),
    TRUE, ""
)</f>
        <v>0</v>
      </c>
      <c r="AL88" s="43" cm="1">
        <f t="array" aca="1" ref="AL88" ca="1">_xlfn.IFS(
    $I88=0,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$I88&lt;F$14, MIN(Payline!M$5/10, COUNTIF(M86:M88, $AI$1)) +
              MIN(Payline!M$4/10, COUNTIF(M87:M89, $AI$1)) +
              MIN(Payline!M$3/10, COUNTIF(M88:M90, $AI$1)),
    TRUE, ""
)</f>
        <v>0</v>
      </c>
      <c r="AM88" s="43" cm="1">
        <f t="array" aca="1" ref="AM88" ca="1">_xlfn.IFS(
    $I88=0,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$I88&lt;G$14, MIN(Payline!N$5/10, COUNTIF(N86:N88, $AI$1)) +
              MIN(Payline!N$4/10, COUNTIF(N87:N89, $AI$1)) +
              MIN(Payline!N$3/10, COUNTIF(N88:N90, $AI$1)),
    TRUE, ""
)</f>
        <v>0</v>
      </c>
      <c r="AN88" s="46">
        <v>84</v>
      </c>
      <c r="AO88" s="43" cm="1">
        <f t="array" aca="1" ref="AO88" ca="1">_xlfn.IFS(
    $I88=0,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$I88&lt;C$14, MIN(Payline!J$5/10, COUNTIF(J86:J88, $AO$1)) +
              MIN(Payline!J$4/10, COUNTIF(J87:J89, $AO$1)) +
              MIN(Payline!J$3/10, COUNTIF(J88:J90, $AO$1)),
    TRUE, ""
)</f>
        <v>0.7</v>
      </c>
      <c r="AP88" s="43" cm="1">
        <f t="array" aca="1" ref="AP88" ca="1">_xlfn.IFS(
    $I88=0,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$I88&lt;D$14, MIN(Payline!K$5/10, COUNTIF(K86:K88, $AO$1)) +
              MIN(Payline!K$4/10, COUNTIF(K87:K89, $AO$1)) +
              MIN(Payline!K$3/10, COUNTIF(K88:K90, $AO$1)),
    TRUE, ""
)</f>
        <v>0.7</v>
      </c>
      <c r="AQ88" s="43" cm="1">
        <f t="array" aca="1" ref="AQ88" ca="1">_xlfn.IFS(
    $I88=0,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$I88&lt;E$14, MIN(Payline!L$5/10, COUNTIF(L86:L88, $AO$1)) +
              MIN(Payline!L$4/10, COUNTIF(L87:L89, $AO$1)) +
              MIN(Payline!L$3/10, COUNTIF(L88:L90, $AO$1)),
    TRUE, ""
)</f>
        <v>0.7</v>
      </c>
      <c r="AR88" s="43" cm="1">
        <f t="array" aca="1" ref="AR88" ca="1">_xlfn.IFS(
    $I88=0,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$I88&lt;F$14, MIN(Payline!M$5/10, COUNTIF(M86:M88, $AO$1)) +
              MIN(Payline!M$4/10, COUNTIF(M87:M89, $AO$1)) +
              MIN(Payline!M$3/10, COUNTIF(M88:M90, $AO$1)),
    TRUE, ""
)</f>
        <v>0.6</v>
      </c>
      <c r="AS88" s="43" cm="1">
        <f t="array" aca="1" ref="AS88" ca="1">_xlfn.IFS(
    $I88=0,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$I88&lt;G$14, MIN(Payline!N$5/10, COUNTIF(N86:N88, $AO$1)) +
              MIN(Payline!N$4/10, COUNTIF(N87:N89, $AO$1)) +
              MIN(Payline!N$3/10, COUNTIF(N88:N90, $AO$1)),
    TRUE, ""
)</f>
        <v>0.7</v>
      </c>
      <c r="AT88" s="46">
        <v>84</v>
      </c>
      <c r="AU88" s="43" cm="1">
        <f t="array" aca="1" ref="AU88" ca="1">_xlfn.IFS(
    $I88=0,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$I88&lt;C$14, MIN(Payline!J$5/10, COUNTIF(J86:J88, $AU$1)) +
              MIN(Payline!J$4/10, COUNTIF(J87:J89, $AU$1)) +
              MIN(Payline!J$3/10, COUNTIF(J88:J90, $AU$1)),
    TRUE, ""
)</f>
        <v>0</v>
      </c>
      <c r="AV88" s="43" cm="1">
        <f t="array" aca="1" ref="AV88" ca="1">_xlfn.IFS(
    $I88=0,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$I88&lt;D$14, MIN(Payline!K$5/10, COUNTIF(K86:K88, $AU$1)) +
              MIN(Payline!K$4/10, COUNTIF(K87:K89, $AU$1)) +
              MIN(Payline!K$3/10, COUNTIF(K88:K90, $AU$1)),
    TRUE, ""
)</f>
        <v>0</v>
      </c>
      <c r="AW88" s="43" cm="1">
        <f t="array" aca="1" ref="AW88" ca="1">_xlfn.IFS(
    $I88=0,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$I88&lt;E$14, MIN(Payline!L$5/10, COUNTIF(L86:L88, $AU$1)) +
              MIN(Payline!L$4/10, COUNTIF(L87:L89, $AU$1)) +
              MIN(Payline!L$3/10, COUNTIF(L88:L90, $AU$1)),
    TRUE, ""
)</f>
        <v>0</v>
      </c>
      <c r="AX88" s="43" cm="1">
        <f t="array" aca="1" ref="AX88" ca="1">_xlfn.IFS(
    $I88=0,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$I88&lt;F$14, MIN(Payline!M$5/10, COUNTIF(M86:M88, $AU$1)) +
              MIN(Payline!M$4/10, COUNTIF(M87:M89, $AU$1)) +
              MIN(Payline!M$3/10, COUNTIF(M88:M90, $AU$1)),
    TRUE, ""
)</f>
        <v>0</v>
      </c>
      <c r="AY88" s="43" cm="1">
        <f t="array" aca="1" ref="AY88" ca="1">_xlfn.IFS(
    $I88=0,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$I88&lt;G$14, MIN(Payline!N$5/10, COUNTIF(N86:N88, $AU$1)) +
              MIN(Payline!N$4/10, COUNTIF(N87:N89, $AU$1)) +
              MIN(Payline!N$3/10, COUNTIF(N88:N90, $AU$1)),
    TRUE, ""
)</f>
        <v>0</v>
      </c>
      <c r="AZ88" s="46">
        <v>84</v>
      </c>
      <c r="BA88" s="43" cm="1">
        <f t="array" aca="1" ref="BA88" ca="1">_xlfn.IFS(
    $I88=0,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$I88&lt;C$14, MIN(Payline!J$5/10, COUNTIF(J86:J88, $BA$1)) +
              MIN(Payline!J$4/10, COUNTIF(J87:J89, $BA$1)) +
              MIN(Payline!J$3/10, COUNTIF(J88:J90, $BA$1)),
    TRUE, ""
)</f>
        <v>0</v>
      </c>
      <c r="BB88" s="43" cm="1">
        <f t="array" aca="1" ref="BB88" ca="1">_xlfn.IFS(
    $I88=0,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$I88&lt;D$14, MIN(Payline!K$5/10, COUNTIF(K86:K88, $BA$1)) +
              MIN(Payline!K$4/10, COUNTIF(K87:K89, $BA$1)) +
              MIN(Payline!K$3/10, COUNTIF(K88:K90, $BA$1)),
    TRUE, ""
)</f>
        <v>0</v>
      </c>
      <c r="BC88" s="43" cm="1">
        <f t="array" aca="1" ref="BC88" ca="1">_xlfn.IFS(
    $I88=0,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$I88&lt;E$14, MIN(Payline!L$5/10, COUNTIF(L86:L88, $BA$1)) +
              MIN(Payline!L$4/10, COUNTIF(L87:L89, $BA$1)) +
              MIN(Payline!L$3/10, COUNTIF(L88:L90, $BA$1)),
    TRUE, ""
)</f>
        <v>0</v>
      </c>
      <c r="BD88" s="43" cm="1">
        <f t="array" aca="1" ref="BD88" ca="1">_xlfn.IFS(
    $I88=0,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$I88&lt;F$14, MIN(Payline!M$5/10, COUNTIF(M86:M88, $BA$1)) +
              MIN(Payline!M$4/10, COUNTIF(M87:M89, $BA$1)) +
              MIN(Payline!M$3/10, COUNTIF(M88:M90, $BA$1)),
    TRUE, ""
)</f>
        <v>0</v>
      </c>
      <c r="BE88" s="43" cm="1">
        <f t="array" aca="1" ref="BE88" ca="1">_xlfn.IFS(
    $I88=0,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$I88&lt;G$14, MIN(Payline!N$5/10, COUNTIF(N86:N88, $BA$1)) +
              MIN(Payline!N$4/10, COUNTIF(N87:N89, $BA$1)) +
              MIN(Payline!N$3/10, COUNTIF(N88:N90, $BA$1)),
    TRUE, ""
)</f>
        <v>0</v>
      </c>
      <c r="BF88" s="46">
        <v>84</v>
      </c>
      <c r="BG88" s="43" cm="1">
        <f t="array" aca="1" ref="BG88" ca="1">_xlfn.IFS(
    $I88=0,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$I88&lt;C$14, MIN(Payline!J$5/10, COUNTIF(J86:J88, $BG$1)) +
              MIN(Payline!J$4/10, COUNTIF(J87:J89, $BG$1)) +
              MIN(Payline!J$3/10, COUNTIF(J88:J90, $BG$1)),
    TRUE, ""
)</f>
        <v>0.3</v>
      </c>
      <c r="BH88" s="43" cm="1">
        <f t="array" aca="1" ref="BH88" ca="1">_xlfn.IFS(
    $I88=0,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$I88&lt;D$14, MIN(Payline!K$5/10, COUNTIF(K86:K88, $BG$1)) +
              MIN(Payline!K$4/10, COUNTIF(K87:K89, $BG$1)) +
              MIN(Payline!K$3/10, COUNTIF(K88:K90, $BG$1)),
    TRUE, ""
)</f>
        <v>0.4</v>
      </c>
      <c r="BI88" s="43" cm="1">
        <f t="array" aca="1" ref="BI88" ca="1">_xlfn.IFS(
    $I88=0,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$I88&lt;E$14, MIN(Payline!L$5/10, COUNTIF(L86:L88, $BG$1)) +
              MIN(Payline!L$4/10, COUNTIF(L87:L89, $BG$1)) +
              MIN(Payline!L$3/10, COUNTIF(L88:L90, $BG$1)),
    TRUE, ""
)</f>
        <v>0.3</v>
      </c>
      <c r="BJ88" s="43" cm="1">
        <f t="array" aca="1" ref="BJ88" ca="1">_xlfn.IFS(
    $I88=0,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$I88&lt;F$14, MIN(Payline!M$5/10, COUNTIF(M86:M88, $BG$1)) +
              MIN(Payline!M$4/10, COUNTIF(M87:M89, $BG$1)) +
              MIN(Payline!M$3/10, COUNTIF(M88:M90, $BG$1)),
    TRUE, ""
)</f>
        <v>0.3</v>
      </c>
      <c r="BK88" s="43" cm="1">
        <f t="array" aca="1" ref="BK88" ca="1">_xlfn.IFS(
    $I88=0,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$I88&lt;G$14, MIN(Payline!N$5/10, COUNTIF(N86:N88, $BG$1)) +
              MIN(Payline!N$4/10, COUNTIF(N87:N89, $BG$1)) +
              MIN(Payline!N$3/10, COUNTIF(N88:N90, $BG$1)),
    TRUE, ""
)</f>
        <v>0.3</v>
      </c>
      <c r="BL88" s="46">
        <v>84</v>
      </c>
      <c r="BM88" s="43" cm="1">
        <f t="array" aca="1" ref="BM88" ca="1">_xlfn.IFS(
    $I88=0,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$I88&lt;C$14, MIN(Payline!J$5/10, COUNTIF(J86:J88, $BM$1)) +
              MIN(Payline!J$4/10, COUNTIF(J87:J89, $BM$1)) +
              MIN(Payline!J$3/10, COUNTIF(J88:J90, $BM$1)),
    TRUE, ""
)</f>
        <v>0</v>
      </c>
      <c r="BN88" s="43" cm="1">
        <f t="array" aca="1" ref="BN88" ca="1">_xlfn.IFS(
    $I88=0,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$I88&lt;D$14, MIN(Payline!K$5/10, COUNTIF(K86:K88, $BM$1)) +
              MIN(Payline!K$4/10, COUNTIF(K87:K89, $BM$1)) +
              MIN(Payline!K$3/10, COUNTIF(K88:K90, $BM$1)),
    TRUE, ""
)</f>
        <v>0</v>
      </c>
      <c r="BO88" s="43" cm="1">
        <f t="array" aca="1" ref="BO88" ca="1">_xlfn.IFS(
    $I88=0,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$I88&lt;E$14, MIN(Payline!L$5/10, COUNTIF(L86:L88, $BM$1)) +
              MIN(Payline!L$4/10, COUNTIF(L87:L89, $BM$1)) +
              MIN(Payline!L$3/10, COUNTIF(L88:L90, $BM$1)),
    TRUE, ""
)</f>
        <v>0</v>
      </c>
      <c r="BP88" s="43" cm="1">
        <f t="array" aca="1" ref="BP88" ca="1">_xlfn.IFS(
    $I88=0,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$I88&lt;F$14, MIN(Payline!M$5/10, COUNTIF(M86:M88, $BM$1)) +
              MIN(Payline!M$4/10, COUNTIF(M87:M89, $BM$1)) +
              MIN(Payline!M$3/10, COUNTIF(M88:M90, $BM$1)),
    TRUE, ""
)</f>
        <v>0</v>
      </c>
      <c r="BQ88" s="161" cm="1">
        <f t="array" aca="1" ref="BQ88" ca="1">_xlfn.IFS(
    $I88=0,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$I88&lt;G$14, MIN(Payline!N$5/10, COUNTIF(N86:N88, $BM$1)) +
              MIN(Payline!N$4/10, COUNTIF(N87:N89, $BM$1)) +
              MIN(Payline!N$3/10, COUNTIF(N88:N90, $BM$1)),
    TRUE, ""
)</f>
        <v>0</v>
      </c>
    </row>
    <row r="89" spans="1:69">
      <c r="A89" s="90" t="s">
        <v>7</v>
      </c>
      <c r="B89" s="63">
        <v>7</v>
      </c>
      <c r="C89" s="90">
        <f t="shared" ca="1" si="24"/>
        <v>9.4</v>
      </c>
      <c r="D89" s="43">
        <f t="shared" ca="1" si="24"/>
        <v>9.1999999999999993</v>
      </c>
      <c r="E89" s="43">
        <f t="shared" ca="1" si="24"/>
        <v>9.4</v>
      </c>
      <c r="F89" s="43">
        <f t="shared" ca="1" si="24"/>
        <v>9.4</v>
      </c>
      <c r="G89" s="89">
        <f t="shared" ca="1" si="24"/>
        <v>9.4</v>
      </c>
      <c r="I89" s="84">
        <v>85</v>
      </c>
      <c r="J89" s="83" t="s">
        <v>186</v>
      </c>
      <c r="K89" s="83" t="s">
        <v>186</v>
      </c>
      <c r="L89" s="83" t="s">
        <v>186</v>
      </c>
      <c r="M89" s="83" t="s">
        <v>186</v>
      </c>
      <c r="N89" s="83" t="s">
        <v>186</v>
      </c>
      <c r="P89" s="46">
        <v>85</v>
      </c>
      <c r="Q89" s="43" cm="1">
        <f t="array" aca="1" ref="Q89" ca="1">_xlfn.IFS(
    $I89=0,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$I89=1, MIN(Payline!J$5/10, COUNTIF(INDIRECT(ADDRESS(C$14+3, COLUMN(J$1))), $Q$1) + COUNTIF(J$4, $Q$1) + COUNTIF(J$5, $Q$1)) +
          MIN(Payline!J$4/10, COUNTIF(J$4, $Q$1) + COUNTIF(J$5, $Q$1) + COUNTIF(J$6, $Q$1)) +
          MIN(Payline!J$3/10, COUNTIF(J$5:J$7, $Q$1)),
    $I89=(C$14-2),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$I89=(C$14-1),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$I89&lt;C$14, MIN(Payline!J$5/10, COUNTIF(J87:J89, $Q$1)) +
              MIN(Payline!J$4/10, COUNTIF(J88:J90, $Q$1)) +
              MIN(Payline!J$3/10, COUNTIF(J89:J91, $Q$1)),
    TRUE, ""
)</f>
        <v>0.7</v>
      </c>
      <c r="R89" s="43" cm="1">
        <f t="array" aca="1" ref="R89" ca="1">_xlfn.IFS(
    $I89=0,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$I89=1, MIN(Payline!K$5/10, COUNTIF(INDIRECT(ADDRESS(D$14+3, COLUMN(K$1))), $Q$1) + COUNTIF(K$4, $Q$1) + COUNTIF(K$5, $Q$1)) +
          MIN(Payline!K$4/10, COUNTIF(K$4, $Q$1) + COUNTIF(K$5, $Q$1) + COUNTIF(K$6, $Q$1)) +
          MIN(Payline!K$3/10, COUNTIF(K$5:K$7, $Q$1)),
    $I89=(D$14-2),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$I89=(D$14-1),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$I89&lt;D$14, MIN(Payline!K$5/10, COUNTIF(K87:K89, $Q$1)) +
              MIN(Payline!K$4/10, COUNTIF(K88:K90, $Q$1)) +
              MIN(Payline!K$3/10, COUNTIF(K89:K91, $Q$1)),
    TRUE, ""
)</f>
        <v>0.7</v>
      </c>
      <c r="S89" s="43" cm="1">
        <f t="array" aca="1" ref="S89" ca="1">_xlfn.IFS(
    $I89=0,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$I89=1, MIN(Payline!L$5/10, COUNTIF(INDIRECT(ADDRESS(E$14+3, COLUMN(L$1))), $Q$1) + COUNTIF(L$4, $Q$1) + COUNTIF(L$5, $Q$1)) +
          MIN(Payline!L$4/10, COUNTIF(L$4, $Q$1) + COUNTIF(L$5, $Q$1) + COUNTIF(L$6, $Q$1)) +
          MIN(Payline!L$3/10, COUNTIF(L$5:L$7, $Q$1)),
    $I89=(E$14-2),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$I89=(E$14-1),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$I89&lt;E$14, MIN(Payline!L$5/10, COUNTIF(L87:L89, $Q$1)) +
              MIN(Payline!L$4/10, COUNTIF(L88:L90, $Q$1)) +
              MIN(Payline!L$3/10, COUNTIF(L89:L91, $Q$1)),
    TRUE, ""
)</f>
        <v>0.7</v>
      </c>
      <c r="T89" s="43" cm="1">
        <f t="array" aca="1" ref="T89" ca="1">_xlfn.IFS(
    $I89=0,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$I89=1, MIN(Payline!M$5/10, COUNTIF(INDIRECT(ADDRESS(F$14+3, COLUMN(M$1))), $Q$1) + COUNTIF(M$4, $Q$1) + COUNTIF(M$5, $Q$1)) +
          MIN(Payline!M$4/10, COUNTIF(M$4, $Q$1) + COUNTIF(M$5, $Q$1) + COUNTIF(M$6, $Q$1)) +
          MIN(Payline!M$3/10, COUNTIF(M$5:M$7, $Q$1)),
    $I89=(F$14-2),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$I89=(F$14-1),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$I89&lt;F$14, MIN(Payline!M$5/10, COUNTIF(M87:M89, $Q$1)) +
              MIN(Payline!M$4/10, COUNTIF(M88:M90, $Q$1)) +
              MIN(Payline!M$3/10, COUNTIF(M89:M91, $Q$1)),
    TRUE, ""
)</f>
        <v>0.6</v>
      </c>
      <c r="U89" s="43" cm="1">
        <f t="array" aca="1" ref="U89" ca="1">_xlfn.IFS(
    $I89=0,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$I89=1, MIN(Payline!N$5/10, COUNTIF(INDIRECT(ADDRESS(G$14+3, COLUMN(N$1))), $Q$1) + COUNTIF(N$4, $Q$1) + COUNTIF(N$5, $Q$1)) +
          MIN(Payline!N$4/10, COUNTIF(N$4, $Q$1) + COUNTIF(N$5, $Q$1) + COUNTIF(N$6, $Q$1)) +
          MIN(Payline!N$3/10, COUNTIF(N$5:N$7, $Q$1)),
    $I89=(G$14-2),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$I89=(G$14-1),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$I89&lt;G$14, MIN(Payline!N$5/10, COUNTIF(N87:N89, $Q$1)) +
              MIN(Payline!N$4/10, COUNTIF(N88:N90, $Q$1)) +
              MIN(Payline!N$3/10, COUNTIF(N89:N91, $Q$1)),
    TRUE, ""
)</f>
        <v>0.7</v>
      </c>
      <c r="V89" s="46">
        <v>85</v>
      </c>
      <c r="W89" s="43" cm="1">
        <f t="array" aca="1" ref="W89" ca="1">_xlfn.IFS(
    $I89=0,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$I89=1, MIN(Payline!J$5/10, COUNTIF(INDIRECT(ADDRESS(C$14+3, COLUMN(J$1))), $W$1) + COUNTIF(J$4, $W$1) + COUNTIF(J$5, $W$1)) +
          MIN(Payline!J$4/10, COUNTIF(J$4, $W$1) + COUNTIF(J$5, $W$1) + COUNTIF(J$6, $W$1)) +
          MIN(Payline!J$3/10, COUNTIF(J$5:J$7, $W$1)),
    $I89=(C$14-2),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$I89=(C$14-1),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$I89&lt;C$14, MIN(Payline!J$5/10, COUNTIF(J87:J89, $W$1)) +
              MIN(Payline!J$4/10, COUNTIF(J88:J90, $W$1)) +
              MIN(Payline!J$3/10, COUNTIF(J89:J91, $W$1)),
    TRUE, ""
)</f>
        <v>1</v>
      </c>
      <c r="X89" s="43" cm="1">
        <f t="array" aca="1" ref="X89" ca="1">_xlfn.IFS(
    $I89=0,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$I89=1, MIN(Payline!K$5/10, COUNTIF(INDIRECT(ADDRESS(D$14+3, COLUMN(K$1))), $W$1) + COUNTIF(K$4, $W$1) + COUNTIF(K$5, $W$1)) +
          MIN(Payline!K$4/10, COUNTIF(K$4, $W$1) + COUNTIF(K$5, $W$1) + COUNTIF(K$6, $W$1)) +
          MIN(Payline!K$3/10, COUNTIF(K$5:K$7, $W$1)),
    $I89=(D$14-2),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$I89=(D$14-1),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$I89&lt;D$14, MIN(Payline!K$5/10, COUNTIF(K87:K89, $W$1)) +
              MIN(Payline!K$4/10, COUNTIF(K88:K90, $W$1)) +
              MIN(Payline!K$3/10, COUNTIF(K89:K91, $W$1)),
    TRUE, ""
)</f>
        <v>1</v>
      </c>
      <c r="Y89" s="43" cm="1">
        <f t="array" aca="1" ref="Y89" ca="1">_xlfn.IFS(
    $I89=0,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$I89=1, MIN(Payline!L$5/10, COUNTIF(INDIRECT(ADDRESS(E$14+3, COLUMN(L$1))), $W$1) + COUNTIF(L$4, $W$1) + COUNTIF(L$5, $W$1)) +
          MIN(Payline!L$4/10, COUNTIF(L$4, $W$1) + COUNTIF(L$5, $W$1) + COUNTIF(L$6, $W$1)) +
          MIN(Payline!L$3/10, COUNTIF(L$5:L$7, $W$1)),
    $I89=(E$14-2),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$I89=(E$14-1),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$I89&lt;E$14, MIN(Payline!L$5/10, COUNTIF(L87:L89, $W$1)) +
              MIN(Payline!L$4/10, COUNTIF(L88:L90, $W$1)) +
              MIN(Payline!L$3/10, COUNTIF(L89:L91, $W$1)),
    TRUE, ""
)</f>
        <v>1</v>
      </c>
      <c r="Z89" s="43" cm="1">
        <f t="array" aca="1" ref="Z89" ca="1">_xlfn.IFS(
    $I89=0,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$I89=1, MIN(Payline!M$5/10, COUNTIF(INDIRECT(ADDRESS(F$14+3, COLUMN(M$1))), $W$1) + COUNTIF(M$4, $W$1) + COUNTIF(M$5, $W$1)) +
          MIN(Payline!M$4/10, COUNTIF(M$4, $W$1) + COUNTIF(M$5, $W$1) + COUNTIF(M$6, $W$1)) +
          MIN(Payline!M$3/10, COUNTIF(M$5:M$7, $W$1)),
    $I89=(F$14-2),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$I89=(F$14-1),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$I89&lt;F$14, MIN(Payline!M$5/10, COUNTIF(M87:M89, $W$1)) +
              MIN(Payline!M$4/10, COUNTIF(M88:M90, $W$1)) +
              MIN(Payline!M$3/10, COUNTIF(M89:M91, $W$1)),
    TRUE, ""
)</f>
        <v>1</v>
      </c>
      <c r="AA89" s="43" cm="1">
        <f t="array" aca="1" ref="AA89" ca="1">_xlfn.IFS(
    $I89=0,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$I89=1, MIN(Payline!N$5/10, COUNTIF(INDIRECT(ADDRESS(G$14+3, COLUMN(N$1))), $W$1) + COUNTIF(N$4, $W$1) + COUNTIF(N$5, $W$1)) +
          MIN(Payline!N$4/10, COUNTIF(N$4, $W$1) + COUNTIF(N$5, $W$1) + COUNTIF(N$6, $W$1)) +
          MIN(Payline!N$3/10, COUNTIF(N$5:N$7, $W$1)),
    $I89=(G$14-2),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$I89=(G$14-1),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$I89&lt;G$14, MIN(Payline!N$5/10, COUNTIF(N87:N89, $W$1)) +
              MIN(Payline!N$4/10, COUNTIF(N88:N90, $W$1)) +
              MIN(Payline!N$3/10, COUNTIF(N89:N91, $W$1)),
    TRUE, ""
)</f>
        <v>1</v>
      </c>
      <c r="AB89" s="46">
        <v>85</v>
      </c>
      <c r="AC89" s="43" cm="1">
        <f t="array" aca="1" ref="AC89" ca="1">_xlfn.IFS(
    $I89=0,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$I89=1,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$I89=(C$14-2),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$I89=(C$14-1),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$I89&lt;C$14, MIN(Payline!J$5/10, COUNTIF(J87:J89, $AC$1)) +
              MIN(Payline!J$4/10, COUNTIF(J88:J90, $AC$1)) +
              MIN(Payline!J$3/10, COUNTIF(J89:J91, $AC$1)),
    TRUE, ""
)</f>
        <v>0.7</v>
      </c>
      <c r="AD89" s="43" cm="1">
        <f t="array" aca="1" ref="AD89" ca="1">_xlfn.IFS(
    $I89=0,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$I89=1,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$I89=(D$14-2),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$I89=(D$14-1),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$I89&lt;D$14, MIN(Payline!K$5/10, COUNTIF(K87:K89, $AC$1)) +
              MIN(Payline!K$4/10, COUNTIF(K88:K90, $AC$1)) +
              MIN(Payline!K$3/10, COUNTIF(K89:K91, $AC$1)),
    TRUE, ""
)</f>
        <v>0.6</v>
      </c>
      <c r="AE89" s="43" cm="1">
        <f t="array" aca="1" ref="AE89" ca="1">_xlfn.IFS(
    $I89=0,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$I89=1,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$I89=(E$14-2),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$I89=(E$14-1),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$I89&lt;E$14, MIN(Payline!L$5/10, COUNTIF(L87:L89, $AC$1)) +
              MIN(Payline!L$4/10, COUNTIF(L88:L90, $AC$1)) +
              MIN(Payline!L$3/10, COUNTIF(L89:L91, $AC$1)),
    TRUE, ""
)</f>
        <v>0.7</v>
      </c>
      <c r="AF89" s="43" cm="1">
        <f t="array" aca="1" ref="AF89" ca="1">_xlfn.IFS(
    $I89=0,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$I89=1,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$I89=(F$14-2),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$I89=(F$14-1),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$I89&lt;F$14, MIN(Payline!M$5/10, COUNTIF(M87:M89, $AC$1)) +
              MIN(Payline!M$4/10, COUNTIF(M88:M90, $AC$1)) +
              MIN(Payline!M$3/10, COUNTIF(M89:M91, $AC$1)),
    TRUE, ""
)</f>
        <v>0.7</v>
      </c>
      <c r="AG89" s="43" cm="1">
        <f t="array" aca="1" ref="AG89" ca="1">_xlfn.IFS(
    $I89=0,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$I89=1,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$I89=(G$14-2),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$I89=(G$14-1),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$I89&lt;G$14, MIN(Payline!N$5/10, COUNTIF(N87:N89, $AC$1)) +
              MIN(Payline!N$4/10, COUNTIF(N88:N90, $AC$1)) +
              MIN(Payline!N$3/10, COUNTIF(N89:N91, $AC$1)),
    TRUE, ""
)</f>
        <v>0.7</v>
      </c>
      <c r="AH89" s="46">
        <v>85</v>
      </c>
      <c r="AI89" s="43" cm="1">
        <f t="array" aca="1" ref="AI89" ca="1">_xlfn.IFS(
    $I89=0,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$I89=1,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$I89=(C$14-2),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$I89=(C$14-1),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$I89&lt;C$14, MIN(Payline!J$5/10, COUNTIF(J87:J89, $AI$1)) +
              MIN(Payline!J$4/10, COUNTIF(J88:J90, $AI$1)) +
              MIN(Payline!J$3/10, COUNTIF(J89:J91, $AI$1)),
    TRUE, ""
)</f>
        <v>0.3</v>
      </c>
      <c r="AJ89" s="43" cm="1">
        <f t="array" aca="1" ref="AJ89" ca="1">_xlfn.IFS(
    $I89=0,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$I89=1,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$I89=(D$14-2),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$I89=(D$14-1),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$I89&lt;D$14, MIN(Payline!K$5/10, COUNTIF(K87:K89, $AI$1)) +
              MIN(Payline!K$4/10, COUNTIF(K88:K90, $AI$1)) +
              MIN(Payline!K$3/10, COUNTIF(K89:K91, $AI$1)),
    TRUE, ""
)</f>
        <v>0.3</v>
      </c>
      <c r="AK89" s="43" cm="1">
        <f t="array" aca="1" ref="AK89" ca="1">_xlfn.IFS(
    $I89=0,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$I89=1,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$I89=(E$14-2),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$I89=(E$14-1),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$I89&lt;E$14, MIN(Payline!L$5/10, COUNTIF(L87:L89, $AI$1)) +
              MIN(Payline!L$4/10, COUNTIF(L88:L90, $AI$1)) +
              MIN(Payline!L$3/10, COUNTIF(L89:L91, $AI$1)),
    TRUE, ""
)</f>
        <v>0.3</v>
      </c>
      <c r="AL89" s="43" cm="1">
        <f t="array" aca="1" ref="AL89" ca="1">_xlfn.IFS(
    $I89=0,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$I89=1,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$I89=(F$14-2),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$I89=(F$14-1),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$I89&lt;F$14, MIN(Payline!M$5/10, COUNTIF(M87:M89, $AI$1)) +
              MIN(Payline!M$4/10, COUNTIF(M88:M90, $AI$1)) +
              MIN(Payline!M$3/10, COUNTIF(M89:M91, $AI$1)),
    TRUE, ""
)</f>
        <v>0.4</v>
      </c>
      <c r="AM89" s="43" cm="1">
        <f t="array" aca="1" ref="AM89" ca="1">_xlfn.IFS(
    $I89=0,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$I89=1,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$I89=(G$14-2),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$I89=(G$14-1),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$I89&lt;G$14, MIN(Payline!N$5/10, COUNTIF(N87:N89, $AI$1)) +
              MIN(Payline!N$4/10, COUNTIF(N88:N90, $AI$1)) +
              MIN(Payline!N$3/10, COUNTIF(N89:N91, $AI$1)),
    TRUE, ""
)</f>
        <v>0.3</v>
      </c>
      <c r="AN89" s="46">
        <v>85</v>
      </c>
      <c r="AO89" s="43" cm="1">
        <f t="array" aca="1" ref="AO89" ca="1">_xlfn.IFS(
    $I89=0,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$I89=1,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$I89=(C$14-2),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$I89=(C$14-1),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$I89&lt;C$14, MIN(Payline!J$5/10, COUNTIF(J87:J89, $AO$1)) +
              MIN(Payline!J$4/10, COUNTIF(J88:J90, $AO$1)) +
              MIN(Payline!J$3/10, COUNTIF(J89:J91, $AO$1)),
    TRUE, ""
)</f>
        <v>0.3</v>
      </c>
      <c r="AP89" s="43" cm="1">
        <f t="array" aca="1" ref="AP89" ca="1">_xlfn.IFS(
    $I89=0,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$I89=1,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$I89=(D$14-2),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$I89=(D$14-1),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$I89&lt;D$14, MIN(Payline!K$5/10, COUNTIF(K87:K89, $AO$1)) +
              MIN(Payline!K$4/10, COUNTIF(K88:K90, $AO$1)) +
              MIN(Payline!K$3/10, COUNTIF(K89:K91, $AO$1)),
    TRUE, ""
)</f>
        <v>0.4</v>
      </c>
      <c r="AQ89" s="43" cm="1">
        <f t="array" aca="1" ref="AQ89" ca="1">_xlfn.IFS(
    $I89=0,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$I89=1,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$I89=(E$14-2),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$I89=(E$14-1),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$I89&lt;E$14, MIN(Payline!L$5/10, COUNTIF(L87:L89, $AO$1)) +
              MIN(Payline!L$4/10, COUNTIF(L88:L90, $AO$1)) +
              MIN(Payline!L$3/10, COUNTIF(L89:L91, $AO$1)),
    TRUE, ""
)</f>
        <v>0.3</v>
      </c>
      <c r="AR89" s="43" cm="1">
        <f t="array" aca="1" ref="AR89" ca="1">_xlfn.IFS(
    $I89=0,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$I89=1,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$I89=(F$14-2),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$I89=(F$14-1),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$I89&lt;F$14, MIN(Payline!M$5/10, COUNTIF(M87:M89, $AO$1)) +
              MIN(Payline!M$4/10, COUNTIF(M88:M90, $AO$1)) +
              MIN(Payline!M$3/10, COUNTIF(M89:M91, $AO$1)),
    TRUE, ""
)</f>
        <v>0.3</v>
      </c>
      <c r="AS89" s="43" cm="1">
        <f t="array" aca="1" ref="AS89" ca="1">_xlfn.IFS(
    $I89=0,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$I89=1,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$I89=(G$14-2),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$I89=(G$14-1),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$I89&lt;G$14, MIN(Payline!N$5/10, COUNTIF(N87:N89, $AO$1)) +
              MIN(Payline!N$4/10, COUNTIF(N88:N90, $AO$1)) +
              MIN(Payline!N$3/10, COUNTIF(N89:N91, $AO$1)),
    TRUE, ""
)</f>
        <v>0.3</v>
      </c>
      <c r="AT89" s="46">
        <v>85</v>
      </c>
      <c r="AU89" s="43" cm="1">
        <f t="array" aca="1" ref="AU89" ca="1">_xlfn.IFS(
    $I89=0,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$I89=1,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$I89=(C$14-2),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$I89=(C$14-1),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$I89&lt;C$14, MIN(Payline!J$5/10, COUNTIF(J87:J89, $AU$1)) +
              MIN(Payline!J$4/10, COUNTIF(J88:J90, $AU$1)) +
              MIN(Payline!J$3/10, COUNTIF(J89:J91, $AU$1)),
    TRUE, ""
)</f>
        <v>0</v>
      </c>
      <c r="AV89" s="43" cm="1">
        <f t="array" aca="1" ref="AV89" ca="1">_xlfn.IFS(
    $I89=0,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$I89=1,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$I89=(D$14-2),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$I89=(D$14-1),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$I89&lt;D$14, MIN(Payline!K$5/10, COUNTIF(K87:K89, $AU$1)) +
              MIN(Payline!K$4/10, COUNTIF(K88:K90, $AU$1)) +
              MIN(Payline!K$3/10, COUNTIF(K89:K91, $AU$1)),
    TRUE, ""
)</f>
        <v>0</v>
      </c>
      <c r="AW89" s="43" cm="1">
        <f t="array" aca="1" ref="AW89" ca="1">_xlfn.IFS(
    $I89=0,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$I89=1,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$I89=(E$14-2),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$I89=(E$14-1),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$I89&lt;E$14, MIN(Payline!L$5/10, COUNTIF(L87:L89, $AU$1)) +
              MIN(Payline!L$4/10, COUNTIF(L88:L90, $AU$1)) +
              MIN(Payline!L$3/10, COUNTIF(L89:L91, $AU$1)),
    TRUE, ""
)</f>
        <v>0</v>
      </c>
      <c r="AX89" s="43" cm="1">
        <f t="array" aca="1" ref="AX89" ca="1">_xlfn.IFS(
    $I89=0,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$I89=1,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$I89=(F$14-2),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$I89=(F$14-1),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$I89&lt;F$14, MIN(Payline!M$5/10, COUNTIF(M87:M89, $AU$1)) +
              MIN(Payline!M$4/10, COUNTIF(M88:M90, $AU$1)) +
              MIN(Payline!M$3/10, COUNTIF(M89:M91, $AU$1)),
    TRUE, ""
)</f>
        <v>0</v>
      </c>
      <c r="AY89" s="43" cm="1">
        <f t="array" aca="1" ref="AY89" ca="1">_xlfn.IFS(
    $I89=0,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$I89=1,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$I89=(G$14-2),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$I89=(G$14-1),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$I89&lt;G$14, MIN(Payline!N$5/10, COUNTIF(N87:N89, $AU$1)) +
              MIN(Payline!N$4/10, COUNTIF(N88:N90, $AU$1)) +
              MIN(Payline!N$3/10, COUNTIF(N89:N91, $AU$1)),
    TRUE, ""
)</f>
        <v>0</v>
      </c>
      <c r="AZ89" s="46">
        <v>85</v>
      </c>
      <c r="BA89" s="43" cm="1">
        <f t="array" aca="1" ref="BA89" ca="1">_xlfn.IFS(
    $I89=0,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$I89=1,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$I89=(C$14-2),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$I89=(C$14-1),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$I89&lt;C$14, MIN(Payline!J$5/10, COUNTIF(J87:J89, $BA$1)) +
              MIN(Payline!J$4/10, COUNTIF(J88:J90, $BA$1)) +
              MIN(Payline!J$3/10, COUNTIF(J89:J91, $BA$1)),
    TRUE, ""
)</f>
        <v>0</v>
      </c>
      <c r="BB89" s="43" cm="1">
        <f t="array" aca="1" ref="BB89" ca="1">_xlfn.IFS(
    $I89=0,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$I89=1,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$I89=(D$14-2),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$I89=(D$14-1),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$I89&lt;D$14, MIN(Payline!K$5/10, COUNTIF(K87:K89, $BA$1)) +
              MIN(Payline!K$4/10, COUNTIF(K88:K90, $BA$1)) +
              MIN(Payline!K$3/10, COUNTIF(K89:K91, $BA$1)),
    TRUE, ""
)</f>
        <v>0</v>
      </c>
      <c r="BC89" s="43" cm="1">
        <f t="array" aca="1" ref="BC89" ca="1">_xlfn.IFS(
    $I89=0,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$I89=1,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$I89=(E$14-2),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$I89=(E$14-1),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$I89&lt;E$14, MIN(Payline!L$5/10, COUNTIF(L87:L89, $BA$1)) +
              MIN(Payline!L$4/10, COUNTIF(L88:L90, $BA$1)) +
              MIN(Payline!L$3/10, COUNTIF(L89:L91, $BA$1)),
    TRUE, ""
)</f>
        <v>0</v>
      </c>
      <c r="BD89" s="43" cm="1">
        <f t="array" aca="1" ref="BD89" ca="1">_xlfn.IFS(
    $I89=0,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$I89=1,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$I89=(F$14-2),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$I89=(F$14-1),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$I89&lt;F$14, MIN(Payline!M$5/10, COUNTIF(M87:M89, $BA$1)) +
              MIN(Payline!M$4/10, COUNTIF(M88:M90, $BA$1)) +
              MIN(Payline!M$3/10, COUNTIF(M89:M91, $BA$1)),
    TRUE, ""
)</f>
        <v>0</v>
      </c>
      <c r="BE89" s="43" cm="1">
        <f t="array" aca="1" ref="BE89" ca="1">_xlfn.IFS(
    $I89=0,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$I89=1,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$I89=(G$14-2),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$I89=(G$14-1),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$I89&lt;G$14, MIN(Payline!N$5/10, COUNTIF(N87:N89, $BA$1)) +
              MIN(Payline!N$4/10, COUNTIF(N88:N90, $BA$1)) +
              MIN(Payline!N$3/10, COUNTIF(N89:N91, $BA$1)),
    TRUE, ""
)</f>
        <v>0</v>
      </c>
      <c r="BF89" s="46">
        <v>85</v>
      </c>
      <c r="BG89" s="43" cm="1">
        <f t="array" aca="1" ref="BG89" ca="1">_xlfn.IFS(
    $I89=0,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$I89=1,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$I89=(C$14-2),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$I89=(C$14-1),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$I89&lt;C$14, MIN(Payline!J$5/10, COUNTIF(J87:J89, $BG$1)) +
              MIN(Payline!J$4/10, COUNTIF(J88:J90, $BG$1)) +
              MIN(Payline!J$3/10, COUNTIF(J89:J91, $BG$1)),
    TRUE, ""
)</f>
        <v>0</v>
      </c>
      <c r="BH89" s="43" cm="1">
        <f t="array" aca="1" ref="BH89" ca="1">_xlfn.IFS(
    $I89=0,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$I89=1,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$I89=(D$14-2),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$I89=(D$14-1),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$I89&lt;D$14, MIN(Payline!K$5/10, COUNTIF(K87:K89, $BG$1)) +
              MIN(Payline!K$4/10, COUNTIF(K88:K90, $BG$1)) +
              MIN(Payline!K$3/10, COUNTIF(K89:K91, $BG$1)),
    TRUE, ""
)</f>
        <v>0</v>
      </c>
      <c r="BI89" s="43" cm="1">
        <f t="array" aca="1" ref="BI89" ca="1">_xlfn.IFS(
    $I89=0,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$I89=1,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$I89=(E$14-2),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$I89=(E$14-1),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$I89&lt;E$14, MIN(Payline!L$5/10, COUNTIF(L87:L89, $BG$1)) +
              MIN(Payline!L$4/10, COUNTIF(L88:L90, $BG$1)) +
              MIN(Payline!L$3/10, COUNTIF(L89:L91, $BG$1)),
    TRUE, ""
)</f>
        <v>0</v>
      </c>
      <c r="BJ89" s="43" cm="1">
        <f t="array" aca="1" ref="BJ89" ca="1">_xlfn.IFS(
    $I89=0,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$I89=1,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$I89=(F$14-2),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$I89=(F$14-1),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$I89&lt;F$14, MIN(Payline!M$5/10, COUNTIF(M87:M89, $BG$1)) +
              MIN(Payline!M$4/10, COUNTIF(M88:M90, $BG$1)) +
              MIN(Payline!M$3/10, COUNTIF(M89:M91, $BG$1)),
    TRUE, ""
)</f>
        <v>0</v>
      </c>
      <c r="BK89" s="43" cm="1">
        <f t="array" aca="1" ref="BK89" ca="1">_xlfn.IFS(
    $I89=0,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$I89=1,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$I89=(G$14-2),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$I89=(G$14-1),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$I89&lt;G$14, MIN(Payline!N$5/10, COUNTIF(N87:N89, $BG$1)) +
              MIN(Payline!N$4/10, COUNTIF(N88:N90, $BG$1)) +
              MIN(Payline!N$3/10, COUNTIF(N89:N91, $BG$1)),
    TRUE, ""
)</f>
        <v>0</v>
      </c>
      <c r="BL89" s="46">
        <v>85</v>
      </c>
      <c r="BM89" s="43" cm="1">
        <f t="array" aca="1" ref="BM89" ca="1">_xlfn.IFS(
    $I89=0,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$I89=1,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$I89=(C$14-2),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$I89=(C$14-1),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$I89&lt;C$14, MIN(Payline!J$5/10, COUNTIF(J87:J89, $BM$1)) +
              MIN(Payline!J$4/10, COUNTIF(J88:J90, $BM$1)) +
              MIN(Payline!J$3/10, COUNTIF(J89:J91, $BM$1)),
    TRUE, ""
)</f>
        <v>0</v>
      </c>
      <c r="BN89" s="43" cm="1">
        <f t="array" aca="1" ref="BN89" ca="1">_xlfn.IFS(
    $I89=0,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$I89=1,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$I89=(D$14-2),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$I89=(D$14-1),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$I89&lt;D$14, MIN(Payline!K$5/10, COUNTIF(K87:K89, $BM$1)) +
              MIN(Payline!K$4/10, COUNTIF(K88:K90, $BM$1)) +
              MIN(Payline!K$3/10, COUNTIF(K89:K91, $BM$1)),
    TRUE, ""
)</f>
        <v>0</v>
      </c>
      <c r="BO89" s="43" cm="1">
        <f t="array" aca="1" ref="BO89" ca="1">_xlfn.IFS(
    $I89=0,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$I89=1,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$I89=(E$14-2),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$I89=(E$14-1),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$I89&lt;E$14, MIN(Payline!L$5/10, COUNTIF(L87:L89, $BM$1)) +
              MIN(Payline!L$4/10, COUNTIF(L88:L90, $BM$1)) +
              MIN(Payline!L$3/10, COUNTIF(L89:L91, $BM$1)),
    TRUE, ""
)</f>
        <v>0</v>
      </c>
      <c r="BP89" s="43" cm="1">
        <f t="array" aca="1" ref="BP89" ca="1">_xlfn.IFS(
    $I89=0,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$I89=1,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$I89=(F$14-2),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$I89=(F$14-1),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$I89&lt;F$14, MIN(Payline!M$5/10, COUNTIF(M87:M89, $BM$1)) +
              MIN(Payline!M$4/10, COUNTIF(M88:M90, $BM$1)) +
              MIN(Payline!M$3/10, COUNTIF(M89:M91, $BM$1)),
    TRUE, ""
)</f>
        <v>0</v>
      </c>
      <c r="BQ89" s="161" cm="1">
        <f t="array" aca="1" ref="BQ89" ca="1">_xlfn.IFS(
    $I89=0,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$I89=1,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$I89=(G$14-2),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$I89=(G$14-1),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$I89&lt;G$14, MIN(Payline!N$5/10, COUNTIF(N87:N89, $BM$1)) +
              MIN(Payline!N$4/10, COUNTIF(N88:N90, $BM$1)) +
              MIN(Payline!N$3/10, COUNTIF(N89:N91, $BM$1)),
    TRUE, ""
)</f>
        <v>0</v>
      </c>
    </row>
    <row r="90" spans="1:69">
      <c r="A90" s="90" t="s">
        <v>6</v>
      </c>
      <c r="B90" s="63">
        <v>8</v>
      </c>
      <c r="C90" s="90">
        <f t="shared" ca="1" si="24"/>
        <v>11.3</v>
      </c>
      <c r="D90" s="43">
        <f t="shared" ca="1" si="24"/>
        <v>11.4</v>
      </c>
      <c r="E90" s="43">
        <f t="shared" ca="1" si="24"/>
        <v>11.3</v>
      </c>
      <c r="F90" s="43">
        <f t="shared" ca="1" si="24"/>
        <v>11.3</v>
      </c>
      <c r="G90" s="89">
        <f t="shared" ca="1" si="24"/>
        <v>11.3</v>
      </c>
      <c r="I90" s="84">
        <v>86</v>
      </c>
      <c r="J90" s="83" t="s">
        <v>187</v>
      </c>
      <c r="K90" s="83" t="s">
        <v>187</v>
      </c>
      <c r="L90" s="83" t="s">
        <v>187</v>
      </c>
      <c r="M90" s="83" t="s">
        <v>187</v>
      </c>
      <c r="N90" s="83" t="s">
        <v>187</v>
      </c>
      <c r="P90" s="46">
        <v>86</v>
      </c>
      <c r="Q90" s="43" cm="1">
        <f t="array" aca="1" ref="Q90" ca="1">_xlfn.IFS(
    $I90=0,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$I90=1, MIN(Payline!J$5/10, COUNTIF(INDIRECT(ADDRESS(C$14+3, COLUMN(J$1))), $Q$1) + COUNTIF(J$4, $Q$1) + COUNTIF(J$5, $Q$1)) +
          MIN(Payline!J$4/10, COUNTIF(J$4, $Q$1) + COUNTIF(J$5, $Q$1) + COUNTIF(J$6, $Q$1)) +
          MIN(Payline!J$3/10, COUNTIF(J$5:J$7, $Q$1)),
    $I90=(C$14-2),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$I90&lt;C$14, MIN(Payline!J$5/10, COUNTIF(J88:J90, $Q$1)) +
              MIN(Payline!J$4/10, COUNTIF(J89:J91, $Q$1)) +
              MIN(Payline!J$3/10, COUNTIF(J90:J92, $Q$1)),
    TRUE, ""
)</f>
        <v>0.3</v>
      </c>
      <c r="R90" s="43" cm="1">
        <f t="array" aca="1" ref="R90" ca="1">_xlfn.IFS(
    $I90=0,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$I90=1, MIN(Payline!K$5/10, COUNTIF(INDIRECT(ADDRESS(D$14+3, COLUMN(K$1))), $Q$1) + COUNTIF(K$4, $Q$1) + COUNTIF(K$5, $Q$1)) +
          MIN(Payline!K$4/10, COUNTIF(K$4, $Q$1) + COUNTIF(K$5, $Q$1) + COUNTIF(K$6, $Q$1)) +
          MIN(Payline!K$3/10, COUNTIF(K$5:K$7, $Q$1)),
    $I90=(D$14-2),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$I90&lt;D$14, MIN(Payline!K$5/10, COUNTIF(K88:K90, $Q$1)) +
              MIN(Payline!K$4/10, COUNTIF(K89:K91, $Q$1)) +
              MIN(Payline!K$3/10, COUNTIF(K90:K92, $Q$1)),
    TRUE, ""
)</f>
        <v>0.4</v>
      </c>
      <c r="S90" s="43" cm="1">
        <f t="array" aca="1" ref="S90" ca="1">_xlfn.IFS(
    $I90=0,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$I90=1, MIN(Payline!L$5/10, COUNTIF(INDIRECT(ADDRESS(E$14+3, COLUMN(L$1))), $Q$1) + COUNTIF(L$4, $Q$1) + COUNTIF(L$5, $Q$1)) +
          MIN(Payline!L$4/10, COUNTIF(L$4, $Q$1) + COUNTIF(L$5, $Q$1) + COUNTIF(L$6, $Q$1)) +
          MIN(Payline!L$3/10, COUNTIF(L$5:L$7, $Q$1)),
    $I90=(E$14-2),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$I90&lt;E$14, MIN(Payline!L$5/10, COUNTIF(L88:L90, $Q$1)) +
              MIN(Payline!L$4/10, COUNTIF(L89:L91, $Q$1)) +
              MIN(Payline!L$3/10, COUNTIF(L90:L92, $Q$1)),
    TRUE, ""
)</f>
        <v>0.3</v>
      </c>
      <c r="T90" s="43" cm="1">
        <f t="array" aca="1" ref="T90" ca="1">_xlfn.IFS(
    $I90=0,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$I90=1, MIN(Payline!M$5/10, COUNTIF(INDIRECT(ADDRESS(F$14+3, COLUMN(M$1))), $Q$1) + COUNTIF(M$4, $Q$1) + COUNTIF(M$5, $Q$1)) +
          MIN(Payline!M$4/10, COUNTIF(M$4, $Q$1) + COUNTIF(M$5, $Q$1) + COUNTIF(M$6, $Q$1)) +
          MIN(Payline!M$3/10, COUNTIF(M$5:M$7, $Q$1)),
    $I90=(F$14-2),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$I90&lt;F$14, MIN(Payline!M$5/10, COUNTIF(M88:M90, $Q$1)) +
              MIN(Payline!M$4/10, COUNTIF(M89:M91, $Q$1)) +
              MIN(Payline!M$3/10, COUNTIF(M90:M92, $Q$1)),
    TRUE, ""
)</f>
        <v>0.3</v>
      </c>
      <c r="U90" s="43" cm="1">
        <f t="array" aca="1" ref="U90" ca="1">_xlfn.IFS(
    $I90=0,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$I90=1, MIN(Payline!N$5/10, COUNTIF(INDIRECT(ADDRESS(G$14+3, COLUMN(N$1))), $Q$1) + COUNTIF(N$4, $Q$1) + COUNTIF(N$5, $Q$1)) +
          MIN(Payline!N$4/10, COUNTIF(N$4, $Q$1) + COUNTIF(N$5, $Q$1) + COUNTIF(N$6, $Q$1)) +
          MIN(Payline!N$3/10, COUNTIF(N$5:N$7, $Q$1)),
    $I90=(G$14-2),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$I90&lt;G$14, MIN(Payline!N$5/10, COUNTIF(N88:N90, $Q$1)) +
              MIN(Payline!N$4/10, COUNTIF(N89:N91, $Q$1)) +
              MIN(Payline!N$3/10, COUNTIF(N90:N92, $Q$1)),
    TRUE, ""
)</f>
        <v>0.3</v>
      </c>
      <c r="V90" s="46">
        <v>86</v>
      </c>
      <c r="W90" s="43" cm="1">
        <f t="array" aca="1" ref="W90" ca="1">_xlfn.IFS(
    $I90=0,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$I90=1, MIN(Payline!J$5/10, COUNTIF(INDIRECT(ADDRESS(C$14+3, COLUMN(J$1))), $W$1) + COUNTIF(J$4, $W$1) + COUNTIF(J$5, $W$1)) +
          MIN(Payline!J$4/10, COUNTIF(J$4, $W$1) + COUNTIF(J$5, $W$1) + COUNTIF(J$6, $W$1)) +
          MIN(Payline!J$3/10, COUNTIF(J$5:J$7, $W$1)),
    $I90=(C$14-2),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$I90&lt;C$14, MIN(Payline!J$5/10, COUNTIF(J88:J90, $W$1)) +
              MIN(Payline!J$4/10, COUNTIF(J89:J91, $W$1)) +
              MIN(Payline!J$3/10, COUNTIF(J90:J92, $W$1)),
    TRUE, ""
)</f>
        <v>0.7</v>
      </c>
      <c r="X90" s="43" cm="1">
        <f t="array" aca="1" ref="X90" ca="1">_xlfn.IFS(
    $I90=0,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$I90=1, MIN(Payline!K$5/10, COUNTIF(INDIRECT(ADDRESS(D$14+3, COLUMN(K$1))), $W$1) + COUNTIF(K$4, $W$1) + COUNTIF(K$5, $W$1)) +
          MIN(Payline!K$4/10, COUNTIF(K$4, $W$1) + COUNTIF(K$5, $W$1) + COUNTIF(K$6, $W$1)) +
          MIN(Payline!K$3/10, COUNTIF(K$5:K$7, $W$1)),
    $I90=(D$14-2),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$I90&lt;D$14, MIN(Payline!K$5/10, COUNTIF(K88:K90, $W$1)) +
              MIN(Payline!K$4/10, COUNTIF(K89:K91, $W$1)) +
              MIN(Payline!K$3/10, COUNTIF(K90:K92, $W$1)),
    TRUE, ""
)</f>
        <v>0.7</v>
      </c>
      <c r="Y90" s="43" cm="1">
        <f t="array" aca="1" ref="Y90" ca="1">_xlfn.IFS(
    $I90=0,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$I90=1, MIN(Payline!L$5/10, COUNTIF(INDIRECT(ADDRESS(E$14+3, COLUMN(L$1))), $W$1) + COUNTIF(L$4, $W$1) + COUNTIF(L$5, $W$1)) +
          MIN(Payline!L$4/10, COUNTIF(L$4, $W$1) + COUNTIF(L$5, $W$1) + COUNTIF(L$6, $W$1)) +
          MIN(Payline!L$3/10, COUNTIF(L$5:L$7, $W$1)),
    $I90=(E$14-2),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$I90&lt;E$14, MIN(Payline!L$5/10, COUNTIF(L88:L90, $W$1)) +
              MIN(Payline!L$4/10, COUNTIF(L89:L91, $W$1)) +
              MIN(Payline!L$3/10, COUNTIF(L90:L92, $W$1)),
    TRUE, ""
)</f>
        <v>0.7</v>
      </c>
      <c r="Z90" s="43" cm="1">
        <f t="array" aca="1" ref="Z90" ca="1">_xlfn.IFS(
    $I90=0,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$I90=1, MIN(Payline!M$5/10, COUNTIF(INDIRECT(ADDRESS(F$14+3, COLUMN(M$1))), $W$1) + COUNTIF(M$4, $W$1) + COUNTIF(M$5, $W$1)) +
          MIN(Payline!M$4/10, COUNTIF(M$4, $W$1) + COUNTIF(M$5, $W$1) + COUNTIF(M$6, $W$1)) +
          MIN(Payline!M$3/10, COUNTIF(M$5:M$7, $W$1)),
    $I90=(F$14-2),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$I90&lt;F$14, MIN(Payline!M$5/10, COUNTIF(M88:M90, $W$1)) +
              MIN(Payline!M$4/10, COUNTIF(M89:M91, $W$1)) +
              MIN(Payline!M$3/10, COUNTIF(M90:M92, $W$1)),
    TRUE, ""
)</f>
        <v>0.6</v>
      </c>
      <c r="AA90" s="43" cm="1">
        <f t="array" aca="1" ref="AA90" ca="1">_xlfn.IFS(
    $I90=0,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$I90=1, MIN(Payline!N$5/10, COUNTIF(INDIRECT(ADDRESS(G$14+3, COLUMN(N$1))), $W$1) + COUNTIF(N$4, $W$1) + COUNTIF(N$5, $W$1)) +
          MIN(Payline!N$4/10, COUNTIF(N$4, $W$1) + COUNTIF(N$5, $W$1) + COUNTIF(N$6, $W$1)) +
          MIN(Payline!N$3/10, COUNTIF(N$5:N$7, $W$1)),
    $I90=(G$14-2),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$I90&lt;G$14, MIN(Payline!N$5/10, COUNTIF(N88:N90, $W$1)) +
              MIN(Payline!N$4/10, COUNTIF(N89:N91, $W$1)) +
              MIN(Payline!N$3/10, COUNTIF(N90:N92, $W$1)),
    TRUE, ""
)</f>
        <v>0.7</v>
      </c>
      <c r="AB90" s="46">
        <v>86</v>
      </c>
      <c r="AC90" s="43" cm="1">
        <f t="array" aca="1" ref="AC90" ca="1">_xlfn.IFS(
    $I90=0,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$I90&lt;C$14, MIN(Payline!J$5/10, COUNTIF(J88:J90, $AC$1)) +
              MIN(Payline!J$4/10, COUNTIF(J89:J91, $AC$1)) +
              MIN(Payline!J$3/10, COUNTIF(J90:J92, $AC$1)),
    TRUE, ""
)</f>
        <v>1</v>
      </c>
      <c r="AD90" s="43" cm="1">
        <f t="array" aca="1" ref="AD90" ca="1">_xlfn.IFS(
    $I90=0,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$I90&lt;D$14, MIN(Payline!K$5/10, COUNTIF(K88:K90, $AC$1)) +
              MIN(Payline!K$4/10, COUNTIF(K89:K91, $AC$1)) +
              MIN(Payline!K$3/10, COUNTIF(K90:K92, $AC$1)),
    TRUE, ""
)</f>
        <v>1</v>
      </c>
      <c r="AE90" s="43" cm="1">
        <f t="array" aca="1" ref="AE90" ca="1">_xlfn.IFS(
    $I90=0,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$I90&lt;E$14, MIN(Payline!L$5/10, COUNTIF(L88:L90, $AC$1)) +
              MIN(Payline!L$4/10, COUNTIF(L89:L91, $AC$1)) +
              MIN(Payline!L$3/10, COUNTIF(L90:L92, $AC$1)),
    TRUE, ""
)</f>
        <v>1</v>
      </c>
      <c r="AF90" s="43" cm="1">
        <f t="array" aca="1" ref="AF90" ca="1">_xlfn.IFS(
    $I90=0,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$I90&lt;F$14, MIN(Payline!M$5/10, COUNTIF(M88:M90, $AC$1)) +
              MIN(Payline!M$4/10, COUNTIF(M89:M91, $AC$1)) +
              MIN(Payline!M$3/10, COUNTIF(M90:M92, $AC$1)),
    TRUE, ""
)</f>
        <v>1</v>
      </c>
      <c r="AG90" s="43" cm="1">
        <f t="array" aca="1" ref="AG90" ca="1">_xlfn.IFS(
    $I90=0,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$I90&lt;G$14, MIN(Payline!N$5/10, COUNTIF(N88:N90, $AC$1)) +
              MIN(Payline!N$4/10, COUNTIF(N89:N91, $AC$1)) +
              MIN(Payline!N$3/10, COUNTIF(N90:N92, $AC$1)),
    TRUE, ""
)</f>
        <v>1</v>
      </c>
      <c r="AH90" s="46">
        <v>86</v>
      </c>
      <c r="AI90" s="43" cm="1">
        <f t="array" aca="1" ref="AI90" ca="1">_xlfn.IFS(
    $I90=0,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$I90&lt;C$14, MIN(Payline!J$5/10, COUNTIF(J88:J90, $AI$1)) +
              MIN(Payline!J$4/10, COUNTIF(J89:J91, $AI$1)) +
              MIN(Payline!J$3/10, COUNTIF(J90:J92, $AI$1)),
    TRUE, ""
)</f>
        <v>0.7</v>
      </c>
      <c r="AJ90" s="43" cm="1">
        <f t="array" aca="1" ref="AJ90" ca="1">_xlfn.IFS(
    $I90=0,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$I90&lt;D$14, MIN(Payline!K$5/10, COUNTIF(K88:K90, $AI$1)) +
              MIN(Payline!K$4/10, COUNTIF(K89:K91, $AI$1)) +
              MIN(Payline!K$3/10, COUNTIF(K90:K92, $AI$1)),
    TRUE, ""
)</f>
        <v>0.6</v>
      </c>
      <c r="AK90" s="43" cm="1">
        <f t="array" aca="1" ref="AK90" ca="1">_xlfn.IFS(
    $I90=0,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$I90&lt;E$14, MIN(Payline!L$5/10, COUNTIF(L88:L90, $AI$1)) +
              MIN(Payline!L$4/10, COUNTIF(L89:L91, $AI$1)) +
              MIN(Payline!L$3/10, COUNTIF(L90:L92, $AI$1)),
    TRUE, ""
)</f>
        <v>0.7</v>
      </c>
      <c r="AL90" s="43" cm="1">
        <f t="array" aca="1" ref="AL90" ca="1">_xlfn.IFS(
    $I90=0,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$I90&lt;F$14, MIN(Payline!M$5/10, COUNTIF(M88:M90, $AI$1)) +
              MIN(Payline!M$4/10, COUNTIF(M89:M91, $AI$1)) +
              MIN(Payline!M$3/10, COUNTIF(M90:M92, $AI$1)),
    TRUE, ""
)</f>
        <v>0.7</v>
      </c>
      <c r="AM90" s="43" cm="1">
        <f t="array" aca="1" ref="AM90" ca="1">_xlfn.IFS(
    $I90=0,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$I90&lt;G$14, MIN(Payline!N$5/10, COUNTIF(N88:N90, $AI$1)) +
              MIN(Payline!N$4/10, COUNTIF(N89:N91, $AI$1)) +
              MIN(Payline!N$3/10, COUNTIF(N90:N92, $AI$1)),
    TRUE, ""
)</f>
        <v>0.7</v>
      </c>
      <c r="AN90" s="46">
        <v>86</v>
      </c>
      <c r="AO90" s="43" cm="1">
        <f t="array" aca="1" ref="AO90" ca="1">_xlfn.IFS(
    $I90=0,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$I90&lt;C$14, MIN(Payline!J$5/10, COUNTIF(J88:J90, $AO$1)) +
              MIN(Payline!J$4/10, COUNTIF(J89:J91, $AO$1)) +
              MIN(Payline!J$3/10, COUNTIF(J90:J92, $AO$1)),
    TRUE, ""
)</f>
        <v>0</v>
      </c>
      <c r="AP90" s="43" cm="1">
        <f t="array" aca="1" ref="AP90" ca="1">_xlfn.IFS(
    $I90=0,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$I90&lt;D$14, MIN(Payline!K$5/10, COUNTIF(K88:K90, $AO$1)) +
              MIN(Payline!K$4/10, COUNTIF(K89:K91, $AO$1)) +
              MIN(Payline!K$3/10, COUNTIF(K90:K92, $AO$1)),
    TRUE, ""
)</f>
        <v>0</v>
      </c>
      <c r="AQ90" s="43" cm="1">
        <f t="array" aca="1" ref="AQ90" ca="1">_xlfn.IFS(
    $I90=0,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$I90&lt;E$14, MIN(Payline!L$5/10, COUNTIF(L88:L90, $AO$1)) +
              MIN(Payline!L$4/10, COUNTIF(L89:L91, $AO$1)) +
              MIN(Payline!L$3/10, COUNTIF(L90:L92, $AO$1)),
    TRUE, ""
)</f>
        <v>0</v>
      </c>
      <c r="AR90" s="43" cm="1">
        <f t="array" aca="1" ref="AR90" ca="1">_xlfn.IFS(
    $I90=0,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$I90&lt;F$14, MIN(Payline!M$5/10, COUNTIF(M88:M90, $AO$1)) +
              MIN(Payline!M$4/10, COUNTIF(M89:M91, $AO$1)) +
              MIN(Payline!M$3/10, COUNTIF(M90:M92, $AO$1)),
    TRUE, ""
)</f>
        <v>0</v>
      </c>
      <c r="AS90" s="43" cm="1">
        <f t="array" aca="1" ref="AS90" ca="1">_xlfn.IFS(
    $I90=0,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$I90&lt;G$14, MIN(Payline!N$5/10, COUNTIF(N88:N90, $AO$1)) +
              MIN(Payline!N$4/10, COUNTIF(N89:N91, $AO$1)) +
              MIN(Payline!N$3/10, COUNTIF(N90:N92, $AO$1)),
    TRUE, ""
)</f>
        <v>0</v>
      </c>
      <c r="AT90" s="46">
        <v>86</v>
      </c>
      <c r="AU90" s="43" cm="1">
        <f t="array" aca="1" ref="AU90" ca="1">_xlfn.IFS(
    $I90=0,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$I90&lt;C$14, MIN(Payline!J$5/10, COUNTIF(J88:J90, $AU$1)) +
              MIN(Payline!J$4/10, COUNTIF(J89:J91, $AU$1)) +
              MIN(Payline!J$3/10, COUNTIF(J90:J92, $AU$1)),
    TRUE, ""
)</f>
        <v>0</v>
      </c>
      <c r="AV90" s="43" cm="1">
        <f t="array" aca="1" ref="AV90" ca="1">_xlfn.IFS(
    $I90=0,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$I90&lt;D$14, MIN(Payline!K$5/10, COUNTIF(K88:K90, $AU$1)) +
              MIN(Payline!K$4/10, COUNTIF(K89:K91, $AU$1)) +
              MIN(Payline!K$3/10, COUNTIF(K90:K92, $AU$1)),
    TRUE, ""
)</f>
        <v>0</v>
      </c>
      <c r="AW90" s="43" cm="1">
        <f t="array" aca="1" ref="AW90" ca="1">_xlfn.IFS(
    $I90=0,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$I90&lt;E$14, MIN(Payline!L$5/10, COUNTIF(L88:L90, $AU$1)) +
              MIN(Payline!L$4/10, COUNTIF(L89:L91, $AU$1)) +
              MIN(Payline!L$3/10, COUNTIF(L90:L92, $AU$1)),
    TRUE, ""
)</f>
        <v>0</v>
      </c>
      <c r="AX90" s="43" cm="1">
        <f t="array" aca="1" ref="AX90" ca="1">_xlfn.IFS(
    $I90=0,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$I90&lt;F$14, MIN(Payline!M$5/10, COUNTIF(M88:M90, $AU$1)) +
              MIN(Payline!M$4/10, COUNTIF(M89:M91, $AU$1)) +
              MIN(Payline!M$3/10, COUNTIF(M90:M92, $AU$1)),
    TRUE, ""
)</f>
        <v>0</v>
      </c>
      <c r="AY90" s="43" cm="1">
        <f t="array" aca="1" ref="AY90" ca="1">_xlfn.IFS(
    $I90=0,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$I90&lt;G$14, MIN(Payline!N$5/10, COUNTIF(N88:N90, $AU$1)) +
              MIN(Payline!N$4/10, COUNTIF(N89:N91, $AU$1)) +
              MIN(Payline!N$3/10, COUNTIF(N90:N92, $AU$1)),
    TRUE, ""
)</f>
        <v>0</v>
      </c>
      <c r="AZ90" s="46">
        <v>86</v>
      </c>
      <c r="BA90" s="43" cm="1">
        <f t="array" aca="1" ref="BA90" ca="1">_xlfn.IFS(
    $I90=0,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$I90&lt;C$14, MIN(Payline!J$5/10, COUNTIF(J88:J90, $BA$1)) +
              MIN(Payline!J$4/10, COUNTIF(J89:J91, $BA$1)) +
              MIN(Payline!J$3/10, COUNTIF(J90:J92, $BA$1)),
    TRUE, ""
)</f>
        <v>0.3</v>
      </c>
      <c r="BB90" s="43" cm="1">
        <f t="array" aca="1" ref="BB90" ca="1">_xlfn.IFS(
    $I90=0,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$I90&lt;D$14, MIN(Payline!K$5/10, COUNTIF(K88:K90, $BA$1)) +
              MIN(Payline!K$4/10, COUNTIF(K89:K91, $BA$1)) +
              MIN(Payline!K$3/10, COUNTIF(K90:K92, $BA$1)),
    TRUE, ""
)</f>
        <v>0.3</v>
      </c>
      <c r="BC90" s="43" cm="1">
        <f t="array" aca="1" ref="BC90" ca="1">_xlfn.IFS(
    $I90=0,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$I90&lt;E$14, MIN(Payline!L$5/10, COUNTIF(L88:L90, $BA$1)) +
              MIN(Payline!L$4/10, COUNTIF(L89:L91, $BA$1)) +
              MIN(Payline!L$3/10, COUNTIF(L90:L92, $BA$1)),
    TRUE, ""
)</f>
        <v>0.3</v>
      </c>
      <c r="BD90" s="43" cm="1">
        <f t="array" aca="1" ref="BD90" ca="1">_xlfn.IFS(
    $I90=0,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$I90&lt;F$14, MIN(Payline!M$5/10, COUNTIF(M88:M90, $BA$1)) +
              MIN(Payline!M$4/10, COUNTIF(M89:M91, $BA$1)) +
              MIN(Payline!M$3/10, COUNTIF(M90:M92, $BA$1)),
    TRUE, ""
)</f>
        <v>0.4</v>
      </c>
      <c r="BE90" s="43" cm="1">
        <f t="array" aca="1" ref="BE90" ca="1">_xlfn.IFS(
    $I90=0,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$I90&lt;G$14, MIN(Payline!N$5/10, COUNTIF(N88:N90, $BA$1)) +
              MIN(Payline!N$4/10, COUNTIF(N89:N91, $BA$1)) +
              MIN(Payline!N$3/10, COUNTIF(N90:N92, $BA$1)),
    TRUE, ""
)</f>
        <v>0.3</v>
      </c>
      <c r="BF90" s="46">
        <v>86</v>
      </c>
      <c r="BG90" s="43" cm="1">
        <f t="array" aca="1" ref="BG90" ca="1">_xlfn.IFS(
    $I90=0,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$I90&lt;C$14, MIN(Payline!J$5/10, COUNTIF(J88:J90, $BG$1)) +
              MIN(Payline!J$4/10, COUNTIF(J89:J91, $BG$1)) +
              MIN(Payline!J$3/10, COUNTIF(J90:J92, $BG$1)),
    TRUE, ""
)</f>
        <v>0</v>
      </c>
      <c r="BH90" s="43" cm="1">
        <f t="array" aca="1" ref="BH90" ca="1">_xlfn.IFS(
    $I90=0,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$I90&lt;D$14, MIN(Payline!K$5/10, COUNTIF(K88:K90, $BG$1)) +
              MIN(Payline!K$4/10, COUNTIF(K89:K91, $BG$1)) +
              MIN(Payline!K$3/10, COUNTIF(K90:K92, $BG$1)),
    TRUE, ""
)</f>
        <v>0</v>
      </c>
      <c r="BI90" s="43" cm="1">
        <f t="array" aca="1" ref="BI90" ca="1">_xlfn.IFS(
    $I90=0,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$I90&lt;E$14, MIN(Payline!L$5/10, COUNTIF(L88:L90, $BG$1)) +
              MIN(Payline!L$4/10, COUNTIF(L89:L91, $BG$1)) +
              MIN(Payline!L$3/10, COUNTIF(L90:L92, $BG$1)),
    TRUE, ""
)</f>
        <v>0</v>
      </c>
      <c r="BJ90" s="43" cm="1">
        <f t="array" aca="1" ref="BJ90" ca="1">_xlfn.IFS(
    $I90=0,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$I90&lt;F$14, MIN(Payline!M$5/10, COUNTIF(M88:M90, $BG$1)) +
              MIN(Payline!M$4/10, COUNTIF(M89:M91, $BG$1)) +
              MIN(Payline!M$3/10, COUNTIF(M90:M92, $BG$1)),
    TRUE, ""
)</f>
        <v>0</v>
      </c>
      <c r="BK90" s="43" cm="1">
        <f t="array" aca="1" ref="BK90" ca="1">_xlfn.IFS(
    $I90=0,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$I90&lt;G$14, MIN(Payline!N$5/10, COUNTIF(N88:N90, $BG$1)) +
              MIN(Payline!N$4/10, COUNTIF(N89:N91, $BG$1)) +
              MIN(Payline!N$3/10, COUNTIF(N90:N92, $BG$1)),
    TRUE, ""
)</f>
        <v>0</v>
      </c>
      <c r="BL90" s="46">
        <v>86</v>
      </c>
      <c r="BM90" s="43" cm="1">
        <f t="array" aca="1" ref="BM90" ca="1">_xlfn.IFS(
    $I90=0,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$I90&lt;C$14, MIN(Payline!J$5/10, COUNTIF(J88:J90, $BM$1)) +
              MIN(Payline!J$4/10, COUNTIF(J89:J91, $BM$1)) +
              MIN(Payline!J$3/10, COUNTIF(J90:J92, $BM$1)),
    TRUE, ""
)</f>
        <v>0</v>
      </c>
      <c r="BN90" s="43" cm="1">
        <f t="array" aca="1" ref="BN90" ca="1">_xlfn.IFS(
    $I90=0,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$I90&lt;D$14, MIN(Payline!K$5/10, COUNTIF(K88:K90, $BM$1)) +
              MIN(Payline!K$4/10, COUNTIF(K89:K91, $BM$1)) +
              MIN(Payline!K$3/10, COUNTIF(K90:K92, $BM$1)),
    TRUE, ""
)</f>
        <v>0</v>
      </c>
      <c r="BO90" s="43" cm="1">
        <f t="array" aca="1" ref="BO90" ca="1">_xlfn.IFS(
    $I90=0,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$I90&lt;E$14, MIN(Payline!L$5/10, COUNTIF(L88:L90, $BM$1)) +
              MIN(Payline!L$4/10, COUNTIF(L89:L91, $BM$1)) +
              MIN(Payline!L$3/10, COUNTIF(L90:L92, $BM$1)),
    TRUE, ""
)</f>
        <v>0</v>
      </c>
      <c r="BP90" s="43" cm="1">
        <f t="array" aca="1" ref="BP90" ca="1">_xlfn.IFS(
    $I90=0,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$I90&lt;F$14, MIN(Payline!M$5/10, COUNTIF(M88:M90, $BM$1)) +
              MIN(Payline!M$4/10, COUNTIF(M89:M91, $BM$1)) +
              MIN(Payline!M$3/10, COUNTIF(M90:M92, $BM$1)),
    TRUE, ""
)</f>
        <v>0</v>
      </c>
      <c r="BQ90" s="161" cm="1">
        <f t="array" aca="1" ref="BQ90" ca="1">_xlfn.IFS(
    $I90=0,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$I90&lt;G$14, MIN(Payline!N$5/10, COUNTIF(N88:N90, $BM$1)) +
              MIN(Payline!N$4/10, COUNTIF(N89:N91, $BM$1)) +
              MIN(Payline!N$3/10, COUNTIF(N90:N92, $BM$1)),
    TRUE, ""
)</f>
        <v>0</v>
      </c>
    </row>
    <row r="91" spans="1:69" ht="16.5" thickBot="1">
      <c r="A91" s="88" t="s">
        <v>5</v>
      </c>
      <c r="B91" s="35">
        <v>9</v>
      </c>
      <c r="C91" s="88">
        <f t="shared" ca="1" si="24"/>
        <v>11.2</v>
      </c>
      <c r="D91" s="87">
        <f t="shared" ca="1" si="24"/>
        <v>10.8</v>
      </c>
      <c r="E91" s="87">
        <f t="shared" ca="1" si="24"/>
        <v>11.2</v>
      </c>
      <c r="F91" s="87">
        <f t="shared" ca="1" si="24"/>
        <v>12</v>
      </c>
      <c r="G91" s="86">
        <f t="shared" ca="1" si="24"/>
        <v>12.2</v>
      </c>
      <c r="I91" s="84">
        <v>87</v>
      </c>
      <c r="J91" s="83" t="s">
        <v>188</v>
      </c>
      <c r="K91" s="83" t="s">
        <v>188</v>
      </c>
      <c r="L91" s="83" t="s">
        <v>188</v>
      </c>
      <c r="M91" s="83" t="s">
        <v>188</v>
      </c>
      <c r="N91" s="83" t="s">
        <v>188</v>
      </c>
      <c r="P91" s="46">
        <v>87</v>
      </c>
      <c r="Q91" s="43" cm="1">
        <f t="array" aca="1" ref="Q91" ca="1">_xlfn.IFS(
    $I91=0,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$I91=1, MIN(Payline!J$5/10, COUNTIF(INDIRECT(ADDRESS(C$14+3, COLUMN(J$1))), $Q$1) + COUNTIF(J$4, $Q$1) + COUNTIF(J$5, $Q$1)) +
          MIN(Payline!J$4/10, COUNTIF(J$4, $Q$1) + COUNTIF(J$5, $Q$1) + COUNTIF(J$6, $Q$1)) +
          MIN(Payline!J$3/10, COUNTIF(J$5:J$7, $Q$1)),
    $I91=(C$14-2),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$I91&lt;C$14, MIN(Payline!J$5/10, COUNTIF(J89:J91, $Q$1)) +
              MIN(Payline!J$4/10, COUNTIF(J90:J92, $Q$1)) +
              MIN(Payline!J$3/10, COUNTIF(J91:J93, $Q$1)),
    TRUE, ""
)</f>
        <v>0</v>
      </c>
      <c r="R91" s="43" cm="1">
        <f t="array" aca="1" ref="R91" ca="1">_xlfn.IFS(
    $I91=0,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$I91=1, MIN(Payline!K$5/10, COUNTIF(INDIRECT(ADDRESS(D$14+3, COLUMN(K$1))), $Q$1) + COUNTIF(K$4, $Q$1) + COUNTIF(K$5, $Q$1)) +
          MIN(Payline!K$4/10, COUNTIF(K$4, $Q$1) + COUNTIF(K$5, $Q$1) + COUNTIF(K$6, $Q$1)) +
          MIN(Payline!K$3/10, COUNTIF(K$5:K$7, $Q$1)),
    $I91=(D$14-2),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$I91&lt;D$14, MIN(Payline!K$5/10, COUNTIF(K89:K91, $Q$1)) +
              MIN(Payline!K$4/10, COUNTIF(K90:K92, $Q$1)) +
              MIN(Payline!K$3/10, COUNTIF(K91:K93, $Q$1)),
    TRUE, ""
)</f>
        <v>0</v>
      </c>
      <c r="S91" s="43" cm="1">
        <f t="array" aca="1" ref="S91" ca="1">_xlfn.IFS(
    $I91=0,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$I91=1, MIN(Payline!L$5/10, COUNTIF(INDIRECT(ADDRESS(E$14+3, COLUMN(L$1))), $Q$1) + COUNTIF(L$4, $Q$1) + COUNTIF(L$5, $Q$1)) +
          MIN(Payline!L$4/10, COUNTIF(L$4, $Q$1) + COUNTIF(L$5, $Q$1) + COUNTIF(L$6, $Q$1)) +
          MIN(Payline!L$3/10, COUNTIF(L$5:L$7, $Q$1)),
    $I91=(E$14-2),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$I91&lt;E$14, MIN(Payline!L$5/10, COUNTIF(L89:L91, $Q$1)) +
              MIN(Payline!L$4/10, COUNTIF(L90:L92, $Q$1)) +
              MIN(Payline!L$3/10, COUNTIF(L91:L93, $Q$1)),
    TRUE, ""
)</f>
        <v>0</v>
      </c>
      <c r="T91" s="43" cm="1">
        <f t="array" aca="1" ref="T91" ca="1">_xlfn.IFS(
    $I91=0,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$I91=1, MIN(Payline!M$5/10, COUNTIF(INDIRECT(ADDRESS(F$14+3, COLUMN(M$1))), $Q$1) + COUNTIF(M$4, $Q$1) + COUNTIF(M$5, $Q$1)) +
          MIN(Payline!M$4/10, COUNTIF(M$4, $Q$1) + COUNTIF(M$5, $Q$1) + COUNTIF(M$6, $Q$1)) +
          MIN(Payline!M$3/10, COUNTIF(M$5:M$7, $Q$1)),
    $I91=(F$14-2),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$I91&lt;F$14, MIN(Payline!M$5/10, COUNTIF(M89:M91, $Q$1)) +
              MIN(Payline!M$4/10, COUNTIF(M90:M92, $Q$1)) +
              MIN(Payline!M$3/10, COUNTIF(M91:M93, $Q$1)),
    TRUE, ""
)</f>
        <v>0</v>
      </c>
      <c r="U91" s="43" cm="1">
        <f t="array" aca="1" ref="U91" ca="1">_xlfn.IFS(
    $I91=0,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$I91=1, MIN(Payline!N$5/10, COUNTIF(INDIRECT(ADDRESS(G$14+3, COLUMN(N$1))), $Q$1) + COUNTIF(N$4, $Q$1) + COUNTIF(N$5, $Q$1)) +
          MIN(Payline!N$4/10, COUNTIF(N$4, $Q$1) + COUNTIF(N$5, $Q$1) + COUNTIF(N$6, $Q$1)) +
          MIN(Payline!N$3/10, COUNTIF(N$5:N$7, $Q$1)),
    $I91=(G$14-2),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$I91&lt;G$14, MIN(Payline!N$5/10, COUNTIF(N89:N91, $Q$1)) +
              MIN(Payline!N$4/10, COUNTIF(N90:N92, $Q$1)) +
              MIN(Payline!N$3/10, COUNTIF(N91:N93, $Q$1)),
    TRUE, ""
)</f>
        <v>0</v>
      </c>
      <c r="V91" s="46">
        <v>87</v>
      </c>
      <c r="W91" s="43" cm="1">
        <f t="array" aca="1" ref="W91" ca="1">_xlfn.IFS(
    $I91=0,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$I91=1, MIN(Payline!J$5/10, COUNTIF(INDIRECT(ADDRESS(C$14+3, COLUMN(J$1))), $W$1) + COUNTIF(J$4, $W$1) + COUNTIF(J$5, $W$1)) +
          MIN(Payline!J$4/10, COUNTIF(J$4, $W$1) + COUNTIF(J$5, $W$1) + COUNTIF(J$6, $W$1)) +
          MIN(Payline!J$3/10, COUNTIF(J$5:J$7, $W$1)),
    $I91=(C$14-2),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$I91&lt;C$14, MIN(Payline!J$5/10, COUNTIF(J89:J91, $W$1)) +
              MIN(Payline!J$4/10, COUNTIF(J90:J92, $W$1)) +
              MIN(Payline!J$3/10, COUNTIF(J91:J93, $W$1)),
    TRUE, ""
)</f>
        <v>0.3</v>
      </c>
      <c r="X91" s="43" cm="1">
        <f t="array" aca="1" ref="X91" ca="1">_xlfn.IFS(
    $I91=0,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$I91=1, MIN(Payline!K$5/10, COUNTIF(INDIRECT(ADDRESS(D$14+3, COLUMN(K$1))), $W$1) + COUNTIF(K$4, $W$1) + COUNTIF(K$5, $W$1)) +
          MIN(Payline!K$4/10, COUNTIF(K$4, $W$1) + COUNTIF(K$5, $W$1) + COUNTIF(K$6, $W$1)) +
          MIN(Payline!K$3/10, COUNTIF(K$5:K$7, $W$1)),
    $I91=(D$14-2),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$I91&lt;D$14, MIN(Payline!K$5/10, COUNTIF(K89:K91, $W$1)) +
              MIN(Payline!K$4/10, COUNTIF(K90:K92, $W$1)) +
              MIN(Payline!K$3/10, COUNTIF(K91:K93, $W$1)),
    TRUE, ""
)</f>
        <v>0.4</v>
      </c>
      <c r="Y91" s="43" cm="1">
        <f t="array" aca="1" ref="Y91" ca="1">_xlfn.IFS(
    $I91=0,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$I91=1, MIN(Payline!L$5/10, COUNTIF(INDIRECT(ADDRESS(E$14+3, COLUMN(L$1))), $W$1) + COUNTIF(L$4, $W$1) + COUNTIF(L$5, $W$1)) +
          MIN(Payline!L$4/10, COUNTIF(L$4, $W$1) + COUNTIF(L$5, $W$1) + COUNTIF(L$6, $W$1)) +
          MIN(Payline!L$3/10, COUNTIF(L$5:L$7, $W$1)),
    $I91=(E$14-2),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$I91&lt;E$14, MIN(Payline!L$5/10, COUNTIF(L89:L91, $W$1)) +
              MIN(Payline!L$4/10, COUNTIF(L90:L92, $W$1)) +
              MIN(Payline!L$3/10, COUNTIF(L91:L93, $W$1)),
    TRUE, ""
)</f>
        <v>0.3</v>
      </c>
      <c r="Z91" s="43" cm="1">
        <f t="array" aca="1" ref="Z91" ca="1">_xlfn.IFS(
    $I91=0,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$I91=1, MIN(Payline!M$5/10, COUNTIF(INDIRECT(ADDRESS(F$14+3, COLUMN(M$1))), $W$1) + COUNTIF(M$4, $W$1) + COUNTIF(M$5, $W$1)) +
          MIN(Payline!M$4/10, COUNTIF(M$4, $W$1) + COUNTIF(M$5, $W$1) + COUNTIF(M$6, $W$1)) +
          MIN(Payline!M$3/10, COUNTIF(M$5:M$7, $W$1)),
    $I91=(F$14-2),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$I91&lt;F$14, MIN(Payline!M$5/10, COUNTIF(M89:M91, $W$1)) +
              MIN(Payline!M$4/10, COUNTIF(M90:M92, $W$1)) +
              MIN(Payline!M$3/10, COUNTIF(M91:M93, $W$1)),
    TRUE, ""
)</f>
        <v>0.3</v>
      </c>
      <c r="AA91" s="43" cm="1">
        <f t="array" aca="1" ref="AA91" ca="1">_xlfn.IFS(
    $I91=0,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$I91=1, MIN(Payline!N$5/10, COUNTIF(INDIRECT(ADDRESS(G$14+3, COLUMN(N$1))), $W$1) + COUNTIF(N$4, $W$1) + COUNTIF(N$5, $W$1)) +
          MIN(Payline!N$4/10, COUNTIF(N$4, $W$1) + COUNTIF(N$5, $W$1) + COUNTIF(N$6, $W$1)) +
          MIN(Payline!N$3/10, COUNTIF(N$5:N$7, $W$1)),
    $I91=(G$14-2),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$I91&lt;G$14, MIN(Payline!N$5/10, COUNTIF(N89:N91, $W$1)) +
              MIN(Payline!N$4/10, COUNTIF(N90:N92, $W$1)) +
              MIN(Payline!N$3/10, COUNTIF(N91:N93, $W$1)),
    TRUE, ""
)</f>
        <v>0.3</v>
      </c>
      <c r="AB91" s="46">
        <v>87</v>
      </c>
      <c r="AC91" s="43" cm="1">
        <f t="array" aca="1" ref="AC91" ca="1">_xlfn.IFS(
    $I91=0,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$I91&lt;C$14, MIN(Payline!J$5/10, COUNTIF(J89:J91, $AC$1)) +
              MIN(Payline!J$4/10, COUNTIF(J90:J92, $AC$1)) +
              MIN(Payline!J$3/10, COUNTIF(J91:J93, $AC$1)),
    TRUE, ""
)</f>
        <v>0.7</v>
      </c>
      <c r="AD91" s="43" cm="1">
        <f t="array" aca="1" ref="AD91" ca="1">_xlfn.IFS(
    $I91=0,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$I91&lt;D$14, MIN(Payline!K$5/10, COUNTIF(K89:K91, $AC$1)) +
              MIN(Payline!K$4/10, COUNTIF(K90:K92, $AC$1)) +
              MIN(Payline!K$3/10, COUNTIF(K91:K93, $AC$1)),
    TRUE, ""
)</f>
        <v>0.7</v>
      </c>
      <c r="AE91" s="43" cm="1">
        <f t="array" aca="1" ref="AE91" ca="1">_xlfn.IFS(
    $I91=0,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$I91&lt;E$14, MIN(Payline!L$5/10, COUNTIF(L89:L91, $AC$1)) +
              MIN(Payline!L$4/10, COUNTIF(L90:L92, $AC$1)) +
              MIN(Payline!L$3/10, COUNTIF(L91:L93, $AC$1)),
    TRUE, ""
)</f>
        <v>0.7</v>
      </c>
      <c r="AF91" s="43" cm="1">
        <f t="array" aca="1" ref="AF91" ca="1">_xlfn.IFS(
    $I91=0,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$I91&lt;F$14, MIN(Payline!M$5/10, COUNTIF(M89:M91, $AC$1)) +
              MIN(Payline!M$4/10, COUNTIF(M90:M92, $AC$1)) +
              MIN(Payline!M$3/10, COUNTIF(M91:M93, $AC$1)),
    TRUE, ""
)</f>
        <v>0.6</v>
      </c>
      <c r="AG91" s="43" cm="1">
        <f t="array" aca="1" ref="AG91" ca="1">_xlfn.IFS(
    $I91=0,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$I91&lt;G$14, MIN(Payline!N$5/10, COUNTIF(N89:N91, $AC$1)) +
              MIN(Payline!N$4/10, COUNTIF(N90:N92, $AC$1)) +
              MIN(Payline!N$3/10, COUNTIF(N91:N93, $AC$1)),
    TRUE, ""
)</f>
        <v>0.7</v>
      </c>
      <c r="AH91" s="46">
        <v>87</v>
      </c>
      <c r="AI91" s="43" cm="1">
        <f t="array" aca="1" ref="AI91" ca="1">_xlfn.IFS(
    $I91=0,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$I91&lt;C$14, MIN(Payline!J$5/10, COUNTIF(J89:J91, $AI$1)) +
              MIN(Payline!J$4/10, COUNTIF(J90:J92, $AI$1)) +
              MIN(Payline!J$3/10, COUNTIF(J91:J93, $AI$1)),
    TRUE, ""
)</f>
        <v>1</v>
      </c>
      <c r="AJ91" s="43" cm="1">
        <f t="array" aca="1" ref="AJ91" ca="1">_xlfn.IFS(
    $I91=0,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$I91&lt;D$14, MIN(Payline!K$5/10, COUNTIF(K89:K91, $AI$1)) +
              MIN(Payline!K$4/10, COUNTIF(K90:K92, $AI$1)) +
              MIN(Payline!K$3/10, COUNTIF(K91:K93, $AI$1)),
    TRUE, ""
)</f>
        <v>1</v>
      </c>
      <c r="AK91" s="43" cm="1">
        <f t="array" aca="1" ref="AK91" ca="1">_xlfn.IFS(
    $I91=0,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$I91&lt;E$14, MIN(Payline!L$5/10, COUNTIF(L89:L91, $AI$1)) +
              MIN(Payline!L$4/10, COUNTIF(L90:L92, $AI$1)) +
              MIN(Payline!L$3/10, COUNTIF(L91:L93, $AI$1)),
    TRUE, ""
)</f>
        <v>1</v>
      </c>
      <c r="AL91" s="43" cm="1">
        <f t="array" aca="1" ref="AL91" ca="1">_xlfn.IFS(
    $I91=0,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$I91&lt;F$14, MIN(Payline!M$5/10, COUNTIF(M89:M91, $AI$1)) +
              MIN(Payline!M$4/10, COUNTIF(M90:M92, $AI$1)) +
              MIN(Payline!M$3/10, COUNTIF(M91:M93, $AI$1)),
    TRUE, ""
)</f>
        <v>1</v>
      </c>
      <c r="AM91" s="43" cm="1">
        <f t="array" aca="1" ref="AM91" ca="1">_xlfn.IFS(
    $I91=0,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$I91&lt;G$14, MIN(Payline!N$5/10, COUNTIF(N89:N91, $AI$1)) +
              MIN(Payline!N$4/10, COUNTIF(N90:N92, $AI$1)) +
              MIN(Payline!N$3/10, COUNTIF(N91:N93, $AI$1)),
    TRUE, ""
)</f>
        <v>1</v>
      </c>
      <c r="AN91" s="46">
        <v>87</v>
      </c>
      <c r="AO91" s="43" cm="1">
        <f t="array" aca="1" ref="AO91" ca="1">_xlfn.IFS(
    $I91=0,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$I91&lt;C$14, MIN(Payline!J$5/10, COUNTIF(J89:J91, $AO$1)) +
              MIN(Payline!J$4/10, COUNTIF(J90:J92, $AO$1)) +
              MIN(Payline!J$3/10, COUNTIF(J91:J93, $AO$1)),
    TRUE, ""
)</f>
        <v>0</v>
      </c>
      <c r="AP91" s="43" cm="1">
        <f t="array" aca="1" ref="AP91" ca="1">_xlfn.IFS(
    $I91=0,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$I91&lt;D$14, MIN(Payline!K$5/10, COUNTIF(K89:K91, $AO$1)) +
              MIN(Payline!K$4/10, COUNTIF(K90:K92, $AO$1)) +
              MIN(Payline!K$3/10, COUNTIF(K91:K93, $AO$1)),
    TRUE, ""
)</f>
        <v>0</v>
      </c>
      <c r="AQ91" s="43" cm="1">
        <f t="array" aca="1" ref="AQ91" ca="1">_xlfn.IFS(
    $I91=0,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$I91&lt;E$14, MIN(Payline!L$5/10, COUNTIF(L89:L91, $AO$1)) +
              MIN(Payline!L$4/10, COUNTIF(L90:L92, $AO$1)) +
              MIN(Payline!L$3/10, COUNTIF(L91:L93, $AO$1)),
    TRUE, ""
)</f>
        <v>0</v>
      </c>
      <c r="AR91" s="43" cm="1">
        <f t="array" aca="1" ref="AR91" ca="1">_xlfn.IFS(
    $I91=0,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$I91&lt;F$14, MIN(Payline!M$5/10, COUNTIF(M89:M91, $AO$1)) +
              MIN(Payline!M$4/10, COUNTIF(M90:M92, $AO$1)) +
              MIN(Payline!M$3/10, COUNTIF(M91:M93, $AO$1)),
    TRUE, ""
)</f>
        <v>0</v>
      </c>
      <c r="AS91" s="43" cm="1">
        <f t="array" aca="1" ref="AS91" ca="1">_xlfn.IFS(
    $I91=0,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$I91&lt;G$14, MIN(Payline!N$5/10, COUNTIF(N89:N91, $AO$1)) +
              MIN(Payline!N$4/10, COUNTIF(N90:N92, $AO$1)) +
              MIN(Payline!N$3/10, COUNTIF(N91:N93, $AO$1)),
    TRUE, ""
)</f>
        <v>0</v>
      </c>
      <c r="AT91" s="46">
        <v>87</v>
      </c>
      <c r="AU91" s="43" cm="1">
        <f t="array" aca="1" ref="AU91" ca="1">_xlfn.IFS(
    $I91=0,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$I91&lt;C$14, MIN(Payline!J$5/10, COUNTIF(J89:J91, $AU$1)) +
              MIN(Payline!J$4/10, COUNTIF(J90:J92, $AU$1)) +
              MIN(Payline!J$3/10, COUNTIF(J91:J93, $AU$1)),
    TRUE, ""
)</f>
        <v>0</v>
      </c>
      <c r="AV91" s="43" cm="1">
        <f t="array" aca="1" ref="AV91" ca="1">_xlfn.IFS(
    $I91=0,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$I91&lt;D$14, MIN(Payline!K$5/10, COUNTIF(K89:K91, $AU$1)) +
              MIN(Payline!K$4/10, COUNTIF(K90:K92, $AU$1)) +
              MIN(Payline!K$3/10, COUNTIF(K91:K93, $AU$1)),
    TRUE, ""
)</f>
        <v>0</v>
      </c>
      <c r="AW91" s="43" cm="1">
        <f t="array" aca="1" ref="AW91" ca="1">_xlfn.IFS(
    $I91=0,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$I91&lt;E$14, MIN(Payline!L$5/10, COUNTIF(L89:L91, $AU$1)) +
              MIN(Payline!L$4/10, COUNTIF(L90:L92, $AU$1)) +
              MIN(Payline!L$3/10, COUNTIF(L91:L93, $AU$1)),
    TRUE, ""
)</f>
        <v>0</v>
      </c>
      <c r="AX91" s="43" cm="1">
        <f t="array" aca="1" ref="AX91" ca="1">_xlfn.IFS(
    $I91=0,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$I91&lt;F$14, MIN(Payline!M$5/10, COUNTIF(M89:M91, $AU$1)) +
              MIN(Payline!M$4/10, COUNTIF(M90:M92, $AU$1)) +
              MIN(Payline!M$3/10, COUNTIF(M91:M93, $AU$1)),
    TRUE, ""
)</f>
        <v>0</v>
      </c>
      <c r="AY91" s="43" cm="1">
        <f t="array" aca="1" ref="AY91" ca="1">_xlfn.IFS(
    $I91=0,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$I91&lt;G$14, MIN(Payline!N$5/10, COUNTIF(N89:N91, $AU$1)) +
              MIN(Payline!N$4/10, COUNTIF(N90:N92, $AU$1)) +
              MIN(Payline!N$3/10, COUNTIF(N91:N93, $AU$1)),
    TRUE, ""
)</f>
        <v>0</v>
      </c>
      <c r="AZ91" s="46">
        <v>87</v>
      </c>
      <c r="BA91" s="43" cm="1">
        <f t="array" aca="1" ref="BA91" ca="1">_xlfn.IFS(
    $I91=0,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$I91&lt;C$14, MIN(Payline!J$5/10, COUNTIF(J89:J91, $BA$1)) +
              MIN(Payline!J$4/10, COUNTIF(J90:J92, $BA$1)) +
              MIN(Payline!J$3/10, COUNTIF(J91:J93, $BA$1)),
    TRUE, ""
)</f>
        <v>0.7</v>
      </c>
      <c r="BB91" s="43" cm="1">
        <f t="array" aca="1" ref="BB91" ca="1">_xlfn.IFS(
    $I91=0,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$I91&lt;D$14, MIN(Payline!K$5/10, COUNTIF(K89:K91, $BA$1)) +
              MIN(Payline!K$4/10, COUNTIF(K90:K92, $BA$1)) +
              MIN(Payline!K$3/10, COUNTIF(K91:K93, $BA$1)),
    TRUE, ""
)</f>
        <v>0.6</v>
      </c>
      <c r="BC91" s="43" cm="1">
        <f t="array" aca="1" ref="BC91" ca="1">_xlfn.IFS(
    $I91=0,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$I91&lt;E$14, MIN(Payline!L$5/10, COUNTIF(L89:L91, $BA$1)) +
              MIN(Payline!L$4/10, COUNTIF(L90:L92, $BA$1)) +
              MIN(Payline!L$3/10, COUNTIF(L91:L93, $BA$1)),
    TRUE, ""
)</f>
        <v>0.7</v>
      </c>
      <c r="BD91" s="43" cm="1">
        <f t="array" aca="1" ref="BD91" ca="1">_xlfn.IFS(
    $I91=0,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$I91&lt;F$14, MIN(Payline!M$5/10, COUNTIF(M89:M91, $BA$1)) +
              MIN(Payline!M$4/10, COUNTIF(M90:M92, $BA$1)) +
              MIN(Payline!M$3/10, COUNTIF(M91:M93, $BA$1)),
    TRUE, ""
)</f>
        <v>0.7</v>
      </c>
      <c r="BE91" s="43" cm="1">
        <f t="array" aca="1" ref="BE91" ca="1">_xlfn.IFS(
    $I91=0,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$I91&lt;G$14, MIN(Payline!N$5/10, COUNTIF(N89:N91, $BA$1)) +
              MIN(Payline!N$4/10, COUNTIF(N90:N92, $BA$1)) +
              MIN(Payline!N$3/10, COUNTIF(N91:N93, $BA$1)),
    TRUE, ""
)</f>
        <v>0.7</v>
      </c>
      <c r="BF91" s="46">
        <v>87</v>
      </c>
      <c r="BG91" s="43" cm="1">
        <f t="array" aca="1" ref="BG91" ca="1">_xlfn.IFS(
    $I91=0,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$I91&lt;C$14, MIN(Payline!J$5/10, COUNTIF(J89:J91, $BG$1)) +
              MIN(Payline!J$4/10, COUNTIF(J90:J92, $BG$1)) +
              MIN(Payline!J$3/10, COUNTIF(J91:J93, $BG$1)),
    TRUE, ""
)</f>
        <v>0.3</v>
      </c>
      <c r="BH91" s="43" cm="1">
        <f t="array" aca="1" ref="BH91" ca="1">_xlfn.IFS(
    $I91=0,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$I91&lt;D$14, MIN(Payline!K$5/10, COUNTIF(K89:K91, $BG$1)) +
              MIN(Payline!K$4/10, COUNTIF(K90:K92, $BG$1)) +
              MIN(Payline!K$3/10, COUNTIF(K91:K93, $BG$1)),
    TRUE, ""
)</f>
        <v>0.3</v>
      </c>
      <c r="BI91" s="43" cm="1">
        <f t="array" aca="1" ref="BI91" ca="1">_xlfn.IFS(
    $I91=0,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$I91&lt;E$14, MIN(Payline!L$5/10, COUNTIF(L89:L91, $BG$1)) +
              MIN(Payline!L$4/10, COUNTIF(L90:L92, $BG$1)) +
              MIN(Payline!L$3/10, COUNTIF(L91:L93, $BG$1)),
    TRUE, ""
)</f>
        <v>0.3</v>
      </c>
      <c r="BJ91" s="43" cm="1">
        <f t="array" aca="1" ref="BJ91" ca="1">_xlfn.IFS(
    $I91=0,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$I91&lt;F$14, MIN(Payline!M$5/10, COUNTIF(M89:M91, $BG$1)) +
              MIN(Payline!M$4/10, COUNTIF(M90:M92, $BG$1)) +
              MIN(Payline!M$3/10, COUNTIF(M91:M93, $BG$1)),
    TRUE, ""
)</f>
        <v>0.4</v>
      </c>
      <c r="BK91" s="43" cm="1">
        <f t="array" aca="1" ref="BK91" ca="1">_xlfn.IFS(
    $I91=0,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$I91&lt;G$14, MIN(Payline!N$5/10, COUNTIF(N89:N91, $BG$1)) +
              MIN(Payline!N$4/10, COUNTIF(N90:N92, $BG$1)) +
              MIN(Payline!N$3/10, COUNTIF(N91:N93, $BG$1)),
    TRUE, ""
)</f>
        <v>0.3</v>
      </c>
      <c r="BL91" s="46">
        <v>87</v>
      </c>
      <c r="BM91" s="43" cm="1">
        <f t="array" aca="1" ref="BM91" ca="1">_xlfn.IFS(
    $I91=0,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$I91&lt;C$14, MIN(Payline!J$5/10, COUNTIF(J89:J91, $BM$1)) +
              MIN(Payline!J$4/10, COUNTIF(J90:J92, $BM$1)) +
              MIN(Payline!J$3/10, COUNTIF(J91:J93, $BM$1)),
    TRUE, ""
)</f>
        <v>0</v>
      </c>
      <c r="BN91" s="43" cm="1">
        <f t="array" aca="1" ref="BN91" ca="1">_xlfn.IFS(
    $I91=0,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$I91&lt;D$14, MIN(Payline!K$5/10, COUNTIF(K89:K91, $BM$1)) +
              MIN(Payline!K$4/10, COUNTIF(K90:K92, $BM$1)) +
              MIN(Payline!K$3/10, COUNTIF(K91:K93, $BM$1)),
    TRUE, ""
)</f>
        <v>0</v>
      </c>
      <c r="BO91" s="43" cm="1">
        <f t="array" aca="1" ref="BO91" ca="1">_xlfn.IFS(
    $I91=0,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$I91&lt;E$14, MIN(Payline!L$5/10, COUNTIF(L89:L91, $BM$1)) +
              MIN(Payline!L$4/10, COUNTIF(L90:L92, $BM$1)) +
              MIN(Payline!L$3/10, COUNTIF(L91:L93, $BM$1)),
    TRUE, ""
)</f>
        <v>0</v>
      </c>
      <c r="BP91" s="43" cm="1">
        <f t="array" aca="1" ref="BP91" ca="1">_xlfn.IFS(
    $I91=0,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$I91&lt;F$14, MIN(Payline!M$5/10, COUNTIF(M89:M91, $BM$1)) +
              MIN(Payline!M$4/10, COUNTIF(M90:M92, $BM$1)) +
              MIN(Payline!M$3/10, COUNTIF(M91:M93, $BM$1)),
    TRUE, ""
)</f>
        <v>0</v>
      </c>
      <c r="BQ91" s="161" cm="1">
        <f t="array" aca="1" ref="BQ91" ca="1">_xlfn.IFS(
    $I91=0,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$I91&lt;G$14, MIN(Payline!N$5/10, COUNTIF(N89:N91, $BM$1)) +
              MIN(Payline!N$4/10, COUNTIF(N90:N92, $BM$1)) +
              MIN(Payline!N$3/10, COUNTIF(N91:N93, $BM$1)),
    TRUE, ""
)</f>
        <v>0</v>
      </c>
    </row>
    <row r="92" spans="1:69">
      <c r="B92" s="12" t="s">
        <v>133</v>
      </c>
      <c r="C92" s="12">
        <f ca="1">SUM(C82:C91)</f>
        <v>100.7</v>
      </c>
      <c r="D92" s="12">
        <f ca="1">SUM(D82:D91)</f>
        <v>100.70000000000002</v>
      </c>
      <c r="E92" s="12">
        <f ca="1">SUM(E82:E91)</f>
        <v>100.7</v>
      </c>
      <c r="F92" s="12">
        <f ca="1">SUM(F82:F91)</f>
        <v>100.60000000000001</v>
      </c>
      <c r="G92" s="12">
        <f ca="1">SUM(G82:G91)</f>
        <v>100.7</v>
      </c>
      <c r="I92" s="84">
        <v>88</v>
      </c>
      <c r="J92" s="83" t="s">
        <v>191</v>
      </c>
      <c r="K92" s="83" t="s">
        <v>191</v>
      </c>
      <c r="L92" s="83" t="s">
        <v>191</v>
      </c>
      <c r="M92" s="83" t="s">
        <v>191</v>
      </c>
      <c r="N92" s="83" t="s">
        <v>191</v>
      </c>
      <c r="P92" s="46">
        <v>88</v>
      </c>
      <c r="Q92" s="43" cm="1">
        <f t="array" aca="1" ref="Q92" ca="1">_xlfn.IFS(
    $I92=0,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$I92=1, MIN(Payline!J$5/10, COUNTIF(INDIRECT(ADDRESS(C$14+3, COLUMN(J$1))), $Q$1) + COUNTIF(J$4, $Q$1) + COUNTIF(J$5, $Q$1)) +
          MIN(Payline!J$4/10, COUNTIF(J$4, $Q$1) + COUNTIF(J$5, $Q$1) + COUNTIF(J$6, $Q$1)) +
          MIN(Payline!J$3/10, COUNTIF(J$5:J$7, $Q$1)),
    $I92=(C$14-2),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$I92&lt;C$14, MIN(Payline!J$5/10, COUNTIF(J90:J92, $Q$1)) +
              MIN(Payline!J$4/10, COUNTIF(J91:J93, $Q$1)) +
              MIN(Payline!J$3/10, COUNTIF(J92:J94, $Q$1)),
    TRUE, ""
)</f>
        <v>0.3</v>
      </c>
      <c r="R92" s="43" cm="1">
        <f t="array" aca="1" ref="R92" ca="1">_xlfn.IFS(
    $I92=0,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$I92=1, MIN(Payline!K$5/10, COUNTIF(INDIRECT(ADDRESS(D$14+3, COLUMN(K$1))), $Q$1) + COUNTIF(K$4, $Q$1) + COUNTIF(K$5, $Q$1)) +
          MIN(Payline!K$4/10, COUNTIF(K$4, $Q$1) + COUNTIF(K$5, $Q$1) + COUNTIF(K$6, $Q$1)) +
          MIN(Payline!K$3/10, COUNTIF(K$5:K$7, $Q$1)),
    $I92=(D$14-2),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$I92&lt;D$14, MIN(Payline!K$5/10, COUNTIF(K90:K92, $Q$1)) +
              MIN(Payline!K$4/10, COUNTIF(K91:K93, $Q$1)) +
              MIN(Payline!K$3/10, COUNTIF(K92:K94, $Q$1)),
    TRUE, ""
)</f>
        <v>0.3</v>
      </c>
      <c r="S92" s="43" cm="1">
        <f t="array" aca="1" ref="S92" ca="1">_xlfn.IFS(
    $I92=0,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$I92=1, MIN(Payline!L$5/10, COUNTIF(INDIRECT(ADDRESS(E$14+3, COLUMN(L$1))), $Q$1) + COUNTIF(L$4, $Q$1) + COUNTIF(L$5, $Q$1)) +
          MIN(Payline!L$4/10, COUNTIF(L$4, $Q$1) + COUNTIF(L$5, $Q$1) + COUNTIF(L$6, $Q$1)) +
          MIN(Payline!L$3/10, COUNTIF(L$5:L$7, $Q$1)),
    $I92=(E$14-2),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$I92&lt;E$14, MIN(Payline!L$5/10, COUNTIF(L90:L92, $Q$1)) +
              MIN(Payline!L$4/10, COUNTIF(L91:L93, $Q$1)) +
              MIN(Payline!L$3/10, COUNTIF(L92:L94, $Q$1)),
    TRUE, ""
)</f>
        <v>0.3</v>
      </c>
      <c r="T92" s="43" cm="1">
        <f t="array" aca="1" ref="T92" ca="1">_xlfn.IFS(
    $I92=0,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$I92=1, MIN(Payline!M$5/10, COUNTIF(INDIRECT(ADDRESS(F$14+3, COLUMN(M$1))), $Q$1) + COUNTIF(M$4, $Q$1) + COUNTIF(M$5, $Q$1)) +
          MIN(Payline!M$4/10, COUNTIF(M$4, $Q$1) + COUNTIF(M$5, $Q$1) + COUNTIF(M$6, $Q$1)) +
          MIN(Payline!M$3/10, COUNTIF(M$5:M$7, $Q$1)),
    $I92=(F$14-2),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$I92&lt;F$14, MIN(Payline!M$5/10, COUNTIF(M90:M92, $Q$1)) +
              MIN(Payline!M$4/10, COUNTIF(M91:M93, $Q$1)) +
              MIN(Payline!M$3/10, COUNTIF(M92:M94, $Q$1)),
    TRUE, ""
)</f>
        <v>0.4</v>
      </c>
      <c r="U92" s="43" cm="1">
        <f t="array" aca="1" ref="U92" ca="1">_xlfn.IFS(
    $I92=0,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$I92=1, MIN(Payline!N$5/10, COUNTIF(INDIRECT(ADDRESS(G$14+3, COLUMN(N$1))), $Q$1) + COUNTIF(N$4, $Q$1) + COUNTIF(N$5, $Q$1)) +
          MIN(Payline!N$4/10, COUNTIF(N$4, $Q$1) + COUNTIF(N$5, $Q$1) + COUNTIF(N$6, $Q$1)) +
          MIN(Payline!N$3/10, COUNTIF(N$5:N$7, $Q$1)),
    $I92=(G$14-2),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$I92&lt;G$14, MIN(Payline!N$5/10, COUNTIF(N90:N92, $Q$1)) +
              MIN(Payline!N$4/10, COUNTIF(N91:N93, $Q$1)) +
              MIN(Payline!N$3/10, COUNTIF(N92:N94, $Q$1)),
    TRUE, ""
)</f>
        <v>0.3</v>
      </c>
      <c r="V92" s="46">
        <v>88</v>
      </c>
      <c r="W92" s="43" cm="1">
        <f t="array" aca="1" ref="W92" ca="1">_xlfn.IFS(
    $I92=0,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$I92=1, MIN(Payline!J$5/10, COUNTIF(INDIRECT(ADDRESS(C$14+3, COLUMN(J$1))), $W$1) + COUNTIF(J$4, $W$1) + COUNTIF(J$5, $W$1)) +
          MIN(Payline!J$4/10, COUNTIF(J$4, $W$1) + COUNTIF(J$5, $W$1) + COUNTIF(J$6, $W$1)) +
          MIN(Payline!J$3/10, COUNTIF(J$5:J$7, $W$1)),
    $I92=(C$14-2),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$I92&lt;C$14, MIN(Payline!J$5/10, COUNTIF(J90:J92, $W$1)) +
              MIN(Payline!J$4/10, COUNTIF(J91:J93, $W$1)) +
              MIN(Payline!J$3/10, COUNTIF(J92:J94, $W$1)),
    TRUE, ""
)</f>
        <v>0</v>
      </c>
      <c r="X92" s="43" cm="1">
        <f t="array" aca="1" ref="X92" ca="1">_xlfn.IFS(
    $I92=0,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$I92=1, MIN(Payline!K$5/10, COUNTIF(INDIRECT(ADDRESS(D$14+3, COLUMN(K$1))), $W$1) + COUNTIF(K$4, $W$1) + COUNTIF(K$5, $W$1)) +
          MIN(Payline!K$4/10, COUNTIF(K$4, $W$1) + COUNTIF(K$5, $W$1) + COUNTIF(K$6, $W$1)) +
          MIN(Payline!K$3/10, COUNTIF(K$5:K$7, $W$1)),
    $I92=(D$14-2),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$I92&lt;D$14, MIN(Payline!K$5/10, COUNTIF(K90:K92, $W$1)) +
              MIN(Payline!K$4/10, COUNTIF(K91:K93, $W$1)) +
              MIN(Payline!K$3/10, COUNTIF(K92:K94, $W$1)),
    TRUE, ""
)</f>
        <v>0</v>
      </c>
      <c r="Y92" s="43" cm="1">
        <f t="array" aca="1" ref="Y92" ca="1">_xlfn.IFS(
    $I92=0,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$I92=1, MIN(Payline!L$5/10, COUNTIF(INDIRECT(ADDRESS(E$14+3, COLUMN(L$1))), $W$1) + COUNTIF(L$4, $W$1) + COUNTIF(L$5, $W$1)) +
          MIN(Payline!L$4/10, COUNTIF(L$4, $W$1) + COUNTIF(L$5, $W$1) + COUNTIF(L$6, $W$1)) +
          MIN(Payline!L$3/10, COUNTIF(L$5:L$7, $W$1)),
    $I92=(E$14-2),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$I92&lt;E$14, MIN(Payline!L$5/10, COUNTIF(L90:L92, $W$1)) +
              MIN(Payline!L$4/10, COUNTIF(L91:L93, $W$1)) +
              MIN(Payline!L$3/10, COUNTIF(L92:L94, $W$1)),
    TRUE, ""
)</f>
        <v>0</v>
      </c>
      <c r="Z92" s="43" cm="1">
        <f t="array" aca="1" ref="Z92" ca="1">_xlfn.IFS(
    $I92=0,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$I92=1, MIN(Payline!M$5/10, COUNTIF(INDIRECT(ADDRESS(F$14+3, COLUMN(M$1))), $W$1) + COUNTIF(M$4, $W$1) + COUNTIF(M$5, $W$1)) +
          MIN(Payline!M$4/10, COUNTIF(M$4, $W$1) + COUNTIF(M$5, $W$1) + COUNTIF(M$6, $W$1)) +
          MIN(Payline!M$3/10, COUNTIF(M$5:M$7, $W$1)),
    $I92=(F$14-2),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$I92&lt;F$14, MIN(Payline!M$5/10, COUNTIF(M90:M92, $W$1)) +
              MIN(Payline!M$4/10, COUNTIF(M91:M93, $W$1)) +
              MIN(Payline!M$3/10, COUNTIF(M92:M94, $W$1)),
    TRUE, ""
)</f>
        <v>0</v>
      </c>
      <c r="AA92" s="43" cm="1">
        <f t="array" aca="1" ref="AA92" ca="1">_xlfn.IFS(
    $I92=0,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$I92=1, MIN(Payline!N$5/10, COUNTIF(INDIRECT(ADDRESS(G$14+3, COLUMN(N$1))), $W$1) + COUNTIF(N$4, $W$1) + COUNTIF(N$5, $W$1)) +
          MIN(Payline!N$4/10, COUNTIF(N$4, $W$1) + COUNTIF(N$5, $W$1) + COUNTIF(N$6, $W$1)) +
          MIN(Payline!N$3/10, COUNTIF(N$5:N$7, $W$1)),
    $I92=(G$14-2),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$I92&lt;G$14, MIN(Payline!N$5/10, COUNTIF(N90:N92, $W$1)) +
              MIN(Payline!N$4/10, COUNTIF(N91:N93, $W$1)) +
              MIN(Payline!N$3/10, COUNTIF(N92:N94, $W$1)),
    TRUE, ""
)</f>
        <v>0</v>
      </c>
      <c r="AB92" s="46">
        <v>88</v>
      </c>
      <c r="AC92" s="43" cm="1">
        <f t="array" aca="1" ref="AC92" ca="1">_xlfn.IFS(
    $I92=0,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$I92&lt;C$14, MIN(Payline!J$5/10, COUNTIF(J90:J92, $AC$1)) +
              MIN(Payline!J$4/10, COUNTIF(J91:J93, $AC$1)) +
              MIN(Payline!J$3/10, COUNTIF(J92:J94, $AC$1)),
    TRUE, ""
)</f>
        <v>0.3</v>
      </c>
      <c r="AD92" s="43" cm="1">
        <f t="array" aca="1" ref="AD92" ca="1">_xlfn.IFS(
    $I92=0,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$I92&lt;D$14, MIN(Payline!K$5/10, COUNTIF(K90:K92, $AC$1)) +
              MIN(Payline!K$4/10, COUNTIF(K91:K93, $AC$1)) +
              MIN(Payline!K$3/10, COUNTIF(K92:K94, $AC$1)),
    TRUE, ""
)</f>
        <v>0.4</v>
      </c>
      <c r="AE92" s="43" cm="1">
        <f t="array" aca="1" ref="AE92" ca="1">_xlfn.IFS(
    $I92=0,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$I92&lt;E$14, MIN(Payline!L$5/10, COUNTIF(L90:L92, $AC$1)) +
              MIN(Payline!L$4/10, COUNTIF(L91:L93, $AC$1)) +
              MIN(Payline!L$3/10, COUNTIF(L92:L94, $AC$1)),
    TRUE, ""
)</f>
        <v>0.3</v>
      </c>
      <c r="AF92" s="43" cm="1">
        <f t="array" aca="1" ref="AF92" ca="1">_xlfn.IFS(
    $I92=0,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$I92&lt;F$14, MIN(Payline!M$5/10, COUNTIF(M90:M92, $AC$1)) +
              MIN(Payline!M$4/10, COUNTIF(M91:M93, $AC$1)) +
              MIN(Payline!M$3/10, COUNTIF(M92:M94, $AC$1)),
    TRUE, ""
)</f>
        <v>0.3</v>
      </c>
      <c r="AG92" s="43" cm="1">
        <f t="array" aca="1" ref="AG92" ca="1">_xlfn.IFS(
    $I92=0,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$I92&lt;G$14, MIN(Payline!N$5/10, COUNTIF(N90:N92, $AC$1)) +
              MIN(Payline!N$4/10, COUNTIF(N91:N93, $AC$1)) +
              MIN(Payline!N$3/10, COUNTIF(N92:N94, $AC$1)),
    TRUE, ""
)</f>
        <v>0.3</v>
      </c>
      <c r="AH92" s="46">
        <v>88</v>
      </c>
      <c r="AI92" s="43" cm="1">
        <f t="array" aca="1" ref="AI92" ca="1">_xlfn.IFS(
    $I92=0,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$I92&lt;C$14, MIN(Payline!J$5/10, COUNTIF(J90:J92, $AI$1)) +
              MIN(Payline!J$4/10, COUNTIF(J91:J93, $AI$1)) +
              MIN(Payline!J$3/10, COUNTIF(J92:J94, $AI$1)),
    TRUE, ""
)</f>
        <v>0.7</v>
      </c>
      <c r="AJ92" s="43" cm="1">
        <f t="array" aca="1" ref="AJ92" ca="1">_xlfn.IFS(
    $I92=0,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$I92&lt;D$14, MIN(Payline!K$5/10, COUNTIF(K90:K92, $AI$1)) +
              MIN(Payline!K$4/10, COUNTIF(K91:K93, $AI$1)) +
              MIN(Payline!K$3/10, COUNTIF(K92:K94, $AI$1)),
    TRUE, ""
)</f>
        <v>0.7</v>
      </c>
      <c r="AK92" s="43" cm="1">
        <f t="array" aca="1" ref="AK92" ca="1">_xlfn.IFS(
    $I92=0,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$I92&lt;E$14, MIN(Payline!L$5/10, COUNTIF(L90:L92, $AI$1)) +
              MIN(Payline!L$4/10, COUNTIF(L91:L93, $AI$1)) +
              MIN(Payline!L$3/10, COUNTIF(L92:L94, $AI$1)),
    TRUE, ""
)</f>
        <v>0.7</v>
      </c>
      <c r="AL92" s="43" cm="1">
        <f t="array" aca="1" ref="AL92" ca="1">_xlfn.IFS(
    $I92=0,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$I92&lt;F$14, MIN(Payline!M$5/10, COUNTIF(M90:M92, $AI$1)) +
              MIN(Payline!M$4/10, COUNTIF(M91:M93, $AI$1)) +
              MIN(Payline!M$3/10, COUNTIF(M92:M94, $AI$1)),
    TRUE, ""
)</f>
        <v>0.6</v>
      </c>
      <c r="AM92" s="43" cm="1">
        <f t="array" aca="1" ref="AM92" ca="1">_xlfn.IFS(
    $I92=0,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$I92&lt;G$14, MIN(Payline!N$5/10, COUNTIF(N90:N92, $AI$1)) +
              MIN(Payline!N$4/10, COUNTIF(N91:N93, $AI$1)) +
              MIN(Payline!N$3/10, COUNTIF(N92:N94, $AI$1)),
    TRUE, ""
)</f>
        <v>0.7</v>
      </c>
      <c r="AN92" s="46">
        <v>88</v>
      </c>
      <c r="AO92" s="43" cm="1">
        <f t="array" aca="1" ref="AO92" ca="1">_xlfn.IFS(
    $I92=0,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$I92&lt;C$14, MIN(Payline!J$5/10, COUNTIF(J90:J92, $AO$1)) +
              MIN(Payline!J$4/10, COUNTIF(J91:J93, $AO$1)) +
              MIN(Payline!J$3/10, COUNTIF(J92:J94, $AO$1)),
    TRUE, ""
)</f>
        <v>0</v>
      </c>
      <c r="AP92" s="43" cm="1">
        <f t="array" aca="1" ref="AP92" ca="1">_xlfn.IFS(
    $I92=0,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$I92&lt;D$14, MIN(Payline!K$5/10, COUNTIF(K90:K92, $AO$1)) +
              MIN(Payline!K$4/10, COUNTIF(K91:K93, $AO$1)) +
              MIN(Payline!K$3/10, COUNTIF(K92:K94, $AO$1)),
    TRUE, ""
)</f>
        <v>0</v>
      </c>
      <c r="AQ92" s="43" cm="1">
        <f t="array" aca="1" ref="AQ92" ca="1">_xlfn.IFS(
    $I92=0,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$I92&lt;E$14, MIN(Payline!L$5/10, COUNTIF(L90:L92, $AO$1)) +
              MIN(Payline!L$4/10, COUNTIF(L91:L93, $AO$1)) +
              MIN(Payline!L$3/10, COUNTIF(L92:L94, $AO$1)),
    TRUE, ""
)</f>
        <v>0</v>
      </c>
      <c r="AR92" s="43" cm="1">
        <f t="array" aca="1" ref="AR92" ca="1">_xlfn.IFS(
    $I92=0,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$I92&lt;F$14, MIN(Payline!M$5/10, COUNTIF(M90:M92, $AO$1)) +
              MIN(Payline!M$4/10, COUNTIF(M91:M93, $AO$1)) +
              MIN(Payline!M$3/10, COUNTIF(M92:M94, $AO$1)),
    TRUE, ""
)</f>
        <v>0</v>
      </c>
      <c r="AS92" s="43" cm="1">
        <f t="array" aca="1" ref="AS92" ca="1">_xlfn.IFS(
    $I92=0,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$I92&lt;G$14, MIN(Payline!N$5/10, COUNTIF(N90:N92, $AO$1)) +
              MIN(Payline!N$4/10, COUNTIF(N91:N93, $AO$1)) +
              MIN(Payline!N$3/10, COUNTIF(N92:N94, $AO$1)),
    TRUE, ""
)</f>
        <v>0</v>
      </c>
      <c r="AT92" s="46">
        <v>88</v>
      </c>
      <c r="AU92" s="43" cm="1">
        <f t="array" aca="1" ref="AU92" ca="1">_xlfn.IFS(
    $I92=0,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$I92&lt;C$14, MIN(Payline!J$5/10, COUNTIF(J90:J92, $AU$1)) +
              MIN(Payline!J$4/10, COUNTIF(J91:J93, $AU$1)) +
              MIN(Payline!J$3/10, COUNTIF(J92:J94, $AU$1)),
    TRUE, ""
)</f>
        <v>0</v>
      </c>
      <c r="AV92" s="43" cm="1">
        <f t="array" aca="1" ref="AV92" ca="1">_xlfn.IFS(
    $I92=0,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$I92&lt;D$14, MIN(Payline!K$5/10, COUNTIF(K90:K92, $AU$1)) +
              MIN(Payline!K$4/10, COUNTIF(K91:K93, $AU$1)) +
              MIN(Payline!K$3/10, COUNTIF(K92:K94, $AU$1)),
    TRUE, ""
)</f>
        <v>0</v>
      </c>
      <c r="AW92" s="43" cm="1">
        <f t="array" aca="1" ref="AW92" ca="1">_xlfn.IFS(
    $I92=0,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$I92&lt;E$14, MIN(Payline!L$5/10, COUNTIF(L90:L92, $AU$1)) +
              MIN(Payline!L$4/10, COUNTIF(L91:L93, $AU$1)) +
              MIN(Payline!L$3/10, COUNTIF(L92:L94, $AU$1)),
    TRUE, ""
)</f>
        <v>0</v>
      </c>
      <c r="AX92" s="43" cm="1">
        <f t="array" aca="1" ref="AX92" ca="1">_xlfn.IFS(
    $I92=0,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$I92&lt;F$14, MIN(Payline!M$5/10, COUNTIF(M90:M92, $AU$1)) +
              MIN(Payline!M$4/10, COUNTIF(M91:M93, $AU$1)) +
              MIN(Payline!M$3/10, COUNTIF(M92:M94, $AU$1)),
    TRUE, ""
)</f>
        <v>0</v>
      </c>
      <c r="AY92" s="43" cm="1">
        <f t="array" aca="1" ref="AY92" ca="1">_xlfn.IFS(
    $I92=0,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$I92&lt;G$14, MIN(Payline!N$5/10, COUNTIF(N90:N92, $AU$1)) +
              MIN(Payline!N$4/10, COUNTIF(N91:N93, $AU$1)) +
              MIN(Payline!N$3/10, COUNTIF(N92:N94, $AU$1)),
    TRUE, ""
)</f>
        <v>0</v>
      </c>
      <c r="AZ92" s="46">
        <v>88</v>
      </c>
      <c r="BA92" s="43" cm="1">
        <f t="array" aca="1" ref="BA92" ca="1">_xlfn.IFS(
    $I92=0,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$I92&lt;C$14, MIN(Payline!J$5/10, COUNTIF(J90:J92, $BA$1)) +
              MIN(Payline!J$4/10, COUNTIF(J91:J93, $BA$1)) +
              MIN(Payline!J$3/10, COUNTIF(J92:J94, $BA$1)),
    TRUE, ""
)</f>
        <v>1</v>
      </c>
      <c r="BB92" s="43" cm="1">
        <f t="array" aca="1" ref="BB92" ca="1">_xlfn.IFS(
    $I92=0,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$I92&lt;D$14, MIN(Payline!K$5/10, COUNTIF(K90:K92, $BA$1)) +
              MIN(Payline!K$4/10, COUNTIF(K91:K93, $BA$1)) +
              MIN(Payline!K$3/10, COUNTIF(K92:K94, $BA$1)),
    TRUE, ""
)</f>
        <v>1</v>
      </c>
      <c r="BC92" s="43" cm="1">
        <f t="array" aca="1" ref="BC92" ca="1">_xlfn.IFS(
    $I92=0,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$I92&lt;E$14, MIN(Payline!L$5/10, COUNTIF(L90:L92, $BA$1)) +
              MIN(Payline!L$4/10, COUNTIF(L91:L93, $BA$1)) +
              MIN(Payline!L$3/10, COUNTIF(L92:L94, $BA$1)),
    TRUE, ""
)</f>
        <v>1</v>
      </c>
      <c r="BD92" s="43" cm="1">
        <f t="array" aca="1" ref="BD92" ca="1">_xlfn.IFS(
    $I92=0,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$I92&lt;F$14, MIN(Payline!M$5/10, COUNTIF(M90:M92, $BA$1)) +
              MIN(Payline!M$4/10, COUNTIF(M91:M93, $BA$1)) +
              MIN(Payline!M$3/10, COUNTIF(M92:M94, $BA$1)),
    TRUE, ""
)</f>
        <v>1</v>
      </c>
      <c r="BE92" s="43" cm="1">
        <f t="array" aca="1" ref="BE92" ca="1">_xlfn.IFS(
    $I92=0,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$I92&lt;G$14, MIN(Payline!N$5/10, COUNTIF(N90:N92, $BA$1)) +
              MIN(Payline!N$4/10, COUNTIF(N91:N93, $BA$1)) +
              MIN(Payline!N$3/10, COUNTIF(N92:N94, $BA$1)),
    TRUE, ""
)</f>
        <v>1</v>
      </c>
      <c r="BF92" s="46">
        <v>88</v>
      </c>
      <c r="BG92" s="43" cm="1">
        <f t="array" aca="1" ref="BG92" ca="1">_xlfn.IFS(
    $I92=0,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$I92&lt;C$14, MIN(Payline!J$5/10, COUNTIF(J90:J92, $BG$1)) +
              MIN(Payline!J$4/10, COUNTIF(J91:J93, $BG$1)) +
              MIN(Payline!J$3/10, COUNTIF(J92:J94, $BG$1)),
    TRUE, ""
)</f>
        <v>0.7</v>
      </c>
      <c r="BH92" s="43" cm="1">
        <f t="array" aca="1" ref="BH92" ca="1">_xlfn.IFS(
    $I92=0,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$I92&lt;D$14, MIN(Payline!K$5/10, COUNTIF(K90:K92, $BG$1)) +
              MIN(Payline!K$4/10, COUNTIF(K91:K93, $BG$1)) +
              MIN(Payline!K$3/10, COUNTIF(K92:K94, $BG$1)),
    TRUE, ""
)</f>
        <v>0.6</v>
      </c>
      <c r="BI92" s="43" cm="1">
        <f t="array" aca="1" ref="BI92" ca="1">_xlfn.IFS(
    $I92=0,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$I92&lt;E$14, MIN(Payline!L$5/10, COUNTIF(L90:L92, $BG$1)) +
              MIN(Payline!L$4/10, COUNTIF(L91:L93, $BG$1)) +
              MIN(Payline!L$3/10, COUNTIF(L92:L94, $BG$1)),
    TRUE, ""
)</f>
        <v>0.7</v>
      </c>
      <c r="BJ92" s="43" cm="1">
        <f t="array" aca="1" ref="BJ92" ca="1">_xlfn.IFS(
    $I92=0,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$I92&lt;F$14, MIN(Payline!M$5/10, COUNTIF(M90:M92, $BG$1)) +
              MIN(Payline!M$4/10, COUNTIF(M91:M93, $BG$1)) +
              MIN(Payline!M$3/10, COUNTIF(M92:M94, $BG$1)),
    TRUE, ""
)</f>
        <v>0.7</v>
      </c>
      <c r="BK92" s="43" cm="1">
        <f t="array" aca="1" ref="BK92" ca="1">_xlfn.IFS(
    $I92=0,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$I92&lt;G$14, MIN(Payline!N$5/10, COUNTIF(N90:N92, $BG$1)) +
              MIN(Payline!N$4/10, COUNTIF(N91:N93, $BG$1)) +
              MIN(Payline!N$3/10, COUNTIF(N92:N94, $BG$1)),
    TRUE, ""
)</f>
        <v>0.7</v>
      </c>
      <c r="BL92" s="46">
        <v>88</v>
      </c>
      <c r="BM92" s="43" cm="1">
        <f t="array" aca="1" ref="BM92" ca="1">_xlfn.IFS(
    $I92=0,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$I92&lt;C$14, MIN(Payline!J$5/10, COUNTIF(J90:J92, $BM$1)) +
              MIN(Payline!J$4/10, COUNTIF(J91:J93, $BM$1)) +
              MIN(Payline!J$3/10, COUNTIF(J92:J94, $BM$1)),
    TRUE, ""
)</f>
        <v>0</v>
      </c>
      <c r="BN92" s="43" cm="1">
        <f t="array" aca="1" ref="BN92" ca="1">_xlfn.IFS(
    $I92=0,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$I92&lt;D$14, MIN(Payline!K$5/10, COUNTIF(K90:K92, $BM$1)) +
              MIN(Payline!K$4/10, COUNTIF(K91:K93, $BM$1)) +
              MIN(Payline!K$3/10, COUNTIF(K92:K94, $BM$1)),
    TRUE, ""
)</f>
        <v>0</v>
      </c>
      <c r="BO92" s="43" cm="1">
        <f t="array" aca="1" ref="BO92" ca="1">_xlfn.IFS(
    $I92=0,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$I92&lt;E$14, MIN(Payline!L$5/10, COUNTIF(L90:L92, $BM$1)) +
              MIN(Payline!L$4/10, COUNTIF(L91:L93, $BM$1)) +
              MIN(Payline!L$3/10, COUNTIF(L92:L94, $BM$1)),
    TRUE, ""
)</f>
        <v>0</v>
      </c>
      <c r="BP92" s="43" cm="1">
        <f t="array" aca="1" ref="BP92" ca="1">_xlfn.IFS(
    $I92=0,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$I92&lt;F$14, MIN(Payline!M$5/10, COUNTIF(M90:M92, $BM$1)) +
              MIN(Payline!M$4/10, COUNTIF(M91:M93, $BM$1)) +
              MIN(Payline!M$3/10, COUNTIF(M92:M94, $BM$1)),
    TRUE, ""
)</f>
        <v>0</v>
      </c>
      <c r="BQ92" s="161" cm="1">
        <f t="array" aca="1" ref="BQ92" ca="1">_xlfn.IFS(
    $I92=0,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$I92&lt;G$14, MIN(Payline!N$5/10, COUNTIF(N90:N92, $BM$1)) +
              MIN(Payline!N$4/10, COUNTIF(N91:N93, $BM$1)) +
              MIN(Payline!N$3/10, COUNTIF(N92:N94, $BM$1)),
    TRUE, ""
)</f>
        <v>0</v>
      </c>
    </row>
    <row r="93" spans="1:69">
      <c r="I93" s="84">
        <v>89</v>
      </c>
      <c r="J93" s="83" t="s">
        <v>192</v>
      </c>
      <c r="K93" s="83" t="s">
        <v>192</v>
      </c>
      <c r="L93" s="83" t="s">
        <v>192</v>
      </c>
      <c r="M93" s="83" t="s">
        <v>192</v>
      </c>
      <c r="N93" s="83" t="s">
        <v>192</v>
      </c>
      <c r="P93" s="46">
        <v>89</v>
      </c>
      <c r="Q93" s="43" cm="1">
        <f t="array" aca="1" ref="Q93" ca="1">_xlfn.IFS(
    $I93=0,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$I93=1, MIN(Payline!J$5/10, COUNTIF(INDIRECT(ADDRESS(C$14+3, COLUMN(J$1))), $Q$1) + COUNTIF(J$4, $Q$1) + COUNTIF(J$5, $Q$1)) +
          MIN(Payline!J$4/10, COUNTIF(J$4, $Q$1) + COUNTIF(J$5, $Q$1) + COUNTIF(J$6, $Q$1)) +
          MIN(Payline!J$3/10, COUNTIF(J$5:J$7, $Q$1)),
    $I93=(C$14-2),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$I93&lt;C$14, MIN(Payline!J$5/10, COUNTIF(J91:J93, $Q$1)) +
              MIN(Payline!J$4/10, COUNTIF(J92:J94, $Q$1)) +
              MIN(Payline!J$3/10, COUNTIF(J93:J95, $Q$1)),
    TRUE, ""
)</f>
        <v>0.7</v>
      </c>
      <c r="R93" s="43" cm="1">
        <f t="array" aca="1" ref="R93" ca="1">_xlfn.IFS(
    $I93=0,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$I93=1, MIN(Payline!K$5/10, COUNTIF(INDIRECT(ADDRESS(D$14+3, COLUMN(K$1))), $Q$1) + COUNTIF(K$4, $Q$1) + COUNTIF(K$5, $Q$1)) +
          MIN(Payline!K$4/10, COUNTIF(K$4, $Q$1) + COUNTIF(K$5, $Q$1) + COUNTIF(K$6, $Q$1)) +
          MIN(Payline!K$3/10, COUNTIF(K$5:K$7, $Q$1)),
    $I93=(D$14-2),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$I93&lt;D$14, MIN(Payline!K$5/10, COUNTIF(K91:K93, $Q$1)) +
              MIN(Payline!K$4/10, COUNTIF(K92:K94, $Q$1)) +
              MIN(Payline!K$3/10, COUNTIF(K93:K95, $Q$1)),
    TRUE, ""
)</f>
        <v>0.6</v>
      </c>
      <c r="S93" s="43" cm="1">
        <f t="array" aca="1" ref="S93" ca="1">_xlfn.IFS(
    $I93=0,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$I93=1, MIN(Payline!L$5/10, COUNTIF(INDIRECT(ADDRESS(E$14+3, COLUMN(L$1))), $Q$1) + COUNTIF(L$4, $Q$1) + COUNTIF(L$5, $Q$1)) +
          MIN(Payline!L$4/10, COUNTIF(L$4, $Q$1) + COUNTIF(L$5, $Q$1) + COUNTIF(L$6, $Q$1)) +
          MIN(Payline!L$3/10, COUNTIF(L$5:L$7, $Q$1)),
    $I93=(E$14-2),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$I93&lt;E$14, MIN(Payline!L$5/10, COUNTIF(L91:L93, $Q$1)) +
              MIN(Payline!L$4/10, COUNTIF(L92:L94, $Q$1)) +
              MIN(Payline!L$3/10, COUNTIF(L93:L95, $Q$1)),
    TRUE, ""
)</f>
        <v>0.7</v>
      </c>
      <c r="T93" s="43" cm="1">
        <f t="array" aca="1" ref="T93" ca="1">_xlfn.IFS(
    $I93=0,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$I93=1, MIN(Payline!M$5/10, COUNTIF(INDIRECT(ADDRESS(F$14+3, COLUMN(M$1))), $Q$1) + COUNTIF(M$4, $Q$1) + COUNTIF(M$5, $Q$1)) +
          MIN(Payline!M$4/10, COUNTIF(M$4, $Q$1) + COUNTIF(M$5, $Q$1) + COUNTIF(M$6, $Q$1)) +
          MIN(Payline!M$3/10, COUNTIF(M$5:M$7, $Q$1)),
    $I93=(F$14-2),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$I93&lt;F$14, MIN(Payline!M$5/10, COUNTIF(M91:M93, $Q$1)) +
              MIN(Payline!M$4/10, COUNTIF(M92:M94, $Q$1)) +
              MIN(Payline!M$3/10, COUNTIF(M93:M95, $Q$1)),
    TRUE, ""
)</f>
        <v>0.7</v>
      </c>
      <c r="U93" s="43" cm="1">
        <f t="array" aca="1" ref="U93" ca="1">_xlfn.IFS(
    $I93=0,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$I93=1, MIN(Payline!N$5/10, COUNTIF(INDIRECT(ADDRESS(G$14+3, COLUMN(N$1))), $Q$1) + COUNTIF(N$4, $Q$1) + COUNTIF(N$5, $Q$1)) +
          MIN(Payline!N$4/10, COUNTIF(N$4, $Q$1) + COUNTIF(N$5, $Q$1) + COUNTIF(N$6, $Q$1)) +
          MIN(Payline!N$3/10, COUNTIF(N$5:N$7, $Q$1)),
    $I93=(G$14-2),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$I93&lt;G$14, MIN(Payline!N$5/10, COUNTIF(N91:N93, $Q$1)) +
              MIN(Payline!N$4/10, COUNTIF(N92:N94, $Q$1)) +
              MIN(Payline!N$3/10, COUNTIF(N93:N95, $Q$1)),
    TRUE, ""
)</f>
        <v>0.7</v>
      </c>
      <c r="V93" s="46">
        <v>89</v>
      </c>
      <c r="W93" s="43" cm="1">
        <f t="array" aca="1" ref="W93" ca="1">_xlfn.IFS(
    $I93=0,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$I93=1, MIN(Payline!J$5/10, COUNTIF(INDIRECT(ADDRESS(C$14+3, COLUMN(J$1))), $W$1) + COUNTIF(J$4, $W$1) + COUNTIF(J$5, $W$1)) +
          MIN(Payline!J$4/10, COUNTIF(J$4, $W$1) + COUNTIF(J$5, $W$1) + COUNTIF(J$6, $W$1)) +
          MIN(Payline!J$3/10, COUNTIF(J$5:J$7, $W$1)),
    $I93=(C$14-2),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$I93&lt;C$14, MIN(Payline!J$5/10, COUNTIF(J91:J93, $W$1)) +
              MIN(Payline!J$4/10, COUNTIF(J92:J94, $W$1)) +
              MIN(Payline!J$3/10, COUNTIF(J93:J95, $W$1)),
    TRUE, ""
)</f>
        <v>0.3</v>
      </c>
      <c r="X93" s="43" cm="1">
        <f t="array" aca="1" ref="X93" ca="1">_xlfn.IFS(
    $I93=0,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$I93=1, MIN(Payline!K$5/10, COUNTIF(INDIRECT(ADDRESS(D$14+3, COLUMN(K$1))), $W$1) + COUNTIF(K$4, $W$1) + COUNTIF(K$5, $W$1)) +
          MIN(Payline!K$4/10, COUNTIF(K$4, $W$1) + COUNTIF(K$5, $W$1) + COUNTIF(K$6, $W$1)) +
          MIN(Payline!K$3/10, COUNTIF(K$5:K$7, $W$1)),
    $I93=(D$14-2),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$I93&lt;D$14, MIN(Payline!K$5/10, COUNTIF(K91:K93, $W$1)) +
              MIN(Payline!K$4/10, COUNTIF(K92:K94, $W$1)) +
              MIN(Payline!K$3/10, COUNTIF(K93:K95, $W$1)),
    TRUE, ""
)</f>
        <v>0.3</v>
      </c>
      <c r="Y93" s="43" cm="1">
        <f t="array" aca="1" ref="Y93" ca="1">_xlfn.IFS(
    $I93=0,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$I93=1, MIN(Payline!L$5/10, COUNTIF(INDIRECT(ADDRESS(E$14+3, COLUMN(L$1))), $W$1) + COUNTIF(L$4, $W$1) + COUNTIF(L$5, $W$1)) +
          MIN(Payline!L$4/10, COUNTIF(L$4, $W$1) + COUNTIF(L$5, $W$1) + COUNTIF(L$6, $W$1)) +
          MIN(Payline!L$3/10, COUNTIF(L$5:L$7, $W$1)),
    $I93=(E$14-2),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$I93&lt;E$14, MIN(Payline!L$5/10, COUNTIF(L91:L93, $W$1)) +
              MIN(Payline!L$4/10, COUNTIF(L92:L94, $W$1)) +
              MIN(Payline!L$3/10, COUNTIF(L93:L95, $W$1)),
    TRUE, ""
)</f>
        <v>0.3</v>
      </c>
      <c r="Z93" s="43" cm="1">
        <f t="array" aca="1" ref="Z93" ca="1">_xlfn.IFS(
    $I93=0,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$I93=1, MIN(Payline!M$5/10, COUNTIF(INDIRECT(ADDRESS(F$14+3, COLUMN(M$1))), $W$1) + COUNTIF(M$4, $W$1) + COUNTIF(M$5, $W$1)) +
          MIN(Payline!M$4/10, COUNTIF(M$4, $W$1) + COUNTIF(M$5, $W$1) + COUNTIF(M$6, $W$1)) +
          MIN(Payline!M$3/10, COUNTIF(M$5:M$7, $W$1)),
    $I93=(F$14-2),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$I93&lt;F$14, MIN(Payline!M$5/10, COUNTIF(M91:M93, $W$1)) +
              MIN(Payline!M$4/10, COUNTIF(M92:M94, $W$1)) +
              MIN(Payline!M$3/10, COUNTIF(M93:M95, $W$1)),
    TRUE, ""
)</f>
        <v>0.4</v>
      </c>
      <c r="AA93" s="43" cm="1">
        <f t="array" aca="1" ref="AA93" ca="1">_xlfn.IFS(
    $I93=0,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$I93=1, MIN(Payline!N$5/10, COUNTIF(INDIRECT(ADDRESS(G$14+3, COLUMN(N$1))), $W$1) + COUNTIF(N$4, $W$1) + COUNTIF(N$5, $W$1)) +
          MIN(Payline!N$4/10, COUNTIF(N$4, $W$1) + COUNTIF(N$5, $W$1) + COUNTIF(N$6, $W$1)) +
          MIN(Payline!N$3/10, COUNTIF(N$5:N$7, $W$1)),
    $I93=(G$14-2),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$I93&lt;G$14, MIN(Payline!N$5/10, COUNTIF(N91:N93, $W$1)) +
              MIN(Payline!N$4/10, COUNTIF(N92:N94, $W$1)) +
              MIN(Payline!N$3/10, COUNTIF(N93:N95, $W$1)),
    TRUE, ""
)</f>
        <v>0.3</v>
      </c>
      <c r="AB93" s="46">
        <v>89</v>
      </c>
      <c r="AC93" s="43" cm="1">
        <f t="array" aca="1" ref="AC93" ca="1">_xlfn.IFS(
    $I93=0,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$I93&lt;C$14, MIN(Payline!J$5/10, COUNTIF(J91:J93, $AC$1)) +
              MIN(Payline!J$4/10, COUNTIF(J92:J94, $AC$1)) +
              MIN(Payline!J$3/10, COUNTIF(J93:J95, $AC$1)),
    TRUE, ""
)</f>
        <v>0</v>
      </c>
      <c r="AD93" s="43" cm="1">
        <f t="array" aca="1" ref="AD93" ca="1">_xlfn.IFS(
    $I93=0,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$I93&lt;D$14, MIN(Payline!K$5/10, COUNTIF(K91:K93, $AC$1)) +
              MIN(Payline!K$4/10, COUNTIF(K92:K94, $AC$1)) +
              MIN(Payline!K$3/10, COUNTIF(K93:K95, $AC$1)),
    TRUE, ""
)</f>
        <v>0</v>
      </c>
      <c r="AE93" s="43" cm="1">
        <f t="array" aca="1" ref="AE93" ca="1">_xlfn.IFS(
    $I93=0,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$I93&lt;E$14, MIN(Payline!L$5/10, COUNTIF(L91:L93, $AC$1)) +
              MIN(Payline!L$4/10, COUNTIF(L92:L94, $AC$1)) +
              MIN(Payline!L$3/10, COUNTIF(L93:L95, $AC$1)),
    TRUE, ""
)</f>
        <v>0</v>
      </c>
      <c r="AF93" s="43" cm="1">
        <f t="array" aca="1" ref="AF93" ca="1">_xlfn.IFS(
    $I93=0,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$I93&lt;F$14, MIN(Payline!M$5/10, COUNTIF(M91:M93, $AC$1)) +
              MIN(Payline!M$4/10, COUNTIF(M92:M94, $AC$1)) +
              MIN(Payline!M$3/10, COUNTIF(M93:M95, $AC$1)),
    TRUE, ""
)</f>
        <v>0</v>
      </c>
      <c r="AG93" s="43" cm="1">
        <f t="array" aca="1" ref="AG93" ca="1">_xlfn.IFS(
    $I93=0,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$I93&lt;G$14, MIN(Payline!N$5/10, COUNTIF(N91:N93, $AC$1)) +
              MIN(Payline!N$4/10, COUNTIF(N92:N94, $AC$1)) +
              MIN(Payline!N$3/10, COUNTIF(N93:N95, $AC$1)),
    TRUE, ""
)</f>
        <v>0</v>
      </c>
      <c r="AH93" s="46">
        <v>89</v>
      </c>
      <c r="AI93" s="43" cm="1">
        <f t="array" aca="1" ref="AI93" ca="1">_xlfn.IFS(
    $I93=0,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$I93&lt;C$14, MIN(Payline!J$5/10, COUNTIF(J91:J93, $AI$1)) +
              MIN(Payline!J$4/10, COUNTIF(J92:J94, $AI$1)) +
              MIN(Payline!J$3/10, COUNTIF(J93:J95, $AI$1)),
    TRUE, ""
)</f>
        <v>0.3</v>
      </c>
      <c r="AJ93" s="43" cm="1">
        <f t="array" aca="1" ref="AJ93" ca="1">_xlfn.IFS(
    $I93=0,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$I93&lt;D$14, MIN(Payline!K$5/10, COUNTIF(K91:K93, $AI$1)) +
              MIN(Payline!K$4/10, COUNTIF(K92:K94, $AI$1)) +
              MIN(Payline!K$3/10, COUNTIF(K93:K95, $AI$1)),
    TRUE, ""
)</f>
        <v>0.4</v>
      </c>
      <c r="AK93" s="43" cm="1">
        <f t="array" aca="1" ref="AK93" ca="1">_xlfn.IFS(
    $I93=0,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$I93&lt;E$14, MIN(Payline!L$5/10, COUNTIF(L91:L93, $AI$1)) +
              MIN(Payline!L$4/10, COUNTIF(L92:L94, $AI$1)) +
              MIN(Payline!L$3/10, COUNTIF(L93:L95, $AI$1)),
    TRUE, ""
)</f>
        <v>0.3</v>
      </c>
      <c r="AL93" s="43" cm="1">
        <f t="array" aca="1" ref="AL93" ca="1">_xlfn.IFS(
    $I93=0,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$I93&lt;F$14, MIN(Payline!M$5/10, COUNTIF(M91:M93, $AI$1)) +
              MIN(Payline!M$4/10, COUNTIF(M92:M94, $AI$1)) +
              MIN(Payline!M$3/10, COUNTIF(M93:M95, $AI$1)),
    TRUE, ""
)</f>
        <v>0.3</v>
      </c>
      <c r="AM93" s="43" cm="1">
        <f t="array" aca="1" ref="AM93" ca="1">_xlfn.IFS(
    $I93=0,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$I93&lt;G$14, MIN(Payline!N$5/10, COUNTIF(N91:N93, $AI$1)) +
              MIN(Payline!N$4/10, COUNTIF(N92:N94, $AI$1)) +
              MIN(Payline!N$3/10, COUNTIF(N93:N95, $AI$1)),
    TRUE, ""
)</f>
        <v>0.3</v>
      </c>
      <c r="AN93" s="46">
        <v>89</v>
      </c>
      <c r="AO93" s="43" cm="1">
        <f t="array" aca="1" ref="AO93" ca="1">_xlfn.IFS(
    $I93=0,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$I93&lt;C$14, MIN(Payline!J$5/10, COUNTIF(J91:J93, $AO$1)) +
              MIN(Payline!J$4/10, COUNTIF(J92:J94, $AO$1)) +
              MIN(Payline!J$3/10, COUNTIF(J93:J95, $AO$1)),
    TRUE, ""
)</f>
        <v>0</v>
      </c>
      <c r="AP93" s="43" cm="1">
        <f t="array" aca="1" ref="AP93" ca="1">_xlfn.IFS(
    $I93=0,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$I93&lt;D$14, MIN(Payline!K$5/10, COUNTIF(K91:K93, $AO$1)) +
              MIN(Payline!K$4/10, COUNTIF(K92:K94, $AO$1)) +
              MIN(Payline!K$3/10, COUNTIF(K93:K95, $AO$1)),
    TRUE, ""
)</f>
        <v>0</v>
      </c>
      <c r="AQ93" s="43" cm="1">
        <f t="array" aca="1" ref="AQ93" ca="1">_xlfn.IFS(
    $I93=0,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$I93&lt;E$14, MIN(Payline!L$5/10, COUNTIF(L91:L93, $AO$1)) +
              MIN(Payline!L$4/10, COUNTIF(L92:L94, $AO$1)) +
              MIN(Payline!L$3/10, COUNTIF(L93:L95, $AO$1)),
    TRUE, ""
)</f>
        <v>0</v>
      </c>
      <c r="AR93" s="43" cm="1">
        <f t="array" aca="1" ref="AR93" ca="1">_xlfn.IFS(
    $I93=0,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$I93&lt;F$14, MIN(Payline!M$5/10, COUNTIF(M91:M93, $AO$1)) +
              MIN(Payline!M$4/10, COUNTIF(M92:M94, $AO$1)) +
              MIN(Payline!M$3/10, COUNTIF(M93:M95, $AO$1)),
    TRUE, ""
)</f>
        <v>0</v>
      </c>
      <c r="AS93" s="43" cm="1">
        <f t="array" aca="1" ref="AS93" ca="1">_xlfn.IFS(
    $I93=0,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$I93&lt;G$14, MIN(Payline!N$5/10, COUNTIF(N91:N93, $AO$1)) +
              MIN(Payline!N$4/10, COUNTIF(N92:N94, $AO$1)) +
              MIN(Payline!N$3/10, COUNTIF(N93:N95, $AO$1)),
    TRUE, ""
)</f>
        <v>0</v>
      </c>
      <c r="AT93" s="46">
        <v>89</v>
      </c>
      <c r="AU93" s="43" cm="1">
        <f t="array" aca="1" ref="AU93" ca="1">_xlfn.IFS(
    $I93=0,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$I93&lt;C$14, MIN(Payline!J$5/10, COUNTIF(J91:J93, $AU$1)) +
              MIN(Payline!J$4/10, COUNTIF(J92:J94, $AU$1)) +
              MIN(Payline!J$3/10, COUNTIF(J93:J95, $AU$1)),
    TRUE, ""
)</f>
        <v>0</v>
      </c>
      <c r="AV93" s="43" cm="1">
        <f t="array" aca="1" ref="AV93" ca="1">_xlfn.IFS(
    $I93=0,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$I93&lt;D$14, MIN(Payline!K$5/10, COUNTIF(K91:K93, $AU$1)) +
              MIN(Payline!K$4/10, COUNTIF(K92:K94, $AU$1)) +
              MIN(Payline!K$3/10, COUNTIF(K93:K95, $AU$1)),
    TRUE, ""
)</f>
        <v>0</v>
      </c>
      <c r="AW93" s="43" cm="1">
        <f t="array" aca="1" ref="AW93" ca="1">_xlfn.IFS(
    $I93=0,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$I93&lt;E$14, MIN(Payline!L$5/10, COUNTIF(L91:L93, $AU$1)) +
              MIN(Payline!L$4/10, COUNTIF(L92:L94, $AU$1)) +
              MIN(Payline!L$3/10, COUNTIF(L93:L95, $AU$1)),
    TRUE, ""
)</f>
        <v>0</v>
      </c>
      <c r="AX93" s="43" cm="1">
        <f t="array" aca="1" ref="AX93" ca="1">_xlfn.IFS(
    $I93=0,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$I93&lt;F$14, MIN(Payline!M$5/10, COUNTIF(M91:M93, $AU$1)) +
              MIN(Payline!M$4/10, COUNTIF(M92:M94, $AU$1)) +
              MIN(Payline!M$3/10, COUNTIF(M93:M95, $AU$1)),
    TRUE, ""
)</f>
        <v>0</v>
      </c>
      <c r="AY93" s="43" cm="1">
        <f t="array" aca="1" ref="AY93" ca="1">_xlfn.IFS(
    $I93=0,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$I93&lt;G$14, MIN(Payline!N$5/10, COUNTIF(N91:N93, $AU$1)) +
              MIN(Payline!N$4/10, COUNTIF(N92:N94, $AU$1)) +
              MIN(Payline!N$3/10, COUNTIF(N93:N95, $AU$1)),
    TRUE, ""
)</f>
        <v>0</v>
      </c>
      <c r="AZ93" s="46">
        <v>89</v>
      </c>
      <c r="BA93" s="43" cm="1">
        <f t="array" aca="1" ref="BA93" ca="1">_xlfn.IFS(
    $I93=0,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$I93&lt;C$14, MIN(Payline!J$5/10, COUNTIF(J91:J93, $BA$1)) +
              MIN(Payline!J$4/10, COUNTIF(J92:J94, $BA$1)) +
              MIN(Payline!J$3/10, COUNTIF(J93:J95, $BA$1)),
    TRUE, ""
)</f>
        <v>0.7</v>
      </c>
      <c r="BB93" s="43" cm="1">
        <f t="array" aca="1" ref="BB93" ca="1">_xlfn.IFS(
    $I93=0,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$I93&lt;D$14, MIN(Payline!K$5/10, COUNTIF(K91:K93, $BA$1)) +
              MIN(Payline!K$4/10, COUNTIF(K92:K94, $BA$1)) +
              MIN(Payline!K$3/10, COUNTIF(K93:K95, $BA$1)),
    TRUE, ""
)</f>
        <v>0.7</v>
      </c>
      <c r="BC93" s="43" cm="1">
        <f t="array" aca="1" ref="BC93" ca="1">_xlfn.IFS(
    $I93=0,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$I93&lt;E$14, MIN(Payline!L$5/10, COUNTIF(L91:L93, $BA$1)) +
              MIN(Payline!L$4/10, COUNTIF(L92:L94, $BA$1)) +
              MIN(Payline!L$3/10, COUNTIF(L93:L95, $BA$1)),
    TRUE, ""
)</f>
        <v>0.7</v>
      </c>
      <c r="BD93" s="43" cm="1">
        <f t="array" aca="1" ref="BD93" ca="1">_xlfn.IFS(
    $I93=0,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$I93&lt;F$14, MIN(Payline!M$5/10, COUNTIF(M91:M93, $BA$1)) +
              MIN(Payline!M$4/10, COUNTIF(M92:M94, $BA$1)) +
              MIN(Payline!M$3/10, COUNTIF(M93:M95, $BA$1)),
    TRUE, ""
)</f>
        <v>0.6</v>
      </c>
      <c r="BE93" s="43" cm="1">
        <f t="array" aca="1" ref="BE93" ca="1">_xlfn.IFS(
    $I93=0,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$I93&lt;G$14, MIN(Payline!N$5/10, COUNTIF(N91:N93, $BA$1)) +
              MIN(Payline!N$4/10, COUNTIF(N92:N94, $BA$1)) +
              MIN(Payline!N$3/10, COUNTIF(N93:N95, $BA$1)),
    TRUE, ""
)</f>
        <v>0.7</v>
      </c>
      <c r="BF93" s="46">
        <v>89</v>
      </c>
      <c r="BG93" s="43" cm="1">
        <f t="array" aca="1" ref="BG93" ca="1">_xlfn.IFS(
    $I93=0,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$I93&lt;C$14, MIN(Payline!J$5/10, COUNTIF(J91:J93, $BG$1)) +
              MIN(Payline!J$4/10, COUNTIF(J92:J94, $BG$1)) +
              MIN(Payline!J$3/10, COUNTIF(J93:J95, $BG$1)),
    TRUE, ""
)</f>
        <v>1</v>
      </c>
      <c r="BH93" s="43" cm="1">
        <f t="array" aca="1" ref="BH93" ca="1">_xlfn.IFS(
    $I93=0,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$I93&lt;D$14, MIN(Payline!K$5/10, COUNTIF(K91:K93, $BG$1)) +
              MIN(Payline!K$4/10, COUNTIF(K92:K94, $BG$1)) +
              MIN(Payline!K$3/10, COUNTIF(K93:K95, $BG$1)),
    TRUE, ""
)</f>
        <v>1</v>
      </c>
      <c r="BI93" s="43" cm="1">
        <f t="array" aca="1" ref="BI93" ca="1">_xlfn.IFS(
    $I93=0,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$I93&lt;E$14, MIN(Payline!L$5/10, COUNTIF(L91:L93, $BG$1)) +
              MIN(Payline!L$4/10, COUNTIF(L92:L94, $BG$1)) +
              MIN(Payline!L$3/10, COUNTIF(L93:L95, $BG$1)),
    TRUE, ""
)</f>
        <v>1</v>
      </c>
      <c r="BJ93" s="43" cm="1">
        <f t="array" aca="1" ref="BJ93" ca="1">_xlfn.IFS(
    $I93=0,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$I93&lt;F$14, MIN(Payline!M$5/10, COUNTIF(M91:M93, $BG$1)) +
              MIN(Payline!M$4/10, COUNTIF(M92:M94, $BG$1)) +
              MIN(Payline!M$3/10, COUNTIF(M93:M95, $BG$1)),
    TRUE, ""
)</f>
        <v>1</v>
      </c>
      <c r="BK93" s="43" cm="1">
        <f t="array" aca="1" ref="BK93" ca="1">_xlfn.IFS(
    $I93=0,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$I93&lt;G$14, MIN(Payline!N$5/10, COUNTIF(N91:N93, $BG$1)) +
              MIN(Payline!N$4/10, COUNTIF(N92:N94, $BG$1)) +
              MIN(Payline!N$3/10, COUNTIF(N93:N95, $BG$1)),
    TRUE, ""
)</f>
        <v>1</v>
      </c>
      <c r="BL93" s="46">
        <v>89</v>
      </c>
      <c r="BM93" s="43" cm="1">
        <f t="array" aca="1" ref="BM93" ca="1">_xlfn.IFS(
    $I93=0,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$I93&lt;C$14, MIN(Payline!J$5/10, COUNTIF(J91:J93, $BM$1)) +
              MIN(Payline!J$4/10, COUNTIF(J92:J94, $BM$1)) +
              MIN(Payline!J$3/10, COUNTIF(J93:J95, $BM$1)),
    TRUE, ""
)</f>
        <v>0</v>
      </c>
      <c r="BN93" s="43" cm="1">
        <f t="array" aca="1" ref="BN93" ca="1">_xlfn.IFS(
    $I93=0,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$I93&lt;D$14, MIN(Payline!K$5/10, COUNTIF(K91:K93, $BM$1)) +
              MIN(Payline!K$4/10, COUNTIF(K92:K94, $BM$1)) +
              MIN(Payline!K$3/10, COUNTIF(K93:K95, $BM$1)),
    TRUE, ""
)</f>
        <v>0</v>
      </c>
      <c r="BO93" s="43" cm="1">
        <f t="array" aca="1" ref="BO93" ca="1">_xlfn.IFS(
    $I93=0,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$I93&lt;E$14, MIN(Payline!L$5/10, COUNTIF(L91:L93, $BM$1)) +
              MIN(Payline!L$4/10, COUNTIF(L92:L94, $BM$1)) +
              MIN(Payline!L$3/10, COUNTIF(L93:L95, $BM$1)),
    TRUE, ""
)</f>
        <v>0</v>
      </c>
      <c r="BP93" s="43" cm="1">
        <f t="array" aca="1" ref="BP93" ca="1">_xlfn.IFS(
    $I93=0,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$I93&lt;F$14, MIN(Payline!M$5/10, COUNTIF(M91:M93, $BM$1)) +
              MIN(Payline!M$4/10, COUNTIF(M92:M94, $BM$1)) +
              MIN(Payline!M$3/10, COUNTIF(M93:M95, $BM$1)),
    TRUE, ""
)</f>
        <v>0</v>
      </c>
      <c r="BQ93" s="161" cm="1">
        <f t="array" aca="1" ref="BQ93" ca="1">_xlfn.IFS(
    $I93=0,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$I93&lt;G$14, MIN(Payline!N$5/10, COUNTIF(N91:N93, $BM$1)) +
              MIN(Payline!N$4/10, COUNTIF(N92:N94, $BM$1)) +
              MIN(Payline!N$3/10, COUNTIF(N93:N95, $BM$1)),
    TRUE, ""
)</f>
        <v>0</v>
      </c>
    </row>
    <row r="94" spans="1:69" ht="16.5" thickBot="1">
      <c r="A94" s="111" t="s">
        <v>200</v>
      </c>
      <c r="C94" s="110"/>
      <c r="I94" s="84">
        <v>90</v>
      </c>
      <c r="J94" s="83" t="s">
        <v>185</v>
      </c>
      <c r="K94" s="83" t="s">
        <v>185</v>
      </c>
      <c r="L94" s="83" t="s">
        <v>185</v>
      </c>
      <c r="M94" s="83" t="s">
        <v>185</v>
      </c>
      <c r="N94" s="83" t="s">
        <v>185</v>
      </c>
      <c r="P94" s="46">
        <v>90</v>
      </c>
      <c r="Q94" s="43" cm="1">
        <f t="array" aca="1" ref="Q94" ca="1">_xlfn.IFS(
    $I94=0,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$I94=1, MIN(Payline!J$5/10, COUNTIF(INDIRECT(ADDRESS(C$14+3, COLUMN(J$1))), $Q$1) + COUNTIF(J$4, $Q$1) + COUNTIF(J$5, $Q$1)) +
          MIN(Payline!J$4/10, COUNTIF(J$4, $Q$1) + COUNTIF(J$5, $Q$1) + COUNTIF(J$6, $Q$1)) +
          MIN(Payline!J$3/10, COUNTIF(J$5:J$7, $Q$1)),
    $I94=(C$14-2),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$I94&lt;C$14, MIN(Payline!J$5/10, COUNTIF(J92:J94, $Q$1)) +
              MIN(Payline!J$4/10, COUNTIF(J93:J95, $Q$1)) +
              MIN(Payline!J$3/10, COUNTIF(J94:J96, $Q$1)),
    TRUE, ""
)</f>
        <v>1</v>
      </c>
      <c r="R94" s="43" cm="1">
        <f t="array" aca="1" ref="R94" ca="1">_xlfn.IFS(
    $I94=0,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$I94=1, MIN(Payline!K$5/10, COUNTIF(INDIRECT(ADDRESS(D$14+3, COLUMN(K$1))), $Q$1) + COUNTIF(K$4, $Q$1) + COUNTIF(K$5, $Q$1)) +
          MIN(Payline!K$4/10, COUNTIF(K$4, $Q$1) + COUNTIF(K$5, $Q$1) + COUNTIF(K$6, $Q$1)) +
          MIN(Payline!K$3/10, COUNTIF(K$5:K$7, $Q$1)),
    $I94=(D$14-2),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$I94&lt;D$14, MIN(Payline!K$5/10, COUNTIF(K92:K94, $Q$1)) +
              MIN(Payline!K$4/10, COUNTIF(K93:K95, $Q$1)) +
              MIN(Payline!K$3/10, COUNTIF(K94:K96, $Q$1)),
    TRUE, ""
)</f>
        <v>1</v>
      </c>
      <c r="S94" s="43" cm="1">
        <f t="array" aca="1" ref="S94" ca="1">_xlfn.IFS(
    $I94=0,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$I94=1, MIN(Payline!L$5/10, COUNTIF(INDIRECT(ADDRESS(E$14+3, COLUMN(L$1))), $Q$1) + COUNTIF(L$4, $Q$1) + COUNTIF(L$5, $Q$1)) +
          MIN(Payline!L$4/10, COUNTIF(L$4, $Q$1) + COUNTIF(L$5, $Q$1) + COUNTIF(L$6, $Q$1)) +
          MIN(Payline!L$3/10, COUNTIF(L$5:L$7, $Q$1)),
    $I94=(E$14-2),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$I94&lt;E$14, MIN(Payline!L$5/10, COUNTIF(L92:L94, $Q$1)) +
              MIN(Payline!L$4/10, COUNTIF(L93:L95, $Q$1)) +
              MIN(Payline!L$3/10, COUNTIF(L94:L96, $Q$1)),
    TRUE, ""
)</f>
        <v>1</v>
      </c>
      <c r="T94" s="43" cm="1">
        <f t="array" aca="1" ref="T94" ca="1">_xlfn.IFS(
    $I94=0,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$I94=1, MIN(Payline!M$5/10, COUNTIF(INDIRECT(ADDRESS(F$14+3, COLUMN(M$1))), $Q$1) + COUNTIF(M$4, $Q$1) + COUNTIF(M$5, $Q$1)) +
          MIN(Payline!M$4/10, COUNTIF(M$4, $Q$1) + COUNTIF(M$5, $Q$1) + COUNTIF(M$6, $Q$1)) +
          MIN(Payline!M$3/10, COUNTIF(M$5:M$7, $Q$1)),
    $I94=(F$14-2),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$I94&lt;F$14, MIN(Payline!M$5/10, COUNTIF(M92:M94, $Q$1)) +
              MIN(Payline!M$4/10, COUNTIF(M93:M95, $Q$1)) +
              MIN(Payline!M$3/10, COUNTIF(M94:M96, $Q$1)),
    TRUE, ""
)</f>
        <v>1</v>
      </c>
      <c r="U94" s="43" cm="1">
        <f t="array" aca="1" ref="U94" ca="1">_xlfn.IFS(
    $I94=0,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$I94=1, MIN(Payline!N$5/10, COUNTIF(INDIRECT(ADDRESS(G$14+3, COLUMN(N$1))), $Q$1) + COUNTIF(N$4, $Q$1) + COUNTIF(N$5, $Q$1)) +
          MIN(Payline!N$4/10, COUNTIF(N$4, $Q$1) + COUNTIF(N$5, $Q$1) + COUNTIF(N$6, $Q$1)) +
          MIN(Payline!N$3/10, COUNTIF(N$5:N$7, $Q$1)),
    $I94=(G$14-2),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$I94&lt;G$14, MIN(Payline!N$5/10, COUNTIF(N92:N94, $Q$1)) +
              MIN(Payline!N$4/10, COUNTIF(N93:N95, $Q$1)) +
              MIN(Payline!N$3/10, COUNTIF(N94:N96, $Q$1)),
    TRUE, ""
)</f>
        <v>1</v>
      </c>
      <c r="V94" s="46">
        <v>90</v>
      </c>
      <c r="W94" s="43" cm="1">
        <f t="array" aca="1" ref="W94" ca="1">_xlfn.IFS(
    $I94=0,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$I94=1, MIN(Payline!J$5/10, COUNTIF(INDIRECT(ADDRESS(C$14+3, COLUMN(J$1))), $W$1) + COUNTIF(J$4, $W$1) + COUNTIF(J$5, $W$1)) +
          MIN(Payline!J$4/10, COUNTIF(J$4, $W$1) + COUNTIF(J$5, $W$1) + COUNTIF(J$6, $W$1)) +
          MIN(Payline!J$3/10, COUNTIF(J$5:J$7, $W$1)),
    $I94=(C$14-2),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$I94&lt;C$14, MIN(Payline!J$5/10, COUNTIF(J92:J94, $W$1)) +
              MIN(Payline!J$4/10, COUNTIF(J93:J95, $W$1)) +
              MIN(Payline!J$3/10, COUNTIF(J94:J96, $W$1)),
    TRUE, ""
)</f>
        <v>0.7</v>
      </c>
      <c r="X94" s="43" cm="1">
        <f t="array" aca="1" ref="X94" ca="1">_xlfn.IFS(
    $I94=0,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$I94=1, MIN(Payline!K$5/10, COUNTIF(INDIRECT(ADDRESS(D$14+3, COLUMN(K$1))), $W$1) + COUNTIF(K$4, $W$1) + COUNTIF(K$5, $W$1)) +
          MIN(Payline!K$4/10, COUNTIF(K$4, $W$1) + COUNTIF(K$5, $W$1) + COUNTIF(K$6, $W$1)) +
          MIN(Payline!K$3/10, COUNTIF(K$5:K$7, $W$1)),
    $I94=(D$14-2),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$I94&lt;D$14, MIN(Payline!K$5/10, COUNTIF(K92:K94, $W$1)) +
              MIN(Payline!K$4/10, COUNTIF(K93:K95, $W$1)) +
              MIN(Payline!K$3/10, COUNTIF(K94:K96, $W$1)),
    TRUE, ""
)</f>
        <v>0.6</v>
      </c>
      <c r="Y94" s="43" cm="1">
        <f t="array" aca="1" ref="Y94" ca="1">_xlfn.IFS(
    $I94=0,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$I94=1, MIN(Payline!L$5/10, COUNTIF(INDIRECT(ADDRESS(E$14+3, COLUMN(L$1))), $W$1) + COUNTIF(L$4, $W$1) + COUNTIF(L$5, $W$1)) +
          MIN(Payline!L$4/10, COUNTIF(L$4, $W$1) + COUNTIF(L$5, $W$1) + COUNTIF(L$6, $W$1)) +
          MIN(Payline!L$3/10, COUNTIF(L$5:L$7, $W$1)),
    $I94=(E$14-2),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$I94&lt;E$14, MIN(Payline!L$5/10, COUNTIF(L92:L94, $W$1)) +
              MIN(Payline!L$4/10, COUNTIF(L93:L95, $W$1)) +
              MIN(Payline!L$3/10, COUNTIF(L94:L96, $W$1)),
    TRUE, ""
)</f>
        <v>0.7</v>
      </c>
      <c r="Z94" s="43" cm="1">
        <f t="array" aca="1" ref="Z94" ca="1">_xlfn.IFS(
    $I94=0,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$I94=1, MIN(Payline!M$5/10, COUNTIF(INDIRECT(ADDRESS(F$14+3, COLUMN(M$1))), $W$1) + COUNTIF(M$4, $W$1) + COUNTIF(M$5, $W$1)) +
          MIN(Payline!M$4/10, COUNTIF(M$4, $W$1) + COUNTIF(M$5, $W$1) + COUNTIF(M$6, $W$1)) +
          MIN(Payline!M$3/10, COUNTIF(M$5:M$7, $W$1)),
    $I94=(F$14-2),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$I94&lt;F$14, MIN(Payline!M$5/10, COUNTIF(M92:M94, $W$1)) +
              MIN(Payline!M$4/10, COUNTIF(M93:M95, $W$1)) +
              MIN(Payline!M$3/10, COUNTIF(M94:M96, $W$1)),
    TRUE, ""
)</f>
        <v>0.7</v>
      </c>
      <c r="AA94" s="43" cm="1">
        <f t="array" aca="1" ref="AA94" ca="1">_xlfn.IFS(
    $I94=0,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$I94=1, MIN(Payline!N$5/10, COUNTIF(INDIRECT(ADDRESS(G$14+3, COLUMN(N$1))), $W$1) + COUNTIF(N$4, $W$1) + COUNTIF(N$5, $W$1)) +
          MIN(Payline!N$4/10, COUNTIF(N$4, $W$1) + COUNTIF(N$5, $W$1) + COUNTIF(N$6, $W$1)) +
          MIN(Payline!N$3/10, COUNTIF(N$5:N$7, $W$1)),
    $I94=(G$14-2),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$I94&lt;G$14, MIN(Payline!N$5/10, COUNTIF(N92:N94, $W$1)) +
              MIN(Payline!N$4/10, COUNTIF(N93:N95, $W$1)) +
              MIN(Payline!N$3/10, COUNTIF(N94:N96, $W$1)),
    TRUE, ""
)</f>
        <v>0.7</v>
      </c>
      <c r="AB94" s="46">
        <v>90</v>
      </c>
      <c r="AC94" s="43" cm="1">
        <f t="array" aca="1" ref="AC94" ca="1">_xlfn.IFS(
    $I94=0,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$I94&lt;C$14, MIN(Payline!J$5/10, COUNTIF(J92:J94, $AC$1)) +
              MIN(Payline!J$4/10, COUNTIF(J93:J95, $AC$1)) +
              MIN(Payline!J$3/10, COUNTIF(J94:J96, $AC$1)),
    TRUE, ""
)</f>
        <v>0.3</v>
      </c>
      <c r="AD94" s="43" cm="1">
        <f t="array" aca="1" ref="AD94" ca="1">_xlfn.IFS(
    $I94=0,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$I94&lt;D$14, MIN(Payline!K$5/10, COUNTIF(K92:K94, $AC$1)) +
              MIN(Payline!K$4/10, COUNTIF(K93:K95, $AC$1)) +
              MIN(Payline!K$3/10, COUNTIF(K94:K96, $AC$1)),
    TRUE, ""
)</f>
        <v>0.3</v>
      </c>
      <c r="AE94" s="43" cm="1">
        <f t="array" aca="1" ref="AE94" ca="1">_xlfn.IFS(
    $I94=0,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$I94&lt;E$14, MIN(Payline!L$5/10, COUNTIF(L92:L94, $AC$1)) +
              MIN(Payline!L$4/10, COUNTIF(L93:L95, $AC$1)) +
              MIN(Payline!L$3/10, COUNTIF(L94:L96, $AC$1)),
    TRUE, ""
)</f>
        <v>0.3</v>
      </c>
      <c r="AF94" s="43" cm="1">
        <f t="array" aca="1" ref="AF94" ca="1">_xlfn.IFS(
    $I94=0,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$I94&lt;F$14, MIN(Payline!M$5/10, COUNTIF(M92:M94, $AC$1)) +
              MIN(Payline!M$4/10, COUNTIF(M93:M95, $AC$1)) +
              MIN(Payline!M$3/10, COUNTIF(M94:M96, $AC$1)),
    TRUE, ""
)</f>
        <v>0.4</v>
      </c>
      <c r="AG94" s="43" cm="1">
        <f t="array" aca="1" ref="AG94" ca="1">_xlfn.IFS(
    $I94=0,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$I94&lt;G$14, MIN(Payline!N$5/10, COUNTIF(N92:N94, $AC$1)) +
              MIN(Payline!N$4/10, COUNTIF(N93:N95, $AC$1)) +
              MIN(Payline!N$3/10, COUNTIF(N94:N96, $AC$1)),
    TRUE, ""
)</f>
        <v>0.3</v>
      </c>
      <c r="AH94" s="46">
        <v>90</v>
      </c>
      <c r="AI94" s="43" cm="1">
        <f t="array" aca="1" ref="AI94" ca="1">_xlfn.IFS(
    $I94=0,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$I94&lt;C$14, MIN(Payline!J$5/10, COUNTIF(J92:J94, $AI$1)) +
              MIN(Payline!J$4/10, COUNTIF(J93:J95, $AI$1)) +
              MIN(Payline!J$3/10, COUNTIF(J94:J96, $AI$1)),
    TRUE, ""
)</f>
        <v>0</v>
      </c>
      <c r="AJ94" s="43" cm="1">
        <f t="array" aca="1" ref="AJ94" ca="1">_xlfn.IFS(
    $I94=0,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$I94&lt;D$14, MIN(Payline!K$5/10, COUNTIF(K92:K94, $AI$1)) +
              MIN(Payline!K$4/10, COUNTIF(K93:K95, $AI$1)) +
              MIN(Payline!K$3/10, COUNTIF(K94:K96, $AI$1)),
    TRUE, ""
)</f>
        <v>0</v>
      </c>
      <c r="AK94" s="43" cm="1">
        <f t="array" aca="1" ref="AK94" ca="1">_xlfn.IFS(
    $I94=0,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$I94&lt;E$14, MIN(Payline!L$5/10, COUNTIF(L92:L94, $AI$1)) +
              MIN(Payline!L$4/10, COUNTIF(L93:L95, $AI$1)) +
              MIN(Payline!L$3/10, COUNTIF(L94:L96, $AI$1)),
    TRUE, ""
)</f>
        <v>0</v>
      </c>
      <c r="AL94" s="43" cm="1">
        <f t="array" aca="1" ref="AL94" ca="1">_xlfn.IFS(
    $I94=0,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$I94&lt;F$14, MIN(Payline!M$5/10, COUNTIF(M92:M94, $AI$1)) +
              MIN(Payline!M$4/10, COUNTIF(M93:M95, $AI$1)) +
              MIN(Payline!M$3/10, COUNTIF(M94:M96, $AI$1)),
    TRUE, ""
)</f>
        <v>0</v>
      </c>
      <c r="AM94" s="43" cm="1">
        <f t="array" aca="1" ref="AM94" ca="1">_xlfn.IFS(
    $I94=0,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$I94&lt;G$14, MIN(Payline!N$5/10, COUNTIF(N92:N94, $AI$1)) +
              MIN(Payline!N$4/10, COUNTIF(N93:N95, $AI$1)) +
              MIN(Payline!N$3/10, COUNTIF(N94:N96, $AI$1)),
    TRUE, ""
)</f>
        <v>0</v>
      </c>
      <c r="AN94" s="46">
        <v>90</v>
      </c>
      <c r="AO94" s="43" cm="1">
        <f t="array" aca="1" ref="AO94" ca="1">_xlfn.IFS(
    $I94=0,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$I94&lt;C$14, MIN(Payline!J$5/10, COUNTIF(J92:J94, $AO$1)) +
              MIN(Payline!J$4/10, COUNTIF(J93:J95, $AO$1)) +
              MIN(Payline!J$3/10, COUNTIF(J94:J96, $AO$1)),
    TRUE, ""
)</f>
        <v>0</v>
      </c>
      <c r="AP94" s="43" cm="1">
        <f t="array" aca="1" ref="AP94" ca="1">_xlfn.IFS(
    $I94=0,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$I94&lt;D$14, MIN(Payline!K$5/10, COUNTIF(K92:K94, $AO$1)) +
              MIN(Payline!K$4/10, COUNTIF(K93:K95, $AO$1)) +
              MIN(Payline!K$3/10, COUNTIF(K94:K96, $AO$1)),
    TRUE, ""
)</f>
        <v>0</v>
      </c>
      <c r="AQ94" s="43" cm="1">
        <f t="array" aca="1" ref="AQ94" ca="1">_xlfn.IFS(
    $I94=0,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$I94&lt;E$14, MIN(Payline!L$5/10, COUNTIF(L92:L94, $AO$1)) +
              MIN(Payline!L$4/10, COUNTIF(L93:L95, $AO$1)) +
              MIN(Payline!L$3/10, COUNTIF(L94:L96, $AO$1)),
    TRUE, ""
)</f>
        <v>0</v>
      </c>
      <c r="AR94" s="43" cm="1">
        <f t="array" aca="1" ref="AR94" ca="1">_xlfn.IFS(
    $I94=0,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$I94&lt;F$14, MIN(Payline!M$5/10, COUNTIF(M92:M94, $AO$1)) +
              MIN(Payline!M$4/10, COUNTIF(M93:M95, $AO$1)) +
              MIN(Payline!M$3/10, COUNTIF(M94:M96, $AO$1)),
    TRUE, ""
)</f>
        <v>0</v>
      </c>
      <c r="AS94" s="43" cm="1">
        <f t="array" aca="1" ref="AS94" ca="1">_xlfn.IFS(
    $I94=0,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$I94&lt;G$14, MIN(Payline!N$5/10, COUNTIF(N92:N94, $AO$1)) +
              MIN(Payline!N$4/10, COUNTIF(N93:N95, $AO$1)) +
              MIN(Payline!N$3/10, COUNTIF(N94:N96, $AO$1)),
    TRUE, ""
)</f>
        <v>0</v>
      </c>
      <c r="AT94" s="46">
        <v>90</v>
      </c>
      <c r="AU94" s="43" cm="1">
        <f t="array" aca="1" ref="AU94" ca="1">_xlfn.IFS(
    $I94=0,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$I94&lt;C$14, MIN(Payline!J$5/10, COUNTIF(J92:J94, $AU$1)) +
              MIN(Payline!J$4/10, COUNTIF(J93:J95, $AU$1)) +
              MIN(Payline!J$3/10, COUNTIF(J94:J96, $AU$1)),
    TRUE, ""
)</f>
        <v>0</v>
      </c>
      <c r="AV94" s="43" cm="1">
        <f t="array" aca="1" ref="AV94" ca="1">_xlfn.IFS(
    $I94=0,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$I94&lt;D$14, MIN(Payline!K$5/10, COUNTIF(K92:K94, $AU$1)) +
              MIN(Payline!K$4/10, COUNTIF(K93:K95, $AU$1)) +
              MIN(Payline!K$3/10, COUNTIF(K94:K96, $AU$1)),
    TRUE, ""
)</f>
        <v>0</v>
      </c>
      <c r="AW94" s="43" cm="1">
        <f t="array" aca="1" ref="AW94" ca="1">_xlfn.IFS(
    $I94=0,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$I94&lt;E$14, MIN(Payline!L$5/10, COUNTIF(L92:L94, $AU$1)) +
              MIN(Payline!L$4/10, COUNTIF(L93:L95, $AU$1)) +
              MIN(Payline!L$3/10, COUNTIF(L94:L96, $AU$1)),
    TRUE, ""
)</f>
        <v>0</v>
      </c>
      <c r="AX94" s="43" cm="1">
        <f t="array" aca="1" ref="AX94" ca="1">_xlfn.IFS(
    $I94=0,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$I94&lt;F$14, MIN(Payline!M$5/10, COUNTIF(M92:M94, $AU$1)) +
              MIN(Payline!M$4/10, COUNTIF(M93:M95, $AU$1)) +
              MIN(Payline!M$3/10, COUNTIF(M94:M96, $AU$1)),
    TRUE, ""
)</f>
        <v>0</v>
      </c>
      <c r="AY94" s="43" cm="1">
        <f t="array" aca="1" ref="AY94" ca="1">_xlfn.IFS(
    $I94=0,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$I94&lt;G$14, MIN(Payline!N$5/10, COUNTIF(N92:N94, $AU$1)) +
              MIN(Payline!N$4/10, COUNTIF(N93:N95, $AU$1)) +
              MIN(Payline!N$3/10, COUNTIF(N94:N96, $AU$1)),
    TRUE, ""
)</f>
        <v>0</v>
      </c>
      <c r="AZ94" s="46">
        <v>90</v>
      </c>
      <c r="BA94" s="43" cm="1">
        <f t="array" aca="1" ref="BA94" ca="1">_xlfn.IFS(
    $I94=0,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$I94&lt;C$14, MIN(Payline!J$5/10, COUNTIF(J92:J94, $BA$1)) +
              MIN(Payline!J$4/10, COUNTIF(J93:J95, $BA$1)) +
              MIN(Payline!J$3/10, COUNTIF(J94:J96, $BA$1)),
    TRUE, ""
)</f>
        <v>0.3</v>
      </c>
      <c r="BB94" s="43" cm="1">
        <f t="array" aca="1" ref="BB94" ca="1">_xlfn.IFS(
    $I94=0,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$I94&lt;D$14, MIN(Payline!K$5/10, COUNTIF(K92:K94, $BA$1)) +
              MIN(Payline!K$4/10, COUNTIF(K93:K95, $BA$1)) +
              MIN(Payline!K$3/10, COUNTIF(K94:K96, $BA$1)),
    TRUE, ""
)</f>
        <v>0.4</v>
      </c>
      <c r="BC94" s="43" cm="1">
        <f t="array" aca="1" ref="BC94" ca="1">_xlfn.IFS(
    $I94=0,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$I94&lt;E$14, MIN(Payline!L$5/10, COUNTIF(L92:L94, $BA$1)) +
              MIN(Payline!L$4/10, COUNTIF(L93:L95, $BA$1)) +
              MIN(Payline!L$3/10, COUNTIF(L94:L96, $BA$1)),
    TRUE, ""
)</f>
        <v>0.3</v>
      </c>
      <c r="BD94" s="43" cm="1">
        <f t="array" aca="1" ref="BD94" ca="1">_xlfn.IFS(
    $I94=0,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$I94&lt;F$14, MIN(Payline!M$5/10, COUNTIF(M92:M94, $BA$1)) +
              MIN(Payline!M$4/10, COUNTIF(M93:M95, $BA$1)) +
              MIN(Payline!M$3/10, COUNTIF(M94:M96, $BA$1)),
    TRUE, ""
)</f>
        <v>0.3</v>
      </c>
      <c r="BE94" s="43" cm="1">
        <f t="array" aca="1" ref="BE94" ca="1">_xlfn.IFS(
    $I94=0,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$I94&lt;G$14, MIN(Payline!N$5/10, COUNTIF(N92:N94, $BA$1)) +
              MIN(Payline!N$4/10, COUNTIF(N93:N95, $BA$1)) +
              MIN(Payline!N$3/10, COUNTIF(N94:N96, $BA$1)),
    TRUE, ""
)</f>
        <v>0.3</v>
      </c>
      <c r="BF94" s="46">
        <v>90</v>
      </c>
      <c r="BG94" s="43" cm="1">
        <f t="array" aca="1" ref="BG94" ca="1">_xlfn.IFS(
    $I94=0,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$I94&lt;C$14, MIN(Payline!J$5/10, COUNTIF(J92:J94, $BG$1)) +
              MIN(Payline!J$4/10, COUNTIF(J93:J95, $BG$1)) +
              MIN(Payline!J$3/10, COUNTIF(J94:J96, $BG$1)),
    TRUE, ""
)</f>
        <v>0.7</v>
      </c>
      <c r="BH94" s="43" cm="1">
        <f t="array" aca="1" ref="BH94" ca="1">_xlfn.IFS(
    $I94=0,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$I94&lt;D$14, MIN(Payline!K$5/10, COUNTIF(K92:K94, $BG$1)) +
              MIN(Payline!K$4/10, COUNTIF(K93:K95, $BG$1)) +
              MIN(Payline!K$3/10, COUNTIF(K94:K96, $BG$1)),
    TRUE, ""
)</f>
        <v>0.7</v>
      </c>
      <c r="BI94" s="43" cm="1">
        <f t="array" aca="1" ref="BI94" ca="1">_xlfn.IFS(
    $I94=0,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$I94&lt;E$14, MIN(Payline!L$5/10, COUNTIF(L92:L94, $BG$1)) +
              MIN(Payline!L$4/10, COUNTIF(L93:L95, $BG$1)) +
              MIN(Payline!L$3/10, COUNTIF(L94:L96, $BG$1)),
    TRUE, ""
)</f>
        <v>0.7</v>
      </c>
      <c r="BJ94" s="43" cm="1">
        <f t="array" aca="1" ref="BJ94" ca="1">_xlfn.IFS(
    $I94=0,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$I94&lt;F$14, MIN(Payline!M$5/10, COUNTIF(M92:M94, $BG$1)) +
              MIN(Payline!M$4/10, COUNTIF(M93:M95, $BG$1)) +
              MIN(Payline!M$3/10, COUNTIF(M94:M96, $BG$1)),
    TRUE, ""
)</f>
        <v>0.6</v>
      </c>
      <c r="BK94" s="43" cm="1">
        <f t="array" aca="1" ref="BK94" ca="1">_xlfn.IFS(
    $I94=0,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$I94&lt;G$14, MIN(Payline!N$5/10, COUNTIF(N92:N94, $BG$1)) +
              MIN(Payline!N$4/10, COUNTIF(N93:N95, $BG$1)) +
              MIN(Payline!N$3/10, COUNTIF(N94:N96, $BG$1)),
    TRUE, ""
)</f>
        <v>0.7</v>
      </c>
      <c r="BL94" s="46">
        <v>90</v>
      </c>
      <c r="BM94" s="43" cm="1">
        <f t="array" aca="1" ref="BM94" ca="1">_xlfn.IFS(
    $I94=0,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$I94&lt;C$14, MIN(Payline!J$5/10, COUNTIF(J92:J94, $BM$1)) +
              MIN(Payline!J$4/10, COUNTIF(J93:J95, $BM$1)) +
              MIN(Payline!J$3/10, COUNTIF(J94:J96, $BM$1)),
    TRUE, ""
)</f>
        <v>0</v>
      </c>
      <c r="BN94" s="43" cm="1">
        <f t="array" aca="1" ref="BN94" ca="1">_xlfn.IFS(
    $I94=0,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$I94&lt;D$14, MIN(Payline!K$5/10, COUNTIF(K92:K94, $BM$1)) +
              MIN(Payline!K$4/10, COUNTIF(K93:K95, $BM$1)) +
              MIN(Payline!K$3/10, COUNTIF(K94:K96, $BM$1)),
    TRUE, ""
)</f>
        <v>0</v>
      </c>
      <c r="BO94" s="43" cm="1">
        <f t="array" aca="1" ref="BO94" ca="1">_xlfn.IFS(
    $I94=0,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$I94&lt;E$14, MIN(Payline!L$5/10, COUNTIF(L92:L94, $BM$1)) +
              MIN(Payline!L$4/10, COUNTIF(L93:L95, $BM$1)) +
              MIN(Payline!L$3/10, COUNTIF(L94:L96, $BM$1)),
    TRUE, ""
)</f>
        <v>0</v>
      </c>
      <c r="BP94" s="43" cm="1">
        <f t="array" aca="1" ref="BP94" ca="1">_xlfn.IFS(
    $I94=0,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$I94&lt;F$14, MIN(Payline!M$5/10, COUNTIF(M92:M94, $BM$1)) +
              MIN(Payline!M$4/10, COUNTIF(M93:M95, $BM$1)) +
              MIN(Payline!M$3/10, COUNTIF(M94:M96, $BM$1)),
    TRUE, ""
)</f>
        <v>0</v>
      </c>
      <c r="BQ94" s="161" cm="1">
        <f t="array" aca="1" ref="BQ94" ca="1">_xlfn.IFS(
    $I94=0,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$I94&lt;G$14, MIN(Payline!N$5/10, COUNTIF(N92:N94, $BM$1)) +
              MIN(Payline!N$4/10, COUNTIF(N93:N95, $BM$1)) +
              MIN(Payline!N$3/10, COUNTIF(N94:N96, $BM$1)),
    TRUE, ""
)</f>
        <v>0</v>
      </c>
    </row>
    <row r="95" spans="1:69" ht="17.25" thickBot="1">
      <c r="A95" s="32" t="s">
        <v>18</v>
      </c>
      <c r="B95" s="18" t="s">
        <v>57</v>
      </c>
      <c r="C95" s="96" t="s">
        <v>106</v>
      </c>
      <c r="D95" s="93" t="s">
        <v>105</v>
      </c>
      <c r="E95" s="93" t="s">
        <v>104</v>
      </c>
      <c r="F95" s="93" t="s">
        <v>103</v>
      </c>
      <c r="G95" s="92" t="s">
        <v>102</v>
      </c>
      <c r="I95" s="84">
        <v>91</v>
      </c>
      <c r="J95" s="83" t="s">
        <v>186</v>
      </c>
      <c r="K95" s="83" t="s">
        <v>186</v>
      </c>
      <c r="L95" s="83" t="s">
        <v>186</v>
      </c>
      <c r="M95" s="83" t="s">
        <v>186</v>
      </c>
      <c r="N95" s="83" t="s">
        <v>186</v>
      </c>
      <c r="P95" s="46">
        <v>91</v>
      </c>
      <c r="Q95" s="43" cm="1">
        <f t="array" aca="1" ref="Q95" ca="1">_xlfn.IFS(
    $I95=0,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$I95=1, MIN(Payline!J$5/10, COUNTIF(INDIRECT(ADDRESS(C$14+3, COLUMN(J$1))), $Q$1) + COUNTIF(J$4, $Q$1) + COUNTIF(J$5, $Q$1)) +
          MIN(Payline!J$4/10, COUNTIF(J$4, $Q$1) + COUNTIF(J$5, $Q$1) + COUNTIF(J$6, $Q$1)) +
          MIN(Payline!J$3/10, COUNTIF(J$5:J$7, $Q$1)),
    $I95=(C$14-2),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$I95&lt;C$14, MIN(Payline!J$5/10, COUNTIF(J93:J95, $Q$1)) +
              MIN(Payline!J$4/10, COUNTIF(J94:J96, $Q$1)) +
              MIN(Payline!J$3/10, COUNTIF(J95:J97, $Q$1)),
    TRUE, ""
)</f>
        <v>0.7</v>
      </c>
      <c r="R95" s="43" cm="1">
        <f t="array" aca="1" ref="R95" ca="1">_xlfn.IFS(
    $I95=0,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$I95=1, MIN(Payline!K$5/10, COUNTIF(INDIRECT(ADDRESS(D$14+3, COLUMN(K$1))), $Q$1) + COUNTIF(K$4, $Q$1) + COUNTIF(K$5, $Q$1)) +
          MIN(Payline!K$4/10, COUNTIF(K$4, $Q$1) + COUNTIF(K$5, $Q$1) + COUNTIF(K$6, $Q$1)) +
          MIN(Payline!K$3/10, COUNTIF(K$5:K$7, $Q$1)),
    $I95=(D$14-2),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$I95&lt;D$14, MIN(Payline!K$5/10, COUNTIF(K93:K95, $Q$1)) +
              MIN(Payline!K$4/10, COUNTIF(K94:K96, $Q$1)) +
              MIN(Payline!K$3/10, COUNTIF(K95:K97, $Q$1)),
    TRUE, ""
)</f>
        <v>0.7</v>
      </c>
      <c r="S95" s="43" cm="1">
        <f t="array" aca="1" ref="S95" ca="1">_xlfn.IFS(
    $I95=0,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$I95=1, MIN(Payline!L$5/10, COUNTIF(INDIRECT(ADDRESS(E$14+3, COLUMN(L$1))), $Q$1) + COUNTIF(L$4, $Q$1) + COUNTIF(L$5, $Q$1)) +
          MIN(Payline!L$4/10, COUNTIF(L$4, $Q$1) + COUNTIF(L$5, $Q$1) + COUNTIF(L$6, $Q$1)) +
          MIN(Payline!L$3/10, COUNTIF(L$5:L$7, $Q$1)),
    $I95=(E$14-2),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$I95&lt;E$14, MIN(Payline!L$5/10, COUNTIF(L93:L95, $Q$1)) +
              MIN(Payline!L$4/10, COUNTIF(L94:L96, $Q$1)) +
              MIN(Payline!L$3/10, COUNTIF(L95:L97, $Q$1)),
    TRUE, ""
)</f>
        <v>0.7</v>
      </c>
      <c r="T95" s="43" cm="1">
        <f t="array" aca="1" ref="T95" ca="1">_xlfn.IFS(
    $I95=0,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$I95=1, MIN(Payline!M$5/10, COUNTIF(INDIRECT(ADDRESS(F$14+3, COLUMN(M$1))), $Q$1) + COUNTIF(M$4, $Q$1) + COUNTIF(M$5, $Q$1)) +
          MIN(Payline!M$4/10, COUNTIF(M$4, $Q$1) + COUNTIF(M$5, $Q$1) + COUNTIF(M$6, $Q$1)) +
          MIN(Payline!M$3/10, COUNTIF(M$5:M$7, $Q$1)),
    $I95=(F$14-2),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$I95&lt;F$14, MIN(Payline!M$5/10, COUNTIF(M93:M95, $Q$1)) +
              MIN(Payline!M$4/10, COUNTIF(M94:M96, $Q$1)) +
              MIN(Payline!M$3/10, COUNTIF(M95:M97, $Q$1)),
    TRUE, ""
)</f>
        <v>0.6</v>
      </c>
      <c r="U95" s="43" cm="1">
        <f t="array" aca="1" ref="U95" ca="1">_xlfn.IFS(
    $I95=0,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$I95=1, MIN(Payline!N$5/10, COUNTIF(INDIRECT(ADDRESS(G$14+3, COLUMN(N$1))), $Q$1) + COUNTIF(N$4, $Q$1) + COUNTIF(N$5, $Q$1)) +
          MIN(Payline!N$4/10, COUNTIF(N$4, $Q$1) + COUNTIF(N$5, $Q$1) + COUNTIF(N$6, $Q$1)) +
          MIN(Payline!N$3/10, COUNTIF(N$5:N$7, $Q$1)),
    $I95=(G$14-2),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$I95&lt;G$14, MIN(Payline!N$5/10, COUNTIF(N93:N95, $Q$1)) +
              MIN(Payline!N$4/10, COUNTIF(N94:N96, $Q$1)) +
              MIN(Payline!N$3/10, COUNTIF(N95:N97, $Q$1)),
    TRUE, ""
)</f>
        <v>0.7</v>
      </c>
      <c r="V95" s="46">
        <v>91</v>
      </c>
      <c r="W95" s="43" cm="1">
        <f t="array" aca="1" ref="W95" ca="1">_xlfn.IFS(
    $I95=0,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$I95=1, MIN(Payline!J$5/10, COUNTIF(INDIRECT(ADDRESS(C$14+3, COLUMN(J$1))), $W$1) + COUNTIF(J$4, $W$1) + COUNTIF(J$5, $W$1)) +
          MIN(Payline!J$4/10, COUNTIF(J$4, $W$1) + COUNTIF(J$5, $W$1) + COUNTIF(J$6, $W$1)) +
          MIN(Payline!J$3/10, COUNTIF(J$5:J$7, $W$1)),
    $I95=(C$14-2),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$I95&lt;C$14, MIN(Payline!J$5/10, COUNTIF(J93:J95, $W$1)) +
              MIN(Payline!J$4/10, COUNTIF(J94:J96, $W$1)) +
              MIN(Payline!J$3/10, COUNTIF(J95:J97, $W$1)),
    TRUE, ""
)</f>
        <v>1</v>
      </c>
      <c r="X95" s="43" cm="1">
        <f t="array" aca="1" ref="X95" ca="1">_xlfn.IFS(
    $I95=0,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$I95=1, MIN(Payline!K$5/10, COUNTIF(INDIRECT(ADDRESS(D$14+3, COLUMN(K$1))), $W$1) + COUNTIF(K$4, $W$1) + COUNTIF(K$5, $W$1)) +
          MIN(Payline!K$4/10, COUNTIF(K$4, $W$1) + COUNTIF(K$5, $W$1) + COUNTIF(K$6, $W$1)) +
          MIN(Payline!K$3/10, COUNTIF(K$5:K$7, $W$1)),
    $I95=(D$14-2),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$I95&lt;D$14, MIN(Payline!K$5/10, COUNTIF(K93:K95, $W$1)) +
              MIN(Payline!K$4/10, COUNTIF(K94:K96, $W$1)) +
              MIN(Payline!K$3/10, COUNTIF(K95:K97, $W$1)),
    TRUE, ""
)</f>
        <v>1</v>
      </c>
      <c r="Y95" s="43" cm="1">
        <f t="array" aca="1" ref="Y95" ca="1">_xlfn.IFS(
    $I95=0,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$I95=1, MIN(Payline!L$5/10, COUNTIF(INDIRECT(ADDRESS(E$14+3, COLUMN(L$1))), $W$1) + COUNTIF(L$4, $W$1) + COUNTIF(L$5, $W$1)) +
          MIN(Payline!L$4/10, COUNTIF(L$4, $W$1) + COUNTIF(L$5, $W$1) + COUNTIF(L$6, $W$1)) +
          MIN(Payline!L$3/10, COUNTIF(L$5:L$7, $W$1)),
    $I95=(E$14-2),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$I95&lt;E$14, MIN(Payline!L$5/10, COUNTIF(L93:L95, $W$1)) +
              MIN(Payline!L$4/10, COUNTIF(L94:L96, $W$1)) +
              MIN(Payline!L$3/10, COUNTIF(L95:L97, $W$1)),
    TRUE, ""
)</f>
        <v>1</v>
      </c>
      <c r="Z95" s="43" cm="1">
        <f t="array" aca="1" ref="Z95" ca="1">_xlfn.IFS(
    $I95=0,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$I95=1, MIN(Payline!M$5/10, COUNTIF(INDIRECT(ADDRESS(F$14+3, COLUMN(M$1))), $W$1) + COUNTIF(M$4, $W$1) + COUNTIF(M$5, $W$1)) +
          MIN(Payline!M$4/10, COUNTIF(M$4, $W$1) + COUNTIF(M$5, $W$1) + COUNTIF(M$6, $W$1)) +
          MIN(Payline!M$3/10, COUNTIF(M$5:M$7, $W$1)),
    $I95=(F$14-2),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$I95&lt;F$14, MIN(Payline!M$5/10, COUNTIF(M93:M95, $W$1)) +
              MIN(Payline!M$4/10, COUNTIF(M94:M96, $W$1)) +
              MIN(Payline!M$3/10, COUNTIF(M95:M97, $W$1)),
    TRUE, ""
)</f>
        <v>1</v>
      </c>
      <c r="AA95" s="43" cm="1">
        <f t="array" aca="1" ref="AA95" ca="1">_xlfn.IFS(
    $I95=0,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$I95=1, MIN(Payline!N$5/10, COUNTIF(INDIRECT(ADDRESS(G$14+3, COLUMN(N$1))), $W$1) + COUNTIF(N$4, $W$1) + COUNTIF(N$5, $W$1)) +
          MIN(Payline!N$4/10, COUNTIF(N$4, $W$1) + COUNTIF(N$5, $W$1) + COUNTIF(N$6, $W$1)) +
          MIN(Payline!N$3/10, COUNTIF(N$5:N$7, $W$1)),
    $I95=(G$14-2),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$I95&lt;G$14, MIN(Payline!N$5/10, COUNTIF(N93:N95, $W$1)) +
              MIN(Payline!N$4/10, COUNTIF(N94:N96, $W$1)) +
              MIN(Payline!N$3/10, COUNTIF(N95:N97, $W$1)),
    TRUE, ""
)</f>
        <v>1</v>
      </c>
      <c r="AB95" s="46">
        <v>91</v>
      </c>
      <c r="AC95" s="43" cm="1">
        <f t="array" aca="1" ref="AC95" ca="1">_xlfn.IFS(
    $I95=0,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$I95&lt;C$14, MIN(Payline!J$5/10, COUNTIF(J93:J95, $AC$1)) +
              MIN(Payline!J$4/10, COUNTIF(J94:J96, $AC$1)) +
              MIN(Payline!J$3/10, COUNTIF(J95:J97, $AC$1)),
    TRUE, ""
)</f>
        <v>0.7</v>
      </c>
      <c r="AD95" s="43" cm="1">
        <f t="array" aca="1" ref="AD95" ca="1">_xlfn.IFS(
    $I95=0,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$I95&lt;D$14, MIN(Payline!K$5/10, COUNTIF(K93:K95, $AC$1)) +
              MIN(Payline!K$4/10, COUNTIF(K94:K96, $AC$1)) +
              MIN(Payline!K$3/10, COUNTIF(K95:K97, $AC$1)),
    TRUE, ""
)</f>
        <v>0.6</v>
      </c>
      <c r="AE95" s="43" cm="1">
        <f t="array" aca="1" ref="AE95" ca="1">_xlfn.IFS(
    $I95=0,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$I95&lt;E$14, MIN(Payline!L$5/10, COUNTIF(L93:L95, $AC$1)) +
              MIN(Payline!L$4/10, COUNTIF(L94:L96, $AC$1)) +
              MIN(Payline!L$3/10, COUNTIF(L95:L97, $AC$1)),
    TRUE, ""
)</f>
        <v>0.7</v>
      </c>
      <c r="AF95" s="43" cm="1">
        <f t="array" aca="1" ref="AF95" ca="1">_xlfn.IFS(
    $I95=0,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$I95&lt;F$14, MIN(Payline!M$5/10, COUNTIF(M93:M95, $AC$1)) +
              MIN(Payline!M$4/10, COUNTIF(M94:M96, $AC$1)) +
              MIN(Payline!M$3/10, COUNTIF(M95:M97, $AC$1)),
    TRUE, ""
)</f>
        <v>0.7</v>
      </c>
      <c r="AG95" s="43" cm="1">
        <f t="array" aca="1" ref="AG95" ca="1">_xlfn.IFS(
    $I95=0,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$I95&lt;G$14, MIN(Payline!N$5/10, COUNTIF(N93:N95, $AC$1)) +
              MIN(Payline!N$4/10, COUNTIF(N94:N96, $AC$1)) +
              MIN(Payline!N$3/10, COUNTIF(N95:N97, $AC$1)),
    TRUE, ""
)</f>
        <v>0.7</v>
      </c>
      <c r="AH95" s="46">
        <v>91</v>
      </c>
      <c r="AI95" s="43" cm="1">
        <f t="array" aca="1" ref="AI95" ca="1">_xlfn.IFS(
    $I95=0,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$I95&lt;C$14, MIN(Payline!J$5/10, COUNTIF(J93:J95, $AI$1)) +
              MIN(Payline!J$4/10, COUNTIF(J94:J96, $AI$1)) +
              MIN(Payline!J$3/10, COUNTIF(J95:J97, $AI$1)),
    TRUE, ""
)</f>
        <v>0.3</v>
      </c>
      <c r="AJ95" s="43" cm="1">
        <f t="array" aca="1" ref="AJ95" ca="1">_xlfn.IFS(
    $I95=0,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$I95&lt;D$14, MIN(Payline!K$5/10, COUNTIF(K93:K95, $AI$1)) +
              MIN(Payline!K$4/10, COUNTIF(K94:K96, $AI$1)) +
              MIN(Payline!K$3/10, COUNTIF(K95:K97, $AI$1)),
    TRUE, ""
)</f>
        <v>0.3</v>
      </c>
      <c r="AK95" s="43" cm="1">
        <f t="array" aca="1" ref="AK95" ca="1">_xlfn.IFS(
    $I95=0,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$I95&lt;E$14, MIN(Payline!L$5/10, COUNTIF(L93:L95, $AI$1)) +
              MIN(Payline!L$4/10, COUNTIF(L94:L96, $AI$1)) +
              MIN(Payline!L$3/10, COUNTIF(L95:L97, $AI$1)),
    TRUE, ""
)</f>
        <v>0.3</v>
      </c>
      <c r="AL95" s="43" cm="1">
        <f t="array" aca="1" ref="AL95" ca="1">_xlfn.IFS(
    $I95=0,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$I95&lt;F$14, MIN(Payline!M$5/10, COUNTIF(M93:M95, $AI$1)) +
              MIN(Payline!M$4/10, COUNTIF(M94:M96, $AI$1)) +
              MIN(Payline!M$3/10, COUNTIF(M95:M97, $AI$1)),
    TRUE, ""
)</f>
        <v>0.4</v>
      </c>
      <c r="AM95" s="43" cm="1">
        <f t="array" aca="1" ref="AM95" ca="1">_xlfn.IFS(
    $I95=0,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$I95&lt;G$14, MIN(Payline!N$5/10, COUNTIF(N93:N95, $AI$1)) +
              MIN(Payline!N$4/10, COUNTIF(N94:N96, $AI$1)) +
              MIN(Payline!N$3/10, COUNTIF(N95:N97, $AI$1)),
    TRUE, ""
)</f>
        <v>0.3</v>
      </c>
      <c r="AN95" s="46">
        <v>91</v>
      </c>
      <c r="AO95" s="43" cm="1">
        <f t="array" aca="1" ref="AO95" ca="1">_xlfn.IFS(
    $I95=0,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$I95&lt;C$14, MIN(Payline!J$5/10, COUNTIF(J93:J95, $AO$1)) +
              MIN(Payline!J$4/10, COUNTIF(J94:J96, $AO$1)) +
              MIN(Payline!J$3/10, COUNTIF(J95:J97, $AO$1)),
    TRUE, ""
)</f>
        <v>0</v>
      </c>
      <c r="AP95" s="43" cm="1">
        <f t="array" aca="1" ref="AP95" ca="1">_xlfn.IFS(
    $I95=0,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$I95&lt;D$14, MIN(Payline!K$5/10, COUNTIF(K93:K95, $AO$1)) +
              MIN(Payline!K$4/10, COUNTIF(K94:K96, $AO$1)) +
              MIN(Payline!K$3/10, COUNTIF(K95:K97, $AO$1)),
    TRUE, ""
)</f>
        <v>0</v>
      </c>
      <c r="AQ95" s="43" cm="1">
        <f t="array" aca="1" ref="AQ95" ca="1">_xlfn.IFS(
    $I95=0,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$I95&lt;E$14, MIN(Payline!L$5/10, COUNTIF(L93:L95, $AO$1)) +
              MIN(Payline!L$4/10, COUNTIF(L94:L96, $AO$1)) +
              MIN(Payline!L$3/10, COUNTIF(L95:L97, $AO$1)),
    TRUE, ""
)</f>
        <v>0</v>
      </c>
      <c r="AR95" s="43" cm="1">
        <f t="array" aca="1" ref="AR95" ca="1">_xlfn.IFS(
    $I95=0,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$I95&lt;F$14, MIN(Payline!M$5/10, COUNTIF(M93:M95, $AO$1)) +
              MIN(Payline!M$4/10, COUNTIF(M94:M96, $AO$1)) +
              MIN(Payline!M$3/10, COUNTIF(M95:M97, $AO$1)),
    TRUE, ""
)</f>
        <v>0</v>
      </c>
      <c r="AS95" s="43" cm="1">
        <f t="array" aca="1" ref="AS95" ca="1">_xlfn.IFS(
    $I95=0,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$I95&lt;G$14, MIN(Payline!N$5/10, COUNTIF(N93:N95, $AO$1)) +
              MIN(Payline!N$4/10, COUNTIF(N94:N96, $AO$1)) +
              MIN(Payline!N$3/10, COUNTIF(N95:N97, $AO$1)),
    TRUE, ""
)</f>
        <v>0</v>
      </c>
      <c r="AT95" s="46">
        <v>91</v>
      </c>
      <c r="AU95" s="43" cm="1">
        <f t="array" aca="1" ref="AU95" ca="1">_xlfn.IFS(
    $I95=0,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$I95&lt;C$14, MIN(Payline!J$5/10, COUNTIF(J93:J95, $AU$1)) +
              MIN(Payline!J$4/10, COUNTIF(J94:J96, $AU$1)) +
              MIN(Payline!J$3/10, COUNTIF(J95:J97, $AU$1)),
    TRUE, ""
)</f>
        <v>0</v>
      </c>
      <c r="AV95" s="43" cm="1">
        <f t="array" aca="1" ref="AV95" ca="1">_xlfn.IFS(
    $I95=0,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$I95&lt;D$14, MIN(Payline!K$5/10, COUNTIF(K93:K95, $AU$1)) +
              MIN(Payline!K$4/10, COUNTIF(K94:K96, $AU$1)) +
              MIN(Payline!K$3/10, COUNTIF(K95:K97, $AU$1)),
    TRUE, ""
)</f>
        <v>0</v>
      </c>
      <c r="AW95" s="43" cm="1">
        <f t="array" aca="1" ref="AW95" ca="1">_xlfn.IFS(
    $I95=0,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$I95&lt;E$14, MIN(Payline!L$5/10, COUNTIF(L93:L95, $AU$1)) +
              MIN(Payline!L$4/10, COUNTIF(L94:L96, $AU$1)) +
              MIN(Payline!L$3/10, COUNTIF(L95:L97, $AU$1)),
    TRUE, ""
)</f>
        <v>0</v>
      </c>
      <c r="AX95" s="43" cm="1">
        <f t="array" aca="1" ref="AX95" ca="1">_xlfn.IFS(
    $I95=0,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$I95&lt;F$14, MIN(Payline!M$5/10, COUNTIF(M93:M95, $AU$1)) +
              MIN(Payline!M$4/10, COUNTIF(M94:M96, $AU$1)) +
              MIN(Payline!M$3/10, COUNTIF(M95:M97, $AU$1)),
    TRUE, ""
)</f>
        <v>0</v>
      </c>
      <c r="AY95" s="43" cm="1">
        <f t="array" aca="1" ref="AY95" ca="1">_xlfn.IFS(
    $I95=0,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$I95&lt;G$14, MIN(Payline!N$5/10, COUNTIF(N93:N95, $AU$1)) +
              MIN(Payline!N$4/10, COUNTIF(N94:N96, $AU$1)) +
              MIN(Payline!N$3/10, COUNTIF(N95:N97, $AU$1)),
    TRUE, ""
)</f>
        <v>0</v>
      </c>
      <c r="AZ95" s="46">
        <v>91</v>
      </c>
      <c r="BA95" s="43" cm="1">
        <f t="array" aca="1" ref="BA95" ca="1">_xlfn.IFS(
    $I95=0,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$I95&lt;C$14, MIN(Payline!J$5/10, COUNTIF(J93:J95, $BA$1)) +
              MIN(Payline!J$4/10, COUNTIF(J94:J96, $BA$1)) +
              MIN(Payline!J$3/10, COUNTIF(J95:J97, $BA$1)),
    TRUE, ""
)</f>
        <v>0</v>
      </c>
      <c r="BB95" s="43" cm="1">
        <f t="array" aca="1" ref="BB95" ca="1">_xlfn.IFS(
    $I95=0,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$I95&lt;D$14, MIN(Payline!K$5/10, COUNTIF(K93:K95, $BA$1)) +
              MIN(Payline!K$4/10, COUNTIF(K94:K96, $BA$1)) +
              MIN(Payline!K$3/10, COUNTIF(K95:K97, $BA$1)),
    TRUE, ""
)</f>
        <v>0</v>
      </c>
      <c r="BC95" s="43" cm="1">
        <f t="array" aca="1" ref="BC95" ca="1">_xlfn.IFS(
    $I95=0,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$I95&lt;E$14, MIN(Payline!L$5/10, COUNTIF(L93:L95, $BA$1)) +
              MIN(Payline!L$4/10, COUNTIF(L94:L96, $BA$1)) +
              MIN(Payline!L$3/10, COUNTIF(L95:L97, $BA$1)),
    TRUE, ""
)</f>
        <v>0</v>
      </c>
      <c r="BD95" s="43" cm="1">
        <f t="array" aca="1" ref="BD95" ca="1">_xlfn.IFS(
    $I95=0,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$I95&lt;F$14, MIN(Payline!M$5/10, COUNTIF(M93:M95, $BA$1)) +
              MIN(Payline!M$4/10, COUNTIF(M94:M96, $BA$1)) +
              MIN(Payline!M$3/10, COUNTIF(M95:M97, $BA$1)),
    TRUE, ""
)</f>
        <v>0</v>
      </c>
      <c r="BE95" s="43" cm="1">
        <f t="array" aca="1" ref="BE95" ca="1">_xlfn.IFS(
    $I95=0,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$I95&lt;G$14, MIN(Payline!N$5/10, COUNTIF(N93:N95, $BA$1)) +
              MIN(Payline!N$4/10, COUNTIF(N94:N96, $BA$1)) +
              MIN(Payline!N$3/10, COUNTIF(N95:N97, $BA$1)),
    TRUE, ""
)</f>
        <v>0</v>
      </c>
      <c r="BF95" s="46">
        <v>91</v>
      </c>
      <c r="BG95" s="43" cm="1">
        <f t="array" aca="1" ref="BG95" ca="1">_xlfn.IFS(
    $I95=0,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$I95&lt;C$14, MIN(Payline!J$5/10, COUNTIF(J93:J95, $BG$1)) +
              MIN(Payline!J$4/10, COUNTIF(J94:J96, $BG$1)) +
              MIN(Payline!J$3/10, COUNTIF(J95:J97, $BG$1)),
    TRUE, ""
)</f>
        <v>0.3</v>
      </c>
      <c r="BH95" s="43" cm="1">
        <f t="array" aca="1" ref="BH95" ca="1">_xlfn.IFS(
    $I95=0,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$I95&lt;D$14, MIN(Payline!K$5/10, COUNTIF(K93:K95, $BG$1)) +
              MIN(Payline!K$4/10, COUNTIF(K94:K96, $BG$1)) +
              MIN(Payline!K$3/10, COUNTIF(K95:K97, $BG$1)),
    TRUE, ""
)</f>
        <v>0.4</v>
      </c>
      <c r="BI95" s="43" cm="1">
        <f t="array" aca="1" ref="BI95" ca="1">_xlfn.IFS(
    $I95=0,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$I95&lt;E$14, MIN(Payline!L$5/10, COUNTIF(L93:L95, $BG$1)) +
              MIN(Payline!L$4/10, COUNTIF(L94:L96, $BG$1)) +
              MIN(Payline!L$3/10, COUNTIF(L95:L97, $BG$1)),
    TRUE, ""
)</f>
        <v>0.3</v>
      </c>
      <c r="BJ95" s="43" cm="1">
        <f t="array" aca="1" ref="BJ95" ca="1">_xlfn.IFS(
    $I95=0,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$I95&lt;F$14, MIN(Payline!M$5/10, COUNTIF(M93:M95, $BG$1)) +
              MIN(Payline!M$4/10, COUNTIF(M94:M96, $BG$1)) +
              MIN(Payline!M$3/10, COUNTIF(M95:M97, $BG$1)),
    TRUE, ""
)</f>
        <v>0.3</v>
      </c>
      <c r="BK95" s="43" cm="1">
        <f t="array" aca="1" ref="BK95" ca="1">_xlfn.IFS(
    $I95=0,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$I95&lt;G$14, MIN(Payline!N$5/10, COUNTIF(N93:N95, $BG$1)) +
              MIN(Payline!N$4/10, COUNTIF(N94:N96, $BG$1)) +
              MIN(Payline!N$3/10, COUNTIF(N95:N97, $BG$1)),
    TRUE, ""
)</f>
        <v>0.3</v>
      </c>
      <c r="BL95" s="46">
        <v>91</v>
      </c>
      <c r="BM95" s="43" cm="1">
        <f t="array" aca="1" ref="BM95" ca="1">_xlfn.IFS(
    $I95=0,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$I95&lt;C$14, MIN(Payline!J$5/10, COUNTIF(J93:J95, $BM$1)) +
              MIN(Payline!J$4/10, COUNTIF(J94:J96, $BM$1)) +
              MIN(Payline!J$3/10, COUNTIF(J95:J97, $BM$1)),
    TRUE, ""
)</f>
        <v>0</v>
      </c>
      <c r="BN95" s="43" cm="1">
        <f t="array" aca="1" ref="BN95" ca="1">_xlfn.IFS(
    $I95=0,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$I95&lt;D$14, MIN(Payline!K$5/10, COUNTIF(K93:K95, $BM$1)) +
              MIN(Payline!K$4/10, COUNTIF(K94:K96, $BM$1)) +
              MIN(Payline!K$3/10, COUNTIF(K95:K97, $BM$1)),
    TRUE, ""
)</f>
        <v>0</v>
      </c>
      <c r="BO95" s="43" cm="1">
        <f t="array" aca="1" ref="BO95" ca="1">_xlfn.IFS(
    $I95=0,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$I95&lt;E$14, MIN(Payline!L$5/10, COUNTIF(L93:L95, $BM$1)) +
              MIN(Payline!L$4/10, COUNTIF(L94:L96, $BM$1)) +
              MIN(Payline!L$3/10, COUNTIF(L95:L97, $BM$1)),
    TRUE, ""
)</f>
        <v>0</v>
      </c>
      <c r="BP95" s="43" cm="1">
        <f t="array" aca="1" ref="BP95" ca="1">_xlfn.IFS(
    $I95=0,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$I95&lt;F$14, MIN(Payline!M$5/10, COUNTIF(M93:M95, $BM$1)) +
              MIN(Payline!M$4/10, COUNTIF(M94:M96, $BM$1)) +
              MIN(Payline!M$3/10, COUNTIF(M95:M97, $BM$1)),
    TRUE, ""
)</f>
        <v>0</v>
      </c>
      <c r="BQ95" s="161" cm="1">
        <f t="array" aca="1" ref="BQ95" ca="1">_xlfn.IFS(
    $I95=0,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$I95&lt;G$14, MIN(Payline!N$5/10, COUNTIF(N93:N95, $BM$1)) +
              MIN(Payline!N$4/10, COUNTIF(N94:N96, $BM$1)) +
              MIN(Payline!N$3/10, COUNTIF(N95:N97, $BM$1)),
    TRUE, ""
)</f>
        <v>0</v>
      </c>
    </row>
    <row r="96" spans="1:69">
      <c r="A96" s="90" t="s">
        <v>4</v>
      </c>
      <c r="B96" s="63">
        <v>11</v>
      </c>
      <c r="C96" s="108">
        <f t="shared" ref="C96:C105" ca="1" si="25">IF($A96=$AI$1,SUM(AI$4:AI$354),SUMIF(J$4:J$354,$A96,AI$4:AI$354))</f>
        <v>0.7</v>
      </c>
      <c r="D96" s="107">
        <f t="shared" ref="D96:D105" ca="1" si="26">IF($A96=$AI$1,SUM(AJ$4:AJ$354),SUMIF(K$4:K$354,$A96,AJ$4:AJ$354))</f>
        <v>0.7</v>
      </c>
      <c r="E96" s="107">
        <f t="shared" ref="E96:E105" ca="1" si="27">IF($A96=$AI$1,SUM(AK$4:AK$354),SUMIF(L$4:L$354,$A96,AK$4:AK$354))</f>
        <v>0.7</v>
      </c>
      <c r="F96" s="107">
        <f t="shared" ref="F96:F105" ca="1" si="28">IF($A96=$AI$1,SUM(AL$4:AL$354),SUMIF(M$4:M$354,$A96,AL$4:AL$354))</f>
        <v>0.6</v>
      </c>
      <c r="G96" s="91">
        <f t="shared" ref="G96:G105" ca="1" si="29">IF($A96=$AI$1,SUM(AM$4:AM$354),SUMIF(N$4:N$354,$A96,AM$4:AM$354))</f>
        <v>0.7</v>
      </c>
      <c r="I96" s="84">
        <v>92</v>
      </c>
      <c r="J96" s="83" t="s">
        <v>187</v>
      </c>
      <c r="K96" s="83" t="s">
        <v>187</v>
      </c>
      <c r="L96" s="83" t="s">
        <v>187</v>
      </c>
      <c r="M96" s="83" t="s">
        <v>187</v>
      </c>
      <c r="N96" s="83" t="s">
        <v>187</v>
      </c>
      <c r="P96" s="46">
        <v>92</v>
      </c>
      <c r="Q96" s="43" cm="1">
        <f t="array" aca="1" ref="Q96" ca="1">_xlfn.IFS(
    $I96=0,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$I96=1, MIN(Payline!J$5/10, COUNTIF(INDIRECT(ADDRESS(C$14+3, COLUMN(J$1))), $Q$1) + COUNTIF(J$4, $Q$1) + COUNTIF(J$5, $Q$1)) +
          MIN(Payline!J$4/10, COUNTIF(J$4, $Q$1) + COUNTIF(J$5, $Q$1) + COUNTIF(J$6, $Q$1)) +
          MIN(Payline!J$3/10, COUNTIF(J$5:J$7, $Q$1)),
    $I96=(C$14-2),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$I96&lt;C$14, MIN(Payline!J$5/10, COUNTIF(J94:J96, $Q$1)) +
              MIN(Payline!J$4/10, COUNTIF(J95:J97, $Q$1)) +
              MIN(Payline!J$3/10, COUNTIF(J96:J98, $Q$1)),
    TRUE, ""
)</f>
        <v>0.3</v>
      </c>
      <c r="R96" s="43" cm="1">
        <f t="array" aca="1" ref="R96" ca="1">_xlfn.IFS(
    $I96=0,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$I96=1, MIN(Payline!K$5/10, COUNTIF(INDIRECT(ADDRESS(D$14+3, COLUMN(K$1))), $Q$1) + COUNTIF(K$4, $Q$1) + COUNTIF(K$5, $Q$1)) +
          MIN(Payline!K$4/10, COUNTIF(K$4, $Q$1) + COUNTIF(K$5, $Q$1) + COUNTIF(K$6, $Q$1)) +
          MIN(Payline!K$3/10, COUNTIF(K$5:K$7, $Q$1)),
    $I96=(D$14-2),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$I96&lt;D$14, MIN(Payline!K$5/10, COUNTIF(K94:K96, $Q$1)) +
              MIN(Payline!K$4/10, COUNTIF(K95:K97, $Q$1)) +
              MIN(Payline!K$3/10, COUNTIF(K96:K98, $Q$1)),
    TRUE, ""
)</f>
        <v>0.4</v>
      </c>
      <c r="S96" s="43" cm="1">
        <f t="array" aca="1" ref="S96" ca="1">_xlfn.IFS(
    $I96=0,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$I96=1, MIN(Payline!L$5/10, COUNTIF(INDIRECT(ADDRESS(E$14+3, COLUMN(L$1))), $Q$1) + COUNTIF(L$4, $Q$1) + COUNTIF(L$5, $Q$1)) +
          MIN(Payline!L$4/10, COUNTIF(L$4, $Q$1) + COUNTIF(L$5, $Q$1) + COUNTIF(L$6, $Q$1)) +
          MIN(Payline!L$3/10, COUNTIF(L$5:L$7, $Q$1)),
    $I96=(E$14-2),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$I96&lt;E$14, MIN(Payline!L$5/10, COUNTIF(L94:L96, $Q$1)) +
              MIN(Payline!L$4/10, COUNTIF(L95:L97, $Q$1)) +
              MIN(Payline!L$3/10, COUNTIF(L96:L98, $Q$1)),
    TRUE, ""
)</f>
        <v>0.3</v>
      </c>
      <c r="T96" s="43" cm="1">
        <f t="array" aca="1" ref="T96" ca="1">_xlfn.IFS(
    $I96=0,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$I96=1, MIN(Payline!M$5/10, COUNTIF(INDIRECT(ADDRESS(F$14+3, COLUMN(M$1))), $Q$1) + COUNTIF(M$4, $Q$1) + COUNTIF(M$5, $Q$1)) +
          MIN(Payline!M$4/10, COUNTIF(M$4, $Q$1) + COUNTIF(M$5, $Q$1) + COUNTIF(M$6, $Q$1)) +
          MIN(Payline!M$3/10, COUNTIF(M$5:M$7, $Q$1)),
    $I96=(F$14-2),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$I96&lt;F$14, MIN(Payline!M$5/10, COUNTIF(M94:M96, $Q$1)) +
              MIN(Payline!M$4/10, COUNTIF(M95:M97, $Q$1)) +
              MIN(Payline!M$3/10, COUNTIF(M96:M98, $Q$1)),
    TRUE, ""
)</f>
        <v>0.3</v>
      </c>
      <c r="U96" s="43" cm="1">
        <f t="array" aca="1" ref="U96" ca="1">_xlfn.IFS(
    $I96=0,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$I96=1, MIN(Payline!N$5/10, COUNTIF(INDIRECT(ADDRESS(G$14+3, COLUMN(N$1))), $Q$1) + COUNTIF(N$4, $Q$1) + COUNTIF(N$5, $Q$1)) +
          MIN(Payline!N$4/10, COUNTIF(N$4, $Q$1) + COUNTIF(N$5, $Q$1) + COUNTIF(N$6, $Q$1)) +
          MIN(Payline!N$3/10, COUNTIF(N$5:N$7, $Q$1)),
    $I96=(G$14-2),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$I96&lt;G$14, MIN(Payline!N$5/10, COUNTIF(N94:N96, $Q$1)) +
              MIN(Payline!N$4/10, COUNTIF(N95:N97, $Q$1)) +
              MIN(Payline!N$3/10, COUNTIF(N96:N98, $Q$1)),
    TRUE, ""
)</f>
        <v>0.3</v>
      </c>
      <c r="V96" s="46">
        <v>92</v>
      </c>
      <c r="W96" s="43" cm="1">
        <f t="array" aca="1" ref="W96" ca="1">_xlfn.IFS(
    $I96=0,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$I96=1, MIN(Payline!J$5/10, COUNTIF(INDIRECT(ADDRESS(C$14+3, COLUMN(J$1))), $W$1) + COUNTIF(J$4, $W$1) + COUNTIF(J$5, $W$1)) +
          MIN(Payline!J$4/10, COUNTIF(J$4, $W$1) + COUNTIF(J$5, $W$1) + COUNTIF(J$6, $W$1)) +
          MIN(Payline!J$3/10, COUNTIF(J$5:J$7, $W$1)),
    $I96=(C$14-2),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$I96=(C$14-1),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$I96&lt;C$14, MIN(Payline!J$5/10, COUNTIF(J94:J96, $W$1)) +
              MIN(Payline!J$4/10, COUNTIF(J95:J97, $W$1)) +
              MIN(Payline!J$3/10, COUNTIF(J96:J98, $W$1)),
    TRUE, ""
)</f>
        <v>0.7</v>
      </c>
      <c r="X96" s="43" cm="1">
        <f t="array" aca="1" ref="X96" ca="1">_xlfn.IFS(
    $I96=0,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$I96=1, MIN(Payline!K$5/10, COUNTIF(INDIRECT(ADDRESS(D$14+3, COLUMN(K$1))), $W$1) + COUNTIF(K$4, $W$1) + COUNTIF(K$5, $W$1)) +
          MIN(Payline!K$4/10, COUNTIF(K$4, $W$1) + COUNTIF(K$5, $W$1) + COUNTIF(K$6, $W$1)) +
          MIN(Payline!K$3/10, COUNTIF(K$5:K$7, $W$1)),
    $I96=(D$14-2),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$I96=(D$14-1),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$I96&lt;D$14, MIN(Payline!K$5/10, COUNTIF(K94:K96, $W$1)) +
              MIN(Payline!K$4/10, COUNTIF(K95:K97, $W$1)) +
              MIN(Payline!K$3/10, COUNTIF(K96:K98, $W$1)),
    TRUE, ""
)</f>
        <v>0.7</v>
      </c>
      <c r="Y96" s="43" cm="1">
        <f t="array" aca="1" ref="Y96" ca="1">_xlfn.IFS(
    $I96=0,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$I96=1, MIN(Payline!L$5/10, COUNTIF(INDIRECT(ADDRESS(E$14+3, COLUMN(L$1))), $W$1) + COUNTIF(L$4, $W$1) + COUNTIF(L$5, $W$1)) +
          MIN(Payline!L$4/10, COUNTIF(L$4, $W$1) + COUNTIF(L$5, $W$1) + COUNTIF(L$6, $W$1)) +
          MIN(Payline!L$3/10, COUNTIF(L$5:L$7, $W$1)),
    $I96=(E$14-2),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$I96=(E$14-1),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$I96&lt;E$14, MIN(Payline!L$5/10, COUNTIF(L94:L96, $W$1)) +
              MIN(Payline!L$4/10, COUNTIF(L95:L97, $W$1)) +
              MIN(Payline!L$3/10, COUNTIF(L96:L98, $W$1)),
    TRUE, ""
)</f>
        <v>0.7</v>
      </c>
      <c r="Z96" s="43" cm="1">
        <f t="array" aca="1" ref="Z96" ca="1">_xlfn.IFS(
    $I96=0,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$I96=1, MIN(Payline!M$5/10, COUNTIF(INDIRECT(ADDRESS(F$14+3, COLUMN(M$1))), $W$1) + COUNTIF(M$4, $W$1) + COUNTIF(M$5, $W$1)) +
          MIN(Payline!M$4/10, COUNTIF(M$4, $W$1) + COUNTIF(M$5, $W$1) + COUNTIF(M$6, $W$1)) +
          MIN(Payline!M$3/10, COUNTIF(M$5:M$7, $W$1)),
    $I96=(F$14-2),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$I96=(F$14-1),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$I96&lt;F$14, MIN(Payline!M$5/10, COUNTIF(M94:M96, $W$1)) +
              MIN(Payline!M$4/10, COUNTIF(M95:M97, $W$1)) +
              MIN(Payline!M$3/10, COUNTIF(M96:M98, $W$1)),
    TRUE, ""
)</f>
        <v>0.6</v>
      </c>
      <c r="AA96" s="43" cm="1">
        <f t="array" aca="1" ref="AA96" ca="1">_xlfn.IFS(
    $I96=0,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$I96=1, MIN(Payline!N$5/10, COUNTIF(INDIRECT(ADDRESS(G$14+3, COLUMN(N$1))), $W$1) + COUNTIF(N$4, $W$1) + COUNTIF(N$5, $W$1)) +
          MIN(Payline!N$4/10, COUNTIF(N$4, $W$1) + COUNTIF(N$5, $W$1) + COUNTIF(N$6, $W$1)) +
          MIN(Payline!N$3/10, COUNTIF(N$5:N$7, $W$1)),
    $I96=(G$14-2),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$I96=(G$14-1),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$I96&lt;G$14, MIN(Payline!N$5/10, COUNTIF(N94:N96, $W$1)) +
              MIN(Payline!N$4/10, COUNTIF(N95:N97, $W$1)) +
              MIN(Payline!N$3/10, COUNTIF(N96:N98, $W$1)),
    TRUE, ""
)</f>
        <v>0.7</v>
      </c>
      <c r="AB96" s="46">
        <v>92</v>
      </c>
      <c r="AC96" s="43" cm="1">
        <f t="array" aca="1" ref="AC96" ca="1">_xlfn.IFS(
    $I96=0,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$I96=1,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$I96=(C$14-2),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$I96=(C$14-1),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$I96&lt;C$14, MIN(Payline!J$5/10, COUNTIF(J94:J96, $AC$1)) +
              MIN(Payline!J$4/10, COUNTIF(J95:J97, $AC$1)) +
              MIN(Payline!J$3/10, COUNTIF(J96:J98, $AC$1)),
    TRUE, ""
)</f>
        <v>1</v>
      </c>
      <c r="AD96" s="43" cm="1">
        <f t="array" aca="1" ref="AD96" ca="1">_xlfn.IFS(
    $I96=0,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$I96=1,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$I96=(D$14-2),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$I96=(D$14-1),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$I96&lt;D$14, MIN(Payline!K$5/10, COUNTIF(K94:K96, $AC$1)) +
              MIN(Payline!K$4/10, COUNTIF(K95:K97, $AC$1)) +
              MIN(Payline!K$3/10, COUNTIF(K96:K98, $AC$1)),
    TRUE, ""
)</f>
        <v>1</v>
      </c>
      <c r="AE96" s="43" cm="1">
        <f t="array" aca="1" ref="AE96" ca="1">_xlfn.IFS(
    $I96=0,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$I96=1,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$I96=(E$14-2),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$I96=(E$14-1),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$I96&lt;E$14, MIN(Payline!L$5/10, COUNTIF(L94:L96, $AC$1)) +
              MIN(Payline!L$4/10, COUNTIF(L95:L97, $AC$1)) +
              MIN(Payline!L$3/10, COUNTIF(L96:L98, $AC$1)),
    TRUE, ""
)</f>
        <v>1</v>
      </c>
      <c r="AF96" s="43" cm="1">
        <f t="array" aca="1" ref="AF96" ca="1">_xlfn.IFS(
    $I96=0,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$I96=1,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$I96=(F$14-2),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$I96=(F$14-1),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$I96&lt;F$14, MIN(Payline!M$5/10, COUNTIF(M94:M96, $AC$1)) +
              MIN(Payline!M$4/10, COUNTIF(M95:M97, $AC$1)) +
              MIN(Payline!M$3/10, COUNTIF(M96:M98, $AC$1)),
    TRUE, ""
)</f>
        <v>1</v>
      </c>
      <c r="AG96" s="43" cm="1">
        <f t="array" aca="1" ref="AG96" ca="1">_xlfn.IFS(
    $I96=0,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$I96=1,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$I96=(G$14-2),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$I96=(G$14-1),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$I96&lt;G$14, MIN(Payline!N$5/10, COUNTIF(N94:N96, $AC$1)) +
              MIN(Payline!N$4/10, COUNTIF(N95:N97, $AC$1)) +
              MIN(Payline!N$3/10, COUNTIF(N96:N98, $AC$1)),
    TRUE, ""
)</f>
        <v>1</v>
      </c>
      <c r="AH96" s="46">
        <v>92</v>
      </c>
      <c r="AI96" s="43" cm="1">
        <f t="array" aca="1" ref="AI96" ca="1">_xlfn.IFS(
    $I96=0,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$I96=1,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$I96=(C$14-2),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$I96=(C$14-1),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$I96&lt;C$14, MIN(Payline!J$5/10, COUNTIF(J94:J96, $AI$1)) +
              MIN(Payline!J$4/10, COUNTIF(J95:J97, $AI$1)) +
              MIN(Payline!J$3/10, COUNTIF(J96:J98, $AI$1)),
    TRUE, ""
)</f>
        <v>0.7</v>
      </c>
      <c r="AJ96" s="43" cm="1">
        <f t="array" aca="1" ref="AJ96" ca="1">_xlfn.IFS(
    $I96=0,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$I96=1,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$I96=(D$14-2),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$I96=(D$14-1),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$I96&lt;D$14, MIN(Payline!K$5/10, COUNTIF(K94:K96, $AI$1)) +
              MIN(Payline!K$4/10, COUNTIF(K95:K97, $AI$1)) +
              MIN(Payline!K$3/10, COUNTIF(K96:K98, $AI$1)),
    TRUE, ""
)</f>
        <v>0.6</v>
      </c>
      <c r="AK96" s="43" cm="1">
        <f t="array" aca="1" ref="AK96" ca="1">_xlfn.IFS(
    $I96=0,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$I96=1,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$I96=(E$14-2),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$I96=(E$14-1),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$I96&lt;E$14, MIN(Payline!L$5/10, COUNTIF(L94:L96, $AI$1)) +
              MIN(Payline!L$4/10, COUNTIF(L95:L97, $AI$1)) +
              MIN(Payline!L$3/10, COUNTIF(L96:L98, $AI$1)),
    TRUE, ""
)</f>
        <v>0.7</v>
      </c>
      <c r="AL96" s="43" cm="1">
        <f t="array" aca="1" ref="AL96" ca="1">_xlfn.IFS(
    $I96=0,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$I96=1,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$I96=(F$14-2),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$I96=(F$14-1),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$I96&lt;F$14, MIN(Payline!M$5/10, COUNTIF(M94:M96, $AI$1)) +
              MIN(Payline!M$4/10, COUNTIF(M95:M97, $AI$1)) +
              MIN(Payline!M$3/10, COUNTIF(M96:M98, $AI$1)),
    TRUE, ""
)</f>
        <v>0.7</v>
      </c>
      <c r="AM96" s="43" cm="1">
        <f t="array" aca="1" ref="AM96" ca="1">_xlfn.IFS(
    $I96=0,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$I96=1,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$I96=(G$14-2),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$I96=(G$14-1),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$I96&lt;G$14, MIN(Payline!N$5/10, COUNTIF(N94:N96, $AI$1)) +
              MIN(Payline!N$4/10, COUNTIF(N95:N97, $AI$1)) +
              MIN(Payline!N$3/10, COUNTIF(N96:N98, $AI$1)),
    TRUE, ""
)</f>
        <v>0.7</v>
      </c>
      <c r="AN96" s="46">
        <v>92</v>
      </c>
      <c r="AO96" s="43" cm="1">
        <f t="array" aca="1" ref="AO96" ca="1">_xlfn.IFS(
    $I96=0,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$I96&lt;C$14, MIN(Payline!J$5/10, COUNTIF(J94:J96, $AO$1)) +
              MIN(Payline!J$4/10, COUNTIF(J95:J97, $AO$1)) +
              MIN(Payline!J$3/10, COUNTIF(J96:J98, $AO$1)),
    TRUE, ""
)</f>
        <v>0</v>
      </c>
      <c r="AP96" s="43" cm="1">
        <f t="array" aca="1" ref="AP96" ca="1">_xlfn.IFS(
    $I96=0,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$I96&lt;D$14, MIN(Payline!K$5/10, COUNTIF(K94:K96, $AO$1)) +
              MIN(Payline!K$4/10, COUNTIF(K95:K97, $AO$1)) +
              MIN(Payline!K$3/10, COUNTIF(K96:K98, $AO$1)),
    TRUE, ""
)</f>
        <v>0</v>
      </c>
      <c r="AQ96" s="43" cm="1">
        <f t="array" aca="1" ref="AQ96" ca="1">_xlfn.IFS(
    $I96=0,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$I96&lt;E$14, MIN(Payline!L$5/10, COUNTIF(L94:L96, $AO$1)) +
              MIN(Payline!L$4/10, COUNTIF(L95:L97, $AO$1)) +
              MIN(Payline!L$3/10, COUNTIF(L96:L98, $AO$1)),
    TRUE, ""
)</f>
        <v>0</v>
      </c>
      <c r="AR96" s="43" cm="1">
        <f t="array" aca="1" ref="AR96" ca="1">_xlfn.IFS(
    $I96=0,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$I96&lt;F$14, MIN(Payline!M$5/10, COUNTIF(M94:M96, $AO$1)) +
              MIN(Payline!M$4/10, COUNTIF(M95:M97, $AO$1)) +
              MIN(Payline!M$3/10, COUNTIF(M96:M98, $AO$1)),
    TRUE, ""
)</f>
        <v>0</v>
      </c>
      <c r="AS96" s="43" cm="1">
        <f t="array" aca="1" ref="AS96" ca="1">_xlfn.IFS(
    $I96=0,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$I96&lt;G$14, MIN(Payline!N$5/10, COUNTIF(N94:N96, $AO$1)) +
              MIN(Payline!N$4/10, COUNTIF(N95:N97, $AO$1)) +
              MIN(Payline!N$3/10, COUNTIF(N96:N98, $AO$1)),
    TRUE, ""
)</f>
        <v>0</v>
      </c>
      <c r="AT96" s="46">
        <v>92</v>
      </c>
      <c r="AU96" s="43" cm="1">
        <f t="array" aca="1" ref="AU96" ca="1">_xlfn.IFS(
    $I96=0,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$I96&lt;C$14, MIN(Payline!J$5/10, COUNTIF(J94:J96, $AU$1)) +
              MIN(Payline!J$4/10, COUNTIF(J95:J97, $AU$1)) +
              MIN(Payline!J$3/10, COUNTIF(J96:J98, $AU$1)),
    TRUE, ""
)</f>
        <v>0.3</v>
      </c>
      <c r="AV96" s="43" cm="1">
        <f t="array" aca="1" ref="AV96" ca="1">_xlfn.IFS(
    $I96=0,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$I96&lt;D$14, MIN(Payline!K$5/10, COUNTIF(K94:K96, $AU$1)) +
              MIN(Payline!K$4/10, COUNTIF(K95:K97, $AU$1)) +
              MIN(Payline!K$3/10, COUNTIF(K96:K98, $AU$1)),
    TRUE, ""
)</f>
        <v>0.3</v>
      </c>
      <c r="AW96" s="43" cm="1">
        <f t="array" aca="1" ref="AW96" ca="1">_xlfn.IFS(
    $I96=0,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$I96&lt;E$14, MIN(Payline!L$5/10, COUNTIF(L94:L96, $AU$1)) +
              MIN(Payline!L$4/10, COUNTIF(L95:L97, $AU$1)) +
              MIN(Payline!L$3/10, COUNTIF(L96:L98, $AU$1)),
    TRUE, ""
)</f>
        <v>0.3</v>
      </c>
      <c r="AX96" s="43" cm="1">
        <f t="array" aca="1" ref="AX96" ca="1">_xlfn.IFS(
    $I96=0,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$I96&lt;F$14, MIN(Payline!M$5/10, COUNTIF(M94:M96, $AU$1)) +
              MIN(Payline!M$4/10, COUNTIF(M95:M97, $AU$1)) +
              MIN(Payline!M$3/10, COUNTIF(M96:M98, $AU$1)),
    TRUE, ""
)</f>
        <v>0.4</v>
      </c>
      <c r="AY96" s="43" cm="1">
        <f t="array" aca="1" ref="AY96" ca="1">_xlfn.IFS(
    $I96=0,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$I96&lt;G$14, MIN(Payline!N$5/10, COUNTIF(N94:N96, $AU$1)) +
              MIN(Payline!N$4/10, COUNTIF(N95:N97, $AU$1)) +
              MIN(Payline!N$3/10, COUNTIF(N96:N98, $AU$1)),
    TRUE, ""
)</f>
        <v>0.3</v>
      </c>
      <c r="AZ96" s="46">
        <v>92</v>
      </c>
      <c r="BA96" s="43" cm="1">
        <f t="array" aca="1" ref="BA96" ca="1">_xlfn.IFS(
    $I96=0,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$I96&lt;C$14, MIN(Payline!J$5/10, COUNTIF(J94:J96, $BA$1)) +
              MIN(Payline!J$4/10, COUNTIF(J95:J97, $BA$1)) +
              MIN(Payline!J$3/10, COUNTIF(J96:J98, $BA$1)),
    TRUE, ""
)</f>
        <v>0</v>
      </c>
      <c r="BB96" s="43" cm="1">
        <f t="array" aca="1" ref="BB96" ca="1">_xlfn.IFS(
    $I96=0,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$I96&lt;D$14, MIN(Payline!K$5/10, COUNTIF(K94:K96, $BA$1)) +
              MIN(Payline!K$4/10, COUNTIF(K95:K97, $BA$1)) +
              MIN(Payline!K$3/10, COUNTIF(K96:K98, $BA$1)),
    TRUE, ""
)</f>
        <v>0</v>
      </c>
      <c r="BC96" s="43" cm="1">
        <f t="array" aca="1" ref="BC96" ca="1">_xlfn.IFS(
    $I96=0,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$I96&lt;E$14, MIN(Payline!L$5/10, COUNTIF(L94:L96, $BA$1)) +
              MIN(Payline!L$4/10, COUNTIF(L95:L97, $BA$1)) +
              MIN(Payline!L$3/10, COUNTIF(L96:L98, $BA$1)),
    TRUE, ""
)</f>
        <v>0</v>
      </c>
      <c r="BD96" s="43" cm="1">
        <f t="array" aca="1" ref="BD96" ca="1">_xlfn.IFS(
    $I96=0,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$I96&lt;F$14, MIN(Payline!M$5/10, COUNTIF(M94:M96, $BA$1)) +
              MIN(Payline!M$4/10, COUNTIF(M95:M97, $BA$1)) +
              MIN(Payline!M$3/10, COUNTIF(M96:M98, $BA$1)),
    TRUE, ""
)</f>
        <v>0</v>
      </c>
      <c r="BE96" s="43" cm="1">
        <f t="array" aca="1" ref="BE96" ca="1">_xlfn.IFS(
    $I96=0,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$I96&lt;G$14, MIN(Payline!N$5/10, COUNTIF(N94:N96, $BA$1)) +
              MIN(Payline!N$4/10, COUNTIF(N95:N97, $BA$1)) +
              MIN(Payline!N$3/10, COUNTIF(N96:N98, $BA$1)),
    TRUE, ""
)</f>
        <v>0</v>
      </c>
      <c r="BF96" s="46">
        <v>92</v>
      </c>
      <c r="BG96" s="43" cm="1">
        <f t="array" aca="1" ref="BG96" ca="1">_xlfn.IFS(
    $I96=0,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$I96&lt;C$14, MIN(Payline!J$5/10, COUNTIF(J94:J96, $BG$1)) +
              MIN(Payline!J$4/10, COUNTIF(J95:J97, $BG$1)) +
              MIN(Payline!J$3/10, COUNTIF(J96:J98, $BG$1)),
    TRUE, ""
)</f>
        <v>0</v>
      </c>
      <c r="BH96" s="43" cm="1">
        <f t="array" aca="1" ref="BH96" ca="1">_xlfn.IFS(
    $I96=0,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$I96&lt;D$14, MIN(Payline!K$5/10, COUNTIF(K94:K96, $BG$1)) +
              MIN(Payline!K$4/10, COUNTIF(K95:K97, $BG$1)) +
              MIN(Payline!K$3/10, COUNTIF(K96:K98, $BG$1)),
    TRUE, ""
)</f>
        <v>0</v>
      </c>
      <c r="BI96" s="43" cm="1">
        <f t="array" aca="1" ref="BI96" ca="1">_xlfn.IFS(
    $I96=0,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$I96&lt;E$14, MIN(Payline!L$5/10, COUNTIF(L94:L96, $BG$1)) +
              MIN(Payline!L$4/10, COUNTIF(L95:L97, $BG$1)) +
              MIN(Payline!L$3/10, COUNTIF(L96:L98, $BG$1)),
    TRUE, ""
)</f>
        <v>0</v>
      </c>
      <c r="BJ96" s="43" cm="1">
        <f t="array" aca="1" ref="BJ96" ca="1">_xlfn.IFS(
    $I96=0,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$I96&lt;F$14, MIN(Payline!M$5/10, COUNTIF(M94:M96, $BG$1)) +
              MIN(Payline!M$4/10, COUNTIF(M95:M97, $BG$1)) +
              MIN(Payline!M$3/10, COUNTIF(M96:M98, $BG$1)),
    TRUE, ""
)</f>
        <v>0</v>
      </c>
      <c r="BK96" s="43" cm="1">
        <f t="array" aca="1" ref="BK96" ca="1">_xlfn.IFS(
    $I96=0,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$I96&lt;G$14, MIN(Payline!N$5/10, COUNTIF(N94:N96, $BG$1)) +
              MIN(Payline!N$4/10, COUNTIF(N95:N97, $BG$1)) +
              MIN(Payline!N$3/10, COUNTIF(N96:N98, $BG$1)),
    TRUE, ""
)</f>
        <v>0</v>
      </c>
      <c r="BL96" s="46">
        <v>92</v>
      </c>
      <c r="BM96" s="43" cm="1">
        <f t="array" aca="1" ref="BM96" ca="1">_xlfn.IFS(
    $I96=0,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$I96&lt;C$14, MIN(Payline!J$5/10, COUNTIF(J94:J96, $BM$1)) +
              MIN(Payline!J$4/10, COUNTIF(J95:J97, $BM$1)) +
              MIN(Payline!J$3/10, COUNTIF(J96:J98, $BM$1)),
    TRUE, ""
)</f>
        <v>0</v>
      </c>
      <c r="BN96" s="43" cm="1">
        <f t="array" aca="1" ref="BN96" ca="1">_xlfn.IFS(
    $I96=0,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$I96&lt;D$14, MIN(Payline!K$5/10, COUNTIF(K94:K96, $BM$1)) +
              MIN(Payline!K$4/10, COUNTIF(K95:K97, $BM$1)) +
              MIN(Payline!K$3/10, COUNTIF(K96:K98, $BM$1)),
    TRUE, ""
)</f>
        <v>0</v>
      </c>
      <c r="BO96" s="43" cm="1">
        <f t="array" aca="1" ref="BO96" ca="1">_xlfn.IFS(
    $I96=0,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$I96&lt;E$14, MIN(Payline!L$5/10, COUNTIF(L94:L96, $BM$1)) +
              MIN(Payline!L$4/10, COUNTIF(L95:L97, $BM$1)) +
              MIN(Payline!L$3/10, COUNTIF(L96:L98, $BM$1)),
    TRUE, ""
)</f>
        <v>0</v>
      </c>
      <c r="BP96" s="43" cm="1">
        <f t="array" aca="1" ref="BP96" ca="1">_xlfn.IFS(
    $I96=0,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$I96&lt;F$14, MIN(Payline!M$5/10, COUNTIF(M94:M96, $BM$1)) +
              MIN(Payline!M$4/10, COUNTIF(M95:M97, $BM$1)) +
              MIN(Payline!M$3/10, COUNTIF(M96:M98, $BM$1)),
    TRUE, ""
)</f>
        <v>0</v>
      </c>
      <c r="BQ96" s="161" cm="1">
        <f t="array" aca="1" ref="BQ96" ca="1">_xlfn.IFS(
    $I96=0,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$I96&lt;G$14, MIN(Payline!N$5/10, COUNTIF(N94:N96, $BM$1)) +
              MIN(Payline!N$4/10, COUNTIF(N95:N97, $BM$1)) +
              MIN(Payline!N$3/10, COUNTIF(N96:N98, $BM$1)),
    TRUE, ""
)</f>
        <v>0</v>
      </c>
    </row>
    <row r="97" spans="1:69">
      <c r="A97" s="90" t="s">
        <v>13</v>
      </c>
      <c r="B97" s="63">
        <v>1</v>
      </c>
      <c r="C97" s="90">
        <f t="shared" ca="1" si="25"/>
        <v>0</v>
      </c>
      <c r="D97" s="43">
        <f t="shared" ca="1" si="26"/>
        <v>0</v>
      </c>
      <c r="E97" s="43">
        <f t="shared" ca="1" si="27"/>
        <v>0</v>
      </c>
      <c r="F97" s="43">
        <f t="shared" ca="1" si="28"/>
        <v>0</v>
      </c>
      <c r="G97" s="89">
        <f t="shared" ca="1" si="29"/>
        <v>0</v>
      </c>
      <c r="I97" s="84">
        <v>93</v>
      </c>
      <c r="J97" s="83" t="s">
        <v>188</v>
      </c>
      <c r="K97" s="83" t="s">
        <v>188</v>
      </c>
      <c r="L97" s="83" t="s">
        <v>188</v>
      </c>
      <c r="M97" s="83" t="s">
        <v>188</v>
      </c>
      <c r="N97" s="83" t="s">
        <v>188</v>
      </c>
      <c r="P97" s="46">
        <v>93</v>
      </c>
      <c r="Q97" s="43" cm="1">
        <f t="array" aca="1" ref="Q97" ca="1">_xlfn.IFS(
    $I97=0,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$I97=1, MIN(Payline!J$5/10, COUNTIF(INDIRECT(ADDRESS(C$14+3, COLUMN(J$1))), $Q$1) + COUNTIF(J$4, $Q$1) + COUNTIF(J$5, $Q$1)) +
          MIN(Payline!J$4/10, COUNTIF(J$4, $Q$1) + COUNTIF(J$5, $Q$1) + COUNTIF(J$6, $Q$1)) +
          MIN(Payline!J$3/10, COUNTIF(J$5:J$7, $Q$1)),
    $I97=(C$14-2),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$I97&lt;C$14, MIN(Payline!J$5/10, COUNTIF(J95:J97, $Q$1)) +
              MIN(Payline!J$4/10, COUNTIF(J96:J98, $Q$1)) +
              MIN(Payline!J$3/10, COUNTIF(J97:J99, $Q$1)),
    TRUE, ""
)</f>
        <v>0</v>
      </c>
      <c r="R97" s="43" cm="1">
        <f t="array" aca="1" ref="R97" ca="1">_xlfn.IFS(
    $I97=0,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$I97=1, MIN(Payline!K$5/10, COUNTIF(INDIRECT(ADDRESS(D$14+3, COLUMN(K$1))), $Q$1) + COUNTIF(K$4, $Q$1) + COUNTIF(K$5, $Q$1)) +
          MIN(Payline!K$4/10, COUNTIF(K$4, $Q$1) + COUNTIF(K$5, $Q$1) + COUNTIF(K$6, $Q$1)) +
          MIN(Payline!K$3/10, COUNTIF(K$5:K$7, $Q$1)),
    $I97=(D$14-2),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$I97&lt;D$14, MIN(Payline!K$5/10, COUNTIF(K95:K97, $Q$1)) +
              MIN(Payline!K$4/10, COUNTIF(K96:K98, $Q$1)) +
              MIN(Payline!K$3/10, COUNTIF(K97:K99, $Q$1)),
    TRUE, ""
)</f>
        <v>0</v>
      </c>
      <c r="S97" s="43" cm="1">
        <f t="array" aca="1" ref="S97" ca="1">_xlfn.IFS(
    $I97=0,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$I97=1, MIN(Payline!L$5/10, COUNTIF(INDIRECT(ADDRESS(E$14+3, COLUMN(L$1))), $Q$1) + COUNTIF(L$4, $Q$1) + COUNTIF(L$5, $Q$1)) +
          MIN(Payline!L$4/10, COUNTIF(L$4, $Q$1) + COUNTIF(L$5, $Q$1) + COUNTIF(L$6, $Q$1)) +
          MIN(Payline!L$3/10, COUNTIF(L$5:L$7, $Q$1)),
    $I97=(E$14-2),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$I97&lt;E$14, MIN(Payline!L$5/10, COUNTIF(L95:L97, $Q$1)) +
              MIN(Payline!L$4/10, COUNTIF(L96:L98, $Q$1)) +
              MIN(Payline!L$3/10, COUNTIF(L97:L99, $Q$1)),
    TRUE, ""
)</f>
        <v>0</v>
      </c>
      <c r="T97" s="43" cm="1">
        <f t="array" aca="1" ref="T97" ca="1">_xlfn.IFS(
    $I97=0,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$I97=1, MIN(Payline!M$5/10, COUNTIF(INDIRECT(ADDRESS(F$14+3, COLUMN(M$1))), $Q$1) + COUNTIF(M$4, $Q$1) + COUNTIF(M$5, $Q$1)) +
          MIN(Payline!M$4/10, COUNTIF(M$4, $Q$1) + COUNTIF(M$5, $Q$1) + COUNTIF(M$6, $Q$1)) +
          MIN(Payline!M$3/10, COUNTIF(M$5:M$7, $Q$1)),
    $I97=(F$14-2),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$I97&lt;F$14, MIN(Payline!M$5/10, COUNTIF(M95:M97, $Q$1)) +
              MIN(Payline!M$4/10, COUNTIF(M96:M98, $Q$1)) +
              MIN(Payline!M$3/10, COUNTIF(M97:M99, $Q$1)),
    TRUE, ""
)</f>
        <v>0</v>
      </c>
      <c r="U97" s="43" cm="1">
        <f t="array" aca="1" ref="U97" ca="1">_xlfn.IFS(
    $I97=0,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$I97=1, MIN(Payline!N$5/10, COUNTIF(INDIRECT(ADDRESS(G$14+3, COLUMN(N$1))), $Q$1) + COUNTIF(N$4, $Q$1) + COUNTIF(N$5, $Q$1)) +
          MIN(Payline!N$4/10, COUNTIF(N$4, $Q$1) + COUNTIF(N$5, $Q$1) + COUNTIF(N$6, $Q$1)) +
          MIN(Payline!N$3/10, COUNTIF(N$5:N$7, $Q$1)),
    $I97=(G$14-2),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$I97&lt;G$14, MIN(Payline!N$5/10, COUNTIF(N95:N97, $Q$1)) +
              MIN(Payline!N$4/10, COUNTIF(N96:N98, $Q$1)) +
              MIN(Payline!N$3/10, COUNTIF(N97:N99, $Q$1)),
    TRUE, ""
)</f>
        <v>0</v>
      </c>
      <c r="V97" s="46">
        <v>93</v>
      </c>
      <c r="W97" s="43" cm="1">
        <f t="array" aca="1" ref="W97" ca="1">_xlfn.IFS(
    $I97=0,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$I97=1, MIN(Payline!J$5/10, COUNTIF(INDIRECT(ADDRESS(C$14+3, COLUMN(J$1))), $W$1) + COUNTIF(J$4, $W$1) + COUNTIF(J$5, $W$1)) +
          MIN(Payline!J$4/10, COUNTIF(J$4, $W$1) + COUNTIF(J$5, $W$1) + COUNTIF(J$6, $W$1)) +
          MIN(Payline!J$3/10, COUNTIF(J$5:J$7, $W$1)),
    $I97=(C$14-2),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$I97=(C$14-1),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$I97&lt;C$14, MIN(Payline!J$5/10, COUNTIF(J95:J97, $W$1)) +
              MIN(Payline!J$4/10, COUNTIF(J96:J98, $W$1)) +
              MIN(Payline!J$3/10, COUNTIF(J97:J99, $W$1)),
    TRUE, ""
)</f>
        <v>0.3</v>
      </c>
      <c r="X97" s="43" cm="1">
        <f t="array" aca="1" ref="X97" ca="1">_xlfn.IFS(
    $I97=0,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$I97=1, MIN(Payline!K$5/10, COUNTIF(INDIRECT(ADDRESS(D$14+3, COLUMN(K$1))), $W$1) + COUNTIF(K$4, $W$1) + COUNTIF(K$5, $W$1)) +
          MIN(Payline!K$4/10, COUNTIF(K$4, $W$1) + COUNTIF(K$5, $W$1) + COUNTIF(K$6, $W$1)) +
          MIN(Payline!K$3/10, COUNTIF(K$5:K$7, $W$1)),
    $I97=(D$14-2),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$I97=(D$14-1),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$I97&lt;D$14, MIN(Payline!K$5/10, COUNTIF(K95:K97, $W$1)) +
              MIN(Payline!K$4/10, COUNTIF(K96:K98, $W$1)) +
              MIN(Payline!K$3/10, COUNTIF(K97:K99, $W$1)),
    TRUE, ""
)</f>
        <v>0.4</v>
      </c>
      <c r="Y97" s="43" cm="1">
        <f t="array" aca="1" ref="Y97" ca="1">_xlfn.IFS(
    $I97=0,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$I97=1, MIN(Payline!L$5/10, COUNTIF(INDIRECT(ADDRESS(E$14+3, COLUMN(L$1))), $W$1) + COUNTIF(L$4, $W$1) + COUNTIF(L$5, $W$1)) +
          MIN(Payline!L$4/10, COUNTIF(L$4, $W$1) + COUNTIF(L$5, $W$1) + COUNTIF(L$6, $W$1)) +
          MIN(Payline!L$3/10, COUNTIF(L$5:L$7, $W$1)),
    $I97=(E$14-2),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$I97=(E$14-1),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$I97&lt;E$14, MIN(Payline!L$5/10, COUNTIF(L95:L97, $W$1)) +
              MIN(Payline!L$4/10, COUNTIF(L96:L98, $W$1)) +
              MIN(Payline!L$3/10, COUNTIF(L97:L99, $W$1)),
    TRUE, ""
)</f>
        <v>0.3</v>
      </c>
      <c r="Z97" s="43" cm="1">
        <f t="array" aca="1" ref="Z97" ca="1">_xlfn.IFS(
    $I97=0,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$I97=1, MIN(Payline!M$5/10, COUNTIF(INDIRECT(ADDRESS(F$14+3, COLUMN(M$1))), $W$1) + COUNTIF(M$4, $W$1) + COUNTIF(M$5, $W$1)) +
          MIN(Payline!M$4/10, COUNTIF(M$4, $W$1) + COUNTIF(M$5, $W$1) + COUNTIF(M$6, $W$1)) +
          MIN(Payline!M$3/10, COUNTIF(M$5:M$7, $W$1)),
    $I97=(F$14-2),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$I97=(F$14-1),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$I97&lt;F$14, MIN(Payline!M$5/10, COUNTIF(M95:M97, $W$1)) +
              MIN(Payline!M$4/10, COUNTIF(M96:M98, $W$1)) +
              MIN(Payline!M$3/10, COUNTIF(M97:M99, $W$1)),
    TRUE, ""
)</f>
        <v>0.3</v>
      </c>
      <c r="AA97" s="43" cm="1">
        <f t="array" aca="1" ref="AA97" ca="1">_xlfn.IFS(
    $I97=0,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$I97=1, MIN(Payline!N$5/10, COUNTIF(INDIRECT(ADDRESS(G$14+3, COLUMN(N$1))), $W$1) + COUNTIF(N$4, $W$1) + COUNTIF(N$5, $W$1)) +
          MIN(Payline!N$4/10, COUNTIF(N$4, $W$1) + COUNTIF(N$5, $W$1) + COUNTIF(N$6, $W$1)) +
          MIN(Payline!N$3/10, COUNTIF(N$5:N$7, $W$1)),
    $I97=(G$14-2),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$I97=(G$14-1),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$I97&lt;G$14, MIN(Payline!N$5/10, COUNTIF(N95:N97, $W$1)) +
              MIN(Payline!N$4/10, COUNTIF(N96:N98, $W$1)) +
              MIN(Payline!N$3/10, COUNTIF(N97:N99, $W$1)),
    TRUE, ""
)</f>
        <v>0.3</v>
      </c>
      <c r="AB97" s="46">
        <v>93</v>
      </c>
      <c r="AC97" s="43" cm="1">
        <f t="array" aca="1" ref="AC97" ca="1">_xlfn.IFS(
    $I97=0,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$I97=1,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$I97=(C$14-2),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$I97=(C$14-1),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$I97&lt;C$14, MIN(Payline!J$5/10, COUNTIF(J95:J97, $AC$1)) +
              MIN(Payline!J$4/10, COUNTIF(J96:J98, $AC$1)) +
              MIN(Payline!J$3/10, COUNTIF(J97:J99, $AC$1)),
    TRUE, ""
)</f>
        <v>0.7</v>
      </c>
      <c r="AD97" s="43" cm="1">
        <f t="array" aca="1" ref="AD97" ca="1">_xlfn.IFS(
    $I97=0,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$I97=1,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$I97=(D$14-2),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$I97=(D$14-1),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$I97&lt;D$14, MIN(Payline!K$5/10, COUNTIF(K95:K97, $AC$1)) +
              MIN(Payline!K$4/10, COUNTIF(K96:K98, $AC$1)) +
              MIN(Payline!K$3/10, COUNTIF(K97:K99, $AC$1)),
    TRUE, ""
)</f>
        <v>0.7</v>
      </c>
      <c r="AE97" s="43" cm="1">
        <f t="array" aca="1" ref="AE97" ca="1">_xlfn.IFS(
    $I97=0,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$I97=1,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$I97=(E$14-2),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$I97=(E$14-1),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$I97&lt;E$14, MIN(Payline!L$5/10, COUNTIF(L95:L97, $AC$1)) +
              MIN(Payline!L$4/10, COUNTIF(L96:L98, $AC$1)) +
              MIN(Payline!L$3/10, COUNTIF(L97:L99, $AC$1)),
    TRUE, ""
)</f>
        <v>0.7</v>
      </c>
      <c r="AF97" s="43" cm="1">
        <f t="array" aca="1" ref="AF97" ca="1">_xlfn.IFS(
    $I97=0,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$I97=1,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$I97=(F$14-2),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$I97=(F$14-1),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$I97&lt;F$14, MIN(Payline!M$5/10, COUNTIF(M95:M97, $AC$1)) +
              MIN(Payline!M$4/10, COUNTIF(M96:M98, $AC$1)) +
              MIN(Payline!M$3/10, COUNTIF(M97:M99, $AC$1)),
    TRUE, ""
)</f>
        <v>0.6</v>
      </c>
      <c r="AG97" s="43" cm="1">
        <f t="array" aca="1" ref="AG97" ca="1">_xlfn.IFS(
    $I97=0,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$I97=1,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$I97=(G$14-2),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$I97=(G$14-1),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$I97&lt;G$14, MIN(Payline!N$5/10, COUNTIF(N95:N97, $AC$1)) +
              MIN(Payline!N$4/10, COUNTIF(N96:N98, $AC$1)) +
              MIN(Payline!N$3/10, COUNTIF(N97:N99, $AC$1)),
    TRUE, ""
)</f>
        <v>0.7</v>
      </c>
      <c r="AH97" s="46">
        <v>93</v>
      </c>
      <c r="AI97" s="43" cm="1">
        <f t="array" aca="1" ref="AI97" ca="1">_xlfn.IFS(
    $I97=0,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$I97=1,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$I97=(C$14-2),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$I97=(C$14-1),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$I97&lt;C$14, MIN(Payline!J$5/10, COUNTIF(J95:J97, $AI$1)) +
              MIN(Payline!J$4/10, COUNTIF(J96:J98, $AI$1)) +
              MIN(Payline!J$3/10, COUNTIF(J97:J99, $AI$1)),
    TRUE, ""
)</f>
        <v>1</v>
      </c>
      <c r="AJ97" s="43" cm="1">
        <f t="array" aca="1" ref="AJ97" ca="1">_xlfn.IFS(
    $I97=0,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$I97=1,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$I97=(D$14-2),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$I97=(D$14-1),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$I97&lt;D$14, MIN(Payline!K$5/10, COUNTIF(K95:K97, $AI$1)) +
              MIN(Payline!K$4/10, COUNTIF(K96:K98, $AI$1)) +
              MIN(Payline!K$3/10, COUNTIF(K97:K99, $AI$1)),
    TRUE, ""
)</f>
        <v>1</v>
      </c>
      <c r="AK97" s="43" cm="1">
        <f t="array" aca="1" ref="AK97" ca="1">_xlfn.IFS(
    $I97=0,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$I97=1,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$I97=(E$14-2),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$I97=(E$14-1),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$I97&lt;E$14, MIN(Payline!L$5/10, COUNTIF(L95:L97, $AI$1)) +
              MIN(Payline!L$4/10, COUNTIF(L96:L98, $AI$1)) +
              MIN(Payline!L$3/10, COUNTIF(L97:L99, $AI$1)),
    TRUE, ""
)</f>
        <v>1</v>
      </c>
      <c r="AL97" s="43" cm="1">
        <f t="array" aca="1" ref="AL97" ca="1">_xlfn.IFS(
    $I97=0,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$I97=1,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$I97=(F$14-2),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$I97=(F$14-1),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$I97&lt;F$14, MIN(Payline!M$5/10, COUNTIF(M95:M97, $AI$1)) +
              MIN(Payline!M$4/10, COUNTIF(M96:M98, $AI$1)) +
              MIN(Payline!M$3/10, COUNTIF(M97:M99, $AI$1)),
    TRUE, ""
)</f>
        <v>1</v>
      </c>
      <c r="AM97" s="43" cm="1">
        <f t="array" aca="1" ref="AM97" ca="1">_xlfn.IFS(
    $I97=0,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$I97=1,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$I97=(G$14-2),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$I97=(G$14-1),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$I97&lt;G$14, MIN(Payline!N$5/10, COUNTIF(N95:N97, $AI$1)) +
              MIN(Payline!N$4/10, COUNTIF(N96:N98, $AI$1)) +
              MIN(Payline!N$3/10, COUNTIF(N97:N99, $AI$1)),
    TRUE, ""
)</f>
        <v>1</v>
      </c>
      <c r="AN97" s="46">
        <v>93</v>
      </c>
      <c r="AO97" s="43" cm="1">
        <f t="array" aca="1" ref="AO97" ca="1">_xlfn.IFS(
    $I97=0,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$I97&lt;C$14, MIN(Payline!J$5/10, COUNTIF(J95:J97, $AO$1)) +
              MIN(Payline!J$4/10, COUNTIF(J96:J98, $AO$1)) +
              MIN(Payline!J$3/10, COUNTIF(J97:J99, $AO$1)),
    TRUE, ""
)</f>
        <v>0</v>
      </c>
      <c r="AP97" s="43" cm="1">
        <f t="array" aca="1" ref="AP97" ca="1">_xlfn.IFS(
    $I97=0,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$I97&lt;D$14, MIN(Payline!K$5/10, COUNTIF(K95:K97, $AO$1)) +
              MIN(Payline!K$4/10, COUNTIF(K96:K98, $AO$1)) +
              MIN(Payline!K$3/10, COUNTIF(K97:K99, $AO$1)),
    TRUE, ""
)</f>
        <v>0</v>
      </c>
      <c r="AQ97" s="43" cm="1">
        <f t="array" aca="1" ref="AQ97" ca="1">_xlfn.IFS(
    $I97=0,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$I97&lt;E$14, MIN(Payline!L$5/10, COUNTIF(L95:L97, $AO$1)) +
              MIN(Payline!L$4/10, COUNTIF(L96:L98, $AO$1)) +
              MIN(Payline!L$3/10, COUNTIF(L97:L99, $AO$1)),
    TRUE, ""
)</f>
        <v>0</v>
      </c>
      <c r="AR97" s="43" cm="1">
        <f t="array" aca="1" ref="AR97" ca="1">_xlfn.IFS(
    $I97=0,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$I97&lt;F$14, MIN(Payline!M$5/10, COUNTIF(M95:M97, $AO$1)) +
              MIN(Payline!M$4/10, COUNTIF(M96:M98, $AO$1)) +
              MIN(Payline!M$3/10, COUNTIF(M97:M99, $AO$1)),
    TRUE, ""
)</f>
        <v>0</v>
      </c>
      <c r="AS97" s="43" cm="1">
        <f t="array" aca="1" ref="AS97" ca="1">_xlfn.IFS(
    $I97=0,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$I97&lt;G$14, MIN(Payline!N$5/10, COUNTIF(N95:N97, $AO$1)) +
              MIN(Payline!N$4/10, COUNTIF(N96:N98, $AO$1)) +
              MIN(Payline!N$3/10, COUNTIF(N97:N99, $AO$1)),
    TRUE, ""
)</f>
        <v>0</v>
      </c>
      <c r="AT97" s="46">
        <v>93</v>
      </c>
      <c r="AU97" s="43" cm="1">
        <f t="array" aca="1" ref="AU97" ca="1">_xlfn.IFS(
    $I97=0,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$I97&lt;C$14, MIN(Payline!J$5/10, COUNTIF(J95:J97, $AU$1)) +
              MIN(Payline!J$4/10, COUNTIF(J96:J98, $AU$1)) +
              MIN(Payline!J$3/10, COUNTIF(J97:J99, $AU$1)),
    TRUE, ""
)</f>
        <v>0.7</v>
      </c>
      <c r="AV97" s="43" cm="1">
        <f t="array" aca="1" ref="AV97" ca="1">_xlfn.IFS(
    $I97=0,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$I97&lt;D$14, MIN(Payline!K$5/10, COUNTIF(K95:K97, $AU$1)) +
              MIN(Payline!K$4/10, COUNTIF(K96:K98, $AU$1)) +
              MIN(Payline!K$3/10, COUNTIF(K97:K99, $AU$1)),
    TRUE, ""
)</f>
        <v>0.6</v>
      </c>
      <c r="AW97" s="43" cm="1">
        <f t="array" aca="1" ref="AW97" ca="1">_xlfn.IFS(
    $I97=0,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$I97&lt;E$14, MIN(Payline!L$5/10, COUNTIF(L95:L97, $AU$1)) +
              MIN(Payline!L$4/10, COUNTIF(L96:L98, $AU$1)) +
              MIN(Payline!L$3/10, COUNTIF(L97:L99, $AU$1)),
    TRUE, ""
)</f>
        <v>0.7</v>
      </c>
      <c r="AX97" s="43" cm="1">
        <f t="array" aca="1" ref="AX97" ca="1">_xlfn.IFS(
    $I97=0,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$I97&lt;F$14, MIN(Payline!M$5/10, COUNTIF(M95:M97, $AU$1)) +
              MIN(Payline!M$4/10, COUNTIF(M96:M98, $AU$1)) +
              MIN(Payline!M$3/10, COUNTIF(M97:M99, $AU$1)),
    TRUE, ""
)</f>
        <v>0.7</v>
      </c>
      <c r="AY97" s="43" cm="1">
        <f t="array" aca="1" ref="AY97" ca="1">_xlfn.IFS(
    $I97=0,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$I97&lt;G$14, MIN(Payline!N$5/10, COUNTIF(N95:N97, $AU$1)) +
              MIN(Payline!N$4/10, COUNTIF(N96:N98, $AU$1)) +
              MIN(Payline!N$3/10, COUNTIF(N97:N99, $AU$1)),
    TRUE, ""
)</f>
        <v>0.7</v>
      </c>
      <c r="AZ97" s="46">
        <v>93</v>
      </c>
      <c r="BA97" s="43" cm="1">
        <f t="array" aca="1" ref="BA97" ca="1">_xlfn.IFS(
    $I97=0,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$I97&lt;C$14, MIN(Payline!J$5/10, COUNTIF(J95:J97, $BA$1)) +
              MIN(Payline!J$4/10, COUNTIF(J96:J98, $BA$1)) +
              MIN(Payline!J$3/10, COUNTIF(J97:J99, $BA$1)),
    TRUE, ""
)</f>
        <v>0</v>
      </c>
      <c r="BB97" s="43" cm="1">
        <f t="array" aca="1" ref="BB97" ca="1">_xlfn.IFS(
    $I97=0,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$I97&lt;D$14, MIN(Payline!K$5/10, COUNTIF(K95:K97, $BA$1)) +
              MIN(Payline!K$4/10, COUNTIF(K96:K98, $BA$1)) +
              MIN(Payline!K$3/10, COUNTIF(K97:K99, $BA$1)),
    TRUE, ""
)</f>
        <v>0</v>
      </c>
      <c r="BC97" s="43" cm="1">
        <f t="array" aca="1" ref="BC97" ca="1">_xlfn.IFS(
    $I97=0,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$I97&lt;E$14, MIN(Payline!L$5/10, COUNTIF(L95:L97, $BA$1)) +
              MIN(Payline!L$4/10, COUNTIF(L96:L98, $BA$1)) +
              MIN(Payline!L$3/10, COUNTIF(L97:L99, $BA$1)),
    TRUE, ""
)</f>
        <v>0</v>
      </c>
      <c r="BD97" s="43" cm="1">
        <f t="array" aca="1" ref="BD97" ca="1">_xlfn.IFS(
    $I97=0,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$I97&lt;F$14, MIN(Payline!M$5/10, COUNTIF(M95:M97, $BA$1)) +
              MIN(Payline!M$4/10, COUNTIF(M96:M98, $BA$1)) +
              MIN(Payline!M$3/10, COUNTIF(M97:M99, $BA$1)),
    TRUE, ""
)</f>
        <v>0</v>
      </c>
      <c r="BE97" s="43" cm="1">
        <f t="array" aca="1" ref="BE97" ca="1">_xlfn.IFS(
    $I97=0,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$I97&lt;G$14, MIN(Payline!N$5/10, COUNTIF(N95:N97, $BA$1)) +
              MIN(Payline!N$4/10, COUNTIF(N96:N98, $BA$1)) +
              MIN(Payline!N$3/10, COUNTIF(N97:N99, $BA$1)),
    TRUE, ""
)</f>
        <v>0</v>
      </c>
      <c r="BF97" s="46">
        <v>93</v>
      </c>
      <c r="BG97" s="43" cm="1">
        <f t="array" aca="1" ref="BG97" ca="1">_xlfn.IFS(
    $I97=0,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$I97&lt;C$14, MIN(Payline!J$5/10, COUNTIF(J95:J97, $BG$1)) +
              MIN(Payline!J$4/10, COUNTIF(J96:J98, $BG$1)) +
              MIN(Payline!J$3/10, COUNTIF(J97:J99, $BG$1)),
    TRUE, ""
)</f>
        <v>0</v>
      </c>
      <c r="BH97" s="43" cm="1">
        <f t="array" aca="1" ref="BH97" ca="1">_xlfn.IFS(
    $I97=0,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$I97&lt;D$14, MIN(Payline!K$5/10, COUNTIF(K95:K97, $BG$1)) +
              MIN(Payline!K$4/10, COUNTIF(K96:K98, $BG$1)) +
              MIN(Payline!K$3/10, COUNTIF(K97:K99, $BG$1)),
    TRUE, ""
)</f>
        <v>0</v>
      </c>
      <c r="BI97" s="43" cm="1">
        <f t="array" aca="1" ref="BI97" ca="1">_xlfn.IFS(
    $I97=0,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$I97&lt;E$14, MIN(Payline!L$5/10, COUNTIF(L95:L97, $BG$1)) +
              MIN(Payline!L$4/10, COUNTIF(L96:L98, $BG$1)) +
              MIN(Payline!L$3/10, COUNTIF(L97:L99, $BG$1)),
    TRUE, ""
)</f>
        <v>0</v>
      </c>
      <c r="BJ97" s="43" cm="1">
        <f t="array" aca="1" ref="BJ97" ca="1">_xlfn.IFS(
    $I97=0,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$I97&lt;F$14, MIN(Payline!M$5/10, COUNTIF(M95:M97, $BG$1)) +
              MIN(Payline!M$4/10, COUNTIF(M96:M98, $BG$1)) +
              MIN(Payline!M$3/10, COUNTIF(M97:M99, $BG$1)),
    TRUE, ""
)</f>
        <v>0</v>
      </c>
      <c r="BK97" s="43" cm="1">
        <f t="array" aca="1" ref="BK97" ca="1">_xlfn.IFS(
    $I97=0,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$I97&lt;G$14, MIN(Payline!N$5/10, COUNTIF(N95:N97, $BG$1)) +
              MIN(Payline!N$4/10, COUNTIF(N96:N98, $BG$1)) +
              MIN(Payline!N$3/10, COUNTIF(N97:N99, $BG$1)),
    TRUE, ""
)</f>
        <v>0</v>
      </c>
      <c r="BL97" s="46">
        <v>93</v>
      </c>
      <c r="BM97" s="43" cm="1">
        <f t="array" aca="1" ref="BM97" ca="1">_xlfn.IFS(
    $I97=0,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$I97&lt;C$14, MIN(Payline!J$5/10, COUNTIF(J95:J97, $BM$1)) +
              MIN(Payline!J$4/10, COUNTIF(J96:J98, $BM$1)) +
              MIN(Payline!J$3/10, COUNTIF(J97:J99, $BM$1)),
    TRUE, ""
)</f>
        <v>0.3</v>
      </c>
      <c r="BN97" s="43" cm="1">
        <f t="array" aca="1" ref="BN97" ca="1">_xlfn.IFS(
    $I97=0,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$I97&lt;D$14, MIN(Payline!K$5/10, COUNTIF(K95:K97, $BM$1)) +
              MIN(Payline!K$4/10, COUNTIF(K96:K98, $BM$1)) +
              MIN(Payline!K$3/10, COUNTIF(K97:K99, $BM$1)),
    TRUE, ""
)</f>
        <v>0.3</v>
      </c>
      <c r="BO97" s="43" cm="1">
        <f t="array" aca="1" ref="BO97" ca="1">_xlfn.IFS(
    $I97=0,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$I97&lt;E$14, MIN(Payline!L$5/10, COUNTIF(L95:L97, $BM$1)) +
              MIN(Payline!L$4/10, COUNTIF(L96:L98, $BM$1)) +
              MIN(Payline!L$3/10, COUNTIF(L97:L99, $BM$1)),
    TRUE, ""
)</f>
        <v>0.3</v>
      </c>
      <c r="BP97" s="43" cm="1">
        <f t="array" aca="1" ref="BP97" ca="1">_xlfn.IFS(
    $I97=0,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$I97&lt;F$14, MIN(Payline!M$5/10, COUNTIF(M95:M97, $BM$1)) +
              MIN(Payline!M$4/10, COUNTIF(M96:M98, $BM$1)) +
              MIN(Payline!M$3/10, COUNTIF(M97:M99, $BM$1)),
    TRUE, ""
)</f>
        <v>0.4</v>
      </c>
      <c r="BQ97" s="161" cm="1">
        <f t="array" aca="1" ref="BQ97" ca="1">_xlfn.IFS(
    $I97=0,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$I97&lt;G$14, MIN(Payline!N$5/10, COUNTIF(N95:N97, $BM$1)) +
              MIN(Payline!N$4/10, COUNTIF(N96:N98, $BM$1)) +
              MIN(Payline!N$3/10, COUNTIF(N97:N99, $BM$1)),
    TRUE, ""
)</f>
        <v>0.3</v>
      </c>
    </row>
    <row r="98" spans="1:69">
      <c r="A98" s="90" t="s">
        <v>12</v>
      </c>
      <c r="B98" s="63">
        <v>2</v>
      </c>
      <c r="C98" s="90">
        <f t="shared" ca="1" si="25"/>
        <v>2.6999999999999997</v>
      </c>
      <c r="D98" s="43">
        <f t="shared" ca="1" si="26"/>
        <v>2.8</v>
      </c>
      <c r="E98" s="43">
        <f t="shared" ca="1" si="27"/>
        <v>2.6999999999999997</v>
      </c>
      <c r="F98" s="43">
        <f t="shared" ca="1" si="28"/>
        <v>3.4999999999999996</v>
      </c>
      <c r="G98" s="89">
        <f t="shared" ca="1" si="29"/>
        <v>2.6999999999999997</v>
      </c>
      <c r="I98" s="84">
        <v>94</v>
      </c>
      <c r="J98" s="83" t="s">
        <v>190</v>
      </c>
      <c r="K98" s="83" t="s">
        <v>190</v>
      </c>
      <c r="L98" s="83" t="s">
        <v>190</v>
      </c>
      <c r="M98" s="83" t="s">
        <v>190</v>
      </c>
      <c r="N98" s="83" t="s">
        <v>190</v>
      </c>
      <c r="P98" s="46">
        <v>94</v>
      </c>
      <c r="Q98" s="43" cm="1">
        <f t="array" aca="1" ref="Q98" ca="1">_xlfn.IFS(
    $I98=0,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$I98=1, MIN(Payline!J$5/10, COUNTIF(INDIRECT(ADDRESS(C$14+3, COLUMN(J$1))), $Q$1) + COUNTIF(J$4, $Q$1) + COUNTIF(J$5, $Q$1)) +
          MIN(Payline!J$4/10, COUNTIF(J$4, $Q$1) + COUNTIF(J$5, $Q$1) + COUNTIF(J$6, $Q$1)) +
          MIN(Payline!J$3/10, COUNTIF(J$5:J$7, $Q$1)),
    $I98=(C$14-2),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$I98&lt;C$14, MIN(Payline!J$5/10, COUNTIF(J96:J98, $Q$1)) +
              MIN(Payline!J$4/10, COUNTIF(J97:J99, $Q$1)) +
              MIN(Payline!J$3/10, COUNTIF(J98:J100, $Q$1)),
    TRUE, ""
)</f>
        <v>0</v>
      </c>
      <c r="R98" s="43" cm="1">
        <f t="array" aca="1" ref="R98" ca="1">_xlfn.IFS(
    $I98=0,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$I98=1, MIN(Payline!K$5/10, COUNTIF(INDIRECT(ADDRESS(D$14+3, COLUMN(K$1))), $Q$1) + COUNTIF(K$4, $Q$1) + COUNTIF(K$5, $Q$1)) +
          MIN(Payline!K$4/10, COUNTIF(K$4, $Q$1) + COUNTIF(K$5, $Q$1) + COUNTIF(K$6, $Q$1)) +
          MIN(Payline!K$3/10, COUNTIF(K$5:K$7, $Q$1)),
    $I98=(D$14-2),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$I98&lt;D$14, MIN(Payline!K$5/10, COUNTIF(K96:K98, $Q$1)) +
              MIN(Payline!K$4/10, COUNTIF(K97:K99, $Q$1)) +
              MIN(Payline!K$3/10, COUNTIF(K98:K100, $Q$1)),
    TRUE, ""
)</f>
        <v>0</v>
      </c>
      <c r="S98" s="43" cm="1">
        <f t="array" aca="1" ref="S98" ca="1">_xlfn.IFS(
    $I98=0,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$I98=1, MIN(Payline!L$5/10, COUNTIF(INDIRECT(ADDRESS(E$14+3, COLUMN(L$1))), $Q$1) + COUNTIF(L$4, $Q$1) + COUNTIF(L$5, $Q$1)) +
          MIN(Payline!L$4/10, COUNTIF(L$4, $Q$1) + COUNTIF(L$5, $Q$1) + COUNTIF(L$6, $Q$1)) +
          MIN(Payline!L$3/10, COUNTIF(L$5:L$7, $Q$1)),
    $I98=(E$14-2),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$I98&lt;E$14, MIN(Payline!L$5/10, COUNTIF(L96:L98, $Q$1)) +
              MIN(Payline!L$4/10, COUNTIF(L97:L99, $Q$1)) +
              MIN(Payline!L$3/10, COUNTIF(L98:L100, $Q$1)),
    TRUE, ""
)</f>
        <v>0</v>
      </c>
      <c r="T98" s="43" cm="1">
        <f t="array" aca="1" ref="T98" ca="1">_xlfn.IFS(
    $I98=0,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$I98=1, MIN(Payline!M$5/10, COUNTIF(INDIRECT(ADDRESS(F$14+3, COLUMN(M$1))), $Q$1) + COUNTIF(M$4, $Q$1) + COUNTIF(M$5, $Q$1)) +
          MIN(Payline!M$4/10, COUNTIF(M$4, $Q$1) + COUNTIF(M$5, $Q$1) + COUNTIF(M$6, $Q$1)) +
          MIN(Payline!M$3/10, COUNTIF(M$5:M$7, $Q$1)),
    $I98=(F$14-2),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$I98&lt;F$14, MIN(Payline!M$5/10, COUNTIF(M96:M98, $Q$1)) +
              MIN(Payline!M$4/10, COUNTIF(M97:M99, $Q$1)) +
              MIN(Payline!M$3/10, COUNTIF(M98:M100, $Q$1)),
    TRUE, ""
)</f>
        <v>0</v>
      </c>
      <c r="U98" s="43" cm="1">
        <f t="array" aca="1" ref="U98" ca="1">_xlfn.IFS(
    $I98=0,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$I98=1, MIN(Payline!N$5/10, COUNTIF(INDIRECT(ADDRESS(G$14+3, COLUMN(N$1))), $Q$1) + COUNTIF(N$4, $Q$1) + COUNTIF(N$5, $Q$1)) +
          MIN(Payline!N$4/10, COUNTIF(N$4, $Q$1) + COUNTIF(N$5, $Q$1) + COUNTIF(N$6, $Q$1)) +
          MIN(Payline!N$3/10, COUNTIF(N$5:N$7, $Q$1)),
    $I98=(G$14-2),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$I98&lt;G$14, MIN(Payline!N$5/10, COUNTIF(N96:N98, $Q$1)) +
              MIN(Payline!N$4/10, COUNTIF(N97:N99, $Q$1)) +
              MIN(Payline!N$3/10, COUNTIF(N98:N100, $Q$1)),
    TRUE, ""
)</f>
        <v>0</v>
      </c>
      <c r="V98" s="46">
        <v>94</v>
      </c>
      <c r="W98" s="43" cm="1">
        <f t="array" aca="1" ref="W98" ca="1">_xlfn.IFS(
    $I98=0,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$I98=1, MIN(Payline!J$5/10, COUNTIF(INDIRECT(ADDRESS(C$14+3, COLUMN(J$1))), $W$1) + COUNTIF(J$4, $W$1) + COUNTIF(J$5, $W$1)) +
          MIN(Payline!J$4/10, COUNTIF(J$4, $W$1) + COUNTIF(J$5, $W$1) + COUNTIF(J$6, $W$1)) +
          MIN(Payline!J$3/10, COUNTIF(J$5:J$7, $W$1)),
    $I98=(C$14-2),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$I98=(C$14-1),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$I98&lt;C$14, MIN(Payline!J$5/10, COUNTIF(J96:J98, $W$1)) +
              MIN(Payline!J$4/10, COUNTIF(J97:J99, $W$1)) +
              MIN(Payline!J$3/10, COUNTIF(J98:J100, $W$1)),
    TRUE, ""
)</f>
        <v>0.3</v>
      </c>
      <c r="X98" s="43" cm="1">
        <f t="array" aca="1" ref="X98" ca="1">_xlfn.IFS(
    $I98=0,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$I98=1, MIN(Payline!K$5/10, COUNTIF(INDIRECT(ADDRESS(D$14+3, COLUMN(K$1))), $W$1) + COUNTIF(K$4, $W$1) + COUNTIF(K$5, $W$1)) +
          MIN(Payline!K$4/10, COUNTIF(K$4, $W$1) + COUNTIF(K$5, $W$1) + COUNTIF(K$6, $W$1)) +
          MIN(Payline!K$3/10, COUNTIF(K$5:K$7, $W$1)),
    $I98=(D$14-2),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$I98=(D$14-1),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$I98&lt;D$14, MIN(Payline!K$5/10, COUNTIF(K96:K98, $W$1)) +
              MIN(Payline!K$4/10, COUNTIF(K97:K99, $W$1)) +
              MIN(Payline!K$3/10, COUNTIF(K98:K100, $W$1)),
    TRUE, ""
)</f>
        <v>0.3</v>
      </c>
      <c r="Y98" s="43" cm="1">
        <f t="array" aca="1" ref="Y98" ca="1">_xlfn.IFS(
    $I98=0,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$I98=1, MIN(Payline!L$5/10, COUNTIF(INDIRECT(ADDRESS(E$14+3, COLUMN(L$1))), $W$1) + COUNTIF(L$4, $W$1) + COUNTIF(L$5, $W$1)) +
          MIN(Payline!L$4/10, COUNTIF(L$4, $W$1) + COUNTIF(L$5, $W$1) + COUNTIF(L$6, $W$1)) +
          MIN(Payline!L$3/10, COUNTIF(L$5:L$7, $W$1)),
    $I98=(E$14-2),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$I98=(E$14-1),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$I98&lt;E$14, MIN(Payline!L$5/10, COUNTIF(L96:L98, $W$1)) +
              MIN(Payline!L$4/10, COUNTIF(L97:L99, $W$1)) +
              MIN(Payline!L$3/10, COUNTIF(L98:L100, $W$1)),
    TRUE, ""
)</f>
        <v>0.3</v>
      </c>
      <c r="Z98" s="43" cm="1">
        <f t="array" aca="1" ref="Z98" ca="1">_xlfn.IFS(
    $I98=0,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$I98=1, MIN(Payline!M$5/10, COUNTIF(INDIRECT(ADDRESS(F$14+3, COLUMN(M$1))), $W$1) + COUNTIF(M$4, $W$1) + COUNTIF(M$5, $W$1)) +
          MIN(Payline!M$4/10, COUNTIF(M$4, $W$1) + COUNTIF(M$5, $W$1) + COUNTIF(M$6, $W$1)) +
          MIN(Payline!M$3/10, COUNTIF(M$5:M$7, $W$1)),
    $I98=(F$14-2),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$I98=(F$14-1),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$I98&lt;F$14, MIN(Payline!M$5/10, COUNTIF(M96:M98, $W$1)) +
              MIN(Payline!M$4/10, COUNTIF(M97:M99, $W$1)) +
              MIN(Payline!M$3/10, COUNTIF(M98:M100, $W$1)),
    TRUE, ""
)</f>
        <v>0.4</v>
      </c>
      <c r="AA98" s="43" cm="1">
        <f t="array" aca="1" ref="AA98" ca="1">_xlfn.IFS(
    $I98=0,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$I98=1, MIN(Payline!N$5/10, COUNTIF(INDIRECT(ADDRESS(G$14+3, COLUMN(N$1))), $W$1) + COUNTIF(N$4, $W$1) + COUNTIF(N$5, $W$1)) +
          MIN(Payline!N$4/10, COUNTIF(N$4, $W$1) + COUNTIF(N$5, $W$1) + COUNTIF(N$6, $W$1)) +
          MIN(Payline!N$3/10, COUNTIF(N$5:N$7, $W$1)),
    $I98=(G$14-2),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$I98=(G$14-1),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$I98&lt;G$14, MIN(Payline!N$5/10, COUNTIF(N96:N98, $W$1)) +
              MIN(Payline!N$4/10, COUNTIF(N97:N99, $W$1)) +
              MIN(Payline!N$3/10, COUNTIF(N98:N100, $W$1)),
    TRUE, ""
)</f>
        <v>0.3</v>
      </c>
      <c r="AB98" s="46">
        <v>94</v>
      </c>
      <c r="AC98" s="43" cm="1">
        <f t="array" aca="1" ref="AC98" ca="1">_xlfn.IFS(
    $I98=0,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$I98=1,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$I98=(C$14-2),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$I98=(C$14-1),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$I98&lt;C$14, MIN(Payline!J$5/10, COUNTIF(J96:J98, $AC$1)) +
              MIN(Payline!J$4/10, COUNTIF(J97:J99, $AC$1)) +
              MIN(Payline!J$3/10, COUNTIF(J98:J100, $AC$1)),
    TRUE, ""
)</f>
        <v>0.3</v>
      </c>
      <c r="AD98" s="43" cm="1">
        <f t="array" aca="1" ref="AD98" ca="1">_xlfn.IFS(
    $I98=0,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$I98=1,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$I98=(D$14-2),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$I98=(D$14-1),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$I98&lt;D$14, MIN(Payline!K$5/10, COUNTIF(K96:K98, $AC$1)) +
              MIN(Payline!K$4/10, COUNTIF(K97:K99, $AC$1)) +
              MIN(Payline!K$3/10, COUNTIF(K98:K100, $AC$1)),
    TRUE, ""
)</f>
        <v>0.4</v>
      </c>
      <c r="AE98" s="43" cm="1">
        <f t="array" aca="1" ref="AE98" ca="1">_xlfn.IFS(
    $I98=0,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$I98=1,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$I98=(E$14-2),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$I98=(E$14-1),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$I98&lt;E$14, MIN(Payline!L$5/10, COUNTIF(L96:L98, $AC$1)) +
              MIN(Payline!L$4/10, COUNTIF(L97:L99, $AC$1)) +
              MIN(Payline!L$3/10, COUNTIF(L98:L100, $AC$1)),
    TRUE, ""
)</f>
        <v>0.3</v>
      </c>
      <c r="AF98" s="43" cm="1">
        <f t="array" aca="1" ref="AF98" ca="1">_xlfn.IFS(
    $I98=0,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$I98=1,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$I98=(F$14-2),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$I98=(F$14-1),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$I98&lt;F$14, MIN(Payline!M$5/10, COUNTIF(M96:M98, $AC$1)) +
              MIN(Payline!M$4/10, COUNTIF(M97:M99, $AC$1)) +
              MIN(Payline!M$3/10, COUNTIF(M98:M100, $AC$1)),
    TRUE, ""
)</f>
        <v>0.3</v>
      </c>
      <c r="AG98" s="43" cm="1">
        <f t="array" aca="1" ref="AG98" ca="1">_xlfn.IFS(
    $I98=0,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$I98=1,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$I98=(G$14-2),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$I98=(G$14-1),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$I98&lt;G$14, MIN(Payline!N$5/10, COUNTIF(N96:N98, $AC$1)) +
              MIN(Payline!N$4/10, COUNTIF(N97:N99, $AC$1)) +
              MIN(Payline!N$3/10, COUNTIF(N98:N100, $AC$1)),
    TRUE, ""
)</f>
        <v>0.3</v>
      </c>
      <c r="AH98" s="46">
        <v>94</v>
      </c>
      <c r="AI98" s="43" cm="1">
        <f t="array" aca="1" ref="AI98" ca="1">_xlfn.IFS(
    $I98=0,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$I98=1,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$I98=(C$14-2),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$I98=(C$14-1),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$I98&lt;C$14, MIN(Payline!J$5/10, COUNTIF(J96:J98, $AI$1)) +
              MIN(Payline!J$4/10, COUNTIF(J97:J99, $AI$1)) +
              MIN(Payline!J$3/10, COUNTIF(J98:J100, $AI$1)),
    TRUE, ""
)</f>
        <v>0.7</v>
      </c>
      <c r="AJ98" s="43" cm="1">
        <f t="array" aca="1" ref="AJ98" ca="1">_xlfn.IFS(
    $I98=0,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$I98=1,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$I98=(D$14-2),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$I98=(D$14-1),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$I98&lt;D$14, MIN(Payline!K$5/10, COUNTIF(K96:K98, $AI$1)) +
              MIN(Payline!K$4/10, COUNTIF(K97:K99, $AI$1)) +
              MIN(Payline!K$3/10, COUNTIF(K98:K100, $AI$1)),
    TRUE, ""
)</f>
        <v>0.7</v>
      </c>
      <c r="AK98" s="43" cm="1">
        <f t="array" aca="1" ref="AK98" ca="1">_xlfn.IFS(
    $I98=0,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$I98=1,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$I98=(E$14-2),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$I98=(E$14-1),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$I98&lt;E$14, MIN(Payline!L$5/10, COUNTIF(L96:L98, $AI$1)) +
              MIN(Payline!L$4/10, COUNTIF(L97:L99, $AI$1)) +
              MIN(Payline!L$3/10, COUNTIF(L98:L100, $AI$1)),
    TRUE, ""
)</f>
        <v>0.7</v>
      </c>
      <c r="AL98" s="43" cm="1">
        <f t="array" aca="1" ref="AL98" ca="1">_xlfn.IFS(
    $I98=0,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$I98=1,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$I98=(F$14-2),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$I98=(F$14-1),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$I98&lt;F$14, MIN(Payline!M$5/10, COUNTIF(M96:M98, $AI$1)) +
              MIN(Payline!M$4/10, COUNTIF(M97:M99, $AI$1)) +
              MIN(Payline!M$3/10, COUNTIF(M98:M100, $AI$1)),
    TRUE, ""
)</f>
        <v>0.6</v>
      </c>
      <c r="AM98" s="43" cm="1">
        <f t="array" aca="1" ref="AM98" ca="1">_xlfn.IFS(
    $I98=0,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$I98=1,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$I98=(G$14-2),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$I98=(G$14-1),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$I98&lt;G$14, MIN(Payline!N$5/10, COUNTIF(N96:N98, $AI$1)) +
              MIN(Payline!N$4/10, COUNTIF(N97:N99, $AI$1)) +
              MIN(Payline!N$3/10, COUNTIF(N98:N100, $AI$1)),
    TRUE, ""
)</f>
        <v>0.7</v>
      </c>
      <c r="AN98" s="46">
        <v>94</v>
      </c>
      <c r="AO98" s="43" cm="1">
        <f t="array" aca="1" ref="AO98" ca="1">_xlfn.IFS(
    $I98=0,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$I98&lt;C$14, MIN(Payline!J$5/10, COUNTIF(J96:J98, $AO$1)) +
              MIN(Payline!J$4/10, COUNTIF(J97:J99, $AO$1)) +
              MIN(Payline!J$3/10, COUNTIF(J98:J100, $AO$1)),
    TRUE, ""
)</f>
        <v>0</v>
      </c>
      <c r="AP98" s="43" cm="1">
        <f t="array" aca="1" ref="AP98" ca="1">_xlfn.IFS(
    $I98=0,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$I98&lt;D$14, MIN(Payline!K$5/10, COUNTIF(K96:K98, $AO$1)) +
              MIN(Payline!K$4/10, COUNTIF(K97:K99, $AO$1)) +
              MIN(Payline!K$3/10, COUNTIF(K98:K100, $AO$1)),
    TRUE, ""
)</f>
        <v>0</v>
      </c>
      <c r="AQ98" s="43" cm="1">
        <f t="array" aca="1" ref="AQ98" ca="1">_xlfn.IFS(
    $I98=0,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$I98&lt;E$14, MIN(Payline!L$5/10, COUNTIF(L96:L98, $AO$1)) +
              MIN(Payline!L$4/10, COUNTIF(L97:L99, $AO$1)) +
              MIN(Payline!L$3/10, COUNTIF(L98:L100, $AO$1)),
    TRUE, ""
)</f>
        <v>0</v>
      </c>
      <c r="AR98" s="43" cm="1">
        <f t="array" aca="1" ref="AR98" ca="1">_xlfn.IFS(
    $I98=0,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$I98&lt;F$14, MIN(Payline!M$5/10, COUNTIF(M96:M98, $AO$1)) +
              MIN(Payline!M$4/10, COUNTIF(M97:M99, $AO$1)) +
              MIN(Payline!M$3/10, COUNTIF(M98:M100, $AO$1)),
    TRUE, ""
)</f>
        <v>0</v>
      </c>
      <c r="AS98" s="43" cm="1">
        <f t="array" aca="1" ref="AS98" ca="1">_xlfn.IFS(
    $I98=0,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$I98&lt;G$14, MIN(Payline!N$5/10, COUNTIF(N96:N98, $AO$1)) +
              MIN(Payline!N$4/10, COUNTIF(N97:N99, $AO$1)) +
              MIN(Payline!N$3/10, COUNTIF(N98:N100, $AO$1)),
    TRUE, ""
)</f>
        <v>0</v>
      </c>
      <c r="AT98" s="46">
        <v>94</v>
      </c>
      <c r="AU98" s="43" cm="1">
        <f t="array" aca="1" ref="AU98" ca="1">_xlfn.IFS(
    $I98=0,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$I98&lt;C$14, MIN(Payline!J$5/10, COUNTIF(J96:J98, $AU$1)) +
              MIN(Payline!J$4/10, COUNTIF(J97:J99, $AU$1)) +
              MIN(Payline!J$3/10, COUNTIF(J98:J100, $AU$1)),
    TRUE, ""
)</f>
        <v>1</v>
      </c>
      <c r="AV98" s="43" cm="1">
        <f t="array" aca="1" ref="AV98" ca="1">_xlfn.IFS(
    $I98=0,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$I98&lt;D$14, MIN(Payline!K$5/10, COUNTIF(K96:K98, $AU$1)) +
              MIN(Payline!K$4/10, COUNTIF(K97:K99, $AU$1)) +
              MIN(Payline!K$3/10, COUNTIF(K98:K100, $AU$1)),
    TRUE, ""
)</f>
        <v>1</v>
      </c>
      <c r="AW98" s="43" cm="1">
        <f t="array" aca="1" ref="AW98" ca="1">_xlfn.IFS(
    $I98=0,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$I98&lt;E$14, MIN(Payline!L$5/10, COUNTIF(L96:L98, $AU$1)) +
              MIN(Payline!L$4/10, COUNTIF(L97:L99, $AU$1)) +
              MIN(Payline!L$3/10, COUNTIF(L98:L100, $AU$1)),
    TRUE, ""
)</f>
        <v>1</v>
      </c>
      <c r="AX98" s="43" cm="1">
        <f t="array" aca="1" ref="AX98" ca="1">_xlfn.IFS(
    $I98=0,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$I98&lt;F$14, MIN(Payline!M$5/10, COUNTIF(M96:M98, $AU$1)) +
              MIN(Payline!M$4/10, COUNTIF(M97:M99, $AU$1)) +
              MIN(Payline!M$3/10, COUNTIF(M98:M100, $AU$1)),
    TRUE, ""
)</f>
        <v>1</v>
      </c>
      <c r="AY98" s="43" cm="1">
        <f t="array" aca="1" ref="AY98" ca="1">_xlfn.IFS(
    $I98=0,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$I98&lt;G$14, MIN(Payline!N$5/10, COUNTIF(N96:N98, $AU$1)) +
              MIN(Payline!N$4/10, COUNTIF(N97:N99, $AU$1)) +
              MIN(Payline!N$3/10, COUNTIF(N98:N100, $AU$1)),
    TRUE, ""
)</f>
        <v>1</v>
      </c>
      <c r="AZ98" s="46">
        <v>94</v>
      </c>
      <c r="BA98" s="43" cm="1">
        <f t="array" aca="1" ref="BA98" ca="1">_xlfn.IFS(
    $I98=0,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$I98&lt;C$14, MIN(Payline!J$5/10, COUNTIF(J96:J98, $BA$1)) +
              MIN(Payline!J$4/10, COUNTIF(J97:J99, $BA$1)) +
              MIN(Payline!J$3/10, COUNTIF(J98:J100, $BA$1)),
    TRUE, ""
)</f>
        <v>0</v>
      </c>
      <c r="BB98" s="43" cm="1">
        <f t="array" aca="1" ref="BB98" ca="1">_xlfn.IFS(
    $I98=0,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$I98&lt;D$14, MIN(Payline!K$5/10, COUNTIF(K96:K98, $BA$1)) +
              MIN(Payline!K$4/10, COUNTIF(K97:K99, $BA$1)) +
              MIN(Payline!K$3/10, COUNTIF(K98:K100, $BA$1)),
    TRUE, ""
)</f>
        <v>0</v>
      </c>
      <c r="BC98" s="43" cm="1">
        <f t="array" aca="1" ref="BC98" ca="1">_xlfn.IFS(
    $I98=0,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$I98&lt;E$14, MIN(Payline!L$5/10, COUNTIF(L96:L98, $BA$1)) +
              MIN(Payline!L$4/10, COUNTIF(L97:L99, $BA$1)) +
              MIN(Payline!L$3/10, COUNTIF(L98:L100, $BA$1)),
    TRUE, ""
)</f>
        <v>0</v>
      </c>
      <c r="BD98" s="43" cm="1">
        <f t="array" aca="1" ref="BD98" ca="1">_xlfn.IFS(
    $I98=0,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$I98&lt;F$14, MIN(Payline!M$5/10, COUNTIF(M96:M98, $BA$1)) +
              MIN(Payline!M$4/10, COUNTIF(M97:M99, $BA$1)) +
              MIN(Payline!M$3/10, COUNTIF(M98:M100, $BA$1)),
    TRUE, ""
)</f>
        <v>0</v>
      </c>
      <c r="BE98" s="43" cm="1">
        <f t="array" aca="1" ref="BE98" ca="1">_xlfn.IFS(
    $I98=0,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$I98&lt;G$14, MIN(Payline!N$5/10, COUNTIF(N96:N98, $BA$1)) +
              MIN(Payline!N$4/10, COUNTIF(N97:N99, $BA$1)) +
              MIN(Payline!N$3/10, COUNTIF(N98:N100, $BA$1)),
    TRUE, ""
)</f>
        <v>0</v>
      </c>
      <c r="BF98" s="46">
        <v>94</v>
      </c>
      <c r="BG98" s="43" cm="1">
        <f t="array" aca="1" ref="BG98" ca="1">_xlfn.IFS(
    $I98=0,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$I98&lt;C$14, MIN(Payline!J$5/10, COUNTIF(J96:J98, $BG$1)) +
              MIN(Payline!J$4/10, COUNTIF(J97:J99, $BG$1)) +
              MIN(Payline!J$3/10, COUNTIF(J98:J100, $BG$1)),
    TRUE, ""
)</f>
        <v>0</v>
      </c>
      <c r="BH98" s="43" cm="1">
        <f t="array" aca="1" ref="BH98" ca="1">_xlfn.IFS(
    $I98=0,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$I98&lt;D$14, MIN(Payline!K$5/10, COUNTIF(K96:K98, $BG$1)) +
              MIN(Payline!K$4/10, COUNTIF(K97:K99, $BG$1)) +
              MIN(Payline!K$3/10, COUNTIF(K98:K100, $BG$1)),
    TRUE, ""
)</f>
        <v>0</v>
      </c>
      <c r="BI98" s="43" cm="1">
        <f t="array" aca="1" ref="BI98" ca="1">_xlfn.IFS(
    $I98=0,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$I98&lt;E$14, MIN(Payline!L$5/10, COUNTIF(L96:L98, $BG$1)) +
              MIN(Payline!L$4/10, COUNTIF(L97:L99, $BG$1)) +
              MIN(Payline!L$3/10, COUNTIF(L98:L100, $BG$1)),
    TRUE, ""
)</f>
        <v>0</v>
      </c>
      <c r="BJ98" s="43" cm="1">
        <f t="array" aca="1" ref="BJ98" ca="1">_xlfn.IFS(
    $I98=0,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$I98&lt;F$14, MIN(Payline!M$5/10, COUNTIF(M96:M98, $BG$1)) +
              MIN(Payline!M$4/10, COUNTIF(M97:M99, $BG$1)) +
              MIN(Payline!M$3/10, COUNTIF(M98:M100, $BG$1)),
    TRUE, ""
)</f>
        <v>0</v>
      </c>
      <c r="BK98" s="43" cm="1">
        <f t="array" aca="1" ref="BK98" ca="1">_xlfn.IFS(
    $I98=0,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$I98&lt;G$14, MIN(Payline!N$5/10, COUNTIF(N96:N98, $BG$1)) +
              MIN(Payline!N$4/10, COUNTIF(N97:N99, $BG$1)) +
              MIN(Payline!N$3/10, COUNTIF(N98:N100, $BG$1)),
    TRUE, ""
)</f>
        <v>0</v>
      </c>
      <c r="BL98" s="46">
        <v>94</v>
      </c>
      <c r="BM98" s="43" cm="1">
        <f t="array" aca="1" ref="BM98" ca="1">_xlfn.IFS(
    $I98=0,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$I98&lt;C$14, MIN(Payline!J$5/10, COUNTIF(J96:J98, $BM$1)) +
              MIN(Payline!J$4/10, COUNTIF(J97:J99, $BM$1)) +
              MIN(Payline!J$3/10, COUNTIF(J98:J100, $BM$1)),
    TRUE, ""
)</f>
        <v>0.7</v>
      </c>
      <c r="BN98" s="43" cm="1">
        <f t="array" aca="1" ref="BN98" ca="1">_xlfn.IFS(
    $I98=0,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$I98&lt;D$14, MIN(Payline!K$5/10, COUNTIF(K96:K98, $BM$1)) +
              MIN(Payline!K$4/10, COUNTIF(K97:K99, $BM$1)) +
              MIN(Payline!K$3/10, COUNTIF(K98:K100, $BM$1)),
    TRUE, ""
)</f>
        <v>0.6</v>
      </c>
      <c r="BO98" s="43" cm="1">
        <f t="array" aca="1" ref="BO98" ca="1">_xlfn.IFS(
    $I98=0,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$I98&lt;E$14, MIN(Payline!L$5/10, COUNTIF(L96:L98, $BM$1)) +
              MIN(Payline!L$4/10, COUNTIF(L97:L99, $BM$1)) +
              MIN(Payline!L$3/10, COUNTIF(L98:L100, $BM$1)),
    TRUE, ""
)</f>
        <v>0.7</v>
      </c>
      <c r="BP98" s="43" cm="1">
        <f t="array" aca="1" ref="BP98" ca="1">_xlfn.IFS(
    $I98=0,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$I98&lt;F$14, MIN(Payline!M$5/10, COUNTIF(M96:M98, $BM$1)) +
              MIN(Payline!M$4/10, COUNTIF(M97:M99, $BM$1)) +
              MIN(Payline!M$3/10, COUNTIF(M98:M100, $BM$1)),
    TRUE, ""
)</f>
        <v>0.7</v>
      </c>
      <c r="BQ98" s="161" cm="1">
        <f t="array" aca="1" ref="BQ98" ca="1">_xlfn.IFS(
    $I98=0,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$I98&lt;G$14, MIN(Payline!N$5/10, COUNTIF(N96:N98, $BM$1)) +
              MIN(Payline!N$4/10, COUNTIF(N97:N99, $BM$1)) +
              MIN(Payline!N$3/10, COUNTIF(N98:N100, $BM$1)),
    TRUE, ""
)</f>
        <v>0.7</v>
      </c>
    </row>
    <row r="99" spans="1:69">
      <c r="A99" s="90" t="s">
        <v>11</v>
      </c>
      <c r="B99" s="63">
        <v>3</v>
      </c>
      <c r="C99" s="90">
        <f t="shared" ca="1" si="25"/>
        <v>6.3000000000000007</v>
      </c>
      <c r="D99" s="43">
        <f t="shared" ca="1" si="26"/>
        <v>5.4999999999999991</v>
      </c>
      <c r="E99" s="43">
        <f t="shared" ca="1" si="27"/>
        <v>6.3000000000000007</v>
      </c>
      <c r="F99" s="43">
        <f t="shared" ca="1" si="28"/>
        <v>6.2</v>
      </c>
      <c r="G99" s="89">
        <f t="shared" ca="1" si="29"/>
        <v>6.3000000000000007</v>
      </c>
      <c r="I99" s="84">
        <v>95</v>
      </c>
      <c r="J99" s="83" t="s">
        <v>193</v>
      </c>
      <c r="K99" s="83" t="s">
        <v>193</v>
      </c>
      <c r="L99" s="83" t="s">
        <v>193</v>
      </c>
      <c r="M99" s="83" t="s">
        <v>193</v>
      </c>
      <c r="N99" s="83" t="s">
        <v>193</v>
      </c>
      <c r="P99" s="46">
        <v>95</v>
      </c>
      <c r="Q99" s="43" cm="1">
        <f t="array" aca="1" ref="Q99" ca="1">_xlfn.IFS(
    $I99=0,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$I99=1, MIN(Payline!J$5/10, COUNTIF(INDIRECT(ADDRESS(C$14+3, COLUMN(J$1))), $Q$1) + COUNTIF(J$4, $Q$1) + COUNTIF(J$5, $Q$1)) +
          MIN(Payline!J$4/10, COUNTIF(J$4, $Q$1) + COUNTIF(J$5, $Q$1) + COUNTIF(J$6, $Q$1)) +
          MIN(Payline!J$3/10, COUNTIF(J$5:J$7, $Q$1)),
    $I99=(C$14-2),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$I99=(C$14-1),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$I99&lt;C$14, MIN(Payline!J$5/10, COUNTIF(J97:J99, $Q$1)) +
              MIN(Payline!J$4/10, COUNTIF(J98:J100, $Q$1)) +
              MIN(Payline!J$3/10, COUNTIF(J99:J101, $Q$1)),
    TRUE, ""
)</f>
        <v>0.3</v>
      </c>
      <c r="R99" s="43" cm="1">
        <f t="array" aca="1" ref="R99" ca="1">_xlfn.IFS(
    $I99=0,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$I99=1, MIN(Payline!K$5/10, COUNTIF(INDIRECT(ADDRESS(D$14+3, COLUMN(K$1))), $Q$1) + COUNTIF(K$4, $Q$1) + COUNTIF(K$5, $Q$1)) +
          MIN(Payline!K$4/10, COUNTIF(K$4, $Q$1) + COUNTIF(K$5, $Q$1) + COUNTIF(K$6, $Q$1)) +
          MIN(Payline!K$3/10, COUNTIF(K$5:K$7, $Q$1)),
    $I99=(D$14-2),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$I99=(D$14-1),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$I99&lt;D$14, MIN(Payline!K$5/10, COUNTIF(K97:K99, $Q$1)) +
              MIN(Payline!K$4/10, COUNTIF(K98:K100, $Q$1)) +
              MIN(Payline!K$3/10, COUNTIF(K99:K101, $Q$1)),
    TRUE, ""
)</f>
        <v>0.3</v>
      </c>
      <c r="S99" s="43" cm="1">
        <f t="array" aca="1" ref="S99" ca="1">_xlfn.IFS(
    $I99=0,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$I99=1, MIN(Payline!L$5/10, COUNTIF(INDIRECT(ADDRESS(E$14+3, COLUMN(L$1))), $Q$1) + COUNTIF(L$4, $Q$1) + COUNTIF(L$5, $Q$1)) +
          MIN(Payline!L$4/10, COUNTIF(L$4, $Q$1) + COUNTIF(L$5, $Q$1) + COUNTIF(L$6, $Q$1)) +
          MIN(Payline!L$3/10, COUNTIF(L$5:L$7, $Q$1)),
    $I99=(E$14-2),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$I99=(E$14-1),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$I99&lt;E$14, MIN(Payline!L$5/10, COUNTIF(L97:L99, $Q$1)) +
              MIN(Payline!L$4/10, COUNTIF(L98:L100, $Q$1)) +
              MIN(Payline!L$3/10, COUNTIF(L99:L101, $Q$1)),
    TRUE, ""
)</f>
        <v>0.3</v>
      </c>
      <c r="T99" s="43" cm="1">
        <f t="array" aca="1" ref="T99" ca="1">_xlfn.IFS(
    $I99=0,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$I99=1, MIN(Payline!M$5/10, COUNTIF(INDIRECT(ADDRESS(F$14+3, COLUMN(M$1))), $Q$1) + COUNTIF(M$4, $Q$1) + COUNTIF(M$5, $Q$1)) +
          MIN(Payline!M$4/10, COUNTIF(M$4, $Q$1) + COUNTIF(M$5, $Q$1) + COUNTIF(M$6, $Q$1)) +
          MIN(Payline!M$3/10, COUNTIF(M$5:M$7, $Q$1)),
    $I99=(F$14-2),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$I99=(F$14-1),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$I99&lt;F$14, MIN(Payline!M$5/10, COUNTIF(M97:M99, $Q$1)) +
              MIN(Payline!M$4/10, COUNTIF(M98:M100, $Q$1)) +
              MIN(Payline!M$3/10, COUNTIF(M99:M101, $Q$1)),
    TRUE, ""
)</f>
        <v>0.4</v>
      </c>
      <c r="U99" s="43" cm="1">
        <f t="array" aca="1" ref="U99" ca="1">_xlfn.IFS(
    $I99=0,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$I99=1, MIN(Payline!N$5/10, COUNTIF(INDIRECT(ADDRESS(G$14+3, COLUMN(N$1))), $Q$1) + COUNTIF(N$4, $Q$1) + COUNTIF(N$5, $Q$1)) +
          MIN(Payline!N$4/10, COUNTIF(N$4, $Q$1) + COUNTIF(N$5, $Q$1) + COUNTIF(N$6, $Q$1)) +
          MIN(Payline!N$3/10, COUNTIF(N$5:N$7, $Q$1)),
    $I99=(G$14-2),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$I99=(G$14-1),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$I99&lt;G$14, MIN(Payline!N$5/10, COUNTIF(N97:N99, $Q$1)) +
              MIN(Payline!N$4/10, COUNTIF(N98:N100, $Q$1)) +
              MIN(Payline!N$3/10, COUNTIF(N99:N101, $Q$1)),
    TRUE, ""
)</f>
        <v>0.3</v>
      </c>
      <c r="V99" s="46">
        <v>95</v>
      </c>
      <c r="W99" s="43" cm="1">
        <f t="array" aca="1" ref="W99" ca="1">_xlfn.IFS(
    $I99=0,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$I99=1, MIN(Payline!J$5/10, COUNTIF(INDIRECT(ADDRESS(C$14+3, COLUMN(J$1))), $W$1) + COUNTIF(J$4, $W$1) + COUNTIF(J$5, $W$1)) +
          MIN(Payline!J$4/10, COUNTIF(J$4, $W$1) + COUNTIF(J$5, $W$1) + COUNTIF(J$6, $W$1)) +
          MIN(Payline!J$3/10, COUNTIF(J$5:J$7, $W$1)),
    $I99=(C$14-2),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$I99=(C$14-1),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$I99&lt;C$14, MIN(Payline!J$5/10, COUNTIF(J97:J99, $W$1)) +
              MIN(Payline!J$4/10, COUNTIF(J98:J100, $W$1)) +
              MIN(Payline!J$3/10, COUNTIF(J99:J101, $W$1)),
    TRUE, ""
)</f>
        <v>0.7</v>
      </c>
      <c r="X99" s="43" cm="1">
        <f t="array" aca="1" ref="X99" ca="1">_xlfn.IFS(
    $I99=0,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$I99=1, MIN(Payline!K$5/10, COUNTIF(INDIRECT(ADDRESS(D$14+3, COLUMN(K$1))), $W$1) + COUNTIF(K$4, $W$1) + COUNTIF(K$5, $W$1)) +
          MIN(Payline!K$4/10, COUNTIF(K$4, $W$1) + COUNTIF(K$5, $W$1) + COUNTIF(K$6, $W$1)) +
          MIN(Payline!K$3/10, COUNTIF(K$5:K$7, $W$1)),
    $I99=(D$14-2),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$I99=(D$14-1),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$I99&lt;D$14, MIN(Payline!K$5/10, COUNTIF(K97:K99, $W$1)) +
              MIN(Payline!K$4/10, COUNTIF(K98:K100, $W$1)) +
              MIN(Payline!K$3/10, COUNTIF(K99:K101, $W$1)),
    TRUE, ""
)</f>
        <v>0.6</v>
      </c>
      <c r="Y99" s="43" cm="1">
        <f t="array" aca="1" ref="Y99" ca="1">_xlfn.IFS(
    $I99=0,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$I99=1, MIN(Payline!L$5/10, COUNTIF(INDIRECT(ADDRESS(E$14+3, COLUMN(L$1))), $W$1) + COUNTIF(L$4, $W$1) + COUNTIF(L$5, $W$1)) +
          MIN(Payline!L$4/10, COUNTIF(L$4, $W$1) + COUNTIF(L$5, $W$1) + COUNTIF(L$6, $W$1)) +
          MIN(Payline!L$3/10, COUNTIF(L$5:L$7, $W$1)),
    $I99=(E$14-2),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$I99=(E$14-1),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$I99&lt;E$14, MIN(Payline!L$5/10, COUNTIF(L97:L99, $W$1)) +
              MIN(Payline!L$4/10, COUNTIF(L98:L100, $W$1)) +
              MIN(Payline!L$3/10, COUNTIF(L99:L101, $W$1)),
    TRUE, ""
)</f>
        <v>0.7</v>
      </c>
      <c r="Z99" s="43" cm="1">
        <f t="array" aca="1" ref="Z99" ca="1">_xlfn.IFS(
    $I99=0,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$I99=1, MIN(Payline!M$5/10, COUNTIF(INDIRECT(ADDRESS(F$14+3, COLUMN(M$1))), $W$1) + COUNTIF(M$4, $W$1) + COUNTIF(M$5, $W$1)) +
          MIN(Payline!M$4/10, COUNTIF(M$4, $W$1) + COUNTIF(M$5, $W$1) + COUNTIF(M$6, $W$1)) +
          MIN(Payline!M$3/10, COUNTIF(M$5:M$7, $W$1)),
    $I99=(F$14-2),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$I99=(F$14-1),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$I99&lt;F$14, MIN(Payline!M$5/10, COUNTIF(M97:M99, $W$1)) +
              MIN(Payline!M$4/10, COUNTIF(M98:M100, $W$1)) +
              MIN(Payline!M$3/10, COUNTIF(M99:M101, $W$1)),
    TRUE, ""
)</f>
        <v>0.7</v>
      </c>
      <c r="AA99" s="43" cm="1">
        <f t="array" aca="1" ref="AA99" ca="1">_xlfn.IFS(
    $I99=0,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$I99=1, MIN(Payline!N$5/10, COUNTIF(INDIRECT(ADDRESS(G$14+3, COLUMN(N$1))), $W$1) + COUNTIF(N$4, $W$1) + COUNTIF(N$5, $W$1)) +
          MIN(Payline!N$4/10, COUNTIF(N$4, $W$1) + COUNTIF(N$5, $W$1) + COUNTIF(N$6, $W$1)) +
          MIN(Payline!N$3/10, COUNTIF(N$5:N$7, $W$1)),
    $I99=(G$14-2),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$I99=(G$14-1),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$I99&lt;G$14, MIN(Payline!N$5/10, COUNTIF(N97:N99, $W$1)) +
              MIN(Payline!N$4/10, COUNTIF(N98:N100, $W$1)) +
              MIN(Payline!N$3/10, COUNTIF(N99:N101, $W$1)),
    TRUE, ""
)</f>
        <v>0.7</v>
      </c>
      <c r="AB99" s="46">
        <v>95</v>
      </c>
      <c r="AC99" s="43" cm="1">
        <f t="array" aca="1" ref="AC99" ca="1">_xlfn.IFS(
    $I99=0,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$I99=1,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$I99=(C$14-2),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$I99=(C$14-1),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$I99&lt;C$14, MIN(Payline!J$5/10, COUNTIF(J97:J99, $AC$1)) +
              MIN(Payline!J$4/10, COUNTIF(J98:J100, $AC$1)) +
              MIN(Payline!J$3/10, COUNTIF(J99:J101, $AC$1)),
    TRUE, ""
)</f>
        <v>0</v>
      </c>
      <c r="AD99" s="43" cm="1">
        <f t="array" aca="1" ref="AD99" ca="1">_xlfn.IFS(
    $I99=0,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$I99=1,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$I99=(D$14-2),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$I99=(D$14-1),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$I99&lt;D$14, MIN(Payline!K$5/10, COUNTIF(K97:K99, $AC$1)) +
              MIN(Payline!K$4/10, COUNTIF(K98:K100, $AC$1)) +
              MIN(Payline!K$3/10, COUNTIF(K99:K101, $AC$1)),
    TRUE, ""
)</f>
        <v>0</v>
      </c>
      <c r="AE99" s="43" cm="1">
        <f t="array" aca="1" ref="AE99" ca="1">_xlfn.IFS(
    $I99=0,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$I99=1,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$I99=(E$14-2),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$I99=(E$14-1),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$I99&lt;E$14, MIN(Payline!L$5/10, COUNTIF(L97:L99, $AC$1)) +
              MIN(Payline!L$4/10, COUNTIF(L98:L100, $AC$1)) +
              MIN(Payline!L$3/10, COUNTIF(L99:L101, $AC$1)),
    TRUE, ""
)</f>
        <v>0</v>
      </c>
      <c r="AF99" s="43" cm="1">
        <f t="array" aca="1" ref="AF99" ca="1">_xlfn.IFS(
    $I99=0,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$I99=1,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$I99=(F$14-2),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$I99=(F$14-1),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$I99&lt;F$14, MIN(Payline!M$5/10, COUNTIF(M97:M99, $AC$1)) +
              MIN(Payline!M$4/10, COUNTIF(M98:M100, $AC$1)) +
              MIN(Payline!M$3/10, COUNTIF(M99:M101, $AC$1)),
    TRUE, ""
)</f>
        <v>0</v>
      </c>
      <c r="AG99" s="43" cm="1">
        <f t="array" aca="1" ref="AG99" ca="1">_xlfn.IFS(
    $I99=0,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$I99=1,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$I99=(G$14-2),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$I99=(G$14-1),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$I99&lt;G$14, MIN(Payline!N$5/10, COUNTIF(N97:N99, $AC$1)) +
              MIN(Payline!N$4/10, COUNTIF(N98:N100, $AC$1)) +
              MIN(Payline!N$3/10, COUNTIF(N99:N101, $AC$1)),
    TRUE, ""
)</f>
        <v>0</v>
      </c>
      <c r="AH99" s="46">
        <v>95</v>
      </c>
      <c r="AI99" s="43" cm="1">
        <f t="array" aca="1" ref="AI99" ca="1">_xlfn.IFS(
    $I99=0,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$I99=1,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$I99=(C$14-2),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$I99=(C$14-1),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$I99&lt;C$14, MIN(Payline!J$5/10, COUNTIF(J97:J99, $AI$1)) +
              MIN(Payline!J$4/10, COUNTIF(J98:J100, $AI$1)) +
              MIN(Payline!J$3/10, COUNTIF(J99:J101, $AI$1)),
    TRUE, ""
)</f>
        <v>0.3</v>
      </c>
      <c r="AJ99" s="43" cm="1">
        <f t="array" aca="1" ref="AJ99" ca="1">_xlfn.IFS(
    $I99=0,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$I99=1,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$I99=(D$14-2),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$I99=(D$14-1),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$I99&lt;D$14, MIN(Payline!K$5/10, COUNTIF(K97:K99, $AI$1)) +
              MIN(Payline!K$4/10, COUNTIF(K98:K100, $AI$1)) +
              MIN(Payline!K$3/10, COUNTIF(K99:K101, $AI$1)),
    TRUE, ""
)</f>
        <v>0.4</v>
      </c>
      <c r="AK99" s="43" cm="1">
        <f t="array" aca="1" ref="AK99" ca="1">_xlfn.IFS(
    $I99=0,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$I99=1,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$I99=(E$14-2),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$I99=(E$14-1),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$I99&lt;E$14, MIN(Payline!L$5/10, COUNTIF(L97:L99, $AI$1)) +
              MIN(Payline!L$4/10, COUNTIF(L98:L100, $AI$1)) +
              MIN(Payline!L$3/10, COUNTIF(L99:L101, $AI$1)),
    TRUE, ""
)</f>
        <v>0.3</v>
      </c>
      <c r="AL99" s="43" cm="1">
        <f t="array" aca="1" ref="AL99" ca="1">_xlfn.IFS(
    $I99=0,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$I99=1,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$I99=(F$14-2),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$I99=(F$14-1),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$I99&lt;F$14, MIN(Payline!M$5/10, COUNTIF(M97:M99, $AI$1)) +
              MIN(Payline!M$4/10, COUNTIF(M98:M100, $AI$1)) +
              MIN(Payline!M$3/10, COUNTIF(M99:M101, $AI$1)),
    TRUE, ""
)</f>
        <v>0.3</v>
      </c>
      <c r="AM99" s="43" cm="1">
        <f t="array" aca="1" ref="AM99" ca="1">_xlfn.IFS(
    $I99=0,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$I99=1,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$I99=(G$14-2),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$I99=(G$14-1),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$I99&lt;G$14, MIN(Payline!N$5/10, COUNTIF(N97:N99, $AI$1)) +
              MIN(Payline!N$4/10, COUNTIF(N98:N100, $AI$1)) +
              MIN(Payline!N$3/10, COUNTIF(N99:N101, $AI$1)),
    TRUE, ""
)</f>
        <v>0.3</v>
      </c>
      <c r="AN99" s="46">
        <v>95</v>
      </c>
      <c r="AO99" s="43" cm="1">
        <f t="array" aca="1" ref="AO99" ca="1">_xlfn.IFS(
    $I99=0,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$I99=1,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$I99=(C$14-2),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$I99=(C$14-1),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$I99&lt;C$14, MIN(Payline!J$5/10, COUNTIF(J97:J99, $AO$1)) +
              MIN(Payline!J$4/10, COUNTIF(J98:J100, $AO$1)) +
              MIN(Payline!J$3/10, COUNTIF(J99:J101, $AO$1)),
    TRUE, ""
)</f>
        <v>0</v>
      </c>
      <c r="AP99" s="43" cm="1">
        <f t="array" aca="1" ref="AP99" ca="1">_xlfn.IFS(
    $I99=0,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$I99=1,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$I99=(D$14-2),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$I99=(D$14-1),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$I99&lt;D$14, MIN(Payline!K$5/10, COUNTIF(K97:K99, $AO$1)) +
              MIN(Payline!K$4/10, COUNTIF(K98:K100, $AO$1)) +
              MIN(Payline!K$3/10, COUNTIF(K99:K101, $AO$1)),
    TRUE, ""
)</f>
        <v>0</v>
      </c>
      <c r="AQ99" s="43" cm="1">
        <f t="array" aca="1" ref="AQ99" ca="1">_xlfn.IFS(
    $I99=0,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$I99=1,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$I99=(E$14-2),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$I99=(E$14-1),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$I99&lt;E$14, MIN(Payline!L$5/10, COUNTIF(L97:L99, $AO$1)) +
              MIN(Payline!L$4/10, COUNTIF(L98:L100, $AO$1)) +
              MIN(Payline!L$3/10, COUNTIF(L99:L101, $AO$1)),
    TRUE, ""
)</f>
        <v>0</v>
      </c>
      <c r="AR99" s="43" cm="1">
        <f t="array" aca="1" ref="AR99" ca="1">_xlfn.IFS(
    $I99=0,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$I99=1,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$I99=(F$14-2),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$I99=(F$14-1),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$I99&lt;F$14, MIN(Payline!M$5/10, COUNTIF(M97:M99, $AO$1)) +
              MIN(Payline!M$4/10, COUNTIF(M98:M100, $AO$1)) +
              MIN(Payline!M$3/10, COUNTIF(M99:M101, $AO$1)),
    TRUE, ""
)</f>
        <v>0</v>
      </c>
      <c r="AS99" s="43" cm="1">
        <f t="array" aca="1" ref="AS99" ca="1">_xlfn.IFS(
    $I99=0,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$I99=1,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$I99=(G$14-2),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$I99=(G$14-1),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$I99&lt;G$14, MIN(Payline!N$5/10, COUNTIF(N97:N99, $AO$1)) +
              MIN(Payline!N$4/10, COUNTIF(N98:N100, $AO$1)) +
              MIN(Payline!N$3/10, COUNTIF(N99:N101, $AO$1)),
    TRUE, ""
)</f>
        <v>0</v>
      </c>
      <c r="AT99" s="46">
        <v>95</v>
      </c>
      <c r="AU99" s="43" cm="1">
        <f t="array" aca="1" ref="AU99" ca="1">_xlfn.IFS(
    $I99=0,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$I99=1,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$I99=(C$14-2),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$I99=(C$14-1),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$I99&lt;C$14, MIN(Payline!J$5/10, COUNTIF(J97:J99, $AU$1)) +
              MIN(Payline!J$4/10, COUNTIF(J98:J100, $AU$1)) +
              MIN(Payline!J$3/10, COUNTIF(J99:J101, $AU$1)),
    TRUE, ""
)</f>
        <v>0.7</v>
      </c>
      <c r="AV99" s="43" cm="1">
        <f t="array" aca="1" ref="AV99" ca="1">_xlfn.IFS(
    $I99=0,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$I99=1,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$I99=(D$14-2),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$I99=(D$14-1),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$I99&lt;D$14, MIN(Payline!K$5/10, COUNTIF(K97:K99, $AU$1)) +
              MIN(Payline!K$4/10, COUNTIF(K98:K100, $AU$1)) +
              MIN(Payline!K$3/10, COUNTIF(K99:K101, $AU$1)),
    TRUE, ""
)</f>
        <v>0.7</v>
      </c>
      <c r="AW99" s="43" cm="1">
        <f t="array" aca="1" ref="AW99" ca="1">_xlfn.IFS(
    $I99=0,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$I99=1,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$I99=(E$14-2),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$I99=(E$14-1),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$I99&lt;E$14, MIN(Payline!L$5/10, COUNTIF(L97:L99, $AU$1)) +
              MIN(Payline!L$4/10, COUNTIF(L98:L100, $AU$1)) +
              MIN(Payline!L$3/10, COUNTIF(L99:L101, $AU$1)),
    TRUE, ""
)</f>
        <v>0.7</v>
      </c>
      <c r="AX99" s="43" cm="1">
        <f t="array" aca="1" ref="AX99" ca="1">_xlfn.IFS(
    $I99=0,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$I99=1,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$I99=(F$14-2),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$I99=(F$14-1),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$I99&lt;F$14, MIN(Payline!M$5/10, COUNTIF(M97:M99, $AU$1)) +
              MIN(Payline!M$4/10, COUNTIF(M98:M100, $AU$1)) +
              MIN(Payline!M$3/10, COUNTIF(M99:M101, $AU$1)),
    TRUE, ""
)</f>
        <v>0.6</v>
      </c>
      <c r="AY99" s="43" cm="1">
        <f t="array" aca="1" ref="AY99" ca="1">_xlfn.IFS(
    $I99=0,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$I99=1,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$I99=(G$14-2),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$I99=(G$14-1),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$I99&lt;G$14, MIN(Payline!N$5/10, COUNTIF(N97:N99, $AU$1)) +
              MIN(Payline!N$4/10, COUNTIF(N98:N100, $AU$1)) +
              MIN(Payline!N$3/10, COUNTIF(N99:N101, $AU$1)),
    TRUE, ""
)</f>
        <v>0.7</v>
      </c>
      <c r="AZ99" s="46">
        <v>95</v>
      </c>
      <c r="BA99" s="43" cm="1">
        <f t="array" aca="1" ref="BA99" ca="1">_xlfn.IFS(
    $I99=0,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$I99=1,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$I99=(C$14-2),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$I99=(C$14-1),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$I99&lt;C$14, MIN(Payline!J$5/10, COUNTIF(J97:J99, $BA$1)) +
              MIN(Payline!J$4/10, COUNTIF(J98:J100, $BA$1)) +
              MIN(Payline!J$3/10, COUNTIF(J99:J101, $BA$1)),
    TRUE, ""
)</f>
        <v>0</v>
      </c>
      <c r="BB99" s="43" cm="1">
        <f t="array" aca="1" ref="BB99" ca="1">_xlfn.IFS(
    $I99=0,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$I99=1,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$I99=(D$14-2),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$I99=(D$14-1),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$I99&lt;D$14, MIN(Payline!K$5/10, COUNTIF(K97:K99, $BA$1)) +
              MIN(Payline!K$4/10, COUNTIF(K98:K100, $BA$1)) +
              MIN(Payline!K$3/10, COUNTIF(K99:K101, $BA$1)),
    TRUE, ""
)</f>
        <v>0</v>
      </c>
      <c r="BC99" s="43" cm="1">
        <f t="array" aca="1" ref="BC99" ca="1">_xlfn.IFS(
    $I99=0,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$I99=1,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$I99=(E$14-2),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$I99=(E$14-1),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$I99&lt;E$14, MIN(Payline!L$5/10, COUNTIF(L97:L99, $BA$1)) +
              MIN(Payline!L$4/10, COUNTIF(L98:L100, $BA$1)) +
              MIN(Payline!L$3/10, COUNTIF(L99:L101, $BA$1)),
    TRUE, ""
)</f>
        <v>0</v>
      </c>
      <c r="BD99" s="43" cm="1">
        <f t="array" aca="1" ref="BD99" ca="1">_xlfn.IFS(
    $I99=0,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$I99=1,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$I99=(F$14-2),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$I99=(F$14-1),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$I99&lt;F$14, MIN(Payline!M$5/10, COUNTIF(M97:M99, $BA$1)) +
              MIN(Payline!M$4/10, COUNTIF(M98:M100, $BA$1)) +
              MIN(Payline!M$3/10, COUNTIF(M99:M101, $BA$1)),
    TRUE, ""
)</f>
        <v>0</v>
      </c>
      <c r="BE99" s="43" cm="1">
        <f t="array" aca="1" ref="BE99" ca="1">_xlfn.IFS(
    $I99=0,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$I99=1,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$I99=(G$14-2),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$I99=(G$14-1),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$I99&lt;G$14, MIN(Payline!N$5/10, COUNTIF(N97:N99, $BA$1)) +
              MIN(Payline!N$4/10, COUNTIF(N98:N100, $BA$1)) +
              MIN(Payline!N$3/10, COUNTIF(N99:N101, $BA$1)),
    TRUE, ""
)</f>
        <v>0</v>
      </c>
      <c r="BF99" s="46">
        <v>95</v>
      </c>
      <c r="BG99" s="43" cm="1">
        <f t="array" aca="1" ref="BG99" ca="1">_xlfn.IFS(
    $I99=0,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$I99=1,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$I99=(C$14-2),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$I99=(C$14-1),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$I99&lt;C$14, MIN(Payline!J$5/10, COUNTIF(J97:J99, $BG$1)) +
              MIN(Payline!J$4/10, COUNTIF(J98:J100, $BG$1)) +
              MIN(Payline!J$3/10, COUNTIF(J99:J101, $BG$1)),
    TRUE, ""
)</f>
        <v>0</v>
      </c>
      <c r="BH99" s="43" cm="1">
        <f t="array" aca="1" ref="BH99" ca="1">_xlfn.IFS(
    $I99=0,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$I99=1,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$I99=(D$14-2),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$I99=(D$14-1),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$I99&lt;D$14, MIN(Payline!K$5/10, COUNTIF(K97:K99, $BG$1)) +
              MIN(Payline!K$4/10, COUNTIF(K98:K100, $BG$1)) +
              MIN(Payline!K$3/10, COUNTIF(K99:K101, $BG$1)),
    TRUE, ""
)</f>
        <v>0</v>
      </c>
      <c r="BI99" s="43" cm="1">
        <f t="array" aca="1" ref="BI99" ca="1">_xlfn.IFS(
    $I99=0,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$I99=1,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$I99=(E$14-2),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$I99=(E$14-1),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$I99&lt;E$14, MIN(Payline!L$5/10, COUNTIF(L97:L99, $BG$1)) +
              MIN(Payline!L$4/10, COUNTIF(L98:L100, $BG$1)) +
              MIN(Payline!L$3/10, COUNTIF(L99:L101, $BG$1)),
    TRUE, ""
)</f>
        <v>0</v>
      </c>
      <c r="BJ99" s="43" cm="1">
        <f t="array" aca="1" ref="BJ99" ca="1">_xlfn.IFS(
    $I99=0,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$I99=1,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$I99=(F$14-2),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$I99=(F$14-1),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$I99&lt;F$14, MIN(Payline!M$5/10, COUNTIF(M97:M99, $BG$1)) +
              MIN(Payline!M$4/10, COUNTIF(M98:M100, $BG$1)) +
              MIN(Payline!M$3/10, COUNTIF(M99:M101, $BG$1)),
    TRUE, ""
)</f>
        <v>0</v>
      </c>
      <c r="BK99" s="43" cm="1">
        <f t="array" aca="1" ref="BK99" ca="1">_xlfn.IFS(
    $I99=0,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$I99=1,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$I99=(G$14-2),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$I99=(G$14-1),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$I99&lt;G$14, MIN(Payline!N$5/10, COUNTIF(N97:N99, $BG$1)) +
              MIN(Payline!N$4/10, COUNTIF(N98:N100, $BG$1)) +
              MIN(Payline!N$3/10, COUNTIF(N99:N101, $BG$1)),
    TRUE, ""
)</f>
        <v>0</v>
      </c>
      <c r="BL99" s="46">
        <v>95</v>
      </c>
      <c r="BM99" s="43" cm="1">
        <f t="array" aca="1" ref="BM99" ca="1">_xlfn.IFS(
    $I99=0,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$I99=1,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$I99=(C$14-2),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$I99=(C$14-1),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$I99&lt;C$14, MIN(Payline!J$5/10, COUNTIF(J97:J99, $BM$1)) +
              MIN(Payline!J$4/10, COUNTIF(J98:J100, $BM$1)) +
              MIN(Payline!J$3/10, COUNTIF(J99:J101, $BM$1)),
    TRUE, ""
)</f>
        <v>1</v>
      </c>
      <c r="BN99" s="43" cm="1">
        <f t="array" aca="1" ref="BN99" ca="1">_xlfn.IFS(
    $I99=0,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$I99=1,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$I99=(D$14-2),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$I99=(D$14-1),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$I99&lt;D$14, MIN(Payline!K$5/10, COUNTIF(K97:K99, $BM$1)) +
              MIN(Payline!K$4/10, COUNTIF(K98:K100, $BM$1)) +
              MIN(Payline!K$3/10, COUNTIF(K99:K101, $BM$1)),
    TRUE, ""
)</f>
        <v>1</v>
      </c>
      <c r="BO99" s="43" cm="1">
        <f t="array" aca="1" ref="BO99" ca="1">_xlfn.IFS(
    $I99=0,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$I99=1,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$I99=(E$14-2),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$I99=(E$14-1),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$I99&lt;E$14, MIN(Payline!L$5/10, COUNTIF(L97:L99, $BM$1)) +
              MIN(Payline!L$4/10, COUNTIF(L98:L100, $BM$1)) +
              MIN(Payline!L$3/10, COUNTIF(L99:L101, $BM$1)),
    TRUE, ""
)</f>
        <v>1</v>
      </c>
      <c r="BP99" s="43" cm="1">
        <f t="array" aca="1" ref="BP99" ca="1">_xlfn.IFS(
    $I99=0,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$I99=1,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$I99=(F$14-2),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$I99=(F$14-1),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$I99&lt;F$14, MIN(Payline!M$5/10, COUNTIF(M97:M99, $BM$1)) +
              MIN(Payline!M$4/10, COUNTIF(M98:M100, $BM$1)) +
              MIN(Payline!M$3/10, COUNTIF(M99:M101, $BM$1)),
    TRUE, ""
)</f>
        <v>1</v>
      </c>
      <c r="BQ99" s="161" cm="1">
        <f t="array" aca="1" ref="BQ99" ca="1">_xlfn.IFS(
    $I99=0,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$I99=1,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$I99=(G$14-2),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$I99=(G$14-1),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$I99&lt;G$14, MIN(Payline!N$5/10, COUNTIF(N97:N99, $BM$1)) +
              MIN(Payline!N$4/10, COUNTIF(N98:N100, $BM$1)) +
              MIN(Payline!N$3/10, COUNTIF(N99:N101, $BM$1)),
    TRUE, ""
)</f>
        <v>1</v>
      </c>
    </row>
    <row r="100" spans="1:69">
      <c r="A100" s="90" t="s">
        <v>10</v>
      </c>
      <c r="B100" s="63">
        <v>4</v>
      </c>
      <c r="C100" s="90">
        <f t="shared" ca="1" si="25"/>
        <v>27</v>
      </c>
      <c r="D100" s="43">
        <f t="shared" ca="1" si="26"/>
        <v>26.999999999999996</v>
      </c>
      <c r="E100" s="43">
        <f t="shared" ca="1" si="27"/>
        <v>27</v>
      </c>
      <c r="F100" s="43">
        <f t="shared" ca="1" si="28"/>
        <v>27.000000000000004</v>
      </c>
      <c r="G100" s="89">
        <f t="shared" ca="1" si="29"/>
        <v>27</v>
      </c>
      <c r="I100" s="84">
        <v>96</v>
      </c>
      <c r="J100" s="83" t="s">
        <v>186</v>
      </c>
      <c r="K100" s="83" t="s">
        <v>186</v>
      </c>
      <c r="L100" s="83" t="s">
        <v>186</v>
      </c>
      <c r="M100" s="83" t="s">
        <v>186</v>
      </c>
      <c r="N100" s="83" t="s">
        <v>186</v>
      </c>
      <c r="P100" s="46">
        <v>96</v>
      </c>
      <c r="Q100" s="43" cm="1">
        <f t="array" aca="1" ref="Q100" ca="1">_xlfn.IFS(
    $I100=0,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$I100=1,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$I100&lt;C$14, MIN(Payline!J$5/10, COUNTIF(J98:J100, $Q$1)) +
              MIN(Payline!J$4/10, COUNTIF(J99:J101, $Q$1)) +
              MIN(Payline!J$3/10, COUNTIF(J100:J102, $Q$1)),
    TRUE, ""
)</f>
        <v>0.7</v>
      </c>
      <c r="R100" s="43" cm="1">
        <f t="array" aca="1" ref="R100" ca="1">_xlfn.IFS(
    $I100=0,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$I100=1,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$I100&lt;D$14, MIN(Payline!K$5/10, COUNTIF(K98:K100, $Q$1)) +
              MIN(Payline!K$4/10, COUNTIF(K99:K101, $Q$1)) +
              MIN(Payline!K$3/10, COUNTIF(K100:K102, $Q$1)),
    TRUE, ""
)</f>
        <v>0.6</v>
      </c>
      <c r="S100" s="43" cm="1">
        <f t="array" aca="1" ref="S100" ca="1">_xlfn.IFS(
    $I100=0,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$I100=1,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$I100&lt;E$14, MIN(Payline!L$5/10, COUNTIF(L98:L100, $Q$1)) +
              MIN(Payline!L$4/10, COUNTIF(L99:L101, $Q$1)) +
              MIN(Payline!L$3/10, COUNTIF(L100:L102, $Q$1)),
    TRUE, ""
)</f>
        <v>0.7</v>
      </c>
      <c r="T100" s="43" cm="1">
        <f t="array" aca="1" ref="T100" ca="1">_xlfn.IFS(
    $I100=0,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$I100=1,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$I100&lt;F$14, MIN(Payline!M$5/10, COUNTIF(M98:M100, $Q$1)) +
              MIN(Payline!M$4/10, COUNTIF(M99:M101, $Q$1)) +
              MIN(Payline!M$3/10, COUNTIF(M100:M102, $Q$1)),
    TRUE, ""
)</f>
        <v>0.7</v>
      </c>
      <c r="U100" s="43" cm="1">
        <f t="array" aca="1" ref="U100" ca="1">_xlfn.IFS(
    $I100=0,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$I100=1,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$I100&lt;G$14, MIN(Payline!N$5/10, COUNTIF(N98:N100, $Q$1)) +
              MIN(Payline!N$4/10, COUNTIF(N99:N101, $Q$1)) +
              MIN(Payline!N$3/10, COUNTIF(N100:N102, $Q$1)),
    TRUE, ""
)</f>
        <v>0.7</v>
      </c>
      <c r="V100" s="46">
        <v>96</v>
      </c>
      <c r="W100" s="43" cm="1">
        <f t="array" aca="1" ref="W100" ca="1">_xlfn.IFS(
    $I100=0,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$I100=1,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$I100=(C$14-2),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$I100=(C$14-1),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$I100&lt;C$14, MIN(Payline!J$5/10, COUNTIF(J98:J100, $W$1)) +
              MIN(Payline!J$4/10, COUNTIF(J99:J101, $W$1)) +
              MIN(Payline!J$3/10, COUNTIF(J100:J102, $W$1)),
    TRUE, ""
)</f>
        <v>1</v>
      </c>
      <c r="X100" s="43" cm="1">
        <f t="array" aca="1" ref="X100" ca="1">_xlfn.IFS(
    $I100=0,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$I100=1,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$I100=(D$14-2),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$I100=(D$14-1),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$I100&lt;D$14, MIN(Payline!K$5/10, COUNTIF(K98:K100, $W$1)) +
              MIN(Payline!K$4/10, COUNTIF(K99:K101, $W$1)) +
              MIN(Payline!K$3/10, COUNTIF(K100:K102, $W$1)),
    TRUE, ""
)</f>
        <v>1</v>
      </c>
      <c r="Y100" s="43" cm="1">
        <f t="array" aca="1" ref="Y100" ca="1">_xlfn.IFS(
    $I100=0,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$I100=1,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$I100=(E$14-2),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$I100=(E$14-1),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$I100&lt;E$14, MIN(Payline!L$5/10, COUNTIF(L98:L100, $W$1)) +
              MIN(Payline!L$4/10, COUNTIF(L99:L101, $W$1)) +
              MIN(Payline!L$3/10, COUNTIF(L100:L102, $W$1)),
    TRUE, ""
)</f>
        <v>1</v>
      </c>
      <c r="Z100" s="43" cm="1">
        <f t="array" aca="1" ref="Z100" ca="1">_xlfn.IFS(
    $I100=0,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$I100=1,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$I100=(F$14-2),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$I100=(F$14-1),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$I100&lt;F$14, MIN(Payline!M$5/10, COUNTIF(M98:M100, $W$1)) +
              MIN(Payline!M$4/10, COUNTIF(M99:M101, $W$1)) +
              MIN(Payline!M$3/10, COUNTIF(M100:M102, $W$1)),
    TRUE, ""
)</f>
        <v>1</v>
      </c>
      <c r="AA100" s="43" cm="1">
        <f t="array" aca="1" ref="AA100" ca="1">_xlfn.IFS(
    $I100=0,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$I100=1,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$I100=(G$14-2),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$I100=(G$14-1),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$I100&lt;G$14, MIN(Payline!N$5/10, COUNTIF(N98:N100, $W$1)) +
              MIN(Payline!N$4/10, COUNTIF(N99:N101, $W$1)) +
              MIN(Payline!N$3/10, COUNTIF(N100:N102, $W$1)),
    TRUE, ""
)</f>
        <v>1</v>
      </c>
      <c r="AB100" s="46">
        <v>96</v>
      </c>
      <c r="AC100" s="43" cm="1">
        <f t="array" aca="1" ref="AC100" ca="1">_xlfn.IFS(
    $I100=0,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$I100=1,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$I100=(C$14-2),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$I100=(C$14-1),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$I100&lt;C$14, MIN(Payline!J$5/10, COUNTIF(J98:J100, $AC$1)) +
              MIN(Payline!J$4/10, COUNTIF(J99:J101, $AC$1)) +
              MIN(Payline!J$3/10, COUNTIF(J100:J102, $AC$1)),
    TRUE, ""
)</f>
        <v>0</v>
      </c>
      <c r="AD100" s="43" cm="1">
        <f t="array" aca="1" ref="AD100" ca="1">_xlfn.IFS(
    $I100=0,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$I100=1,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$I100=(D$14-2),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$I100=(D$14-1),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$I100&lt;D$14, MIN(Payline!K$5/10, COUNTIF(K98:K100, $AC$1)) +
              MIN(Payline!K$4/10, COUNTIF(K99:K101, $AC$1)) +
              MIN(Payline!K$3/10, COUNTIF(K100:K102, $AC$1)),
    TRUE, ""
)</f>
        <v>0</v>
      </c>
      <c r="AE100" s="43" cm="1">
        <f t="array" aca="1" ref="AE100" ca="1">_xlfn.IFS(
    $I100=0,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$I100=1,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$I100=(E$14-2),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$I100=(E$14-1),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$I100&lt;E$14, MIN(Payline!L$5/10, COUNTIF(L98:L100, $AC$1)) +
              MIN(Payline!L$4/10, COUNTIF(L99:L101, $AC$1)) +
              MIN(Payline!L$3/10, COUNTIF(L100:L102, $AC$1)),
    TRUE, ""
)</f>
        <v>0</v>
      </c>
      <c r="AF100" s="43" cm="1">
        <f t="array" aca="1" ref="AF100" ca="1">_xlfn.IFS(
    $I100=0,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$I100=1,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$I100=(F$14-2),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$I100=(F$14-1),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$I100&lt;F$14, MIN(Payline!M$5/10, COUNTIF(M98:M100, $AC$1)) +
              MIN(Payline!M$4/10, COUNTIF(M99:M101, $AC$1)) +
              MIN(Payline!M$3/10, COUNTIF(M100:M102, $AC$1)),
    TRUE, ""
)</f>
        <v>0</v>
      </c>
      <c r="AG100" s="43" cm="1">
        <f t="array" aca="1" ref="AG100" ca="1">_xlfn.IFS(
    $I100=0,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$I100=1,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$I100=(G$14-2),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$I100=(G$14-1),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$I100&lt;G$14, MIN(Payline!N$5/10, COUNTIF(N98:N100, $AC$1)) +
              MIN(Payline!N$4/10, COUNTIF(N99:N101, $AC$1)) +
              MIN(Payline!N$3/10, COUNTIF(N100:N102, $AC$1)),
    TRUE, ""
)</f>
        <v>0</v>
      </c>
      <c r="AH100" s="46">
        <v>96</v>
      </c>
      <c r="AI100" s="43" cm="1">
        <f t="array" aca="1" ref="AI100" ca="1">_xlfn.IFS(
    $I100=0,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$I100=1,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$I100=(C$14-2),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$I100=(C$14-1),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$I100&lt;C$14, MIN(Payline!J$5/10, COUNTIF(J98:J100, $AI$1)) +
              MIN(Payline!J$4/10, COUNTIF(J99:J101, $AI$1)) +
              MIN(Payline!J$3/10, COUNTIF(J100:J102, $AI$1)),
    TRUE, ""
)</f>
        <v>0</v>
      </c>
      <c r="AJ100" s="43" cm="1">
        <f t="array" aca="1" ref="AJ100" ca="1">_xlfn.IFS(
    $I100=0,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$I100=1,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$I100=(D$14-2),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$I100=(D$14-1),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$I100&lt;D$14, MIN(Payline!K$5/10, COUNTIF(K98:K100, $AI$1)) +
              MIN(Payline!K$4/10, COUNTIF(K99:K101, $AI$1)) +
              MIN(Payline!K$3/10, COUNTIF(K100:K102, $AI$1)),
    TRUE, ""
)</f>
        <v>0</v>
      </c>
      <c r="AK100" s="43" cm="1">
        <f t="array" aca="1" ref="AK100" ca="1">_xlfn.IFS(
    $I100=0,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$I100=1,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$I100=(E$14-2),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$I100=(E$14-1),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$I100&lt;E$14, MIN(Payline!L$5/10, COUNTIF(L98:L100, $AI$1)) +
              MIN(Payline!L$4/10, COUNTIF(L99:L101, $AI$1)) +
              MIN(Payline!L$3/10, COUNTIF(L100:L102, $AI$1)),
    TRUE, ""
)</f>
        <v>0</v>
      </c>
      <c r="AL100" s="43" cm="1">
        <f t="array" aca="1" ref="AL100" ca="1">_xlfn.IFS(
    $I100=0,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$I100=1,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$I100=(F$14-2),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$I100=(F$14-1),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$I100&lt;F$14, MIN(Payline!M$5/10, COUNTIF(M98:M100, $AI$1)) +
              MIN(Payline!M$4/10, COUNTIF(M99:M101, $AI$1)) +
              MIN(Payline!M$3/10, COUNTIF(M100:M102, $AI$1)),
    TRUE, ""
)</f>
        <v>0</v>
      </c>
      <c r="AM100" s="43" cm="1">
        <f t="array" aca="1" ref="AM100" ca="1">_xlfn.IFS(
    $I100=0,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$I100=1,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$I100=(G$14-2),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$I100=(G$14-1),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$I100&lt;G$14, MIN(Payline!N$5/10, COUNTIF(N98:N100, $AI$1)) +
              MIN(Payline!N$4/10, COUNTIF(N99:N101, $AI$1)) +
              MIN(Payline!N$3/10, COUNTIF(N100:N102, $AI$1)),
    TRUE, ""
)</f>
        <v>0</v>
      </c>
      <c r="AN100" s="46">
        <v>96</v>
      </c>
      <c r="AO100" s="43" cm="1">
        <f t="array" aca="1" ref="AO100" ca="1">_xlfn.IFS(
    $I100=0,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$I100=1,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$I100=(C$14-2),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$I100=(C$14-1),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$I100&lt;C$14, MIN(Payline!J$5/10, COUNTIF(J98:J100, $AO$1)) +
              MIN(Payline!J$4/10, COUNTIF(J99:J101, $AO$1)) +
              MIN(Payline!J$3/10, COUNTIF(J100:J102, $AO$1)),
    TRUE, ""
)</f>
        <v>0</v>
      </c>
      <c r="AP100" s="43" cm="1">
        <f t="array" aca="1" ref="AP100" ca="1">_xlfn.IFS(
    $I100=0,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$I100=1,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$I100=(D$14-2),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$I100=(D$14-1),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$I100&lt;D$14, MIN(Payline!K$5/10, COUNTIF(K98:K100, $AO$1)) +
              MIN(Payline!K$4/10, COUNTIF(K99:K101, $AO$1)) +
              MIN(Payline!K$3/10, COUNTIF(K100:K102, $AO$1)),
    TRUE, ""
)</f>
        <v>0</v>
      </c>
      <c r="AQ100" s="43" cm="1">
        <f t="array" aca="1" ref="AQ100" ca="1">_xlfn.IFS(
    $I100=0,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$I100=1,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$I100=(E$14-2),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$I100=(E$14-1),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$I100&lt;E$14, MIN(Payline!L$5/10, COUNTIF(L98:L100, $AO$1)) +
              MIN(Payline!L$4/10, COUNTIF(L99:L101, $AO$1)) +
              MIN(Payline!L$3/10, COUNTIF(L100:L102, $AO$1)),
    TRUE, ""
)</f>
        <v>0</v>
      </c>
      <c r="AR100" s="43" cm="1">
        <f t="array" aca="1" ref="AR100" ca="1">_xlfn.IFS(
    $I100=0,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$I100=1,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$I100=(F$14-2),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$I100=(F$14-1),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$I100&lt;F$14, MIN(Payline!M$5/10, COUNTIF(M98:M100, $AO$1)) +
              MIN(Payline!M$4/10, COUNTIF(M99:M101, $AO$1)) +
              MIN(Payline!M$3/10, COUNTIF(M100:M102, $AO$1)),
    TRUE, ""
)</f>
        <v>0</v>
      </c>
      <c r="AS100" s="43" cm="1">
        <f t="array" aca="1" ref="AS100" ca="1">_xlfn.IFS(
    $I100=0,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$I100=1,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$I100=(G$14-2),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$I100=(G$14-1),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$I100&lt;G$14, MIN(Payline!N$5/10, COUNTIF(N98:N100, $AO$1)) +
              MIN(Payline!N$4/10, COUNTIF(N99:N101, $AO$1)) +
              MIN(Payline!N$3/10, COUNTIF(N100:N102, $AO$1)),
    TRUE, ""
)</f>
        <v>0</v>
      </c>
      <c r="AT100" s="46">
        <v>96</v>
      </c>
      <c r="AU100" s="43" cm="1">
        <f t="array" aca="1" ref="AU100" ca="1">_xlfn.IFS(
    $I100=0,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$I100=1,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$I100=(C$14-2),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$I100=(C$14-1),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$I100&lt;C$14, MIN(Payline!J$5/10, COUNTIF(J98:J100, $AU$1)) +
              MIN(Payline!J$4/10, COUNTIF(J99:J101, $AU$1)) +
              MIN(Payline!J$3/10, COUNTIF(J100:J102, $AU$1)),
    TRUE, ""
)</f>
        <v>0.6</v>
      </c>
      <c r="AV100" s="43" cm="1">
        <f t="array" aca="1" ref="AV100" ca="1">_xlfn.IFS(
    $I100=0,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$I100=1,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$I100=(D$14-2),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$I100=(D$14-1),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$I100&lt;D$14, MIN(Payline!K$5/10, COUNTIF(K98:K100, $AU$1)) +
              MIN(Payline!K$4/10, COUNTIF(K99:K101, $AU$1)) +
              MIN(Payline!K$3/10, COUNTIF(K100:K102, $AU$1)),
    TRUE, ""
)</f>
        <v>0.7</v>
      </c>
      <c r="AW100" s="43" cm="1">
        <f t="array" aca="1" ref="AW100" ca="1">_xlfn.IFS(
    $I100=0,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$I100=1,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$I100=(E$14-2),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$I100=(E$14-1),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$I100&lt;E$14, MIN(Payline!L$5/10, COUNTIF(L98:L100, $AU$1)) +
              MIN(Payline!L$4/10, COUNTIF(L99:L101, $AU$1)) +
              MIN(Payline!L$3/10, COUNTIF(L100:L102, $AU$1)),
    TRUE, ""
)</f>
        <v>0.6</v>
      </c>
      <c r="AX100" s="43" cm="1">
        <f t="array" aca="1" ref="AX100" ca="1">_xlfn.IFS(
    $I100=0,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$I100=1,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$I100=(F$14-2),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$I100=(F$14-1),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$I100&lt;F$14, MIN(Payline!M$5/10, COUNTIF(M98:M100, $AU$1)) +
              MIN(Payline!M$4/10, COUNTIF(M99:M101, $AU$1)) +
              MIN(Payline!M$3/10, COUNTIF(M100:M102, $AU$1)),
    TRUE, ""
)</f>
        <v>0.7</v>
      </c>
      <c r="AY100" s="43" cm="1">
        <f t="array" aca="1" ref="AY100" ca="1">_xlfn.IFS(
    $I100=0,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$I100=1,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$I100=(G$14-2),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$I100=(G$14-1),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$I100&lt;G$14, MIN(Payline!N$5/10, COUNTIF(N98:N100, $AU$1)) +
              MIN(Payline!N$4/10, COUNTIF(N99:N101, $AU$1)) +
              MIN(Payline!N$3/10, COUNTIF(N100:N102, $AU$1)),
    TRUE, ""
)</f>
        <v>0.6</v>
      </c>
      <c r="AZ100" s="46">
        <v>96</v>
      </c>
      <c r="BA100" s="43" cm="1">
        <f t="array" aca="1" ref="BA100" ca="1">_xlfn.IFS(
    $I100=0,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$I100&lt;C$14, MIN(Payline!J$5/10, COUNTIF(J98:J100, $BA$1)) +
              MIN(Payline!J$4/10, COUNTIF(J99:J101, $BA$1)) +
              MIN(Payline!J$3/10, COUNTIF(J100:J102, $BA$1)),
    TRUE, ""
)</f>
        <v>0</v>
      </c>
      <c r="BB100" s="43" cm="1">
        <f t="array" aca="1" ref="BB100" ca="1">_xlfn.IFS(
    $I100=0,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$I100&lt;D$14, MIN(Payline!K$5/10, COUNTIF(K98:K100, $BA$1)) +
              MIN(Payline!K$4/10, COUNTIF(K99:K101, $BA$1)) +
              MIN(Payline!K$3/10, COUNTIF(K100:K102, $BA$1)),
    TRUE, ""
)</f>
        <v>0</v>
      </c>
      <c r="BC100" s="43" cm="1">
        <f t="array" aca="1" ref="BC100" ca="1">_xlfn.IFS(
    $I100=0,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$I100&lt;E$14, MIN(Payline!L$5/10, COUNTIF(L98:L100, $BA$1)) +
              MIN(Payline!L$4/10, COUNTIF(L99:L101, $BA$1)) +
              MIN(Payline!L$3/10, COUNTIF(L100:L102, $BA$1)),
    TRUE, ""
)</f>
        <v>0</v>
      </c>
      <c r="BD100" s="43" cm="1">
        <f t="array" aca="1" ref="BD100" ca="1">_xlfn.IFS(
    $I100=0,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$I100&lt;F$14, MIN(Payline!M$5/10, COUNTIF(M98:M100, $BA$1)) +
              MIN(Payline!M$4/10, COUNTIF(M99:M101, $BA$1)) +
              MIN(Payline!M$3/10, COUNTIF(M100:M102, $BA$1)),
    TRUE, ""
)</f>
        <v>0</v>
      </c>
      <c r="BE100" s="43" cm="1">
        <f t="array" aca="1" ref="BE100" ca="1">_xlfn.IFS(
    $I100=0,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$I100&lt;G$14, MIN(Payline!N$5/10, COUNTIF(N98:N100, $BA$1)) +
              MIN(Payline!N$4/10, COUNTIF(N99:N101, $BA$1)) +
              MIN(Payline!N$3/10, COUNTIF(N100:N102, $BA$1)),
    TRUE, ""
)</f>
        <v>0</v>
      </c>
      <c r="BF100" s="46">
        <v>96</v>
      </c>
      <c r="BG100" s="43" cm="1">
        <f t="array" aca="1" ref="BG100" ca="1">_xlfn.IFS(
    $I100=0,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$I100&lt;C$14, MIN(Payline!J$5/10, COUNTIF(J98:J100, $BG$1)) +
              MIN(Payline!J$4/10, COUNTIF(J99:J101, $BG$1)) +
              MIN(Payline!J$3/10, COUNTIF(J100:J102, $BG$1)),
    TRUE, ""
)</f>
        <v>0</v>
      </c>
      <c r="BH100" s="43" cm="1">
        <f t="array" aca="1" ref="BH100" ca="1">_xlfn.IFS(
    $I100=0,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$I100&lt;D$14, MIN(Payline!K$5/10, COUNTIF(K98:K100, $BG$1)) +
              MIN(Payline!K$4/10, COUNTIF(K99:K101, $BG$1)) +
              MIN(Payline!K$3/10, COUNTIF(K100:K102, $BG$1)),
    TRUE, ""
)</f>
        <v>0</v>
      </c>
      <c r="BI100" s="43" cm="1">
        <f t="array" aca="1" ref="BI100" ca="1">_xlfn.IFS(
    $I100=0,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$I100&lt;E$14, MIN(Payline!L$5/10, COUNTIF(L98:L100, $BG$1)) +
              MIN(Payline!L$4/10, COUNTIF(L99:L101, $BG$1)) +
              MIN(Payline!L$3/10, COUNTIF(L100:L102, $BG$1)),
    TRUE, ""
)</f>
        <v>0</v>
      </c>
      <c r="BJ100" s="43" cm="1">
        <f t="array" aca="1" ref="BJ100" ca="1">_xlfn.IFS(
    $I100=0,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$I100&lt;F$14, MIN(Payline!M$5/10, COUNTIF(M98:M100, $BG$1)) +
              MIN(Payline!M$4/10, COUNTIF(M99:M101, $BG$1)) +
              MIN(Payline!M$3/10, COUNTIF(M100:M102, $BG$1)),
    TRUE, ""
)</f>
        <v>0</v>
      </c>
      <c r="BK100" s="43" cm="1">
        <f t="array" aca="1" ref="BK100" ca="1">_xlfn.IFS(
    $I100=0,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$I100&lt;G$14, MIN(Payline!N$5/10, COUNTIF(N98:N100, $BG$1)) +
              MIN(Payline!N$4/10, COUNTIF(N99:N101, $BG$1)) +
              MIN(Payline!N$3/10, COUNTIF(N100:N102, $BG$1)),
    TRUE, ""
)</f>
        <v>0</v>
      </c>
      <c r="BL100" s="46">
        <v>96</v>
      </c>
      <c r="BM100" s="43" cm="1">
        <f t="array" aca="1" ref="BM100" ca="1">_xlfn.IFS(
    $I100=0,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$I100&lt;C$14, MIN(Payline!J$5/10, COUNTIF(J98:J100, $BM$1)) +
              MIN(Payline!J$4/10, COUNTIF(J99:J101, $BM$1)) +
              MIN(Payline!J$3/10, COUNTIF(J100:J102, $BM$1)),
    TRUE, ""
)</f>
        <v>0.7</v>
      </c>
      <c r="BN100" s="43" cm="1">
        <f t="array" aca="1" ref="BN100" ca="1">_xlfn.IFS(
    $I100=0,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$I100&lt;D$14, MIN(Payline!K$5/10, COUNTIF(K98:K100, $BM$1)) +
              MIN(Payline!K$4/10, COUNTIF(K99:K101, $BM$1)) +
              MIN(Payline!K$3/10, COUNTIF(K100:K102, $BM$1)),
    TRUE, ""
)</f>
        <v>0.7</v>
      </c>
      <c r="BO100" s="43" cm="1">
        <f t="array" aca="1" ref="BO100" ca="1">_xlfn.IFS(
    $I100=0,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$I100&lt;E$14, MIN(Payline!L$5/10, COUNTIF(L98:L100, $BM$1)) +
              MIN(Payline!L$4/10, COUNTIF(L99:L101, $BM$1)) +
              MIN(Payline!L$3/10, COUNTIF(L100:L102, $BM$1)),
    TRUE, ""
)</f>
        <v>0.7</v>
      </c>
      <c r="BP100" s="43" cm="1">
        <f t="array" aca="1" ref="BP100" ca="1">_xlfn.IFS(
    $I100=0,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$I100&lt;F$14, MIN(Payline!M$5/10, COUNTIF(M98:M100, $BM$1)) +
              MIN(Payline!M$4/10, COUNTIF(M99:M101, $BM$1)) +
              MIN(Payline!M$3/10, COUNTIF(M100:M102, $BM$1)),
    TRUE, ""
)</f>
        <v>0.6</v>
      </c>
      <c r="BQ100" s="161" cm="1">
        <f t="array" aca="1" ref="BQ100" ca="1">_xlfn.IFS(
    $I100=0,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$I100&lt;G$14, MIN(Payline!N$5/10, COUNTIF(N98:N100, $BM$1)) +
              MIN(Payline!N$4/10, COUNTIF(N99:N101, $BM$1)) +
              MIN(Payline!N$3/10, COUNTIF(N100:N102, $BM$1)),
    TRUE, ""
)</f>
        <v>0.7</v>
      </c>
    </row>
    <row r="101" spans="1:69">
      <c r="A101" s="90" t="s">
        <v>9</v>
      </c>
      <c r="B101" s="63">
        <v>5</v>
      </c>
      <c r="C101" s="90">
        <f t="shared" ca="1" si="25"/>
        <v>0.3</v>
      </c>
      <c r="D101" s="43">
        <f t="shared" ca="1" si="26"/>
        <v>0.4</v>
      </c>
      <c r="E101" s="43">
        <f t="shared" ca="1" si="27"/>
        <v>0.3</v>
      </c>
      <c r="F101" s="43">
        <f t="shared" ca="1" si="28"/>
        <v>0.3</v>
      </c>
      <c r="G101" s="89">
        <f t="shared" ca="1" si="29"/>
        <v>0.3</v>
      </c>
      <c r="I101" s="84">
        <v>97</v>
      </c>
      <c r="J101" s="83" t="s">
        <v>185</v>
      </c>
      <c r="K101" s="83" t="s">
        <v>185</v>
      </c>
      <c r="L101" s="83" t="s">
        <v>185</v>
      </c>
      <c r="M101" s="83" t="s">
        <v>185</v>
      </c>
      <c r="N101" s="83" t="s">
        <v>185</v>
      </c>
      <c r="P101" s="46">
        <v>97</v>
      </c>
      <c r="Q101" s="43" cm="1">
        <f t="array" aca="1" ref="Q101" ca="1">_xlfn.IFS(
    $I101=0,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$I101=1,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$I101&lt;C$14, MIN(Payline!J$5/10, COUNTIF(J99:J101, $Q$1)) +
              MIN(Payline!J$4/10, COUNTIF(J100:J102, $Q$1)) +
              MIN(Payline!J$3/10, COUNTIF(J101:J103, $Q$1)),
    TRUE, ""
)</f>
        <v>1</v>
      </c>
      <c r="R101" s="43" cm="1">
        <f t="array" aca="1" ref="R101" ca="1">_xlfn.IFS(
    $I101=0,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$I101=1,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$I101&lt;D$14, MIN(Payline!K$5/10, COUNTIF(K99:K101, $Q$1)) +
              MIN(Payline!K$4/10, COUNTIF(K100:K102, $Q$1)) +
              MIN(Payline!K$3/10, COUNTIF(K101:K103, $Q$1)),
    TRUE, ""
)</f>
        <v>1</v>
      </c>
      <c r="S101" s="43" cm="1">
        <f t="array" aca="1" ref="S101" ca="1">_xlfn.IFS(
    $I101=0,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$I101=1,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$I101&lt;E$14, MIN(Payline!L$5/10, COUNTIF(L99:L101, $Q$1)) +
              MIN(Payline!L$4/10, COUNTIF(L100:L102, $Q$1)) +
              MIN(Payline!L$3/10, COUNTIF(L101:L103, $Q$1)),
    TRUE, ""
)</f>
        <v>1</v>
      </c>
      <c r="T101" s="43" cm="1">
        <f t="array" aca="1" ref="T101" ca="1">_xlfn.IFS(
    $I101=0,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$I101=1,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$I101&lt;F$14, MIN(Payline!M$5/10, COUNTIF(M99:M101, $Q$1)) +
              MIN(Payline!M$4/10, COUNTIF(M100:M102, $Q$1)) +
              MIN(Payline!M$3/10, COUNTIF(M101:M103, $Q$1)),
    TRUE, ""
)</f>
        <v>1</v>
      </c>
      <c r="U101" s="43" cm="1">
        <f t="array" aca="1" ref="U101" ca="1">_xlfn.IFS(
    $I101=0,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$I101=1,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$I101&lt;G$14, MIN(Payline!N$5/10, COUNTIF(N99:N101, $Q$1)) +
              MIN(Payline!N$4/10, COUNTIF(N100:N102, $Q$1)) +
              MIN(Payline!N$3/10, COUNTIF(N101:N103, $Q$1)),
    TRUE, ""
)</f>
        <v>1</v>
      </c>
      <c r="V101" s="46">
        <v>97</v>
      </c>
      <c r="W101" s="43" cm="1">
        <f t="array" aca="1" ref="W101" ca="1">_xlfn.IFS(
    $I101=0,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$I101=1,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$I101=(C$14-2),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$I101=(C$14-1),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$I101&lt;C$14, MIN(Payline!J$5/10, COUNTIF(J99:J101, $W$1)) +
              MIN(Payline!J$4/10, COUNTIF(J100:J102, $W$1)) +
              MIN(Payline!J$3/10, COUNTIF(J101:J103, $W$1)),
    TRUE, ""
)</f>
        <v>0.7</v>
      </c>
      <c r="X101" s="43" cm="1">
        <f t="array" aca="1" ref="X101" ca="1">_xlfn.IFS(
    $I101=0,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$I101=1,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$I101=(D$14-2),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$I101=(D$14-1),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$I101&lt;D$14, MIN(Payline!K$5/10, COUNTIF(K99:K101, $W$1)) +
              MIN(Payline!K$4/10, COUNTIF(K100:K102, $W$1)) +
              MIN(Payline!K$3/10, COUNTIF(K101:K103, $W$1)),
    TRUE, ""
)</f>
        <v>0.7</v>
      </c>
      <c r="Y101" s="43" cm="1">
        <f t="array" aca="1" ref="Y101" ca="1">_xlfn.IFS(
    $I101=0,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$I101=1,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$I101=(E$14-2),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$I101=(E$14-1),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$I101&lt;E$14, MIN(Payline!L$5/10, COUNTIF(L99:L101, $W$1)) +
              MIN(Payline!L$4/10, COUNTIF(L100:L102, $W$1)) +
              MIN(Payline!L$3/10, COUNTIF(L101:L103, $W$1)),
    TRUE, ""
)</f>
        <v>0.7</v>
      </c>
      <c r="Z101" s="43" cm="1">
        <f t="array" aca="1" ref="Z101" ca="1">_xlfn.IFS(
    $I101=0,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$I101=1,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$I101=(F$14-2),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$I101=(F$14-1),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$I101&lt;F$14, MIN(Payline!M$5/10, COUNTIF(M99:M101, $W$1)) +
              MIN(Payline!M$4/10, COUNTIF(M100:M102, $W$1)) +
              MIN(Payline!M$3/10, COUNTIF(M101:M103, $W$1)),
    TRUE, ""
)</f>
        <v>0.6</v>
      </c>
      <c r="AA101" s="43" cm="1">
        <f t="array" aca="1" ref="AA101" ca="1">_xlfn.IFS(
    $I101=0,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$I101=1,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$I101=(G$14-2),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$I101=(G$14-1),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$I101&lt;G$14, MIN(Payline!N$5/10, COUNTIF(N99:N101, $W$1)) +
              MIN(Payline!N$4/10, COUNTIF(N100:N102, $W$1)) +
              MIN(Payline!N$3/10, COUNTIF(N101:N103, $W$1)),
    TRUE, ""
)</f>
        <v>0.7</v>
      </c>
      <c r="AB101" s="46">
        <v>97</v>
      </c>
      <c r="AC101" s="43" cm="1">
        <f t="array" aca="1" ref="AC101" ca="1">_xlfn.IFS(
    $I101=0,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$I101=1,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$I101=(C$14-2),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$I101=(C$14-1),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$I101&lt;C$14, MIN(Payline!J$5/10, COUNTIF(J99:J101, $AC$1)) +
              MIN(Payline!J$4/10, COUNTIF(J100:J102, $AC$1)) +
              MIN(Payline!J$3/10, COUNTIF(J101:J103, $AC$1)),
    TRUE, ""
)</f>
        <v>0</v>
      </c>
      <c r="AD101" s="43" cm="1">
        <f t="array" aca="1" ref="AD101" ca="1">_xlfn.IFS(
    $I101=0,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$I101=1,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$I101=(D$14-2),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$I101=(D$14-1),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$I101&lt;D$14, MIN(Payline!K$5/10, COUNTIF(K99:K101, $AC$1)) +
              MIN(Payline!K$4/10, COUNTIF(K100:K102, $AC$1)) +
              MIN(Payline!K$3/10, COUNTIF(K101:K103, $AC$1)),
    TRUE, ""
)</f>
        <v>0</v>
      </c>
      <c r="AE101" s="43" cm="1">
        <f t="array" aca="1" ref="AE101" ca="1">_xlfn.IFS(
    $I101=0,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$I101=1,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$I101=(E$14-2),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$I101=(E$14-1),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$I101&lt;E$14, MIN(Payline!L$5/10, COUNTIF(L99:L101, $AC$1)) +
              MIN(Payline!L$4/10, COUNTIF(L100:L102, $AC$1)) +
              MIN(Payline!L$3/10, COUNTIF(L101:L103, $AC$1)),
    TRUE, ""
)</f>
        <v>0</v>
      </c>
      <c r="AF101" s="43" cm="1">
        <f t="array" aca="1" ref="AF101" ca="1">_xlfn.IFS(
    $I101=0,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$I101=1,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$I101=(F$14-2),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$I101=(F$14-1),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$I101&lt;F$14, MIN(Payline!M$5/10, COUNTIF(M99:M101, $AC$1)) +
              MIN(Payline!M$4/10, COUNTIF(M100:M102, $AC$1)) +
              MIN(Payline!M$3/10, COUNTIF(M101:M103, $AC$1)),
    TRUE, ""
)</f>
        <v>0</v>
      </c>
      <c r="AG101" s="43" cm="1">
        <f t="array" aca="1" ref="AG101" ca="1">_xlfn.IFS(
    $I101=0,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$I101=1,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$I101=(G$14-2),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$I101=(G$14-1),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$I101&lt;G$14, MIN(Payline!N$5/10, COUNTIF(N99:N101, $AC$1)) +
              MIN(Payline!N$4/10, COUNTIF(N100:N102, $AC$1)) +
              MIN(Payline!N$3/10, COUNTIF(N101:N103, $AC$1)),
    TRUE, ""
)</f>
        <v>0</v>
      </c>
      <c r="AH101" s="46">
        <v>97</v>
      </c>
      <c r="AI101" s="43" cm="1">
        <f t="array" aca="1" ref="AI101" ca="1">_xlfn.IFS(
    $I101=0,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$I101=1,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$I101=(C$14-2),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$I101=(C$14-1),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$I101&lt;C$14, MIN(Payline!J$5/10, COUNTIF(J99:J101, $AI$1)) +
              MIN(Payline!J$4/10, COUNTIF(J100:J102, $AI$1)) +
              MIN(Payline!J$3/10, COUNTIF(J101:J103, $AI$1)),
    TRUE, ""
)</f>
        <v>0</v>
      </c>
      <c r="AJ101" s="43" cm="1">
        <f t="array" aca="1" ref="AJ101" ca="1">_xlfn.IFS(
    $I101=0,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$I101=1,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$I101=(D$14-2),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$I101=(D$14-1),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$I101&lt;D$14, MIN(Payline!K$5/10, COUNTIF(K99:K101, $AI$1)) +
              MIN(Payline!K$4/10, COUNTIF(K100:K102, $AI$1)) +
              MIN(Payline!K$3/10, COUNTIF(K101:K103, $AI$1)),
    TRUE, ""
)</f>
        <v>0</v>
      </c>
      <c r="AK101" s="43" cm="1">
        <f t="array" aca="1" ref="AK101" ca="1">_xlfn.IFS(
    $I101=0,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$I101=1,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$I101=(E$14-2),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$I101=(E$14-1),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$I101&lt;E$14, MIN(Payline!L$5/10, COUNTIF(L99:L101, $AI$1)) +
              MIN(Payline!L$4/10, COUNTIF(L100:L102, $AI$1)) +
              MIN(Payline!L$3/10, COUNTIF(L101:L103, $AI$1)),
    TRUE, ""
)</f>
        <v>0</v>
      </c>
      <c r="AL101" s="43" cm="1">
        <f t="array" aca="1" ref="AL101" ca="1">_xlfn.IFS(
    $I101=0,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$I101=1,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$I101=(F$14-2),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$I101=(F$14-1),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$I101&lt;F$14, MIN(Payline!M$5/10, COUNTIF(M99:M101, $AI$1)) +
              MIN(Payline!M$4/10, COUNTIF(M100:M102, $AI$1)) +
              MIN(Payline!M$3/10, COUNTIF(M101:M103, $AI$1)),
    TRUE, ""
)</f>
        <v>0</v>
      </c>
      <c r="AM101" s="43" cm="1">
        <f t="array" aca="1" ref="AM101" ca="1">_xlfn.IFS(
    $I101=0,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$I101=1,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$I101=(G$14-2),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$I101=(G$14-1),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$I101&lt;G$14, MIN(Payline!N$5/10, COUNTIF(N99:N101, $AI$1)) +
              MIN(Payline!N$4/10, COUNTIF(N100:N102, $AI$1)) +
              MIN(Payline!N$3/10, COUNTIF(N101:N103, $AI$1)),
    TRUE, ""
)</f>
        <v>0</v>
      </c>
      <c r="AN101" s="46">
        <v>97</v>
      </c>
      <c r="AO101" s="43" cm="1">
        <f t="array" aca="1" ref="AO101" ca="1">_xlfn.IFS(
    $I101=0,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$I101=1,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$I101=(C$14-2),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$I101=(C$14-1),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$I101&lt;C$14, MIN(Payline!J$5/10, COUNTIF(J99:J101, $AO$1)) +
              MIN(Payline!J$4/10, COUNTIF(J100:J102, $AO$1)) +
              MIN(Payline!J$3/10, COUNTIF(J101:J103, $AO$1)),
    TRUE, ""
)</f>
        <v>0</v>
      </c>
      <c r="AP101" s="43" cm="1">
        <f t="array" aca="1" ref="AP101" ca="1">_xlfn.IFS(
    $I101=0,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$I101=1,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$I101=(D$14-2),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$I101=(D$14-1),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$I101&lt;D$14, MIN(Payline!K$5/10, COUNTIF(K99:K101, $AO$1)) +
              MIN(Payline!K$4/10, COUNTIF(K100:K102, $AO$1)) +
              MIN(Payline!K$3/10, COUNTIF(K101:K103, $AO$1)),
    TRUE, ""
)</f>
        <v>0</v>
      </c>
      <c r="AQ101" s="43" cm="1">
        <f t="array" aca="1" ref="AQ101" ca="1">_xlfn.IFS(
    $I101=0,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$I101=1,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$I101=(E$14-2),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$I101=(E$14-1),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$I101&lt;E$14, MIN(Payline!L$5/10, COUNTIF(L99:L101, $AO$1)) +
              MIN(Payline!L$4/10, COUNTIF(L100:L102, $AO$1)) +
              MIN(Payline!L$3/10, COUNTIF(L101:L103, $AO$1)),
    TRUE, ""
)</f>
        <v>0</v>
      </c>
      <c r="AR101" s="43" cm="1">
        <f t="array" aca="1" ref="AR101" ca="1">_xlfn.IFS(
    $I101=0,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$I101=1,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$I101=(F$14-2),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$I101=(F$14-1),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$I101&lt;F$14, MIN(Payline!M$5/10, COUNTIF(M99:M101, $AO$1)) +
              MIN(Payline!M$4/10, COUNTIF(M100:M102, $AO$1)) +
              MIN(Payline!M$3/10, COUNTIF(M101:M103, $AO$1)),
    TRUE, ""
)</f>
        <v>0</v>
      </c>
      <c r="AS101" s="43" cm="1">
        <f t="array" aca="1" ref="AS101" ca="1">_xlfn.IFS(
    $I101=0,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$I101=1,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$I101=(G$14-2),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$I101=(G$14-1),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$I101&lt;G$14, MIN(Payline!N$5/10, COUNTIF(N99:N101, $AO$1)) +
              MIN(Payline!N$4/10, COUNTIF(N100:N102, $AO$1)) +
              MIN(Payline!N$3/10, COUNTIF(N101:N103, $AO$1)),
    TRUE, ""
)</f>
        <v>0</v>
      </c>
      <c r="AT101" s="46">
        <v>97</v>
      </c>
      <c r="AU101" s="43" cm="1">
        <f t="array" aca="1" ref="AU101" ca="1">_xlfn.IFS(
    $I101=0,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$I101=1,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$I101=(C$14-2),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$I101=(C$14-1),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$I101&lt;C$14, MIN(Payline!J$5/10, COUNTIF(J99:J101, $AU$1)) +
              MIN(Payline!J$4/10, COUNTIF(J100:J102, $AU$1)) +
              MIN(Payline!J$3/10, COUNTIF(J101:J103, $AU$1)),
    TRUE, ""
)</f>
        <v>0.7</v>
      </c>
      <c r="AV101" s="43" cm="1">
        <f t="array" aca="1" ref="AV101" ca="1">_xlfn.IFS(
    $I101=0,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$I101=1,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$I101=(D$14-2),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$I101=(D$14-1),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$I101&lt;D$14, MIN(Payline!K$5/10, COUNTIF(K99:K101, $AU$1)) +
              MIN(Payline!K$4/10, COUNTIF(K100:K102, $AU$1)) +
              MIN(Payline!K$3/10, COUNTIF(K101:K103, $AU$1)),
    TRUE, ""
)</f>
        <v>0.6</v>
      </c>
      <c r="AW101" s="43" cm="1">
        <f t="array" aca="1" ref="AW101" ca="1">_xlfn.IFS(
    $I101=0,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$I101=1,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$I101=(E$14-2),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$I101=(E$14-1),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$I101&lt;E$14, MIN(Payline!L$5/10, COUNTIF(L99:L101, $AU$1)) +
              MIN(Payline!L$4/10, COUNTIF(L100:L102, $AU$1)) +
              MIN(Payline!L$3/10, COUNTIF(L101:L103, $AU$1)),
    TRUE, ""
)</f>
        <v>0.7</v>
      </c>
      <c r="AX101" s="43" cm="1">
        <f t="array" aca="1" ref="AX101" ca="1">_xlfn.IFS(
    $I101=0,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$I101=1,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$I101=(F$14-2),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$I101=(F$14-1),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$I101&lt;F$14, MIN(Payline!M$5/10, COUNTIF(M99:M101, $AU$1)) +
              MIN(Payline!M$4/10, COUNTIF(M100:M102, $AU$1)) +
              MIN(Payline!M$3/10, COUNTIF(M101:M103, $AU$1)),
    TRUE, ""
)</f>
        <v>0.7</v>
      </c>
      <c r="AY101" s="43" cm="1">
        <f t="array" aca="1" ref="AY101" ca="1">_xlfn.IFS(
    $I101=0,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$I101=1,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$I101=(G$14-2),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$I101=(G$14-1),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$I101&lt;G$14, MIN(Payline!N$5/10, COUNTIF(N99:N101, $AU$1)) +
              MIN(Payline!N$4/10, COUNTIF(N100:N102, $AU$1)) +
              MIN(Payline!N$3/10, COUNTIF(N101:N103, $AU$1)),
    TRUE, ""
)</f>
        <v>0.7</v>
      </c>
      <c r="AZ101" s="46">
        <v>97</v>
      </c>
      <c r="BA101" s="43" cm="1">
        <f t="array" aca="1" ref="BA101" ca="1">_xlfn.IFS(
    $I101=0,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$I101&lt;C$14, MIN(Payline!J$5/10, COUNTIF(J99:J101, $BA$1)) +
              MIN(Payline!J$4/10, COUNTIF(J100:J102, $BA$1)) +
              MIN(Payline!J$3/10, COUNTIF(J101:J103, $BA$1)),
    TRUE, ""
)</f>
        <v>0</v>
      </c>
      <c r="BB101" s="43" cm="1">
        <f t="array" aca="1" ref="BB101" ca="1">_xlfn.IFS(
    $I101=0,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$I101&lt;D$14, MIN(Payline!K$5/10, COUNTIF(K99:K101, $BA$1)) +
              MIN(Payline!K$4/10, COUNTIF(K100:K102, $BA$1)) +
              MIN(Payline!K$3/10, COUNTIF(K101:K103, $BA$1)),
    TRUE, ""
)</f>
        <v>0</v>
      </c>
      <c r="BC101" s="43" cm="1">
        <f t="array" aca="1" ref="BC101" ca="1">_xlfn.IFS(
    $I101=0,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$I101&lt;E$14, MIN(Payline!L$5/10, COUNTIF(L99:L101, $BA$1)) +
              MIN(Payline!L$4/10, COUNTIF(L100:L102, $BA$1)) +
              MIN(Payline!L$3/10, COUNTIF(L101:L103, $BA$1)),
    TRUE, ""
)</f>
        <v>0</v>
      </c>
      <c r="BD101" s="43" cm="1">
        <f t="array" aca="1" ref="BD101" ca="1">_xlfn.IFS(
    $I101=0,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$I101&lt;F$14, MIN(Payline!M$5/10, COUNTIF(M99:M101, $BA$1)) +
              MIN(Payline!M$4/10, COUNTIF(M100:M102, $BA$1)) +
              MIN(Payline!M$3/10, COUNTIF(M101:M103, $BA$1)),
    TRUE, ""
)</f>
        <v>0</v>
      </c>
      <c r="BE101" s="43" cm="1">
        <f t="array" aca="1" ref="BE101" ca="1">_xlfn.IFS(
    $I101=0,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$I101&lt;G$14, MIN(Payline!N$5/10, COUNTIF(N99:N101, $BA$1)) +
              MIN(Payline!N$4/10, COUNTIF(N100:N102, $BA$1)) +
              MIN(Payline!N$3/10, COUNTIF(N101:N103, $BA$1)),
    TRUE, ""
)</f>
        <v>0</v>
      </c>
      <c r="BF101" s="46">
        <v>97</v>
      </c>
      <c r="BG101" s="43" cm="1">
        <f t="array" aca="1" ref="BG101" ca="1">_xlfn.IFS(
    $I101=0,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$I101&lt;C$14, MIN(Payline!J$5/10, COUNTIF(J99:J101, $BG$1)) +
              MIN(Payline!J$4/10, COUNTIF(J100:J102, $BG$1)) +
              MIN(Payline!J$3/10, COUNTIF(J101:J103, $BG$1)),
    TRUE, ""
)</f>
        <v>0</v>
      </c>
      <c r="BH101" s="43" cm="1">
        <f t="array" aca="1" ref="BH101" ca="1">_xlfn.IFS(
    $I101=0,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$I101&lt;D$14, MIN(Payline!K$5/10, COUNTIF(K99:K101, $BG$1)) +
              MIN(Payline!K$4/10, COUNTIF(K100:K102, $BG$1)) +
              MIN(Payline!K$3/10, COUNTIF(K101:K103, $BG$1)),
    TRUE, ""
)</f>
        <v>0</v>
      </c>
      <c r="BI101" s="43" cm="1">
        <f t="array" aca="1" ref="BI101" ca="1">_xlfn.IFS(
    $I101=0,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$I101&lt;E$14, MIN(Payline!L$5/10, COUNTIF(L99:L101, $BG$1)) +
              MIN(Payline!L$4/10, COUNTIF(L100:L102, $BG$1)) +
              MIN(Payline!L$3/10, COUNTIF(L101:L103, $BG$1)),
    TRUE, ""
)</f>
        <v>0</v>
      </c>
      <c r="BJ101" s="43" cm="1">
        <f t="array" aca="1" ref="BJ101" ca="1">_xlfn.IFS(
    $I101=0,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$I101&lt;F$14, MIN(Payline!M$5/10, COUNTIF(M99:M101, $BG$1)) +
              MIN(Payline!M$4/10, COUNTIF(M100:M102, $BG$1)) +
              MIN(Payline!M$3/10, COUNTIF(M101:M103, $BG$1)),
    TRUE, ""
)</f>
        <v>0</v>
      </c>
      <c r="BK101" s="43" cm="1">
        <f t="array" aca="1" ref="BK101" ca="1">_xlfn.IFS(
    $I101=0,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$I101&lt;G$14, MIN(Payline!N$5/10, COUNTIF(N99:N101, $BG$1)) +
              MIN(Payline!N$4/10, COUNTIF(N100:N102, $BG$1)) +
              MIN(Payline!N$3/10, COUNTIF(N101:N103, $BG$1)),
    TRUE, ""
)</f>
        <v>0</v>
      </c>
      <c r="BL101" s="46">
        <v>97</v>
      </c>
      <c r="BM101" s="43" cm="1">
        <f t="array" aca="1" ref="BM101" ca="1">_xlfn.IFS(
    $I101=0,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$I101&lt;C$14, MIN(Payline!J$5/10, COUNTIF(J99:J101, $BM$1)) +
              MIN(Payline!J$4/10, COUNTIF(J100:J102, $BM$1)) +
              MIN(Payline!J$3/10, COUNTIF(J101:J103, $BM$1)),
    TRUE, ""
)</f>
        <v>0.6</v>
      </c>
      <c r="BN101" s="43" cm="1">
        <f t="array" aca="1" ref="BN101" ca="1">_xlfn.IFS(
    $I101=0,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$I101&lt;D$14, MIN(Payline!K$5/10, COUNTIF(K99:K101, $BM$1)) +
              MIN(Payline!K$4/10, COUNTIF(K100:K102, $BM$1)) +
              MIN(Payline!K$3/10, COUNTIF(K101:K103, $BM$1)),
    TRUE, ""
)</f>
        <v>0.7</v>
      </c>
      <c r="BO101" s="43" cm="1">
        <f t="array" aca="1" ref="BO101" ca="1">_xlfn.IFS(
    $I101=0,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$I101&lt;E$14, MIN(Payline!L$5/10, COUNTIF(L99:L101, $BM$1)) +
              MIN(Payline!L$4/10, COUNTIF(L100:L102, $BM$1)) +
              MIN(Payline!L$3/10, COUNTIF(L101:L103, $BM$1)),
    TRUE, ""
)</f>
        <v>0.6</v>
      </c>
      <c r="BP101" s="43" cm="1">
        <f t="array" aca="1" ref="BP101" ca="1">_xlfn.IFS(
    $I101=0,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$I101&lt;F$14, MIN(Payline!M$5/10, COUNTIF(M99:M101, $BM$1)) +
              MIN(Payline!M$4/10, COUNTIF(M100:M102, $BM$1)) +
              MIN(Payline!M$3/10, COUNTIF(M101:M103, $BM$1)),
    TRUE, ""
)</f>
        <v>0.7</v>
      </c>
      <c r="BQ101" s="161" cm="1">
        <f t="array" aca="1" ref="BQ101" ca="1">_xlfn.IFS(
    $I101=0,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$I101&lt;G$14, MIN(Payline!N$5/10, COUNTIF(N99:N101, $BM$1)) +
              MIN(Payline!N$4/10, COUNTIF(N100:N102, $BM$1)) +
              MIN(Payline!N$3/10, COUNTIF(N101:N103, $BM$1)),
    TRUE, ""
)</f>
        <v>0.6</v>
      </c>
    </row>
    <row r="102" spans="1:69">
      <c r="A102" s="90" t="s">
        <v>8</v>
      </c>
      <c r="B102" s="63">
        <v>6</v>
      </c>
      <c r="C102" s="90">
        <f t="shared" ca="1" si="25"/>
        <v>1.4</v>
      </c>
      <c r="D102" s="43">
        <f t="shared" ca="1" si="26"/>
        <v>1.4</v>
      </c>
      <c r="E102" s="43">
        <f t="shared" ca="1" si="27"/>
        <v>1.4</v>
      </c>
      <c r="F102" s="43">
        <f t="shared" ca="1" si="28"/>
        <v>1.2</v>
      </c>
      <c r="G102" s="89">
        <f t="shared" ca="1" si="29"/>
        <v>1.4</v>
      </c>
      <c r="I102" s="84">
        <v>98</v>
      </c>
      <c r="J102" s="83" t="s">
        <v>190</v>
      </c>
      <c r="K102" s="83" t="s">
        <v>190</v>
      </c>
      <c r="L102" s="83" t="s">
        <v>190</v>
      </c>
      <c r="M102" s="83" t="s">
        <v>190</v>
      </c>
      <c r="N102" s="83" t="s">
        <v>190</v>
      </c>
      <c r="P102" s="46">
        <v>98</v>
      </c>
      <c r="Q102" s="43" cm="1">
        <f t="array" aca="1" ref="Q102" ca="1">_xlfn.IFS(
    $I102=0,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$I102=1,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$I102&lt;C$14, MIN(Payline!J$5/10, COUNTIF(J100:J102, $Q$1)) +
              MIN(Payline!J$4/10, COUNTIF(J101:J103, $Q$1)) +
              MIN(Payline!J$3/10, COUNTIF(J102:J104, $Q$1)),
    TRUE, ""
)</f>
        <v>0.7</v>
      </c>
      <c r="R102" s="43" cm="1">
        <f t="array" aca="1" ref="R102" ca="1">_xlfn.IFS(
    $I102=0,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$I102=1,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$I102&lt;D$14, MIN(Payline!K$5/10, COUNTIF(K100:K102, $Q$1)) +
              MIN(Payline!K$4/10, COUNTIF(K101:K103, $Q$1)) +
              MIN(Payline!K$3/10, COUNTIF(K102:K104, $Q$1)),
    TRUE, ""
)</f>
        <v>0.7</v>
      </c>
      <c r="S102" s="43" cm="1">
        <f t="array" aca="1" ref="S102" ca="1">_xlfn.IFS(
    $I102=0,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$I102=1,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$I102&lt;E$14, MIN(Payline!L$5/10, COUNTIF(L100:L102, $Q$1)) +
              MIN(Payline!L$4/10, COUNTIF(L101:L103, $Q$1)) +
              MIN(Payline!L$3/10, COUNTIF(L102:L104, $Q$1)),
    TRUE, ""
)</f>
        <v>0.7</v>
      </c>
      <c r="T102" s="43" cm="1">
        <f t="array" aca="1" ref="T102" ca="1">_xlfn.IFS(
    $I102=0,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$I102=1,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$I102&lt;F$14, MIN(Payline!M$5/10, COUNTIF(M100:M102, $Q$1)) +
              MIN(Payline!M$4/10, COUNTIF(M101:M103, $Q$1)) +
              MIN(Payline!M$3/10, COUNTIF(M102:M104, $Q$1)),
    TRUE, ""
)</f>
        <v>0.6</v>
      </c>
      <c r="U102" s="43" cm="1">
        <f t="array" aca="1" ref="U102" ca="1">_xlfn.IFS(
    $I102=0,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$I102=1,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$I102&lt;G$14, MIN(Payline!N$5/10, COUNTIF(N100:N102, $Q$1)) +
              MIN(Payline!N$4/10, COUNTIF(N101:N103, $Q$1)) +
              MIN(Payline!N$3/10, COUNTIF(N102:N104, $Q$1)),
    TRUE, ""
)</f>
        <v>0.7</v>
      </c>
      <c r="V102" s="46">
        <v>98</v>
      </c>
      <c r="W102" s="43" cm="1">
        <f t="array" aca="1" ref="W102" ca="1">_xlfn.IFS(
    $I102=0,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$I102=1,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$I102=(C$14-2),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$I102=(C$14-1),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$I102&lt;C$14, MIN(Payline!J$5/10, COUNTIF(J100:J102, $W$1)) +
              MIN(Payline!J$4/10, COUNTIF(J101:J103, $W$1)) +
              MIN(Payline!J$3/10, COUNTIF(J102:J104, $W$1)),
    TRUE, ""
)</f>
        <v>0.3</v>
      </c>
      <c r="X102" s="43" cm="1">
        <f t="array" aca="1" ref="X102" ca="1">_xlfn.IFS(
    $I102=0,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$I102=1,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$I102=(D$14-2),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$I102=(D$14-1),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$I102&lt;D$14, MIN(Payline!K$5/10, COUNTIF(K100:K102, $W$1)) +
              MIN(Payline!K$4/10, COUNTIF(K101:K103, $W$1)) +
              MIN(Payline!K$3/10, COUNTIF(K102:K104, $W$1)),
    TRUE, ""
)</f>
        <v>0.4</v>
      </c>
      <c r="Y102" s="43" cm="1">
        <f t="array" aca="1" ref="Y102" ca="1">_xlfn.IFS(
    $I102=0,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$I102=1,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$I102=(E$14-2),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$I102=(E$14-1),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$I102&lt;E$14, MIN(Payline!L$5/10, COUNTIF(L100:L102, $W$1)) +
              MIN(Payline!L$4/10, COUNTIF(L101:L103, $W$1)) +
              MIN(Payline!L$3/10, COUNTIF(L102:L104, $W$1)),
    TRUE, ""
)</f>
        <v>0.3</v>
      </c>
      <c r="Z102" s="43" cm="1">
        <f t="array" aca="1" ref="Z102" ca="1">_xlfn.IFS(
    $I102=0,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$I102=1,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$I102=(F$14-2),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$I102=(F$14-1),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$I102&lt;F$14, MIN(Payline!M$5/10, COUNTIF(M100:M102, $W$1)) +
              MIN(Payline!M$4/10, COUNTIF(M101:M103, $W$1)) +
              MIN(Payline!M$3/10, COUNTIF(M102:M104, $W$1)),
    TRUE, ""
)</f>
        <v>0.3</v>
      </c>
      <c r="AA102" s="43" cm="1">
        <f t="array" aca="1" ref="AA102" ca="1">_xlfn.IFS(
    $I102=0,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$I102=1,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$I102=(G$14-2),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$I102=(G$14-1),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$I102&lt;G$14, MIN(Payline!N$5/10, COUNTIF(N100:N102, $W$1)) +
              MIN(Payline!N$4/10, COUNTIF(N101:N103, $W$1)) +
              MIN(Payline!N$3/10, COUNTIF(N102:N104, $W$1)),
    TRUE, ""
)</f>
        <v>0.3</v>
      </c>
      <c r="AB102" s="46">
        <v>98</v>
      </c>
      <c r="AC102" s="43" cm="1">
        <f t="array" aca="1" ref="AC102" ca="1">_xlfn.IFS(
    $I102=0,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$I102=1,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$I102=(C$14-2),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$I102=(C$14-1),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$I102&lt;C$14, MIN(Payline!J$5/10, COUNTIF(J100:J102, $AC$1)) +
              MIN(Payline!J$4/10, COUNTIF(J101:J103, $AC$1)) +
              MIN(Payline!J$3/10, COUNTIF(J102:J104, $AC$1)),
    TRUE, ""
)</f>
        <v>0</v>
      </c>
      <c r="AD102" s="43" cm="1">
        <f t="array" aca="1" ref="AD102" ca="1">_xlfn.IFS(
    $I102=0,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$I102=1,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$I102=(D$14-2),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$I102=(D$14-1),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$I102&lt;D$14, MIN(Payline!K$5/10, COUNTIF(K100:K102, $AC$1)) +
              MIN(Payline!K$4/10, COUNTIF(K101:K103, $AC$1)) +
              MIN(Payline!K$3/10, COUNTIF(K102:K104, $AC$1)),
    TRUE, ""
)</f>
        <v>0</v>
      </c>
      <c r="AE102" s="43" cm="1">
        <f t="array" aca="1" ref="AE102" ca="1">_xlfn.IFS(
    $I102=0,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$I102=1,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$I102=(E$14-2),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$I102=(E$14-1),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$I102&lt;E$14, MIN(Payline!L$5/10, COUNTIF(L100:L102, $AC$1)) +
              MIN(Payline!L$4/10, COUNTIF(L101:L103, $AC$1)) +
              MIN(Payline!L$3/10, COUNTIF(L102:L104, $AC$1)),
    TRUE, ""
)</f>
        <v>0</v>
      </c>
      <c r="AF102" s="43" cm="1">
        <f t="array" aca="1" ref="AF102" ca="1">_xlfn.IFS(
    $I102=0,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$I102=1,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$I102=(F$14-2),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$I102=(F$14-1),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$I102&lt;F$14, MIN(Payline!M$5/10, COUNTIF(M100:M102, $AC$1)) +
              MIN(Payline!M$4/10, COUNTIF(M101:M103, $AC$1)) +
              MIN(Payline!M$3/10, COUNTIF(M102:M104, $AC$1)),
    TRUE, ""
)</f>
        <v>0</v>
      </c>
      <c r="AG102" s="43" cm="1">
        <f t="array" aca="1" ref="AG102" ca="1">_xlfn.IFS(
    $I102=0,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$I102=1,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$I102=(G$14-2),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$I102=(G$14-1),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$I102&lt;G$14, MIN(Payline!N$5/10, COUNTIF(N100:N102, $AC$1)) +
              MIN(Payline!N$4/10, COUNTIF(N101:N103, $AC$1)) +
              MIN(Payline!N$3/10, COUNTIF(N102:N104, $AC$1)),
    TRUE, ""
)</f>
        <v>0</v>
      </c>
      <c r="AH102" s="46">
        <v>98</v>
      </c>
      <c r="AI102" s="43" cm="1">
        <f t="array" aca="1" ref="AI102" ca="1">_xlfn.IFS(
    $I102=0,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$I102=1,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$I102=(C$14-2),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$I102=(C$14-1),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$I102&lt;C$14, MIN(Payline!J$5/10, COUNTIF(J100:J102, $AI$1)) +
              MIN(Payline!J$4/10, COUNTIF(J101:J103, $AI$1)) +
              MIN(Payline!J$3/10, COUNTIF(J102:J104, $AI$1)),
    TRUE, ""
)</f>
        <v>0</v>
      </c>
      <c r="AJ102" s="43" cm="1">
        <f t="array" aca="1" ref="AJ102" ca="1">_xlfn.IFS(
    $I102=0,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$I102=1,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$I102=(D$14-2),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$I102=(D$14-1),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$I102&lt;D$14, MIN(Payline!K$5/10, COUNTIF(K100:K102, $AI$1)) +
              MIN(Payline!K$4/10, COUNTIF(K101:K103, $AI$1)) +
              MIN(Payline!K$3/10, COUNTIF(K102:K104, $AI$1)),
    TRUE, ""
)</f>
        <v>0</v>
      </c>
      <c r="AK102" s="43" cm="1">
        <f t="array" aca="1" ref="AK102" ca="1">_xlfn.IFS(
    $I102=0,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$I102=1,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$I102=(E$14-2),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$I102=(E$14-1),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$I102&lt;E$14, MIN(Payline!L$5/10, COUNTIF(L100:L102, $AI$1)) +
              MIN(Payline!L$4/10, COUNTIF(L101:L103, $AI$1)) +
              MIN(Payline!L$3/10, COUNTIF(L102:L104, $AI$1)),
    TRUE, ""
)</f>
        <v>0</v>
      </c>
      <c r="AL102" s="43" cm="1">
        <f t="array" aca="1" ref="AL102" ca="1">_xlfn.IFS(
    $I102=0,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$I102=1,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$I102=(F$14-2),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$I102=(F$14-1),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$I102&lt;F$14, MIN(Payline!M$5/10, COUNTIF(M100:M102, $AI$1)) +
              MIN(Payline!M$4/10, COUNTIF(M101:M103, $AI$1)) +
              MIN(Payline!M$3/10, COUNTIF(M102:M104, $AI$1)),
    TRUE, ""
)</f>
        <v>0</v>
      </c>
      <c r="AM102" s="43" cm="1">
        <f t="array" aca="1" ref="AM102" ca="1">_xlfn.IFS(
    $I102=0,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$I102=1,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$I102=(G$14-2),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$I102=(G$14-1),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$I102&lt;G$14, MIN(Payline!N$5/10, COUNTIF(N100:N102, $AI$1)) +
              MIN(Payline!N$4/10, COUNTIF(N101:N103, $AI$1)) +
              MIN(Payline!N$3/10, COUNTIF(N102:N104, $AI$1)),
    TRUE, ""
)</f>
        <v>0</v>
      </c>
      <c r="AN102" s="46">
        <v>98</v>
      </c>
      <c r="AO102" s="43" cm="1">
        <f t="array" aca="1" ref="AO102" ca="1">_xlfn.IFS(
    $I102=0,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$I102=1,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$I102=(C$14-2),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$I102=(C$14-1),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$I102&lt;C$14, MIN(Payline!J$5/10, COUNTIF(J100:J102, $AO$1)) +
              MIN(Payline!J$4/10, COUNTIF(J101:J103, $AO$1)) +
              MIN(Payline!J$3/10, COUNTIF(J102:J104, $AO$1)),
    TRUE, ""
)</f>
        <v>0</v>
      </c>
      <c r="AP102" s="43" cm="1">
        <f t="array" aca="1" ref="AP102" ca="1">_xlfn.IFS(
    $I102=0,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$I102=1,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$I102=(D$14-2),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$I102=(D$14-1),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$I102&lt;D$14, MIN(Payline!K$5/10, COUNTIF(K100:K102, $AO$1)) +
              MIN(Payline!K$4/10, COUNTIF(K101:K103, $AO$1)) +
              MIN(Payline!K$3/10, COUNTIF(K102:K104, $AO$1)),
    TRUE, ""
)</f>
        <v>0</v>
      </c>
      <c r="AQ102" s="43" cm="1">
        <f t="array" aca="1" ref="AQ102" ca="1">_xlfn.IFS(
    $I102=0,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$I102=1,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$I102=(E$14-2),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$I102=(E$14-1),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$I102&lt;E$14, MIN(Payline!L$5/10, COUNTIF(L100:L102, $AO$1)) +
              MIN(Payline!L$4/10, COUNTIF(L101:L103, $AO$1)) +
              MIN(Payline!L$3/10, COUNTIF(L102:L104, $AO$1)),
    TRUE, ""
)</f>
        <v>0</v>
      </c>
      <c r="AR102" s="43" cm="1">
        <f t="array" aca="1" ref="AR102" ca="1">_xlfn.IFS(
    $I102=0,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$I102=1,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$I102=(F$14-2),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$I102=(F$14-1),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$I102&lt;F$14, MIN(Payline!M$5/10, COUNTIF(M100:M102, $AO$1)) +
              MIN(Payline!M$4/10, COUNTIF(M101:M103, $AO$1)) +
              MIN(Payline!M$3/10, COUNTIF(M102:M104, $AO$1)),
    TRUE, ""
)</f>
        <v>0</v>
      </c>
      <c r="AS102" s="43" cm="1">
        <f t="array" aca="1" ref="AS102" ca="1">_xlfn.IFS(
    $I102=0,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$I102=1,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$I102=(G$14-2),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$I102=(G$14-1),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$I102&lt;G$14, MIN(Payline!N$5/10, COUNTIF(N100:N102, $AO$1)) +
              MIN(Payline!N$4/10, COUNTIF(N101:N103, $AO$1)) +
              MIN(Payline!N$3/10, COUNTIF(N102:N104, $AO$1)),
    TRUE, ""
)</f>
        <v>0</v>
      </c>
      <c r="AT102" s="46">
        <v>98</v>
      </c>
      <c r="AU102" s="43" cm="1">
        <f t="array" aca="1" ref="AU102" ca="1">_xlfn.IFS(
    $I102=0,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$I102=1,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$I102=(C$14-2),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$I102=(C$14-1),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$I102&lt;C$14, MIN(Payline!J$5/10, COUNTIF(J100:J102, $AU$1)) +
              MIN(Payline!J$4/10, COUNTIF(J101:J103, $AU$1)) +
              MIN(Payline!J$3/10, COUNTIF(J102:J104, $AU$1)),
    TRUE, ""
)</f>
        <v>1</v>
      </c>
      <c r="AV102" s="43" cm="1">
        <f t="array" aca="1" ref="AV102" ca="1">_xlfn.IFS(
    $I102=0,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$I102=1,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$I102=(D$14-2),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$I102=(D$14-1),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$I102&lt;D$14, MIN(Payline!K$5/10, COUNTIF(K100:K102, $AU$1)) +
              MIN(Payline!K$4/10, COUNTIF(K101:K103, $AU$1)) +
              MIN(Payline!K$3/10, COUNTIF(K102:K104, $AU$1)),
    TRUE, ""
)</f>
        <v>1</v>
      </c>
      <c r="AW102" s="43" cm="1">
        <f t="array" aca="1" ref="AW102" ca="1">_xlfn.IFS(
    $I102=0,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$I102=1,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$I102=(E$14-2),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$I102=(E$14-1),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$I102&lt;E$14, MIN(Payline!L$5/10, COUNTIF(L100:L102, $AU$1)) +
              MIN(Payline!L$4/10, COUNTIF(L101:L103, $AU$1)) +
              MIN(Payline!L$3/10, COUNTIF(L102:L104, $AU$1)),
    TRUE, ""
)</f>
        <v>1</v>
      </c>
      <c r="AX102" s="43" cm="1">
        <f t="array" aca="1" ref="AX102" ca="1">_xlfn.IFS(
    $I102=0,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$I102=1,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$I102=(F$14-2),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$I102=(F$14-1),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$I102&lt;F$14, MIN(Payline!M$5/10, COUNTIF(M100:M102, $AU$1)) +
              MIN(Payline!M$4/10, COUNTIF(M101:M103, $AU$1)) +
              MIN(Payline!M$3/10, COUNTIF(M102:M104, $AU$1)),
    TRUE, ""
)</f>
        <v>1</v>
      </c>
      <c r="AY102" s="43" cm="1">
        <f t="array" aca="1" ref="AY102" ca="1">_xlfn.IFS(
    $I102=0,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$I102=1,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$I102=(G$14-2),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$I102=(G$14-1),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$I102&lt;G$14, MIN(Payline!N$5/10, COUNTIF(N100:N102, $AU$1)) +
              MIN(Payline!N$4/10, COUNTIF(N101:N103, $AU$1)) +
              MIN(Payline!N$3/10, COUNTIF(N102:N104, $AU$1)),
    TRUE, ""
)</f>
        <v>1</v>
      </c>
      <c r="AZ102" s="46">
        <v>98</v>
      </c>
      <c r="BA102" s="43" cm="1">
        <f t="array" aca="1" ref="BA102" ca="1">_xlfn.IFS(
    $I102=0,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$I102&lt;C$14, MIN(Payline!J$5/10, COUNTIF(J100:J102, $BA$1)) +
              MIN(Payline!J$4/10, COUNTIF(J101:J103, $BA$1)) +
              MIN(Payline!J$3/10, COUNTIF(J102:J104, $BA$1)),
    TRUE, ""
)</f>
        <v>0.3</v>
      </c>
      <c r="BB102" s="43" cm="1">
        <f t="array" aca="1" ref="BB102" ca="1">_xlfn.IFS(
    $I102=0,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$I102&lt;D$14, MIN(Payline!K$5/10, COUNTIF(K100:K102, $BA$1)) +
              MIN(Payline!K$4/10, COUNTIF(K101:K103, $BA$1)) +
              MIN(Payline!K$3/10, COUNTIF(K102:K104, $BA$1)),
    TRUE, ""
)</f>
        <v>0.3</v>
      </c>
      <c r="BC102" s="43" cm="1">
        <f t="array" aca="1" ref="BC102" ca="1">_xlfn.IFS(
    $I102=0,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$I102&lt;E$14, MIN(Payline!L$5/10, COUNTIF(L100:L102, $BA$1)) +
              MIN(Payline!L$4/10, COUNTIF(L101:L103, $BA$1)) +
              MIN(Payline!L$3/10, COUNTIF(L102:L104, $BA$1)),
    TRUE, ""
)</f>
        <v>0.3</v>
      </c>
      <c r="BD102" s="43" cm="1">
        <f t="array" aca="1" ref="BD102" ca="1">_xlfn.IFS(
    $I102=0,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$I102&lt;F$14, MIN(Payline!M$5/10, COUNTIF(M100:M102, $BA$1)) +
              MIN(Payline!M$4/10, COUNTIF(M101:M103, $BA$1)) +
              MIN(Payline!M$3/10, COUNTIF(M102:M104, $BA$1)),
    TRUE, ""
)</f>
        <v>0.4</v>
      </c>
      <c r="BE102" s="43" cm="1">
        <f t="array" aca="1" ref="BE102" ca="1">_xlfn.IFS(
    $I102=0,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$I102&lt;G$14, MIN(Payline!N$5/10, COUNTIF(N100:N102, $BA$1)) +
              MIN(Payline!N$4/10, COUNTIF(N101:N103, $BA$1)) +
              MIN(Payline!N$3/10, COUNTIF(N102:N104, $BA$1)),
    TRUE, ""
)</f>
        <v>0.3</v>
      </c>
      <c r="BF102" s="46">
        <v>98</v>
      </c>
      <c r="BG102" s="43" cm="1">
        <f t="array" aca="1" ref="BG102" ca="1">_xlfn.IFS(
    $I102=0,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$I102&lt;C$14, MIN(Payline!J$5/10, COUNTIF(J100:J102, $BG$1)) +
              MIN(Payline!J$4/10, COUNTIF(J101:J103, $BG$1)) +
              MIN(Payline!J$3/10, COUNTIF(J102:J104, $BG$1)),
    TRUE, ""
)</f>
        <v>0</v>
      </c>
      <c r="BH102" s="43" cm="1">
        <f t="array" aca="1" ref="BH102" ca="1">_xlfn.IFS(
    $I102=0,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$I102&lt;D$14, MIN(Payline!K$5/10, COUNTIF(K100:K102, $BG$1)) +
              MIN(Payline!K$4/10, COUNTIF(K101:K103, $BG$1)) +
              MIN(Payline!K$3/10, COUNTIF(K102:K104, $BG$1)),
    TRUE, ""
)</f>
        <v>0</v>
      </c>
      <c r="BI102" s="43" cm="1">
        <f t="array" aca="1" ref="BI102" ca="1">_xlfn.IFS(
    $I102=0,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$I102&lt;E$14, MIN(Payline!L$5/10, COUNTIF(L100:L102, $BG$1)) +
              MIN(Payline!L$4/10, COUNTIF(L101:L103, $BG$1)) +
              MIN(Payline!L$3/10, COUNTIF(L102:L104, $BG$1)),
    TRUE, ""
)</f>
        <v>0</v>
      </c>
      <c r="BJ102" s="43" cm="1">
        <f t="array" aca="1" ref="BJ102" ca="1">_xlfn.IFS(
    $I102=0,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$I102&lt;F$14, MIN(Payline!M$5/10, COUNTIF(M100:M102, $BG$1)) +
              MIN(Payline!M$4/10, COUNTIF(M101:M103, $BG$1)) +
              MIN(Payline!M$3/10, COUNTIF(M102:M104, $BG$1)),
    TRUE, ""
)</f>
        <v>0</v>
      </c>
      <c r="BK102" s="43" cm="1">
        <f t="array" aca="1" ref="BK102" ca="1">_xlfn.IFS(
    $I102=0,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$I102&lt;G$14, MIN(Payline!N$5/10, COUNTIF(N100:N102, $BG$1)) +
              MIN(Payline!N$4/10, COUNTIF(N101:N103, $BG$1)) +
              MIN(Payline!N$3/10, COUNTIF(N102:N104, $BG$1)),
    TRUE, ""
)</f>
        <v>0</v>
      </c>
      <c r="BL102" s="46">
        <v>98</v>
      </c>
      <c r="BM102" s="43" cm="1">
        <f t="array" aca="1" ref="BM102" ca="1">_xlfn.IFS(
    $I102=0,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$I102&lt;C$14, MIN(Payline!J$5/10, COUNTIF(J100:J102, $BM$1)) +
              MIN(Payline!J$4/10, COUNTIF(J101:J103, $BM$1)) +
              MIN(Payline!J$3/10, COUNTIF(J102:J104, $BM$1)),
    TRUE, ""
)</f>
        <v>0.7</v>
      </c>
      <c r="BN102" s="43" cm="1">
        <f t="array" aca="1" ref="BN102" ca="1">_xlfn.IFS(
    $I102=0,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$I102&lt;D$14, MIN(Payline!K$5/10, COUNTIF(K100:K102, $BM$1)) +
              MIN(Payline!K$4/10, COUNTIF(K101:K103, $BM$1)) +
              MIN(Payline!K$3/10, COUNTIF(K102:K104, $BM$1)),
    TRUE, ""
)</f>
        <v>0.6</v>
      </c>
      <c r="BO102" s="43" cm="1">
        <f t="array" aca="1" ref="BO102" ca="1">_xlfn.IFS(
    $I102=0,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$I102&lt;E$14, MIN(Payline!L$5/10, COUNTIF(L100:L102, $BM$1)) +
              MIN(Payline!L$4/10, COUNTIF(L101:L103, $BM$1)) +
              MIN(Payline!L$3/10, COUNTIF(L102:L104, $BM$1)),
    TRUE, ""
)</f>
        <v>0.7</v>
      </c>
      <c r="BP102" s="43" cm="1">
        <f t="array" aca="1" ref="BP102" ca="1">_xlfn.IFS(
    $I102=0,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$I102&lt;F$14, MIN(Payline!M$5/10, COUNTIF(M100:M102, $BM$1)) +
              MIN(Payline!M$4/10, COUNTIF(M101:M103, $BM$1)) +
              MIN(Payline!M$3/10, COUNTIF(M102:M104, $BM$1)),
    TRUE, ""
)</f>
        <v>0.7</v>
      </c>
      <c r="BQ102" s="161" cm="1">
        <f t="array" aca="1" ref="BQ102" ca="1">_xlfn.IFS(
    $I102=0,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$I102&lt;G$14, MIN(Payline!N$5/10, COUNTIF(N100:N102, $BM$1)) +
              MIN(Payline!N$4/10, COUNTIF(N101:N103, $BM$1)) +
              MIN(Payline!N$3/10, COUNTIF(N102:N104, $BM$1)),
    TRUE, ""
)</f>
        <v>0.7</v>
      </c>
    </row>
    <row r="103" spans="1:69">
      <c r="A103" s="90" t="s">
        <v>7</v>
      </c>
      <c r="B103" s="63">
        <v>7</v>
      </c>
      <c r="C103" s="90">
        <f t="shared" ca="1" si="25"/>
        <v>2.2999999999999998</v>
      </c>
      <c r="D103" s="43">
        <f t="shared" ca="1" si="26"/>
        <v>2.5999999999999996</v>
      </c>
      <c r="E103" s="43">
        <f t="shared" ca="1" si="27"/>
        <v>2.2999999999999998</v>
      </c>
      <c r="F103" s="43">
        <f t="shared" ca="1" si="28"/>
        <v>2.1</v>
      </c>
      <c r="G103" s="89">
        <f t="shared" ca="1" si="29"/>
        <v>2.2999999999999998</v>
      </c>
      <c r="I103" s="84">
        <v>99</v>
      </c>
      <c r="J103" s="83" t="s">
        <v>193</v>
      </c>
      <c r="K103" s="83" t="s">
        <v>193</v>
      </c>
      <c r="L103" s="83" t="s">
        <v>193</v>
      </c>
      <c r="M103" s="83" t="s">
        <v>193</v>
      </c>
      <c r="N103" s="83" t="s">
        <v>193</v>
      </c>
      <c r="P103" s="46">
        <v>99</v>
      </c>
      <c r="Q103" s="43" cm="1">
        <f t="array" aca="1" ref="Q103" ca="1">_xlfn.IFS(
    $I103=0,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$I103=1,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$I103&lt;C$14, MIN(Payline!J$5/10, COUNTIF(J101:J103, $Q$1)) +
              MIN(Payline!J$4/10, COUNTIF(J102:J104, $Q$1)) +
              MIN(Payline!J$3/10, COUNTIF(J103:J105, $Q$1)),
    TRUE, ""
)</f>
        <v>0.3</v>
      </c>
      <c r="R103" s="43" cm="1">
        <f t="array" aca="1" ref="R103" ca="1">_xlfn.IFS(
    $I103=0,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$I103=1,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$I103&lt;D$14, MIN(Payline!K$5/10, COUNTIF(K101:K103, $Q$1)) +
              MIN(Payline!K$4/10, COUNTIF(K102:K104, $Q$1)) +
              MIN(Payline!K$3/10, COUNTIF(K103:K105, $Q$1)),
    TRUE, ""
)</f>
        <v>0.4</v>
      </c>
      <c r="S103" s="43" cm="1">
        <f t="array" aca="1" ref="S103" ca="1">_xlfn.IFS(
    $I103=0,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$I103=1,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$I103&lt;E$14, MIN(Payline!L$5/10, COUNTIF(L101:L103, $Q$1)) +
              MIN(Payline!L$4/10, COUNTIF(L102:L104, $Q$1)) +
              MIN(Payline!L$3/10, COUNTIF(L103:L105, $Q$1)),
    TRUE, ""
)</f>
        <v>0.3</v>
      </c>
      <c r="T103" s="43" cm="1">
        <f t="array" aca="1" ref="T103" ca="1">_xlfn.IFS(
    $I103=0,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$I103=1,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$I103&lt;F$14, MIN(Payline!M$5/10, COUNTIF(M101:M103, $Q$1)) +
              MIN(Payline!M$4/10, COUNTIF(M102:M104, $Q$1)) +
              MIN(Payline!M$3/10, COUNTIF(M103:M105, $Q$1)),
    TRUE, ""
)</f>
        <v>0.3</v>
      </c>
      <c r="U103" s="43" cm="1">
        <f t="array" aca="1" ref="U103" ca="1">_xlfn.IFS(
    $I103=0,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$I103=1,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$I103&lt;G$14, MIN(Payline!N$5/10, COUNTIF(N101:N103, $Q$1)) +
              MIN(Payline!N$4/10, COUNTIF(N102:N104, $Q$1)) +
              MIN(Payline!N$3/10, COUNTIF(N103:N105, $Q$1)),
    TRUE, ""
)</f>
        <v>0.3</v>
      </c>
      <c r="V103" s="46">
        <v>99</v>
      </c>
      <c r="W103" s="43" cm="1">
        <f t="array" aca="1" ref="W103" ca="1">_xlfn.IFS(
    $I103=0,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$I103=1,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$I103=(C$14-2),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$I103=(C$14-1),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$I103&lt;C$14, MIN(Payline!J$5/10, COUNTIF(J101:J103, $W$1)) +
              MIN(Payline!J$4/10, COUNTIF(J102:J104, $W$1)) +
              MIN(Payline!J$3/10, COUNTIF(J103:J105, $W$1)),
    TRUE, ""
)</f>
        <v>0</v>
      </c>
      <c r="X103" s="43" cm="1">
        <f t="array" aca="1" ref="X103" ca="1">_xlfn.IFS(
    $I103=0,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$I103=1,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$I103=(D$14-2),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$I103=(D$14-1),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$I103&lt;D$14, MIN(Payline!K$5/10, COUNTIF(K101:K103, $W$1)) +
              MIN(Payline!K$4/10, COUNTIF(K102:K104, $W$1)) +
              MIN(Payline!K$3/10, COUNTIF(K103:K105, $W$1)),
    TRUE, ""
)</f>
        <v>0</v>
      </c>
      <c r="Y103" s="43" cm="1">
        <f t="array" aca="1" ref="Y103" ca="1">_xlfn.IFS(
    $I103=0,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$I103=1,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$I103=(E$14-2),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$I103=(E$14-1),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$I103&lt;E$14, MIN(Payline!L$5/10, COUNTIF(L101:L103, $W$1)) +
              MIN(Payline!L$4/10, COUNTIF(L102:L104, $W$1)) +
              MIN(Payline!L$3/10, COUNTIF(L103:L105, $W$1)),
    TRUE, ""
)</f>
        <v>0</v>
      </c>
      <c r="Z103" s="43" cm="1">
        <f t="array" aca="1" ref="Z103" ca="1">_xlfn.IFS(
    $I103=0,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$I103=1,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$I103=(F$14-2),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$I103=(F$14-1),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$I103&lt;F$14, MIN(Payline!M$5/10, COUNTIF(M101:M103, $W$1)) +
              MIN(Payline!M$4/10, COUNTIF(M102:M104, $W$1)) +
              MIN(Payline!M$3/10, COUNTIF(M103:M105, $W$1)),
    TRUE, ""
)</f>
        <v>0</v>
      </c>
      <c r="AA103" s="43" cm="1">
        <f t="array" aca="1" ref="AA103" ca="1">_xlfn.IFS(
    $I103=0,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$I103=1,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$I103=(G$14-2),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$I103=(G$14-1),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$I103&lt;G$14, MIN(Payline!N$5/10, COUNTIF(N101:N103, $W$1)) +
              MIN(Payline!N$4/10, COUNTIF(N102:N104, $W$1)) +
              MIN(Payline!N$3/10, COUNTIF(N103:N105, $W$1)),
    TRUE, ""
)</f>
        <v>0</v>
      </c>
      <c r="AB103" s="46">
        <v>99</v>
      </c>
      <c r="AC103" s="43" cm="1">
        <f t="array" aca="1" ref="AC103" ca="1">_xlfn.IFS(
    $I103=0,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$I103=1,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$I103=(C$14-2),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$I103=(C$14-1),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$I103&lt;C$14, MIN(Payline!J$5/10, COUNTIF(J101:J103, $AC$1)) +
              MIN(Payline!J$4/10, COUNTIF(J102:J104, $AC$1)) +
              MIN(Payline!J$3/10, COUNTIF(J103:J105, $AC$1)),
    TRUE, ""
)</f>
        <v>0</v>
      </c>
      <c r="AD103" s="43" cm="1">
        <f t="array" aca="1" ref="AD103" ca="1">_xlfn.IFS(
    $I103=0,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$I103=1,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$I103=(D$14-2),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$I103=(D$14-1),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$I103&lt;D$14, MIN(Payline!K$5/10, COUNTIF(K101:K103, $AC$1)) +
              MIN(Payline!K$4/10, COUNTIF(K102:K104, $AC$1)) +
              MIN(Payline!K$3/10, COUNTIF(K103:K105, $AC$1)),
    TRUE, ""
)</f>
        <v>0</v>
      </c>
      <c r="AE103" s="43" cm="1">
        <f t="array" aca="1" ref="AE103" ca="1">_xlfn.IFS(
    $I103=0,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$I103=1,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$I103=(E$14-2),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$I103=(E$14-1),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$I103&lt;E$14, MIN(Payline!L$5/10, COUNTIF(L101:L103, $AC$1)) +
              MIN(Payline!L$4/10, COUNTIF(L102:L104, $AC$1)) +
              MIN(Payline!L$3/10, COUNTIF(L103:L105, $AC$1)),
    TRUE, ""
)</f>
        <v>0</v>
      </c>
      <c r="AF103" s="43" cm="1">
        <f t="array" aca="1" ref="AF103" ca="1">_xlfn.IFS(
    $I103=0,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$I103=1,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$I103=(F$14-2),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$I103=(F$14-1),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$I103&lt;F$14, MIN(Payline!M$5/10, COUNTIF(M101:M103, $AC$1)) +
              MIN(Payline!M$4/10, COUNTIF(M102:M104, $AC$1)) +
              MIN(Payline!M$3/10, COUNTIF(M103:M105, $AC$1)),
    TRUE, ""
)</f>
        <v>0</v>
      </c>
      <c r="AG103" s="43" cm="1">
        <f t="array" aca="1" ref="AG103" ca="1">_xlfn.IFS(
    $I103=0,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$I103=1,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$I103=(G$14-2),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$I103=(G$14-1),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$I103&lt;G$14, MIN(Payline!N$5/10, COUNTIF(N101:N103, $AC$1)) +
              MIN(Payline!N$4/10, COUNTIF(N102:N104, $AC$1)) +
              MIN(Payline!N$3/10, COUNTIF(N103:N105, $AC$1)),
    TRUE, ""
)</f>
        <v>0</v>
      </c>
      <c r="AH103" s="46">
        <v>99</v>
      </c>
      <c r="AI103" s="43" cm="1">
        <f t="array" aca="1" ref="AI103" ca="1">_xlfn.IFS(
    $I103=0,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$I103=1,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$I103=(C$14-2),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$I103=(C$14-1),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$I103&lt;C$14, MIN(Payline!J$5/10, COUNTIF(J101:J103, $AI$1)) +
              MIN(Payline!J$4/10, COUNTIF(J102:J104, $AI$1)) +
              MIN(Payline!J$3/10, COUNTIF(J103:J105, $AI$1)),
    TRUE, ""
)</f>
        <v>0</v>
      </c>
      <c r="AJ103" s="43" cm="1">
        <f t="array" aca="1" ref="AJ103" ca="1">_xlfn.IFS(
    $I103=0,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$I103=1,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$I103=(D$14-2),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$I103=(D$14-1),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$I103&lt;D$14, MIN(Payline!K$5/10, COUNTIF(K101:K103, $AI$1)) +
              MIN(Payline!K$4/10, COUNTIF(K102:K104, $AI$1)) +
              MIN(Payline!K$3/10, COUNTIF(K103:K105, $AI$1)),
    TRUE, ""
)</f>
        <v>0</v>
      </c>
      <c r="AK103" s="43" cm="1">
        <f t="array" aca="1" ref="AK103" ca="1">_xlfn.IFS(
    $I103=0,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$I103=1,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$I103=(E$14-2),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$I103=(E$14-1),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$I103&lt;E$14, MIN(Payline!L$5/10, COUNTIF(L101:L103, $AI$1)) +
              MIN(Payline!L$4/10, COUNTIF(L102:L104, $AI$1)) +
              MIN(Payline!L$3/10, COUNTIF(L103:L105, $AI$1)),
    TRUE, ""
)</f>
        <v>0</v>
      </c>
      <c r="AL103" s="43" cm="1">
        <f t="array" aca="1" ref="AL103" ca="1">_xlfn.IFS(
    $I103=0,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$I103=1,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$I103=(F$14-2),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$I103=(F$14-1),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$I103&lt;F$14, MIN(Payline!M$5/10, COUNTIF(M101:M103, $AI$1)) +
              MIN(Payline!M$4/10, COUNTIF(M102:M104, $AI$1)) +
              MIN(Payline!M$3/10, COUNTIF(M103:M105, $AI$1)),
    TRUE, ""
)</f>
        <v>0</v>
      </c>
      <c r="AM103" s="43" cm="1">
        <f t="array" aca="1" ref="AM103" ca="1">_xlfn.IFS(
    $I103=0,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$I103=1,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$I103=(G$14-2),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$I103=(G$14-1),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$I103&lt;G$14, MIN(Payline!N$5/10, COUNTIF(N101:N103, $AI$1)) +
              MIN(Payline!N$4/10, COUNTIF(N102:N104, $AI$1)) +
              MIN(Payline!N$3/10, COUNTIF(N103:N105, $AI$1)),
    TRUE, ""
)</f>
        <v>0</v>
      </c>
      <c r="AN103" s="46">
        <v>99</v>
      </c>
      <c r="AO103" s="43" cm="1">
        <f t="array" aca="1" ref="AO103" ca="1">_xlfn.IFS(
    $I103=0,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$I103=1,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$I103=(C$14-2),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$I103=(C$14-1),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$I103&lt;C$14, MIN(Payline!J$5/10, COUNTIF(J101:J103, $AO$1)) +
              MIN(Payline!J$4/10, COUNTIF(J102:J104, $AO$1)) +
              MIN(Payline!J$3/10, COUNTIF(J103:J105, $AO$1)),
    TRUE, ""
)</f>
        <v>0</v>
      </c>
      <c r="AP103" s="43" cm="1">
        <f t="array" aca="1" ref="AP103" ca="1">_xlfn.IFS(
    $I103=0,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$I103=1,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$I103=(D$14-2),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$I103=(D$14-1),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$I103&lt;D$14, MIN(Payline!K$5/10, COUNTIF(K101:K103, $AO$1)) +
              MIN(Payline!K$4/10, COUNTIF(K102:K104, $AO$1)) +
              MIN(Payline!K$3/10, COUNTIF(K103:K105, $AO$1)),
    TRUE, ""
)</f>
        <v>0</v>
      </c>
      <c r="AQ103" s="43" cm="1">
        <f t="array" aca="1" ref="AQ103" ca="1">_xlfn.IFS(
    $I103=0,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$I103=1,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$I103=(E$14-2),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$I103=(E$14-1),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$I103&lt;E$14, MIN(Payline!L$5/10, COUNTIF(L101:L103, $AO$1)) +
              MIN(Payline!L$4/10, COUNTIF(L102:L104, $AO$1)) +
              MIN(Payline!L$3/10, COUNTIF(L103:L105, $AO$1)),
    TRUE, ""
)</f>
        <v>0</v>
      </c>
      <c r="AR103" s="43" cm="1">
        <f t="array" aca="1" ref="AR103" ca="1">_xlfn.IFS(
    $I103=0,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$I103=1,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$I103=(F$14-2),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$I103=(F$14-1),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$I103&lt;F$14, MIN(Payline!M$5/10, COUNTIF(M101:M103, $AO$1)) +
              MIN(Payline!M$4/10, COUNTIF(M102:M104, $AO$1)) +
              MIN(Payline!M$3/10, COUNTIF(M103:M105, $AO$1)),
    TRUE, ""
)</f>
        <v>0</v>
      </c>
      <c r="AS103" s="43" cm="1">
        <f t="array" aca="1" ref="AS103" ca="1">_xlfn.IFS(
    $I103=0,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$I103=1,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$I103=(G$14-2),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$I103=(G$14-1),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$I103&lt;G$14, MIN(Payline!N$5/10, COUNTIF(N101:N103, $AO$1)) +
              MIN(Payline!N$4/10, COUNTIF(N102:N104, $AO$1)) +
              MIN(Payline!N$3/10, COUNTIF(N103:N105, $AO$1)),
    TRUE, ""
)</f>
        <v>0</v>
      </c>
      <c r="AT103" s="46">
        <v>99</v>
      </c>
      <c r="AU103" s="43" cm="1">
        <f t="array" aca="1" ref="AU103" ca="1">_xlfn.IFS(
    $I103=0,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$I103=1,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$I103=(C$14-2),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$I103=(C$14-1),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$I103&lt;C$14, MIN(Payline!J$5/10, COUNTIF(J101:J103, $AU$1)) +
              MIN(Payline!J$4/10, COUNTIF(J102:J104, $AU$1)) +
              MIN(Payline!J$3/10, COUNTIF(J103:J105, $AU$1)),
    TRUE, ""
)</f>
        <v>1</v>
      </c>
      <c r="AV103" s="43" cm="1">
        <f t="array" aca="1" ref="AV103" ca="1">_xlfn.IFS(
    $I103=0,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$I103=1,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$I103=(D$14-2),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$I103=(D$14-1),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$I103&lt;D$14, MIN(Payline!K$5/10, COUNTIF(K101:K103, $AU$1)) +
              MIN(Payline!K$4/10, COUNTIF(K102:K104, $AU$1)) +
              MIN(Payline!K$3/10, COUNTIF(K103:K105, $AU$1)),
    TRUE, ""
)</f>
        <v>1</v>
      </c>
      <c r="AW103" s="43" cm="1">
        <f t="array" aca="1" ref="AW103" ca="1">_xlfn.IFS(
    $I103=0,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$I103=1,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$I103=(E$14-2),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$I103=(E$14-1),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$I103&lt;E$14, MIN(Payline!L$5/10, COUNTIF(L101:L103, $AU$1)) +
              MIN(Payline!L$4/10, COUNTIF(L102:L104, $AU$1)) +
              MIN(Payline!L$3/10, COUNTIF(L103:L105, $AU$1)),
    TRUE, ""
)</f>
        <v>1</v>
      </c>
      <c r="AX103" s="43" cm="1">
        <f t="array" aca="1" ref="AX103" ca="1">_xlfn.IFS(
    $I103=0,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$I103=1,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$I103=(F$14-2),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$I103=(F$14-1),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$I103&lt;F$14, MIN(Payline!M$5/10, COUNTIF(M101:M103, $AU$1)) +
              MIN(Payline!M$4/10, COUNTIF(M102:M104, $AU$1)) +
              MIN(Payline!M$3/10, COUNTIF(M103:M105, $AU$1)),
    TRUE, ""
)</f>
        <v>1</v>
      </c>
      <c r="AY103" s="43" cm="1">
        <f t="array" aca="1" ref="AY103" ca="1">_xlfn.IFS(
    $I103=0,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$I103=1,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$I103=(G$14-2),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$I103=(G$14-1),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$I103&lt;G$14, MIN(Payline!N$5/10, COUNTIF(N101:N103, $AU$1)) +
              MIN(Payline!N$4/10, COUNTIF(N102:N104, $AU$1)) +
              MIN(Payline!N$3/10, COUNTIF(N103:N105, $AU$1)),
    TRUE, ""
)</f>
        <v>1</v>
      </c>
      <c r="AZ103" s="46">
        <v>99</v>
      </c>
      <c r="BA103" s="43" cm="1">
        <f t="array" aca="1" ref="BA103" ca="1">_xlfn.IFS(
    $I103=0,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$I103&lt;C$14, MIN(Payline!J$5/10, COUNTIF(J101:J103, $BA$1)) +
              MIN(Payline!J$4/10, COUNTIF(J102:J104, $BA$1)) +
              MIN(Payline!J$3/10, COUNTIF(J103:J105, $BA$1)),
    TRUE, ""
)</f>
        <v>0.7</v>
      </c>
      <c r="BB103" s="43" cm="1">
        <f t="array" aca="1" ref="BB103" ca="1">_xlfn.IFS(
    $I103=0,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$I103&lt;D$14, MIN(Payline!K$5/10, COUNTIF(K101:K103, $BA$1)) +
              MIN(Payline!K$4/10, COUNTIF(K102:K104, $BA$1)) +
              MIN(Payline!K$3/10, COUNTIF(K103:K105, $BA$1)),
    TRUE, ""
)</f>
        <v>0.6</v>
      </c>
      <c r="BC103" s="43" cm="1">
        <f t="array" aca="1" ref="BC103" ca="1">_xlfn.IFS(
    $I103=0,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$I103&lt;E$14, MIN(Payline!L$5/10, COUNTIF(L101:L103, $BA$1)) +
              MIN(Payline!L$4/10, COUNTIF(L102:L104, $BA$1)) +
              MIN(Payline!L$3/10, COUNTIF(L103:L105, $BA$1)),
    TRUE, ""
)</f>
        <v>0.7</v>
      </c>
      <c r="BD103" s="43" cm="1">
        <f t="array" aca="1" ref="BD103" ca="1">_xlfn.IFS(
    $I103=0,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$I103&lt;F$14, MIN(Payline!M$5/10, COUNTIF(M101:M103, $BA$1)) +
              MIN(Payline!M$4/10, COUNTIF(M102:M104, $BA$1)) +
              MIN(Payline!M$3/10, COUNTIF(M103:M105, $BA$1)),
    TRUE, ""
)</f>
        <v>0.7</v>
      </c>
      <c r="BE103" s="43" cm="1">
        <f t="array" aca="1" ref="BE103" ca="1">_xlfn.IFS(
    $I103=0,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$I103&lt;G$14, MIN(Payline!N$5/10, COUNTIF(N101:N103, $BA$1)) +
              MIN(Payline!N$4/10, COUNTIF(N102:N104, $BA$1)) +
              MIN(Payline!N$3/10, COUNTIF(N103:N105, $BA$1)),
    TRUE, ""
)</f>
        <v>0.7</v>
      </c>
      <c r="BF103" s="46">
        <v>99</v>
      </c>
      <c r="BG103" s="43" cm="1">
        <f t="array" aca="1" ref="BG103" ca="1">_xlfn.IFS(
    $I103=0,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$I103&lt;C$14, MIN(Payline!J$5/10, COUNTIF(J101:J103, $BG$1)) +
              MIN(Payline!J$4/10, COUNTIF(J102:J104, $BG$1)) +
              MIN(Payline!J$3/10, COUNTIF(J103:J105, $BG$1)),
    TRUE, ""
)</f>
        <v>0</v>
      </c>
      <c r="BH103" s="43" cm="1">
        <f t="array" aca="1" ref="BH103" ca="1">_xlfn.IFS(
    $I103=0,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$I103&lt;D$14, MIN(Payline!K$5/10, COUNTIF(K101:K103, $BG$1)) +
              MIN(Payline!K$4/10, COUNTIF(K102:K104, $BG$1)) +
              MIN(Payline!K$3/10, COUNTIF(K103:K105, $BG$1)),
    TRUE, ""
)</f>
        <v>0</v>
      </c>
      <c r="BI103" s="43" cm="1">
        <f t="array" aca="1" ref="BI103" ca="1">_xlfn.IFS(
    $I103=0,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$I103&lt;E$14, MIN(Payline!L$5/10, COUNTIF(L101:L103, $BG$1)) +
              MIN(Payline!L$4/10, COUNTIF(L102:L104, $BG$1)) +
              MIN(Payline!L$3/10, COUNTIF(L103:L105, $BG$1)),
    TRUE, ""
)</f>
        <v>0</v>
      </c>
      <c r="BJ103" s="43" cm="1">
        <f t="array" aca="1" ref="BJ103" ca="1">_xlfn.IFS(
    $I103=0,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$I103&lt;F$14, MIN(Payline!M$5/10, COUNTIF(M101:M103, $BG$1)) +
              MIN(Payline!M$4/10, COUNTIF(M102:M104, $BG$1)) +
              MIN(Payline!M$3/10, COUNTIF(M103:M105, $BG$1)),
    TRUE, ""
)</f>
        <v>0</v>
      </c>
      <c r="BK103" s="43" cm="1">
        <f t="array" aca="1" ref="BK103" ca="1">_xlfn.IFS(
    $I103=0,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$I103&lt;G$14, MIN(Payline!N$5/10, COUNTIF(N101:N103, $BG$1)) +
              MIN(Payline!N$4/10, COUNTIF(N102:N104, $BG$1)) +
              MIN(Payline!N$3/10, COUNTIF(N103:N105, $BG$1)),
    TRUE, ""
)</f>
        <v>0</v>
      </c>
      <c r="BL103" s="46">
        <v>99</v>
      </c>
      <c r="BM103" s="43" cm="1">
        <f t="array" aca="1" ref="BM103" ca="1">_xlfn.IFS(
    $I103=0,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$I103&lt;C$14, MIN(Payline!J$5/10, COUNTIF(J101:J103, $BM$1)) +
              MIN(Payline!J$4/10, COUNTIF(J102:J104, $BM$1)) +
              MIN(Payline!J$3/10, COUNTIF(J103:J105, $BM$1)),
    TRUE, ""
)</f>
        <v>1</v>
      </c>
      <c r="BN103" s="43" cm="1">
        <f t="array" aca="1" ref="BN103" ca="1">_xlfn.IFS(
    $I103=0,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$I103&lt;D$14, MIN(Payline!K$5/10, COUNTIF(K101:K103, $BM$1)) +
              MIN(Payline!K$4/10, COUNTIF(K102:K104, $BM$1)) +
              MIN(Payline!K$3/10, COUNTIF(K103:K105, $BM$1)),
    TRUE, ""
)</f>
        <v>1</v>
      </c>
      <c r="BO103" s="43" cm="1">
        <f t="array" aca="1" ref="BO103" ca="1">_xlfn.IFS(
    $I103=0,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$I103&lt;E$14, MIN(Payline!L$5/10, COUNTIF(L101:L103, $BM$1)) +
              MIN(Payline!L$4/10, COUNTIF(L102:L104, $BM$1)) +
              MIN(Payline!L$3/10, COUNTIF(L103:L105, $BM$1)),
    TRUE, ""
)</f>
        <v>1</v>
      </c>
      <c r="BP103" s="43" cm="1">
        <f t="array" aca="1" ref="BP103" ca="1">_xlfn.IFS(
    $I103=0,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$I103&lt;F$14, MIN(Payline!M$5/10, COUNTIF(M101:M103, $BM$1)) +
              MIN(Payline!M$4/10, COUNTIF(M102:M104, $BM$1)) +
              MIN(Payline!M$3/10, COUNTIF(M103:M105, $BM$1)),
    TRUE, ""
)</f>
        <v>1</v>
      </c>
      <c r="BQ103" s="161" cm="1">
        <f t="array" aca="1" ref="BQ103" ca="1">_xlfn.IFS(
    $I103=0,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$I103&lt;G$14, MIN(Payline!N$5/10, COUNTIF(N101:N103, $BM$1)) +
              MIN(Payline!N$4/10, COUNTIF(N102:N104, $BM$1)) +
              MIN(Payline!N$3/10, COUNTIF(N103:N105, $BM$1)),
    TRUE, ""
)</f>
        <v>1</v>
      </c>
    </row>
    <row r="104" spans="1:69">
      <c r="A104" s="90" t="s">
        <v>6</v>
      </c>
      <c r="B104" s="63">
        <v>8</v>
      </c>
      <c r="C104" s="90">
        <f t="shared" ca="1" si="25"/>
        <v>1.2</v>
      </c>
      <c r="D104" s="43">
        <f t="shared" ca="1" si="26"/>
        <v>1.5</v>
      </c>
      <c r="E104" s="43">
        <f t="shared" ca="1" si="27"/>
        <v>1.2</v>
      </c>
      <c r="F104" s="43">
        <f t="shared" ca="1" si="28"/>
        <v>1.3</v>
      </c>
      <c r="G104" s="89">
        <f t="shared" ca="1" si="29"/>
        <v>1.2</v>
      </c>
      <c r="I104" s="84">
        <v>100</v>
      </c>
      <c r="J104" s="83" t="s">
        <v>191</v>
      </c>
      <c r="K104" s="83" t="s">
        <v>191</v>
      </c>
      <c r="L104" s="83" t="s">
        <v>191</v>
      </c>
      <c r="M104" s="83" t="s">
        <v>191</v>
      </c>
      <c r="N104" s="83" t="s">
        <v>191</v>
      </c>
      <c r="P104" s="46">
        <v>100</v>
      </c>
      <c r="Q104" s="43" cm="1">
        <f t="array" aca="1" ref="Q104" ca="1">_xlfn.IFS(
    $I104=0,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$I104=1,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$I104&lt;C$14, MIN(Payline!J$5/10, COUNTIF(J102:J104, $Q$1)) +
              MIN(Payline!J$4/10, COUNTIF(J103:J105, $Q$1)) +
              MIN(Payline!J$3/10, COUNTIF(J104:J106, $Q$1)),
    TRUE, ""
)</f>
        <v>0.3</v>
      </c>
      <c r="R104" s="43" cm="1">
        <f t="array" aca="1" ref="R104" ca="1">_xlfn.IFS(
    $I104=0,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$I104=1,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$I104&lt;D$14, MIN(Payline!K$5/10, COUNTIF(K102:K104, $Q$1)) +
              MIN(Payline!K$4/10, COUNTIF(K103:K105, $Q$1)) +
              MIN(Payline!K$3/10, COUNTIF(K104:K106, $Q$1)),
    TRUE, ""
)</f>
        <v>0.3</v>
      </c>
      <c r="S104" s="43" cm="1">
        <f t="array" aca="1" ref="S104" ca="1">_xlfn.IFS(
    $I104=0,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$I104=1,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$I104&lt;E$14, MIN(Payline!L$5/10, COUNTIF(L102:L104, $Q$1)) +
              MIN(Payline!L$4/10, COUNTIF(L103:L105, $Q$1)) +
              MIN(Payline!L$3/10, COUNTIF(L104:L106, $Q$1)),
    TRUE, ""
)</f>
        <v>0.3</v>
      </c>
      <c r="T104" s="43" cm="1">
        <f t="array" aca="1" ref="T104" ca="1">_xlfn.IFS(
    $I104=0,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$I104=1,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$I104&lt;F$14, MIN(Payline!M$5/10, COUNTIF(M102:M104, $Q$1)) +
              MIN(Payline!M$4/10, COUNTIF(M103:M105, $Q$1)) +
              MIN(Payline!M$3/10, COUNTIF(M104:M106, $Q$1)),
    TRUE, ""
)</f>
        <v>0.4</v>
      </c>
      <c r="U104" s="43" cm="1">
        <f t="array" aca="1" ref="U104" ca="1">_xlfn.IFS(
    $I104=0,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$I104=1,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$I104&lt;G$14, MIN(Payline!N$5/10, COUNTIF(N102:N104, $Q$1)) +
              MIN(Payline!N$4/10, COUNTIF(N103:N105, $Q$1)) +
              MIN(Payline!N$3/10, COUNTIF(N104:N106, $Q$1)),
    TRUE, ""
)</f>
        <v>0.3</v>
      </c>
      <c r="V104" s="46">
        <v>100</v>
      </c>
      <c r="W104" s="43" cm="1">
        <f t="array" aca="1" ref="W104" ca="1">_xlfn.IFS(
    $I104=0,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$I104=1,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$I104=(C$14-2),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$I104=(C$14-1),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$I104&lt;C$14, MIN(Payline!J$5/10, COUNTIF(J102:J104, $W$1)) +
              MIN(Payline!J$4/10, COUNTIF(J103:J105, $W$1)) +
              MIN(Payline!J$3/10, COUNTIF(J104:J106, $W$1)),
    TRUE, ""
)</f>
        <v>0</v>
      </c>
      <c r="X104" s="43" cm="1">
        <f t="array" aca="1" ref="X104" ca="1">_xlfn.IFS(
    $I104=0,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$I104=1,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$I104=(D$14-2),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$I104=(D$14-1),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$I104&lt;D$14, MIN(Payline!K$5/10, COUNTIF(K102:K104, $W$1)) +
              MIN(Payline!K$4/10, COUNTIF(K103:K105, $W$1)) +
              MIN(Payline!K$3/10, COUNTIF(K104:K106, $W$1)),
    TRUE, ""
)</f>
        <v>0</v>
      </c>
      <c r="Y104" s="43" cm="1">
        <f t="array" aca="1" ref="Y104" ca="1">_xlfn.IFS(
    $I104=0,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$I104=1,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$I104=(E$14-2),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$I104=(E$14-1),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$I104&lt;E$14, MIN(Payline!L$5/10, COUNTIF(L102:L104, $W$1)) +
              MIN(Payline!L$4/10, COUNTIF(L103:L105, $W$1)) +
              MIN(Payline!L$3/10, COUNTIF(L104:L106, $W$1)),
    TRUE, ""
)</f>
        <v>0</v>
      </c>
      <c r="Z104" s="43" cm="1">
        <f t="array" aca="1" ref="Z104" ca="1">_xlfn.IFS(
    $I104=0,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$I104=1,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$I104=(F$14-2),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$I104=(F$14-1),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$I104&lt;F$14, MIN(Payline!M$5/10, COUNTIF(M102:M104, $W$1)) +
              MIN(Payline!M$4/10, COUNTIF(M103:M105, $W$1)) +
              MIN(Payline!M$3/10, COUNTIF(M104:M106, $W$1)),
    TRUE, ""
)</f>
        <v>0</v>
      </c>
      <c r="AA104" s="43" cm="1">
        <f t="array" aca="1" ref="AA104" ca="1">_xlfn.IFS(
    $I104=0,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$I104=1,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$I104=(G$14-2),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$I104=(G$14-1),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$I104&lt;G$14, MIN(Payline!N$5/10, COUNTIF(N102:N104, $W$1)) +
              MIN(Payline!N$4/10, COUNTIF(N103:N105, $W$1)) +
              MIN(Payline!N$3/10, COUNTIF(N104:N106, $W$1)),
    TRUE, ""
)</f>
        <v>0</v>
      </c>
      <c r="AB104" s="46">
        <v>100</v>
      </c>
      <c r="AC104" s="43" cm="1">
        <f t="array" aca="1" ref="AC104" ca="1">_xlfn.IFS(
    $I104=0,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$I104=1,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$I104=(C$14-2),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$I104=(C$14-1),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$I104&lt;C$14, MIN(Payline!J$5/10, COUNTIF(J102:J104, $AC$1)) +
              MIN(Payline!J$4/10, COUNTIF(J103:J105, $AC$1)) +
              MIN(Payline!J$3/10, COUNTIF(J104:J106, $AC$1)),
    TRUE, ""
)</f>
        <v>0</v>
      </c>
      <c r="AD104" s="43" cm="1">
        <f t="array" aca="1" ref="AD104" ca="1">_xlfn.IFS(
    $I104=0,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$I104=1,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$I104=(D$14-2),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$I104=(D$14-1),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$I104&lt;D$14, MIN(Payline!K$5/10, COUNTIF(K102:K104, $AC$1)) +
              MIN(Payline!K$4/10, COUNTIF(K103:K105, $AC$1)) +
              MIN(Payline!K$3/10, COUNTIF(K104:K106, $AC$1)),
    TRUE, ""
)</f>
        <v>0</v>
      </c>
      <c r="AE104" s="43" cm="1">
        <f t="array" aca="1" ref="AE104" ca="1">_xlfn.IFS(
    $I104=0,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$I104=1,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$I104=(E$14-2),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$I104=(E$14-1),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$I104&lt;E$14, MIN(Payline!L$5/10, COUNTIF(L102:L104, $AC$1)) +
              MIN(Payline!L$4/10, COUNTIF(L103:L105, $AC$1)) +
              MIN(Payline!L$3/10, COUNTIF(L104:L106, $AC$1)),
    TRUE, ""
)</f>
        <v>0</v>
      </c>
      <c r="AF104" s="43" cm="1">
        <f t="array" aca="1" ref="AF104" ca="1">_xlfn.IFS(
    $I104=0,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$I104=1,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$I104=(F$14-2),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$I104=(F$14-1),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$I104&lt;F$14, MIN(Payline!M$5/10, COUNTIF(M102:M104, $AC$1)) +
              MIN(Payline!M$4/10, COUNTIF(M103:M105, $AC$1)) +
              MIN(Payline!M$3/10, COUNTIF(M104:M106, $AC$1)),
    TRUE, ""
)</f>
        <v>0</v>
      </c>
      <c r="AG104" s="43" cm="1">
        <f t="array" aca="1" ref="AG104" ca="1">_xlfn.IFS(
    $I104=0,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$I104=1,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$I104=(G$14-2),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$I104=(G$14-1),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$I104&lt;G$14, MIN(Payline!N$5/10, COUNTIF(N102:N104, $AC$1)) +
              MIN(Payline!N$4/10, COUNTIF(N103:N105, $AC$1)) +
              MIN(Payline!N$3/10, COUNTIF(N104:N106, $AC$1)),
    TRUE, ""
)</f>
        <v>0</v>
      </c>
      <c r="AH104" s="46">
        <v>100</v>
      </c>
      <c r="AI104" s="43" cm="1">
        <f t="array" aca="1" ref="AI104" ca="1">_xlfn.IFS(
    $I104=0,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$I104=1,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$I104=(C$14-2),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$I104=(C$14-1),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$I104&lt;C$14, MIN(Payline!J$5/10, COUNTIF(J102:J104, $AI$1)) +
              MIN(Payline!J$4/10, COUNTIF(J103:J105, $AI$1)) +
              MIN(Payline!J$3/10, COUNTIF(J104:J106, $AI$1)),
    TRUE, ""
)</f>
        <v>0</v>
      </c>
      <c r="AJ104" s="43" cm="1">
        <f t="array" aca="1" ref="AJ104" ca="1">_xlfn.IFS(
    $I104=0,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$I104=1,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$I104=(D$14-2),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$I104=(D$14-1),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$I104&lt;D$14, MIN(Payline!K$5/10, COUNTIF(K102:K104, $AI$1)) +
              MIN(Payline!K$4/10, COUNTIF(K103:K105, $AI$1)) +
              MIN(Payline!K$3/10, COUNTIF(K104:K106, $AI$1)),
    TRUE, ""
)</f>
        <v>0</v>
      </c>
      <c r="AK104" s="43" cm="1">
        <f t="array" aca="1" ref="AK104" ca="1">_xlfn.IFS(
    $I104=0,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$I104=1,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$I104=(E$14-2),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$I104=(E$14-1),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$I104&lt;E$14, MIN(Payline!L$5/10, COUNTIF(L102:L104, $AI$1)) +
              MIN(Payline!L$4/10, COUNTIF(L103:L105, $AI$1)) +
              MIN(Payline!L$3/10, COUNTIF(L104:L106, $AI$1)),
    TRUE, ""
)</f>
        <v>0</v>
      </c>
      <c r="AL104" s="43" cm="1">
        <f t="array" aca="1" ref="AL104" ca="1">_xlfn.IFS(
    $I104=0,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$I104=1,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$I104=(F$14-2),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$I104=(F$14-1),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$I104&lt;F$14, MIN(Payline!M$5/10, COUNTIF(M102:M104, $AI$1)) +
              MIN(Payline!M$4/10, COUNTIF(M103:M105, $AI$1)) +
              MIN(Payline!M$3/10, COUNTIF(M104:M106, $AI$1)),
    TRUE, ""
)</f>
        <v>0</v>
      </c>
      <c r="AM104" s="43" cm="1">
        <f t="array" aca="1" ref="AM104" ca="1">_xlfn.IFS(
    $I104=0,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$I104=1,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$I104=(G$14-2),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$I104=(G$14-1),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$I104&lt;G$14, MIN(Payline!N$5/10, COUNTIF(N102:N104, $AI$1)) +
              MIN(Payline!N$4/10, COUNTIF(N103:N105, $AI$1)) +
              MIN(Payline!N$3/10, COUNTIF(N104:N106, $AI$1)),
    TRUE, ""
)</f>
        <v>0</v>
      </c>
      <c r="AN104" s="46">
        <v>100</v>
      </c>
      <c r="AO104" s="43" cm="1">
        <f t="array" aca="1" ref="AO104" ca="1">_xlfn.IFS(
    $I104=0,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$I104=1,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$I104=(C$14-2),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$I104=(C$14-1),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$I104&lt;C$14, MIN(Payline!J$5/10, COUNTIF(J102:J104, $AO$1)) +
              MIN(Payline!J$4/10, COUNTIF(J103:J105, $AO$1)) +
              MIN(Payline!J$3/10, COUNTIF(J104:J106, $AO$1)),
    TRUE, ""
)</f>
        <v>0</v>
      </c>
      <c r="AP104" s="43" cm="1">
        <f t="array" aca="1" ref="AP104" ca="1">_xlfn.IFS(
    $I104=0,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$I104=1,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$I104=(D$14-2),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$I104=(D$14-1),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$I104&lt;D$14, MIN(Payline!K$5/10, COUNTIF(K102:K104, $AO$1)) +
              MIN(Payline!K$4/10, COUNTIF(K103:K105, $AO$1)) +
              MIN(Payline!K$3/10, COUNTIF(K104:K106, $AO$1)),
    TRUE, ""
)</f>
        <v>0</v>
      </c>
      <c r="AQ104" s="43" cm="1">
        <f t="array" aca="1" ref="AQ104" ca="1">_xlfn.IFS(
    $I104=0,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$I104=1,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$I104=(E$14-2),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$I104=(E$14-1),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$I104&lt;E$14, MIN(Payline!L$5/10, COUNTIF(L102:L104, $AO$1)) +
              MIN(Payline!L$4/10, COUNTIF(L103:L105, $AO$1)) +
              MIN(Payline!L$3/10, COUNTIF(L104:L106, $AO$1)),
    TRUE, ""
)</f>
        <v>0</v>
      </c>
      <c r="AR104" s="43" cm="1">
        <f t="array" aca="1" ref="AR104" ca="1">_xlfn.IFS(
    $I104=0,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$I104=1,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$I104=(F$14-2),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$I104=(F$14-1),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$I104&lt;F$14, MIN(Payline!M$5/10, COUNTIF(M102:M104, $AO$1)) +
              MIN(Payline!M$4/10, COUNTIF(M103:M105, $AO$1)) +
              MIN(Payline!M$3/10, COUNTIF(M104:M106, $AO$1)),
    TRUE, ""
)</f>
        <v>0</v>
      </c>
      <c r="AS104" s="43" cm="1">
        <f t="array" aca="1" ref="AS104" ca="1">_xlfn.IFS(
    $I104=0,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$I104=1,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$I104=(G$14-2),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$I104=(G$14-1),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$I104&lt;G$14, MIN(Payline!N$5/10, COUNTIF(N102:N104, $AO$1)) +
              MIN(Payline!N$4/10, COUNTIF(N103:N105, $AO$1)) +
              MIN(Payline!N$3/10, COUNTIF(N104:N106, $AO$1)),
    TRUE, ""
)</f>
        <v>0</v>
      </c>
      <c r="AT104" s="46">
        <v>100</v>
      </c>
      <c r="AU104" s="43" cm="1">
        <f t="array" aca="1" ref="AU104" ca="1">_xlfn.IFS(
    $I104=0,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$I104=1,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$I104=(C$14-2),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$I104=(C$14-1),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$I104&lt;C$14, MIN(Payline!J$5/10, COUNTIF(J102:J104, $AU$1)) +
              MIN(Payline!J$4/10, COUNTIF(J103:J105, $AU$1)) +
              MIN(Payline!J$3/10, COUNTIF(J104:J106, $AU$1)),
    TRUE, ""
)</f>
        <v>1</v>
      </c>
      <c r="AV104" s="43" cm="1">
        <f t="array" aca="1" ref="AV104" ca="1">_xlfn.IFS(
    $I104=0,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$I104=1,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$I104=(D$14-2),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$I104=(D$14-1),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$I104&lt;D$14, MIN(Payline!K$5/10, COUNTIF(K102:K104, $AU$1)) +
              MIN(Payline!K$4/10, COUNTIF(K103:K105, $AU$1)) +
              MIN(Payline!K$3/10, COUNTIF(K104:K106, $AU$1)),
    TRUE, ""
)</f>
        <v>1</v>
      </c>
      <c r="AW104" s="43" cm="1">
        <f t="array" aca="1" ref="AW104" ca="1">_xlfn.IFS(
    $I104=0,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$I104=1,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$I104=(E$14-2),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$I104=(E$14-1),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$I104&lt;E$14, MIN(Payline!L$5/10, COUNTIF(L102:L104, $AU$1)) +
              MIN(Payline!L$4/10, COUNTIF(L103:L105, $AU$1)) +
              MIN(Payline!L$3/10, COUNTIF(L104:L106, $AU$1)),
    TRUE, ""
)</f>
        <v>1</v>
      </c>
      <c r="AX104" s="43" cm="1">
        <f t="array" aca="1" ref="AX104" ca="1">_xlfn.IFS(
    $I104=0,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$I104=1,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$I104=(F$14-2),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$I104=(F$14-1),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$I104&lt;F$14, MIN(Payline!M$5/10, COUNTIF(M102:M104, $AU$1)) +
              MIN(Payline!M$4/10, COUNTIF(M103:M105, $AU$1)) +
              MIN(Payline!M$3/10, COUNTIF(M104:M106, $AU$1)),
    TRUE, ""
)</f>
        <v>1</v>
      </c>
      <c r="AY104" s="43" cm="1">
        <f t="array" aca="1" ref="AY104" ca="1">_xlfn.IFS(
    $I104=0,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$I104=1,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$I104=(G$14-2),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$I104=(G$14-1),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$I104&lt;G$14, MIN(Payline!N$5/10, COUNTIF(N102:N104, $AU$1)) +
              MIN(Payline!N$4/10, COUNTIF(N103:N105, $AU$1)) +
              MIN(Payline!N$3/10, COUNTIF(N104:N106, $AU$1)),
    TRUE, ""
)</f>
        <v>1</v>
      </c>
      <c r="AZ104" s="46">
        <v>100</v>
      </c>
      <c r="BA104" s="43" cm="1">
        <f t="array" aca="1" ref="BA104" ca="1">_xlfn.IFS(
    $I104=0,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$I104&lt;C$14, MIN(Payline!J$5/10, COUNTIF(J102:J104, $BA$1)) +
              MIN(Payline!J$4/10, COUNTIF(J103:J105, $BA$1)) +
              MIN(Payline!J$3/10, COUNTIF(J104:J106, $BA$1)),
    TRUE, ""
)</f>
        <v>1</v>
      </c>
      <c r="BB104" s="43" cm="1">
        <f t="array" aca="1" ref="BB104" ca="1">_xlfn.IFS(
    $I104=0,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$I104&lt;D$14, MIN(Payline!K$5/10, COUNTIF(K102:K104, $BA$1)) +
              MIN(Payline!K$4/10, COUNTIF(K103:K105, $BA$1)) +
              MIN(Payline!K$3/10, COUNTIF(K104:K106, $BA$1)),
    TRUE, ""
)</f>
        <v>1</v>
      </c>
      <c r="BC104" s="43" cm="1">
        <f t="array" aca="1" ref="BC104" ca="1">_xlfn.IFS(
    $I104=0,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$I104&lt;E$14, MIN(Payline!L$5/10, COUNTIF(L102:L104, $BA$1)) +
              MIN(Payline!L$4/10, COUNTIF(L103:L105, $BA$1)) +
              MIN(Payline!L$3/10, COUNTIF(L104:L106, $BA$1)),
    TRUE, ""
)</f>
        <v>1</v>
      </c>
      <c r="BD104" s="43" cm="1">
        <f t="array" aca="1" ref="BD104" ca="1">_xlfn.IFS(
    $I104=0,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$I104&lt;F$14, MIN(Payline!M$5/10, COUNTIF(M102:M104, $BA$1)) +
              MIN(Payline!M$4/10, COUNTIF(M103:M105, $BA$1)) +
              MIN(Payline!M$3/10, COUNTIF(M104:M106, $BA$1)),
    TRUE, ""
)</f>
        <v>1</v>
      </c>
      <c r="BE104" s="43" cm="1">
        <f t="array" aca="1" ref="BE104" ca="1">_xlfn.IFS(
    $I104=0,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$I104&lt;G$14, MIN(Payline!N$5/10, COUNTIF(N102:N104, $BA$1)) +
              MIN(Payline!N$4/10, COUNTIF(N103:N105, $BA$1)) +
              MIN(Payline!N$3/10, COUNTIF(N104:N106, $BA$1)),
    TRUE, ""
)</f>
        <v>1</v>
      </c>
      <c r="BF104" s="46">
        <v>100</v>
      </c>
      <c r="BG104" s="43" cm="1">
        <f t="array" aca="1" ref="BG104" ca="1">_xlfn.IFS(
    $I104=0,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$I104&lt;C$14, MIN(Payline!J$5/10, COUNTIF(J102:J104, $BG$1)) +
              MIN(Payline!J$4/10, COUNTIF(J103:J105, $BG$1)) +
              MIN(Payline!J$3/10, COUNTIF(J104:J106, $BG$1)),
    TRUE, ""
)</f>
        <v>0</v>
      </c>
      <c r="BH104" s="43" cm="1">
        <f t="array" aca="1" ref="BH104" ca="1">_xlfn.IFS(
    $I104=0,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$I104&lt;D$14, MIN(Payline!K$5/10, COUNTIF(K102:K104, $BG$1)) +
              MIN(Payline!K$4/10, COUNTIF(K103:K105, $BG$1)) +
              MIN(Payline!K$3/10, COUNTIF(K104:K106, $BG$1)),
    TRUE, ""
)</f>
        <v>0</v>
      </c>
      <c r="BI104" s="43" cm="1">
        <f t="array" aca="1" ref="BI104" ca="1">_xlfn.IFS(
    $I104=0,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$I104&lt;E$14, MIN(Payline!L$5/10, COUNTIF(L102:L104, $BG$1)) +
              MIN(Payline!L$4/10, COUNTIF(L103:L105, $BG$1)) +
              MIN(Payline!L$3/10, COUNTIF(L104:L106, $BG$1)),
    TRUE, ""
)</f>
        <v>0</v>
      </c>
      <c r="BJ104" s="43" cm="1">
        <f t="array" aca="1" ref="BJ104" ca="1">_xlfn.IFS(
    $I104=0,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$I104&lt;F$14, MIN(Payline!M$5/10, COUNTIF(M102:M104, $BG$1)) +
              MIN(Payline!M$4/10, COUNTIF(M103:M105, $BG$1)) +
              MIN(Payline!M$3/10, COUNTIF(M104:M106, $BG$1)),
    TRUE, ""
)</f>
        <v>0</v>
      </c>
      <c r="BK104" s="43" cm="1">
        <f t="array" aca="1" ref="BK104" ca="1">_xlfn.IFS(
    $I104=0,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$I104&lt;G$14, MIN(Payline!N$5/10, COUNTIF(N102:N104, $BG$1)) +
              MIN(Payline!N$4/10, COUNTIF(N103:N105, $BG$1)) +
              MIN(Payline!N$3/10, COUNTIF(N104:N106, $BG$1)),
    TRUE, ""
)</f>
        <v>0</v>
      </c>
      <c r="BL104" s="46">
        <v>100</v>
      </c>
      <c r="BM104" s="43" cm="1">
        <f t="array" aca="1" ref="BM104" ca="1">_xlfn.IFS(
    $I104=0,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$I104&lt;C$14, MIN(Payline!J$5/10, COUNTIF(J102:J104, $BM$1)) +
              MIN(Payline!J$4/10, COUNTIF(J103:J105, $BM$1)) +
              MIN(Payline!J$3/10, COUNTIF(J104:J106, $BM$1)),
    TRUE, ""
)</f>
        <v>0.7</v>
      </c>
      <c r="BN104" s="43" cm="1">
        <f t="array" aca="1" ref="BN104" ca="1">_xlfn.IFS(
    $I104=0,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$I104&lt;D$14, MIN(Payline!K$5/10, COUNTIF(K102:K104, $BM$1)) +
              MIN(Payline!K$4/10, COUNTIF(K103:K105, $BM$1)) +
              MIN(Payline!K$3/10, COUNTIF(K104:K106, $BM$1)),
    TRUE, ""
)</f>
        <v>0.7</v>
      </c>
      <c r="BO104" s="43" cm="1">
        <f t="array" aca="1" ref="BO104" ca="1">_xlfn.IFS(
    $I104=0,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$I104&lt;E$14, MIN(Payline!L$5/10, COUNTIF(L102:L104, $BM$1)) +
              MIN(Payline!L$4/10, COUNTIF(L103:L105, $BM$1)) +
              MIN(Payline!L$3/10, COUNTIF(L104:L106, $BM$1)),
    TRUE, ""
)</f>
        <v>0.7</v>
      </c>
      <c r="BP104" s="43" cm="1">
        <f t="array" aca="1" ref="BP104" ca="1">_xlfn.IFS(
    $I104=0,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$I104&lt;F$14, MIN(Payline!M$5/10, COUNTIF(M102:M104, $BM$1)) +
              MIN(Payline!M$4/10, COUNTIF(M103:M105, $BM$1)) +
              MIN(Payline!M$3/10, COUNTIF(M104:M106, $BM$1)),
    TRUE, ""
)</f>
        <v>0.6</v>
      </c>
      <c r="BQ104" s="161" cm="1">
        <f t="array" aca="1" ref="BQ104" ca="1">_xlfn.IFS(
    $I104=0,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$I104&lt;G$14, MIN(Payline!N$5/10, COUNTIF(N102:N104, $BM$1)) +
              MIN(Payline!N$4/10, COUNTIF(N103:N105, $BM$1)) +
              MIN(Payline!N$3/10, COUNTIF(N104:N106, $BM$1)),
    TRUE, ""
)</f>
        <v>0.7</v>
      </c>
    </row>
    <row r="105" spans="1:69" ht="16.5" thickBot="1">
      <c r="A105" s="88" t="s">
        <v>5</v>
      </c>
      <c r="B105" s="35">
        <v>9</v>
      </c>
      <c r="C105" s="88">
        <f t="shared" ca="1" si="25"/>
        <v>3.0999999999999996</v>
      </c>
      <c r="D105" s="87">
        <f t="shared" ca="1" si="26"/>
        <v>3.0999999999999996</v>
      </c>
      <c r="E105" s="87">
        <f t="shared" ca="1" si="27"/>
        <v>3.0999999999999996</v>
      </c>
      <c r="F105" s="87">
        <f t="shared" ca="1" si="28"/>
        <v>2.8</v>
      </c>
      <c r="G105" s="86">
        <f t="shared" ca="1" si="29"/>
        <v>3.0999999999999996</v>
      </c>
      <c r="I105" s="84">
        <v>101</v>
      </c>
      <c r="J105" s="83" t="s">
        <v>190</v>
      </c>
      <c r="K105" s="83" t="s">
        <v>190</v>
      </c>
      <c r="L105" s="83" t="s">
        <v>190</v>
      </c>
      <c r="M105" s="83" t="s">
        <v>190</v>
      </c>
      <c r="N105" s="83" t="s">
        <v>190</v>
      </c>
      <c r="P105" s="46">
        <v>101</v>
      </c>
      <c r="Q105" s="43" cm="1">
        <f t="array" aca="1" ref="Q105" ca="1">_xlfn.IFS(
    $I105=0,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$I105=1,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$I105&lt;C$14, MIN(Payline!J$5/10, COUNTIF(J103:J105, $Q$1)) +
              MIN(Payline!J$4/10, COUNTIF(J104:J106, $Q$1)) +
              MIN(Payline!J$3/10, COUNTIF(J105:J107, $Q$1)),
    TRUE, ""
)</f>
        <v>0.7</v>
      </c>
      <c r="R105" s="43" cm="1">
        <f t="array" aca="1" ref="R105" ca="1">_xlfn.IFS(
    $I105=0,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$I105=1,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$I105&lt;D$14, MIN(Payline!K$5/10, COUNTIF(K103:K105, $Q$1)) +
              MIN(Payline!K$4/10, COUNTIF(K104:K106, $Q$1)) +
              MIN(Payline!K$3/10, COUNTIF(K105:K107, $Q$1)),
    TRUE, ""
)</f>
        <v>0.6</v>
      </c>
      <c r="S105" s="43" cm="1">
        <f t="array" aca="1" ref="S105" ca="1">_xlfn.IFS(
    $I105=0,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$I105=1,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$I105&lt;E$14, MIN(Payline!L$5/10, COUNTIF(L103:L105, $Q$1)) +
              MIN(Payline!L$4/10, COUNTIF(L104:L106, $Q$1)) +
              MIN(Payline!L$3/10, COUNTIF(L105:L107, $Q$1)),
    TRUE, ""
)</f>
        <v>0.7</v>
      </c>
      <c r="T105" s="43" cm="1">
        <f t="array" aca="1" ref="T105" ca="1">_xlfn.IFS(
    $I105=0,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$I105=1,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$I105&lt;F$14, MIN(Payline!M$5/10, COUNTIF(M103:M105, $Q$1)) +
              MIN(Payline!M$4/10, COUNTIF(M104:M106, $Q$1)) +
              MIN(Payline!M$3/10, COUNTIF(M105:M107, $Q$1)),
    TRUE, ""
)</f>
        <v>0.7</v>
      </c>
      <c r="U105" s="43" cm="1">
        <f t="array" aca="1" ref="U105" ca="1">_xlfn.IFS(
    $I105=0,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$I105=1,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$I105&lt;G$14, MIN(Payline!N$5/10, COUNTIF(N103:N105, $Q$1)) +
              MIN(Payline!N$4/10, COUNTIF(N104:N106, $Q$1)) +
              MIN(Payline!N$3/10, COUNTIF(N105:N107, $Q$1)),
    TRUE, ""
)</f>
        <v>0.7</v>
      </c>
      <c r="V105" s="46">
        <v>101</v>
      </c>
      <c r="W105" s="43" cm="1">
        <f t="array" aca="1" ref="W105" ca="1">_xlfn.IFS(
    $I105=0, MIN(Payline!J$5/10, COUNTIF(INDIRECT(ADDRESS(C$14+2, COLUMN(J$1))), $W$1) + COUNTIF(INDIRECT(ADDRESS(C$14+3, COLUMN(J$1))), $W$1) + COUNTIF(J$4, $W$1)) +
          MIN(Payline!J$4/10, COUNTIF(INDIRECT(ADDRESS(C$14+3, COLUMN(J$1))), $W$1) + COUNTIF(J$4, $W$1) + COUNTIF(J$5, $W$1)) +
          MIN(Payline!J$3/10, COUNTIF(J$4:J$6, $W$1)),
    $I105=1, MIN(Payline!J$5/10, COUNTIF(INDIRECT(ADDRESS(C$14+3, COLUMN(J$1))), $W$1) + COUNTIF(J$4, $W$1) + COUNTIF(J$5, $W$1)) +
          MIN(Payline!J$4/10, COUNTIF(J$4, $W$1) + COUNTIF(J$5, $W$1) + COUNTIF(J$6, $W$1)) +
          MIN(Payline!J$3/10, COUNTIF(J$5:J$7, $W$1)),
    $I105=(C$14-2), MIN(Payline!J$5/10, COUNTIF(INDIRECT(ADDRESS(C$14, COLUMN(J$1)) &amp; ":" &amp; ADDRESS(C$14+2, COLUMN(J$1))), $W$1)) +
                 MIN(Payline!J$4/10, COUNTIF(INDIRECT(ADDRESS(C$14+1, COLUMN(J$1)) &amp; ":" &amp; ADDRESS(C$14+3, COLUMN(J$1))), $W$1)) +
                 MIN(Payline!J$3/10, COUNTIF(INDIRECT(ADDRESS(C$14+2, COLUMN(J$1)) &amp; ":" &amp; ADDRESS(C$14+3, COLUMN(J$1))), $W$1) + COUNTIF(J$4, $W$1)),
    $I105=(C$14-1), MIN(Payline!J$5/10, COUNTIF(INDIRECT(ADDRESS(C$14+1, COLUMN(J$1)) &amp; ":" &amp; ADDRESS(C$14+3, COLUMN(J$1))), $W$1)) +
                 MIN(Payline!J$4/10, COUNTIF(INDIRECT(ADDRESS(C$14+2, COLUMN(J$1)) &amp; ":" &amp; ADDRESS(C$14+3, COLUMN(J$1))), $W$1) + COUNTIF(J$4, $W$1)) +
                 MIN(Payline!J$3/10, COUNTIF(INDIRECT(ADDRESS(C$14+3, COLUMN(J$1))), $W$1) + COUNTIF(J$4:J$5, $W$1)),
    $I105&lt;C$14, MIN(Payline!J$5/10, COUNTIF(J103:J105, $W$1)) +
              MIN(Payline!J$4/10, COUNTIF(J104:J106, $W$1)) +
              MIN(Payline!J$3/10, COUNTIF(J105:J107, $W$1)),
    TRUE, ""
)</f>
        <v>0.3</v>
      </c>
      <c r="X105" s="43" cm="1">
        <f t="array" aca="1" ref="X105" ca="1">_xlfn.IFS(
    $I105=0, MIN(Payline!K$5/10, COUNTIF(INDIRECT(ADDRESS(D$14+2, COLUMN(K$1))), $W$1) + COUNTIF(INDIRECT(ADDRESS(D$14+3, COLUMN(K$1))), $W$1) + COUNTIF(K$4, $W$1)) +
          MIN(Payline!K$4/10, COUNTIF(INDIRECT(ADDRESS(D$14+3, COLUMN(K$1))), $W$1) + COUNTIF(K$4, $W$1) + COUNTIF(K$5, $W$1)) +
          MIN(Payline!K$3/10, COUNTIF(K$4:K$6, $W$1)),
    $I105=1, MIN(Payline!K$5/10, COUNTIF(INDIRECT(ADDRESS(D$14+3, COLUMN(K$1))), $W$1) + COUNTIF(K$4, $W$1) + COUNTIF(K$5, $W$1)) +
          MIN(Payline!K$4/10, COUNTIF(K$4, $W$1) + COUNTIF(K$5, $W$1) + COUNTIF(K$6, $W$1)) +
          MIN(Payline!K$3/10, COUNTIF(K$5:K$7, $W$1)),
    $I105=(D$14-2), MIN(Payline!K$5/10, COUNTIF(INDIRECT(ADDRESS(D$14, COLUMN(K$1)) &amp; ":" &amp; ADDRESS(D$14+2, COLUMN(K$1))), $W$1)) +
                 MIN(Payline!K$4/10, COUNTIF(INDIRECT(ADDRESS(D$14+1, COLUMN(K$1)) &amp; ":" &amp; ADDRESS(D$14+3, COLUMN(K$1))), $W$1)) +
                 MIN(Payline!K$3/10, COUNTIF(INDIRECT(ADDRESS(D$14+2, COLUMN(K$1)) &amp; ":" &amp; ADDRESS(D$14+3, COLUMN(K$1))), $W$1) + COUNTIF(K$4, $W$1)),
    $I105=(D$14-1), MIN(Payline!K$5/10, COUNTIF(INDIRECT(ADDRESS(D$14+1, COLUMN(K$1)) &amp; ":" &amp; ADDRESS(D$14+3, COLUMN(K$1))), $W$1)) +
                 MIN(Payline!K$4/10, COUNTIF(INDIRECT(ADDRESS(D$14+2, COLUMN(K$1)) &amp; ":" &amp; ADDRESS(D$14+3, COLUMN(K$1))), $W$1) + COUNTIF(K$4, $W$1)) +
                 MIN(Payline!K$3/10, COUNTIF(INDIRECT(ADDRESS(D$14+3, COLUMN(K$1))), $W$1) + COUNTIF(K$4:K$5, $W$1)),
    $I105&lt;D$14, MIN(Payline!K$5/10, COUNTIF(K103:K105, $W$1)) +
              MIN(Payline!K$4/10, COUNTIF(K104:K106, $W$1)) +
              MIN(Payline!K$3/10, COUNTIF(K105:K107, $W$1)),
    TRUE, ""
)</f>
        <v>0.3</v>
      </c>
      <c r="Y105" s="43" cm="1">
        <f t="array" aca="1" ref="Y105" ca="1">_xlfn.IFS(
    $I105=0, MIN(Payline!L$5/10, COUNTIF(INDIRECT(ADDRESS(E$14+2, COLUMN(L$1))), $W$1) + COUNTIF(INDIRECT(ADDRESS(E$14+3, COLUMN(L$1))), $W$1) + COUNTIF(L$4, $W$1)) +
          MIN(Payline!L$4/10, COUNTIF(INDIRECT(ADDRESS(E$14+3, COLUMN(L$1))), $W$1) + COUNTIF(L$4, $W$1) + COUNTIF(L$5, $W$1)) +
          MIN(Payline!L$3/10, COUNTIF(L$4:L$6, $W$1)),
    $I105=1, MIN(Payline!L$5/10, COUNTIF(INDIRECT(ADDRESS(E$14+3, COLUMN(L$1))), $W$1) + COUNTIF(L$4, $W$1) + COUNTIF(L$5, $W$1)) +
          MIN(Payline!L$4/10, COUNTIF(L$4, $W$1) + COUNTIF(L$5, $W$1) + COUNTIF(L$6, $W$1)) +
          MIN(Payline!L$3/10, COUNTIF(L$5:L$7, $W$1)),
    $I105=(E$14-2), MIN(Payline!L$5/10, COUNTIF(INDIRECT(ADDRESS(E$14, COLUMN(L$1)) &amp; ":" &amp; ADDRESS(E$14+2, COLUMN(L$1))), $W$1)) +
                 MIN(Payline!L$4/10, COUNTIF(INDIRECT(ADDRESS(E$14+1, COLUMN(L$1)) &amp; ":" &amp; ADDRESS(E$14+3, COLUMN(L$1))), $W$1)) +
                 MIN(Payline!L$3/10, COUNTIF(INDIRECT(ADDRESS(E$14+2, COLUMN(L$1)) &amp; ":" &amp; ADDRESS(E$14+3, COLUMN(L$1))), $W$1) + COUNTIF(L$4, $W$1)),
    $I105=(E$14-1), MIN(Payline!L$5/10, COUNTIF(INDIRECT(ADDRESS(E$14+1, COLUMN(L$1)) &amp; ":" &amp; ADDRESS(E$14+3, COLUMN(L$1))), $W$1)) +
                 MIN(Payline!L$4/10, COUNTIF(INDIRECT(ADDRESS(E$14+2, COLUMN(L$1)) &amp; ":" &amp; ADDRESS(E$14+3, COLUMN(L$1))), $W$1) + COUNTIF(L$4, $W$1)) +
                 MIN(Payline!L$3/10, COUNTIF(INDIRECT(ADDRESS(E$14+3, COLUMN(L$1))), $W$1) + COUNTIF(L$4:L$5, $W$1)),
    $I105&lt;E$14, MIN(Payline!L$5/10, COUNTIF(L103:L105, $W$1)) +
              MIN(Payline!L$4/10, COUNTIF(L104:L106, $W$1)) +
              MIN(Payline!L$3/10, COUNTIF(L105:L107, $W$1)),
    TRUE, ""
)</f>
        <v>0.3</v>
      </c>
      <c r="Z105" s="43" cm="1">
        <f t="array" aca="1" ref="Z105" ca="1">_xlfn.IFS(
    $I105=0, MIN(Payline!M$5/10, COUNTIF(INDIRECT(ADDRESS(F$14+2, COLUMN(M$1))), $W$1) + COUNTIF(INDIRECT(ADDRESS(F$14+3, COLUMN(M$1))), $W$1) + COUNTIF(M$4, $W$1)) +
          MIN(Payline!M$4/10, COUNTIF(INDIRECT(ADDRESS(F$14+3, COLUMN(M$1))), $W$1) + COUNTIF(M$4, $W$1) + COUNTIF(M$5, $W$1)) +
          MIN(Payline!M$3/10, COUNTIF(M$4:M$6, $W$1)),
    $I105=1, MIN(Payline!M$5/10, COUNTIF(INDIRECT(ADDRESS(F$14+3, COLUMN(M$1))), $W$1) + COUNTIF(M$4, $W$1) + COUNTIF(M$5, $W$1)) +
          MIN(Payline!M$4/10, COUNTIF(M$4, $W$1) + COUNTIF(M$5, $W$1) + COUNTIF(M$6, $W$1)) +
          MIN(Payline!M$3/10, COUNTIF(M$5:M$7, $W$1)),
    $I105=(F$14-2), MIN(Payline!M$5/10, COUNTIF(INDIRECT(ADDRESS(F$14, COLUMN(M$1)) &amp; ":" &amp; ADDRESS(F$14+2, COLUMN(M$1))), $W$1)) +
                 MIN(Payline!M$4/10, COUNTIF(INDIRECT(ADDRESS(F$14+1, COLUMN(M$1)) &amp; ":" &amp; ADDRESS(F$14+3, COLUMN(M$1))), $W$1)) +
                 MIN(Payline!M$3/10, COUNTIF(INDIRECT(ADDRESS(F$14+2, COLUMN(M$1)) &amp; ":" &amp; ADDRESS(F$14+3, COLUMN(M$1))), $W$1) + COUNTIF(M$4, $W$1)),
    $I105=(F$14-1), MIN(Payline!M$5/10, COUNTIF(INDIRECT(ADDRESS(F$14+1, COLUMN(M$1)) &amp; ":" &amp; ADDRESS(F$14+3, COLUMN(M$1))), $W$1)) +
                 MIN(Payline!M$4/10, COUNTIF(INDIRECT(ADDRESS(F$14+2, COLUMN(M$1)) &amp; ":" &amp; ADDRESS(F$14+3, COLUMN(M$1))), $W$1) + COUNTIF(M$4, $W$1)) +
                 MIN(Payline!M$3/10, COUNTIF(INDIRECT(ADDRESS(F$14+3, COLUMN(M$1))), $W$1) + COUNTIF(M$4:M$5, $W$1)),
    $I105&lt;F$14, MIN(Payline!M$5/10, COUNTIF(M103:M105, $W$1)) +
              MIN(Payline!M$4/10, COUNTIF(M104:M106, $W$1)) +
              MIN(Payline!M$3/10, COUNTIF(M105:M107, $W$1)),
    TRUE, ""
)</f>
        <v>0.4</v>
      </c>
      <c r="AA105" s="43" cm="1">
        <f t="array" aca="1" ref="AA105" ca="1">_xlfn.IFS(
    $I105=0, MIN(Payline!N$5/10, COUNTIF(INDIRECT(ADDRESS(G$14+2, COLUMN(N$1))), $W$1) + COUNTIF(INDIRECT(ADDRESS(G$14+3, COLUMN(N$1))), $W$1) + COUNTIF(N$4, $W$1)) +
          MIN(Payline!N$4/10, COUNTIF(INDIRECT(ADDRESS(G$14+3, COLUMN(N$1))), $W$1) + COUNTIF(N$4, $W$1) + COUNTIF(N$5, $W$1)) +
          MIN(Payline!N$3/10, COUNTIF(N$4:N$6, $W$1)),
    $I105=1, MIN(Payline!N$5/10, COUNTIF(INDIRECT(ADDRESS(G$14+3, COLUMN(N$1))), $W$1) + COUNTIF(N$4, $W$1) + COUNTIF(N$5, $W$1)) +
          MIN(Payline!N$4/10, COUNTIF(N$4, $W$1) + COUNTIF(N$5, $W$1) + COUNTIF(N$6, $W$1)) +
          MIN(Payline!N$3/10, COUNTIF(N$5:N$7, $W$1)),
    $I105=(G$14-2), MIN(Payline!N$5/10, COUNTIF(INDIRECT(ADDRESS(G$14, COLUMN(N$1)) &amp; ":" &amp; ADDRESS(G$14+2, COLUMN(N$1))), $W$1)) +
                 MIN(Payline!N$4/10, COUNTIF(INDIRECT(ADDRESS(G$14+1, COLUMN(N$1)) &amp; ":" &amp; ADDRESS(G$14+3, COLUMN(N$1))), $W$1)) +
                 MIN(Payline!N$3/10, COUNTIF(INDIRECT(ADDRESS(G$14+2, COLUMN(N$1)) &amp; ":" &amp; ADDRESS(G$14+3, COLUMN(N$1))), $W$1) + COUNTIF(N$4, $W$1)),
    $I105=(G$14-1), MIN(Payline!N$5/10, COUNTIF(INDIRECT(ADDRESS(G$14+1, COLUMN(N$1)) &amp; ":" &amp; ADDRESS(G$14+3, COLUMN(N$1))), $W$1)) +
                 MIN(Payline!N$4/10, COUNTIF(INDIRECT(ADDRESS(G$14+2, COLUMN(N$1)) &amp; ":" &amp; ADDRESS(G$14+3, COLUMN(N$1))), $W$1) + COUNTIF(N$4, $W$1)) +
                 MIN(Payline!N$3/10, COUNTIF(INDIRECT(ADDRESS(G$14+3, COLUMN(N$1))), $W$1) + COUNTIF(N$4:N$5, $W$1)),
    $I105&lt;G$14, MIN(Payline!N$5/10, COUNTIF(N103:N105, $W$1)) +
              MIN(Payline!N$4/10, COUNTIF(N104:N106, $W$1)) +
              MIN(Payline!N$3/10, COUNTIF(N105:N107, $W$1)),
    TRUE, ""
)</f>
        <v>0.3</v>
      </c>
      <c r="AB105" s="46">
        <v>101</v>
      </c>
      <c r="AC105" s="43" cm="1">
        <f t="array" aca="1" ref="AC105" ca="1">_xlfn.IFS(
    $I105=0, MIN(Payline!J$5/10, COUNTIF(INDIRECT(ADDRESS(C$14+2, COLUMN(J$1))), $AC$1) + COUNTIF(INDIRECT(ADDRESS(C$14+3, COLUMN(J$1))), $AC$1) + COUNTIF(J$4, $AC$1)) +
          MIN(Payline!J$4/10, COUNTIF(INDIRECT(ADDRESS(C$14+3, COLUMN(J$1))), $AC$1) + COUNTIF(J$4, $AC$1) + COUNTIF(J$5, $AC$1)) +
          MIN(Payline!J$3/10, COUNTIF(J$4:J$6, $AC$1)),
    $I105=1, MIN(Payline!J$5/10, COUNTIF(INDIRECT(ADDRESS(C$14+3, COLUMN(J$1))), $AC$1) + COUNTIF(J$4, $AC$1) + COUNTIF(J$5, $AC$1)) +
          MIN(Payline!J$4/10, COUNTIF(J$4, $AC$1) + COUNTIF(J$5, $AC$1) + COUNTIF(J$6, $AC$1)) +
          MIN(Payline!J$3/10, COUNTIF(J$5:J$7, $AC$1)),
    $I105=(C$14-2), MIN(Payline!J$5/10, COUNTIF(INDIRECT(ADDRESS(C$14, COLUMN(J$1)) &amp; ":" &amp; ADDRESS(C$14+2, COLUMN(J$1))), $AC$1)) +
                 MIN(Payline!J$4/10, COUNTIF(INDIRECT(ADDRESS(C$14+1, COLUMN(J$1)) &amp; ":" &amp; ADDRESS(C$14+3, COLUMN(J$1))), $AC$1)) +
                 MIN(Payline!J$3/10, COUNTIF(INDIRECT(ADDRESS(C$14+2, COLUMN(J$1)) &amp; ":" &amp; ADDRESS(C$14+3, COLUMN(J$1))), $AC$1) + COUNTIF(J$4, $AC$1)),
    $I105=(C$14-1), MIN(Payline!J$5/10, COUNTIF(INDIRECT(ADDRESS(C$14+1, COLUMN(J$1)) &amp; ":" &amp; ADDRESS(C$14+3, COLUMN(J$1))), $AC$1)) +
                 MIN(Payline!J$4/10, COUNTIF(INDIRECT(ADDRESS(C$14+2, COLUMN(J$1)) &amp; ":" &amp; ADDRESS(C$14+3, COLUMN(J$1))), $AC$1) + COUNTIF(J$4, $AC$1)) +
                 MIN(Payline!J$3/10, COUNTIF(INDIRECT(ADDRESS(C$14+3, COLUMN(J$1))), $AC$1) + COUNTIF(J$4:J$5, $AC$1)),
    $I105&lt;C$14, MIN(Payline!J$5/10, COUNTIF(J103:J105, $AC$1)) +
              MIN(Payline!J$4/10, COUNTIF(J104:J106, $AC$1)) +
              MIN(Payline!J$3/10, COUNTIF(J105:J107, $AC$1)),
    TRUE, ""
)</f>
        <v>0</v>
      </c>
      <c r="AD105" s="43" cm="1">
        <f t="array" aca="1" ref="AD105" ca="1">_xlfn.IFS(
    $I105=0, MIN(Payline!K$5/10, COUNTIF(INDIRECT(ADDRESS(D$14+2, COLUMN(K$1))), $AC$1) + COUNTIF(INDIRECT(ADDRESS(D$14+3, COLUMN(K$1))), $AC$1) + COUNTIF(K$4, $AC$1)) +
          MIN(Payline!K$4/10, COUNTIF(INDIRECT(ADDRESS(D$14+3, COLUMN(K$1))), $AC$1) + COUNTIF(K$4, $AC$1) + COUNTIF(K$5, $AC$1)) +
          MIN(Payline!K$3/10, COUNTIF(K$4:K$6, $AC$1)),
    $I105=1, MIN(Payline!K$5/10, COUNTIF(INDIRECT(ADDRESS(D$14+3, COLUMN(K$1))), $AC$1) + COUNTIF(K$4, $AC$1) + COUNTIF(K$5, $AC$1)) +
          MIN(Payline!K$4/10, COUNTIF(K$4, $AC$1) + COUNTIF(K$5, $AC$1) + COUNTIF(K$6, $AC$1)) +
          MIN(Payline!K$3/10, COUNTIF(K$5:K$7, $AC$1)),
    $I105=(D$14-2), MIN(Payline!K$5/10, COUNTIF(INDIRECT(ADDRESS(D$14, COLUMN(K$1)) &amp; ":" &amp; ADDRESS(D$14+2, COLUMN(K$1))), $AC$1)) +
                 MIN(Payline!K$4/10, COUNTIF(INDIRECT(ADDRESS(D$14+1, COLUMN(K$1)) &amp; ":" &amp; ADDRESS(D$14+3, COLUMN(K$1))), $AC$1)) +
                 MIN(Payline!K$3/10, COUNTIF(INDIRECT(ADDRESS(D$14+2, COLUMN(K$1)) &amp; ":" &amp; ADDRESS(D$14+3, COLUMN(K$1))), $AC$1) + COUNTIF(K$4, $AC$1)),
    $I105=(D$14-1), MIN(Payline!K$5/10, COUNTIF(INDIRECT(ADDRESS(D$14+1, COLUMN(K$1)) &amp; ":" &amp; ADDRESS(D$14+3, COLUMN(K$1))), $AC$1)) +
                 MIN(Payline!K$4/10, COUNTIF(INDIRECT(ADDRESS(D$14+2, COLUMN(K$1)) &amp; ":" &amp; ADDRESS(D$14+3, COLUMN(K$1))), $AC$1) + COUNTIF(K$4, $AC$1)) +
                 MIN(Payline!K$3/10, COUNTIF(INDIRECT(ADDRESS(D$14+3, COLUMN(K$1))), $AC$1) + COUNTIF(K$4:K$5, $AC$1)),
    $I105&lt;D$14, MIN(Payline!K$5/10, COUNTIF(K103:K105, $AC$1)) +
              MIN(Payline!K$4/10, COUNTIF(K104:K106, $AC$1)) +
              MIN(Payline!K$3/10, COUNTIF(K105:K107, $AC$1)),
    TRUE, ""
)</f>
        <v>0</v>
      </c>
      <c r="AE105" s="43" cm="1">
        <f t="array" aca="1" ref="AE105" ca="1">_xlfn.IFS(
    $I105=0, MIN(Payline!L$5/10, COUNTIF(INDIRECT(ADDRESS(E$14+2, COLUMN(L$1))), $AC$1) + COUNTIF(INDIRECT(ADDRESS(E$14+3, COLUMN(L$1))), $AC$1) + COUNTIF(L$4, $AC$1)) +
          MIN(Payline!L$4/10, COUNTIF(INDIRECT(ADDRESS(E$14+3, COLUMN(L$1))), $AC$1) + COUNTIF(L$4, $AC$1) + COUNTIF(L$5, $AC$1)) +
          MIN(Payline!L$3/10, COUNTIF(L$4:L$6, $AC$1)),
    $I105=1, MIN(Payline!L$5/10, COUNTIF(INDIRECT(ADDRESS(E$14+3, COLUMN(L$1))), $AC$1) + COUNTIF(L$4, $AC$1) + COUNTIF(L$5, $AC$1)) +
          MIN(Payline!L$4/10, COUNTIF(L$4, $AC$1) + COUNTIF(L$5, $AC$1) + COUNTIF(L$6, $AC$1)) +
          MIN(Payline!L$3/10, COUNTIF(L$5:L$7, $AC$1)),
    $I105=(E$14-2), MIN(Payline!L$5/10, COUNTIF(INDIRECT(ADDRESS(E$14, COLUMN(L$1)) &amp; ":" &amp; ADDRESS(E$14+2, COLUMN(L$1))), $AC$1)) +
                 MIN(Payline!L$4/10, COUNTIF(INDIRECT(ADDRESS(E$14+1, COLUMN(L$1)) &amp; ":" &amp; ADDRESS(E$14+3, COLUMN(L$1))), $AC$1)) +
                 MIN(Payline!L$3/10, COUNTIF(INDIRECT(ADDRESS(E$14+2, COLUMN(L$1)) &amp; ":" &amp; ADDRESS(E$14+3, COLUMN(L$1))), $AC$1) + COUNTIF(L$4, $AC$1)),
    $I105=(E$14-1), MIN(Payline!L$5/10, COUNTIF(INDIRECT(ADDRESS(E$14+1, COLUMN(L$1)) &amp; ":" &amp; ADDRESS(E$14+3, COLUMN(L$1))), $AC$1)) +
                 MIN(Payline!L$4/10, COUNTIF(INDIRECT(ADDRESS(E$14+2, COLUMN(L$1)) &amp; ":" &amp; ADDRESS(E$14+3, COLUMN(L$1))), $AC$1) + COUNTIF(L$4, $AC$1)) +
                 MIN(Payline!L$3/10, COUNTIF(INDIRECT(ADDRESS(E$14+3, COLUMN(L$1))), $AC$1) + COUNTIF(L$4:L$5, $AC$1)),
    $I105&lt;E$14, MIN(Payline!L$5/10, COUNTIF(L103:L105, $AC$1)) +
              MIN(Payline!L$4/10, COUNTIF(L104:L106, $AC$1)) +
              MIN(Payline!L$3/10, COUNTIF(L105:L107, $AC$1)),
    TRUE, ""
)</f>
        <v>0</v>
      </c>
      <c r="AF105" s="43" cm="1">
        <f t="array" aca="1" ref="AF105" ca="1">_xlfn.IFS(
    $I105=0, MIN(Payline!M$5/10, COUNTIF(INDIRECT(ADDRESS(F$14+2, COLUMN(M$1))), $AC$1) + COUNTIF(INDIRECT(ADDRESS(F$14+3, COLUMN(M$1))), $AC$1) + COUNTIF(M$4, $AC$1)) +
          MIN(Payline!M$4/10, COUNTIF(INDIRECT(ADDRESS(F$14+3, COLUMN(M$1))), $AC$1) + COUNTIF(M$4, $AC$1) + COUNTIF(M$5, $AC$1)) +
          MIN(Payline!M$3/10, COUNTIF(M$4:M$6, $AC$1)),
    $I105=1, MIN(Payline!M$5/10, COUNTIF(INDIRECT(ADDRESS(F$14+3, COLUMN(M$1))), $AC$1) + COUNTIF(M$4, $AC$1) + COUNTIF(M$5, $AC$1)) +
          MIN(Payline!M$4/10, COUNTIF(M$4, $AC$1) + COUNTIF(M$5, $AC$1) + COUNTIF(M$6, $AC$1)) +
          MIN(Payline!M$3/10, COUNTIF(M$5:M$7, $AC$1)),
    $I105=(F$14-2), MIN(Payline!M$5/10, COUNTIF(INDIRECT(ADDRESS(F$14, COLUMN(M$1)) &amp; ":" &amp; ADDRESS(F$14+2, COLUMN(M$1))), $AC$1)) +
                 MIN(Payline!M$4/10, COUNTIF(INDIRECT(ADDRESS(F$14+1, COLUMN(M$1)) &amp; ":" &amp; ADDRESS(F$14+3, COLUMN(M$1))), $AC$1)) +
                 MIN(Payline!M$3/10, COUNTIF(INDIRECT(ADDRESS(F$14+2, COLUMN(M$1)) &amp; ":" &amp; ADDRESS(F$14+3, COLUMN(M$1))), $AC$1) + COUNTIF(M$4, $AC$1)),
    $I105=(F$14-1), MIN(Payline!M$5/10, COUNTIF(INDIRECT(ADDRESS(F$14+1, COLUMN(M$1)) &amp; ":" &amp; ADDRESS(F$14+3, COLUMN(M$1))), $AC$1)) +
                 MIN(Payline!M$4/10, COUNTIF(INDIRECT(ADDRESS(F$14+2, COLUMN(M$1)) &amp; ":" &amp; ADDRESS(F$14+3, COLUMN(M$1))), $AC$1) + COUNTIF(M$4, $AC$1)) +
                 MIN(Payline!M$3/10, COUNTIF(INDIRECT(ADDRESS(F$14+3, COLUMN(M$1))), $AC$1) + COUNTIF(M$4:M$5, $AC$1)),
    $I105&lt;F$14, MIN(Payline!M$5/10, COUNTIF(M103:M105, $AC$1)) +
              MIN(Payline!M$4/10, COUNTIF(M104:M106, $AC$1)) +
              MIN(Payline!M$3/10, COUNTIF(M105:M107, $AC$1)),
    TRUE, ""
)</f>
        <v>0</v>
      </c>
      <c r="AG105" s="43" cm="1">
        <f t="array" aca="1" ref="AG105" ca="1">_xlfn.IFS(
    $I105=0, MIN(Payline!N$5/10, COUNTIF(INDIRECT(ADDRESS(G$14+2, COLUMN(N$1))), $AC$1) + COUNTIF(INDIRECT(ADDRESS(G$14+3, COLUMN(N$1))), $AC$1) + COUNTIF(N$4, $AC$1)) +
          MIN(Payline!N$4/10, COUNTIF(INDIRECT(ADDRESS(G$14+3, COLUMN(N$1))), $AC$1) + COUNTIF(N$4, $AC$1) + COUNTIF(N$5, $AC$1)) +
          MIN(Payline!N$3/10, COUNTIF(N$4:N$6, $AC$1)),
    $I105=1, MIN(Payline!N$5/10, COUNTIF(INDIRECT(ADDRESS(G$14+3, COLUMN(N$1))), $AC$1) + COUNTIF(N$4, $AC$1) + COUNTIF(N$5, $AC$1)) +
          MIN(Payline!N$4/10, COUNTIF(N$4, $AC$1) + COUNTIF(N$5, $AC$1) + COUNTIF(N$6, $AC$1)) +
          MIN(Payline!N$3/10, COUNTIF(N$5:N$7, $AC$1)),
    $I105=(G$14-2), MIN(Payline!N$5/10, COUNTIF(INDIRECT(ADDRESS(G$14, COLUMN(N$1)) &amp; ":" &amp; ADDRESS(G$14+2, COLUMN(N$1))), $AC$1)) +
                 MIN(Payline!N$4/10, COUNTIF(INDIRECT(ADDRESS(G$14+1, COLUMN(N$1)) &amp; ":" &amp; ADDRESS(G$14+3, COLUMN(N$1))), $AC$1)) +
                 MIN(Payline!N$3/10, COUNTIF(INDIRECT(ADDRESS(G$14+2, COLUMN(N$1)) &amp; ":" &amp; ADDRESS(G$14+3, COLUMN(N$1))), $AC$1) + COUNTIF(N$4, $AC$1)),
    $I105=(G$14-1), MIN(Payline!N$5/10, COUNTIF(INDIRECT(ADDRESS(G$14+1, COLUMN(N$1)) &amp; ":" &amp; ADDRESS(G$14+3, COLUMN(N$1))), $AC$1)) +
                 MIN(Payline!N$4/10, COUNTIF(INDIRECT(ADDRESS(G$14+2, COLUMN(N$1)) &amp; ":" &amp; ADDRESS(G$14+3, COLUMN(N$1))), $AC$1) + COUNTIF(N$4, $AC$1)) +
                 MIN(Payline!N$3/10, COUNTIF(INDIRECT(ADDRESS(G$14+3, COLUMN(N$1))), $AC$1) + COUNTIF(N$4:N$5, $AC$1)),
    $I105&lt;G$14, MIN(Payline!N$5/10, COUNTIF(N103:N105, $AC$1)) +
              MIN(Payline!N$4/10, COUNTIF(N104:N106, $AC$1)) +
              MIN(Payline!N$3/10, COUNTIF(N105:N107, $AC$1)),
    TRUE, ""
)</f>
        <v>0</v>
      </c>
      <c r="AH105" s="46">
        <v>101</v>
      </c>
      <c r="AI105" s="43" cm="1">
        <f t="array" aca="1" ref="AI105" ca="1">_xlfn.IFS(
    $I105=0, MIN(Payline!J$5/10, COUNTIF(INDIRECT(ADDRESS(C$14+2, COLUMN(J$1))), $AI$1) + COUNTIF(INDIRECT(ADDRESS(C$14+3, COLUMN(J$1))), $AI$1) + COUNTIF(J$4, $AI$1)) +
          MIN(Payline!J$4/10, COUNTIF(INDIRECT(ADDRESS(C$14+3, COLUMN(J$1))), $AI$1) + COUNTIF(J$4, $AI$1) + COUNTIF(J$5, $AI$1)) +
          MIN(Payline!J$3/10, COUNTIF(J$4:J$6, $AI$1)),
    $I105=1, MIN(Payline!J$5/10, COUNTIF(INDIRECT(ADDRESS(C$14+3, COLUMN(J$1))), $AI$1) + COUNTIF(J$4, $AI$1) + COUNTIF(J$5, $AI$1)) +
          MIN(Payline!J$4/10, COUNTIF(J$4, $AI$1) + COUNTIF(J$5, $AI$1) + COUNTIF(J$6, $AI$1)) +
          MIN(Payline!J$3/10, COUNTIF(J$5:J$7, $AI$1)),
    $I105=(C$14-2), MIN(Payline!J$5/10, COUNTIF(INDIRECT(ADDRESS(C$14, COLUMN(J$1)) &amp; ":" &amp; ADDRESS(C$14+2, COLUMN(J$1))), $AI$1)) +
                 MIN(Payline!J$4/10, COUNTIF(INDIRECT(ADDRESS(C$14+1, COLUMN(J$1)) &amp; ":" &amp; ADDRESS(C$14+3, COLUMN(J$1))), $AI$1)) +
                 MIN(Payline!J$3/10, COUNTIF(INDIRECT(ADDRESS(C$14+2, COLUMN(J$1)) &amp; ":" &amp; ADDRESS(C$14+3, COLUMN(J$1))), $AI$1) + COUNTIF(J$4, $AI$1)),
    $I105=(C$14-1), MIN(Payline!J$5/10, COUNTIF(INDIRECT(ADDRESS(C$14+1, COLUMN(J$1)) &amp; ":" &amp; ADDRESS(C$14+3, COLUMN(J$1))), $AI$1)) +
                 MIN(Payline!J$4/10, COUNTIF(INDIRECT(ADDRESS(C$14+2, COLUMN(J$1)) &amp; ":" &amp; ADDRESS(C$14+3, COLUMN(J$1))), $AI$1) + COUNTIF(J$4, $AI$1)) +
                 MIN(Payline!J$3/10, COUNTIF(INDIRECT(ADDRESS(C$14+3, COLUMN(J$1))), $AI$1) + COUNTIF(J$4:J$5, $AI$1)),
    $I105&lt;C$14, MIN(Payline!J$5/10, COUNTIF(J103:J105, $AI$1)) +
              MIN(Payline!J$4/10, COUNTIF(J104:J106, $AI$1)) +
              MIN(Payline!J$3/10, COUNTIF(J105:J107, $AI$1)),
    TRUE, ""
)</f>
        <v>0</v>
      </c>
      <c r="AJ105" s="43" cm="1">
        <f t="array" aca="1" ref="AJ105" ca="1">_xlfn.IFS(
    $I105=0, MIN(Payline!K$5/10, COUNTIF(INDIRECT(ADDRESS(D$14+2, COLUMN(K$1))), $AI$1) + COUNTIF(INDIRECT(ADDRESS(D$14+3, COLUMN(K$1))), $AI$1) + COUNTIF(K$4, $AI$1)) +
          MIN(Payline!K$4/10, COUNTIF(INDIRECT(ADDRESS(D$14+3, COLUMN(K$1))), $AI$1) + COUNTIF(K$4, $AI$1) + COUNTIF(K$5, $AI$1)) +
          MIN(Payline!K$3/10, COUNTIF(K$4:K$6, $AI$1)),
    $I105=1, MIN(Payline!K$5/10, COUNTIF(INDIRECT(ADDRESS(D$14+3, COLUMN(K$1))), $AI$1) + COUNTIF(K$4, $AI$1) + COUNTIF(K$5, $AI$1)) +
          MIN(Payline!K$4/10, COUNTIF(K$4, $AI$1) + COUNTIF(K$5, $AI$1) + COUNTIF(K$6, $AI$1)) +
          MIN(Payline!K$3/10, COUNTIF(K$5:K$7, $AI$1)),
    $I105=(D$14-2), MIN(Payline!K$5/10, COUNTIF(INDIRECT(ADDRESS(D$14, COLUMN(K$1)) &amp; ":" &amp; ADDRESS(D$14+2, COLUMN(K$1))), $AI$1)) +
                 MIN(Payline!K$4/10, COUNTIF(INDIRECT(ADDRESS(D$14+1, COLUMN(K$1)) &amp; ":" &amp; ADDRESS(D$14+3, COLUMN(K$1))), $AI$1)) +
                 MIN(Payline!K$3/10, COUNTIF(INDIRECT(ADDRESS(D$14+2, COLUMN(K$1)) &amp; ":" &amp; ADDRESS(D$14+3, COLUMN(K$1))), $AI$1) + COUNTIF(K$4, $AI$1)),
    $I105=(D$14-1), MIN(Payline!K$5/10, COUNTIF(INDIRECT(ADDRESS(D$14+1, COLUMN(K$1)) &amp; ":" &amp; ADDRESS(D$14+3, COLUMN(K$1))), $AI$1)) +
                 MIN(Payline!K$4/10, COUNTIF(INDIRECT(ADDRESS(D$14+2, COLUMN(K$1)) &amp; ":" &amp; ADDRESS(D$14+3, COLUMN(K$1))), $AI$1) + COUNTIF(K$4, $AI$1)) +
                 MIN(Payline!K$3/10, COUNTIF(INDIRECT(ADDRESS(D$14+3, COLUMN(K$1))), $AI$1) + COUNTIF(K$4:K$5, $AI$1)),
    $I105&lt;D$14, MIN(Payline!K$5/10, COUNTIF(K103:K105, $AI$1)) +
              MIN(Payline!K$4/10, COUNTIF(K104:K106, $AI$1)) +
              MIN(Payline!K$3/10, COUNTIF(K105:K107, $AI$1)),
    TRUE, ""
)</f>
        <v>0</v>
      </c>
      <c r="AK105" s="43" cm="1">
        <f t="array" aca="1" ref="AK105" ca="1">_xlfn.IFS(
    $I105=0, MIN(Payline!L$5/10, COUNTIF(INDIRECT(ADDRESS(E$14+2, COLUMN(L$1))), $AI$1) + COUNTIF(INDIRECT(ADDRESS(E$14+3, COLUMN(L$1))), $AI$1) + COUNTIF(L$4, $AI$1)) +
          MIN(Payline!L$4/10, COUNTIF(INDIRECT(ADDRESS(E$14+3, COLUMN(L$1))), $AI$1) + COUNTIF(L$4, $AI$1) + COUNTIF(L$5, $AI$1)) +
          MIN(Payline!L$3/10, COUNTIF(L$4:L$6, $AI$1)),
    $I105=1, MIN(Payline!L$5/10, COUNTIF(INDIRECT(ADDRESS(E$14+3, COLUMN(L$1))), $AI$1) + COUNTIF(L$4, $AI$1) + COUNTIF(L$5, $AI$1)) +
          MIN(Payline!L$4/10, COUNTIF(L$4, $AI$1) + COUNTIF(L$5, $AI$1) + COUNTIF(L$6, $AI$1)) +
          MIN(Payline!L$3/10, COUNTIF(L$5:L$7, $AI$1)),
    $I105=(E$14-2), MIN(Payline!L$5/10, COUNTIF(INDIRECT(ADDRESS(E$14, COLUMN(L$1)) &amp; ":" &amp; ADDRESS(E$14+2, COLUMN(L$1))), $AI$1)) +
                 MIN(Payline!L$4/10, COUNTIF(INDIRECT(ADDRESS(E$14+1, COLUMN(L$1)) &amp; ":" &amp; ADDRESS(E$14+3, COLUMN(L$1))), $AI$1)) +
                 MIN(Payline!L$3/10, COUNTIF(INDIRECT(ADDRESS(E$14+2, COLUMN(L$1)) &amp; ":" &amp; ADDRESS(E$14+3, COLUMN(L$1))), $AI$1) + COUNTIF(L$4, $AI$1)),
    $I105=(E$14-1), MIN(Payline!L$5/10, COUNTIF(INDIRECT(ADDRESS(E$14+1, COLUMN(L$1)) &amp; ":" &amp; ADDRESS(E$14+3, COLUMN(L$1))), $AI$1)) +
                 MIN(Payline!L$4/10, COUNTIF(INDIRECT(ADDRESS(E$14+2, COLUMN(L$1)) &amp; ":" &amp; ADDRESS(E$14+3, COLUMN(L$1))), $AI$1) + COUNTIF(L$4, $AI$1)) +
                 MIN(Payline!L$3/10, COUNTIF(INDIRECT(ADDRESS(E$14+3, COLUMN(L$1))), $AI$1) + COUNTIF(L$4:L$5, $AI$1)),
    $I105&lt;E$14, MIN(Payline!L$5/10, COUNTIF(L103:L105, $AI$1)) +
              MIN(Payline!L$4/10, COUNTIF(L104:L106, $AI$1)) +
              MIN(Payline!L$3/10, COUNTIF(L105:L107, $AI$1)),
    TRUE, ""
)</f>
        <v>0</v>
      </c>
      <c r="AL105" s="43" cm="1">
        <f t="array" aca="1" ref="AL105" ca="1">_xlfn.IFS(
    $I105=0, MIN(Payline!M$5/10, COUNTIF(INDIRECT(ADDRESS(F$14+2, COLUMN(M$1))), $AI$1) + COUNTIF(INDIRECT(ADDRESS(F$14+3, COLUMN(M$1))), $AI$1) + COUNTIF(M$4, $AI$1)) +
          MIN(Payline!M$4/10, COUNTIF(INDIRECT(ADDRESS(F$14+3, COLUMN(M$1))), $AI$1) + COUNTIF(M$4, $AI$1) + COUNTIF(M$5, $AI$1)) +
          MIN(Payline!M$3/10, COUNTIF(M$4:M$6, $AI$1)),
    $I105=1, MIN(Payline!M$5/10, COUNTIF(INDIRECT(ADDRESS(F$14+3, COLUMN(M$1))), $AI$1) + COUNTIF(M$4, $AI$1) + COUNTIF(M$5, $AI$1)) +
          MIN(Payline!M$4/10, COUNTIF(M$4, $AI$1) + COUNTIF(M$5, $AI$1) + COUNTIF(M$6, $AI$1)) +
          MIN(Payline!M$3/10, COUNTIF(M$5:M$7, $AI$1)),
    $I105=(F$14-2), MIN(Payline!M$5/10, COUNTIF(INDIRECT(ADDRESS(F$14, COLUMN(M$1)) &amp; ":" &amp; ADDRESS(F$14+2, COLUMN(M$1))), $AI$1)) +
                 MIN(Payline!M$4/10, COUNTIF(INDIRECT(ADDRESS(F$14+1, COLUMN(M$1)) &amp; ":" &amp; ADDRESS(F$14+3, COLUMN(M$1))), $AI$1)) +
                 MIN(Payline!M$3/10, COUNTIF(INDIRECT(ADDRESS(F$14+2, COLUMN(M$1)) &amp; ":" &amp; ADDRESS(F$14+3, COLUMN(M$1))), $AI$1) + COUNTIF(M$4, $AI$1)),
    $I105=(F$14-1), MIN(Payline!M$5/10, COUNTIF(INDIRECT(ADDRESS(F$14+1, COLUMN(M$1)) &amp; ":" &amp; ADDRESS(F$14+3, COLUMN(M$1))), $AI$1)) +
                 MIN(Payline!M$4/10, COUNTIF(INDIRECT(ADDRESS(F$14+2, COLUMN(M$1)) &amp; ":" &amp; ADDRESS(F$14+3, COLUMN(M$1))), $AI$1) + COUNTIF(M$4, $AI$1)) +
                 MIN(Payline!M$3/10, COUNTIF(INDIRECT(ADDRESS(F$14+3, COLUMN(M$1))), $AI$1) + COUNTIF(M$4:M$5, $AI$1)),
    $I105&lt;F$14, MIN(Payline!M$5/10, COUNTIF(M103:M105, $AI$1)) +
              MIN(Payline!M$4/10, COUNTIF(M104:M106, $AI$1)) +
              MIN(Payline!M$3/10, COUNTIF(M105:M107, $AI$1)),
    TRUE, ""
)</f>
        <v>0</v>
      </c>
      <c r="AM105" s="43" cm="1">
        <f t="array" aca="1" ref="AM105" ca="1">_xlfn.IFS(
    $I105=0, MIN(Payline!N$5/10, COUNTIF(INDIRECT(ADDRESS(G$14+2, COLUMN(N$1))), $AI$1) + COUNTIF(INDIRECT(ADDRESS(G$14+3, COLUMN(N$1))), $AI$1) + COUNTIF(N$4, $AI$1)) +
          MIN(Payline!N$4/10, COUNTIF(INDIRECT(ADDRESS(G$14+3, COLUMN(N$1))), $AI$1) + COUNTIF(N$4, $AI$1) + COUNTIF(N$5, $AI$1)) +
          MIN(Payline!N$3/10, COUNTIF(N$4:N$6, $AI$1)),
    $I105=1, MIN(Payline!N$5/10, COUNTIF(INDIRECT(ADDRESS(G$14+3, COLUMN(N$1))), $AI$1) + COUNTIF(N$4, $AI$1) + COUNTIF(N$5, $AI$1)) +
          MIN(Payline!N$4/10, COUNTIF(N$4, $AI$1) + COUNTIF(N$5, $AI$1) + COUNTIF(N$6, $AI$1)) +
          MIN(Payline!N$3/10, COUNTIF(N$5:N$7, $AI$1)),
    $I105=(G$14-2), MIN(Payline!N$5/10, COUNTIF(INDIRECT(ADDRESS(G$14, COLUMN(N$1)) &amp; ":" &amp; ADDRESS(G$14+2, COLUMN(N$1))), $AI$1)) +
                 MIN(Payline!N$4/10, COUNTIF(INDIRECT(ADDRESS(G$14+1, COLUMN(N$1)) &amp; ":" &amp; ADDRESS(G$14+3, COLUMN(N$1))), $AI$1)) +
                 MIN(Payline!N$3/10, COUNTIF(INDIRECT(ADDRESS(G$14+2, COLUMN(N$1)) &amp; ":" &amp; ADDRESS(G$14+3, COLUMN(N$1))), $AI$1) + COUNTIF(N$4, $AI$1)),
    $I105=(G$14-1), MIN(Payline!N$5/10, COUNTIF(INDIRECT(ADDRESS(G$14+1, COLUMN(N$1)) &amp; ":" &amp; ADDRESS(G$14+3, COLUMN(N$1))), $AI$1)) +
                 MIN(Payline!N$4/10, COUNTIF(INDIRECT(ADDRESS(G$14+2, COLUMN(N$1)) &amp; ":" &amp; ADDRESS(G$14+3, COLUMN(N$1))), $AI$1) + COUNTIF(N$4, $AI$1)) +
                 MIN(Payline!N$3/10, COUNTIF(INDIRECT(ADDRESS(G$14+3, COLUMN(N$1))), $AI$1) + COUNTIF(N$4:N$5, $AI$1)),
    $I105&lt;G$14, MIN(Payline!N$5/10, COUNTIF(N103:N105, $AI$1)) +
              MIN(Payline!N$4/10, COUNTIF(N104:N106, $AI$1)) +
              MIN(Payline!N$3/10, COUNTIF(N105:N107, $AI$1)),
    TRUE, ""
)</f>
        <v>0</v>
      </c>
      <c r="AN105" s="46">
        <v>101</v>
      </c>
      <c r="AO105" s="43" cm="1">
        <f t="array" aca="1" ref="AO105" ca="1">_xlfn.IFS(
    $I105=0,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$I105=1,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$I105=(C$14-2),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$I105=(C$14-1),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$I105&lt;C$14, MIN(Payline!J$5/10, COUNTIF(J103:J105, $AO$1)) +
              MIN(Payline!J$4/10, COUNTIF(J104:J106, $AO$1)) +
              MIN(Payline!J$3/10, COUNTIF(J105:J107, $AO$1)),
    TRUE, ""
)</f>
        <v>0</v>
      </c>
      <c r="AP105" s="43" cm="1">
        <f t="array" aca="1" ref="AP105" ca="1">_xlfn.IFS(
    $I105=0,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$I105=1,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$I105=(D$14-2),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$I105=(D$14-1),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$I105&lt;D$14, MIN(Payline!K$5/10, COUNTIF(K103:K105, $AO$1)) +
              MIN(Payline!K$4/10, COUNTIF(K104:K106, $AO$1)) +
              MIN(Payline!K$3/10, COUNTIF(K105:K107, $AO$1)),
    TRUE, ""
)</f>
        <v>0</v>
      </c>
      <c r="AQ105" s="43" cm="1">
        <f t="array" aca="1" ref="AQ105" ca="1">_xlfn.IFS(
    $I105=0,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$I105=1,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$I105=(E$14-2),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$I105=(E$14-1),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$I105&lt;E$14, MIN(Payline!L$5/10, COUNTIF(L103:L105, $AO$1)) +
              MIN(Payline!L$4/10, COUNTIF(L104:L106, $AO$1)) +
              MIN(Payline!L$3/10, COUNTIF(L105:L107, $AO$1)),
    TRUE, ""
)</f>
        <v>0</v>
      </c>
      <c r="AR105" s="43" cm="1">
        <f t="array" aca="1" ref="AR105" ca="1">_xlfn.IFS(
    $I105=0,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$I105=1,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$I105=(F$14-2),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$I105=(F$14-1),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$I105&lt;F$14, MIN(Payline!M$5/10, COUNTIF(M103:M105, $AO$1)) +
              MIN(Payline!M$4/10, COUNTIF(M104:M106, $AO$1)) +
              MIN(Payline!M$3/10, COUNTIF(M105:M107, $AO$1)),
    TRUE, ""
)</f>
        <v>0</v>
      </c>
      <c r="AS105" s="43" cm="1">
        <f t="array" aca="1" ref="AS105" ca="1">_xlfn.IFS(
    $I105=0,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$I105=1,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$I105=(G$14-2),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$I105=(G$14-1),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$I105&lt;G$14, MIN(Payline!N$5/10, COUNTIF(N103:N105, $AO$1)) +
              MIN(Payline!N$4/10, COUNTIF(N104:N106, $AO$1)) +
              MIN(Payline!N$3/10, COUNTIF(N105:N107, $AO$1)),
    TRUE, ""
)</f>
        <v>0</v>
      </c>
      <c r="AT105" s="46">
        <v>101</v>
      </c>
      <c r="AU105" s="43" cm="1">
        <f t="array" aca="1" ref="AU105" ca="1">_xlfn.IFS(
    $I105=0,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$I105=1,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$I105=(C$14-2),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$I105=(C$14-1),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$I105&lt;C$14, MIN(Payline!J$5/10, COUNTIF(J103:J105, $AU$1)) +
              MIN(Payline!J$4/10, COUNTIF(J104:J106, $AU$1)) +
              MIN(Payline!J$3/10, COUNTIF(J105:J107, $AU$1)),
    TRUE, ""
)</f>
        <v>1</v>
      </c>
      <c r="AV105" s="43" cm="1">
        <f t="array" aca="1" ref="AV105" ca="1">_xlfn.IFS(
    $I105=0,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$I105=1,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$I105=(D$14-2),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$I105=(D$14-1),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$I105&lt;D$14, MIN(Payline!K$5/10, COUNTIF(K103:K105, $AU$1)) +
              MIN(Payline!K$4/10, COUNTIF(K104:K106, $AU$1)) +
              MIN(Payline!K$3/10, COUNTIF(K105:K107, $AU$1)),
    TRUE, ""
)</f>
        <v>1</v>
      </c>
      <c r="AW105" s="43" cm="1">
        <f t="array" aca="1" ref="AW105" ca="1">_xlfn.IFS(
    $I105=0,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$I105=1,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$I105=(E$14-2),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$I105=(E$14-1),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$I105&lt;E$14, MIN(Payline!L$5/10, COUNTIF(L103:L105, $AU$1)) +
              MIN(Payline!L$4/10, COUNTIF(L104:L106, $AU$1)) +
              MIN(Payline!L$3/10, COUNTIF(L105:L107, $AU$1)),
    TRUE, ""
)</f>
        <v>1</v>
      </c>
      <c r="AX105" s="43" cm="1">
        <f t="array" aca="1" ref="AX105" ca="1">_xlfn.IFS(
    $I105=0,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$I105=1,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$I105=(F$14-2),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$I105=(F$14-1),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$I105&lt;F$14, MIN(Payline!M$5/10, COUNTIF(M103:M105, $AU$1)) +
              MIN(Payline!M$4/10, COUNTIF(M104:M106, $AU$1)) +
              MIN(Payline!M$3/10, COUNTIF(M105:M107, $AU$1)),
    TRUE, ""
)</f>
        <v>1</v>
      </c>
      <c r="AY105" s="43" cm="1">
        <f t="array" aca="1" ref="AY105" ca="1">_xlfn.IFS(
    $I105=0,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$I105=1,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$I105=(G$14-2),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$I105=(G$14-1),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$I105&lt;G$14, MIN(Payline!N$5/10, COUNTIF(N103:N105, $AU$1)) +
              MIN(Payline!N$4/10, COUNTIF(N104:N106, $AU$1)) +
              MIN(Payline!N$3/10, COUNTIF(N105:N107, $AU$1)),
    TRUE, ""
)</f>
        <v>1</v>
      </c>
      <c r="AZ105" s="46">
        <v>101</v>
      </c>
      <c r="BA105" s="43" cm="1">
        <f t="array" aca="1" ref="BA105" ca="1">_xlfn.IFS(
    $I105=0,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$I105&lt;C$14, MIN(Payline!J$5/10, COUNTIF(J103:J105, $BA$1)) +
              MIN(Payline!J$4/10, COUNTIF(J104:J106, $BA$1)) +
              MIN(Payline!J$3/10, COUNTIF(J105:J107, $BA$1)),
    TRUE, ""
)</f>
        <v>0.7</v>
      </c>
      <c r="BB105" s="43" cm="1">
        <f t="array" aca="1" ref="BB105" ca="1">_xlfn.IFS(
    $I105=0,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$I105&lt;D$14, MIN(Payline!K$5/10, COUNTIF(K103:K105, $BA$1)) +
              MIN(Payline!K$4/10, COUNTIF(K104:K106, $BA$1)) +
              MIN(Payline!K$3/10, COUNTIF(K105:K107, $BA$1)),
    TRUE, ""
)</f>
        <v>0.7</v>
      </c>
      <c r="BC105" s="43" cm="1">
        <f t="array" aca="1" ref="BC105" ca="1">_xlfn.IFS(
    $I105=0,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$I105&lt;E$14, MIN(Payline!L$5/10, COUNTIF(L103:L105, $BA$1)) +
              MIN(Payline!L$4/10, COUNTIF(L104:L106, $BA$1)) +
              MIN(Payline!L$3/10, COUNTIF(L105:L107, $BA$1)),
    TRUE, ""
)</f>
        <v>0.7</v>
      </c>
      <c r="BD105" s="43" cm="1">
        <f t="array" aca="1" ref="BD105" ca="1">_xlfn.IFS(
    $I105=0,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$I105&lt;F$14, MIN(Payline!M$5/10, COUNTIF(M103:M105, $BA$1)) +
              MIN(Payline!M$4/10, COUNTIF(M104:M106, $BA$1)) +
              MIN(Payline!M$3/10, COUNTIF(M105:M107, $BA$1)),
    TRUE, ""
)</f>
        <v>0.6</v>
      </c>
      <c r="BE105" s="43" cm="1">
        <f t="array" aca="1" ref="BE105" ca="1">_xlfn.IFS(
    $I105=0,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$I105&lt;G$14, MIN(Payline!N$5/10, COUNTIF(N103:N105, $BA$1)) +
              MIN(Payline!N$4/10, COUNTIF(N104:N106, $BA$1)) +
              MIN(Payline!N$3/10, COUNTIF(N105:N107, $BA$1)),
    TRUE, ""
)</f>
        <v>0.7</v>
      </c>
      <c r="BF105" s="46">
        <v>101</v>
      </c>
      <c r="BG105" s="43" cm="1">
        <f t="array" aca="1" ref="BG105" ca="1">_xlfn.IFS(
    $I105=0,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$I105&lt;C$14, MIN(Payline!J$5/10, COUNTIF(J103:J105, $BG$1)) +
              MIN(Payline!J$4/10, COUNTIF(J104:J106, $BG$1)) +
              MIN(Payline!J$3/10, COUNTIF(J105:J107, $BG$1)),
    TRUE, ""
)</f>
        <v>0</v>
      </c>
      <c r="BH105" s="43" cm="1">
        <f t="array" aca="1" ref="BH105" ca="1">_xlfn.IFS(
    $I105=0,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$I105&lt;D$14, MIN(Payline!K$5/10, COUNTIF(K103:K105, $BG$1)) +
              MIN(Payline!K$4/10, COUNTIF(K104:K106, $BG$1)) +
              MIN(Payline!K$3/10, COUNTIF(K105:K107, $BG$1)),
    TRUE, ""
)</f>
        <v>0</v>
      </c>
      <c r="BI105" s="43" cm="1">
        <f t="array" aca="1" ref="BI105" ca="1">_xlfn.IFS(
    $I105=0,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$I105&lt;E$14, MIN(Payline!L$5/10, COUNTIF(L103:L105, $BG$1)) +
              MIN(Payline!L$4/10, COUNTIF(L104:L106, $BG$1)) +
              MIN(Payline!L$3/10, COUNTIF(L105:L107, $BG$1)),
    TRUE, ""
)</f>
        <v>0</v>
      </c>
      <c r="BJ105" s="43" cm="1">
        <f t="array" aca="1" ref="BJ105" ca="1">_xlfn.IFS(
    $I105=0,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$I105&lt;F$14, MIN(Payline!M$5/10, COUNTIF(M103:M105, $BG$1)) +
              MIN(Payline!M$4/10, COUNTIF(M104:M106, $BG$1)) +
              MIN(Payline!M$3/10, COUNTIF(M105:M107, $BG$1)),
    TRUE, ""
)</f>
        <v>0</v>
      </c>
      <c r="BK105" s="43" cm="1">
        <f t="array" aca="1" ref="BK105" ca="1">_xlfn.IFS(
    $I105=0,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$I105&lt;G$14, MIN(Payline!N$5/10, COUNTIF(N103:N105, $BG$1)) +
              MIN(Payline!N$4/10, COUNTIF(N104:N106, $BG$1)) +
              MIN(Payline!N$3/10, COUNTIF(N105:N107, $BG$1)),
    TRUE, ""
)</f>
        <v>0</v>
      </c>
      <c r="BL105" s="46">
        <v>101</v>
      </c>
      <c r="BM105" s="43" cm="1">
        <f t="array" aca="1" ref="BM105" ca="1">_xlfn.IFS(
    $I105=0,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$I105&lt;C$14, MIN(Payline!J$5/10, COUNTIF(J103:J105, $BM$1)) +
              MIN(Payline!J$4/10, COUNTIF(J104:J106, $BM$1)) +
              MIN(Payline!J$3/10, COUNTIF(J105:J107, $BM$1)),
    TRUE, ""
)</f>
        <v>0.3</v>
      </c>
      <c r="BN105" s="43" cm="1">
        <f t="array" aca="1" ref="BN105" ca="1">_xlfn.IFS(
    $I105=0,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$I105&lt;D$14, MIN(Payline!K$5/10, COUNTIF(K103:K105, $BM$1)) +
              MIN(Payline!K$4/10, COUNTIF(K104:K106, $BM$1)) +
              MIN(Payline!K$3/10, COUNTIF(K105:K107, $BM$1)),
    TRUE, ""
)</f>
        <v>0.4</v>
      </c>
      <c r="BO105" s="43" cm="1">
        <f t="array" aca="1" ref="BO105" ca="1">_xlfn.IFS(
    $I105=0,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$I105&lt;E$14, MIN(Payline!L$5/10, COUNTIF(L103:L105, $BM$1)) +
              MIN(Payline!L$4/10, COUNTIF(L104:L106, $BM$1)) +
              MIN(Payline!L$3/10, COUNTIF(L105:L107, $BM$1)),
    TRUE, ""
)</f>
        <v>0.3</v>
      </c>
      <c r="BP105" s="43" cm="1">
        <f t="array" aca="1" ref="BP105" ca="1">_xlfn.IFS(
    $I105=0,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$I105&lt;F$14, MIN(Payline!M$5/10, COUNTIF(M103:M105, $BM$1)) +
              MIN(Payline!M$4/10, COUNTIF(M104:M106, $BM$1)) +
              MIN(Payline!M$3/10, COUNTIF(M105:M107, $BM$1)),
    TRUE, ""
)</f>
        <v>0.3</v>
      </c>
      <c r="BQ105" s="161" cm="1">
        <f t="array" aca="1" ref="BQ105" ca="1">_xlfn.IFS(
    $I105=0,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$I105&lt;G$14, MIN(Payline!N$5/10, COUNTIF(N103:N105, $BM$1)) +
              MIN(Payline!N$4/10, COUNTIF(N104:N106, $BM$1)) +
              MIN(Payline!N$3/10, COUNTIF(N105:N107, $BM$1)),
    TRUE, ""
)</f>
        <v>0.3</v>
      </c>
    </row>
    <row r="106" spans="1:69" ht="16.5" thickBot="1">
      <c r="A106" s="94" t="s">
        <v>107</v>
      </c>
      <c r="I106" s="84">
        <v>102</v>
      </c>
      <c r="J106" s="83"/>
      <c r="K106" s="83"/>
      <c r="L106" s="83"/>
      <c r="M106" s="83"/>
      <c r="N106" s="83"/>
      <c r="P106" s="46">
        <v>102</v>
      </c>
      <c r="Q106" s="43" t="str" cm="1">
        <f t="array" aca="1" ref="Q106" ca="1">_xlfn.IFS(
    $I106=0,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$I106=1,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$I106&lt;C$14, MIN(Payline!J$5/10, COUNTIF(J104:J106, $Q$1)) +
              MIN(Payline!J$4/10, COUNTIF(J105:J107, $Q$1)) +
              MIN(Payline!J$3/10, COUNTIF(J106:J108, $Q$1)),
    TRUE, ""
)</f>
        <v/>
      </c>
      <c r="R106" s="43" t="str" cm="1">
        <f t="array" aca="1" ref="R106" ca="1">_xlfn.IFS(
    $I106=0,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$I106=1,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$I106&lt;D$14, MIN(Payline!K$5/10, COUNTIF(K104:K106, $Q$1)) +
              MIN(Payline!K$4/10, COUNTIF(K105:K107, $Q$1)) +
              MIN(Payline!K$3/10, COUNTIF(K106:K108, $Q$1)),
    TRUE, ""
)</f>
        <v/>
      </c>
      <c r="S106" s="43" t="str" cm="1">
        <f t="array" aca="1" ref="S106" ca="1">_xlfn.IFS(
    $I106=0,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$I106=1,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$I106&lt;E$14, MIN(Payline!L$5/10, COUNTIF(L104:L106, $Q$1)) +
              MIN(Payline!L$4/10, COUNTIF(L105:L107, $Q$1)) +
              MIN(Payline!L$3/10, COUNTIF(L106:L108, $Q$1)),
    TRUE, ""
)</f>
        <v/>
      </c>
      <c r="T106" s="43" t="str" cm="1">
        <f t="array" aca="1" ref="T106" ca="1">_xlfn.IFS(
    $I106=0,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$I106=1,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$I106&lt;F$14, MIN(Payline!M$5/10, COUNTIF(M104:M106, $Q$1)) +
              MIN(Payline!M$4/10, COUNTIF(M105:M107, $Q$1)) +
              MIN(Payline!M$3/10, COUNTIF(M106:M108, $Q$1)),
    TRUE, ""
)</f>
        <v/>
      </c>
      <c r="U106" s="43" t="str" cm="1">
        <f t="array" aca="1" ref="U106" ca="1">_xlfn.IFS(
    $I106=0,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$I106=1,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$I106&lt;G$14, MIN(Payline!N$5/10, COUNTIF(N104:N106, $Q$1)) +
              MIN(Payline!N$4/10, COUNTIF(N105:N107, $Q$1)) +
              MIN(Payline!N$3/10, COUNTIF(N106:N108, $Q$1)),
    TRUE, ""
)</f>
        <v/>
      </c>
      <c r="V106" s="46">
        <v>102</v>
      </c>
      <c r="W106" s="43" t="str">
        <f>IF($I106&lt;C$14,MIN(Payline!J$5/10,COUNTIF(J104:J106,$W$1))+MIN(Payline!J$4/10,COUNTIF(J105:J107,$W$1))+MIN(Payline!J$3/10,COUNTIF(J106:J108,$W$1)),"")</f>
        <v/>
      </c>
      <c r="X106" s="43" t="str">
        <f>IF($I106&lt;D$14,MIN(Payline!K$5/10,COUNTIF(K104:K106,$W$1))+MIN(Payline!K$4/10,COUNTIF(K105:K107,$W$1))+MIN(Payline!K$3/10,COUNTIF(K106:K108,$W$1)),"")</f>
        <v/>
      </c>
      <c r="Y106" s="43" t="str">
        <f>IF($I106&lt;E$14,MIN(Payline!L$5/10,COUNTIF(L104:L106,$W$1))+MIN(Payline!L$4/10,COUNTIF(L105:L107,$W$1))+MIN(Payline!L$3/10,COUNTIF(L106:L108,$W$1)),"")</f>
        <v/>
      </c>
      <c r="Z106" s="43" t="str">
        <f>IF($I106&lt;F$14,MIN(Payline!M$5/10,COUNTIF(M104:M106,$W$1))+MIN(Payline!M$4/10,COUNTIF(M105:M107,$W$1))+MIN(Payline!M$3/10,COUNTIF(M106:M108,$W$1)),"")</f>
        <v/>
      </c>
      <c r="AA106" s="43" t="str">
        <f>IF($I106&lt;G$14,MIN(Payline!N$5/10,COUNTIF(N104:N106,$W$1))+MIN(Payline!N$4/10,COUNTIF(N105:N107,$W$1))+MIN(Payline!N$3/10,COUNTIF(N106:N108,$W$1)),"")</f>
        <v/>
      </c>
      <c r="AB106" s="46">
        <v>102</v>
      </c>
      <c r="AC106" s="43" t="str">
        <f>IF($I106&lt;C$14,MIN(Payline!J$5/10,COUNTIF(J104:J106,$AC$1))+MIN(Payline!J$4/10,COUNTIF(J105:J107,$AC$1))+MIN(Payline!J$3/10,COUNTIF(J106:J108,$AC$1)),"")</f>
        <v/>
      </c>
      <c r="AD106" s="43" t="str">
        <f>IF($I106&lt;D$14,MIN(Payline!K$5/10,COUNTIF(K104:K106,$AC$1))+MIN(Payline!K$4/10,COUNTIF(K105:K107,$AC$1))+MIN(Payline!K$3/10,COUNTIF(K106:K108,$AC$1)),"")</f>
        <v/>
      </c>
      <c r="AE106" s="43" t="str">
        <f>IF($I106&lt;E$14,MIN(Payline!L$5/10,COUNTIF(L104:L106,$AC$1))+MIN(Payline!L$4/10,COUNTIF(L105:L107,$AC$1))+MIN(Payline!L$3/10,COUNTIF(L106:L108,$AC$1)),"")</f>
        <v/>
      </c>
      <c r="AF106" s="43" t="str">
        <f>IF($I106&lt;F$14,MIN(Payline!M$5/10,COUNTIF(M104:M106,$AC$1))+MIN(Payline!M$4/10,COUNTIF(M105:M107,$AC$1))+MIN(Payline!M$3/10,COUNTIF(M106:M108,$AC$1)),"")</f>
        <v/>
      </c>
      <c r="AG106" s="43" t="str">
        <f>IF($I106&lt;G$14,MIN(Payline!N$5/10,COUNTIF(N104:N106,$AC$1))+MIN(Payline!N$4/10,COUNTIF(N105:N107,$AC$1))+MIN(Payline!N$3/10,COUNTIF(N106:N108,$AC$1)),"")</f>
        <v/>
      </c>
      <c r="AH106" s="46">
        <v>102</v>
      </c>
      <c r="AI106" s="43" t="str">
        <f>IF($I106&lt;C$14,MIN(Payline!J$5/10,COUNTIF(J104:J106,$AI$1))+MIN(Payline!J$4/10,COUNTIF(J105:J107,$AI$1))+MIN(Payline!J$3/10,COUNTIF(J106:J108,$AI$1)),"")</f>
        <v/>
      </c>
      <c r="AJ106" s="43" t="str">
        <f>IF($I106&lt;D$14,MIN(Payline!K$5/10,COUNTIF(K104:K106,$AI$1))+MIN(Payline!K$4/10,COUNTIF(K105:K107,$AI$1))+MIN(Payline!K$3/10,COUNTIF(K106:K108,$AI$1)),"")</f>
        <v/>
      </c>
      <c r="AK106" s="43" t="str">
        <f>IF($I106&lt;E$14,MIN(Payline!L$5/10,COUNTIF(L104:L106,$AI$1))+MIN(Payline!L$4/10,COUNTIF(L105:L107,$AI$1))+MIN(Payline!L$3/10,COUNTIF(L106:L108,$AI$1)),"")</f>
        <v/>
      </c>
      <c r="AL106" s="43" t="str">
        <f>IF($I106&lt;F$14,MIN(Payline!M$5/10,COUNTIF(M104:M106,$AI$1))+MIN(Payline!M$4/10,COUNTIF(M105:M107,$AI$1))+MIN(Payline!M$3/10,COUNTIF(M106:M108,$AI$1)),"")</f>
        <v/>
      </c>
      <c r="AM106" s="43" t="str">
        <f>IF($I106&lt;G$14,MIN(Payline!N$5/10,COUNTIF(N104:N106,$AI$1))+MIN(Payline!N$4/10,COUNTIF(N105:N107,$AI$1))+MIN(Payline!N$3/10,COUNTIF(N106:N108,$AI$1)),"")</f>
        <v/>
      </c>
      <c r="AN106" s="46">
        <v>102</v>
      </c>
      <c r="AO106" s="43" t="str" cm="1">
        <f t="array" aca="1" ref="AO106" ca="1">_xlfn.IFS(
    $I106=0,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$I106=1,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$I106=(C$14-2),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$I106=(C$14-1),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$I106&lt;C$14, MIN(Payline!J$5/10, COUNTIF(J104:J106, $AO$1)) +
              MIN(Payline!J$4/10, COUNTIF(J105:J107, $AO$1)) +
              MIN(Payline!J$3/10, COUNTIF(J106:J108, $AO$1)),
    TRUE, ""
)</f>
        <v/>
      </c>
      <c r="AP106" s="43" t="str" cm="1">
        <f t="array" aca="1" ref="AP106" ca="1">_xlfn.IFS(
    $I106=0,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$I106=1,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$I106=(D$14-2),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$I106=(D$14-1),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$I106&lt;D$14, MIN(Payline!K$5/10, COUNTIF(K104:K106, $AO$1)) +
              MIN(Payline!K$4/10, COUNTIF(K105:K107, $AO$1)) +
              MIN(Payline!K$3/10, COUNTIF(K106:K108, $AO$1)),
    TRUE, ""
)</f>
        <v/>
      </c>
      <c r="AQ106" s="43" t="str" cm="1">
        <f t="array" aca="1" ref="AQ106" ca="1">_xlfn.IFS(
    $I106=0,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$I106=1,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$I106=(E$14-2),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$I106=(E$14-1),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$I106&lt;E$14, MIN(Payline!L$5/10, COUNTIF(L104:L106, $AO$1)) +
              MIN(Payline!L$4/10, COUNTIF(L105:L107, $AO$1)) +
              MIN(Payline!L$3/10, COUNTIF(L106:L108, $AO$1)),
    TRUE, ""
)</f>
        <v/>
      </c>
      <c r="AR106" s="43" t="str" cm="1">
        <f t="array" aca="1" ref="AR106" ca="1">_xlfn.IFS(
    $I106=0,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$I106=1,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$I106=(F$14-2),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$I106=(F$14-1),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$I106&lt;F$14, MIN(Payline!M$5/10, COUNTIF(M104:M106, $AO$1)) +
              MIN(Payline!M$4/10, COUNTIF(M105:M107, $AO$1)) +
              MIN(Payline!M$3/10, COUNTIF(M106:M108, $AO$1)),
    TRUE, ""
)</f>
        <v/>
      </c>
      <c r="AS106" s="43" t="str" cm="1">
        <f t="array" aca="1" ref="AS106" ca="1">_xlfn.IFS(
    $I106=0,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$I106=1,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$I106=(G$14-2),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$I106=(G$14-1),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$I106&lt;G$14, MIN(Payline!N$5/10, COUNTIF(N104:N106, $AO$1)) +
              MIN(Payline!N$4/10, COUNTIF(N105:N107, $AO$1)) +
              MIN(Payline!N$3/10, COUNTIF(N106:N108, $AO$1)),
    TRUE, ""
)</f>
        <v/>
      </c>
      <c r="AT106" s="46">
        <v>102</v>
      </c>
      <c r="AU106" s="43" t="str" cm="1">
        <f t="array" aca="1" ref="AU106" ca="1">_xlfn.IFS(
    $I106=0,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$I106=1,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$I106=(C$14-2),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$I106=(C$14-1),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$I106&lt;C$14, MIN(Payline!J$5/10, COUNTIF(J104:J106, $AU$1)) +
              MIN(Payline!J$4/10, COUNTIF(J105:J107, $AU$1)) +
              MIN(Payline!J$3/10, COUNTIF(J106:J108, $AU$1)),
    TRUE, ""
)</f>
        <v/>
      </c>
      <c r="AV106" s="43" t="str" cm="1">
        <f t="array" aca="1" ref="AV106" ca="1">_xlfn.IFS(
    $I106=0,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$I106=1,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$I106=(D$14-2),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$I106=(D$14-1),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$I106&lt;D$14, MIN(Payline!K$5/10, COUNTIF(K104:K106, $AU$1)) +
              MIN(Payline!K$4/10, COUNTIF(K105:K107, $AU$1)) +
              MIN(Payline!K$3/10, COUNTIF(K106:K108, $AU$1)),
    TRUE, ""
)</f>
        <v/>
      </c>
      <c r="AW106" s="43" t="str" cm="1">
        <f t="array" aca="1" ref="AW106" ca="1">_xlfn.IFS(
    $I106=0,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$I106=1,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$I106=(E$14-2),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$I106=(E$14-1),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$I106&lt;E$14, MIN(Payline!L$5/10, COUNTIF(L104:L106, $AU$1)) +
              MIN(Payline!L$4/10, COUNTIF(L105:L107, $AU$1)) +
              MIN(Payline!L$3/10, COUNTIF(L106:L108, $AU$1)),
    TRUE, ""
)</f>
        <v/>
      </c>
      <c r="AX106" s="43" t="str" cm="1">
        <f t="array" aca="1" ref="AX106" ca="1">_xlfn.IFS(
    $I106=0,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$I106=1,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$I106=(F$14-2),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$I106=(F$14-1),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$I106&lt;F$14, MIN(Payline!M$5/10, COUNTIF(M104:M106, $AU$1)) +
              MIN(Payline!M$4/10, COUNTIF(M105:M107, $AU$1)) +
              MIN(Payline!M$3/10, COUNTIF(M106:M108, $AU$1)),
    TRUE, ""
)</f>
        <v/>
      </c>
      <c r="AY106" s="43" t="str" cm="1">
        <f t="array" aca="1" ref="AY106" ca="1">_xlfn.IFS(
    $I106=0,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$I106=1,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$I106=(G$14-2),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$I106=(G$14-1),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$I106&lt;G$14, MIN(Payline!N$5/10, COUNTIF(N104:N106, $AU$1)) +
              MIN(Payline!N$4/10, COUNTIF(N105:N107, $AU$1)) +
              MIN(Payline!N$3/10, COUNTIF(N106:N108, $AU$1)),
    TRUE, ""
)</f>
        <v/>
      </c>
      <c r="AZ106" s="46">
        <v>102</v>
      </c>
      <c r="BA106" s="43" t="str" cm="1">
        <f t="array" aca="1" ref="BA106" ca="1">_xlfn.IFS(
    $I106=0,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$I106&lt;C$14, MIN(Payline!J$5/10, COUNTIF(J104:J106, $BA$1)) +
              MIN(Payline!J$4/10, COUNTIF(J105:J107, $BA$1)) +
              MIN(Payline!J$3/10, COUNTIF(J106:J108, $BA$1)),
    TRUE, ""
)</f>
        <v/>
      </c>
      <c r="BB106" s="43" t="str" cm="1">
        <f t="array" aca="1" ref="BB106" ca="1">_xlfn.IFS(
    $I106=0,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$I106&lt;D$14, MIN(Payline!K$5/10, COUNTIF(K104:K106, $BA$1)) +
              MIN(Payline!K$4/10, COUNTIF(K105:K107, $BA$1)) +
              MIN(Payline!K$3/10, COUNTIF(K106:K108, $BA$1)),
    TRUE, ""
)</f>
        <v/>
      </c>
      <c r="BC106" s="43" t="str" cm="1">
        <f t="array" aca="1" ref="BC106" ca="1">_xlfn.IFS(
    $I106=0,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$I106&lt;E$14, MIN(Payline!L$5/10, COUNTIF(L104:L106, $BA$1)) +
              MIN(Payline!L$4/10, COUNTIF(L105:L107, $BA$1)) +
              MIN(Payline!L$3/10, COUNTIF(L106:L108, $BA$1)),
    TRUE, ""
)</f>
        <v/>
      </c>
      <c r="BD106" s="43" t="str" cm="1">
        <f t="array" aca="1" ref="BD106" ca="1">_xlfn.IFS(
    $I106=0,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$I106&lt;F$14, MIN(Payline!M$5/10, COUNTIF(M104:M106, $BA$1)) +
              MIN(Payline!M$4/10, COUNTIF(M105:M107, $BA$1)) +
              MIN(Payline!M$3/10, COUNTIF(M106:M108, $BA$1)),
    TRUE, ""
)</f>
        <v/>
      </c>
      <c r="BE106" s="43" t="str" cm="1">
        <f t="array" aca="1" ref="BE106" ca="1">_xlfn.IFS(
    $I106=0,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$I106&lt;G$14, MIN(Payline!N$5/10, COUNTIF(N104:N106, $BA$1)) +
              MIN(Payline!N$4/10, COUNTIF(N105:N107, $BA$1)) +
              MIN(Payline!N$3/10, COUNTIF(N106:N108, $BA$1)),
    TRUE, ""
)</f>
        <v/>
      </c>
      <c r="BF106" s="46">
        <v>102</v>
      </c>
      <c r="BG106" s="43" t="str" cm="1">
        <f t="array" aca="1" ref="BG106" ca="1">_xlfn.IFS(
    $I106=0,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$I106&lt;C$14, MIN(Payline!J$5/10, COUNTIF(J104:J106, $BG$1)) +
              MIN(Payline!J$4/10, COUNTIF(J105:J107, $BG$1)) +
              MIN(Payline!J$3/10, COUNTIF(J106:J108, $BG$1)),
    TRUE, ""
)</f>
        <v/>
      </c>
      <c r="BH106" s="43" t="str" cm="1">
        <f t="array" aca="1" ref="BH106" ca="1">_xlfn.IFS(
    $I106=0,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$I106&lt;D$14, MIN(Payline!K$5/10, COUNTIF(K104:K106, $BG$1)) +
              MIN(Payline!K$4/10, COUNTIF(K105:K107, $BG$1)) +
              MIN(Payline!K$3/10, COUNTIF(K106:K108, $BG$1)),
    TRUE, ""
)</f>
        <v/>
      </c>
      <c r="BI106" s="43" t="str" cm="1">
        <f t="array" aca="1" ref="BI106" ca="1">_xlfn.IFS(
    $I106=0,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$I106&lt;E$14, MIN(Payline!L$5/10, COUNTIF(L104:L106, $BG$1)) +
              MIN(Payline!L$4/10, COUNTIF(L105:L107, $BG$1)) +
              MIN(Payline!L$3/10, COUNTIF(L106:L108, $BG$1)),
    TRUE, ""
)</f>
        <v/>
      </c>
      <c r="BJ106" s="43" t="str" cm="1">
        <f t="array" aca="1" ref="BJ106" ca="1">_xlfn.IFS(
    $I106=0,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$I106&lt;F$14, MIN(Payline!M$5/10, COUNTIF(M104:M106, $BG$1)) +
              MIN(Payline!M$4/10, COUNTIF(M105:M107, $BG$1)) +
              MIN(Payline!M$3/10, COUNTIF(M106:M108, $BG$1)),
    TRUE, ""
)</f>
        <v/>
      </c>
      <c r="BK106" s="43" t="str" cm="1">
        <f t="array" aca="1" ref="BK106" ca="1">_xlfn.IFS(
    $I106=0,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$I106&lt;G$14, MIN(Payline!N$5/10, COUNTIF(N104:N106, $BG$1)) +
              MIN(Payline!N$4/10, COUNTIF(N105:N107, $BG$1)) +
              MIN(Payline!N$3/10, COUNTIF(N106:N108, $BG$1)),
    TRUE, ""
)</f>
        <v/>
      </c>
      <c r="BL106" s="46">
        <v>102</v>
      </c>
      <c r="BM106" s="43" t="str" cm="1">
        <f t="array" aca="1" ref="BM106" ca="1">_xlfn.IFS(
    $I106=0,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$I106&lt;C$14, MIN(Payline!J$5/10, COUNTIF(J104:J106, $BM$1)) +
              MIN(Payline!J$4/10, COUNTIF(J105:J107, $BM$1)) +
              MIN(Payline!J$3/10, COUNTIF(J106:J108, $BM$1)),
    TRUE, ""
)</f>
        <v/>
      </c>
      <c r="BN106" s="43" t="str" cm="1">
        <f t="array" aca="1" ref="BN106" ca="1">_xlfn.IFS(
    $I106=0,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$I106&lt;D$14, MIN(Payline!K$5/10, COUNTIF(K104:K106, $BM$1)) +
              MIN(Payline!K$4/10, COUNTIF(K105:K107, $BM$1)) +
              MIN(Payline!K$3/10, COUNTIF(K106:K108, $BM$1)),
    TRUE, ""
)</f>
        <v/>
      </c>
      <c r="BO106" s="43" t="str" cm="1">
        <f t="array" aca="1" ref="BO106" ca="1">_xlfn.IFS(
    $I106=0,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$I106&lt;E$14, MIN(Payline!L$5/10, COUNTIF(L104:L106, $BM$1)) +
              MIN(Payline!L$4/10, COUNTIF(L105:L107, $BM$1)) +
              MIN(Payline!L$3/10, COUNTIF(L106:L108, $BM$1)),
    TRUE, ""
)</f>
        <v/>
      </c>
      <c r="BP106" s="43" t="str" cm="1">
        <f t="array" aca="1" ref="BP106" ca="1">_xlfn.IFS(
    $I106=0,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$I106&lt;F$14, MIN(Payline!M$5/10, COUNTIF(M104:M106, $BM$1)) +
              MIN(Payline!M$4/10, COUNTIF(M105:M107, $BM$1)) +
              MIN(Payline!M$3/10, COUNTIF(M106:M108, $BM$1)),
    TRUE, ""
)</f>
        <v/>
      </c>
      <c r="BQ106" s="161" t="str" cm="1">
        <f t="array" aca="1" ref="BQ106" ca="1">_xlfn.IFS(
    $I106=0,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$I106&lt;G$14, MIN(Payline!N$5/10, COUNTIF(N104:N106, $BM$1)) +
              MIN(Payline!N$4/10, COUNTIF(N105:N107, $BM$1)) +
              MIN(Payline!N$3/10, COUNTIF(N106:N108, $BM$1)),
    TRUE, ""
)</f>
        <v/>
      </c>
    </row>
    <row r="107" spans="1:69" ht="17.25" thickBot="1">
      <c r="A107" s="32" t="s">
        <v>18</v>
      </c>
      <c r="B107" s="18" t="s">
        <v>57</v>
      </c>
      <c r="C107" s="96" t="s">
        <v>106</v>
      </c>
      <c r="D107" s="93" t="s">
        <v>105</v>
      </c>
      <c r="E107" s="93" t="s">
        <v>104</v>
      </c>
      <c r="F107" s="93" t="s">
        <v>103</v>
      </c>
      <c r="G107" s="92" t="s">
        <v>102</v>
      </c>
      <c r="I107" s="84">
        <v>103</v>
      </c>
      <c r="J107" s="83"/>
      <c r="K107" s="83"/>
      <c r="L107" s="83"/>
      <c r="M107" s="83"/>
      <c r="N107" s="83"/>
      <c r="P107" s="46">
        <v>103</v>
      </c>
      <c r="Q107" s="43" t="str" cm="1">
        <f t="array" aca="1" ref="Q107" ca="1">_xlfn.IFS(
    $I107=0,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$I107=1,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$I107=(C$14-2),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$I107=(C$14-1),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$I107&lt;C$14, MIN(Payline!J$5/10, COUNTIF(J105:J107, $Q$1)) +
              MIN(Payline!J$4/10, COUNTIF(J106:J108, $Q$1)) +
              MIN(Payline!J$3/10, COUNTIF(J107:J109, $Q$1)),
    TRUE, ""
)</f>
        <v/>
      </c>
      <c r="R107" s="43" t="str" cm="1">
        <f t="array" aca="1" ref="R107" ca="1">_xlfn.IFS(
    $I107=0,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$I107=1,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$I107=(D$14-2),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$I107=(D$14-1),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$I107&lt;D$14, MIN(Payline!K$5/10, COUNTIF(K105:K107, $Q$1)) +
              MIN(Payline!K$4/10, COUNTIF(K106:K108, $Q$1)) +
              MIN(Payline!K$3/10, COUNTIF(K107:K109, $Q$1)),
    TRUE, ""
)</f>
        <v/>
      </c>
      <c r="S107" s="43" t="str" cm="1">
        <f t="array" aca="1" ref="S107" ca="1">_xlfn.IFS(
    $I107=0,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$I107=1,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$I107=(E$14-2),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$I107=(E$14-1),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$I107&lt;E$14, MIN(Payline!L$5/10, COUNTIF(L105:L107, $Q$1)) +
              MIN(Payline!L$4/10, COUNTIF(L106:L108, $Q$1)) +
              MIN(Payline!L$3/10, COUNTIF(L107:L109, $Q$1)),
    TRUE, ""
)</f>
        <v/>
      </c>
      <c r="T107" s="43" t="str" cm="1">
        <f t="array" aca="1" ref="T107" ca="1">_xlfn.IFS(
    $I107=0,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$I107=1,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$I107=(F$14-2),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$I107=(F$14-1),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$I107&lt;F$14, MIN(Payline!M$5/10, COUNTIF(M105:M107, $Q$1)) +
              MIN(Payline!M$4/10, COUNTIF(M106:M108, $Q$1)) +
              MIN(Payline!M$3/10, COUNTIF(M107:M109, $Q$1)),
    TRUE, ""
)</f>
        <v/>
      </c>
      <c r="U107" s="43" t="str" cm="1">
        <f t="array" aca="1" ref="U107" ca="1">_xlfn.IFS(
    $I107=0,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$I107=1,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$I107=(G$14-2),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$I107=(G$14-1),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$I107&lt;G$14, MIN(Payline!N$5/10, COUNTIF(N105:N107, $Q$1)) +
              MIN(Payline!N$4/10, COUNTIF(N106:N108, $Q$1)) +
              MIN(Payline!N$3/10, COUNTIF(N107:N109, $Q$1)),
    TRUE, ""
)</f>
        <v/>
      </c>
      <c r="V107" s="46">
        <v>103</v>
      </c>
      <c r="W107" s="43" t="str">
        <f>IF($I107&lt;C$14,MIN(Payline!J$5/10,COUNTIF(J105:J107,$W$1))+MIN(Payline!J$4/10,COUNTIF(J106:J108,$W$1))+MIN(Payline!J$3/10,COUNTIF(J107:J109,$W$1)),"")</f>
        <v/>
      </c>
      <c r="X107" s="43" t="str">
        <f>IF($I107&lt;D$14,MIN(Payline!K$5/10,COUNTIF(K105:K107,$W$1))+MIN(Payline!K$4/10,COUNTIF(K106:K108,$W$1))+MIN(Payline!K$3/10,COUNTIF(K107:K109,$W$1)),"")</f>
        <v/>
      </c>
      <c r="Y107" s="43" t="str">
        <f>IF($I107&lt;E$14,MIN(Payline!L$5/10,COUNTIF(L105:L107,$W$1))+MIN(Payline!L$4/10,COUNTIF(L106:L108,$W$1))+MIN(Payline!L$3/10,COUNTIF(L107:L109,$W$1)),"")</f>
        <v/>
      </c>
      <c r="Z107" s="43" t="str">
        <f>IF($I107&lt;F$14,MIN(Payline!M$5/10,COUNTIF(M105:M107,$W$1))+MIN(Payline!M$4/10,COUNTIF(M106:M108,$W$1))+MIN(Payline!M$3/10,COUNTIF(M107:M109,$W$1)),"")</f>
        <v/>
      </c>
      <c r="AA107" s="43" t="str">
        <f>IF($I107&lt;G$14,MIN(Payline!N$5/10,COUNTIF(N105:N107,$W$1))+MIN(Payline!N$4/10,COUNTIF(N106:N108,$W$1))+MIN(Payline!N$3/10,COUNTIF(N107:N109,$W$1)),"")</f>
        <v/>
      </c>
      <c r="AB107" s="46">
        <v>103</v>
      </c>
      <c r="AC107" s="43" t="str">
        <f>IF($I107&lt;C$14,MIN(Payline!J$5/10,COUNTIF(J105:J107,$AC$1))+MIN(Payline!J$4/10,COUNTIF(J106:J108,$AC$1))+MIN(Payline!J$3/10,COUNTIF(J107:J109,$AC$1)),"")</f>
        <v/>
      </c>
      <c r="AD107" s="43" t="str">
        <f>IF($I107&lt;D$14,MIN(Payline!K$5/10,COUNTIF(K105:K107,$AC$1))+MIN(Payline!K$4/10,COUNTIF(K106:K108,$AC$1))+MIN(Payline!K$3/10,COUNTIF(K107:K109,$AC$1)),"")</f>
        <v/>
      </c>
      <c r="AE107" s="43" t="str">
        <f>IF($I107&lt;E$14,MIN(Payline!L$5/10,COUNTIF(L105:L107,$AC$1))+MIN(Payline!L$4/10,COUNTIF(L106:L108,$AC$1))+MIN(Payline!L$3/10,COUNTIF(L107:L109,$AC$1)),"")</f>
        <v/>
      </c>
      <c r="AF107" s="43" t="str">
        <f>IF($I107&lt;F$14,MIN(Payline!M$5/10,COUNTIF(M105:M107,$AC$1))+MIN(Payline!M$4/10,COUNTIF(M106:M108,$AC$1))+MIN(Payline!M$3/10,COUNTIF(M107:M109,$AC$1)),"")</f>
        <v/>
      </c>
      <c r="AG107" s="43" t="str">
        <f>IF($I107&lt;G$14,MIN(Payline!N$5/10,COUNTIF(N105:N107,$AC$1))+MIN(Payline!N$4/10,COUNTIF(N106:N108,$AC$1))+MIN(Payline!N$3/10,COUNTIF(N107:N109,$AC$1)),"")</f>
        <v/>
      </c>
      <c r="AH107" s="46">
        <v>103</v>
      </c>
      <c r="AI107" s="43" t="str">
        <f>IF($I107&lt;C$14,MIN(Payline!J$5/10,COUNTIF(J105:J107,$AI$1))+MIN(Payline!J$4/10,COUNTIF(J106:J108,$AI$1))+MIN(Payline!J$3/10,COUNTIF(J107:J109,$AI$1)),"")</f>
        <v/>
      </c>
      <c r="AJ107" s="43" t="str">
        <f>IF($I107&lt;D$14,MIN(Payline!K$5/10,COUNTIF(K105:K107,$AI$1))+MIN(Payline!K$4/10,COUNTIF(K106:K108,$AI$1))+MIN(Payline!K$3/10,COUNTIF(K107:K109,$AI$1)),"")</f>
        <v/>
      </c>
      <c r="AK107" s="43" t="str">
        <f>IF($I107&lt;E$14,MIN(Payline!L$5/10,COUNTIF(L105:L107,$AI$1))+MIN(Payline!L$4/10,COUNTIF(L106:L108,$AI$1))+MIN(Payline!L$3/10,COUNTIF(L107:L109,$AI$1)),"")</f>
        <v/>
      </c>
      <c r="AL107" s="43" t="str">
        <f>IF($I107&lt;F$14,MIN(Payline!M$5/10,COUNTIF(M105:M107,$AI$1))+MIN(Payline!M$4/10,COUNTIF(M106:M108,$AI$1))+MIN(Payline!M$3/10,COUNTIF(M107:M109,$AI$1)),"")</f>
        <v/>
      </c>
      <c r="AM107" s="43" t="str">
        <f>IF($I107&lt;G$14,MIN(Payline!N$5/10,COUNTIF(N105:N107,$AI$1))+MIN(Payline!N$4/10,COUNTIF(N106:N108,$AI$1))+MIN(Payline!N$3/10,COUNTIF(N107:N109,$AI$1)),"")</f>
        <v/>
      </c>
      <c r="AN107" s="46">
        <v>103</v>
      </c>
      <c r="AO107" s="43" t="str" cm="1">
        <f t="array" aca="1" ref="AO107" ca="1">_xlfn.IFS(
    $I107=0,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$I107=1,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$I107=(C$14-2),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$I107=(C$14-1),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$I107&lt;C$14, MIN(Payline!J$5/10, COUNTIF(J105:J107, $AO$1)) +
              MIN(Payline!J$4/10, COUNTIF(J106:J108, $AO$1)) +
              MIN(Payline!J$3/10, COUNTIF(J107:J109, $AO$1)),
    TRUE, ""
)</f>
        <v/>
      </c>
      <c r="AP107" s="43" t="str" cm="1">
        <f t="array" aca="1" ref="AP107" ca="1">_xlfn.IFS(
    $I107=0,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$I107=1,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$I107=(D$14-2),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$I107=(D$14-1),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$I107&lt;D$14, MIN(Payline!K$5/10, COUNTIF(K105:K107, $AO$1)) +
              MIN(Payline!K$4/10, COUNTIF(K106:K108, $AO$1)) +
              MIN(Payline!K$3/10, COUNTIF(K107:K109, $AO$1)),
    TRUE, ""
)</f>
        <v/>
      </c>
      <c r="AQ107" s="43" t="str" cm="1">
        <f t="array" aca="1" ref="AQ107" ca="1">_xlfn.IFS(
    $I107=0,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$I107=1,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$I107=(E$14-2),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$I107=(E$14-1),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$I107&lt;E$14, MIN(Payline!L$5/10, COUNTIF(L105:L107, $AO$1)) +
              MIN(Payline!L$4/10, COUNTIF(L106:L108, $AO$1)) +
              MIN(Payline!L$3/10, COUNTIF(L107:L109, $AO$1)),
    TRUE, ""
)</f>
        <v/>
      </c>
      <c r="AR107" s="43" t="str" cm="1">
        <f t="array" aca="1" ref="AR107" ca="1">_xlfn.IFS(
    $I107=0,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$I107=1,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$I107=(F$14-2),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$I107=(F$14-1),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$I107&lt;F$14, MIN(Payline!M$5/10, COUNTIF(M105:M107, $AO$1)) +
              MIN(Payline!M$4/10, COUNTIF(M106:M108, $AO$1)) +
              MIN(Payline!M$3/10, COUNTIF(M107:M109, $AO$1)),
    TRUE, ""
)</f>
        <v/>
      </c>
      <c r="AS107" s="43" t="str" cm="1">
        <f t="array" aca="1" ref="AS107" ca="1">_xlfn.IFS(
    $I107=0,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$I107=1,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$I107=(G$14-2),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$I107=(G$14-1),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$I107&lt;G$14, MIN(Payline!N$5/10, COUNTIF(N105:N107, $AO$1)) +
              MIN(Payline!N$4/10, COUNTIF(N106:N108, $AO$1)) +
              MIN(Payline!N$3/10, COUNTIF(N107:N109, $AO$1)),
    TRUE, ""
)</f>
        <v/>
      </c>
      <c r="AT107" s="46">
        <v>103</v>
      </c>
      <c r="AU107" s="43" t="str" cm="1">
        <f t="array" aca="1" ref="AU107" ca="1">_xlfn.IFS(
    $I107=0,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$I107=1,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$I107=(C$14-2),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$I107=(C$14-1),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$I107&lt;C$14, MIN(Payline!J$5/10, COUNTIF(J105:J107, $AU$1)) +
              MIN(Payline!J$4/10, COUNTIF(J106:J108, $AU$1)) +
              MIN(Payline!J$3/10, COUNTIF(J107:J109, $AU$1)),
    TRUE, ""
)</f>
        <v/>
      </c>
      <c r="AV107" s="43" t="str" cm="1">
        <f t="array" aca="1" ref="AV107" ca="1">_xlfn.IFS(
    $I107=0,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$I107=1,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$I107=(D$14-2),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$I107=(D$14-1),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$I107&lt;D$14, MIN(Payline!K$5/10, COUNTIF(K105:K107, $AU$1)) +
              MIN(Payline!K$4/10, COUNTIF(K106:K108, $AU$1)) +
              MIN(Payline!K$3/10, COUNTIF(K107:K109, $AU$1)),
    TRUE, ""
)</f>
        <v/>
      </c>
      <c r="AW107" s="43" t="str" cm="1">
        <f t="array" aca="1" ref="AW107" ca="1">_xlfn.IFS(
    $I107=0,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$I107=1,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$I107=(E$14-2),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$I107=(E$14-1),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$I107&lt;E$14, MIN(Payline!L$5/10, COUNTIF(L105:L107, $AU$1)) +
              MIN(Payline!L$4/10, COUNTIF(L106:L108, $AU$1)) +
              MIN(Payline!L$3/10, COUNTIF(L107:L109, $AU$1)),
    TRUE, ""
)</f>
        <v/>
      </c>
      <c r="AX107" s="43" t="str" cm="1">
        <f t="array" aca="1" ref="AX107" ca="1">_xlfn.IFS(
    $I107=0,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$I107=1,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$I107=(F$14-2),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$I107=(F$14-1),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$I107&lt;F$14, MIN(Payline!M$5/10, COUNTIF(M105:M107, $AU$1)) +
              MIN(Payline!M$4/10, COUNTIF(M106:M108, $AU$1)) +
              MIN(Payline!M$3/10, COUNTIF(M107:M109, $AU$1)),
    TRUE, ""
)</f>
        <v/>
      </c>
      <c r="AY107" s="43" t="str" cm="1">
        <f t="array" aca="1" ref="AY107" ca="1">_xlfn.IFS(
    $I107=0,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$I107=1,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$I107=(G$14-2),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$I107=(G$14-1),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$I107&lt;G$14, MIN(Payline!N$5/10, COUNTIF(N105:N107, $AU$1)) +
              MIN(Payline!N$4/10, COUNTIF(N106:N108, $AU$1)) +
              MIN(Payline!N$3/10, COUNTIF(N107:N109, $AU$1)),
    TRUE, ""
)</f>
        <v/>
      </c>
      <c r="AZ107" s="46">
        <v>103</v>
      </c>
      <c r="BA107" s="43" t="str" cm="1">
        <f t="array" aca="1" ref="BA107" ca="1">_xlfn.IFS(
    $I107=0,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$I107&lt;C$14, MIN(Payline!J$5/10, COUNTIF(J105:J107, $BA$1)) +
              MIN(Payline!J$4/10, COUNTIF(J106:J108, $BA$1)) +
              MIN(Payline!J$3/10, COUNTIF(J107:J109, $BA$1)),
    TRUE, ""
)</f>
        <v/>
      </c>
      <c r="BB107" s="43" t="str" cm="1">
        <f t="array" aca="1" ref="BB107" ca="1">_xlfn.IFS(
    $I107=0,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$I107&lt;D$14, MIN(Payline!K$5/10, COUNTIF(K105:K107, $BA$1)) +
              MIN(Payline!K$4/10, COUNTIF(K106:K108, $BA$1)) +
              MIN(Payline!K$3/10, COUNTIF(K107:K109, $BA$1)),
    TRUE, ""
)</f>
        <v/>
      </c>
      <c r="BC107" s="43" t="str" cm="1">
        <f t="array" aca="1" ref="BC107" ca="1">_xlfn.IFS(
    $I107=0,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$I107&lt;E$14, MIN(Payline!L$5/10, COUNTIF(L105:L107, $BA$1)) +
              MIN(Payline!L$4/10, COUNTIF(L106:L108, $BA$1)) +
              MIN(Payline!L$3/10, COUNTIF(L107:L109, $BA$1)),
    TRUE, ""
)</f>
        <v/>
      </c>
      <c r="BD107" s="43" t="str" cm="1">
        <f t="array" aca="1" ref="BD107" ca="1">_xlfn.IFS(
    $I107=0,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$I107&lt;F$14, MIN(Payline!M$5/10, COUNTIF(M105:M107, $BA$1)) +
              MIN(Payline!M$4/10, COUNTIF(M106:M108, $BA$1)) +
              MIN(Payline!M$3/10, COUNTIF(M107:M109, $BA$1)),
    TRUE, ""
)</f>
        <v/>
      </c>
      <c r="BE107" s="43" t="str" cm="1">
        <f t="array" aca="1" ref="BE107" ca="1">_xlfn.IFS(
    $I107=0,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$I107&lt;G$14, MIN(Payline!N$5/10, COUNTIF(N105:N107, $BA$1)) +
              MIN(Payline!N$4/10, COUNTIF(N106:N108, $BA$1)) +
              MIN(Payline!N$3/10, COUNTIF(N107:N109, $BA$1)),
    TRUE, ""
)</f>
        <v/>
      </c>
      <c r="BF107" s="46">
        <v>103</v>
      </c>
      <c r="BG107" s="43" t="str" cm="1">
        <f t="array" aca="1" ref="BG107" ca="1">_xlfn.IFS(
    $I107=0,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$I107&lt;C$14, MIN(Payline!J$5/10, COUNTIF(J105:J107, $BG$1)) +
              MIN(Payline!J$4/10, COUNTIF(J106:J108, $BG$1)) +
              MIN(Payline!J$3/10, COUNTIF(J107:J109, $BG$1)),
    TRUE, ""
)</f>
        <v/>
      </c>
      <c r="BH107" s="43" t="str" cm="1">
        <f t="array" aca="1" ref="BH107" ca="1">_xlfn.IFS(
    $I107=0,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$I107&lt;D$14, MIN(Payline!K$5/10, COUNTIF(K105:K107, $BG$1)) +
              MIN(Payline!K$4/10, COUNTIF(K106:K108, $BG$1)) +
              MIN(Payline!K$3/10, COUNTIF(K107:K109, $BG$1)),
    TRUE, ""
)</f>
        <v/>
      </c>
      <c r="BI107" s="43" t="str" cm="1">
        <f t="array" aca="1" ref="BI107" ca="1">_xlfn.IFS(
    $I107=0,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$I107&lt;E$14, MIN(Payline!L$5/10, COUNTIF(L105:L107, $BG$1)) +
              MIN(Payline!L$4/10, COUNTIF(L106:L108, $BG$1)) +
              MIN(Payline!L$3/10, COUNTIF(L107:L109, $BG$1)),
    TRUE, ""
)</f>
        <v/>
      </c>
      <c r="BJ107" s="43" t="str" cm="1">
        <f t="array" aca="1" ref="BJ107" ca="1">_xlfn.IFS(
    $I107=0,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$I107&lt;F$14, MIN(Payline!M$5/10, COUNTIF(M105:M107, $BG$1)) +
              MIN(Payline!M$4/10, COUNTIF(M106:M108, $BG$1)) +
              MIN(Payline!M$3/10, COUNTIF(M107:M109, $BG$1)),
    TRUE, ""
)</f>
        <v/>
      </c>
      <c r="BK107" s="43" t="str" cm="1">
        <f t="array" aca="1" ref="BK107" ca="1">_xlfn.IFS(
    $I107=0,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$I107&lt;G$14, MIN(Payline!N$5/10, COUNTIF(N105:N107, $BG$1)) +
              MIN(Payline!N$4/10, COUNTIF(N106:N108, $BG$1)) +
              MIN(Payline!N$3/10, COUNTIF(N107:N109, $BG$1)),
    TRUE, ""
)</f>
        <v/>
      </c>
      <c r="BL107" s="46">
        <v>103</v>
      </c>
      <c r="BM107" s="43" t="str" cm="1">
        <f t="array" aca="1" ref="BM107" ca="1">_xlfn.IFS(
    $I107=0,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$I107&lt;C$14, MIN(Payline!J$5/10, COUNTIF(J105:J107, $BM$1)) +
              MIN(Payline!J$4/10, COUNTIF(J106:J108, $BM$1)) +
              MIN(Payline!J$3/10, COUNTIF(J107:J109, $BM$1)),
    TRUE, ""
)</f>
        <v/>
      </c>
      <c r="BN107" s="43" t="str" cm="1">
        <f t="array" aca="1" ref="BN107" ca="1">_xlfn.IFS(
    $I107=0,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$I107&lt;D$14, MIN(Payline!K$5/10, COUNTIF(K105:K107, $BM$1)) +
              MIN(Payline!K$4/10, COUNTIF(K106:K108, $BM$1)) +
              MIN(Payline!K$3/10, COUNTIF(K107:K109, $BM$1)),
    TRUE, ""
)</f>
        <v/>
      </c>
      <c r="BO107" s="43" t="str" cm="1">
        <f t="array" aca="1" ref="BO107" ca="1">_xlfn.IFS(
    $I107=0,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$I107&lt;E$14, MIN(Payline!L$5/10, COUNTIF(L105:L107, $BM$1)) +
              MIN(Payline!L$4/10, COUNTIF(L106:L108, $BM$1)) +
              MIN(Payline!L$3/10, COUNTIF(L107:L109, $BM$1)),
    TRUE, ""
)</f>
        <v/>
      </c>
      <c r="BP107" s="43" t="str" cm="1">
        <f t="array" aca="1" ref="BP107" ca="1">_xlfn.IFS(
    $I107=0,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$I107&lt;F$14, MIN(Payline!M$5/10, COUNTIF(M105:M107, $BM$1)) +
              MIN(Payline!M$4/10, COUNTIF(M106:M108, $BM$1)) +
              MIN(Payline!M$3/10, COUNTIF(M107:M109, $BM$1)),
    TRUE, ""
)</f>
        <v/>
      </c>
      <c r="BQ107" s="161" t="str" cm="1">
        <f t="array" aca="1" ref="BQ107" ca="1">_xlfn.IFS(
    $I107=0,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$I107&lt;G$14, MIN(Payline!N$5/10, COUNTIF(N105:N107, $BM$1)) +
              MIN(Payline!N$4/10, COUNTIF(N106:N108, $BM$1)) +
              MIN(Payline!N$3/10, COUNTIF(N107:N109, $BM$1)),
    TRUE, ""
)</f>
        <v/>
      </c>
    </row>
    <row r="108" spans="1:69">
      <c r="A108" s="90" t="s">
        <v>4</v>
      </c>
      <c r="B108" s="63">
        <v>11</v>
      </c>
      <c r="C108" s="108">
        <f ca="1">IF($A108=$AI$1,C96,C13-C96)</f>
        <v>1.3</v>
      </c>
      <c r="D108" s="107">
        <f ca="1">IF($A108=$AI$1,D96,D13-D96)</f>
        <v>1.3</v>
      </c>
      <c r="E108" s="107">
        <f ca="1">IF($A108=$AI$1,E96,E13-E96)</f>
        <v>1.3</v>
      </c>
      <c r="F108" s="107">
        <f ca="1">IF($A108=$AI$1,F96,F13-F96)</f>
        <v>1.4</v>
      </c>
      <c r="G108" s="91">
        <f ca="1">IF($A108=$AI$1,G96,G13-G96)</f>
        <v>1.3</v>
      </c>
      <c r="I108" s="84">
        <v>104</v>
      </c>
      <c r="J108" s="83"/>
      <c r="K108" s="83"/>
      <c r="L108" s="83"/>
      <c r="M108" s="83"/>
      <c r="N108" s="83"/>
      <c r="P108" s="46">
        <v>104</v>
      </c>
      <c r="Q108" s="43" t="str" cm="1">
        <f t="array" aca="1" ref="Q108" ca="1">_xlfn.IFS(
    $I108=0,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$I108=1,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$I108=(C$14-2),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$I108=(C$14-1),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$I108&lt;C$14, MIN(Payline!J$5/10, COUNTIF(J106:J108, $Q$1)) +
              MIN(Payline!J$4/10, COUNTIF(J107:J109, $Q$1)) +
              MIN(Payline!J$3/10, COUNTIF(J108:J110, $Q$1)),
    TRUE, ""
)</f>
        <v/>
      </c>
      <c r="R108" s="43" t="str" cm="1">
        <f t="array" aca="1" ref="R108" ca="1">_xlfn.IFS(
    $I108=0,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$I108=1,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$I108=(D$14-2),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$I108=(D$14-1),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$I108&lt;D$14, MIN(Payline!K$5/10, COUNTIF(K106:K108, $Q$1)) +
              MIN(Payline!K$4/10, COUNTIF(K107:K109, $Q$1)) +
              MIN(Payline!K$3/10, COUNTIF(K108:K110, $Q$1)),
    TRUE, ""
)</f>
        <v/>
      </c>
      <c r="S108" s="43" t="str" cm="1">
        <f t="array" aca="1" ref="S108" ca="1">_xlfn.IFS(
    $I108=0,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$I108=1,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$I108=(E$14-2),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$I108=(E$14-1),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$I108&lt;E$14, MIN(Payline!L$5/10, COUNTIF(L106:L108, $Q$1)) +
              MIN(Payline!L$4/10, COUNTIF(L107:L109, $Q$1)) +
              MIN(Payline!L$3/10, COUNTIF(L108:L110, $Q$1)),
    TRUE, ""
)</f>
        <v/>
      </c>
      <c r="T108" s="43" t="str" cm="1">
        <f t="array" aca="1" ref="T108" ca="1">_xlfn.IFS(
    $I108=0,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$I108=1,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$I108=(F$14-2),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$I108=(F$14-1),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$I108&lt;F$14, MIN(Payline!M$5/10, COUNTIF(M106:M108, $Q$1)) +
              MIN(Payline!M$4/10, COUNTIF(M107:M109, $Q$1)) +
              MIN(Payline!M$3/10, COUNTIF(M108:M110, $Q$1)),
    TRUE, ""
)</f>
        <v/>
      </c>
      <c r="U108" s="43" t="str" cm="1">
        <f t="array" aca="1" ref="U108" ca="1">_xlfn.IFS(
    $I108=0,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$I108=1,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$I108=(G$14-2),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$I108=(G$14-1),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$I108&lt;G$14, MIN(Payline!N$5/10, COUNTIF(N106:N108, $Q$1)) +
              MIN(Payline!N$4/10, COUNTIF(N107:N109, $Q$1)) +
              MIN(Payline!N$3/10, COUNTIF(N108:N110, $Q$1)),
    TRUE, ""
)</f>
        <v/>
      </c>
      <c r="V108" s="46">
        <v>104</v>
      </c>
      <c r="W108" s="43" t="str">
        <f>IF($I108&lt;C$14,MIN(Payline!J$5/10,COUNTIF(J106:J108,$W$1))+MIN(Payline!J$4/10,COUNTIF(J107:J109,$W$1))+MIN(Payline!J$3/10,COUNTIF(J108:J110,$W$1)),"")</f>
        <v/>
      </c>
      <c r="X108" s="43" t="str">
        <f>IF($I108&lt;D$14,MIN(Payline!K$5/10,COUNTIF(K106:K108,$W$1))+MIN(Payline!K$4/10,COUNTIF(K107:K109,$W$1))+MIN(Payline!K$3/10,COUNTIF(K108:K110,$W$1)),"")</f>
        <v/>
      </c>
      <c r="Y108" s="43" t="str">
        <f>IF($I108&lt;E$14,MIN(Payline!L$5/10,COUNTIF(L106:L108,$W$1))+MIN(Payline!L$4/10,COUNTIF(L107:L109,$W$1))+MIN(Payline!L$3/10,COUNTIF(L108:L110,$W$1)),"")</f>
        <v/>
      </c>
      <c r="Z108" s="43" t="str">
        <f>IF($I108&lt;F$14,MIN(Payline!M$5/10,COUNTIF(M106:M108,$W$1))+MIN(Payline!M$4/10,COUNTIF(M107:M109,$W$1))+MIN(Payline!M$3/10,COUNTIF(M108:M110,$W$1)),"")</f>
        <v/>
      </c>
      <c r="AA108" s="43" t="str">
        <f>IF($I108&lt;G$14,MIN(Payline!N$5/10,COUNTIF(N106:N108,$W$1))+MIN(Payline!N$4/10,COUNTIF(N107:N109,$W$1))+MIN(Payline!N$3/10,COUNTIF(N108:N110,$W$1)),"")</f>
        <v/>
      </c>
      <c r="AB108" s="46">
        <v>104</v>
      </c>
      <c r="AC108" s="43" t="str">
        <f>IF($I108&lt;C$14,MIN(Payline!J$5/10,COUNTIF(J106:J108,$AC$1))+MIN(Payline!J$4/10,COUNTIF(J107:J109,$AC$1))+MIN(Payline!J$3/10,COUNTIF(J108:J110,$AC$1)),"")</f>
        <v/>
      </c>
      <c r="AD108" s="43" t="str">
        <f>IF($I108&lt;D$14,MIN(Payline!K$5/10,COUNTIF(K106:K108,$AC$1))+MIN(Payline!K$4/10,COUNTIF(K107:K109,$AC$1))+MIN(Payline!K$3/10,COUNTIF(K108:K110,$AC$1)),"")</f>
        <v/>
      </c>
      <c r="AE108" s="43" t="str">
        <f>IF($I108&lt;E$14,MIN(Payline!L$5/10,COUNTIF(L106:L108,$AC$1))+MIN(Payline!L$4/10,COUNTIF(L107:L109,$AC$1))+MIN(Payline!L$3/10,COUNTIF(L108:L110,$AC$1)),"")</f>
        <v/>
      </c>
      <c r="AF108" s="43" t="str">
        <f>IF($I108&lt;F$14,MIN(Payline!M$5/10,COUNTIF(M106:M108,$AC$1))+MIN(Payline!M$4/10,COUNTIF(M107:M109,$AC$1))+MIN(Payline!M$3/10,COUNTIF(M108:M110,$AC$1)),"")</f>
        <v/>
      </c>
      <c r="AG108" s="43" t="str">
        <f>IF($I108&lt;G$14,MIN(Payline!N$5/10,COUNTIF(N106:N108,$AC$1))+MIN(Payline!N$4/10,COUNTIF(N107:N109,$AC$1))+MIN(Payline!N$3/10,COUNTIF(N108:N110,$AC$1)),"")</f>
        <v/>
      </c>
      <c r="AH108" s="46">
        <v>104</v>
      </c>
      <c r="AI108" s="43" t="str">
        <f>IF($I108&lt;C$14,MIN(Payline!J$5/10,COUNTIF(J106:J108,$AI$1))+MIN(Payline!J$4/10,COUNTIF(J107:J109,$AI$1))+MIN(Payline!J$3/10,COUNTIF(J108:J110,$AI$1)),"")</f>
        <v/>
      </c>
      <c r="AJ108" s="43" t="str">
        <f>IF($I108&lt;D$14,MIN(Payline!K$5/10,COUNTIF(K106:K108,$AI$1))+MIN(Payline!K$4/10,COUNTIF(K107:K109,$AI$1))+MIN(Payline!K$3/10,COUNTIF(K108:K110,$AI$1)),"")</f>
        <v/>
      </c>
      <c r="AK108" s="43" t="str">
        <f>IF($I108&lt;E$14,MIN(Payline!L$5/10,COUNTIF(L106:L108,$AI$1))+MIN(Payline!L$4/10,COUNTIF(L107:L109,$AI$1))+MIN(Payline!L$3/10,COUNTIF(L108:L110,$AI$1)),"")</f>
        <v/>
      </c>
      <c r="AL108" s="43" t="str">
        <f>IF($I108&lt;F$14,MIN(Payline!M$5/10,COUNTIF(M106:M108,$AI$1))+MIN(Payline!M$4/10,COUNTIF(M107:M109,$AI$1))+MIN(Payline!M$3/10,COUNTIF(M108:M110,$AI$1)),"")</f>
        <v/>
      </c>
      <c r="AM108" s="43" t="str">
        <f>IF($I108&lt;G$14,MIN(Payline!N$5/10,COUNTIF(N106:N108,$AI$1))+MIN(Payline!N$4/10,COUNTIF(N107:N109,$AI$1))+MIN(Payline!N$3/10,COUNTIF(N108:N110,$AI$1)),"")</f>
        <v/>
      </c>
      <c r="AN108" s="46">
        <v>104</v>
      </c>
      <c r="AO108" s="43" t="str" cm="1">
        <f t="array" aca="1" ref="AO108" ca="1">_xlfn.IFS(
    $I108=0, MIN(Payline!J$5/10, COUNTIF(INDIRECT(ADDRESS(C$14+2, COLUMN(J$1))), $AO$1) + COUNTIF(INDIRECT(ADDRESS(C$14+3, COLUMN(J$1))), $AO$1) + COUNTIF(J$4, $AO$1)) +
          MIN(Payline!J$4/10, COUNTIF(INDIRECT(ADDRESS(C$14+3, COLUMN(J$1))), $AO$1) + COUNTIF(J$4, $AO$1) + COUNTIF(J$5, $AO$1)) +
          MIN(Payline!J$3/10, COUNTIF(J$4:J$6, $AO$1)),
    $I108=1, MIN(Payline!J$5/10, COUNTIF(INDIRECT(ADDRESS(C$14+3, COLUMN(J$1))), $AO$1) + COUNTIF(J$4, $AO$1) + COUNTIF(J$5, $AO$1)) +
          MIN(Payline!J$4/10, COUNTIF(J$4, $AO$1) + COUNTIF(J$5, $AO$1) + COUNTIF(J$6, $AO$1)) +
          MIN(Payline!J$3/10, COUNTIF(J$5:J$7, $AO$1)),
    $I108=(C$14-2), MIN(Payline!J$5/10, COUNTIF(INDIRECT(ADDRESS(C$14, COLUMN(J$1)) &amp; ":" &amp; ADDRESS(C$14+2, COLUMN(J$1))), $AO$1)) +
                 MIN(Payline!J$4/10, COUNTIF(INDIRECT(ADDRESS(C$14+1, COLUMN(J$1)) &amp; ":" &amp; ADDRESS(C$14+3, COLUMN(J$1))), $AO$1)) +
                 MIN(Payline!J$3/10, COUNTIF(INDIRECT(ADDRESS(C$14+2, COLUMN(J$1)) &amp; ":" &amp; ADDRESS(C$14+3, COLUMN(J$1))), $AO$1) + COUNTIF(J$4, $AO$1)),
    $I108=(C$14-1), MIN(Payline!J$5/10, COUNTIF(INDIRECT(ADDRESS(C$14+1, COLUMN(J$1)) &amp; ":" &amp; ADDRESS(C$14+3, COLUMN(J$1))), $AO$1)) +
                 MIN(Payline!J$4/10, COUNTIF(INDIRECT(ADDRESS(C$14+2, COLUMN(J$1)) &amp; ":" &amp; ADDRESS(C$14+3, COLUMN(J$1))), $AO$1) + COUNTIF(J$4, $AO$1)) +
                 MIN(Payline!J$3/10, COUNTIF(INDIRECT(ADDRESS(C$14+3, COLUMN(J$1))), $AO$1) + COUNTIF(J$4:J$5, $AO$1)),
    $I108&lt;C$14, MIN(Payline!J$5/10, COUNTIF(J106:J108, $AO$1)) +
              MIN(Payline!J$4/10, COUNTIF(J107:J109, $AO$1)) +
              MIN(Payline!J$3/10, COUNTIF(J108:J110, $AO$1)),
    TRUE, ""
)</f>
        <v/>
      </c>
      <c r="AP108" s="43" t="str" cm="1">
        <f t="array" aca="1" ref="AP108" ca="1">_xlfn.IFS(
    $I108=0, MIN(Payline!K$5/10, COUNTIF(INDIRECT(ADDRESS(D$14+2, COLUMN(K$1))), $AO$1) + COUNTIF(INDIRECT(ADDRESS(D$14+3, COLUMN(K$1))), $AO$1) + COUNTIF(K$4, $AO$1)) +
          MIN(Payline!K$4/10, COUNTIF(INDIRECT(ADDRESS(D$14+3, COLUMN(K$1))), $AO$1) + COUNTIF(K$4, $AO$1) + COUNTIF(K$5, $AO$1)) +
          MIN(Payline!K$3/10, COUNTIF(K$4:K$6, $AO$1)),
    $I108=1, MIN(Payline!K$5/10, COUNTIF(INDIRECT(ADDRESS(D$14+3, COLUMN(K$1))), $AO$1) + COUNTIF(K$4, $AO$1) + COUNTIF(K$5, $AO$1)) +
          MIN(Payline!K$4/10, COUNTIF(K$4, $AO$1) + COUNTIF(K$5, $AO$1) + COUNTIF(K$6, $AO$1)) +
          MIN(Payline!K$3/10, COUNTIF(K$5:K$7, $AO$1)),
    $I108=(D$14-2), MIN(Payline!K$5/10, COUNTIF(INDIRECT(ADDRESS(D$14, COLUMN(K$1)) &amp; ":" &amp; ADDRESS(D$14+2, COLUMN(K$1))), $AO$1)) +
                 MIN(Payline!K$4/10, COUNTIF(INDIRECT(ADDRESS(D$14+1, COLUMN(K$1)) &amp; ":" &amp; ADDRESS(D$14+3, COLUMN(K$1))), $AO$1)) +
                 MIN(Payline!K$3/10, COUNTIF(INDIRECT(ADDRESS(D$14+2, COLUMN(K$1)) &amp; ":" &amp; ADDRESS(D$14+3, COLUMN(K$1))), $AO$1) + COUNTIF(K$4, $AO$1)),
    $I108=(D$14-1), MIN(Payline!K$5/10, COUNTIF(INDIRECT(ADDRESS(D$14+1, COLUMN(K$1)) &amp; ":" &amp; ADDRESS(D$14+3, COLUMN(K$1))), $AO$1)) +
                 MIN(Payline!K$4/10, COUNTIF(INDIRECT(ADDRESS(D$14+2, COLUMN(K$1)) &amp; ":" &amp; ADDRESS(D$14+3, COLUMN(K$1))), $AO$1) + COUNTIF(K$4, $AO$1)) +
                 MIN(Payline!K$3/10, COUNTIF(INDIRECT(ADDRESS(D$14+3, COLUMN(K$1))), $AO$1) + COUNTIF(K$4:K$5, $AO$1)),
    $I108&lt;D$14, MIN(Payline!K$5/10, COUNTIF(K106:K108, $AO$1)) +
              MIN(Payline!K$4/10, COUNTIF(K107:K109, $AO$1)) +
              MIN(Payline!K$3/10, COUNTIF(K108:K110, $AO$1)),
    TRUE, ""
)</f>
        <v/>
      </c>
      <c r="AQ108" s="43" t="str" cm="1">
        <f t="array" aca="1" ref="AQ108" ca="1">_xlfn.IFS(
    $I108=0, MIN(Payline!L$5/10, COUNTIF(INDIRECT(ADDRESS(E$14+2, COLUMN(L$1))), $AO$1) + COUNTIF(INDIRECT(ADDRESS(E$14+3, COLUMN(L$1))), $AO$1) + COUNTIF(L$4, $AO$1)) +
          MIN(Payline!L$4/10, COUNTIF(INDIRECT(ADDRESS(E$14+3, COLUMN(L$1))), $AO$1) + COUNTIF(L$4, $AO$1) + COUNTIF(L$5, $AO$1)) +
          MIN(Payline!L$3/10, COUNTIF(L$4:L$6, $AO$1)),
    $I108=1, MIN(Payline!L$5/10, COUNTIF(INDIRECT(ADDRESS(E$14+3, COLUMN(L$1))), $AO$1) + COUNTIF(L$4, $AO$1) + COUNTIF(L$5, $AO$1)) +
          MIN(Payline!L$4/10, COUNTIF(L$4, $AO$1) + COUNTIF(L$5, $AO$1) + COUNTIF(L$6, $AO$1)) +
          MIN(Payline!L$3/10, COUNTIF(L$5:L$7, $AO$1)),
    $I108=(E$14-2), MIN(Payline!L$5/10, COUNTIF(INDIRECT(ADDRESS(E$14, COLUMN(L$1)) &amp; ":" &amp; ADDRESS(E$14+2, COLUMN(L$1))), $AO$1)) +
                 MIN(Payline!L$4/10, COUNTIF(INDIRECT(ADDRESS(E$14+1, COLUMN(L$1)) &amp; ":" &amp; ADDRESS(E$14+3, COLUMN(L$1))), $AO$1)) +
                 MIN(Payline!L$3/10, COUNTIF(INDIRECT(ADDRESS(E$14+2, COLUMN(L$1)) &amp; ":" &amp; ADDRESS(E$14+3, COLUMN(L$1))), $AO$1) + COUNTIF(L$4, $AO$1)),
    $I108=(E$14-1), MIN(Payline!L$5/10, COUNTIF(INDIRECT(ADDRESS(E$14+1, COLUMN(L$1)) &amp; ":" &amp; ADDRESS(E$14+3, COLUMN(L$1))), $AO$1)) +
                 MIN(Payline!L$4/10, COUNTIF(INDIRECT(ADDRESS(E$14+2, COLUMN(L$1)) &amp; ":" &amp; ADDRESS(E$14+3, COLUMN(L$1))), $AO$1) + COUNTIF(L$4, $AO$1)) +
                 MIN(Payline!L$3/10, COUNTIF(INDIRECT(ADDRESS(E$14+3, COLUMN(L$1))), $AO$1) + COUNTIF(L$4:L$5, $AO$1)),
    $I108&lt;E$14, MIN(Payline!L$5/10, COUNTIF(L106:L108, $AO$1)) +
              MIN(Payline!L$4/10, COUNTIF(L107:L109, $AO$1)) +
              MIN(Payline!L$3/10, COUNTIF(L108:L110, $AO$1)),
    TRUE, ""
)</f>
        <v/>
      </c>
      <c r="AR108" s="43" t="str" cm="1">
        <f t="array" aca="1" ref="AR108" ca="1">_xlfn.IFS(
    $I108=0, MIN(Payline!M$5/10, COUNTIF(INDIRECT(ADDRESS(F$14+2, COLUMN(M$1))), $AO$1) + COUNTIF(INDIRECT(ADDRESS(F$14+3, COLUMN(M$1))), $AO$1) + COUNTIF(M$4, $AO$1)) +
          MIN(Payline!M$4/10, COUNTIF(INDIRECT(ADDRESS(F$14+3, COLUMN(M$1))), $AO$1) + COUNTIF(M$4, $AO$1) + COUNTIF(M$5, $AO$1)) +
          MIN(Payline!M$3/10, COUNTIF(M$4:M$6, $AO$1)),
    $I108=1, MIN(Payline!M$5/10, COUNTIF(INDIRECT(ADDRESS(F$14+3, COLUMN(M$1))), $AO$1) + COUNTIF(M$4, $AO$1) + COUNTIF(M$5, $AO$1)) +
          MIN(Payline!M$4/10, COUNTIF(M$4, $AO$1) + COUNTIF(M$5, $AO$1) + COUNTIF(M$6, $AO$1)) +
          MIN(Payline!M$3/10, COUNTIF(M$5:M$7, $AO$1)),
    $I108=(F$14-2), MIN(Payline!M$5/10, COUNTIF(INDIRECT(ADDRESS(F$14, COLUMN(M$1)) &amp; ":" &amp; ADDRESS(F$14+2, COLUMN(M$1))), $AO$1)) +
                 MIN(Payline!M$4/10, COUNTIF(INDIRECT(ADDRESS(F$14+1, COLUMN(M$1)) &amp; ":" &amp; ADDRESS(F$14+3, COLUMN(M$1))), $AO$1)) +
                 MIN(Payline!M$3/10, COUNTIF(INDIRECT(ADDRESS(F$14+2, COLUMN(M$1)) &amp; ":" &amp; ADDRESS(F$14+3, COLUMN(M$1))), $AO$1) + COUNTIF(M$4, $AO$1)),
    $I108=(F$14-1), MIN(Payline!M$5/10, COUNTIF(INDIRECT(ADDRESS(F$14+1, COLUMN(M$1)) &amp; ":" &amp; ADDRESS(F$14+3, COLUMN(M$1))), $AO$1)) +
                 MIN(Payline!M$4/10, COUNTIF(INDIRECT(ADDRESS(F$14+2, COLUMN(M$1)) &amp; ":" &amp; ADDRESS(F$14+3, COLUMN(M$1))), $AO$1) + COUNTIF(M$4, $AO$1)) +
                 MIN(Payline!M$3/10, COUNTIF(INDIRECT(ADDRESS(F$14+3, COLUMN(M$1))), $AO$1) + COUNTIF(M$4:M$5, $AO$1)),
    $I108&lt;F$14, MIN(Payline!M$5/10, COUNTIF(M106:M108, $AO$1)) +
              MIN(Payline!M$4/10, COUNTIF(M107:M109, $AO$1)) +
              MIN(Payline!M$3/10, COUNTIF(M108:M110, $AO$1)),
    TRUE, ""
)</f>
        <v/>
      </c>
      <c r="AS108" s="43" t="str" cm="1">
        <f t="array" aca="1" ref="AS108" ca="1">_xlfn.IFS(
    $I108=0, MIN(Payline!N$5/10, COUNTIF(INDIRECT(ADDRESS(G$14+2, COLUMN(N$1))), $AO$1) + COUNTIF(INDIRECT(ADDRESS(G$14+3, COLUMN(N$1))), $AO$1) + COUNTIF(N$4, $AO$1)) +
          MIN(Payline!N$4/10, COUNTIF(INDIRECT(ADDRESS(G$14+3, COLUMN(N$1))), $AO$1) + COUNTIF(N$4, $AO$1) + COUNTIF(N$5, $AO$1)) +
          MIN(Payline!N$3/10, COUNTIF(N$4:N$6, $AO$1)),
    $I108=1, MIN(Payline!N$5/10, COUNTIF(INDIRECT(ADDRESS(G$14+3, COLUMN(N$1))), $AO$1) + COUNTIF(N$4, $AO$1) + COUNTIF(N$5, $AO$1)) +
          MIN(Payline!N$4/10, COUNTIF(N$4, $AO$1) + COUNTIF(N$5, $AO$1) + COUNTIF(N$6, $AO$1)) +
          MIN(Payline!N$3/10, COUNTIF(N$5:N$7, $AO$1)),
    $I108=(G$14-2), MIN(Payline!N$5/10, COUNTIF(INDIRECT(ADDRESS(G$14, COLUMN(N$1)) &amp; ":" &amp; ADDRESS(G$14+2, COLUMN(N$1))), $AO$1)) +
                 MIN(Payline!N$4/10, COUNTIF(INDIRECT(ADDRESS(G$14+1, COLUMN(N$1)) &amp; ":" &amp; ADDRESS(G$14+3, COLUMN(N$1))), $AO$1)) +
                 MIN(Payline!N$3/10, COUNTIF(INDIRECT(ADDRESS(G$14+2, COLUMN(N$1)) &amp; ":" &amp; ADDRESS(G$14+3, COLUMN(N$1))), $AO$1) + COUNTIF(N$4, $AO$1)),
    $I108=(G$14-1), MIN(Payline!N$5/10, COUNTIF(INDIRECT(ADDRESS(G$14+1, COLUMN(N$1)) &amp; ":" &amp; ADDRESS(G$14+3, COLUMN(N$1))), $AO$1)) +
                 MIN(Payline!N$4/10, COUNTIF(INDIRECT(ADDRESS(G$14+2, COLUMN(N$1)) &amp; ":" &amp; ADDRESS(G$14+3, COLUMN(N$1))), $AO$1) + COUNTIF(N$4, $AO$1)) +
                 MIN(Payline!N$3/10, COUNTIF(INDIRECT(ADDRESS(G$14+3, COLUMN(N$1))), $AO$1) + COUNTIF(N$4:N$5, $AO$1)),
    $I108&lt;G$14, MIN(Payline!N$5/10, COUNTIF(N106:N108, $AO$1)) +
              MIN(Payline!N$4/10, COUNTIF(N107:N109, $AO$1)) +
              MIN(Payline!N$3/10, COUNTIF(N108:N110, $AO$1)),
    TRUE, ""
)</f>
        <v/>
      </c>
      <c r="AT108" s="46">
        <v>104</v>
      </c>
      <c r="AU108" s="43" t="str" cm="1">
        <f t="array" aca="1" ref="AU108" ca="1">_xlfn.IFS(
    $I108=0,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$I108=1,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$I108=(C$14-2),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$I108=(C$14-1),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$I108&lt;C$14, MIN(Payline!J$5/10, COUNTIF(J106:J108, $AU$1)) +
              MIN(Payline!J$4/10, COUNTIF(J107:J109, $AU$1)) +
              MIN(Payline!J$3/10, COUNTIF(J108:J110, $AU$1)),
    TRUE, ""
)</f>
        <v/>
      </c>
      <c r="AV108" s="43" t="str" cm="1">
        <f t="array" aca="1" ref="AV108" ca="1">_xlfn.IFS(
    $I108=0,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$I108=1,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$I108=(D$14-2),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$I108=(D$14-1),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$I108&lt;D$14, MIN(Payline!K$5/10, COUNTIF(K106:K108, $AU$1)) +
              MIN(Payline!K$4/10, COUNTIF(K107:K109, $AU$1)) +
              MIN(Payline!K$3/10, COUNTIF(K108:K110, $AU$1)),
    TRUE, ""
)</f>
        <v/>
      </c>
      <c r="AW108" s="43" t="str" cm="1">
        <f t="array" aca="1" ref="AW108" ca="1">_xlfn.IFS(
    $I108=0,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$I108=1,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$I108=(E$14-2),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$I108=(E$14-1),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$I108&lt;E$14, MIN(Payline!L$5/10, COUNTIF(L106:L108, $AU$1)) +
              MIN(Payline!L$4/10, COUNTIF(L107:L109, $AU$1)) +
              MIN(Payline!L$3/10, COUNTIF(L108:L110, $AU$1)),
    TRUE, ""
)</f>
        <v/>
      </c>
      <c r="AX108" s="43" t="str" cm="1">
        <f t="array" aca="1" ref="AX108" ca="1">_xlfn.IFS(
    $I108=0,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$I108=1,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$I108=(F$14-2),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$I108=(F$14-1),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$I108&lt;F$14, MIN(Payline!M$5/10, COUNTIF(M106:M108, $AU$1)) +
              MIN(Payline!M$4/10, COUNTIF(M107:M109, $AU$1)) +
              MIN(Payline!M$3/10, COUNTIF(M108:M110, $AU$1)),
    TRUE, ""
)</f>
        <v/>
      </c>
      <c r="AY108" s="43" t="str" cm="1">
        <f t="array" aca="1" ref="AY108" ca="1">_xlfn.IFS(
    $I108=0,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$I108=1,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$I108=(G$14-2),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$I108=(G$14-1),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$I108&lt;G$14, MIN(Payline!N$5/10, COUNTIF(N106:N108, $AU$1)) +
              MIN(Payline!N$4/10, COUNTIF(N107:N109, $AU$1)) +
              MIN(Payline!N$3/10, COUNTIF(N108:N110, $AU$1)),
    TRUE, ""
)</f>
        <v/>
      </c>
      <c r="AZ108" s="46">
        <v>104</v>
      </c>
      <c r="BA108" s="43" t="str" cm="1">
        <f t="array" aca="1" ref="BA108" ca="1">_xlfn.IFS(
    $I108=0,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$I108&lt;C$14, MIN(Payline!J$5/10, COUNTIF(J106:J108, $BA$1)) +
              MIN(Payline!J$4/10, COUNTIF(J107:J109, $BA$1)) +
              MIN(Payline!J$3/10, COUNTIF(J108:J110, $BA$1)),
    TRUE, ""
)</f>
        <v/>
      </c>
      <c r="BB108" s="43" t="str" cm="1">
        <f t="array" aca="1" ref="BB108" ca="1">_xlfn.IFS(
    $I108=0,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$I108&lt;D$14, MIN(Payline!K$5/10, COUNTIF(K106:K108, $BA$1)) +
              MIN(Payline!K$4/10, COUNTIF(K107:K109, $BA$1)) +
              MIN(Payline!K$3/10, COUNTIF(K108:K110, $BA$1)),
    TRUE, ""
)</f>
        <v/>
      </c>
      <c r="BC108" s="43" t="str" cm="1">
        <f t="array" aca="1" ref="BC108" ca="1">_xlfn.IFS(
    $I108=0,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$I108&lt;E$14, MIN(Payline!L$5/10, COUNTIF(L106:L108, $BA$1)) +
              MIN(Payline!L$4/10, COUNTIF(L107:L109, $BA$1)) +
              MIN(Payline!L$3/10, COUNTIF(L108:L110, $BA$1)),
    TRUE, ""
)</f>
        <v/>
      </c>
      <c r="BD108" s="43" t="str" cm="1">
        <f t="array" aca="1" ref="BD108" ca="1">_xlfn.IFS(
    $I108=0,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$I108&lt;F$14, MIN(Payline!M$5/10, COUNTIF(M106:M108, $BA$1)) +
              MIN(Payline!M$4/10, COUNTIF(M107:M109, $BA$1)) +
              MIN(Payline!M$3/10, COUNTIF(M108:M110, $BA$1)),
    TRUE, ""
)</f>
        <v/>
      </c>
      <c r="BE108" s="43" t="str" cm="1">
        <f t="array" aca="1" ref="BE108" ca="1">_xlfn.IFS(
    $I108=0,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$I108&lt;G$14, MIN(Payline!N$5/10, COUNTIF(N106:N108, $BA$1)) +
              MIN(Payline!N$4/10, COUNTIF(N107:N109, $BA$1)) +
              MIN(Payline!N$3/10, COUNTIF(N108:N110, $BA$1)),
    TRUE, ""
)</f>
        <v/>
      </c>
      <c r="BF108" s="46">
        <v>104</v>
      </c>
      <c r="BG108" s="43" t="str" cm="1">
        <f t="array" aca="1" ref="BG108" ca="1">_xlfn.IFS(
    $I108=0,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$I108&lt;C$14, MIN(Payline!J$5/10, COUNTIF(J106:J108, $BG$1)) +
              MIN(Payline!J$4/10, COUNTIF(J107:J109, $BG$1)) +
              MIN(Payline!J$3/10, COUNTIF(J108:J110, $BG$1)),
    TRUE, ""
)</f>
        <v/>
      </c>
      <c r="BH108" s="43" t="str" cm="1">
        <f t="array" aca="1" ref="BH108" ca="1">_xlfn.IFS(
    $I108=0,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$I108&lt;D$14, MIN(Payline!K$5/10, COUNTIF(K106:K108, $BG$1)) +
              MIN(Payline!K$4/10, COUNTIF(K107:K109, $BG$1)) +
              MIN(Payline!K$3/10, COUNTIF(K108:K110, $BG$1)),
    TRUE, ""
)</f>
        <v/>
      </c>
      <c r="BI108" s="43" t="str" cm="1">
        <f t="array" aca="1" ref="BI108" ca="1">_xlfn.IFS(
    $I108=0,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$I108&lt;E$14, MIN(Payline!L$5/10, COUNTIF(L106:L108, $BG$1)) +
              MIN(Payline!L$4/10, COUNTIF(L107:L109, $BG$1)) +
              MIN(Payline!L$3/10, COUNTIF(L108:L110, $BG$1)),
    TRUE, ""
)</f>
        <v/>
      </c>
      <c r="BJ108" s="43" t="str" cm="1">
        <f t="array" aca="1" ref="BJ108" ca="1">_xlfn.IFS(
    $I108=0,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$I108&lt;F$14, MIN(Payline!M$5/10, COUNTIF(M106:M108, $BG$1)) +
              MIN(Payline!M$4/10, COUNTIF(M107:M109, $BG$1)) +
              MIN(Payline!M$3/10, COUNTIF(M108:M110, $BG$1)),
    TRUE, ""
)</f>
        <v/>
      </c>
      <c r="BK108" s="43" t="str" cm="1">
        <f t="array" aca="1" ref="BK108" ca="1">_xlfn.IFS(
    $I108=0,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$I108&lt;G$14, MIN(Payline!N$5/10, COUNTIF(N106:N108, $BG$1)) +
              MIN(Payline!N$4/10, COUNTIF(N107:N109, $BG$1)) +
              MIN(Payline!N$3/10, COUNTIF(N108:N110, $BG$1)),
    TRUE, ""
)</f>
        <v/>
      </c>
      <c r="BL108" s="46">
        <v>104</v>
      </c>
      <c r="BM108" s="43" t="str" cm="1">
        <f t="array" aca="1" ref="BM108" ca="1">_xlfn.IFS(
    $I108=0,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$I108&lt;C$14, MIN(Payline!J$5/10, COUNTIF(J106:J108, $BM$1)) +
              MIN(Payline!J$4/10, COUNTIF(J107:J109, $BM$1)) +
              MIN(Payline!J$3/10, COUNTIF(J108:J110, $BM$1)),
    TRUE, ""
)</f>
        <v/>
      </c>
      <c r="BN108" s="43" t="str" cm="1">
        <f t="array" aca="1" ref="BN108" ca="1">_xlfn.IFS(
    $I108=0,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$I108&lt;D$14, MIN(Payline!K$5/10, COUNTIF(K106:K108, $BM$1)) +
              MIN(Payline!K$4/10, COUNTIF(K107:K109, $BM$1)) +
              MIN(Payline!K$3/10, COUNTIF(K108:K110, $BM$1)),
    TRUE, ""
)</f>
        <v/>
      </c>
      <c r="BO108" s="43" t="str" cm="1">
        <f t="array" aca="1" ref="BO108" ca="1">_xlfn.IFS(
    $I108=0,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$I108&lt;E$14, MIN(Payline!L$5/10, COUNTIF(L106:L108, $BM$1)) +
              MIN(Payline!L$4/10, COUNTIF(L107:L109, $BM$1)) +
              MIN(Payline!L$3/10, COUNTIF(L108:L110, $BM$1)),
    TRUE, ""
)</f>
        <v/>
      </c>
      <c r="BP108" s="43" t="str" cm="1">
        <f t="array" aca="1" ref="BP108" ca="1">_xlfn.IFS(
    $I108=0,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$I108&lt;F$14, MIN(Payline!M$5/10, COUNTIF(M106:M108, $BM$1)) +
              MIN(Payline!M$4/10, COUNTIF(M107:M109, $BM$1)) +
              MIN(Payline!M$3/10, COUNTIF(M108:M110, $BM$1)),
    TRUE, ""
)</f>
        <v/>
      </c>
      <c r="BQ108" s="161" t="str" cm="1">
        <f t="array" aca="1" ref="BQ108" ca="1">_xlfn.IFS(
    $I108=0,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$I108&lt;G$14, MIN(Payline!N$5/10, COUNTIF(N106:N108, $BM$1)) +
              MIN(Payline!N$4/10, COUNTIF(N107:N109, $BM$1)) +
              MIN(Payline!N$3/10, COUNTIF(N108:N110, $BM$1)),
    TRUE, ""
)</f>
        <v/>
      </c>
    </row>
    <row r="109" spans="1:69">
      <c r="A109" s="90" t="s">
        <v>13</v>
      </c>
      <c r="B109" s="63">
        <v>1</v>
      </c>
      <c r="C109" s="90">
        <f t="shared" ref="C109:G117" ca="1" si="30">IF($A109=$AI$1,C97,C4-C97)</f>
        <v>9</v>
      </c>
      <c r="D109" s="43">
        <f t="shared" ca="1" si="30"/>
        <v>9</v>
      </c>
      <c r="E109" s="43">
        <f t="shared" ca="1" si="30"/>
        <v>9</v>
      </c>
      <c r="F109" s="43">
        <f t="shared" ca="1" si="30"/>
        <v>9</v>
      </c>
      <c r="G109" s="89">
        <f t="shared" ca="1" si="30"/>
        <v>9</v>
      </c>
      <c r="I109" s="84">
        <v>105</v>
      </c>
      <c r="J109" s="83"/>
      <c r="K109" s="83"/>
      <c r="L109" s="83"/>
      <c r="M109" s="83"/>
      <c r="N109" s="83"/>
      <c r="P109" s="46">
        <v>105</v>
      </c>
      <c r="Q109" s="43" t="str" cm="1">
        <f t="array" aca="1" ref="Q109" ca="1">_xlfn.IFS(
    $I109=0,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$I109=1, MIN(Payline!J$5/10, COUNTIF(INDIRECT(ADDRESS(C$14+3, COLUMN(J$1))), $Q$1) + COUNTIF(J$4, $Q$1) + COUNTIF(J$5, $Q$1)) +
          MIN(Payline!J$4/10, COUNTIF(J$4, $Q$1) + COUNTIF(J$5, $Q$1) + COUNTIF(J$6, $Q$1)) +
          MIN(Payline!J$3/10, COUNTIF(J$5:J$7, $Q$1)),
    $I109=(C$14-2),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$I109=(C$14-1),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$I109&lt;C$14, MIN(Payline!J$5/10, COUNTIF(J107:J109, $Q$1)) +
              MIN(Payline!J$4/10, COUNTIF(J108:J110, $Q$1)) +
              MIN(Payline!J$3/10, COUNTIF(J109:J111, $Q$1)),
    TRUE, ""
)</f>
        <v/>
      </c>
      <c r="R109" s="43" t="str" cm="1">
        <f t="array" aca="1" ref="R109" ca="1">_xlfn.IFS(
    $I109=0,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$I109=1, MIN(Payline!K$5/10, COUNTIF(INDIRECT(ADDRESS(D$14+3, COLUMN(K$1))), $Q$1) + COUNTIF(K$4, $Q$1) + COUNTIF(K$5, $Q$1)) +
          MIN(Payline!K$4/10, COUNTIF(K$4, $Q$1) + COUNTIF(K$5, $Q$1) + COUNTIF(K$6, $Q$1)) +
          MIN(Payline!K$3/10, COUNTIF(K$5:K$7, $Q$1)),
    $I109=(D$14-2),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$I109=(D$14-1),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$I109&lt;D$14, MIN(Payline!K$5/10, COUNTIF(K107:K109, $Q$1)) +
              MIN(Payline!K$4/10, COUNTIF(K108:K110, $Q$1)) +
              MIN(Payline!K$3/10, COUNTIF(K109:K111, $Q$1)),
    TRUE, ""
)</f>
        <v/>
      </c>
      <c r="S109" s="43" t="str" cm="1">
        <f t="array" aca="1" ref="S109" ca="1">_xlfn.IFS(
    $I109=0,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$I109=1, MIN(Payline!L$5/10, COUNTIF(INDIRECT(ADDRESS(E$14+3, COLUMN(L$1))), $Q$1) + COUNTIF(L$4, $Q$1) + COUNTIF(L$5, $Q$1)) +
          MIN(Payline!L$4/10, COUNTIF(L$4, $Q$1) + COUNTIF(L$5, $Q$1) + COUNTIF(L$6, $Q$1)) +
          MIN(Payline!L$3/10, COUNTIF(L$5:L$7, $Q$1)),
    $I109=(E$14-2),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$I109=(E$14-1),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$I109&lt;E$14, MIN(Payline!L$5/10, COUNTIF(L107:L109, $Q$1)) +
              MIN(Payline!L$4/10, COUNTIF(L108:L110, $Q$1)) +
              MIN(Payline!L$3/10, COUNTIF(L109:L111, $Q$1)),
    TRUE, ""
)</f>
        <v/>
      </c>
      <c r="T109" s="43" t="str" cm="1">
        <f t="array" aca="1" ref="T109" ca="1">_xlfn.IFS(
    $I109=0,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$I109=1, MIN(Payline!M$5/10, COUNTIF(INDIRECT(ADDRESS(F$14+3, COLUMN(M$1))), $Q$1) + COUNTIF(M$4, $Q$1) + COUNTIF(M$5, $Q$1)) +
          MIN(Payline!M$4/10, COUNTIF(M$4, $Q$1) + COUNTIF(M$5, $Q$1) + COUNTIF(M$6, $Q$1)) +
          MIN(Payline!M$3/10, COUNTIF(M$5:M$7, $Q$1)),
    $I109=(F$14-2),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$I109=(F$14-1),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$I109&lt;F$14, MIN(Payline!M$5/10, COUNTIF(M107:M109, $Q$1)) +
              MIN(Payline!M$4/10, COUNTIF(M108:M110, $Q$1)) +
              MIN(Payline!M$3/10, COUNTIF(M109:M111, $Q$1)),
    TRUE, ""
)</f>
        <v/>
      </c>
      <c r="U109" s="43" t="str" cm="1">
        <f t="array" aca="1" ref="U109" ca="1">_xlfn.IFS(
    $I109=0,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$I109=1, MIN(Payline!N$5/10, COUNTIF(INDIRECT(ADDRESS(G$14+3, COLUMN(N$1))), $Q$1) + COUNTIF(N$4, $Q$1) + COUNTIF(N$5, $Q$1)) +
          MIN(Payline!N$4/10, COUNTIF(N$4, $Q$1) + COUNTIF(N$5, $Q$1) + COUNTIF(N$6, $Q$1)) +
          MIN(Payline!N$3/10, COUNTIF(N$5:N$7, $Q$1)),
    $I109=(G$14-2),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$I109=(G$14-1),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$I109&lt;G$14, MIN(Payline!N$5/10, COUNTIF(N107:N109, $Q$1)) +
              MIN(Payline!N$4/10, COUNTIF(N108:N110, $Q$1)) +
              MIN(Payline!N$3/10, COUNTIF(N109:N111, $Q$1)),
    TRUE, ""
)</f>
        <v/>
      </c>
      <c r="V109" s="46">
        <v>105</v>
      </c>
      <c r="W109" s="43" t="str">
        <f>IF($I109&lt;C$14,MIN(Payline!J$5/10,COUNTIF(J107:J109,$W$1))+MIN(Payline!J$4/10,COUNTIF(J108:J110,$W$1))+MIN(Payline!J$3/10,COUNTIF(J109:J111,$W$1)),"")</f>
        <v/>
      </c>
      <c r="X109" s="43" t="str">
        <f>IF($I109&lt;D$14,MIN(Payline!K$5/10,COUNTIF(K107:K109,$W$1))+MIN(Payline!K$4/10,COUNTIF(K108:K110,$W$1))+MIN(Payline!K$3/10,COUNTIF(K109:K111,$W$1)),"")</f>
        <v/>
      </c>
      <c r="Y109" s="43" t="str">
        <f>IF($I109&lt;E$14,MIN(Payline!L$5/10,COUNTIF(L107:L109,$W$1))+MIN(Payline!L$4/10,COUNTIF(L108:L110,$W$1))+MIN(Payline!L$3/10,COUNTIF(L109:L111,$W$1)),"")</f>
        <v/>
      </c>
      <c r="Z109" s="43" t="str">
        <f>IF($I109&lt;F$14,MIN(Payline!M$5/10,COUNTIF(M107:M109,$W$1))+MIN(Payline!M$4/10,COUNTIF(M108:M110,$W$1))+MIN(Payline!M$3/10,COUNTIF(M109:M111,$W$1)),"")</f>
        <v/>
      </c>
      <c r="AA109" s="43" t="str">
        <f>IF($I109&lt;G$14,MIN(Payline!N$5/10,COUNTIF(N107:N109,$W$1))+MIN(Payline!N$4/10,COUNTIF(N108:N110,$W$1))+MIN(Payline!N$3/10,COUNTIF(N109:N111,$W$1)),"")</f>
        <v/>
      </c>
      <c r="AB109" s="46">
        <v>105</v>
      </c>
      <c r="AC109" s="43" t="str">
        <f>IF($I109&lt;C$14,MIN(Payline!J$5/10,COUNTIF(J107:J109,$AC$1))+MIN(Payline!J$4/10,COUNTIF(J108:J110,$AC$1))+MIN(Payline!J$3/10,COUNTIF(J109:J111,$AC$1)),"")</f>
        <v/>
      </c>
      <c r="AD109" s="43" t="str">
        <f>IF($I109&lt;D$14,MIN(Payline!K$5/10,COUNTIF(K107:K109,$AC$1))+MIN(Payline!K$4/10,COUNTIF(K108:K110,$AC$1))+MIN(Payline!K$3/10,COUNTIF(K109:K111,$AC$1)),"")</f>
        <v/>
      </c>
      <c r="AE109" s="43" t="str">
        <f>IF($I109&lt;E$14,MIN(Payline!L$5/10,COUNTIF(L107:L109,$AC$1))+MIN(Payline!L$4/10,COUNTIF(L108:L110,$AC$1))+MIN(Payline!L$3/10,COUNTIF(L109:L111,$AC$1)),"")</f>
        <v/>
      </c>
      <c r="AF109" s="43" t="str">
        <f>IF($I109&lt;F$14,MIN(Payline!M$5/10,COUNTIF(M107:M109,$AC$1))+MIN(Payline!M$4/10,COUNTIF(M108:M110,$AC$1))+MIN(Payline!M$3/10,COUNTIF(M109:M111,$AC$1)),"")</f>
        <v/>
      </c>
      <c r="AG109" s="43" t="str">
        <f>IF($I109&lt;G$14,MIN(Payline!N$5/10,COUNTIF(N107:N109,$AC$1))+MIN(Payline!N$4/10,COUNTIF(N108:N110,$AC$1))+MIN(Payline!N$3/10,COUNTIF(N109:N111,$AC$1)),"")</f>
        <v/>
      </c>
      <c r="AH109" s="46">
        <v>105</v>
      </c>
      <c r="AI109" s="43" t="str">
        <f>IF($I109&lt;C$14,MIN(Payline!J$5/10,COUNTIF(J107:J109,$AI$1))+MIN(Payline!J$4/10,COUNTIF(J108:J110,$AI$1))+MIN(Payline!J$3/10,COUNTIF(J109:J111,$AI$1)),"")</f>
        <v/>
      </c>
      <c r="AJ109" s="43" t="str">
        <f>IF($I109&lt;D$14,MIN(Payline!K$5/10,COUNTIF(K107:K109,$AI$1))+MIN(Payline!K$4/10,COUNTIF(K108:K110,$AI$1))+MIN(Payline!K$3/10,COUNTIF(K109:K111,$AI$1)),"")</f>
        <v/>
      </c>
      <c r="AK109" s="43" t="str">
        <f>IF($I109&lt;E$14,MIN(Payline!L$5/10,COUNTIF(L107:L109,$AI$1))+MIN(Payline!L$4/10,COUNTIF(L108:L110,$AI$1))+MIN(Payline!L$3/10,COUNTIF(L109:L111,$AI$1)),"")</f>
        <v/>
      </c>
      <c r="AL109" s="43" t="str">
        <f>IF($I109&lt;F$14,MIN(Payline!M$5/10,COUNTIF(M107:M109,$AI$1))+MIN(Payline!M$4/10,COUNTIF(M108:M110,$AI$1))+MIN(Payline!M$3/10,COUNTIF(M109:M111,$AI$1)),"")</f>
        <v/>
      </c>
      <c r="AM109" s="43" t="str">
        <f>IF($I109&lt;G$14,MIN(Payline!N$5/10,COUNTIF(N107:N109,$AI$1))+MIN(Payline!N$4/10,COUNTIF(N108:N110,$AI$1))+MIN(Payline!N$3/10,COUNTIF(N109:N111,$AI$1)),"")</f>
        <v/>
      </c>
      <c r="AN109" s="46">
        <v>105</v>
      </c>
      <c r="AO109" s="43" t="str">
        <f>IF($I109&lt;C$14,MIN(Payline!J$5/10,COUNTIF(J107:J109,$AO$1))+MIN(Payline!J$4/10,COUNTIF(J108:J110,$AO$1))+MIN(Payline!J$3/10,COUNTIF(J109:J111,$AO$1)),"")</f>
        <v/>
      </c>
      <c r="AP109" s="43" t="str">
        <f>IF($I109&lt;D$14,MIN(Payline!K$5/10,COUNTIF(K107:K109,$AO$1))+MIN(Payline!K$4/10,COUNTIF(K108:K110,$AO$1))+MIN(Payline!K$3/10,COUNTIF(K109:K111,$AO$1)),"")</f>
        <v/>
      </c>
      <c r="AQ109" s="43" t="str">
        <f>IF($I109&lt;E$14,MIN(Payline!L$5/10,COUNTIF(L107:L109,$AO$1))+MIN(Payline!L$4/10,COUNTIF(L108:L110,$AO$1))+MIN(Payline!L$3/10,COUNTIF(L109:L111,$AO$1)),"")</f>
        <v/>
      </c>
      <c r="AR109" s="43" t="str">
        <f>IF($I109&lt;F$14,MIN(Payline!M$5/10,COUNTIF(M107:M109,$AO$1))+MIN(Payline!M$4/10,COUNTIF(M108:M110,$AO$1))+MIN(Payline!M$3/10,COUNTIF(M109:M111,$AO$1)),"")</f>
        <v/>
      </c>
      <c r="AS109" s="43" t="str">
        <f>IF($I109&lt;G$14,MIN(Payline!N$5/10,COUNTIF(N107:N109,$AO$1))+MIN(Payline!N$4/10,COUNTIF(N108:N110,$AO$1))+MIN(Payline!N$3/10,COUNTIF(N109:N111,$AO$1)),"")</f>
        <v/>
      </c>
      <c r="AT109" s="46">
        <v>105</v>
      </c>
      <c r="AU109" s="43" t="str" cm="1">
        <f t="array" aca="1" ref="AU109" ca="1">_xlfn.IFS(
    $I109=0, MIN(Payline!J$5/10, COUNTIF(INDIRECT(ADDRESS(C$14+2, COLUMN(J$1))), $AU$1) + COUNTIF(INDIRECT(ADDRESS(C$14+3, COLUMN(J$1))), $AU$1) + COUNTIF(J$4, $AU$1)) +
          MIN(Payline!J$4/10, COUNTIF(INDIRECT(ADDRESS(C$14+3, COLUMN(J$1))), $AU$1) + COUNTIF(J$4, $AU$1) + COUNTIF(J$5, $AU$1)) +
          MIN(Payline!J$3/10, COUNTIF(J$4:J$6, $AU$1)),
    $I109=1, MIN(Payline!J$5/10, COUNTIF(INDIRECT(ADDRESS(C$14+3, COLUMN(J$1))), $AU$1) + COUNTIF(J$4, $AU$1) + COUNTIF(J$5, $AU$1)) +
          MIN(Payline!J$4/10, COUNTIF(J$4, $AU$1) + COUNTIF(J$5, $AU$1) + COUNTIF(J$6, $AU$1)) +
          MIN(Payline!J$3/10, COUNTIF(J$5:J$7, $AU$1)),
    $I109=(C$14-2), MIN(Payline!J$5/10, COUNTIF(INDIRECT(ADDRESS(C$14, COLUMN(J$1)) &amp; ":" &amp; ADDRESS(C$14+2, COLUMN(J$1))), $AU$1)) +
                 MIN(Payline!J$4/10, COUNTIF(INDIRECT(ADDRESS(C$14+1, COLUMN(J$1)) &amp; ":" &amp; ADDRESS(C$14+3, COLUMN(J$1))), $AU$1)) +
                 MIN(Payline!J$3/10, COUNTIF(INDIRECT(ADDRESS(C$14+2, COLUMN(J$1)) &amp; ":" &amp; ADDRESS(C$14+3, COLUMN(J$1))), $AU$1) + COUNTIF(J$4, $AU$1)),
    $I109=(C$14-1), MIN(Payline!J$5/10, COUNTIF(INDIRECT(ADDRESS(C$14+1, COLUMN(J$1)) &amp; ":" &amp; ADDRESS(C$14+3, COLUMN(J$1))), $AU$1)) +
                 MIN(Payline!J$4/10, COUNTIF(INDIRECT(ADDRESS(C$14+2, COLUMN(J$1)) &amp; ":" &amp; ADDRESS(C$14+3, COLUMN(J$1))), $AU$1) + COUNTIF(J$4, $AU$1)) +
                 MIN(Payline!J$3/10, COUNTIF(INDIRECT(ADDRESS(C$14+3, COLUMN(J$1))), $AU$1) + COUNTIF(J$4:J$5, $AU$1)),
    $I109&lt;C$14, MIN(Payline!J$5/10, COUNTIF(J107:J109, $AU$1)) +
              MIN(Payline!J$4/10, COUNTIF(J108:J110, $AU$1)) +
              MIN(Payline!J$3/10, COUNTIF(J109:J111, $AU$1)),
    TRUE, ""
)</f>
        <v/>
      </c>
      <c r="AV109" s="43" t="str" cm="1">
        <f t="array" aca="1" ref="AV109" ca="1">_xlfn.IFS(
    $I109=0, MIN(Payline!K$5/10, COUNTIF(INDIRECT(ADDRESS(D$14+2, COLUMN(K$1))), $AU$1) + COUNTIF(INDIRECT(ADDRESS(D$14+3, COLUMN(K$1))), $AU$1) + COUNTIF(K$4, $AU$1)) +
          MIN(Payline!K$4/10, COUNTIF(INDIRECT(ADDRESS(D$14+3, COLUMN(K$1))), $AU$1) + COUNTIF(K$4, $AU$1) + COUNTIF(K$5, $AU$1)) +
          MIN(Payline!K$3/10, COUNTIF(K$4:K$6, $AU$1)),
    $I109=1, MIN(Payline!K$5/10, COUNTIF(INDIRECT(ADDRESS(D$14+3, COLUMN(K$1))), $AU$1) + COUNTIF(K$4, $AU$1) + COUNTIF(K$5, $AU$1)) +
          MIN(Payline!K$4/10, COUNTIF(K$4, $AU$1) + COUNTIF(K$5, $AU$1) + COUNTIF(K$6, $AU$1)) +
          MIN(Payline!K$3/10, COUNTIF(K$5:K$7, $AU$1)),
    $I109=(D$14-2), MIN(Payline!K$5/10, COUNTIF(INDIRECT(ADDRESS(D$14, COLUMN(K$1)) &amp; ":" &amp; ADDRESS(D$14+2, COLUMN(K$1))), $AU$1)) +
                 MIN(Payline!K$4/10, COUNTIF(INDIRECT(ADDRESS(D$14+1, COLUMN(K$1)) &amp; ":" &amp; ADDRESS(D$14+3, COLUMN(K$1))), $AU$1)) +
                 MIN(Payline!K$3/10, COUNTIF(INDIRECT(ADDRESS(D$14+2, COLUMN(K$1)) &amp; ":" &amp; ADDRESS(D$14+3, COLUMN(K$1))), $AU$1) + COUNTIF(K$4, $AU$1)),
    $I109=(D$14-1), MIN(Payline!K$5/10, COUNTIF(INDIRECT(ADDRESS(D$14+1, COLUMN(K$1)) &amp; ":" &amp; ADDRESS(D$14+3, COLUMN(K$1))), $AU$1)) +
                 MIN(Payline!K$4/10, COUNTIF(INDIRECT(ADDRESS(D$14+2, COLUMN(K$1)) &amp; ":" &amp; ADDRESS(D$14+3, COLUMN(K$1))), $AU$1) + COUNTIF(K$4, $AU$1)) +
                 MIN(Payline!K$3/10, COUNTIF(INDIRECT(ADDRESS(D$14+3, COLUMN(K$1))), $AU$1) + COUNTIF(K$4:K$5, $AU$1)),
    $I109&lt;D$14, MIN(Payline!K$5/10, COUNTIF(K107:K109, $AU$1)) +
              MIN(Payline!K$4/10, COUNTIF(K108:K110, $AU$1)) +
              MIN(Payline!K$3/10, COUNTIF(K109:K111, $AU$1)),
    TRUE, ""
)</f>
        <v/>
      </c>
      <c r="AW109" s="43" t="str" cm="1">
        <f t="array" aca="1" ref="AW109" ca="1">_xlfn.IFS(
    $I109=0, MIN(Payline!L$5/10, COUNTIF(INDIRECT(ADDRESS(E$14+2, COLUMN(L$1))), $AU$1) + COUNTIF(INDIRECT(ADDRESS(E$14+3, COLUMN(L$1))), $AU$1) + COUNTIF(L$4, $AU$1)) +
          MIN(Payline!L$4/10, COUNTIF(INDIRECT(ADDRESS(E$14+3, COLUMN(L$1))), $AU$1) + COUNTIF(L$4, $AU$1) + COUNTIF(L$5, $AU$1)) +
          MIN(Payline!L$3/10, COUNTIF(L$4:L$6, $AU$1)),
    $I109=1, MIN(Payline!L$5/10, COUNTIF(INDIRECT(ADDRESS(E$14+3, COLUMN(L$1))), $AU$1) + COUNTIF(L$4, $AU$1) + COUNTIF(L$5, $AU$1)) +
          MIN(Payline!L$4/10, COUNTIF(L$4, $AU$1) + COUNTIF(L$5, $AU$1) + COUNTIF(L$6, $AU$1)) +
          MIN(Payline!L$3/10, COUNTIF(L$5:L$7, $AU$1)),
    $I109=(E$14-2), MIN(Payline!L$5/10, COUNTIF(INDIRECT(ADDRESS(E$14, COLUMN(L$1)) &amp; ":" &amp; ADDRESS(E$14+2, COLUMN(L$1))), $AU$1)) +
                 MIN(Payline!L$4/10, COUNTIF(INDIRECT(ADDRESS(E$14+1, COLUMN(L$1)) &amp; ":" &amp; ADDRESS(E$14+3, COLUMN(L$1))), $AU$1)) +
                 MIN(Payline!L$3/10, COUNTIF(INDIRECT(ADDRESS(E$14+2, COLUMN(L$1)) &amp; ":" &amp; ADDRESS(E$14+3, COLUMN(L$1))), $AU$1) + COUNTIF(L$4, $AU$1)),
    $I109=(E$14-1), MIN(Payline!L$5/10, COUNTIF(INDIRECT(ADDRESS(E$14+1, COLUMN(L$1)) &amp; ":" &amp; ADDRESS(E$14+3, COLUMN(L$1))), $AU$1)) +
                 MIN(Payline!L$4/10, COUNTIF(INDIRECT(ADDRESS(E$14+2, COLUMN(L$1)) &amp; ":" &amp; ADDRESS(E$14+3, COLUMN(L$1))), $AU$1) + COUNTIF(L$4, $AU$1)) +
                 MIN(Payline!L$3/10, COUNTIF(INDIRECT(ADDRESS(E$14+3, COLUMN(L$1))), $AU$1) + COUNTIF(L$4:L$5, $AU$1)),
    $I109&lt;E$14, MIN(Payline!L$5/10, COUNTIF(L107:L109, $AU$1)) +
              MIN(Payline!L$4/10, COUNTIF(L108:L110, $AU$1)) +
              MIN(Payline!L$3/10, COUNTIF(L109:L111, $AU$1)),
    TRUE, ""
)</f>
        <v/>
      </c>
      <c r="AX109" s="43" t="str" cm="1">
        <f t="array" aca="1" ref="AX109" ca="1">_xlfn.IFS(
    $I109=0, MIN(Payline!M$5/10, COUNTIF(INDIRECT(ADDRESS(F$14+2, COLUMN(M$1))), $AU$1) + COUNTIF(INDIRECT(ADDRESS(F$14+3, COLUMN(M$1))), $AU$1) + COUNTIF(M$4, $AU$1)) +
          MIN(Payline!M$4/10, COUNTIF(INDIRECT(ADDRESS(F$14+3, COLUMN(M$1))), $AU$1) + COUNTIF(M$4, $AU$1) + COUNTIF(M$5, $AU$1)) +
          MIN(Payline!M$3/10, COUNTIF(M$4:M$6, $AU$1)),
    $I109=1, MIN(Payline!M$5/10, COUNTIF(INDIRECT(ADDRESS(F$14+3, COLUMN(M$1))), $AU$1) + COUNTIF(M$4, $AU$1) + COUNTIF(M$5, $AU$1)) +
          MIN(Payline!M$4/10, COUNTIF(M$4, $AU$1) + COUNTIF(M$5, $AU$1) + COUNTIF(M$6, $AU$1)) +
          MIN(Payline!M$3/10, COUNTIF(M$5:M$7, $AU$1)),
    $I109=(F$14-2), MIN(Payline!M$5/10, COUNTIF(INDIRECT(ADDRESS(F$14, COLUMN(M$1)) &amp; ":" &amp; ADDRESS(F$14+2, COLUMN(M$1))), $AU$1)) +
                 MIN(Payline!M$4/10, COUNTIF(INDIRECT(ADDRESS(F$14+1, COLUMN(M$1)) &amp; ":" &amp; ADDRESS(F$14+3, COLUMN(M$1))), $AU$1)) +
                 MIN(Payline!M$3/10, COUNTIF(INDIRECT(ADDRESS(F$14+2, COLUMN(M$1)) &amp; ":" &amp; ADDRESS(F$14+3, COLUMN(M$1))), $AU$1) + COUNTIF(M$4, $AU$1)),
    $I109=(F$14-1), MIN(Payline!M$5/10, COUNTIF(INDIRECT(ADDRESS(F$14+1, COLUMN(M$1)) &amp; ":" &amp; ADDRESS(F$14+3, COLUMN(M$1))), $AU$1)) +
                 MIN(Payline!M$4/10, COUNTIF(INDIRECT(ADDRESS(F$14+2, COLUMN(M$1)) &amp; ":" &amp; ADDRESS(F$14+3, COLUMN(M$1))), $AU$1) + COUNTIF(M$4, $AU$1)) +
                 MIN(Payline!M$3/10, COUNTIF(INDIRECT(ADDRESS(F$14+3, COLUMN(M$1))), $AU$1) + COUNTIF(M$4:M$5, $AU$1)),
    $I109&lt;F$14, MIN(Payline!M$5/10, COUNTIF(M107:M109, $AU$1)) +
              MIN(Payline!M$4/10, COUNTIF(M108:M110, $AU$1)) +
              MIN(Payline!M$3/10, COUNTIF(M109:M111, $AU$1)),
    TRUE, ""
)</f>
        <v/>
      </c>
      <c r="AY109" s="43" t="str" cm="1">
        <f t="array" aca="1" ref="AY109" ca="1">_xlfn.IFS(
    $I109=0, MIN(Payline!N$5/10, COUNTIF(INDIRECT(ADDRESS(G$14+2, COLUMN(N$1))), $AU$1) + COUNTIF(INDIRECT(ADDRESS(G$14+3, COLUMN(N$1))), $AU$1) + COUNTIF(N$4, $AU$1)) +
          MIN(Payline!N$4/10, COUNTIF(INDIRECT(ADDRESS(G$14+3, COLUMN(N$1))), $AU$1) + COUNTIF(N$4, $AU$1) + COUNTIF(N$5, $AU$1)) +
          MIN(Payline!N$3/10, COUNTIF(N$4:N$6, $AU$1)),
    $I109=1, MIN(Payline!N$5/10, COUNTIF(INDIRECT(ADDRESS(G$14+3, COLUMN(N$1))), $AU$1) + COUNTIF(N$4, $AU$1) + COUNTIF(N$5, $AU$1)) +
          MIN(Payline!N$4/10, COUNTIF(N$4, $AU$1) + COUNTIF(N$5, $AU$1) + COUNTIF(N$6, $AU$1)) +
          MIN(Payline!N$3/10, COUNTIF(N$5:N$7, $AU$1)),
    $I109=(G$14-2), MIN(Payline!N$5/10, COUNTIF(INDIRECT(ADDRESS(G$14, COLUMN(N$1)) &amp; ":" &amp; ADDRESS(G$14+2, COLUMN(N$1))), $AU$1)) +
                 MIN(Payline!N$4/10, COUNTIF(INDIRECT(ADDRESS(G$14+1, COLUMN(N$1)) &amp; ":" &amp; ADDRESS(G$14+3, COLUMN(N$1))), $AU$1)) +
                 MIN(Payline!N$3/10, COUNTIF(INDIRECT(ADDRESS(G$14+2, COLUMN(N$1)) &amp; ":" &amp; ADDRESS(G$14+3, COLUMN(N$1))), $AU$1) + COUNTIF(N$4, $AU$1)),
    $I109=(G$14-1), MIN(Payline!N$5/10, COUNTIF(INDIRECT(ADDRESS(G$14+1, COLUMN(N$1)) &amp; ":" &amp; ADDRESS(G$14+3, COLUMN(N$1))), $AU$1)) +
                 MIN(Payline!N$4/10, COUNTIF(INDIRECT(ADDRESS(G$14+2, COLUMN(N$1)) &amp; ":" &amp; ADDRESS(G$14+3, COLUMN(N$1))), $AU$1) + COUNTIF(N$4, $AU$1)) +
                 MIN(Payline!N$3/10, COUNTIF(INDIRECT(ADDRESS(G$14+3, COLUMN(N$1))), $AU$1) + COUNTIF(N$4:N$5, $AU$1)),
    $I109&lt;G$14, MIN(Payline!N$5/10, COUNTIF(N107:N109, $AU$1)) +
              MIN(Payline!N$4/10, COUNTIF(N108:N110, $AU$1)) +
              MIN(Payline!N$3/10, COUNTIF(N109:N111, $AU$1)),
    TRUE, ""
)</f>
        <v/>
      </c>
      <c r="AZ109" s="46">
        <v>105</v>
      </c>
      <c r="BA109" s="43" t="str" cm="1">
        <f t="array" aca="1" ref="BA109" ca="1">_xlfn.IFS(
    $I109=0,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$I109=1,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$I109=(C$14-2),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$I109=(C$14-1),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$I109&lt;C$14, MIN(Payline!J$5/10, COUNTIF(J107:J109, $BA$1)) +
              MIN(Payline!J$4/10, COUNTIF(J108:J110, $BA$1)) +
              MIN(Payline!J$3/10, COUNTIF(J109:J111, $BA$1)),
    TRUE, ""
)</f>
        <v/>
      </c>
      <c r="BB109" s="43" t="str" cm="1">
        <f t="array" aca="1" ref="BB109" ca="1">_xlfn.IFS(
    $I109=0,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$I109=1,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$I109=(D$14-2),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$I109=(D$14-1),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$I109&lt;D$14, MIN(Payline!K$5/10, COUNTIF(K107:K109, $BA$1)) +
              MIN(Payline!K$4/10, COUNTIF(K108:K110, $BA$1)) +
              MIN(Payline!K$3/10, COUNTIF(K109:K111, $BA$1)),
    TRUE, ""
)</f>
        <v/>
      </c>
      <c r="BC109" s="43" t="str" cm="1">
        <f t="array" aca="1" ref="BC109" ca="1">_xlfn.IFS(
    $I109=0,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$I109=1,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$I109=(E$14-2),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$I109=(E$14-1),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$I109&lt;E$14, MIN(Payline!L$5/10, COUNTIF(L107:L109, $BA$1)) +
              MIN(Payline!L$4/10, COUNTIF(L108:L110, $BA$1)) +
              MIN(Payline!L$3/10, COUNTIF(L109:L111, $BA$1)),
    TRUE, ""
)</f>
        <v/>
      </c>
      <c r="BD109" s="43" t="str" cm="1">
        <f t="array" aca="1" ref="BD109" ca="1">_xlfn.IFS(
    $I109=0,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$I109=1,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$I109=(F$14-2),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$I109=(F$14-1),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$I109&lt;F$14, MIN(Payline!M$5/10, COUNTIF(M107:M109, $BA$1)) +
              MIN(Payline!M$4/10, COUNTIF(M108:M110, $BA$1)) +
              MIN(Payline!M$3/10, COUNTIF(M109:M111, $BA$1)),
    TRUE, ""
)</f>
        <v/>
      </c>
      <c r="BE109" s="43" t="str" cm="1">
        <f t="array" aca="1" ref="BE109" ca="1">_xlfn.IFS(
    $I109=0,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$I109=1,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$I109=(G$14-2),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$I109=(G$14-1),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$I109&lt;G$14, MIN(Payline!N$5/10, COUNTIF(N107:N109, $BA$1)) +
              MIN(Payline!N$4/10, COUNTIF(N108:N110, $BA$1)) +
              MIN(Payline!N$3/10, COUNTIF(N109:N111, $BA$1)),
    TRUE, ""
)</f>
        <v/>
      </c>
      <c r="BF109" s="46">
        <v>105</v>
      </c>
      <c r="BG109" s="43" t="str" cm="1">
        <f t="array" aca="1" ref="BG109" ca="1">_xlfn.IFS(
    $I109=0,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$I109=1,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$I109=(C$14-2),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$I109=(C$14-1),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$I109&lt;C$14, MIN(Payline!J$5/10, COUNTIF(J107:J109, $BG$1)) +
              MIN(Payline!J$4/10, COUNTIF(J108:J110, $BG$1)) +
              MIN(Payline!J$3/10, COUNTIF(J109:J111, $BG$1)),
    TRUE, ""
)</f>
        <v/>
      </c>
      <c r="BH109" s="43" t="str" cm="1">
        <f t="array" aca="1" ref="BH109" ca="1">_xlfn.IFS(
    $I109=0,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$I109=1,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$I109=(D$14-2),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$I109=(D$14-1),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$I109&lt;D$14, MIN(Payline!K$5/10, COUNTIF(K107:K109, $BG$1)) +
              MIN(Payline!K$4/10, COUNTIF(K108:K110, $BG$1)) +
              MIN(Payline!K$3/10, COUNTIF(K109:K111, $BG$1)),
    TRUE, ""
)</f>
        <v/>
      </c>
      <c r="BI109" s="43" t="str" cm="1">
        <f t="array" aca="1" ref="BI109" ca="1">_xlfn.IFS(
    $I109=0,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$I109=1,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$I109=(E$14-2),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$I109=(E$14-1),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$I109&lt;E$14, MIN(Payline!L$5/10, COUNTIF(L107:L109, $BG$1)) +
              MIN(Payline!L$4/10, COUNTIF(L108:L110, $BG$1)) +
              MIN(Payline!L$3/10, COUNTIF(L109:L111, $BG$1)),
    TRUE, ""
)</f>
        <v/>
      </c>
      <c r="BJ109" s="43" t="str" cm="1">
        <f t="array" aca="1" ref="BJ109" ca="1">_xlfn.IFS(
    $I109=0,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$I109=1,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$I109=(F$14-2),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$I109=(F$14-1),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$I109&lt;F$14, MIN(Payline!M$5/10, COUNTIF(M107:M109, $BG$1)) +
              MIN(Payline!M$4/10, COUNTIF(M108:M110, $BG$1)) +
              MIN(Payline!M$3/10, COUNTIF(M109:M111, $BG$1)),
    TRUE, ""
)</f>
        <v/>
      </c>
      <c r="BK109" s="43" t="str" cm="1">
        <f t="array" aca="1" ref="BK109" ca="1">_xlfn.IFS(
    $I109=0,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$I109=1,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$I109=(G$14-2),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$I109=(G$14-1),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$I109&lt;G$14, MIN(Payline!N$5/10, COUNTIF(N107:N109, $BG$1)) +
              MIN(Payline!N$4/10, COUNTIF(N108:N110, $BG$1)) +
              MIN(Payline!N$3/10, COUNTIF(N109:N111, $BG$1)),
    TRUE, ""
)</f>
        <v/>
      </c>
      <c r="BL109" s="46">
        <v>105</v>
      </c>
      <c r="BM109" s="43" t="str" cm="1">
        <f t="array" aca="1" ref="BM109" ca="1">_xlfn.IFS(
    $I109=0,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$I109=1,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$I109=(C$14-2),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$I109=(C$14-1),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$I109&lt;C$14, MIN(Payline!J$5/10, COUNTIF(J107:J109, $BM$1)) +
              MIN(Payline!J$4/10, COUNTIF(J108:J110, $BM$1)) +
              MIN(Payline!J$3/10, COUNTIF(J109:J111, $BM$1)),
    TRUE, ""
)</f>
        <v/>
      </c>
      <c r="BN109" s="43" t="str" cm="1">
        <f t="array" aca="1" ref="BN109" ca="1">_xlfn.IFS(
    $I109=0,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$I109=1,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$I109=(D$14-2),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$I109=(D$14-1),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$I109&lt;D$14, MIN(Payline!K$5/10, COUNTIF(K107:K109, $BM$1)) +
              MIN(Payline!K$4/10, COUNTIF(K108:K110, $BM$1)) +
              MIN(Payline!K$3/10, COUNTIF(K109:K111, $BM$1)),
    TRUE, ""
)</f>
        <v/>
      </c>
      <c r="BO109" s="43" t="str" cm="1">
        <f t="array" aca="1" ref="BO109" ca="1">_xlfn.IFS(
    $I109=0,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$I109=1,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$I109=(E$14-2),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$I109=(E$14-1),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$I109&lt;E$14, MIN(Payline!L$5/10, COUNTIF(L107:L109, $BM$1)) +
              MIN(Payline!L$4/10, COUNTIF(L108:L110, $BM$1)) +
              MIN(Payline!L$3/10, COUNTIF(L109:L111, $BM$1)),
    TRUE, ""
)</f>
        <v/>
      </c>
      <c r="BP109" s="43" t="str" cm="1">
        <f t="array" aca="1" ref="BP109" ca="1">_xlfn.IFS(
    $I109=0,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$I109=1,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$I109=(F$14-2),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$I109=(F$14-1),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$I109&lt;F$14, MIN(Payline!M$5/10, COUNTIF(M107:M109, $BM$1)) +
              MIN(Payline!M$4/10, COUNTIF(M108:M110, $BM$1)) +
              MIN(Payline!M$3/10, COUNTIF(M109:M111, $BM$1)),
    TRUE, ""
)</f>
        <v/>
      </c>
      <c r="BQ109" s="161" t="str" cm="1">
        <f t="array" aca="1" ref="BQ109" ca="1">_xlfn.IFS(
    $I109=0,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$I109=1,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$I109=(G$14-2),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$I109=(G$14-1),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$I109&lt;G$14, MIN(Payline!N$5/10, COUNTIF(N107:N109, $BM$1)) +
              MIN(Payline!N$4/10, COUNTIF(N108:N110, $BM$1)) +
              MIN(Payline!N$3/10, COUNTIF(N109:N111, $BM$1)),
    TRUE, ""
)</f>
        <v/>
      </c>
    </row>
    <row r="110" spans="1:69">
      <c r="A110" s="90" t="s">
        <v>12</v>
      </c>
      <c r="B110" s="63">
        <v>2</v>
      </c>
      <c r="C110" s="90">
        <f t="shared" ca="1" si="30"/>
        <v>9.3000000000000007</v>
      </c>
      <c r="D110" s="43">
        <f t="shared" ca="1" si="30"/>
        <v>9.1999999999999993</v>
      </c>
      <c r="E110" s="43">
        <f t="shared" ca="1" si="30"/>
        <v>9.3000000000000007</v>
      </c>
      <c r="F110" s="43">
        <f t="shared" ca="1" si="30"/>
        <v>8.5</v>
      </c>
      <c r="G110" s="89">
        <f t="shared" ca="1" si="30"/>
        <v>9.3000000000000007</v>
      </c>
      <c r="I110" s="84">
        <v>106</v>
      </c>
      <c r="J110" s="83"/>
      <c r="K110" s="83"/>
      <c r="L110" s="83"/>
      <c r="M110" s="83"/>
      <c r="N110" s="83"/>
      <c r="P110" s="46">
        <v>106</v>
      </c>
      <c r="Q110" s="43" t="str" cm="1">
        <f t="array" aca="1" ref="Q110" ca="1">_xlfn.IFS(
    $I110=0,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$I110=1,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$I110=(C$14-2),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$I110=(C$14-1),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$I110&lt;C$14, MIN(Payline!J$5/10, COUNTIF(J108:J110, $Q$1)) +
              MIN(Payline!J$4/10, COUNTIF(J109:J111, $Q$1)) +
              MIN(Payline!J$3/10, COUNTIF(J110:J112, $Q$1)),
    TRUE, ""
)</f>
        <v/>
      </c>
      <c r="R110" s="43" t="str" cm="1">
        <f t="array" aca="1" ref="R110" ca="1">_xlfn.IFS(
    $I110=0,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$I110=1,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$I110=(D$14-2),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$I110=(D$14-1),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$I110&lt;D$14, MIN(Payline!K$5/10, COUNTIF(K108:K110, $Q$1)) +
              MIN(Payline!K$4/10, COUNTIF(K109:K111, $Q$1)) +
              MIN(Payline!K$3/10, COUNTIF(K110:K112, $Q$1)),
    TRUE, ""
)</f>
        <v/>
      </c>
      <c r="S110" s="43" t="str" cm="1">
        <f t="array" aca="1" ref="S110" ca="1">_xlfn.IFS(
    $I110=0,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$I110=1,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$I110=(E$14-2),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$I110=(E$14-1),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$I110&lt;E$14, MIN(Payline!L$5/10, COUNTIF(L108:L110, $Q$1)) +
              MIN(Payline!L$4/10, COUNTIF(L109:L111, $Q$1)) +
              MIN(Payline!L$3/10, COUNTIF(L110:L112, $Q$1)),
    TRUE, ""
)</f>
        <v/>
      </c>
      <c r="T110" s="43" t="str" cm="1">
        <f t="array" aca="1" ref="T110" ca="1">_xlfn.IFS(
    $I110=0,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$I110=1,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$I110=(F$14-2),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$I110=(F$14-1),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$I110&lt;F$14, MIN(Payline!M$5/10, COUNTIF(M108:M110, $Q$1)) +
              MIN(Payline!M$4/10, COUNTIF(M109:M111, $Q$1)) +
              MIN(Payline!M$3/10, COUNTIF(M110:M112, $Q$1)),
    TRUE, ""
)</f>
        <v/>
      </c>
      <c r="U110" s="43" t="str" cm="1">
        <f t="array" aca="1" ref="U110" ca="1">_xlfn.IFS(
    $I110=0,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$I110=1,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$I110=(G$14-2),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$I110=(G$14-1),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$I110&lt;G$14, MIN(Payline!N$5/10, COUNTIF(N108:N110, $Q$1)) +
              MIN(Payline!N$4/10, COUNTIF(N109:N111, $Q$1)) +
              MIN(Payline!N$3/10, COUNTIF(N110:N112, $Q$1)),
    TRUE, ""
)</f>
        <v/>
      </c>
      <c r="V110" s="46">
        <v>106</v>
      </c>
      <c r="W110" s="43" t="str">
        <f>IF($I110&lt;C$14,MIN(Payline!J$5/10,COUNTIF(J108:J110,$W$1))+MIN(Payline!J$4/10,COUNTIF(J109:J111,$W$1))+MIN(Payline!J$3/10,COUNTIF(J110:J112,$W$1)),"")</f>
        <v/>
      </c>
      <c r="X110" s="43" t="str">
        <f>IF($I110&lt;D$14,MIN(Payline!K$5/10,COUNTIF(K108:K110,$W$1))+MIN(Payline!K$4/10,COUNTIF(K109:K111,$W$1))+MIN(Payline!K$3/10,COUNTIF(K110:K112,$W$1)),"")</f>
        <v/>
      </c>
      <c r="Y110" s="43" t="str">
        <f>IF($I110&lt;E$14,MIN(Payline!L$5/10,COUNTIF(L108:L110,$W$1))+MIN(Payline!L$4/10,COUNTIF(L109:L111,$W$1))+MIN(Payline!L$3/10,COUNTIF(L110:L112,$W$1)),"")</f>
        <v/>
      </c>
      <c r="Z110" s="43" t="str">
        <f>IF($I110&lt;F$14,MIN(Payline!M$5/10,COUNTIF(M108:M110,$W$1))+MIN(Payline!M$4/10,COUNTIF(M109:M111,$W$1))+MIN(Payline!M$3/10,COUNTIF(M110:M112,$W$1)),"")</f>
        <v/>
      </c>
      <c r="AA110" s="43" t="str">
        <f>IF($I110&lt;G$14,MIN(Payline!N$5/10,COUNTIF(N108:N110,$W$1))+MIN(Payline!N$4/10,COUNTIF(N109:N111,$W$1))+MIN(Payline!N$3/10,COUNTIF(N110:N112,$W$1)),"")</f>
        <v/>
      </c>
      <c r="AB110" s="46">
        <v>106</v>
      </c>
      <c r="AC110" s="43" t="str">
        <f>IF($I110&lt;C$14,MIN(Payline!J$5/10,COUNTIF(J108:J110,$AC$1))+MIN(Payline!J$4/10,COUNTIF(J109:J111,$AC$1))+MIN(Payline!J$3/10,COUNTIF(J110:J112,$AC$1)),"")</f>
        <v/>
      </c>
      <c r="AD110" s="43" t="str">
        <f>IF($I110&lt;D$14,MIN(Payline!K$5/10,COUNTIF(K108:K110,$AC$1))+MIN(Payline!K$4/10,COUNTIF(K109:K111,$AC$1))+MIN(Payline!K$3/10,COUNTIF(K110:K112,$AC$1)),"")</f>
        <v/>
      </c>
      <c r="AE110" s="43" t="str">
        <f>IF($I110&lt;E$14,MIN(Payline!L$5/10,COUNTIF(L108:L110,$AC$1))+MIN(Payline!L$4/10,COUNTIF(L109:L111,$AC$1))+MIN(Payline!L$3/10,COUNTIF(L110:L112,$AC$1)),"")</f>
        <v/>
      </c>
      <c r="AF110" s="43" t="str">
        <f>IF($I110&lt;F$14,MIN(Payline!M$5/10,COUNTIF(M108:M110,$AC$1))+MIN(Payline!M$4/10,COUNTIF(M109:M111,$AC$1))+MIN(Payline!M$3/10,COUNTIF(M110:M112,$AC$1)),"")</f>
        <v/>
      </c>
      <c r="AG110" s="43" t="str">
        <f>IF($I110&lt;G$14,MIN(Payline!N$5/10,COUNTIF(N108:N110,$AC$1))+MIN(Payline!N$4/10,COUNTIF(N109:N111,$AC$1))+MIN(Payline!N$3/10,COUNTIF(N110:N112,$AC$1)),"")</f>
        <v/>
      </c>
      <c r="AH110" s="46">
        <v>106</v>
      </c>
      <c r="AI110" s="43" t="str">
        <f>IF($I110&lt;C$14,MIN(Payline!J$5/10,COUNTIF(J108:J110,$AI$1))+MIN(Payline!J$4/10,COUNTIF(J109:J111,$AI$1))+MIN(Payline!J$3/10,COUNTIF(J110:J112,$AI$1)),"")</f>
        <v/>
      </c>
      <c r="AJ110" s="43" t="str">
        <f>IF($I110&lt;D$14,MIN(Payline!K$5/10,COUNTIF(K108:K110,$AI$1))+MIN(Payline!K$4/10,COUNTIF(K109:K111,$AI$1))+MIN(Payline!K$3/10,COUNTIF(K110:K112,$AI$1)),"")</f>
        <v/>
      </c>
      <c r="AK110" s="43" t="str">
        <f>IF($I110&lt;E$14,MIN(Payline!L$5/10,COUNTIF(L108:L110,$AI$1))+MIN(Payline!L$4/10,COUNTIF(L109:L111,$AI$1))+MIN(Payline!L$3/10,COUNTIF(L110:L112,$AI$1)),"")</f>
        <v/>
      </c>
      <c r="AL110" s="43" t="str">
        <f>IF($I110&lt;F$14,MIN(Payline!M$5/10,COUNTIF(M108:M110,$AI$1))+MIN(Payline!M$4/10,COUNTIF(M109:M111,$AI$1))+MIN(Payline!M$3/10,COUNTIF(M110:M112,$AI$1)),"")</f>
        <v/>
      </c>
      <c r="AM110" s="43" t="str">
        <f>IF($I110&lt;G$14,MIN(Payline!N$5/10,COUNTIF(N108:N110,$AI$1))+MIN(Payline!N$4/10,COUNTIF(N109:N111,$AI$1))+MIN(Payline!N$3/10,COUNTIF(N110:N112,$AI$1)),"")</f>
        <v/>
      </c>
      <c r="AN110" s="46">
        <v>106</v>
      </c>
      <c r="AO110" s="43" t="str">
        <f>IF($I110&lt;C$14,MIN(Payline!J$5/10,COUNTIF(J108:J110,$AO$1))+MIN(Payline!J$4/10,COUNTIF(J109:J111,$AO$1))+MIN(Payline!J$3/10,COUNTIF(J110:J112,$AO$1)),"")</f>
        <v/>
      </c>
      <c r="AP110" s="43" t="str">
        <f>IF($I110&lt;D$14,MIN(Payline!K$5/10,COUNTIF(K108:K110,$AO$1))+MIN(Payline!K$4/10,COUNTIF(K109:K111,$AO$1))+MIN(Payline!K$3/10,COUNTIF(K110:K112,$AO$1)),"")</f>
        <v/>
      </c>
      <c r="AQ110" s="43" t="str">
        <f>IF($I110&lt;E$14,MIN(Payline!L$5/10,COUNTIF(L108:L110,$AO$1))+MIN(Payline!L$4/10,COUNTIF(L109:L111,$AO$1))+MIN(Payline!L$3/10,COUNTIF(L110:L112,$AO$1)),"")</f>
        <v/>
      </c>
      <c r="AR110" s="43" t="str">
        <f>IF($I110&lt;F$14,MIN(Payline!M$5/10,COUNTIF(M108:M110,$AO$1))+MIN(Payline!M$4/10,COUNTIF(M109:M111,$AO$1))+MIN(Payline!M$3/10,COUNTIF(M110:M112,$AO$1)),"")</f>
        <v/>
      </c>
      <c r="AS110" s="43" t="str">
        <f>IF($I110&lt;G$14,MIN(Payline!N$5/10,COUNTIF(N108:N110,$AO$1))+MIN(Payline!N$4/10,COUNTIF(N109:N111,$AO$1))+MIN(Payline!N$3/10,COUNTIF(N110:N112,$AO$1)),"")</f>
        <v/>
      </c>
      <c r="AT110" s="46">
        <v>106</v>
      </c>
      <c r="AU110" s="43" t="str">
        <f>IF($I110&lt;C$14,MIN(Payline!J$5/10,COUNTIF(J108:J110,$AU$1))+MIN(Payline!J$4/10,COUNTIF(J109:J111,$AU$1))+MIN(Payline!J$3/10,COUNTIF(J110:J112,$AU$1)),"")</f>
        <v/>
      </c>
      <c r="AV110" s="43" t="str">
        <f>IF($I110&lt;D$14,MIN(Payline!K$5/10,COUNTIF(K108:K110,$AU$1))+MIN(Payline!K$4/10,COUNTIF(K109:K111,$AU$1))+MIN(Payline!K$3/10,COUNTIF(K110:K112,$AU$1)),"")</f>
        <v/>
      </c>
      <c r="AW110" s="43" t="str">
        <f>IF($I110&lt;E$14,MIN(Payline!L$5/10,COUNTIF(L108:L110,$AU$1))+MIN(Payline!L$4/10,COUNTIF(L109:L111,$AU$1))+MIN(Payline!L$3/10,COUNTIF(L110:L112,$AU$1)),"")</f>
        <v/>
      </c>
      <c r="AX110" s="43" t="str">
        <f>IF($I110&lt;F$14,MIN(Payline!M$5/10,COUNTIF(M108:M110,$AU$1))+MIN(Payline!M$4/10,COUNTIF(M109:M111,$AU$1))+MIN(Payline!M$3/10,COUNTIF(M110:M112,$AU$1)),"")</f>
        <v/>
      </c>
      <c r="AY110" s="43" t="str">
        <f>IF($I110&lt;G$14,MIN(Payline!N$5/10,COUNTIF(N108:N110,$AU$1))+MIN(Payline!N$4/10,COUNTIF(N109:N111,$AU$1))+MIN(Payline!N$3/10,COUNTIF(N110:N112,$AU$1)),"")</f>
        <v/>
      </c>
      <c r="AZ110" s="46">
        <v>106</v>
      </c>
      <c r="BA110" s="43" t="str" cm="1">
        <f t="array" aca="1" ref="BA110" ca="1">_xlfn.IFS(
    $I110=0,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$I110&lt;C$14, MIN(Payline!J$5/10, COUNTIF(J108:J110, $BA$1)) +
              MIN(Payline!J$4/10, COUNTIF(J109:J111, $BA$1)) +
              MIN(Payline!J$3/10, COUNTIF(J110:J112, $BA$1)),
    TRUE, ""
)</f>
        <v/>
      </c>
      <c r="BB110" s="43" t="str" cm="1">
        <f t="array" aca="1" ref="BB110" ca="1">_xlfn.IFS(
    $I110=0,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$I110&lt;D$14, MIN(Payline!K$5/10, COUNTIF(K108:K110, $BA$1)) +
              MIN(Payline!K$4/10, COUNTIF(K109:K111, $BA$1)) +
              MIN(Payline!K$3/10, COUNTIF(K110:K112, $BA$1)),
    TRUE, ""
)</f>
        <v/>
      </c>
      <c r="BC110" s="43" t="str" cm="1">
        <f t="array" aca="1" ref="BC110" ca="1">_xlfn.IFS(
    $I110=0,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$I110&lt;E$14, MIN(Payline!L$5/10, COUNTIF(L108:L110, $BA$1)) +
              MIN(Payline!L$4/10, COUNTIF(L109:L111, $BA$1)) +
              MIN(Payline!L$3/10, COUNTIF(L110:L112, $BA$1)),
    TRUE, ""
)</f>
        <v/>
      </c>
      <c r="BD110" s="43" t="str" cm="1">
        <f t="array" aca="1" ref="BD110" ca="1">_xlfn.IFS(
    $I110=0,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$I110&lt;F$14, MIN(Payline!M$5/10, COUNTIF(M108:M110, $BA$1)) +
              MIN(Payline!M$4/10, COUNTIF(M109:M111, $BA$1)) +
              MIN(Payline!M$3/10, COUNTIF(M110:M112, $BA$1)),
    TRUE, ""
)</f>
        <v/>
      </c>
      <c r="BE110" s="43" t="str" cm="1">
        <f t="array" aca="1" ref="BE110" ca="1">_xlfn.IFS(
    $I110=0,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$I110&lt;G$14, MIN(Payline!N$5/10, COUNTIF(N108:N110, $BA$1)) +
              MIN(Payline!N$4/10, COUNTIF(N109:N111, $BA$1)) +
              MIN(Payline!N$3/10, COUNTIF(N110:N112, $BA$1)),
    TRUE, ""
)</f>
        <v/>
      </c>
      <c r="BF110" s="46">
        <v>106</v>
      </c>
      <c r="BG110" s="43" t="str" cm="1">
        <f t="array" aca="1" ref="BG110" ca="1">_xlfn.IFS(
    $I110=0,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$I110&lt;C$14, MIN(Payline!J$5/10, COUNTIF(J108:J110, $BG$1)) +
              MIN(Payline!J$4/10, COUNTIF(J109:J111, $BG$1)) +
              MIN(Payline!J$3/10, COUNTIF(J110:J112, $BG$1)),
    TRUE, ""
)</f>
        <v/>
      </c>
      <c r="BH110" s="43" t="str" cm="1">
        <f t="array" aca="1" ref="BH110" ca="1">_xlfn.IFS(
    $I110=0,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$I110&lt;D$14, MIN(Payline!K$5/10, COUNTIF(K108:K110, $BG$1)) +
              MIN(Payline!K$4/10, COUNTIF(K109:K111, $BG$1)) +
              MIN(Payline!K$3/10, COUNTIF(K110:K112, $BG$1)),
    TRUE, ""
)</f>
        <v/>
      </c>
      <c r="BI110" s="43" t="str" cm="1">
        <f t="array" aca="1" ref="BI110" ca="1">_xlfn.IFS(
    $I110=0,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$I110&lt;E$14, MIN(Payline!L$5/10, COUNTIF(L108:L110, $BG$1)) +
              MIN(Payline!L$4/10, COUNTIF(L109:L111, $BG$1)) +
              MIN(Payline!L$3/10, COUNTIF(L110:L112, $BG$1)),
    TRUE, ""
)</f>
        <v/>
      </c>
      <c r="BJ110" s="43" t="str" cm="1">
        <f t="array" aca="1" ref="BJ110" ca="1">_xlfn.IFS(
    $I110=0,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$I110&lt;F$14, MIN(Payline!M$5/10, COUNTIF(M108:M110, $BG$1)) +
              MIN(Payline!M$4/10, COUNTIF(M109:M111, $BG$1)) +
              MIN(Payline!M$3/10, COUNTIF(M110:M112, $BG$1)),
    TRUE, ""
)</f>
        <v/>
      </c>
      <c r="BK110" s="43" t="str" cm="1">
        <f t="array" aca="1" ref="BK110" ca="1">_xlfn.IFS(
    $I110=0,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$I110&lt;G$14, MIN(Payline!N$5/10, COUNTIF(N108:N110, $BG$1)) +
              MIN(Payline!N$4/10, COUNTIF(N109:N111, $BG$1)) +
              MIN(Payline!N$3/10, COUNTIF(N110:N112, $BG$1)),
    TRUE, ""
)</f>
        <v/>
      </c>
      <c r="BL110" s="46">
        <v>106</v>
      </c>
      <c r="BM110" s="43" t="str" cm="1">
        <f t="array" aca="1" ref="BM110" ca="1">_xlfn.IFS(
    $I110=0,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$I110&lt;C$14, MIN(Payline!J$5/10, COUNTIF(J108:J110, $BM$1)) +
              MIN(Payline!J$4/10, COUNTIF(J109:J111, $BM$1)) +
              MIN(Payline!J$3/10, COUNTIF(J110:J112, $BM$1)),
    TRUE, ""
)</f>
        <v/>
      </c>
      <c r="BN110" s="43" t="str" cm="1">
        <f t="array" aca="1" ref="BN110" ca="1">_xlfn.IFS(
    $I110=0,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$I110&lt;D$14, MIN(Payline!K$5/10, COUNTIF(K108:K110, $BM$1)) +
              MIN(Payline!K$4/10, COUNTIF(K109:K111, $BM$1)) +
              MIN(Payline!K$3/10, COUNTIF(K110:K112, $BM$1)),
    TRUE, ""
)</f>
        <v/>
      </c>
      <c r="BO110" s="43" t="str" cm="1">
        <f t="array" aca="1" ref="BO110" ca="1">_xlfn.IFS(
    $I110=0,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$I110&lt;E$14, MIN(Payline!L$5/10, COUNTIF(L108:L110, $BM$1)) +
              MIN(Payline!L$4/10, COUNTIF(L109:L111, $BM$1)) +
              MIN(Payline!L$3/10, COUNTIF(L110:L112, $BM$1)),
    TRUE, ""
)</f>
        <v/>
      </c>
      <c r="BP110" s="43" t="str" cm="1">
        <f t="array" aca="1" ref="BP110" ca="1">_xlfn.IFS(
    $I110=0,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$I110&lt;F$14, MIN(Payline!M$5/10, COUNTIF(M108:M110, $BM$1)) +
              MIN(Payline!M$4/10, COUNTIF(M109:M111, $BM$1)) +
              MIN(Payline!M$3/10, COUNTIF(M110:M112, $BM$1)),
    TRUE, ""
)</f>
        <v/>
      </c>
      <c r="BQ110" s="161" t="str" cm="1">
        <f t="array" aca="1" ref="BQ110" ca="1">_xlfn.IFS(
    $I110=0,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$I110&lt;G$14, MIN(Payline!N$5/10, COUNTIF(N108:N110, $BM$1)) +
              MIN(Payline!N$4/10, COUNTIF(N109:N111, $BM$1)) +
              MIN(Payline!N$3/10, COUNTIF(N110:N112, $BM$1)),
    TRUE, ""
)</f>
        <v/>
      </c>
    </row>
    <row r="111" spans="1:69">
      <c r="A111" s="90" t="s">
        <v>11</v>
      </c>
      <c r="B111" s="63">
        <v>3</v>
      </c>
      <c r="C111" s="90">
        <f t="shared" ca="1" si="30"/>
        <v>4.6999999999999993</v>
      </c>
      <c r="D111" s="43">
        <f t="shared" ca="1" si="30"/>
        <v>5.5000000000000009</v>
      </c>
      <c r="E111" s="43">
        <f t="shared" ca="1" si="30"/>
        <v>4.6999999999999993</v>
      </c>
      <c r="F111" s="43">
        <f t="shared" ca="1" si="30"/>
        <v>4.8</v>
      </c>
      <c r="G111" s="89">
        <f t="shared" ca="1" si="30"/>
        <v>4.6999999999999993</v>
      </c>
      <c r="I111" s="84">
        <v>107</v>
      </c>
      <c r="J111" s="83"/>
      <c r="K111" s="83"/>
      <c r="L111" s="83"/>
      <c r="M111" s="83"/>
      <c r="N111" s="83"/>
      <c r="P111" s="46">
        <v>107</v>
      </c>
      <c r="Q111" s="43" t="str" cm="1">
        <f t="array" aca="1" ref="Q111" ca="1">_xlfn.IFS(
    $I111=0,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$I111=1,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$I111=(C$14-2),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$I111=(C$14-1),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$I111&lt;C$14, MIN(Payline!J$5/10, COUNTIF(J109:J111, $Q$1)) +
              MIN(Payline!J$4/10, COUNTIF(J110:J112, $Q$1)) +
              MIN(Payline!J$3/10, COUNTIF(J111:J113, $Q$1)),
    TRUE, ""
)</f>
        <v/>
      </c>
      <c r="R111" s="43" t="str" cm="1">
        <f t="array" aca="1" ref="R111" ca="1">_xlfn.IFS(
    $I111=0,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$I111=1,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$I111=(D$14-2),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$I111=(D$14-1),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$I111&lt;D$14, MIN(Payline!K$5/10, COUNTIF(K109:K111, $Q$1)) +
              MIN(Payline!K$4/10, COUNTIF(K110:K112, $Q$1)) +
              MIN(Payline!K$3/10, COUNTIF(K111:K113, $Q$1)),
    TRUE, ""
)</f>
        <v/>
      </c>
      <c r="S111" s="43" t="str" cm="1">
        <f t="array" aca="1" ref="S111" ca="1">_xlfn.IFS(
    $I111=0,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$I111=1,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$I111=(E$14-2),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$I111=(E$14-1),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$I111&lt;E$14, MIN(Payline!L$5/10, COUNTIF(L109:L111, $Q$1)) +
              MIN(Payline!L$4/10, COUNTIF(L110:L112, $Q$1)) +
              MIN(Payline!L$3/10, COUNTIF(L111:L113, $Q$1)),
    TRUE, ""
)</f>
        <v/>
      </c>
      <c r="T111" s="43" t="str" cm="1">
        <f t="array" aca="1" ref="T111" ca="1">_xlfn.IFS(
    $I111=0,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$I111=1,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$I111=(F$14-2),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$I111=(F$14-1),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$I111&lt;F$14, MIN(Payline!M$5/10, COUNTIF(M109:M111, $Q$1)) +
              MIN(Payline!M$4/10, COUNTIF(M110:M112, $Q$1)) +
              MIN(Payline!M$3/10, COUNTIF(M111:M113, $Q$1)),
    TRUE, ""
)</f>
        <v/>
      </c>
      <c r="U111" s="43" t="str" cm="1">
        <f t="array" aca="1" ref="U111" ca="1">_xlfn.IFS(
    $I111=0,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$I111=1,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$I111=(G$14-2),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$I111=(G$14-1),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$I111&lt;G$14, MIN(Payline!N$5/10, COUNTIF(N109:N111, $Q$1)) +
              MIN(Payline!N$4/10, COUNTIF(N110:N112, $Q$1)) +
              MIN(Payline!N$3/10, COUNTIF(N111:N113, $Q$1)),
    TRUE, ""
)</f>
        <v/>
      </c>
      <c r="V111" s="46">
        <v>107</v>
      </c>
      <c r="W111" s="43" t="str">
        <f>IF($I111&lt;C$14,MIN(Payline!J$5/10,COUNTIF(J109:J111,$W$1))+MIN(Payline!J$4/10,COUNTIF(J110:J112,$W$1))+MIN(Payline!J$3/10,COUNTIF(J111:J113,$W$1)),"")</f>
        <v/>
      </c>
      <c r="X111" s="43" t="str">
        <f>IF($I111&lt;D$14,MIN(Payline!K$5/10,COUNTIF(K109:K111,$W$1))+MIN(Payline!K$4/10,COUNTIF(K110:K112,$W$1))+MIN(Payline!K$3/10,COUNTIF(K111:K113,$W$1)),"")</f>
        <v/>
      </c>
      <c r="Y111" s="43" t="str">
        <f>IF($I111&lt;E$14,MIN(Payline!L$5/10,COUNTIF(L109:L111,$W$1))+MIN(Payline!L$4/10,COUNTIF(L110:L112,$W$1))+MIN(Payline!L$3/10,COUNTIF(L111:L113,$W$1)),"")</f>
        <v/>
      </c>
      <c r="Z111" s="43" t="str">
        <f>IF($I111&lt;F$14,MIN(Payline!M$5/10,COUNTIF(M109:M111,$W$1))+MIN(Payline!M$4/10,COUNTIF(M110:M112,$W$1))+MIN(Payline!M$3/10,COUNTIF(M111:M113,$W$1)),"")</f>
        <v/>
      </c>
      <c r="AA111" s="43" t="str">
        <f>IF($I111&lt;G$14,MIN(Payline!N$5/10,COUNTIF(N109:N111,$W$1))+MIN(Payline!N$4/10,COUNTIF(N110:N112,$W$1))+MIN(Payline!N$3/10,COUNTIF(N111:N113,$W$1)),"")</f>
        <v/>
      </c>
      <c r="AB111" s="46">
        <v>107</v>
      </c>
      <c r="AC111" s="43" t="str">
        <f>IF($I111&lt;C$14,MIN(Payline!J$5/10,COUNTIF(J109:J111,$AC$1))+MIN(Payline!J$4/10,COUNTIF(J110:J112,$AC$1))+MIN(Payline!J$3/10,COUNTIF(J111:J113,$AC$1)),"")</f>
        <v/>
      </c>
      <c r="AD111" s="43" t="str">
        <f>IF($I111&lt;D$14,MIN(Payline!K$5/10,COUNTIF(K109:K111,$AC$1))+MIN(Payline!K$4/10,COUNTIF(K110:K112,$AC$1))+MIN(Payline!K$3/10,COUNTIF(K111:K113,$AC$1)),"")</f>
        <v/>
      </c>
      <c r="AE111" s="43" t="str">
        <f>IF($I111&lt;E$14,MIN(Payline!L$5/10,COUNTIF(L109:L111,$AC$1))+MIN(Payline!L$4/10,COUNTIF(L110:L112,$AC$1))+MIN(Payline!L$3/10,COUNTIF(L111:L113,$AC$1)),"")</f>
        <v/>
      </c>
      <c r="AF111" s="43" t="str">
        <f>IF($I111&lt;F$14,MIN(Payline!M$5/10,COUNTIF(M109:M111,$AC$1))+MIN(Payline!M$4/10,COUNTIF(M110:M112,$AC$1))+MIN(Payline!M$3/10,COUNTIF(M111:M113,$AC$1)),"")</f>
        <v/>
      </c>
      <c r="AG111" s="43" t="str">
        <f>IF($I111&lt;G$14,MIN(Payline!N$5/10,COUNTIF(N109:N111,$AC$1))+MIN(Payline!N$4/10,COUNTIF(N110:N112,$AC$1))+MIN(Payline!N$3/10,COUNTIF(N111:N113,$AC$1)),"")</f>
        <v/>
      </c>
      <c r="AH111" s="46">
        <v>107</v>
      </c>
      <c r="AI111" s="43" t="str">
        <f>IF($I111&lt;C$14,MIN(Payline!J$5/10,COUNTIF(J109:J111,$AI$1))+MIN(Payline!J$4/10,COUNTIF(J110:J112,$AI$1))+MIN(Payline!J$3/10,COUNTIF(J111:J113,$AI$1)),"")</f>
        <v/>
      </c>
      <c r="AJ111" s="43" t="str">
        <f>IF($I111&lt;D$14,MIN(Payline!K$5/10,COUNTIF(K109:K111,$AI$1))+MIN(Payline!K$4/10,COUNTIF(K110:K112,$AI$1))+MIN(Payline!K$3/10,COUNTIF(K111:K113,$AI$1)),"")</f>
        <v/>
      </c>
      <c r="AK111" s="43" t="str">
        <f>IF($I111&lt;E$14,MIN(Payline!L$5/10,COUNTIF(L109:L111,$AI$1))+MIN(Payline!L$4/10,COUNTIF(L110:L112,$AI$1))+MIN(Payline!L$3/10,COUNTIF(L111:L113,$AI$1)),"")</f>
        <v/>
      </c>
      <c r="AL111" s="43" t="str">
        <f>IF($I111&lt;F$14,MIN(Payline!M$5/10,COUNTIF(M109:M111,$AI$1))+MIN(Payline!M$4/10,COUNTIF(M110:M112,$AI$1))+MIN(Payline!M$3/10,COUNTIF(M111:M113,$AI$1)),"")</f>
        <v/>
      </c>
      <c r="AM111" s="43" t="str">
        <f>IF($I111&lt;G$14,MIN(Payline!N$5/10,COUNTIF(N109:N111,$AI$1))+MIN(Payline!N$4/10,COUNTIF(N110:N112,$AI$1))+MIN(Payline!N$3/10,COUNTIF(N111:N113,$AI$1)),"")</f>
        <v/>
      </c>
      <c r="AN111" s="46">
        <v>107</v>
      </c>
      <c r="AO111" s="43" t="str">
        <f>IF($I111&lt;C$14,MIN(Payline!J$5/10,COUNTIF(J109:J111,$AO$1))+MIN(Payline!J$4/10,COUNTIF(J110:J112,$AO$1))+MIN(Payline!J$3/10,COUNTIF(J111:J113,$AO$1)),"")</f>
        <v/>
      </c>
      <c r="AP111" s="43" t="str">
        <f>IF($I111&lt;D$14,MIN(Payline!K$5/10,COUNTIF(K109:K111,$AO$1))+MIN(Payline!K$4/10,COUNTIF(K110:K112,$AO$1))+MIN(Payline!K$3/10,COUNTIF(K111:K113,$AO$1)),"")</f>
        <v/>
      </c>
      <c r="AQ111" s="43" t="str">
        <f>IF($I111&lt;E$14,MIN(Payline!L$5/10,COUNTIF(L109:L111,$AO$1))+MIN(Payline!L$4/10,COUNTIF(L110:L112,$AO$1))+MIN(Payline!L$3/10,COUNTIF(L111:L113,$AO$1)),"")</f>
        <v/>
      </c>
      <c r="AR111" s="43" t="str">
        <f>IF($I111&lt;F$14,MIN(Payline!M$5/10,COUNTIF(M109:M111,$AO$1))+MIN(Payline!M$4/10,COUNTIF(M110:M112,$AO$1))+MIN(Payline!M$3/10,COUNTIF(M111:M113,$AO$1)),"")</f>
        <v/>
      </c>
      <c r="AS111" s="43" t="str">
        <f>IF($I111&lt;G$14,MIN(Payline!N$5/10,COUNTIF(N109:N111,$AO$1))+MIN(Payline!N$4/10,COUNTIF(N110:N112,$AO$1))+MIN(Payline!N$3/10,COUNTIF(N111:N113,$AO$1)),"")</f>
        <v/>
      </c>
      <c r="AT111" s="46">
        <v>107</v>
      </c>
      <c r="AU111" s="43" t="str">
        <f>IF($I111&lt;C$14,MIN(Payline!J$5/10,COUNTIF(J109:J111,$AU$1))+MIN(Payline!J$4/10,COUNTIF(J110:J112,$AU$1))+MIN(Payline!J$3/10,COUNTIF(J111:J113,$AU$1)),"")</f>
        <v/>
      </c>
      <c r="AV111" s="43" t="str">
        <f>IF($I111&lt;D$14,MIN(Payline!K$5/10,COUNTIF(K109:K111,$AU$1))+MIN(Payline!K$4/10,COUNTIF(K110:K112,$AU$1))+MIN(Payline!K$3/10,COUNTIF(K111:K113,$AU$1)),"")</f>
        <v/>
      </c>
      <c r="AW111" s="43" t="str">
        <f>IF($I111&lt;E$14,MIN(Payline!L$5/10,COUNTIF(L109:L111,$AU$1))+MIN(Payline!L$4/10,COUNTIF(L110:L112,$AU$1))+MIN(Payline!L$3/10,COUNTIF(L111:L113,$AU$1)),"")</f>
        <v/>
      </c>
      <c r="AX111" s="43" t="str">
        <f>IF($I111&lt;F$14,MIN(Payline!M$5/10,COUNTIF(M109:M111,$AU$1))+MIN(Payline!M$4/10,COUNTIF(M110:M112,$AU$1))+MIN(Payline!M$3/10,COUNTIF(M111:M113,$AU$1)),"")</f>
        <v/>
      </c>
      <c r="AY111" s="43" t="str">
        <f>IF($I111&lt;G$14,MIN(Payline!N$5/10,COUNTIF(N109:N111,$AU$1))+MIN(Payline!N$4/10,COUNTIF(N110:N112,$AU$1))+MIN(Payline!N$3/10,COUNTIF(N111:N113,$AU$1)),"")</f>
        <v/>
      </c>
      <c r="AZ111" s="46">
        <v>107</v>
      </c>
      <c r="BA111" s="43" t="str" cm="1">
        <f t="array" aca="1" ref="BA111" ca="1">_xlfn.IFS(
    $I111=0,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$I111&lt;C$14, MIN(Payline!J$5/10, COUNTIF(J109:J111, $BA$1)) +
              MIN(Payline!J$4/10, COUNTIF(J110:J112, $BA$1)) +
              MIN(Payline!J$3/10, COUNTIF(J111:J113, $BA$1)),
    TRUE, ""
)</f>
        <v/>
      </c>
      <c r="BB111" s="43" t="str" cm="1">
        <f t="array" aca="1" ref="BB111" ca="1">_xlfn.IFS(
    $I111=0,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$I111&lt;D$14, MIN(Payline!K$5/10, COUNTIF(K109:K111, $BA$1)) +
              MIN(Payline!K$4/10, COUNTIF(K110:K112, $BA$1)) +
              MIN(Payline!K$3/10, COUNTIF(K111:K113, $BA$1)),
    TRUE, ""
)</f>
        <v/>
      </c>
      <c r="BC111" s="43" t="str" cm="1">
        <f t="array" aca="1" ref="BC111" ca="1">_xlfn.IFS(
    $I111=0,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$I111&lt;E$14, MIN(Payline!L$5/10, COUNTIF(L109:L111, $BA$1)) +
              MIN(Payline!L$4/10, COUNTIF(L110:L112, $BA$1)) +
              MIN(Payline!L$3/10, COUNTIF(L111:L113, $BA$1)),
    TRUE, ""
)</f>
        <v/>
      </c>
      <c r="BD111" s="43" t="str" cm="1">
        <f t="array" aca="1" ref="BD111" ca="1">_xlfn.IFS(
    $I111=0,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$I111&lt;F$14, MIN(Payline!M$5/10, COUNTIF(M109:M111, $BA$1)) +
              MIN(Payline!M$4/10, COUNTIF(M110:M112, $BA$1)) +
              MIN(Payline!M$3/10, COUNTIF(M111:M113, $BA$1)),
    TRUE, ""
)</f>
        <v/>
      </c>
      <c r="BE111" s="43" t="str" cm="1">
        <f t="array" aca="1" ref="BE111" ca="1">_xlfn.IFS(
    $I111=0,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$I111&lt;G$14, MIN(Payline!N$5/10, COUNTIF(N109:N111, $BA$1)) +
              MIN(Payline!N$4/10, COUNTIF(N110:N112, $BA$1)) +
              MIN(Payline!N$3/10, COUNTIF(N111:N113, $BA$1)),
    TRUE, ""
)</f>
        <v/>
      </c>
      <c r="BF111" s="46">
        <v>107</v>
      </c>
      <c r="BG111" s="43" t="str" cm="1">
        <f t="array" aca="1" ref="BG111" ca="1">_xlfn.IFS(
    $I111=0,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$I111&lt;C$14, MIN(Payline!J$5/10, COUNTIF(J109:J111, $BG$1)) +
              MIN(Payline!J$4/10, COUNTIF(J110:J112, $BG$1)) +
              MIN(Payline!J$3/10, COUNTIF(J111:J113, $BG$1)),
    TRUE, ""
)</f>
        <v/>
      </c>
      <c r="BH111" s="43" t="str" cm="1">
        <f t="array" aca="1" ref="BH111" ca="1">_xlfn.IFS(
    $I111=0,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$I111&lt;D$14, MIN(Payline!K$5/10, COUNTIF(K109:K111, $BG$1)) +
              MIN(Payline!K$4/10, COUNTIF(K110:K112, $BG$1)) +
              MIN(Payline!K$3/10, COUNTIF(K111:K113, $BG$1)),
    TRUE, ""
)</f>
        <v/>
      </c>
      <c r="BI111" s="43" t="str" cm="1">
        <f t="array" aca="1" ref="BI111" ca="1">_xlfn.IFS(
    $I111=0,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$I111&lt;E$14, MIN(Payline!L$5/10, COUNTIF(L109:L111, $BG$1)) +
              MIN(Payline!L$4/10, COUNTIF(L110:L112, $BG$1)) +
              MIN(Payline!L$3/10, COUNTIF(L111:L113, $BG$1)),
    TRUE, ""
)</f>
        <v/>
      </c>
      <c r="BJ111" s="43" t="str" cm="1">
        <f t="array" aca="1" ref="BJ111" ca="1">_xlfn.IFS(
    $I111=0,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$I111&lt;F$14, MIN(Payline!M$5/10, COUNTIF(M109:M111, $BG$1)) +
              MIN(Payline!M$4/10, COUNTIF(M110:M112, $BG$1)) +
              MIN(Payline!M$3/10, COUNTIF(M111:M113, $BG$1)),
    TRUE, ""
)</f>
        <v/>
      </c>
      <c r="BK111" s="43" t="str" cm="1">
        <f t="array" aca="1" ref="BK111" ca="1">_xlfn.IFS(
    $I111=0,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$I111&lt;G$14, MIN(Payline!N$5/10, COUNTIF(N109:N111, $BG$1)) +
              MIN(Payline!N$4/10, COUNTIF(N110:N112, $BG$1)) +
              MIN(Payline!N$3/10, COUNTIF(N111:N113, $BG$1)),
    TRUE, ""
)</f>
        <v/>
      </c>
      <c r="BL111" s="46">
        <v>107</v>
      </c>
      <c r="BM111" s="43" t="str" cm="1">
        <f t="array" aca="1" ref="BM111" ca="1">_xlfn.IFS(
    $I111=0,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$I111&lt;C$14, MIN(Payline!J$5/10, COUNTIF(J109:J111, $BM$1)) +
              MIN(Payline!J$4/10, COUNTIF(J110:J112, $BM$1)) +
              MIN(Payline!J$3/10, COUNTIF(J111:J113, $BM$1)),
    TRUE, ""
)</f>
        <v/>
      </c>
      <c r="BN111" s="43" t="str" cm="1">
        <f t="array" aca="1" ref="BN111" ca="1">_xlfn.IFS(
    $I111=0,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$I111&lt;D$14, MIN(Payline!K$5/10, COUNTIF(K109:K111, $BM$1)) +
              MIN(Payline!K$4/10, COUNTIF(K110:K112, $BM$1)) +
              MIN(Payline!K$3/10, COUNTIF(K111:K113, $BM$1)),
    TRUE, ""
)</f>
        <v/>
      </c>
      <c r="BO111" s="43" t="str" cm="1">
        <f t="array" aca="1" ref="BO111" ca="1">_xlfn.IFS(
    $I111=0,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$I111&lt;E$14, MIN(Payline!L$5/10, COUNTIF(L109:L111, $BM$1)) +
              MIN(Payline!L$4/10, COUNTIF(L110:L112, $BM$1)) +
              MIN(Payline!L$3/10, COUNTIF(L111:L113, $BM$1)),
    TRUE, ""
)</f>
        <v/>
      </c>
      <c r="BP111" s="43" t="str" cm="1">
        <f t="array" aca="1" ref="BP111" ca="1">_xlfn.IFS(
    $I111=0,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$I111&lt;F$14, MIN(Payline!M$5/10, COUNTIF(M109:M111, $BM$1)) +
              MIN(Payline!M$4/10, COUNTIF(M110:M112, $BM$1)) +
              MIN(Payline!M$3/10, COUNTIF(M111:M113, $BM$1)),
    TRUE, ""
)</f>
        <v/>
      </c>
      <c r="BQ111" s="161" t="str" cm="1">
        <f t="array" aca="1" ref="BQ111" ca="1">_xlfn.IFS(
    $I111=0,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$I111&lt;G$14, MIN(Payline!N$5/10, COUNTIF(N109:N111, $BM$1)) +
              MIN(Payline!N$4/10, COUNTIF(N110:N112, $BM$1)) +
              MIN(Payline!N$3/10, COUNTIF(N111:N113, $BM$1)),
    TRUE, ""
)</f>
        <v/>
      </c>
    </row>
    <row r="112" spans="1:69">
      <c r="A112" s="90" t="s">
        <v>10</v>
      </c>
      <c r="B112" s="63">
        <v>4</v>
      </c>
      <c r="C112" s="90">
        <f t="shared" ca="1" si="30"/>
        <v>27</v>
      </c>
      <c r="D112" s="43">
        <f t="shared" ca="1" si="30"/>
        <v>26.999999999999996</v>
      </c>
      <c r="E112" s="43">
        <f t="shared" ca="1" si="30"/>
        <v>27</v>
      </c>
      <c r="F112" s="43">
        <f t="shared" ca="1" si="30"/>
        <v>27.000000000000004</v>
      </c>
      <c r="G112" s="89">
        <f t="shared" ca="1" si="30"/>
        <v>27</v>
      </c>
      <c r="I112" s="84">
        <v>108</v>
      </c>
      <c r="J112" s="83"/>
      <c r="K112" s="83"/>
      <c r="L112" s="83"/>
      <c r="M112" s="83"/>
      <c r="N112" s="83"/>
      <c r="P112" s="46">
        <v>108</v>
      </c>
      <c r="Q112" s="43" t="str" cm="1">
        <f t="array" aca="1" ref="Q112" ca="1">_xlfn.IFS(
    $I112=0,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$I112=1,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$I112=(C$14-2),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$I112=(C$14-1),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$I112&lt;C$14, MIN(Payline!J$5/10, COUNTIF(J110:J112, $Q$1)) +
              MIN(Payline!J$4/10, COUNTIF(J111:J113, $Q$1)) +
              MIN(Payline!J$3/10, COUNTIF(J112:J114, $Q$1)),
    TRUE, ""
)</f>
        <v/>
      </c>
      <c r="R112" s="43" t="str" cm="1">
        <f t="array" aca="1" ref="R112" ca="1">_xlfn.IFS(
    $I112=0,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$I112=1,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$I112=(D$14-2),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$I112=(D$14-1),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$I112&lt;D$14, MIN(Payline!K$5/10, COUNTIF(K110:K112, $Q$1)) +
              MIN(Payline!K$4/10, COUNTIF(K111:K113, $Q$1)) +
              MIN(Payline!K$3/10, COUNTIF(K112:K114, $Q$1)),
    TRUE, ""
)</f>
        <v/>
      </c>
      <c r="S112" s="43" t="str" cm="1">
        <f t="array" aca="1" ref="S112" ca="1">_xlfn.IFS(
    $I112=0,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$I112=1,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$I112=(E$14-2),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$I112=(E$14-1),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$I112&lt;E$14, MIN(Payline!L$5/10, COUNTIF(L110:L112, $Q$1)) +
              MIN(Payline!L$4/10, COUNTIF(L111:L113, $Q$1)) +
              MIN(Payline!L$3/10, COUNTIF(L112:L114, $Q$1)),
    TRUE, ""
)</f>
        <v/>
      </c>
      <c r="T112" s="43" t="str" cm="1">
        <f t="array" aca="1" ref="T112" ca="1">_xlfn.IFS(
    $I112=0,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$I112=1,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$I112=(F$14-2),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$I112=(F$14-1),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$I112&lt;F$14, MIN(Payline!M$5/10, COUNTIF(M110:M112, $Q$1)) +
              MIN(Payline!M$4/10, COUNTIF(M111:M113, $Q$1)) +
              MIN(Payline!M$3/10, COUNTIF(M112:M114, $Q$1)),
    TRUE, ""
)</f>
        <v/>
      </c>
      <c r="U112" s="43" t="str" cm="1">
        <f t="array" aca="1" ref="U112" ca="1">_xlfn.IFS(
    $I112=0,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$I112=1,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$I112=(G$14-2),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$I112=(G$14-1),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$I112&lt;G$14, MIN(Payline!N$5/10, COUNTIF(N110:N112, $Q$1)) +
              MIN(Payline!N$4/10, COUNTIF(N111:N113, $Q$1)) +
              MIN(Payline!N$3/10, COUNTIF(N112:N114, $Q$1)),
    TRUE, ""
)</f>
        <v/>
      </c>
      <c r="V112" s="46">
        <v>108</v>
      </c>
      <c r="W112" s="43" t="str">
        <f>IF($I112&lt;C$14,MIN(Payline!J$5/10,COUNTIF(J110:J112,$W$1))+MIN(Payline!J$4/10,COUNTIF(J111:J113,$W$1))+MIN(Payline!J$3/10,COUNTIF(J112:J114,$W$1)),"")</f>
        <v/>
      </c>
      <c r="X112" s="43" t="str">
        <f>IF($I112&lt;D$14,MIN(Payline!K$5/10,COUNTIF(K110:K112,$W$1))+MIN(Payline!K$4/10,COUNTIF(K111:K113,$W$1))+MIN(Payline!K$3/10,COUNTIF(K112:K114,$W$1)),"")</f>
        <v/>
      </c>
      <c r="Y112" s="43" t="str">
        <f>IF($I112&lt;E$14,MIN(Payline!L$5/10,COUNTIF(L110:L112,$W$1))+MIN(Payline!L$4/10,COUNTIF(L111:L113,$W$1))+MIN(Payline!L$3/10,COUNTIF(L112:L114,$W$1)),"")</f>
        <v/>
      </c>
      <c r="Z112" s="43" t="str">
        <f>IF($I112&lt;F$14,MIN(Payline!M$5/10,COUNTIF(M110:M112,$W$1))+MIN(Payline!M$4/10,COUNTIF(M111:M113,$W$1))+MIN(Payline!M$3/10,COUNTIF(M112:M114,$W$1)),"")</f>
        <v/>
      </c>
      <c r="AA112" s="43" t="str">
        <f>IF($I112&lt;G$14,MIN(Payline!N$5/10,COUNTIF(N110:N112,$W$1))+MIN(Payline!N$4/10,COUNTIF(N111:N113,$W$1))+MIN(Payline!N$3/10,COUNTIF(N112:N114,$W$1)),"")</f>
        <v/>
      </c>
      <c r="AB112" s="46">
        <v>108</v>
      </c>
      <c r="AC112" s="43" t="str">
        <f>IF($I112&lt;C$14,MIN(Payline!J$5/10,COUNTIF(J110:J112,$AC$1))+MIN(Payline!J$4/10,COUNTIF(J111:J113,$AC$1))+MIN(Payline!J$3/10,COUNTIF(J112:J114,$AC$1)),"")</f>
        <v/>
      </c>
      <c r="AD112" s="43" t="str">
        <f>IF($I112&lt;D$14,MIN(Payline!K$5/10,COUNTIF(K110:K112,$AC$1))+MIN(Payline!K$4/10,COUNTIF(K111:K113,$AC$1))+MIN(Payline!K$3/10,COUNTIF(K112:K114,$AC$1)),"")</f>
        <v/>
      </c>
      <c r="AE112" s="43" t="str">
        <f>IF($I112&lt;E$14,MIN(Payline!L$5/10,COUNTIF(L110:L112,$AC$1))+MIN(Payline!L$4/10,COUNTIF(L111:L113,$AC$1))+MIN(Payline!L$3/10,COUNTIF(L112:L114,$AC$1)),"")</f>
        <v/>
      </c>
      <c r="AF112" s="43" t="str">
        <f>IF($I112&lt;F$14,MIN(Payline!M$5/10,COUNTIF(M110:M112,$AC$1))+MIN(Payline!M$4/10,COUNTIF(M111:M113,$AC$1))+MIN(Payline!M$3/10,COUNTIF(M112:M114,$AC$1)),"")</f>
        <v/>
      </c>
      <c r="AG112" s="43" t="str">
        <f>IF($I112&lt;G$14,MIN(Payline!N$5/10,COUNTIF(N110:N112,$AC$1))+MIN(Payline!N$4/10,COUNTIF(N111:N113,$AC$1))+MIN(Payline!N$3/10,COUNTIF(N112:N114,$AC$1)),"")</f>
        <v/>
      </c>
      <c r="AH112" s="46">
        <v>108</v>
      </c>
      <c r="AI112" s="43" t="str">
        <f>IF($I112&lt;C$14,MIN(Payline!J$5/10,COUNTIF(J110:J112,$AI$1))+MIN(Payline!J$4/10,COUNTIF(J111:J113,$AI$1))+MIN(Payline!J$3/10,COUNTIF(J112:J114,$AI$1)),"")</f>
        <v/>
      </c>
      <c r="AJ112" s="43" t="str">
        <f>IF($I112&lt;D$14,MIN(Payline!K$5/10,COUNTIF(K110:K112,$AI$1))+MIN(Payline!K$4/10,COUNTIF(K111:K113,$AI$1))+MIN(Payline!K$3/10,COUNTIF(K112:K114,$AI$1)),"")</f>
        <v/>
      </c>
      <c r="AK112" s="43" t="str">
        <f>IF($I112&lt;E$14,MIN(Payline!L$5/10,COUNTIF(L110:L112,$AI$1))+MIN(Payline!L$4/10,COUNTIF(L111:L113,$AI$1))+MIN(Payline!L$3/10,COUNTIF(L112:L114,$AI$1)),"")</f>
        <v/>
      </c>
      <c r="AL112" s="43" t="str">
        <f>IF($I112&lt;F$14,MIN(Payline!M$5/10,COUNTIF(M110:M112,$AI$1))+MIN(Payline!M$4/10,COUNTIF(M111:M113,$AI$1))+MIN(Payline!M$3/10,COUNTIF(M112:M114,$AI$1)),"")</f>
        <v/>
      </c>
      <c r="AM112" s="43" t="str">
        <f>IF($I112&lt;G$14,MIN(Payline!N$5/10,COUNTIF(N110:N112,$AI$1))+MIN(Payline!N$4/10,COUNTIF(N111:N113,$AI$1))+MIN(Payline!N$3/10,COUNTIF(N112:N114,$AI$1)),"")</f>
        <v/>
      </c>
      <c r="AN112" s="46">
        <v>108</v>
      </c>
      <c r="AO112" s="43" t="str">
        <f>IF($I112&lt;C$14,MIN(Payline!J$5/10,COUNTIF(J110:J112,$AO$1))+MIN(Payline!J$4/10,COUNTIF(J111:J113,$AO$1))+MIN(Payline!J$3/10,COUNTIF(J112:J114,$AO$1)),"")</f>
        <v/>
      </c>
      <c r="AP112" s="43" t="str">
        <f>IF($I112&lt;D$14,MIN(Payline!K$5/10,COUNTIF(K110:K112,$AO$1))+MIN(Payline!K$4/10,COUNTIF(K111:K113,$AO$1))+MIN(Payline!K$3/10,COUNTIF(K112:K114,$AO$1)),"")</f>
        <v/>
      </c>
      <c r="AQ112" s="43" t="str">
        <f>IF($I112&lt;E$14,MIN(Payline!L$5/10,COUNTIF(L110:L112,$AO$1))+MIN(Payline!L$4/10,COUNTIF(L111:L113,$AO$1))+MIN(Payline!L$3/10,COUNTIF(L112:L114,$AO$1)),"")</f>
        <v/>
      </c>
      <c r="AR112" s="43" t="str">
        <f>IF($I112&lt;F$14,MIN(Payline!M$5/10,COUNTIF(M110:M112,$AO$1))+MIN(Payline!M$4/10,COUNTIF(M111:M113,$AO$1))+MIN(Payline!M$3/10,COUNTIF(M112:M114,$AO$1)),"")</f>
        <v/>
      </c>
      <c r="AS112" s="43" t="str">
        <f>IF($I112&lt;G$14,MIN(Payline!N$5/10,COUNTIF(N110:N112,$AO$1))+MIN(Payline!N$4/10,COUNTIF(N111:N113,$AO$1))+MIN(Payline!N$3/10,COUNTIF(N112:N114,$AO$1)),"")</f>
        <v/>
      </c>
      <c r="AT112" s="46">
        <v>108</v>
      </c>
      <c r="AU112" s="43" t="str">
        <f>IF($I112&lt;C$14,MIN(Payline!J$5/10,COUNTIF(J110:J112,$AU$1))+MIN(Payline!J$4/10,COUNTIF(J111:J113,$AU$1))+MIN(Payline!J$3/10,COUNTIF(J112:J114,$AU$1)),"")</f>
        <v/>
      </c>
      <c r="AV112" s="43" t="str">
        <f>IF($I112&lt;D$14,MIN(Payline!K$5/10,COUNTIF(K110:K112,$AU$1))+MIN(Payline!K$4/10,COUNTIF(K111:K113,$AU$1))+MIN(Payline!K$3/10,COUNTIF(K112:K114,$AU$1)),"")</f>
        <v/>
      </c>
      <c r="AW112" s="43" t="str">
        <f>IF($I112&lt;E$14,MIN(Payline!L$5/10,COUNTIF(L110:L112,$AU$1))+MIN(Payline!L$4/10,COUNTIF(L111:L113,$AU$1))+MIN(Payline!L$3/10,COUNTIF(L112:L114,$AU$1)),"")</f>
        <v/>
      </c>
      <c r="AX112" s="43" t="str">
        <f>IF($I112&lt;F$14,MIN(Payline!M$5/10,COUNTIF(M110:M112,$AU$1))+MIN(Payline!M$4/10,COUNTIF(M111:M113,$AU$1))+MIN(Payline!M$3/10,COUNTIF(M112:M114,$AU$1)),"")</f>
        <v/>
      </c>
      <c r="AY112" s="43" t="str">
        <f>IF($I112&lt;G$14,MIN(Payline!N$5/10,COUNTIF(N110:N112,$AU$1))+MIN(Payline!N$4/10,COUNTIF(N111:N113,$AU$1))+MIN(Payline!N$3/10,COUNTIF(N112:N114,$AU$1)),"")</f>
        <v/>
      </c>
      <c r="AZ112" s="46">
        <v>108</v>
      </c>
      <c r="BA112" s="43" t="str" cm="1">
        <f t="array" aca="1" ref="BA112" ca="1">_xlfn.IFS(
    $I112=0,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$I112&lt;C$14, MIN(Payline!J$5/10, COUNTIF(J110:J112, $BA$1)) +
              MIN(Payline!J$4/10, COUNTIF(J111:J113, $BA$1)) +
              MIN(Payline!J$3/10, COUNTIF(J112:J114, $BA$1)),
    TRUE, ""
)</f>
        <v/>
      </c>
      <c r="BB112" s="43" t="str" cm="1">
        <f t="array" aca="1" ref="BB112" ca="1">_xlfn.IFS(
    $I112=0,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$I112&lt;D$14, MIN(Payline!K$5/10, COUNTIF(K110:K112, $BA$1)) +
              MIN(Payline!K$4/10, COUNTIF(K111:K113, $BA$1)) +
              MIN(Payline!K$3/10, COUNTIF(K112:K114, $BA$1)),
    TRUE, ""
)</f>
        <v/>
      </c>
      <c r="BC112" s="43" t="str" cm="1">
        <f t="array" aca="1" ref="BC112" ca="1">_xlfn.IFS(
    $I112=0,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$I112&lt;E$14, MIN(Payline!L$5/10, COUNTIF(L110:L112, $BA$1)) +
              MIN(Payline!L$4/10, COUNTIF(L111:L113, $BA$1)) +
              MIN(Payline!L$3/10, COUNTIF(L112:L114, $BA$1)),
    TRUE, ""
)</f>
        <v/>
      </c>
      <c r="BD112" s="43" t="str" cm="1">
        <f t="array" aca="1" ref="BD112" ca="1">_xlfn.IFS(
    $I112=0,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$I112&lt;F$14, MIN(Payline!M$5/10, COUNTIF(M110:M112, $BA$1)) +
              MIN(Payline!M$4/10, COUNTIF(M111:M113, $BA$1)) +
              MIN(Payline!M$3/10, COUNTIF(M112:M114, $BA$1)),
    TRUE, ""
)</f>
        <v/>
      </c>
      <c r="BE112" s="43" t="str" cm="1">
        <f t="array" aca="1" ref="BE112" ca="1">_xlfn.IFS(
    $I112=0,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$I112&lt;G$14, MIN(Payline!N$5/10, COUNTIF(N110:N112, $BA$1)) +
              MIN(Payline!N$4/10, COUNTIF(N111:N113, $BA$1)) +
              MIN(Payline!N$3/10, COUNTIF(N112:N114, $BA$1)),
    TRUE, ""
)</f>
        <v/>
      </c>
      <c r="BF112" s="46">
        <v>108</v>
      </c>
      <c r="BG112" s="43" t="str" cm="1">
        <f t="array" aca="1" ref="BG112" ca="1">_xlfn.IFS(
    $I112=0,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$I112&lt;C$14, MIN(Payline!J$5/10, COUNTIF(J110:J112, $BG$1)) +
              MIN(Payline!J$4/10, COUNTIF(J111:J113, $BG$1)) +
              MIN(Payline!J$3/10, COUNTIF(J112:J114, $BG$1)),
    TRUE, ""
)</f>
        <v/>
      </c>
      <c r="BH112" s="43" t="str" cm="1">
        <f t="array" aca="1" ref="BH112" ca="1">_xlfn.IFS(
    $I112=0,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$I112&lt;D$14, MIN(Payline!K$5/10, COUNTIF(K110:K112, $BG$1)) +
              MIN(Payline!K$4/10, COUNTIF(K111:K113, $BG$1)) +
              MIN(Payline!K$3/10, COUNTIF(K112:K114, $BG$1)),
    TRUE, ""
)</f>
        <v/>
      </c>
      <c r="BI112" s="43" t="str" cm="1">
        <f t="array" aca="1" ref="BI112" ca="1">_xlfn.IFS(
    $I112=0,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$I112&lt;E$14, MIN(Payline!L$5/10, COUNTIF(L110:L112, $BG$1)) +
              MIN(Payline!L$4/10, COUNTIF(L111:L113, $BG$1)) +
              MIN(Payline!L$3/10, COUNTIF(L112:L114, $BG$1)),
    TRUE, ""
)</f>
        <v/>
      </c>
      <c r="BJ112" s="43" t="str" cm="1">
        <f t="array" aca="1" ref="BJ112" ca="1">_xlfn.IFS(
    $I112=0,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$I112&lt;F$14, MIN(Payline!M$5/10, COUNTIF(M110:M112, $BG$1)) +
              MIN(Payline!M$4/10, COUNTIF(M111:M113, $BG$1)) +
              MIN(Payline!M$3/10, COUNTIF(M112:M114, $BG$1)),
    TRUE, ""
)</f>
        <v/>
      </c>
      <c r="BK112" s="43" t="str" cm="1">
        <f t="array" aca="1" ref="BK112" ca="1">_xlfn.IFS(
    $I112=0,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$I112&lt;G$14, MIN(Payline!N$5/10, COUNTIF(N110:N112, $BG$1)) +
              MIN(Payline!N$4/10, COUNTIF(N111:N113, $BG$1)) +
              MIN(Payline!N$3/10, COUNTIF(N112:N114, $BG$1)),
    TRUE, ""
)</f>
        <v/>
      </c>
      <c r="BL112" s="46">
        <v>108</v>
      </c>
      <c r="BM112" s="43" t="str" cm="1">
        <f t="array" aca="1" ref="BM112" ca="1">_xlfn.IFS(
    $I112=0,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$I112&lt;C$14, MIN(Payline!J$5/10, COUNTIF(J110:J112, $BM$1)) +
              MIN(Payline!J$4/10, COUNTIF(J111:J113, $BM$1)) +
              MIN(Payline!J$3/10, COUNTIF(J112:J114, $BM$1)),
    TRUE, ""
)</f>
        <v/>
      </c>
      <c r="BN112" s="43" t="str" cm="1">
        <f t="array" aca="1" ref="BN112" ca="1">_xlfn.IFS(
    $I112=0,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$I112&lt;D$14, MIN(Payline!K$5/10, COUNTIF(K110:K112, $BM$1)) +
              MIN(Payline!K$4/10, COUNTIF(K111:K113, $BM$1)) +
              MIN(Payline!K$3/10, COUNTIF(K112:K114, $BM$1)),
    TRUE, ""
)</f>
        <v/>
      </c>
      <c r="BO112" s="43" t="str" cm="1">
        <f t="array" aca="1" ref="BO112" ca="1">_xlfn.IFS(
    $I112=0,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$I112&lt;E$14, MIN(Payline!L$5/10, COUNTIF(L110:L112, $BM$1)) +
              MIN(Payline!L$4/10, COUNTIF(L111:L113, $BM$1)) +
              MIN(Payline!L$3/10, COUNTIF(L112:L114, $BM$1)),
    TRUE, ""
)</f>
        <v/>
      </c>
      <c r="BP112" s="43" t="str" cm="1">
        <f t="array" aca="1" ref="BP112" ca="1">_xlfn.IFS(
    $I112=0,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$I112&lt;F$14, MIN(Payline!M$5/10, COUNTIF(M110:M112, $BM$1)) +
              MIN(Payline!M$4/10, COUNTIF(M111:M113, $BM$1)) +
              MIN(Payline!M$3/10, COUNTIF(M112:M114, $BM$1)),
    TRUE, ""
)</f>
        <v/>
      </c>
      <c r="BQ112" s="161" t="str" cm="1">
        <f t="array" aca="1" ref="BQ112" ca="1">_xlfn.IFS(
    $I112=0,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$I112&lt;G$14, MIN(Payline!N$5/10, COUNTIF(N110:N112, $BM$1)) +
              MIN(Payline!N$4/10, COUNTIF(N111:N113, $BM$1)) +
              MIN(Payline!N$3/10, COUNTIF(N112:N114, $BM$1)),
    TRUE, ""
)</f>
        <v/>
      </c>
    </row>
    <row r="113" spans="1:69">
      <c r="A113" s="90" t="s">
        <v>9</v>
      </c>
      <c r="B113" s="63">
        <v>5</v>
      </c>
      <c r="C113" s="90">
        <f t="shared" ca="1" si="30"/>
        <v>10.7</v>
      </c>
      <c r="D113" s="43">
        <f t="shared" ca="1" si="30"/>
        <v>10.6</v>
      </c>
      <c r="E113" s="43">
        <f t="shared" ca="1" si="30"/>
        <v>10.7</v>
      </c>
      <c r="F113" s="43">
        <f t="shared" ca="1" si="30"/>
        <v>10.7</v>
      </c>
      <c r="G113" s="89">
        <f t="shared" ca="1" si="30"/>
        <v>10.7</v>
      </c>
      <c r="I113" s="84">
        <v>109</v>
      </c>
      <c r="J113" s="83"/>
      <c r="K113" s="83"/>
      <c r="L113" s="83"/>
      <c r="M113" s="83"/>
      <c r="N113" s="83"/>
      <c r="P113" s="46">
        <v>109</v>
      </c>
      <c r="Q113" s="43" t="str" cm="1">
        <f t="array" aca="1" ref="Q113" ca="1">_xlfn.IFS(
    $I113=0,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$I113=1,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$I113=(C$14-2),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$I113=(C$14-1),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$I113&lt;C$14, MIN(Payline!J$5/10, COUNTIF(J111:J113, $Q$1)) +
              MIN(Payline!J$4/10, COUNTIF(J112:J114, $Q$1)) +
              MIN(Payline!J$3/10, COUNTIF(J113:J115, $Q$1)),
    TRUE, ""
)</f>
        <v/>
      </c>
      <c r="R113" s="43" t="str" cm="1">
        <f t="array" aca="1" ref="R113" ca="1">_xlfn.IFS(
    $I113=0,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$I113=1,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$I113=(D$14-2),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$I113=(D$14-1),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$I113&lt;D$14, MIN(Payline!K$5/10, COUNTIF(K111:K113, $Q$1)) +
              MIN(Payline!K$4/10, COUNTIF(K112:K114, $Q$1)) +
              MIN(Payline!K$3/10, COUNTIF(K113:K115, $Q$1)),
    TRUE, ""
)</f>
        <v/>
      </c>
      <c r="S113" s="43" t="str" cm="1">
        <f t="array" aca="1" ref="S113" ca="1">_xlfn.IFS(
    $I113=0,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$I113=1,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$I113=(E$14-2),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$I113=(E$14-1),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$I113&lt;E$14, MIN(Payline!L$5/10, COUNTIF(L111:L113, $Q$1)) +
              MIN(Payline!L$4/10, COUNTIF(L112:L114, $Q$1)) +
              MIN(Payline!L$3/10, COUNTIF(L113:L115, $Q$1)),
    TRUE, ""
)</f>
        <v/>
      </c>
      <c r="T113" s="43" t="str" cm="1">
        <f t="array" aca="1" ref="T113" ca="1">_xlfn.IFS(
    $I113=0,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$I113=1,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$I113=(F$14-2),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$I113=(F$14-1),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$I113&lt;F$14, MIN(Payline!M$5/10, COUNTIF(M111:M113, $Q$1)) +
              MIN(Payline!M$4/10, COUNTIF(M112:M114, $Q$1)) +
              MIN(Payline!M$3/10, COUNTIF(M113:M115, $Q$1)),
    TRUE, ""
)</f>
        <v/>
      </c>
      <c r="U113" s="43" t="str" cm="1">
        <f t="array" aca="1" ref="U113" ca="1">_xlfn.IFS(
    $I113=0,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$I113=1,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$I113=(G$14-2),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$I113=(G$14-1),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$I113&lt;G$14, MIN(Payline!N$5/10, COUNTIF(N111:N113, $Q$1)) +
              MIN(Payline!N$4/10, COUNTIF(N112:N114, $Q$1)) +
              MIN(Payline!N$3/10, COUNTIF(N113:N115, $Q$1)),
    TRUE, ""
)</f>
        <v/>
      </c>
      <c r="V113" s="46">
        <v>109</v>
      </c>
      <c r="W113" s="43" t="str">
        <f>IF($I113&lt;C$14,MIN(Payline!J$5/10,COUNTIF(J111:J113,$W$1))+MIN(Payline!J$4/10,COUNTIF(J112:J114,$W$1))+MIN(Payline!J$3/10,COUNTIF(J113:J115,$W$1)),"")</f>
        <v/>
      </c>
      <c r="X113" s="43" t="str">
        <f>IF($I113&lt;D$14,MIN(Payline!K$5/10,COUNTIF(K111:K113,$W$1))+MIN(Payline!K$4/10,COUNTIF(K112:K114,$W$1))+MIN(Payline!K$3/10,COUNTIF(K113:K115,$W$1)),"")</f>
        <v/>
      </c>
      <c r="Y113" s="43" t="str">
        <f>IF($I113&lt;E$14,MIN(Payline!L$5/10,COUNTIF(L111:L113,$W$1))+MIN(Payline!L$4/10,COUNTIF(L112:L114,$W$1))+MIN(Payline!L$3/10,COUNTIF(L113:L115,$W$1)),"")</f>
        <v/>
      </c>
      <c r="Z113" s="43" t="str">
        <f>IF($I113&lt;F$14,MIN(Payline!M$5/10,COUNTIF(M111:M113,$W$1))+MIN(Payline!M$4/10,COUNTIF(M112:M114,$W$1))+MIN(Payline!M$3/10,COUNTIF(M113:M115,$W$1)),"")</f>
        <v/>
      </c>
      <c r="AA113" s="43" t="str">
        <f>IF($I113&lt;G$14,MIN(Payline!N$5/10,COUNTIF(N111:N113,$W$1))+MIN(Payline!N$4/10,COUNTIF(N112:N114,$W$1))+MIN(Payline!N$3/10,COUNTIF(N113:N115,$W$1)),"")</f>
        <v/>
      </c>
      <c r="AB113" s="46">
        <v>109</v>
      </c>
      <c r="AC113" s="43" t="str">
        <f>IF($I113&lt;C$14,MIN(Payline!J$5/10,COUNTIF(J111:J113,$AC$1))+MIN(Payline!J$4/10,COUNTIF(J112:J114,$AC$1))+MIN(Payline!J$3/10,COUNTIF(J113:J115,$AC$1)),"")</f>
        <v/>
      </c>
      <c r="AD113" s="43" t="str">
        <f>IF($I113&lt;D$14,MIN(Payline!K$5/10,COUNTIF(K111:K113,$AC$1))+MIN(Payline!K$4/10,COUNTIF(K112:K114,$AC$1))+MIN(Payline!K$3/10,COUNTIF(K113:K115,$AC$1)),"")</f>
        <v/>
      </c>
      <c r="AE113" s="43" t="str">
        <f>IF($I113&lt;E$14,MIN(Payline!L$5/10,COUNTIF(L111:L113,$AC$1))+MIN(Payline!L$4/10,COUNTIF(L112:L114,$AC$1))+MIN(Payline!L$3/10,COUNTIF(L113:L115,$AC$1)),"")</f>
        <v/>
      </c>
      <c r="AF113" s="43" t="str">
        <f>IF($I113&lt;F$14,MIN(Payline!M$5/10,COUNTIF(M111:M113,$AC$1))+MIN(Payline!M$4/10,COUNTIF(M112:M114,$AC$1))+MIN(Payline!M$3/10,COUNTIF(M113:M115,$AC$1)),"")</f>
        <v/>
      </c>
      <c r="AG113" s="43" t="str">
        <f>IF($I113&lt;G$14,MIN(Payline!N$5/10,COUNTIF(N111:N113,$AC$1))+MIN(Payline!N$4/10,COUNTIF(N112:N114,$AC$1))+MIN(Payline!N$3/10,COUNTIF(N113:N115,$AC$1)),"")</f>
        <v/>
      </c>
      <c r="AH113" s="46">
        <v>109</v>
      </c>
      <c r="AI113" s="43" t="str">
        <f>IF($I113&lt;C$14,MIN(Payline!J$5/10,COUNTIF(J111:J113,$AI$1))+MIN(Payline!J$4/10,COUNTIF(J112:J114,$AI$1))+MIN(Payline!J$3/10,COUNTIF(J113:J115,$AI$1)),"")</f>
        <v/>
      </c>
      <c r="AJ113" s="43" t="str">
        <f>IF($I113&lt;D$14,MIN(Payline!K$5/10,COUNTIF(K111:K113,$AI$1))+MIN(Payline!K$4/10,COUNTIF(K112:K114,$AI$1))+MIN(Payline!K$3/10,COUNTIF(K113:K115,$AI$1)),"")</f>
        <v/>
      </c>
      <c r="AK113" s="43" t="str">
        <f>IF($I113&lt;E$14,MIN(Payline!L$5/10,COUNTIF(L111:L113,$AI$1))+MIN(Payline!L$4/10,COUNTIF(L112:L114,$AI$1))+MIN(Payline!L$3/10,COUNTIF(L113:L115,$AI$1)),"")</f>
        <v/>
      </c>
      <c r="AL113" s="43" t="str">
        <f>IF($I113&lt;F$14,MIN(Payline!M$5/10,COUNTIF(M111:M113,$AI$1))+MIN(Payline!M$4/10,COUNTIF(M112:M114,$AI$1))+MIN(Payline!M$3/10,COUNTIF(M113:M115,$AI$1)),"")</f>
        <v/>
      </c>
      <c r="AM113" s="43" t="str">
        <f>IF($I113&lt;G$14,MIN(Payline!N$5/10,COUNTIF(N111:N113,$AI$1))+MIN(Payline!N$4/10,COUNTIF(N112:N114,$AI$1))+MIN(Payline!N$3/10,COUNTIF(N113:N115,$AI$1)),"")</f>
        <v/>
      </c>
      <c r="AN113" s="46">
        <v>109</v>
      </c>
      <c r="AO113" s="43" t="str">
        <f>IF($I113&lt;C$14,MIN(Payline!J$5/10,COUNTIF(J111:J113,$AO$1))+MIN(Payline!J$4/10,COUNTIF(J112:J114,$AO$1))+MIN(Payline!J$3/10,COUNTIF(J113:J115,$AO$1)),"")</f>
        <v/>
      </c>
      <c r="AP113" s="43" t="str">
        <f>IF($I113&lt;D$14,MIN(Payline!K$5/10,COUNTIF(K111:K113,$AO$1))+MIN(Payline!K$4/10,COUNTIF(K112:K114,$AO$1))+MIN(Payline!K$3/10,COUNTIF(K113:K115,$AO$1)),"")</f>
        <v/>
      </c>
      <c r="AQ113" s="43" t="str">
        <f>IF($I113&lt;E$14,MIN(Payline!L$5/10,COUNTIF(L111:L113,$AO$1))+MIN(Payline!L$4/10,COUNTIF(L112:L114,$AO$1))+MIN(Payline!L$3/10,COUNTIF(L113:L115,$AO$1)),"")</f>
        <v/>
      </c>
      <c r="AR113" s="43" t="str">
        <f>IF($I113&lt;F$14,MIN(Payline!M$5/10,COUNTIF(M111:M113,$AO$1))+MIN(Payline!M$4/10,COUNTIF(M112:M114,$AO$1))+MIN(Payline!M$3/10,COUNTIF(M113:M115,$AO$1)),"")</f>
        <v/>
      </c>
      <c r="AS113" s="43" t="str">
        <f>IF($I113&lt;G$14,MIN(Payline!N$5/10,COUNTIF(N111:N113,$AO$1))+MIN(Payline!N$4/10,COUNTIF(N112:N114,$AO$1))+MIN(Payline!N$3/10,COUNTIF(N113:N115,$AO$1)),"")</f>
        <v/>
      </c>
      <c r="AT113" s="46">
        <v>109</v>
      </c>
      <c r="AU113" s="43" t="str">
        <f>IF($I113&lt;C$14,MIN(Payline!J$5/10,COUNTIF(J111:J113,$AU$1))+MIN(Payline!J$4/10,COUNTIF(J112:J114,$AU$1))+MIN(Payline!J$3/10,COUNTIF(J113:J115,$AU$1)),"")</f>
        <v/>
      </c>
      <c r="AV113" s="43" t="str">
        <f>IF($I113&lt;D$14,MIN(Payline!K$5/10,COUNTIF(K111:K113,$AU$1))+MIN(Payline!K$4/10,COUNTIF(K112:K114,$AU$1))+MIN(Payline!K$3/10,COUNTIF(K113:K115,$AU$1)),"")</f>
        <v/>
      </c>
      <c r="AW113" s="43" t="str">
        <f>IF($I113&lt;E$14,MIN(Payline!L$5/10,COUNTIF(L111:L113,$AU$1))+MIN(Payline!L$4/10,COUNTIF(L112:L114,$AU$1))+MIN(Payline!L$3/10,COUNTIF(L113:L115,$AU$1)),"")</f>
        <v/>
      </c>
      <c r="AX113" s="43" t="str">
        <f>IF($I113&lt;F$14,MIN(Payline!M$5/10,COUNTIF(M111:M113,$AU$1))+MIN(Payline!M$4/10,COUNTIF(M112:M114,$AU$1))+MIN(Payline!M$3/10,COUNTIF(M113:M115,$AU$1)),"")</f>
        <v/>
      </c>
      <c r="AY113" s="43" t="str">
        <f>IF($I113&lt;G$14,MIN(Payline!N$5/10,COUNTIF(N111:N113,$AU$1))+MIN(Payline!N$4/10,COUNTIF(N112:N114,$AU$1))+MIN(Payline!N$3/10,COUNTIF(N113:N115,$AU$1)),"")</f>
        <v/>
      </c>
      <c r="AZ113" s="46">
        <v>109</v>
      </c>
      <c r="BA113" s="43" t="str" cm="1">
        <f t="array" aca="1" ref="BA113" ca="1">_xlfn.IFS(
    $I113=0,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$I113&lt;C$14, MIN(Payline!J$5/10, COUNTIF(J111:J113, $BA$1)) +
              MIN(Payline!J$4/10, COUNTIF(J112:J114, $BA$1)) +
              MIN(Payline!J$3/10, COUNTIF(J113:J115, $BA$1)),
    TRUE, ""
)</f>
        <v/>
      </c>
      <c r="BB113" s="43" t="str" cm="1">
        <f t="array" aca="1" ref="BB113" ca="1">_xlfn.IFS(
    $I113=0,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$I113&lt;D$14, MIN(Payline!K$5/10, COUNTIF(K111:K113, $BA$1)) +
              MIN(Payline!K$4/10, COUNTIF(K112:K114, $BA$1)) +
              MIN(Payline!K$3/10, COUNTIF(K113:K115, $BA$1)),
    TRUE, ""
)</f>
        <v/>
      </c>
      <c r="BC113" s="43" t="str" cm="1">
        <f t="array" aca="1" ref="BC113" ca="1">_xlfn.IFS(
    $I113=0,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$I113&lt;E$14, MIN(Payline!L$5/10, COUNTIF(L111:L113, $BA$1)) +
              MIN(Payline!L$4/10, COUNTIF(L112:L114, $BA$1)) +
              MIN(Payline!L$3/10, COUNTIF(L113:L115, $BA$1)),
    TRUE, ""
)</f>
        <v/>
      </c>
      <c r="BD113" s="43" t="str" cm="1">
        <f t="array" aca="1" ref="BD113" ca="1">_xlfn.IFS(
    $I113=0,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$I113&lt;F$14, MIN(Payline!M$5/10, COUNTIF(M111:M113, $BA$1)) +
              MIN(Payline!M$4/10, COUNTIF(M112:M114, $BA$1)) +
              MIN(Payline!M$3/10, COUNTIF(M113:M115, $BA$1)),
    TRUE, ""
)</f>
        <v/>
      </c>
      <c r="BE113" s="43" t="str" cm="1">
        <f t="array" aca="1" ref="BE113" ca="1">_xlfn.IFS(
    $I113=0,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$I113&lt;G$14, MIN(Payline!N$5/10, COUNTIF(N111:N113, $BA$1)) +
              MIN(Payline!N$4/10, COUNTIF(N112:N114, $BA$1)) +
              MIN(Payline!N$3/10, COUNTIF(N113:N115, $BA$1)),
    TRUE, ""
)</f>
        <v/>
      </c>
      <c r="BF113" s="46">
        <v>109</v>
      </c>
      <c r="BG113" s="43" t="str" cm="1">
        <f t="array" aca="1" ref="BG113" ca="1">_xlfn.IFS(
    $I113=0,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$I113&lt;C$14, MIN(Payline!J$5/10, COUNTIF(J111:J113, $BG$1)) +
              MIN(Payline!J$4/10, COUNTIF(J112:J114, $BG$1)) +
              MIN(Payline!J$3/10, COUNTIF(J113:J115, $BG$1)),
    TRUE, ""
)</f>
        <v/>
      </c>
      <c r="BH113" s="43" t="str" cm="1">
        <f t="array" aca="1" ref="BH113" ca="1">_xlfn.IFS(
    $I113=0,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$I113&lt;D$14, MIN(Payline!K$5/10, COUNTIF(K111:K113, $BG$1)) +
              MIN(Payline!K$4/10, COUNTIF(K112:K114, $BG$1)) +
              MIN(Payline!K$3/10, COUNTIF(K113:K115, $BG$1)),
    TRUE, ""
)</f>
        <v/>
      </c>
      <c r="BI113" s="43" t="str" cm="1">
        <f t="array" aca="1" ref="BI113" ca="1">_xlfn.IFS(
    $I113=0,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$I113&lt;E$14, MIN(Payline!L$5/10, COUNTIF(L111:L113, $BG$1)) +
              MIN(Payline!L$4/10, COUNTIF(L112:L114, $BG$1)) +
              MIN(Payline!L$3/10, COUNTIF(L113:L115, $BG$1)),
    TRUE, ""
)</f>
        <v/>
      </c>
      <c r="BJ113" s="43" t="str" cm="1">
        <f t="array" aca="1" ref="BJ113" ca="1">_xlfn.IFS(
    $I113=0,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$I113&lt;F$14, MIN(Payline!M$5/10, COUNTIF(M111:M113, $BG$1)) +
              MIN(Payline!M$4/10, COUNTIF(M112:M114, $BG$1)) +
              MIN(Payline!M$3/10, COUNTIF(M113:M115, $BG$1)),
    TRUE, ""
)</f>
        <v/>
      </c>
      <c r="BK113" s="43" t="str" cm="1">
        <f t="array" aca="1" ref="BK113" ca="1">_xlfn.IFS(
    $I113=0,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$I113&lt;G$14, MIN(Payline!N$5/10, COUNTIF(N111:N113, $BG$1)) +
              MIN(Payline!N$4/10, COUNTIF(N112:N114, $BG$1)) +
              MIN(Payline!N$3/10, COUNTIF(N113:N115, $BG$1)),
    TRUE, ""
)</f>
        <v/>
      </c>
      <c r="BL113" s="46">
        <v>109</v>
      </c>
      <c r="BM113" s="43" t="str" cm="1">
        <f t="array" aca="1" ref="BM113" ca="1">_xlfn.IFS(
    $I113=0,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$I113&lt;C$14, MIN(Payline!J$5/10, COUNTIF(J111:J113, $BM$1)) +
              MIN(Payline!J$4/10, COUNTIF(J112:J114, $BM$1)) +
              MIN(Payline!J$3/10, COUNTIF(J113:J115, $BM$1)),
    TRUE, ""
)</f>
        <v/>
      </c>
      <c r="BN113" s="43" t="str" cm="1">
        <f t="array" aca="1" ref="BN113" ca="1">_xlfn.IFS(
    $I113=0,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$I113&lt;D$14, MIN(Payline!K$5/10, COUNTIF(K111:K113, $BM$1)) +
              MIN(Payline!K$4/10, COUNTIF(K112:K114, $BM$1)) +
              MIN(Payline!K$3/10, COUNTIF(K113:K115, $BM$1)),
    TRUE, ""
)</f>
        <v/>
      </c>
      <c r="BO113" s="43" t="str" cm="1">
        <f t="array" aca="1" ref="BO113" ca="1">_xlfn.IFS(
    $I113=0,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$I113&lt;E$14, MIN(Payline!L$5/10, COUNTIF(L111:L113, $BM$1)) +
              MIN(Payline!L$4/10, COUNTIF(L112:L114, $BM$1)) +
              MIN(Payline!L$3/10, COUNTIF(L113:L115, $BM$1)),
    TRUE, ""
)</f>
        <v/>
      </c>
      <c r="BP113" s="43" t="str" cm="1">
        <f t="array" aca="1" ref="BP113" ca="1">_xlfn.IFS(
    $I113=0,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$I113&lt;F$14, MIN(Payline!M$5/10, COUNTIF(M111:M113, $BM$1)) +
              MIN(Payline!M$4/10, COUNTIF(M112:M114, $BM$1)) +
              MIN(Payline!M$3/10, COUNTIF(M113:M115, $BM$1)),
    TRUE, ""
)</f>
        <v/>
      </c>
      <c r="BQ113" s="161" t="str" cm="1">
        <f t="array" aca="1" ref="BQ113" ca="1">_xlfn.IFS(
    $I113=0,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$I113&lt;G$14, MIN(Payline!N$5/10, COUNTIF(N111:N113, $BM$1)) +
              MIN(Payline!N$4/10, COUNTIF(N112:N114, $BM$1)) +
              MIN(Payline!N$3/10, COUNTIF(N113:N115, $BM$1)),
    TRUE, ""
)</f>
        <v/>
      </c>
    </row>
    <row r="114" spans="1:69">
      <c r="A114" s="90" t="s">
        <v>8</v>
      </c>
      <c r="B114" s="63">
        <v>6</v>
      </c>
      <c r="C114" s="90">
        <f t="shared" ca="1" si="30"/>
        <v>9.6</v>
      </c>
      <c r="D114" s="43">
        <f t="shared" ca="1" si="30"/>
        <v>9.6</v>
      </c>
      <c r="E114" s="43">
        <f t="shared" ca="1" si="30"/>
        <v>9.6</v>
      </c>
      <c r="F114" s="43">
        <f t="shared" ca="1" si="30"/>
        <v>8.8000000000000007</v>
      </c>
      <c r="G114" s="89">
        <f t="shared" ca="1" si="30"/>
        <v>8.6</v>
      </c>
      <c r="I114" s="84">
        <v>110</v>
      </c>
      <c r="J114" s="83"/>
      <c r="K114" s="83"/>
      <c r="L114" s="83"/>
      <c r="M114" s="83"/>
      <c r="N114" s="83"/>
      <c r="P114" s="46">
        <v>110</v>
      </c>
      <c r="Q114" s="43" t="str" cm="1">
        <f t="array" aca="1" ref="Q114" ca="1">_xlfn.IFS(
    $I114=0,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$I114=1,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$I114=(C$14-2),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$I114=(C$14-1),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$I114&lt;C$14, MIN(Payline!J$5/10, COUNTIF(J112:J114, $Q$1)) +
              MIN(Payline!J$4/10, COUNTIF(J113:J115, $Q$1)) +
              MIN(Payline!J$3/10, COUNTIF(J114:J116, $Q$1)),
    TRUE, ""
)</f>
        <v/>
      </c>
      <c r="R114" s="43" t="str" cm="1">
        <f t="array" aca="1" ref="R114" ca="1">_xlfn.IFS(
    $I114=0,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$I114=1,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$I114=(D$14-2),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$I114=(D$14-1),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$I114&lt;D$14, MIN(Payline!K$5/10, COUNTIF(K112:K114, $Q$1)) +
              MIN(Payline!K$4/10, COUNTIF(K113:K115, $Q$1)) +
              MIN(Payline!K$3/10, COUNTIF(K114:K116, $Q$1)),
    TRUE, ""
)</f>
        <v/>
      </c>
      <c r="S114" s="43" t="str" cm="1">
        <f t="array" aca="1" ref="S114" ca="1">_xlfn.IFS(
    $I114=0,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$I114=1,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$I114=(E$14-2),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$I114=(E$14-1),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$I114&lt;E$14, MIN(Payline!L$5/10, COUNTIF(L112:L114, $Q$1)) +
              MIN(Payline!L$4/10, COUNTIF(L113:L115, $Q$1)) +
              MIN(Payline!L$3/10, COUNTIF(L114:L116, $Q$1)),
    TRUE, ""
)</f>
        <v/>
      </c>
      <c r="T114" s="43" t="str" cm="1">
        <f t="array" aca="1" ref="T114" ca="1">_xlfn.IFS(
    $I114=0,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$I114=1,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$I114=(F$14-2),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$I114=(F$14-1),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$I114&lt;F$14, MIN(Payline!M$5/10, COUNTIF(M112:M114, $Q$1)) +
              MIN(Payline!M$4/10, COUNTIF(M113:M115, $Q$1)) +
              MIN(Payline!M$3/10, COUNTIF(M114:M116, $Q$1)),
    TRUE, ""
)</f>
        <v/>
      </c>
      <c r="U114" s="43" t="str" cm="1">
        <f t="array" aca="1" ref="U114" ca="1">_xlfn.IFS(
    $I114=0,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$I114=1,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$I114=(G$14-2),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$I114=(G$14-1),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$I114&lt;G$14, MIN(Payline!N$5/10, COUNTIF(N112:N114, $Q$1)) +
              MIN(Payline!N$4/10, COUNTIF(N113:N115, $Q$1)) +
              MIN(Payline!N$3/10, COUNTIF(N114:N116, $Q$1)),
    TRUE, ""
)</f>
        <v/>
      </c>
      <c r="V114" s="46">
        <v>110</v>
      </c>
      <c r="W114" s="43" t="str">
        <f>IF($I114&lt;C$14,MIN(Payline!J$5/10,COUNTIF(J112:J114,$W$1))+MIN(Payline!J$4/10,COUNTIF(J113:J115,$W$1))+MIN(Payline!J$3/10,COUNTIF(J114:J116,$W$1)),"")</f>
        <v/>
      </c>
      <c r="X114" s="43" t="str">
        <f>IF($I114&lt;D$14,MIN(Payline!K$5/10,COUNTIF(K112:K114,$W$1))+MIN(Payline!K$4/10,COUNTIF(K113:K115,$W$1))+MIN(Payline!K$3/10,COUNTIF(K114:K116,$W$1)),"")</f>
        <v/>
      </c>
      <c r="Y114" s="43" t="str">
        <f>IF($I114&lt;E$14,MIN(Payline!L$5/10,COUNTIF(L112:L114,$W$1))+MIN(Payline!L$4/10,COUNTIF(L113:L115,$W$1))+MIN(Payline!L$3/10,COUNTIF(L114:L116,$W$1)),"")</f>
        <v/>
      </c>
      <c r="Z114" s="43" t="str">
        <f>IF($I114&lt;F$14,MIN(Payline!M$5/10,COUNTIF(M112:M114,$W$1))+MIN(Payline!M$4/10,COUNTIF(M113:M115,$W$1))+MIN(Payline!M$3/10,COUNTIF(M114:M116,$W$1)),"")</f>
        <v/>
      </c>
      <c r="AA114" s="43" t="str">
        <f>IF($I114&lt;G$14,MIN(Payline!N$5/10,COUNTIF(N112:N114,$W$1))+MIN(Payline!N$4/10,COUNTIF(N113:N115,$W$1))+MIN(Payline!N$3/10,COUNTIF(N114:N116,$W$1)),"")</f>
        <v/>
      </c>
      <c r="AB114" s="46">
        <v>110</v>
      </c>
      <c r="AC114" s="43" t="str">
        <f>IF($I114&lt;C$14,MIN(Payline!J$5/10,COUNTIF(J112:J114,$AC$1))+MIN(Payline!J$4/10,COUNTIF(J113:J115,$AC$1))+MIN(Payline!J$3/10,COUNTIF(J114:J116,$AC$1)),"")</f>
        <v/>
      </c>
      <c r="AD114" s="43" t="str">
        <f>IF($I114&lt;D$14,MIN(Payline!K$5/10,COUNTIF(K112:K114,$AC$1))+MIN(Payline!K$4/10,COUNTIF(K113:K115,$AC$1))+MIN(Payline!K$3/10,COUNTIF(K114:K116,$AC$1)),"")</f>
        <v/>
      </c>
      <c r="AE114" s="43" t="str">
        <f>IF($I114&lt;E$14,MIN(Payline!L$5/10,COUNTIF(L112:L114,$AC$1))+MIN(Payline!L$4/10,COUNTIF(L113:L115,$AC$1))+MIN(Payline!L$3/10,COUNTIF(L114:L116,$AC$1)),"")</f>
        <v/>
      </c>
      <c r="AF114" s="43" t="str">
        <f>IF($I114&lt;F$14,MIN(Payline!M$5/10,COUNTIF(M112:M114,$AC$1))+MIN(Payline!M$4/10,COUNTIF(M113:M115,$AC$1))+MIN(Payline!M$3/10,COUNTIF(M114:M116,$AC$1)),"")</f>
        <v/>
      </c>
      <c r="AG114" s="43" t="str">
        <f>IF($I114&lt;G$14,MIN(Payline!N$5/10,COUNTIF(N112:N114,$AC$1))+MIN(Payline!N$4/10,COUNTIF(N113:N115,$AC$1))+MIN(Payline!N$3/10,COUNTIF(N114:N116,$AC$1)),"")</f>
        <v/>
      </c>
      <c r="AH114" s="46">
        <v>110</v>
      </c>
      <c r="AI114" s="43" t="str">
        <f>IF($I114&lt;C$14,MIN(Payline!J$5/10,COUNTIF(J112:J114,$AI$1))+MIN(Payline!J$4/10,COUNTIF(J113:J115,$AI$1))+MIN(Payline!J$3/10,COUNTIF(J114:J116,$AI$1)),"")</f>
        <v/>
      </c>
      <c r="AJ114" s="43" t="str">
        <f>IF($I114&lt;D$14,MIN(Payline!K$5/10,COUNTIF(K112:K114,$AI$1))+MIN(Payline!K$4/10,COUNTIF(K113:K115,$AI$1))+MIN(Payline!K$3/10,COUNTIF(K114:K116,$AI$1)),"")</f>
        <v/>
      </c>
      <c r="AK114" s="43" t="str">
        <f>IF($I114&lt;E$14,MIN(Payline!L$5/10,COUNTIF(L112:L114,$AI$1))+MIN(Payline!L$4/10,COUNTIF(L113:L115,$AI$1))+MIN(Payline!L$3/10,COUNTIF(L114:L116,$AI$1)),"")</f>
        <v/>
      </c>
      <c r="AL114" s="43" t="str">
        <f>IF($I114&lt;F$14,MIN(Payline!M$5/10,COUNTIF(M112:M114,$AI$1))+MIN(Payline!M$4/10,COUNTIF(M113:M115,$AI$1))+MIN(Payline!M$3/10,COUNTIF(M114:M116,$AI$1)),"")</f>
        <v/>
      </c>
      <c r="AM114" s="43" t="str">
        <f>IF($I114&lt;G$14,MIN(Payline!N$5/10,COUNTIF(N112:N114,$AI$1))+MIN(Payline!N$4/10,COUNTIF(N113:N115,$AI$1))+MIN(Payline!N$3/10,COUNTIF(N114:N116,$AI$1)),"")</f>
        <v/>
      </c>
      <c r="AN114" s="46">
        <v>110</v>
      </c>
      <c r="AO114" s="43" t="str">
        <f>IF($I114&lt;C$14,MIN(Payline!J$5/10,COUNTIF(J112:J114,$AO$1))+MIN(Payline!J$4/10,COUNTIF(J113:J115,$AO$1))+MIN(Payline!J$3/10,COUNTIF(J114:J116,$AO$1)),"")</f>
        <v/>
      </c>
      <c r="AP114" s="43" t="str">
        <f>IF($I114&lt;D$14,MIN(Payline!K$5/10,COUNTIF(K112:K114,$AO$1))+MIN(Payline!K$4/10,COUNTIF(K113:K115,$AO$1))+MIN(Payline!K$3/10,COUNTIF(K114:K116,$AO$1)),"")</f>
        <v/>
      </c>
      <c r="AQ114" s="43" t="str">
        <f>IF($I114&lt;E$14,MIN(Payline!L$5/10,COUNTIF(L112:L114,$AO$1))+MIN(Payline!L$4/10,COUNTIF(L113:L115,$AO$1))+MIN(Payline!L$3/10,COUNTIF(L114:L116,$AO$1)),"")</f>
        <v/>
      </c>
      <c r="AR114" s="43" t="str">
        <f>IF($I114&lt;F$14,MIN(Payline!M$5/10,COUNTIF(M112:M114,$AO$1))+MIN(Payline!M$4/10,COUNTIF(M113:M115,$AO$1))+MIN(Payline!M$3/10,COUNTIF(M114:M116,$AO$1)),"")</f>
        <v/>
      </c>
      <c r="AS114" s="43" t="str">
        <f>IF($I114&lt;G$14,MIN(Payline!N$5/10,COUNTIF(N112:N114,$AO$1))+MIN(Payline!N$4/10,COUNTIF(N113:N115,$AO$1))+MIN(Payline!N$3/10,COUNTIF(N114:N116,$AO$1)),"")</f>
        <v/>
      </c>
      <c r="AT114" s="46">
        <v>110</v>
      </c>
      <c r="AU114" s="43" t="str">
        <f>IF($I114&lt;C$14,MIN(Payline!J$5/10,COUNTIF(J112:J114,$AU$1))+MIN(Payline!J$4/10,COUNTIF(J113:J115,$AU$1))+MIN(Payline!J$3/10,COUNTIF(J114:J116,$AU$1)),"")</f>
        <v/>
      </c>
      <c r="AV114" s="43" t="str">
        <f>IF($I114&lt;D$14,MIN(Payline!K$5/10,COUNTIF(K112:K114,$AU$1))+MIN(Payline!K$4/10,COUNTIF(K113:K115,$AU$1))+MIN(Payline!K$3/10,COUNTIF(K114:K116,$AU$1)),"")</f>
        <v/>
      </c>
      <c r="AW114" s="43" t="str">
        <f>IF($I114&lt;E$14,MIN(Payline!L$5/10,COUNTIF(L112:L114,$AU$1))+MIN(Payline!L$4/10,COUNTIF(L113:L115,$AU$1))+MIN(Payline!L$3/10,COUNTIF(L114:L116,$AU$1)),"")</f>
        <v/>
      </c>
      <c r="AX114" s="43" t="str">
        <f>IF($I114&lt;F$14,MIN(Payline!M$5/10,COUNTIF(M112:M114,$AU$1))+MIN(Payline!M$4/10,COUNTIF(M113:M115,$AU$1))+MIN(Payline!M$3/10,COUNTIF(M114:M116,$AU$1)),"")</f>
        <v/>
      </c>
      <c r="AY114" s="43" t="str">
        <f>IF($I114&lt;G$14,MIN(Payline!N$5/10,COUNTIF(N112:N114,$AU$1))+MIN(Payline!N$4/10,COUNTIF(N113:N115,$AU$1))+MIN(Payline!N$3/10,COUNTIF(N114:N116,$AU$1)),"")</f>
        <v/>
      </c>
      <c r="AZ114" s="46">
        <v>110</v>
      </c>
      <c r="BA114" s="43" t="str" cm="1">
        <f t="array" aca="1" ref="BA114" ca="1">_xlfn.IFS(
    $I114=0,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$I114&lt;C$14, MIN(Payline!J$5/10, COUNTIF(J112:J114, $BA$1)) +
              MIN(Payline!J$4/10, COUNTIF(J113:J115, $BA$1)) +
              MIN(Payline!J$3/10, COUNTIF(J114:J116, $BA$1)),
    TRUE, ""
)</f>
        <v/>
      </c>
      <c r="BB114" s="43" t="str" cm="1">
        <f t="array" aca="1" ref="BB114" ca="1">_xlfn.IFS(
    $I114=0,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$I114&lt;D$14, MIN(Payline!K$5/10, COUNTIF(K112:K114, $BA$1)) +
              MIN(Payline!K$4/10, COUNTIF(K113:K115, $BA$1)) +
              MIN(Payline!K$3/10, COUNTIF(K114:K116, $BA$1)),
    TRUE, ""
)</f>
        <v/>
      </c>
      <c r="BC114" s="43" t="str" cm="1">
        <f t="array" aca="1" ref="BC114" ca="1">_xlfn.IFS(
    $I114=0,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$I114&lt;E$14, MIN(Payline!L$5/10, COUNTIF(L112:L114, $BA$1)) +
              MIN(Payline!L$4/10, COUNTIF(L113:L115, $BA$1)) +
              MIN(Payline!L$3/10, COUNTIF(L114:L116, $BA$1)),
    TRUE, ""
)</f>
        <v/>
      </c>
      <c r="BD114" s="43" t="str" cm="1">
        <f t="array" aca="1" ref="BD114" ca="1">_xlfn.IFS(
    $I114=0,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$I114&lt;F$14, MIN(Payline!M$5/10, COUNTIF(M112:M114, $BA$1)) +
              MIN(Payline!M$4/10, COUNTIF(M113:M115, $BA$1)) +
              MIN(Payline!M$3/10, COUNTIF(M114:M116, $BA$1)),
    TRUE, ""
)</f>
        <v/>
      </c>
      <c r="BE114" s="43" t="str" cm="1">
        <f t="array" aca="1" ref="BE114" ca="1">_xlfn.IFS(
    $I114=0,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$I114&lt;G$14, MIN(Payline!N$5/10, COUNTIF(N112:N114, $BA$1)) +
              MIN(Payline!N$4/10, COUNTIF(N113:N115, $BA$1)) +
              MIN(Payline!N$3/10, COUNTIF(N114:N116, $BA$1)),
    TRUE, ""
)</f>
        <v/>
      </c>
      <c r="BF114" s="46">
        <v>110</v>
      </c>
      <c r="BG114" s="43" t="str" cm="1">
        <f t="array" aca="1" ref="BG114" ca="1">_xlfn.IFS(
    $I114=0,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$I114&lt;C$14, MIN(Payline!J$5/10, COUNTIF(J112:J114, $BG$1)) +
              MIN(Payline!J$4/10, COUNTIF(J113:J115, $BG$1)) +
              MIN(Payline!J$3/10, COUNTIF(J114:J116, $BG$1)),
    TRUE, ""
)</f>
        <v/>
      </c>
      <c r="BH114" s="43" t="str" cm="1">
        <f t="array" aca="1" ref="BH114" ca="1">_xlfn.IFS(
    $I114=0,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$I114&lt;D$14, MIN(Payline!K$5/10, COUNTIF(K112:K114, $BG$1)) +
              MIN(Payline!K$4/10, COUNTIF(K113:K115, $BG$1)) +
              MIN(Payline!K$3/10, COUNTIF(K114:K116, $BG$1)),
    TRUE, ""
)</f>
        <v/>
      </c>
      <c r="BI114" s="43" t="str" cm="1">
        <f t="array" aca="1" ref="BI114" ca="1">_xlfn.IFS(
    $I114=0,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$I114&lt;E$14, MIN(Payline!L$5/10, COUNTIF(L112:L114, $BG$1)) +
              MIN(Payline!L$4/10, COUNTIF(L113:L115, $BG$1)) +
              MIN(Payline!L$3/10, COUNTIF(L114:L116, $BG$1)),
    TRUE, ""
)</f>
        <v/>
      </c>
      <c r="BJ114" s="43" t="str" cm="1">
        <f t="array" aca="1" ref="BJ114" ca="1">_xlfn.IFS(
    $I114=0,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$I114&lt;F$14, MIN(Payline!M$5/10, COUNTIF(M112:M114, $BG$1)) +
              MIN(Payline!M$4/10, COUNTIF(M113:M115, $BG$1)) +
              MIN(Payline!M$3/10, COUNTIF(M114:M116, $BG$1)),
    TRUE, ""
)</f>
        <v/>
      </c>
      <c r="BK114" s="43" t="str" cm="1">
        <f t="array" aca="1" ref="BK114" ca="1">_xlfn.IFS(
    $I114=0,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$I114&lt;G$14, MIN(Payline!N$5/10, COUNTIF(N112:N114, $BG$1)) +
              MIN(Payline!N$4/10, COUNTIF(N113:N115, $BG$1)) +
              MIN(Payline!N$3/10, COUNTIF(N114:N116, $BG$1)),
    TRUE, ""
)</f>
        <v/>
      </c>
      <c r="BL114" s="46">
        <v>110</v>
      </c>
      <c r="BM114" s="43" t="str" cm="1">
        <f t="array" aca="1" ref="BM114" ca="1">_xlfn.IFS(
    $I114=0,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$I114&lt;C$14, MIN(Payline!J$5/10, COUNTIF(J112:J114, $BM$1)) +
              MIN(Payline!J$4/10, COUNTIF(J113:J115, $BM$1)) +
              MIN(Payline!J$3/10, COUNTIF(J114:J116, $BM$1)),
    TRUE, ""
)</f>
        <v/>
      </c>
      <c r="BN114" s="43" t="str" cm="1">
        <f t="array" aca="1" ref="BN114" ca="1">_xlfn.IFS(
    $I114=0,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$I114&lt;D$14, MIN(Payline!K$5/10, COUNTIF(K112:K114, $BM$1)) +
              MIN(Payline!K$4/10, COUNTIF(K113:K115, $BM$1)) +
              MIN(Payline!K$3/10, COUNTIF(K114:K116, $BM$1)),
    TRUE, ""
)</f>
        <v/>
      </c>
      <c r="BO114" s="43" t="str" cm="1">
        <f t="array" aca="1" ref="BO114" ca="1">_xlfn.IFS(
    $I114=0,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$I114&lt;E$14, MIN(Payline!L$5/10, COUNTIF(L112:L114, $BM$1)) +
              MIN(Payline!L$4/10, COUNTIF(L113:L115, $BM$1)) +
              MIN(Payline!L$3/10, COUNTIF(L114:L116, $BM$1)),
    TRUE, ""
)</f>
        <v/>
      </c>
      <c r="BP114" s="43" t="str" cm="1">
        <f t="array" aca="1" ref="BP114" ca="1">_xlfn.IFS(
    $I114=0,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$I114&lt;F$14, MIN(Payline!M$5/10, COUNTIF(M112:M114, $BM$1)) +
              MIN(Payline!M$4/10, COUNTIF(M113:M115, $BM$1)) +
              MIN(Payline!M$3/10, COUNTIF(M114:M116, $BM$1)),
    TRUE, ""
)</f>
        <v/>
      </c>
      <c r="BQ114" s="161" t="str" cm="1">
        <f t="array" aca="1" ref="BQ114" ca="1">_xlfn.IFS(
    $I114=0,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$I114&lt;G$14, MIN(Payline!N$5/10, COUNTIF(N112:N114, $BM$1)) +
              MIN(Payline!N$4/10, COUNTIF(N113:N115, $BM$1)) +
              MIN(Payline!N$3/10, COUNTIF(N114:N116, $BM$1)),
    TRUE, ""
)</f>
        <v/>
      </c>
    </row>
    <row r="115" spans="1:69">
      <c r="A115" s="90" t="s">
        <v>7</v>
      </c>
      <c r="B115" s="63">
        <v>7</v>
      </c>
      <c r="C115" s="90">
        <f t="shared" ca="1" si="30"/>
        <v>7.7</v>
      </c>
      <c r="D115" s="43">
        <f t="shared" ca="1" si="30"/>
        <v>7.4</v>
      </c>
      <c r="E115" s="43">
        <f t="shared" ca="1" si="30"/>
        <v>7.7</v>
      </c>
      <c r="F115" s="43">
        <f t="shared" ca="1" si="30"/>
        <v>7.9</v>
      </c>
      <c r="G115" s="89">
        <f t="shared" ca="1" si="30"/>
        <v>7.7</v>
      </c>
      <c r="I115" s="84">
        <v>111</v>
      </c>
      <c r="J115" s="83"/>
      <c r="K115" s="83"/>
      <c r="L115" s="83"/>
      <c r="M115" s="83"/>
      <c r="N115" s="83"/>
      <c r="P115" s="46">
        <v>111</v>
      </c>
      <c r="Q115" s="43" t="str" cm="1">
        <f t="array" aca="1" ref="Q115" ca="1">_xlfn.IFS(
    $I115=0,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$I115=1,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$I115=(C$14-2),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$I115=(C$14-1),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$I115&lt;C$14, MIN(Payline!J$5/10, COUNTIF(J113:J115, $Q$1)) +
              MIN(Payline!J$4/10, COUNTIF(J114:J116, $Q$1)) +
              MIN(Payline!J$3/10, COUNTIF(J115:J117, $Q$1)),
    TRUE, ""
)</f>
        <v/>
      </c>
      <c r="R115" s="43" t="str" cm="1">
        <f t="array" aca="1" ref="R115" ca="1">_xlfn.IFS(
    $I115=0,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$I115=1,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$I115=(D$14-2),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$I115=(D$14-1),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$I115&lt;D$14, MIN(Payline!K$5/10, COUNTIF(K113:K115, $Q$1)) +
              MIN(Payline!K$4/10, COUNTIF(K114:K116, $Q$1)) +
              MIN(Payline!K$3/10, COUNTIF(K115:K117, $Q$1)),
    TRUE, ""
)</f>
        <v/>
      </c>
      <c r="S115" s="43" t="str" cm="1">
        <f t="array" aca="1" ref="S115" ca="1">_xlfn.IFS(
    $I115=0,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$I115=1,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$I115=(E$14-2),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$I115=(E$14-1),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$I115&lt;E$14, MIN(Payline!L$5/10, COUNTIF(L113:L115, $Q$1)) +
              MIN(Payline!L$4/10, COUNTIF(L114:L116, $Q$1)) +
              MIN(Payline!L$3/10, COUNTIF(L115:L117, $Q$1)),
    TRUE, ""
)</f>
        <v/>
      </c>
      <c r="T115" s="43" t="str" cm="1">
        <f t="array" aca="1" ref="T115" ca="1">_xlfn.IFS(
    $I115=0,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$I115=1,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$I115=(F$14-2),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$I115=(F$14-1),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$I115&lt;F$14, MIN(Payline!M$5/10, COUNTIF(M113:M115, $Q$1)) +
              MIN(Payline!M$4/10, COUNTIF(M114:M116, $Q$1)) +
              MIN(Payline!M$3/10, COUNTIF(M115:M117, $Q$1)),
    TRUE, ""
)</f>
        <v/>
      </c>
      <c r="U115" s="43" t="str" cm="1">
        <f t="array" aca="1" ref="U115" ca="1">_xlfn.IFS(
    $I115=0,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$I115=1,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$I115=(G$14-2),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$I115=(G$14-1),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$I115&lt;G$14, MIN(Payline!N$5/10, COUNTIF(N113:N115, $Q$1)) +
              MIN(Payline!N$4/10, COUNTIF(N114:N116, $Q$1)) +
              MIN(Payline!N$3/10, COUNTIF(N115:N117, $Q$1)),
    TRUE, ""
)</f>
        <v/>
      </c>
      <c r="V115" s="46">
        <v>111</v>
      </c>
      <c r="W115" s="43" t="str">
        <f>IF($I115&lt;C$14,MIN(Payline!J$5/10,COUNTIF(J113:J115,$W$1))+MIN(Payline!J$4/10,COUNTIF(J114:J116,$W$1))+MIN(Payline!J$3/10,COUNTIF(J115:J117,$W$1)),"")</f>
        <v/>
      </c>
      <c r="X115" s="43" t="str">
        <f>IF($I115&lt;D$14,MIN(Payline!K$5/10,COUNTIF(K113:K115,$W$1))+MIN(Payline!K$4/10,COUNTIF(K114:K116,$W$1))+MIN(Payline!K$3/10,COUNTIF(K115:K117,$W$1)),"")</f>
        <v/>
      </c>
      <c r="Y115" s="43" t="str">
        <f>IF($I115&lt;E$14,MIN(Payline!L$5/10,COUNTIF(L113:L115,$W$1))+MIN(Payline!L$4/10,COUNTIF(L114:L116,$W$1))+MIN(Payline!L$3/10,COUNTIF(L115:L117,$W$1)),"")</f>
        <v/>
      </c>
      <c r="Z115" s="43" t="str">
        <f>IF($I115&lt;F$14,MIN(Payline!M$5/10,COUNTIF(M113:M115,$W$1))+MIN(Payline!M$4/10,COUNTIF(M114:M116,$W$1))+MIN(Payline!M$3/10,COUNTIF(M115:M117,$W$1)),"")</f>
        <v/>
      </c>
      <c r="AA115" s="43" t="str">
        <f>IF($I115&lt;G$14,MIN(Payline!N$5/10,COUNTIF(N113:N115,$W$1))+MIN(Payline!N$4/10,COUNTIF(N114:N116,$W$1))+MIN(Payline!N$3/10,COUNTIF(N115:N117,$W$1)),"")</f>
        <v/>
      </c>
      <c r="AB115" s="46">
        <v>111</v>
      </c>
      <c r="AC115" s="43" t="str">
        <f>IF($I115&lt;C$14,MIN(Payline!J$5/10,COUNTIF(J113:J115,$AC$1))+MIN(Payline!J$4/10,COUNTIF(J114:J116,$AC$1))+MIN(Payline!J$3/10,COUNTIF(J115:J117,$AC$1)),"")</f>
        <v/>
      </c>
      <c r="AD115" s="43" t="str">
        <f>IF($I115&lt;D$14,MIN(Payline!K$5/10,COUNTIF(K113:K115,$AC$1))+MIN(Payline!K$4/10,COUNTIF(K114:K116,$AC$1))+MIN(Payline!K$3/10,COUNTIF(K115:K117,$AC$1)),"")</f>
        <v/>
      </c>
      <c r="AE115" s="43" t="str">
        <f>IF($I115&lt;E$14,MIN(Payline!L$5/10,COUNTIF(L113:L115,$AC$1))+MIN(Payline!L$4/10,COUNTIF(L114:L116,$AC$1))+MIN(Payline!L$3/10,COUNTIF(L115:L117,$AC$1)),"")</f>
        <v/>
      </c>
      <c r="AF115" s="43" t="str">
        <f>IF($I115&lt;F$14,MIN(Payline!M$5/10,COUNTIF(M113:M115,$AC$1))+MIN(Payline!M$4/10,COUNTIF(M114:M116,$AC$1))+MIN(Payline!M$3/10,COUNTIF(M115:M117,$AC$1)),"")</f>
        <v/>
      </c>
      <c r="AG115" s="43" t="str">
        <f>IF($I115&lt;G$14,MIN(Payline!N$5/10,COUNTIF(N113:N115,$AC$1))+MIN(Payline!N$4/10,COUNTIF(N114:N116,$AC$1))+MIN(Payline!N$3/10,COUNTIF(N115:N117,$AC$1)),"")</f>
        <v/>
      </c>
      <c r="AH115" s="46">
        <v>111</v>
      </c>
      <c r="AI115" s="43" t="str">
        <f>IF($I115&lt;C$14,MIN(Payline!J$5/10,COUNTIF(J113:J115,$AI$1))+MIN(Payline!J$4/10,COUNTIF(J114:J116,$AI$1))+MIN(Payline!J$3/10,COUNTIF(J115:J117,$AI$1)),"")</f>
        <v/>
      </c>
      <c r="AJ115" s="43" t="str">
        <f>IF($I115&lt;D$14,MIN(Payline!K$5/10,COUNTIF(K113:K115,$AI$1))+MIN(Payline!K$4/10,COUNTIF(K114:K116,$AI$1))+MIN(Payline!K$3/10,COUNTIF(K115:K117,$AI$1)),"")</f>
        <v/>
      </c>
      <c r="AK115" s="43" t="str">
        <f>IF($I115&lt;E$14,MIN(Payline!L$5/10,COUNTIF(L113:L115,$AI$1))+MIN(Payline!L$4/10,COUNTIF(L114:L116,$AI$1))+MIN(Payline!L$3/10,COUNTIF(L115:L117,$AI$1)),"")</f>
        <v/>
      </c>
      <c r="AL115" s="43" t="str">
        <f>IF($I115&lt;F$14,MIN(Payline!M$5/10,COUNTIF(M113:M115,$AI$1))+MIN(Payline!M$4/10,COUNTIF(M114:M116,$AI$1))+MIN(Payline!M$3/10,COUNTIF(M115:M117,$AI$1)),"")</f>
        <v/>
      </c>
      <c r="AM115" s="43" t="str">
        <f>IF($I115&lt;G$14,MIN(Payline!N$5/10,COUNTIF(N113:N115,$AI$1))+MIN(Payline!N$4/10,COUNTIF(N114:N116,$AI$1))+MIN(Payline!N$3/10,COUNTIF(N115:N117,$AI$1)),"")</f>
        <v/>
      </c>
      <c r="AN115" s="46">
        <v>111</v>
      </c>
      <c r="AO115" s="43" t="str">
        <f>IF($I115&lt;C$14,MIN(Payline!J$5/10,COUNTIF(J113:J115,$AO$1))+MIN(Payline!J$4/10,COUNTIF(J114:J116,$AO$1))+MIN(Payline!J$3/10,COUNTIF(J115:J117,$AO$1)),"")</f>
        <v/>
      </c>
      <c r="AP115" s="43" t="str">
        <f>IF($I115&lt;D$14,MIN(Payline!K$5/10,COUNTIF(K113:K115,$AO$1))+MIN(Payline!K$4/10,COUNTIF(K114:K116,$AO$1))+MIN(Payline!K$3/10,COUNTIF(K115:K117,$AO$1)),"")</f>
        <v/>
      </c>
      <c r="AQ115" s="43" t="str">
        <f>IF($I115&lt;E$14,MIN(Payline!L$5/10,COUNTIF(L113:L115,$AO$1))+MIN(Payline!L$4/10,COUNTIF(L114:L116,$AO$1))+MIN(Payline!L$3/10,COUNTIF(L115:L117,$AO$1)),"")</f>
        <v/>
      </c>
      <c r="AR115" s="43" t="str">
        <f>IF($I115&lt;F$14,MIN(Payline!M$5/10,COUNTIF(M113:M115,$AO$1))+MIN(Payline!M$4/10,COUNTIF(M114:M116,$AO$1))+MIN(Payline!M$3/10,COUNTIF(M115:M117,$AO$1)),"")</f>
        <v/>
      </c>
      <c r="AS115" s="43" t="str">
        <f>IF($I115&lt;G$14,MIN(Payline!N$5/10,COUNTIF(N113:N115,$AO$1))+MIN(Payline!N$4/10,COUNTIF(N114:N116,$AO$1))+MIN(Payline!N$3/10,COUNTIF(N115:N117,$AO$1)),"")</f>
        <v/>
      </c>
      <c r="AT115" s="46">
        <v>111</v>
      </c>
      <c r="AU115" s="43" t="str">
        <f>IF($I115&lt;C$14,MIN(Payline!J$5/10,COUNTIF(J113:J115,$AU$1))+MIN(Payline!J$4/10,COUNTIF(J114:J116,$AU$1))+MIN(Payline!J$3/10,COUNTIF(J115:J117,$AU$1)),"")</f>
        <v/>
      </c>
      <c r="AV115" s="43" t="str">
        <f>IF($I115&lt;D$14,MIN(Payline!K$5/10,COUNTIF(K113:K115,$AU$1))+MIN(Payline!K$4/10,COUNTIF(K114:K116,$AU$1))+MIN(Payline!K$3/10,COUNTIF(K115:K117,$AU$1)),"")</f>
        <v/>
      </c>
      <c r="AW115" s="43" t="str">
        <f>IF($I115&lt;E$14,MIN(Payline!L$5/10,COUNTIF(L113:L115,$AU$1))+MIN(Payline!L$4/10,COUNTIF(L114:L116,$AU$1))+MIN(Payline!L$3/10,COUNTIF(L115:L117,$AU$1)),"")</f>
        <v/>
      </c>
      <c r="AX115" s="43" t="str">
        <f>IF($I115&lt;F$14,MIN(Payline!M$5/10,COUNTIF(M113:M115,$AU$1))+MIN(Payline!M$4/10,COUNTIF(M114:M116,$AU$1))+MIN(Payline!M$3/10,COUNTIF(M115:M117,$AU$1)),"")</f>
        <v/>
      </c>
      <c r="AY115" s="43" t="str">
        <f>IF($I115&lt;G$14,MIN(Payline!N$5/10,COUNTIF(N113:N115,$AU$1))+MIN(Payline!N$4/10,COUNTIF(N114:N116,$AU$1))+MIN(Payline!N$3/10,COUNTIF(N115:N117,$AU$1)),"")</f>
        <v/>
      </c>
      <c r="AZ115" s="46">
        <v>111</v>
      </c>
      <c r="BA115" s="43" t="str" cm="1">
        <f t="array" aca="1" ref="BA115" ca="1">_xlfn.IFS(
    $I115=0,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$I115&lt;C$14, MIN(Payline!J$5/10, COUNTIF(J113:J115, $BA$1)) +
              MIN(Payline!J$4/10, COUNTIF(J114:J116, $BA$1)) +
              MIN(Payline!J$3/10, COUNTIF(J115:J117, $BA$1)),
    TRUE, ""
)</f>
        <v/>
      </c>
      <c r="BB115" s="43" t="str" cm="1">
        <f t="array" aca="1" ref="BB115" ca="1">_xlfn.IFS(
    $I115=0,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$I115&lt;D$14, MIN(Payline!K$5/10, COUNTIF(K113:K115, $BA$1)) +
              MIN(Payline!K$4/10, COUNTIF(K114:K116, $BA$1)) +
              MIN(Payline!K$3/10, COUNTIF(K115:K117, $BA$1)),
    TRUE, ""
)</f>
        <v/>
      </c>
      <c r="BC115" s="43" t="str" cm="1">
        <f t="array" aca="1" ref="BC115" ca="1">_xlfn.IFS(
    $I115=0,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$I115&lt;E$14, MIN(Payline!L$5/10, COUNTIF(L113:L115, $BA$1)) +
              MIN(Payline!L$4/10, COUNTIF(L114:L116, $BA$1)) +
              MIN(Payline!L$3/10, COUNTIF(L115:L117, $BA$1)),
    TRUE, ""
)</f>
        <v/>
      </c>
      <c r="BD115" s="43" t="str" cm="1">
        <f t="array" aca="1" ref="BD115" ca="1">_xlfn.IFS(
    $I115=0,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$I115&lt;F$14, MIN(Payline!M$5/10, COUNTIF(M113:M115, $BA$1)) +
              MIN(Payline!M$4/10, COUNTIF(M114:M116, $BA$1)) +
              MIN(Payline!M$3/10, COUNTIF(M115:M117, $BA$1)),
    TRUE, ""
)</f>
        <v/>
      </c>
      <c r="BE115" s="43" t="str" cm="1">
        <f t="array" aca="1" ref="BE115" ca="1">_xlfn.IFS(
    $I115=0,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$I115&lt;G$14, MIN(Payline!N$5/10, COUNTIF(N113:N115, $BA$1)) +
              MIN(Payline!N$4/10, COUNTIF(N114:N116, $BA$1)) +
              MIN(Payline!N$3/10, COUNTIF(N115:N117, $BA$1)),
    TRUE, ""
)</f>
        <v/>
      </c>
      <c r="BF115" s="46">
        <v>111</v>
      </c>
      <c r="BG115" s="43" t="str" cm="1">
        <f t="array" aca="1" ref="BG115" ca="1">_xlfn.IFS(
    $I115=0,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$I115&lt;C$14, MIN(Payline!J$5/10, COUNTIF(J113:J115, $BG$1)) +
              MIN(Payline!J$4/10, COUNTIF(J114:J116, $BG$1)) +
              MIN(Payline!J$3/10, COUNTIF(J115:J117, $BG$1)),
    TRUE, ""
)</f>
        <v/>
      </c>
      <c r="BH115" s="43" t="str" cm="1">
        <f t="array" aca="1" ref="BH115" ca="1">_xlfn.IFS(
    $I115=0,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$I115&lt;D$14, MIN(Payline!K$5/10, COUNTIF(K113:K115, $BG$1)) +
              MIN(Payline!K$4/10, COUNTIF(K114:K116, $BG$1)) +
              MIN(Payline!K$3/10, COUNTIF(K115:K117, $BG$1)),
    TRUE, ""
)</f>
        <v/>
      </c>
      <c r="BI115" s="43" t="str" cm="1">
        <f t="array" aca="1" ref="BI115" ca="1">_xlfn.IFS(
    $I115=0,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$I115&lt;E$14, MIN(Payline!L$5/10, COUNTIF(L113:L115, $BG$1)) +
              MIN(Payline!L$4/10, COUNTIF(L114:L116, $BG$1)) +
              MIN(Payline!L$3/10, COUNTIF(L115:L117, $BG$1)),
    TRUE, ""
)</f>
        <v/>
      </c>
      <c r="BJ115" s="43" t="str" cm="1">
        <f t="array" aca="1" ref="BJ115" ca="1">_xlfn.IFS(
    $I115=0,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$I115&lt;F$14, MIN(Payline!M$5/10, COUNTIF(M113:M115, $BG$1)) +
              MIN(Payline!M$4/10, COUNTIF(M114:M116, $BG$1)) +
              MIN(Payline!M$3/10, COUNTIF(M115:M117, $BG$1)),
    TRUE, ""
)</f>
        <v/>
      </c>
      <c r="BK115" s="43" t="str" cm="1">
        <f t="array" aca="1" ref="BK115" ca="1">_xlfn.IFS(
    $I115=0,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$I115&lt;G$14, MIN(Payline!N$5/10, COUNTIF(N113:N115, $BG$1)) +
              MIN(Payline!N$4/10, COUNTIF(N114:N116, $BG$1)) +
              MIN(Payline!N$3/10, COUNTIF(N115:N117, $BG$1)),
    TRUE, ""
)</f>
        <v/>
      </c>
      <c r="BL115" s="46">
        <v>111</v>
      </c>
      <c r="BM115" s="43" t="str" cm="1">
        <f t="array" aca="1" ref="BM115" ca="1">_xlfn.IFS(
    $I115=0,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$I115&lt;C$14, MIN(Payline!J$5/10, COUNTIF(J113:J115, $BM$1)) +
              MIN(Payline!J$4/10, COUNTIF(J114:J116, $BM$1)) +
              MIN(Payline!J$3/10, COUNTIF(J115:J117, $BM$1)),
    TRUE, ""
)</f>
        <v/>
      </c>
      <c r="BN115" s="43" t="str" cm="1">
        <f t="array" aca="1" ref="BN115" ca="1">_xlfn.IFS(
    $I115=0,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$I115&lt;D$14, MIN(Payline!K$5/10, COUNTIF(K113:K115, $BM$1)) +
              MIN(Payline!K$4/10, COUNTIF(K114:K116, $BM$1)) +
              MIN(Payline!K$3/10, COUNTIF(K115:K117, $BM$1)),
    TRUE, ""
)</f>
        <v/>
      </c>
      <c r="BO115" s="43" t="str" cm="1">
        <f t="array" aca="1" ref="BO115" ca="1">_xlfn.IFS(
    $I115=0,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$I115&lt;E$14, MIN(Payline!L$5/10, COUNTIF(L113:L115, $BM$1)) +
              MIN(Payline!L$4/10, COUNTIF(L114:L116, $BM$1)) +
              MIN(Payline!L$3/10, COUNTIF(L115:L117, $BM$1)),
    TRUE, ""
)</f>
        <v/>
      </c>
      <c r="BP115" s="43" t="str" cm="1">
        <f t="array" aca="1" ref="BP115" ca="1">_xlfn.IFS(
    $I115=0,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$I115&lt;F$14, MIN(Payline!M$5/10, COUNTIF(M113:M115, $BM$1)) +
              MIN(Payline!M$4/10, COUNTIF(M114:M116, $BM$1)) +
              MIN(Payline!M$3/10, COUNTIF(M115:M117, $BM$1)),
    TRUE, ""
)</f>
        <v/>
      </c>
      <c r="BQ115" s="161" t="str" cm="1">
        <f t="array" aca="1" ref="BQ115" ca="1">_xlfn.IFS(
    $I115=0,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$I115&lt;G$14, MIN(Payline!N$5/10, COUNTIF(N113:N115, $BM$1)) +
              MIN(Payline!N$4/10, COUNTIF(N114:N116, $BM$1)) +
              MIN(Payline!N$3/10, COUNTIF(N115:N117, $BM$1)),
    TRUE, ""
)</f>
        <v/>
      </c>
    </row>
    <row r="116" spans="1:69">
      <c r="A116" s="90" t="s">
        <v>6</v>
      </c>
      <c r="B116" s="63">
        <v>8</v>
      </c>
      <c r="C116" s="90">
        <f t="shared" ca="1" si="30"/>
        <v>10.8</v>
      </c>
      <c r="D116" s="43">
        <f t="shared" ca="1" si="30"/>
        <v>10.5</v>
      </c>
      <c r="E116" s="43">
        <f t="shared" ca="1" si="30"/>
        <v>10.8</v>
      </c>
      <c r="F116" s="43">
        <f t="shared" ca="1" si="30"/>
        <v>10.7</v>
      </c>
      <c r="G116" s="89">
        <f t="shared" ca="1" si="30"/>
        <v>10.8</v>
      </c>
      <c r="I116" s="84">
        <v>112</v>
      </c>
      <c r="J116" s="83"/>
      <c r="K116" s="83"/>
      <c r="L116" s="83"/>
      <c r="M116" s="83"/>
      <c r="N116" s="83"/>
      <c r="P116" s="46">
        <v>112</v>
      </c>
      <c r="Q116" s="43" t="str" cm="1">
        <f t="array" aca="1" ref="Q116" ca="1">_xlfn.IFS(
    $I116=0, MIN(Payline!J$5/10, COUNTIF(INDIRECT(ADDRESS(C$14+2, COLUMN(J$1))), $Q$1) + COUNTIF(INDIRECT(ADDRESS(C$14+3, COLUMN(J$1))), $Q$1) + COUNTIF(J$4, $Q$1)) +
          MIN(Payline!J$4/10, COUNTIF(INDIRECT(ADDRESS(C$14+3, COLUMN(J$1))), $Q$1) + COUNTIF(J$4, $Q$1) + COUNTIF(J$5, $Q$1)) +
          MIN(Payline!J$3/10, COUNTIF(J$4:J$6, $Q$1)),
    $I116=1, MIN(Payline!J$5/10, COUNTIF(INDIRECT(ADDRESS(C$14+3, COLUMN(J$1))), $Q$1) + COUNTIF(J$4, $Q$1) + COUNTIF(J$5, $Q$1)) +
          MIN(Payline!J$4/10, COUNTIF(J$4, $Q$1) + COUNTIF(J$5, $Q$1) + COUNTIF(J$6, $Q$1)) +
          MIN(Payline!J$3/10, COUNTIF(J$5:J$7, $Q$1)),
    $I116=(C$14-2), MIN(Payline!J$5/10, COUNTIF(INDIRECT(ADDRESS(C$14, COLUMN(J$1)) &amp; ":" &amp; ADDRESS(C$14+2, COLUMN(J$1))), $Q$1)) +
                 MIN(Payline!J$4/10, COUNTIF(INDIRECT(ADDRESS(C$14+1, COLUMN(J$1)) &amp; ":" &amp; ADDRESS(C$14+3, COLUMN(J$1))), $Q$1)) +
                 MIN(Payline!J$3/10, COUNTIF(INDIRECT(ADDRESS(C$14+2, COLUMN(J$1)) &amp; ":" &amp; ADDRESS(C$14+3, COLUMN(J$1))), $Q$1) + COUNTIF(J$4, $Q$1)),
    $I116=(C$14-1), MIN(Payline!J$5/10, COUNTIF(INDIRECT(ADDRESS(C$14+1, COLUMN(J$1)) &amp; ":" &amp; ADDRESS(C$14+3, COLUMN(J$1))), $Q$1)) +
                 MIN(Payline!J$4/10, COUNTIF(INDIRECT(ADDRESS(C$14+2, COLUMN(J$1)) &amp; ":" &amp; ADDRESS(C$14+3, COLUMN(J$1))), $Q$1) + COUNTIF(J$4, $Q$1)) +
                 MIN(Payline!J$3/10, COUNTIF(INDIRECT(ADDRESS(C$14+3, COLUMN(J$1))), $Q$1) + COUNTIF(J$4:J$5, $Q$1)),
    $I116&lt;C$14, MIN(Payline!J$5/10, COUNTIF(J114:J116, $Q$1)) +
              MIN(Payline!J$4/10, COUNTIF(J115:J117, $Q$1)) +
              MIN(Payline!J$3/10, COUNTIF(J116:J118, $Q$1)),
    TRUE, ""
)</f>
        <v/>
      </c>
      <c r="R116" s="43" t="str" cm="1">
        <f t="array" aca="1" ref="R116" ca="1">_xlfn.IFS(
    $I116=0, MIN(Payline!K$5/10, COUNTIF(INDIRECT(ADDRESS(D$14+2, COLUMN(K$1))), $Q$1) + COUNTIF(INDIRECT(ADDRESS(D$14+3, COLUMN(K$1))), $Q$1) + COUNTIF(K$4, $Q$1)) +
          MIN(Payline!K$4/10, COUNTIF(INDIRECT(ADDRESS(D$14+3, COLUMN(K$1))), $Q$1) + COUNTIF(K$4, $Q$1) + COUNTIF(K$5, $Q$1)) +
          MIN(Payline!K$3/10, COUNTIF(K$4:K$6, $Q$1)),
    $I116=1, MIN(Payline!K$5/10, COUNTIF(INDIRECT(ADDRESS(D$14+3, COLUMN(K$1))), $Q$1) + COUNTIF(K$4, $Q$1) + COUNTIF(K$5, $Q$1)) +
          MIN(Payline!K$4/10, COUNTIF(K$4, $Q$1) + COUNTIF(K$5, $Q$1) + COUNTIF(K$6, $Q$1)) +
          MIN(Payline!K$3/10, COUNTIF(K$5:K$7, $Q$1)),
    $I116=(D$14-2), MIN(Payline!K$5/10, COUNTIF(INDIRECT(ADDRESS(D$14, COLUMN(K$1)) &amp; ":" &amp; ADDRESS(D$14+2, COLUMN(K$1))), $Q$1)) +
                 MIN(Payline!K$4/10, COUNTIF(INDIRECT(ADDRESS(D$14+1, COLUMN(K$1)) &amp; ":" &amp; ADDRESS(D$14+3, COLUMN(K$1))), $Q$1)) +
                 MIN(Payline!K$3/10, COUNTIF(INDIRECT(ADDRESS(D$14+2, COLUMN(K$1)) &amp; ":" &amp; ADDRESS(D$14+3, COLUMN(K$1))), $Q$1) + COUNTIF(K$4, $Q$1)),
    $I116=(D$14-1), MIN(Payline!K$5/10, COUNTIF(INDIRECT(ADDRESS(D$14+1, COLUMN(K$1)) &amp; ":" &amp; ADDRESS(D$14+3, COLUMN(K$1))), $Q$1)) +
                 MIN(Payline!K$4/10, COUNTIF(INDIRECT(ADDRESS(D$14+2, COLUMN(K$1)) &amp; ":" &amp; ADDRESS(D$14+3, COLUMN(K$1))), $Q$1) + COUNTIF(K$4, $Q$1)) +
                 MIN(Payline!K$3/10, COUNTIF(INDIRECT(ADDRESS(D$14+3, COLUMN(K$1))), $Q$1) + COUNTIF(K$4:K$5, $Q$1)),
    $I116&lt;D$14, MIN(Payline!K$5/10, COUNTIF(K114:K116, $Q$1)) +
              MIN(Payline!K$4/10, COUNTIF(K115:K117, $Q$1)) +
              MIN(Payline!K$3/10, COUNTIF(K116:K118, $Q$1)),
    TRUE, ""
)</f>
        <v/>
      </c>
      <c r="S116" s="43" t="str" cm="1">
        <f t="array" aca="1" ref="S116" ca="1">_xlfn.IFS(
    $I116=0, MIN(Payline!L$5/10, COUNTIF(INDIRECT(ADDRESS(E$14+2, COLUMN(L$1))), $Q$1) + COUNTIF(INDIRECT(ADDRESS(E$14+3, COLUMN(L$1))), $Q$1) + COUNTIF(L$4, $Q$1)) +
          MIN(Payline!L$4/10, COUNTIF(INDIRECT(ADDRESS(E$14+3, COLUMN(L$1))), $Q$1) + COUNTIF(L$4, $Q$1) + COUNTIF(L$5, $Q$1)) +
          MIN(Payline!L$3/10, COUNTIF(L$4:L$6, $Q$1)),
    $I116=1, MIN(Payline!L$5/10, COUNTIF(INDIRECT(ADDRESS(E$14+3, COLUMN(L$1))), $Q$1) + COUNTIF(L$4, $Q$1) + COUNTIF(L$5, $Q$1)) +
          MIN(Payline!L$4/10, COUNTIF(L$4, $Q$1) + COUNTIF(L$5, $Q$1) + COUNTIF(L$6, $Q$1)) +
          MIN(Payline!L$3/10, COUNTIF(L$5:L$7, $Q$1)),
    $I116=(E$14-2), MIN(Payline!L$5/10, COUNTIF(INDIRECT(ADDRESS(E$14, COLUMN(L$1)) &amp; ":" &amp; ADDRESS(E$14+2, COLUMN(L$1))), $Q$1)) +
                 MIN(Payline!L$4/10, COUNTIF(INDIRECT(ADDRESS(E$14+1, COLUMN(L$1)) &amp; ":" &amp; ADDRESS(E$14+3, COLUMN(L$1))), $Q$1)) +
                 MIN(Payline!L$3/10, COUNTIF(INDIRECT(ADDRESS(E$14+2, COLUMN(L$1)) &amp; ":" &amp; ADDRESS(E$14+3, COLUMN(L$1))), $Q$1) + COUNTIF(L$4, $Q$1)),
    $I116=(E$14-1), MIN(Payline!L$5/10, COUNTIF(INDIRECT(ADDRESS(E$14+1, COLUMN(L$1)) &amp; ":" &amp; ADDRESS(E$14+3, COLUMN(L$1))), $Q$1)) +
                 MIN(Payline!L$4/10, COUNTIF(INDIRECT(ADDRESS(E$14+2, COLUMN(L$1)) &amp; ":" &amp; ADDRESS(E$14+3, COLUMN(L$1))), $Q$1) + COUNTIF(L$4, $Q$1)) +
                 MIN(Payline!L$3/10, COUNTIF(INDIRECT(ADDRESS(E$14+3, COLUMN(L$1))), $Q$1) + COUNTIF(L$4:L$5, $Q$1)),
    $I116&lt;E$14, MIN(Payline!L$5/10, COUNTIF(L114:L116, $Q$1)) +
              MIN(Payline!L$4/10, COUNTIF(L115:L117, $Q$1)) +
              MIN(Payline!L$3/10, COUNTIF(L116:L118, $Q$1)),
    TRUE, ""
)</f>
        <v/>
      </c>
      <c r="T116" s="43" t="str" cm="1">
        <f t="array" aca="1" ref="T116" ca="1">_xlfn.IFS(
    $I116=0, MIN(Payline!M$5/10, COUNTIF(INDIRECT(ADDRESS(F$14+2, COLUMN(M$1))), $Q$1) + COUNTIF(INDIRECT(ADDRESS(F$14+3, COLUMN(M$1))), $Q$1) + COUNTIF(M$4, $Q$1)) +
          MIN(Payline!M$4/10, COUNTIF(INDIRECT(ADDRESS(F$14+3, COLUMN(M$1))), $Q$1) + COUNTIF(M$4, $Q$1) + COUNTIF(M$5, $Q$1)) +
          MIN(Payline!M$3/10, COUNTIF(M$4:M$6, $Q$1)),
    $I116=1, MIN(Payline!M$5/10, COUNTIF(INDIRECT(ADDRESS(F$14+3, COLUMN(M$1))), $Q$1) + COUNTIF(M$4, $Q$1) + COUNTIF(M$5, $Q$1)) +
          MIN(Payline!M$4/10, COUNTIF(M$4, $Q$1) + COUNTIF(M$5, $Q$1) + COUNTIF(M$6, $Q$1)) +
          MIN(Payline!M$3/10, COUNTIF(M$5:M$7, $Q$1)),
    $I116=(F$14-2), MIN(Payline!M$5/10, COUNTIF(INDIRECT(ADDRESS(F$14, COLUMN(M$1)) &amp; ":" &amp; ADDRESS(F$14+2, COLUMN(M$1))), $Q$1)) +
                 MIN(Payline!M$4/10, COUNTIF(INDIRECT(ADDRESS(F$14+1, COLUMN(M$1)) &amp; ":" &amp; ADDRESS(F$14+3, COLUMN(M$1))), $Q$1)) +
                 MIN(Payline!M$3/10, COUNTIF(INDIRECT(ADDRESS(F$14+2, COLUMN(M$1)) &amp; ":" &amp; ADDRESS(F$14+3, COLUMN(M$1))), $Q$1) + COUNTIF(M$4, $Q$1)),
    $I116=(F$14-1), MIN(Payline!M$5/10, COUNTIF(INDIRECT(ADDRESS(F$14+1, COLUMN(M$1)) &amp; ":" &amp; ADDRESS(F$14+3, COLUMN(M$1))), $Q$1)) +
                 MIN(Payline!M$4/10, COUNTIF(INDIRECT(ADDRESS(F$14+2, COLUMN(M$1)) &amp; ":" &amp; ADDRESS(F$14+3, COLUMN(M$1))), $Q$1) + COUNTIF(M$4, $Q$1)) +
                 MIN(Payline!M$3/10, COUNTIF(INDIRECT(ADDRESS(F$14+3, COLUMN(M$1))), $Q$1) + COUNTIF(M$4:M$5, $Q$1)),
    $I116&lt;F$14, MIN(Payline!M$5/10, COUNTIF(M114:M116, $Q$1)) +
              MIN(Payline!M$4/10, COUNTIF(M115:M117, $Q$1)) +
              MIN(Payline!M$3/10, COUNTIF(M116:M118, $Q$1)),
    TRUE, ""
)</f>
        <v/>
      </c>
      <c r="U116" s="43" t="str" cm="1">
        <f t="array" aca="1" ref="U116" ca="1">_xlfn.IFS(
    $I116=0, MIN(Payline!N$5/10, COUNTIF(INDIRECT(ADDRESS(G$14+2, COLUMN(N$1))), $Q$1) + COUNTIF(INDIRECT(ADDRESS(G$14+3, COLUMN(N$1))), $Q$1) + COUNTIF(N$4, $Q$1)) +
          MIN(Payline!N$4/10, COUNTIF(INDIRECT(ADDRESS(G$14+3, COLUMN(N$1))), $Q$1) + COUNTIF(N$4, $Q$1) + COUNTIF(N$5, $Q$1)) +
          MIN(Payline!N$3/10, COUNTIF(N$4:N$6, $Q$1)),
    $I116=1, MIN(Payline!N$5/10, COUNTIF(INDIRECT(ADDRESS(G$14+3, COLUMN(N$1))), $Q$1) + COUNTIF(N$4, $Q$1) + COUNTIF(N$5, $Q$1)) +
          MIN(Payline!N$4/10, COUNTIF(N$4, $Q$1) + COUNTIF(N$5, $Q$1) + COUNTIF(N$6, $Q$1)) +
          MIN(Payline!N$3/10, COUNTIF(N$5:N$7, $Q$1)),
    $I116=(G$14-2), MIN(Payline!N$5/10, COUNTIF(INDIRECT(ADDRESS(G$14, COLUMN(N$1)) &amp; ":" &amp; ADDRESS(G$14+2, COLUMN(N$1))), $Q$1)) +
                 MIN(Payline!N$4/10, COUNTIF(INDIRECT(ADDRESS(G$14+1, COLUMN(N$1)) &amp; ":" &amp; ADDRESS(G$14+3, COLUMN(N$1))), $Q$1)) +
                 MIN(Payline!N$3/10, COUNTIF(INDIRECT(ADDRESS(G$14+2, COLUMN(N$1)) &amp; ":" &amp; ADDRESS(G$14+3, COLUMN(N$1))), $Q$1) + COUNTIF(N$4, $Q$1)),
    $I116=(G$14-1), MIN(Payline!N$5/10, COUNTIF(INDIRECT(ADDRESS(G$14+1, COLUMN(N$1)) &amp; ":" &amp; ADDRESS(G$14+3, COLUMN(N$1))), $Q$1)) +
                 MIN(Payline!N$4/10, COUNTIF(INDIRECT(ADDRESS(G$14+2, COLUMN(N$1)) &amp; ":" &amp; ADDRESS(G$14+3, COLUMN(N$1))), $Q$1) + COUNTIF(N$4, $Q$1)) +
                 MIN(Payline!N$3/10, COUNTIF(INDIRECT(ADDRESS(G$14+3, COLUMN(N$1))), $Q$1) + COUNTIF(N$4:N$5, $Q$1)),
    $I116&lt;G$14, MIN(Payline!N$5/10, COUNTIF(N114:N116, $Q$1)) +
              MIN(Payline!N$4/10, COUNTIF(N115:N117, $Q$1)) +
              MIN(Payline!N$3/10, COUNTIF(N116:N118, $Q$1)),
    TRUE, ""
)</f>
        <v/>
      </c>
      <c r="V116" s="46">
        <v>112</v>
      </c>
      <c r="W116" s="43" t="str">
        <f>IF($I116&lt;C$14,MIN(Payline!J$5/10,COUNTIF(J114:J116,$W$1))+MIN(Payline!J$4/10,COUNTIF(J115:J117,$W$1))+MIN(Payline!J$3/10,COUNTIF(J116:J118,$W$1)),"")</f>
        <v/>
      </c>
      <c r="X116" s="43" t="str">
        <f>IF($I116&lt;D$14,MIN(Payline!K$5/10,COUNTIF(K114:K116,$W$1))+MIN(Payline!K$4/10,COUNTIF(K115:K117,$W$1))+MIN(Payline!K$3/10,COUNTIF(K116:K118,$W$1)),"")</f>
        <v/>
      </c>
      <c r="Y116" s="43" t="str">
        <f>IF($I116&lt;E$14,MIN(Payline!L$5/10,COUNTIF(L114:L116,$W$1))+MIN(Payline!L$4/10,COUNTIF(L115:L117,$W$1))+MIN(Payline!L$3/10,COUNTIF(L116:L118,$W$1)),"")</f>
        <v/>
      </c>
      <c r="Z116" s="43" t="str">
        <f>IF($I116&lt;F$14,MIN(Payline!M$5/10,COUNTIF(M114:M116,$W$1))+MIN(Payline!M$4/10,COUNTIF(M115:M117,$W$1))+MIN(Payline!M$3/10,COUNTIF(M116:M118,$W$1)),"")</f>
        <v/>
      </c>
      <c r="AA116" s="43" t="str">
        <f>IF($I116&lt;G$14,MIN(Payline!N$5/10,COUNTIF(N114:N116,$W$1))+MIN(Payline!N$4/10,COUNTIF(N115:N117,$W$1))+MIN(Payline!N$3/10,COUNTIF(N116:N118,$W$1)),"")</f>
        <v/>
      </c>
      <c r="AB116" s="46">
        <v>112</v>
      </c>
      <c r="AC116" s="43" t="str">
        <f>IF($I116&lt;C$14,MIN(Payline!J$5/10,COUNTIF(J114:J116,$AC$1))+MIN(Payline!J$4/10,COUNTIF(J115:J117,$AC$1))+MIN(Payline!J$3/10,COUNTIF(J116:J118,$AC$1)),"")</f>
        <v/>
      </c>
      <c r="AD116" s="43" t="str">
        <f>IF($I116&lt;D$14,MIN(Payline!K$5/10,COUNTIF(K114:K116,$AC$1))+MIN(Payline!K$4/10,COUNTIF(K115:K117,$AC$1))+MIN(Payline!K$3/10,COUNTIF(K116:K118,$AC$1)),"")</f>
        <v/>
      </c>
      <c r="AE116" s="43" t="str">
        <f>IF($I116&lt;E$14,MIN(Payline!L$5/10,COUNTIF(L114:L116,$AC$1))+MIN(Payline!L$4/10,COUNTIF(L115:L117,$AC$1))+MIN(Payline!L$3/10,COUNTIF(L116:L118,$AC$1)),"")</f>
        <v/>
      </c>
      <c r="AF116" s="43" t="str">
        <f>IF($I116&lt;F$14,MIN(Payline!M$5/10,COUNTIF(M114:M116,$AC$1))+MIN(Payline!M$4/10,COUNTIF(M115:M117,$AC$1))+MIN(Payline!M$3/10,COUNTIF(M116:M118,$AC$1)),"")</f>
        <v/>
      </c>
      <c r="AG116" s="43" t="str">
        <f>IF($I116&lt;G$14,MIN(Payline!N$5/10,COUNTIF(N114:N116,$AC$1))+MIN(Payline!N$4/10,COUNTIF(N115:N117,$AC$1))+MIN(Payline!N$3/10,COUNTIF(N116:N118,$AC$1)),"")</f>
        <v/>
      </c>
      <c r="AH116" s="46">
        <v>112</v>
      </c>
      <c r="AI116" s="43" t="str">
        <f>IF($I116&lt;C$14,MIN(Payline!J$5/10,COUNTIF(J114:J116,$AI$1))+MIN(Payline!J$4/10,COUNTIF(J115:J117,$AI$1))+MIN(Payline!J$3/10,COUNTIF(J116:J118,$AI$1)),"")</f>
        <v/>
      </c>
      <c r="AJ116" s="43" t="str">
        <f>IF($I116&lt;D$14,MIN(Payline!K$5/10,COUNTIF(K114:K116,$AI$1))+MIN(Payline!K$4/10,COUNTIF(K115:K117,$AI$1))+MIN(Payline!K$3/10,COUNTIF(K116:K118,$AI$1)),"")</f>
        <v/>
      </c>
      <c r="AK116" s="43" t="str">
        <f>IF($I116&lt;E$14,MIN(Payline!L$5/10,COUNTIF(L114:L116,$AI$1))+MIN(Payline!L$4/10,COUNTIF(L115:L117,$AI$1))+MIN(Payline!L$3/10,COUNTIF(L116:L118,$AI$1)),"")</f>
        <v/>
      </c>
      <c r="AL116" s="43" t="str">
        <f>IF($I116&lt;F$14,MIN(Payline!M$5/10,COUNTIF(M114:M116,$AI$1))+MIN(Payline!M$4/10,COUNTIF(M115:M117,$AI$1))+MIN(Payline!M$3/10,COUNTIF(M116:M118,$AI$1)),"")</f>
        <v/>
      </c>
      <c r="AM116" s="43" t="str">
        <f>IF($I116&lt;G$14,MIN(Payline!N$5/10,COUNTIF(N114:N116,$AI$1))+MIN(Payline!N$4/10,COUNTIF(N115:N117,$AI$1))+MIN(Payline!N$3/10,COUNTIF(N116:N118,$AI$1)),"")</f>
        <v/>
      </c>
      <c r="AN116" s="46">
        <v>112</v>
      </c>
      <c r="AO116" s="43" t="str">
        <f>IF($I116&lt;C$14,MIN(Payline!J$5/10,COUNTIF(J114:J116,$AO$1))+MIN(Payline!J$4/10,COUNTIF(J115:J117,$AO$1))+MIN(Payline!J$3/10,COUNTIF(J116:J118,$AO$1)),"")</f>
        <v/>
      </c>
      <c r="AP116" s="43" t="str">
        <f>IF($I116&lt;D$14,MIN(Payline!K$5/10,COUNTIF(K114:K116,$AO$1))+MIN(Payline!K$4/10,COUNTIF(K115:K117,$AO$1))+MIN(Payline!K$3/10,COUNTIF(K116:K118,$AO$1)),"")</f>
        <v/>
      </c>
      <c r="AQ116" s="43" t="str">
        <f>IF($I116&lt;E$14,MIN(Payline!L$5/10,COUNTIF(L114:L116,$AO$1))+MIN(Payline!L$4/10,COUNTIF(L115:L117,$AO$1))+MIN(Payline!L$3/10,COUNTIF(L116:L118,$AO$1)),"")</f>
        <v/>
      </c>
      <c r="AR116" s="43" t="str">
        <f>IF($I116&lt;F$14,MIN(Payline!M$5/10,COUNTIF(M114:M116,$AO$1))+MIN(Payline!M$4/10,COUNTIF(M115:M117,$AO$1))+MIN(Payline!M$3/10,COUNTIF(M116:M118,$AO$1)),"")</f>
        <v/>
      </c>
      <c r="AS116" s="43" t="str">
        <f>IF($I116&lt;G$14,MIN(Payline!N$5/10,COUNTIF(N114:N116,$AO$1))+MIN(Payline!N$4/10,COUNTIF(N115:N117,$AO$1))+MIN(Payline!N$3/10,COUNTIF(N116:N118,$AO$1)),"")</f>
        <v/>
      </c>
      <c r="AT116" s="46">
        <v>112</v>
      </c>
      <c r="AU116" s="43" t="str">
        <f>IF($I116&lt;C$14,MIN(Payline!J$5/10,COUNTIF(J114:J116,$AU$1))+MIN(Payline!J$4/10,COUNTIF(J115:J117,$AU$1))+MIN(Payline!J$3/10,COUNTIF(J116:J118,$AU$1)),"")</f>
        <v/>
      </c>
      <c r="AV116" s="43" t="str">
        <f>IF($I116&lt;D$14,MIN(Payline!K$5/10,COUNTIF(K114:K116,$AU$1))+MIN(Payline!K$4/10,COUNTIF(K115:K117,$AU$1))+MIN(Payline!K$3/10,COUNTIF(K116:K118,$AU$1)),"")</f>
        <v/>
      </c>
      <c r="AW116" s="43" t="str">
        <f>IF($I116&lt;E$14,MIN(Payline!L$5/10,COUNTIF(L114:L116,$AU$1))+MIN(Payline!L$4/10,COUNTIF(L115:L117,$AU$1))+MIN(Payline!L$3/10,COUNTIF(L116:L118,$AU$1)),"")</f>
        <v/>
      </c>
      <c r="AX116" s="43" t="str">
        <f>IF($I116&lt;F$14,MIN(Payline!M$5/10,COUNTIF(M114:M116,$AU$1))+MIN(Payline!M$4/10,COUNTIF(M115:M117,$AU$1))+MIN(Payline!M$3/10,COUNTIF(M116:M118,$AU$1)),"")</f>
        <v/>
      </c>
      <c r="AY116" s="43" t="str">
        <f>IF($I116&lt;G$14,MIN(Payline!N$5/10,COUNTIF(N114:N116,$AU$1))+MIN(Payline!N$4/10,COUNTIF(N115:N117,$AU$1))+MIN(Payline!N$3/10,COUNTIF(N116:N118,$AU$1)),"")</f>
        <v/>
      </c>
      <c r="AZ116" s="46">
        <v>112</v>
      </c>
      <c r="BA116" s="43" t="str" cm="1">
        <f t="array" aca="1" ref="BA116" ca="1">_xlfn.IFS(
    $I116=0,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$I116&lt;C$14, MIN(Payline!J$5/10, COUNTIF(J114:J116, $BA$1)) +
              MIN(Payline!J$4/10, COUNTIF(J115:J117, $BA$1)) +
              MIN(Payline!J$3/10, COUNTIF(J116:J118, $BA$1)),
    TRUE, ""
)</f>
        <v/>
      </c>
      <c r="BB116" s="43" t="str" cm="1">
        <f t="array" aca="1" ref="BB116" ca="1">_xlfn.IFS(
    $I116=0,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$I116&lt;D$14, MIN(Payline!K$5/10, COUNTIF(K114:K116, $BA$1)) +
              MIN(Payline!K$4/10, COUNTIF(K115:K117, $BA$1)) +
              MIN(Payline!K$3/10, COUNTIF(K116:K118, $BA$1)),
    TRUE, ""
)</f>
        <v/>
      </c>
      <c r="BC116" s="43" t="str" cm="1">
        <f t="array" aca="1" ref="BC116" ca="1">_xlfn.IFS(
    $I116=0,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$I116&lt;E$14, MIN(Payline!L$5/10, COUNTIF(L114:L116, $BA$1)) +
              MIN(Payline!L$4/10, COUNTIF(L115:L117, $BA$1)) +
              MIN(Payline!L$3/10, COUNTIF(L116:L118, $BA$1)),
    TRUE, ""
)</f>
        <v/>
      </c>
      <c r="BD116" s="43" t="str" cm="1">
        <f t="array" aca="1" ref="BD116" ca="1">_xlfn.IFS(
    $I116=0,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$I116&lt;F$14, MIN(Payline!M$5/10, COUNTIF(M114:M116, $BA$1)) +
              MIN(Payline!M$4/10, COUNTIF(M115:M117, $BA$1)) +
              MIN(Payline!M$3/10, COUNTIF(M116:M118, $BA$1)),
    TRUE, ""
)</f>
        <v/>
      </c>
      <c r="BE116" s="43" t="str" cm="1">
        <f t="array" aca="1" ref="BE116" ca="1">_xlfn.IFS(
    $I116=0,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$I116&lt;G$14, MIN(Payline!N$5/10, COUNTIF(N114:N116, $BA$1)) +
              MIN(Payline!N$4/10, COUNTIF(N115:N117, $BA$1)) +
              MIN(Payline!N$3/10, COUNTIF(N116:N118, $BA$1)),
    TRUE, ""
)</f>
        <v/>
      </c>
      <c r="BF116" s="46">
        <v>112</v>
      </c>
      <c r="BG116" s="43" t="str" cm="1">
        <f t="array" aca="1" ref="BG116" ca="1">_xlfn.IFS(
    $I116=0,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$I116&lt;C$14, MIN(Payline!J$5/10, COUNTIF(J114:J116, $BG$1)) +
              MIN(Payline!J$4/10, COUNTIF(J115:J117, $BG$1)) +
              MIN(Payline!J$3/10, COUNTIF(J116:J118, $BG$1)),
    TRUE, ""
)</f>
        <v/>
      </c>
      <c r="BH116" s="43" t="str" cm="1">
        <f t="array" aca="1" ref="BH116" ca="1">_xlfn.IFS(
    $I116=0,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$I116&lt;D$14, MIN(Payline!K$5/10, COUNTIF(K114:K116, $BG$1)) +
              MIN(Payline!K$4/10, COUNTIF(K115:K117, $BG$1)) +
              MIN(Payline!K$3/10, COUNTIF(K116:K118, $BG$1)),
    TRUE, ""
)</f>
        <v/>
      </c>
      <c r="BI116" s="43" t="str" cm="1">
        <f t="array" aca="1" ref="BI116" ca="1">_xlfn.IFS(
    $I116=0,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$I116&lt;E$14, MIN(Payline!L$5/10, COUNTIF(L114:L116, $BG$1)) +
              MIN(Payline!L$4/10, COUNTIF(L115:L117, $BG$1)) +
              MIN(Payline!L$3/10, COUNTIF(L116:L118, $BG$1)),
    TRUE, ""
)</f>
        <v/>
      </c>
      <c r="BJ116" s="43" t="str" cm="1">
        <f t="array" aca="1" ref="BJ116" ca="1">_xlfn.IFS(
    $I116=0,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$I116&lt;F$14, MIN(Payline!M$5/10, COUNTIF(M114:M116, $BG$1)) +
              MIN(Payline!M$4/10, COUNTIF(M115:M117, $BG$1)) +
              MIN(Payline!M$3/10, COUNTIF(M116:M118, $BG$1)),
    TRUE, ""
)</f>
        <v/>
      </c>
      <c r="BK116" s="43" t="str" cm="1">
        <f t="array" aca="1" ref="BK116" ca="1">_xlfn.IFS(
    $I116=0,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$I116&lt;G$14, MIN(Payline!N$5/10, COUNTIF(N114:N116, $BG$1)) +
              MIN(Payline!N$4/10, COUNTIF(N115:N117, $BG$1)) +
              MIN(Payline!N$3/10, COUNTIF(N116:N118, $BG$1)),
    TRUE, ""
)</f>
        <v/>
      </c>
      <c r="BL116" s="46">
        <v>112</v>
      </c>
      <c r="BM116" s="43" t="str" cm="1">
        <f t="array" aca="1" ref="BM116" ca="1">_xlfn.IFS(
    $I116=0,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$I116&lt;C$14, MIN(Payline!J$5/10, COUNTIF(J114:J116, $BM$1)) +
              MIN(Payline!J$4/10, COUNTIF(J115:J117, $BM$1)) +
              MIN(Payline!J$3/10, COUNTIF(J116:J118, $BM$1)),
    TRUE, ""
)</f>
        <v/>
      </c>
      <c r="BN116" s="43" t="str" cm="1">
        <f t="array" aca="1" ref="BN116" ca="1">_xlfn.IFS(
    $I116=0,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$I116&lt;D$14, MIN(Payline!K$5/10, COUNTIF(K114:K116, $BM$1)) +
              MIN(Payline!K$4/10, COUNTIF(K115:K117, $BM$1)) +
              MIN(Payline!K$3/10, COUNTIF(K116:K118, $BM$1)),
    TRUE, ""
)</f>
        <v/>
      </c>
      <c r="BO116" s="43" t="str" cm="1">
        <f t="array" aca="1" ref="BO116" ca="1">_xlfn.IFS(
    $I116=0,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$I116&lt;E$14, MIN(Payline!L$5/10, COUNTIF(L114:L116, $BM$1)) +
              MIN(Payline!L$4/10, COUNTIF(L115:L117, $BM$1)) +
              MIN(Payline!L$3/10, COUNTIF(L116:L118, $BM$1)),
    TRUE, ""
)</f>
        <v/>
      </c>
      <c r="BP116" s="43" t="str" cm="1">
        <f t="array" aca="1" ref="BP116" ca="1">_xlfn.IFS(
    $I116=0,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$I116&lt;F$14, MIN(Payline!M$5/10, COUNTIF(M114:M116, $BM$1)) +
              MIN(Payline!M$4/10, COUNTIF(M115:M117, $BM$1)) +
              MIN(Payline!M$3/10, COUNTIF(M116:M118, $BM$1)),
    TRUE, ""
)</f>
        <v/>
      </c>
      <c r="BQ116" s="161" t="str" cm="1">
        <f t="array" aca="1" ref="BQ116" ca="1">_xlfn.IFS(
    $I116=0,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$I116&lt;G$14, MIN(Payline!N$5/10, COUNTIF(N114:N116, $BM$1)) +
              MIN(Payline!N$4/10, COUNTIF(N115:N117, $BM$1)) +
              MIN(Payline!N$3/10, COUNTIF(N116:N118, $BM$1)),
    TRUE, ""
)</f>
        <v/>
      </c>
    </row>
    <row r="117" spans="1:69" ht="16.5" thickBot="1">
      <c r="A117" s="88" t="s">
        <v>5</v>
      </c>
      <c r="B117" s="35">
        <v>9</v>
      </c>
      <c r="C117" s="88">
        <f t="shared" ca="1" si="30"/>
        <v>9.9</v>
      </c>
      <c r="D117" s="87">
        <f t="shared" ca="1" si="30"/>
        <v>9.9</v>
      </c>
      <c r="E117" s="87">
        <f t="shared" ca="1" si="30"/>
        <v>9.9</v>
      </c>
      <c r="F117" s="87">
        <f t="shared" ca="1" si="30"/>
        <v>11.2</v>
      </c>
      <c r="G117" s="86">
        <f t="shared" ca="1" si="30"/>
        <v>10.9</v>
      </c>
      <c r="I117" s="84">
        <v>113</v>
      </c>
      <c r="J117" s="83"/>
      <c r="K117" s="83"/>
      <c r="L117" s="83"/>
      <c r="M117" s="83"/>
      <c r="N117" s="83"/>
      <c r="P117" s="46">
        <v>113</v>
      </c>
      <c r="Q117" s="43" t="str">
        <f>IF($I117&lt;C$14,MIN(Payline!J$5/10,COUNTIF(J115:J117,$Q$1))+MIN(Payline!J$4/10,COUNTIF(J116:J118,$Q$1))+MIN(Payline!J$3/10,COUNTIF(J117:J119,$Q$1)),"")</f>
        <v/>
      </c>
      <c r="R117" s="43" t="str">
        <f>IF($I117&lt;D$14,MIN(Payline!K$5/10,COUNTIF(K115:K117,$Q$1))+MIN(Payline!K$4/10,COUNTIF(K116:K118,$Q$1))+MIN(Payline!K$3/10,COUNTIF(K117:K119,$Q$1)),"")</f>
        <v/>
      </c>
      <c r="S117" s="43" t="str">
        <f>IF($I117&lt;E$14,MIN(Payline!L$5/10,COUNTIF(L115:L117,$Q$1))+MIN(Payline!L$4/10,COUNTIF(L116:L118,$Q$1))+MIN(Payline!L$3/10,COUNTIF(L117:L119,$Q$1)),"")</f>
        <v/>
      </c>
      <c r="T117" s="43" t="str">
        <f>IF($I117&lt;F$14,MIN(Payline!M$5/10,COUNTIF(M115:M117,$Q$1))+MIN(Payline!M$4/10,COUNTIF(M116:M118,$Q$1))+MIN(Payline!M$3/10,COUNTIF(M117:M119,$Q$1)),"")</f>
        <v/>
      </c>
      <c r="U117" s="43" t="str">
        <f>IF($I117&lt;G$14,MIN(Payline!N$5/10,COUNTIF(N115:N117,$Q$1))+MIN(Payline!N$4/10,COUNTIF(N116:N118,$Q$1))+MIN(Payline!N$3/10,COUNTIF(N117:N119,$Q$1)),"")</f>
        <v/>
      </c>
      <c r="V117" s="46">
        <v>113</v>
      </c>
      <c r="W117" s="43" t="str">
        <f>IF($I117&lt;C$14,MIN(Payline!J$5/10,COUNTIF(J115:J117,$W$1))+MIN(Payline!J$4/10,COUNTIF(J116:J118,$W$1))+MIN(Payline!J$3/10,COUNTIF(J117:J119,$W$1)),"")</f>
        <v/>
      </c>
      <c r="X117" s="43" t="str">
        <f>IF($I117&lt;D$14,MIN(Payline!K$5/10,COUNTIF(K115:K117,$W$1))+MIN(Payline!K$4/10,COUNTIF(K116:K118,$W$1))+MIN(Payline!K$3/10,COUNTIF(K117:K119,$W$1)),"")</f>
        <v/>
      </c>
      <c r="Y117" s="43" t="str">
        <f>IF($I117&lt;E$14,MIN(Payline!L$5/10,COUNTIF(L115:L117,$W$1))+MIN(Payline!L$4/10,COUNTIF(L116:L118,$W$1))+MIN(Payline!L$3/10,COUNTIF(L117:L119,$W$1)),"")</f>
        <v/>
      </c>
      <c r="Z117" s="43" t="str">
        <f>IF($I117&lt;F$14,MIN(Payline!M$5/10,COUNTIF(M115:M117,$W$1))+MIN(Payline!M$4/10,COUNTIF(M116:M118,$W$1))+MIN(Payline!M$3/10,COUNTIF(M117:M119,$W$1)),"")</f>
        <v/>
      </c>
      <c r="AA117" s="43" t="str">
        <f>IF($I117&lt;G$14,MIN(Payline!N$5/10,COUNTIF(N115:N117,$W$1))+MIN(Payline!N$4/10,COUNTIF(N116:N118,$W$1))+MIN(Payline!N$3/10,COUNTIF(N117:N119,$W$1)),"")</f>
        <v/>
      </c>
      <c r="AB117" s="46">
        <v>113</v>
      </c>
      <c r="AC117" s="43" t="str">
        <f>IF($I117&lt;C$14,MIN(Payline!J$5/10,COUNTIF(J115:J117,$AC$1))+MIN(Payline!J$4/10,COUNTIF(J116:J118,$AC$1))+MIN(Payline!J$3/10,COUNTIF(J117:J119,$AC$1)),"")</f>
        <v/>
      </c>
      <c r="AD117" s="43" t="str">
        <f>IF($I117&lt;D$14,MIN(Payline!K$5/10,COUNTIF(K115:K117,$AC$1))+MIN(Payline!K$4/10,COUNTIF(K116:K118,$AC$1))+MIN(Payline!K$3/10,COUNTIF(K117:K119,$AC$1)),"")</f>
        <v/>
      </c>
      <c r="AE117" s="43" t="str">
        <f>IF($I117&lt;E$14,MIN(Payline!L$5/10,COUNTIF(L115:L117,$AC$1))+MIN(Payline!L$4/10,COUNTIF(L116:L118,$AC$1))+MIN(Payline!L$3/10,COUNTIF(L117:L119,$AC$1)),"")</f>
        <v/>
      </c>
      <c r="AF117" s="43" t="str">
        <f>IF($I117&lt;F$14,MIN(Payline!M$5/10,COUNTIF(M115:M117,$AC$1))+MIN(Payline!M$4/10,COUNTIF(M116:M118,$AC$1))+MIN(Payline!M$3/10,COUNTIF(M117:M119,$AC$1)),"")</f>
        <v/>
      </c>
      <c r="AG117" s="43" t="str">
        <f>IF($I117&lt;G$14,MIN(Payline!N$5/10,COUNTIF(N115:N117,$AC$1))+MIN(Payline!N$4/10,COUNTIF(N116:N118,$AC$1))+MIN(Payline!N$3/10,COUNTIF(N117:N119,$AC$1)),"")</f>
        <v/>
      </c>
      <c r="AH117" s="46">
        <v>113</v>
      </c>
      <c r="AI117" s="43" t="str">
        <f>IF($I117&lt;C$14,MIN(Payline!J$5/10,COUNTIF(J115:J117,$AI$1))+MIN(Payline!J$4/10,COUNTIF(J116:J118,$AI$1))+MIN(Payline!J$3/10,COUNTIF(J117:J119,$AI$1)),"")</f>
        <v/>
      </c>
      <c r="AJ117" s="43" t="str">
        <f>IF($I117&lt;D$14,MIN(Payline!K$5/10,COUNTIF(K115:K117,$AI$1))+MIN(Payline!K$4/10,COUNTIF(K116:K118,$AI$1))+MIN(Payline!K$3/10,COUNTIF(K117:K119,$AI$1)),"")</f>
        <v/>
      </c>
      <c r="AK117" s="43" t="str">
        <f>IF($I117&lt;E$14,MIN(Payline!L$5/10,COUNTIF(L115:L117,$AI$1))+MIN(Payline!L$4/10,COUNTIF(L116:L118,$AI$1))+MIN(Payline!L$3/10,COUNTIF(L117:L119,$AI$1)),"")</f>
        <v/>
      </c>
      <c r="AL117" s="43" t="str">
        <f>IF($I117&lt;F$14,MIN(Payline!M$5/10,COUNTIF(M115:M117,$AI$1))+MIN(Payline!M$4/10,COUNTIF(M116:M118,$AI$1))+MIN(Payline!M$3/10,COUNTIF(M117:M119,$AI$1)),"")</f>
        <v/>
      </c>
      <c r="AM117" s="43" t="str">
        <f>IF($I117&lt;G$14,MIN(Payline!N$5/10,COUNTIF(N115:N117,$AI$1))+MIN(Payline!N$4/10,COUNTIF(N116:N118,$AI$1))+MIN(Payline!N$3/10,COUNTIF(N117:N119,$AI$1)),"")</f>
        <v/>
      </c>
      <c r="AN117" s="46">
        <v>113</v>
      </c>
      <c r="AO117" s="43" t="str">
        <f>IF($I117&lt;C$14,MIN(Payline!J$5/10,COUNTIF(J115:J117,$AO$1))+MIN(Payline!J$4/10,COUNTIF(J116:J118,$AO$1))+MIN(Payline!J$3/10,COUNTIF(J117:J119,$AO$1)),"")</f>
        <v/>
      </c>
      <c r="AP117" s="43" t="str">
        <f>IF($I117&lt;D$14,MIN(Payline!K$5/10,COUNTIF(K115:K117,$AO$1))+MIN(Payline!K$4/10,COUNTIF(K116:K118,$AO$1))+MIN(Payline!K$3/10,COUNTIF(K117:K119,$AO$1)),"")</f>
        <v/>
      </c>
      <c r="AQ117" s="43" t="str">
        <f>IF($I117&lt;E$14,MIN(Payline!L$5/10,COUNTIF(L115:L117,$AO$1))+MIN(Payline!L$4/10,COUNTIF(L116:L118,$AO$1))+MIN(Payline!L$3/10,COUNTIF(L117:L119,$AO$1)),"")</f>
        <v/>
      </c>
      <c r="AR117" s="43" t="str">
        <f>IF($I117&lt;F$14,MIN(Payline!M$5/10,COUNTIF(M115:M117,$AO$1))+MIN(Payline!M$4/10,COUNTIF(M116:M118,$AO$1))+MIN(Payline!M$3/10,COUNTIF(M117:M119,$AO$1)),"")</f>
        <v/>
      </c>
      <c r="AS117" s="43" t="str">
        <f>IF($I117&lt;G$14,MIN(Payline!N$5/10,COUNTIF(N115:N117,$AO$1))+MIN(Payline!N$4/10,COUNTIF(N116:N118,$AO$1))+MIN(Payline!N$3/10,COUNTIF(N117:N119,$AO$1)),"")</f>
        <v/>
      </c>
      <c r="AT117" s="46">
        <v>113</v>
      </c>
      <c r="AU117" s="43" t="str">
        <f>IF($I117&lt;C$14,MIN(Payline!J$5/10,COUNTIF(J115:J117,$AU$1))+MIN(Payline!J$4/10,COUNTIF(J116:J118,$AU$1))+MIN(Payline!J$3/10,COUNTIF(J117:J119,$AU$1)),"")</f>
        <v/>
      </c>
      <c r="AV117" s="43" t="str">
        <f>IF($I117&lt;D$14,MIN(Payline!K$5/10,COUNTIF(K115:K117,$AU$1))+MIN(Payline!K$4/10,COUNTIF(K116:K118,$AU$1))+MIN(Payline!K$3/10,COUNTIF(K117:K119,$AU$1)),"")</f>
        <v/>
      </c>
      <c r="AW117" s="43" t="str">
        <f>IF($I117&lt;E$14,MIN(Payline!L$5/10,COUNTIF(L115:L117,$AU$1))+MIN(Payline!L$4/10,COUNTIF(L116:L118,$AU$1))+MIN(Payline!L$3/10,COUNTIF(L117:L119,$AU$1)),"")</f>
        <v/>
      </c>
      <c r="AX117" s="43" t="str">
        <f>IF($I117&lt;F$14,MIN(Payline!M$5/10,COUNTIF(M115:M117,$AU$1))+MIN(Payline!M$4/10,COUNTIF(M116:M118,$AU$1))+MIN(Payline!M$3/10,COUNTIF(M117:M119,$AU$1)),"")</f>
        <v/>
      </c>
      <c r="AY117" s="43" t="str">
        <f>IF($I117&lt;G$14,MIN(Payline!N$5/10,COUNTIF(N115:N117,$AU$1))+MIN(Payline!N$4/10,COUNTIF(N116:N118,$AU$1))+MIN(Payline!N$3/10,COUNTIF(N117:N119,$AU$1)),"")</f>
        <v/>
      </c>
      <c r="AZ117" s="46">
        <v>113</v>
      </c>
      <c r="BA117" s="43" t="str" cm="1">
        <f t="array" aca="1" ref="BA117" ca="1">_xlfn.IFS(
    $I117=0,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$I117&lt;C$14, MIN(Payline!J$5/10, COUNTIF(J115:J117, $BA$1)) +
              MIN(Payline!J$4/10, COUNTIF(J116:J118, $BA$1)) +
              MIN(Payline!J$3/10, COUNTIF(J117:J119, $BA$1)),
    TRUE, ""
)</f>
        <v/>
      </c>
      <c r="BB117" s="43" t="str" cm="1">
        <f t="array" aca="1" ref="BB117" ca="1">_xlfn.IFS(
    $I117=0,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$I117&lt;D$14, MIN(Payline!K$5/10, COUNTIF(K115:K117, $BA$1)) +
              MIN(Payline!K$4/10, COUNTIF(K116:K118, $BA$1)) +
              MIN(Payline!K$3/10, COUNTIF(K117:K119, $BA$1)),
    TRUE, ""
)</f>
        <v/>
      </c>
      <c r="BC117" s="43" t="str" cm="1">
        <f t="array" aca="1" ref="BC117" ca="1">_xlfn.IFS(
    $I117=0,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$I117&lt;E$14, MIN(Payline!L$5/10, COUNTIF(L115:L117, $BA$1)) +
              MIN(Payline!L$4/10, COUNTIF(L116:L118, $BA$1)) +
              MIN(Payline!L$3/10, COUNTIF(L117:L119, $BA$1)),
    TRUE, ""
)</f>
        <v/>
      </c>
      <c r="BD117" s="43" t="str" cm="1">
        <f t="array" aca="1" ref="BD117" ca="1">_xlfn.IFS(
    $I117=0,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$I117&lt;F$14, MIN(Payline!M$5/10, COUNTIF(M115:M117, $BA$1)) +
              MIN(Payline!M$4/10, COUNTIF(M116:M118, $BA$1)) +
              MIN(Payline!M$3/10, COUNTIF(M117:M119, $BA$1)),
    TRUE, ""
)</f>
        <v/>
      </c>
      <c r="BE117" s="43" t="str" cm="1">
        <f t="array" aca="1" ref="BE117" ca="1">_xlfn.IFS(
    $I117=0,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$I117&lt;G$14, MIN(Payline!N$5/10, COUNTIF(N115:N117, $BA$1)) +
              MIN(Payline!N$4/10, COUNTIF(N116:N118, $BA$1)) +
              MIN(Payline!N$3/10, COUNTIF(N117:N119, $BA$1)),
    TRUE, ""
)</f>
        <v/>
      </c>
      <c r="BF117" s="46">
        <v>113</v>
      </c>
      <c r="BG117" s="43" t="str" cm="1">
        <f t="array" aca="1" ref="BG117" ca="1">_xlfn.IFS(
    $I117=0,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$I117&lt;C$14, MIN(Payline!J$5/10, COUNTIF(J115:J117, $BG$1)) +
              MIN(Payline!J$4/10, COUNTIF(J116:J118, $BG$1)) +
              MIN(Payline!J$3/10, COUNTIF(J117:J119, $BG$1)),
    TRUE, ""
)</f>
        <v/>
      </c>
      <c r="BH117" s="43" t="str" cm="1">
        <f t="array" aca="1" ref="BH117" ca="1">_xlfn.IFS(
    $I117=0,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$I117&lt;D$14, MIN(Payline!K$5/10, COUNTIF(K115:K117, $BG$1)) +
              MIN(Payline!K$4/10, COUNTIF(K116:K118, $BG$1)) +
              MIN(Payline!K$3/10, COUNTIF(K117:K119, $BG$1)),
    TRUE, ""
)</f>
        <v/>
      </c>
      <c r="BI117" s="43" t="str" cm="1">
        <f t="array" aca="1" ref="BI117" ca="1">_xlfn.IFS(
    $I117=0,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$I117&lt;E$14, MIN(Payline!L$5/10, COUNTIF(L115:L117, $BG$1)) +
              MIN(Payline!L$4/10, COUNTIF(L116:L118, $BG$1)) +
              MIN(Payline!L$3/10, COUNTIF(L117:L119, $BG$1)),
    TRUE, ""
)</f>
        <v/>
      </c>
      <c r="BJ117" s="43" t="str" cm="1">
        <f t="array" aca="1" ref="BJ117" ca="1">_xlfn.IFS(
    $I117=0,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$I117&lt;F$14, MIN(Payline!M$5/10, COUNTIF(M115:M117, $BG$1)) +
              MIN(Payline!M$4/10, COUNTIF(M116:M118, $BG$1)) +
              MIN(Payline!M$3/10, COUNTIF(M117:M119, $BG$1)),
    TRUE, ""
)</f>
        <v/>
      </c>
      <c r="BK117" s="43" t="str" cm="1">
        <f t="array" aca="1" ref="BK117" ca="1">_xlfn.IFS(
    $I117=0,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$I117&lt;G$14, MIN(Payline!N$5/10, COUNTIF(N115:N117, $BG$1)) +
              MIN(Payline!N$4/10, COUNTIF(N116:N118, $BG$1)) +
              MIN(Payline!N$3/10, COUNTIF(N117:N119, $BG$1)),
    TRUE, ""
)</f>
        <v/>
      </c>
      <c r="BL117" s="46">
        <v>113</v>
      </c>
      <c r="BM117" s="43" t="str" cm="1">
        <f t="array" aca="1" ref="BM117" ca="1">_xlfn.IFS(
    $I117=0,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$I117&lt;C$14, MIN(Payline!J$5/10, COUNTIF(J115:J117, $BM$1)) +
              MIN(Payline!J$4/10, COUNTIF(J116:J118, $BM$1)) +
              MIN(Payline!J$3/10, COUNTIF(J117:J119, $BM$1)),
    TRUE, ""
)</f>
        <v/>
      </c>
      <c r="BN117" s="43" t="str" cm="1">
        <f t="array" aca="1" ref="BN117" ca="1">_xlfn.IFS(
    $I117=0,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$I117&lt;D$14, MIN(Payline!K$5/10, COUNTIF(K115:K117, $BM$1)) +
              MIN(Payline!K$4/10, COUNTIF(K116:K118, $BM$1)) +
              MIN(Payline!K$3/10, COUNTIF(K117:K119, $BM$1)),
    TRUE, ""
)</f>
        <v/>
      </c>
      <c r="BO117" s="43" t="str" cm="1">
        <f t="array" aca="1" ref="BO117" ca="1">_xlfn.IFS(
    $I117=0,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$I117&lt;E$14, MIN(Payline!L$5/10, COUNTIF(L115:L117, $BM$1)) +
              MIN(Payline!L$4/10, COUNTIF(L116:L118, $BM$1)) +
              MIN(Payline!L$3/10, COUNTIF(L117:L119, $BM$1)),
    TRUE, ""
)</f>
        <v/>
      </c>
      <c r="BP117" s="43" t="str" cm="1">
        <f t="array" aca="1" ref="BP117" ca="1">_xlfn.IFS(
    $I117=0,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$I117&lt;F$14, MIN(Payline!M$5/10, COUNTIF(M115:M117, $BM$1)) +
              MIN(Payline!M$4/10, COUNTIF(M116:M118, $BM$1)) +
              MIN(Payline!M$3/10, COUNTIF(M117:M119, $BM$1)),
    TRUE, ""
)</f>
        <v/>
      </c>
      <c r="BQ117" s="161" t="str" cm="1">
        <f t="array" aca="1" ref="BQ117" ca="1">_xlfn.IFS(
    $I117=0,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$I117&lt;G$14, MIN(Payline!N$5/10, COUNTIF(N115:N117, $BM$1)) +
              MIN(Payline!N$4/10, COUNTIF(N116:N118, $BM$1)) +
              MIN(Payline!N$3/10, COUNTIF(N117:N119, $BM$1)),
    TRUE, ""
)</f>
        <v/>
      </c>
    </row>
    <row r="118" spans="1:69">
      <c r="B118" s="12" t="s">
        <v>133</v>
      </c>
      <c r="C118" s="12">
        <f ca="1">SUM(C108:C117)</f>
        <v>100</v>
      </c>
      <c r="D118" s="12">
        <f ca="1">SUM(D108:D117)</f>
        <v>100.00000000000001</v>
      </c>
      <c r="E118" s="12">
        <f ca="1">SUM(E108:E117)</f>
        <v>100</v>
      </c>
      <c r="F118" s="12">
        <f ca="1">SUM(F108:F117)</f>
        <v>100.00000000000001</v>
      </c>
      <c r="G118" s="12">
        <f ca="1">SUM(G108:G117)</f>
        <v>100</v>
      </c>
      <c r="I118" s="84">
        <v>114</v>
      </c>
      <c r="J118" s="83"/>
      <c r="K118" s="83"/>
      <c r="L118" s="83"/>
      <c r="M118" s="83"/>
      <c r="N118" s="83"/>
      <c r="P118" s="46">
        <v>114</v>
      </c>
      <c r="Q118" s="43" t="str">
        <f>IF($I118&lt;C$14,MIN(Payline!J$5/10,COUNTIF(J116:J118,$Q$1))+MIN(Payline!J$4/10,COUNTIF(J117:J119,$Q$1))+MIN(Payline!J$3/10,COUNTIF(J118:J120,$Q$1)),"")</f>
        <v/>
      </c>
      <c r="R118" s="43" t="str">
        <f>IF($I118&lt;D$14,MIN(Payline!K$5/10,COUNTIF(K116:K118,$Q$1))+MIN(Payline!K$4/10,COUNTIF(K117:K119,$Q$1))+MIN(Payline!K$3/10,COUNTIF(K118:K120,$Q$1)),"")</f>
        <v/>
      </c>
      <c r="S118" s="43" t="str">
        <f>IF($I118&lt;E$14,MIN(Payline!L$5/10,COUNTIF(L116:L118,$Q$1))+MIN(Payline!L$4/10,COUNTIF(L117:L119,$Q$1))+MIN(Payline!L$3/10,COUNTIF(L118:L120,$Q$1)),"")</f>
        <v/>
      </c>
      <c r="T118" s="43" t="str">
        <f>IF($I118&lt;F$14,MIN(Payline!M$5/10,COUNTIF(M116:M118,$Q$1))+MIN(Payline!M$4/10,COUNTIF(M117:M119,$Q$1))+MIN(Payline!M$3/10,COUNTIF(M118:M120,$Q$1)),"")</f>
        <v/>
      </c>
      <c r="U118" s="43" t="str">
        <f>IF($I118&lt;G$14,MIN(Payline!N$5/10,COUNTIF(N116:N118,$Q$1))+MIN(Payline!N$4/10,COUNTIF(N117:N119,$Q$1))+MIN(Payline!N$3/10,COUNTIF(N118:N120,$Q$1)),"")</f>
        <v/>
      </c>
      <c r="V118" s="46">
        <v>114</v>
      </c>
      <c r="W118" s="43" t="str">
        <f>IF($I118&lt;C$14,MIN(Payline!J$5/10,COUNTIF(J116:J118,$W$1))+MIN(Payline!J$4/10,COUNTIF(J117:J119,$W$1))+MIN(Payline!J$3/10,COUNTIF(J118:J120,$W$1)),"")</f>
        <v/>
      </c>
      <c r="X118" s="43" t="str">
        <f>IF($I118&lt;D$14,MIN(Payline!K$5/10,COUNTIF(K116:K118,$W$1))+MIN(Payline!K$4/10,COUNTIF(K117:K119,$W$1))+MIN(Payline!K$3/10,COUNTIF(K118:K120,$W$1)),"")</f>
        <v/>
      </c>
      <c r="Y118" s="43" t="str">
        <f>IF($I118&lt;E$14,MIN(Payline!L$5/10,COUNTIF(L116:L118,$W$1))+MIN(Payline!L$4/10,COUNTIF(L117:L119,$W$1))+MIN(Payline!L$3/10,COUNTIF(L118:L120,$W$1)),"")</f>
        <v/>
      </c>
      <c r="Z118" s="43" t="str">
        <f>IF($I118&lt;F$14,MIN(Payline!M$5/10,COUNTIF(M116:M118,$W$1))+MIN(Payline!M$4/10,COUNTIF(M117:M119,$W$1))+MIN(Payline!M$3/10,COUNTIF(M118:M120,$W$1)),"")</f>
        <v/>
      </c>
      <c r="AA118" s="43" t="str">
        <f>IF($I118&lt;G$14,MIN(Payline!N$5/10,COUNTIF(N116:N118,$W$1))+MIN(Payline!N$4/10,COUNTIF(N117:N119,$W$1))+MIN(Payline!N$3/10,COUNTIF(N118:N120,$W$1)),"")</f>
        <v/>
      </c>
      <c r="AB118" s="46">
        <v>114</v>
      </c>
      <c r="AC118" s="43" t="str">
        <f>IF($I118&lt;C$14,MIN(Payline!J$5/10,COUNTIF(J116:J118,$AC$1))+MIN(Payline!J$4/10,COUNTIF(J117:J119,$AC$1))+MIN(Payline!J$3/10,COUNTIF(J118:J120,$AC$1)),"")</f>
        <v/>
      </c>
      <c r="AD118" s="43" t="str">
        <f>IF($I118&lt;D$14,MIN(Payline!K$5/10,COUNTIF(K116:K118,$AC$1))+MIN(Payline!K$4/10,COUNTIF(K117:K119,$AC$1))+MIN(Payline!K$3/10,COUNTIF(K118:K120,$AC$1)),"")</f>
        <v/>
      </c>
      <c r="AE118" s="43" t="str">
        <f>IF($I118&lt;E$14,MIN(Payline!L$5/10,COUNTIF(L116:L118,$AC$1))+MIN(Payline!L$4/10,COUNTIF(L117:L119,$AC$1))+MIN(Payline!L$3/10,COUNTIF(L118:L120,$AC$1)),"")</f>
        <v/>
      </c>
      <c r="AF118" s="43" t="str">
        <f>IF($I118&lt;F$14,MIN(Payline!M$5/10,COUNTIF(M116:M118,$AC$1))+MIN(Payline!M$4/10,COUNTIF(M117:M119,$AC$1))+MIN(Payline!M$3/10,COUNTIF(M118:M120,$AC$1)),"")</f>
        <v/>
      </c>
      <c r="AG118" s="43" t="str">
        <f>IF($I118&lt;G$14,MIN(Payline!N$5/10,COUNTIF(N116:N118,$AC$1))+MIN(Payline!N$4/10,COUNTIF(N117:N119,$AC$1))+MIN(Payline!N$3/10,COUNTIF(N118:N120,$AC$1)),"")</f>
        <v/>
      </c>
      <c r="AH118" s="46">
        <v>114</v>
      </c>
      <c r="AI118" s="43" t="str">
        <f>IF($I118&lt;C$14,MIN(Payline!J$5/10,COUNTIF(J116:J118,$AI$1))+MIN(Payline!J$4/10,COUNTIF(J117:J119,$AI$1))+MIN(Payline!J$3/10,COUNTIF(J118:J120,$AI$1)),"")</f>
        <v/>
      </c>
      <c r="AJ118" s="43" t="str">
        <f>IF($I118&lt;D$14,MIN(Payline!K$5/10,COUNTIF(K116:K118,$AI$1))+MIN(Payline!K$4/10,COUNTIF(K117:K119,$AI$1))+MIN(Payline!K$3/10,COUNTIF(K118:K120,$AI$1)),"")</f>
        <v/>
      </c>
      <c r="AK118" s="43" t="str">
        <f>IF($I118&lt;E$14,MIN(Payline!L$5/10,COUNTIF(L116:L118,$AI$1))+MIN(Payline!L$4/10,COUNTIF(L117:L119,$AI$1))+MIN(Payline!L$3/10,COUNTIF(L118:L120,$AI$1)),"")</f>
        <v/>
      </c>
      <c r="AL118" s="43" t="str">
        <f>IF($I118&lt;F$14,MIN(Payline!M$5/10,COUNTIF(M116:M118,$AI$1))+MIN(Payline!M$4/10,COUNTIF(M117:M119,$AI$1))+MIN(Payline!M$3/10,COUNTIF(M118:M120,$AI$1)),"")</f>
        <v/>
      </c>
      <c r="AM118" s="43" t="str">
        <f>IF($I118&lt;G$14,MIN(Payline!N$5/10,COUNTIF(N116:N118,$AI$1))+MIN(Payline!N$4/10,COUNTIF(N117:N119,$AI$1))+MIN(Payline!N$3/10,COUNTIF(N118:N120,$AI$1)),"")</f>
        <v/>
      </c>
      <c r="AN118" s="46">
        <v>114</v>
      </c>
      <c r="AO118" s="43" t="str">
        <f>IF($I118&lt;C$14,MIN(Payline!J$5/10,COUNTIF(J116:J118,$AO$1))+MIN(Payline!J$4/10,COUNTIF(J117:J119,$AO$1))+MIN(Payline!J$3/10,COUNTIF(J118:J120,$AO$1)),"")</f>
        <v/>
      </c>
      <c r="AP118" s="43" t="str">
        <f>IF($I118&lt;D$14,MIN(Payline!K$5/10,COUNTIF(K116:K118,$AO$1))+MIN(Payline!K$4/10,COUNTIF(K117:K119,$AO$1))+MIN(Payline!K$3/10,COUNTIF(K118:K120,$AO$1)),"")</f>
        <v/>
      </c>
      <c r="AQ118" s="43" t="str">
        <f>IF($I118&lt;E$14,MIN(Payline!L$5/10,COUNTIF(L116:L118,$AO$1))+MIN(Payline!L$4/10,COUNTIF(L117:L119,$AO$1))+MIN(Payline!L$3/10,COUNTIF(L118:L120,$AO$1)),"")</f>
        <v/>
      </c>
      <c r="AR118" s="43" t="str">
        <f>IF($I118&lt;F$14,MIN(Payline!M$5/10,COUNTIF(M116:M118,$AO$1))+MIN(Payline!M$4/10,COUNTIF(M117:M119,$AO$1))+MIN(Payline!M$3/10,COUNTIF(M118:M120,$AO$1)),"")</f>
        <v/>
      </c>
      <c r="AS118" s="43" t="str">
        <f>IF($I118&lt;G$14,MIN(Payline!N$5/10,COUNTIF(N116:N118,$AO$1))+MIN(Payline!N$4/10,COUNTIF(N117:N119,$AO$1))+MIN(Payline!N$3/10,COUNTIF(N118:N120,$AO$1)),"")</f>
        <v/>
      </c>
      <c r="AT118" s="46">
        <v>114</v>
      </c>
      <c r="AU118" s="43" t="str">
        <f>IF($I118&lt;C$14,MIN(Payline!J$5/10,COUNTIF(J116:J118,$AU$1))+MIN(Payline!J$4/10,COUNTIF(J117:J119,$AU$1))+MIN(Payline!J$3/10,COUNTIF(J118:J120,$AU$1)),"")</f>
        <v/>
      </c>
      <c r="AV118" s="43" t="str">
        <f>IF($I118&lt;D$14,MIN(Payline!K$5/10,COUNTIF(K116:K118,$AU$1))+MIN(Payline!K$4/10,COUNTIF(K117:K119,$AU$1))+MIN(Payline!K$3/10,COUNTIF(K118:K120,$AU$1)),"")</f>
        <v/>
      </c>
      <c r="AW118" s="43" t="str">
        <f>IF($I118&lt;E$14,MIN(Payline!L$5/10,COUNTIF(L116:L118,$AU$1))+MIN(Payline!L$4/10,COUNTIF(L117:L119,$AU$1))+MIN(Payline!L$3/10,COUNTIF(L118:L120,$AU$1)),"")</f>
        <v/>
      </c>
      <c r="AX118" s="43" t="str">
        <f>IF($I118&lt;F$14,MIN(Payline!M$5/10,COUNTIF(M116:M118,$AU$1))+MIN(Payline!M$4/10,COUNTIF(M117:M119,$AU$1))+MIN(Payline!M$3/10,COUNTIF(M118:M120,$AU$1)),"")</f>
        <v/>
      </c>
      <c r="AY118" s="43" t="str">
        <f>IF($I118&lt;G$14,MIN(Payline!N$5/10,COUNTIF(N116:N118,$AU$1))+MIN(Payline!N$4/10,COUNTIF(N117:N119,$AU$1))+MIN(Payline!N$3/10,COUNTIF(N118:N120,$AU$1)),"")</f>
        <v/>
      </c>
      <c r="AZ118" s="46">
        <v>114</v>
      </c>
      <c r="BA118" s="43" t="str" cm="1">
        <f t="array" aca="1" ref="BA118" ca="1">_xlfn.IFS(
    $I118=0,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$I118&lt;C$14, MIN(Payline!J$5/10, COUNTIF(J116:J118, $BA$1)) +
              MIN(Payline!J$4/10, COUNTIF(J117:J119, $BA$1)) +
              MIN(Payline!J$3/10, COUNTIF(J118:J120, $BA$1)),
    TRUE, ""
)</f>
        <v/>
      </c>
      <c r="BB118" s="43" t="str" cm="1">
        <f t="array" aca="1" ref="BB118" ca="1">_xlfn.IFS(
    $I118=0,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$I118&lt;D$14, MIN(Payline!K$5/10, COUNTIF(K116:K118, $BA$1)) +
              MIN(Payline!K$4/10, COUNTIF(K117:K119, $BA$1)) +
              MIN(Payline!K$3/10, COUNTIF(K118:K120, $BA$1)),
    TRUE, ""
)</f>
        <v/>
      </c>
      <c r="BC118" s="43" t="str" cm="1">
        <f t="array" aca="1" ref="BC118" ca="1">_xlfn.IFS(
    $I118=0,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$I118&lt;E$14, MIN(Payline!L$5/10, COUNTIF(L116:L118, $BA$1)) +
              MIN(Payline!L$4/10, COUNTIF(L117:L119, $BA$1)) +
              MIN(Payline!L$3/10, COUNTIF(L118:L120, $BA$1)),
    TRUE, ""
)</f>
        <v/>
      </c>
      <c r="BD118" s="43" t="str" cm="1">
        <f t="array" aca="1" ref="BD118" ca="1">_xlfn.IFS(
    $I118=0,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$I118&lt;F$14, MIN(Payline!M$5/10, COUNTIF(M116:M118, $BA$1)) +
              MIN(Payline!M$4/10, COUNTIF(M117:M119, $BA$1)) +
              MIN(Payline!M$3/10, COUNTIF(M118:M120, $BA$1)),
    TRUE, ""
)</f>
        <v/>
      </c>
      <c r="BE118" s="43" t="str" cm="1">
        <f t="array" aca="1" ref="BE118" ca="1">_xlfn.IFS(
    $I118=0,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$I118&lt;G$14, MIN(Payline!N$5/10, COUNTIF(N116:N118, $BA$1)) +
              MIN(Payline!N$4/10, COUNTIF(N117:N119, $BA$1)) +
              MIN(Payline!N$3/10, COUNTIF(N118:N120, $BA$1)),
    TRUE, ""
)</f>
        <v/>
      </c>
      <c r="BF118" s="46">
        <v>114</v>
      </c>
      <c r="BG118" s="43" t="str" cm="1">
        <f t="array" aca="1" ref="BG118" ca="1">_xlfn.IFS(
    $I118=0,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$I118&lt;C$14, MIN(Payline!J$5/10, COUNTIF(J116:J118, $BG$1)) +
              MIN(Payline!J$4/10, COUNTIF(J117:J119, $BG$1)) +
              MIN(Payline!J$3/10, COUNTIF(J118:J120, $BG$1)),
    TRUE, ""
)</f>
        <v/>
      </c>
      <c r="BH118" s="43" t="str" cm="1">
        <f t="array" aca="1" ref="BH118" ca="1">_xlfn.IFS(
    $I118=0,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$I118&lt;D$14, MIN(Payline!K$5/10, COUNTIF(K116:K118, $BG$1)) +
              MIN(Payline!K$4/10, COUNTIF(K117:K119, $BG$1)) +
              MIN(Payline!K$3/10, COUNTIF(K118:K120, $BG$1)),
    TRUE, ""
)</f>
        <v/>
      </c>
      <c r="BI118" s="43" t="str" cm="1">
        <f t="array" aca="1" ref="BI118" ca="1">_xlfn.IFS(
    $I118=0,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$I118&lt;E$14, MIN(Payline!L$5/10, COUNTIF(L116:L118, $BG$1)) +
              MIN(Payline!L$4/10, COUNTIF(L117:L119, $BG$1)) +
              MIN(Payline!L$3/10, COUNTIF(L118:L120, $BG$1)),
    TRUE, ""
)</f>
        <v/>
      </c>
      <c r="BJ118" s="43" t="str" cm="1">
        <f t="array" aca="1" ref="BJ118" ca="1">_xlfn.IFS(
    $I118=0,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$I118&lt;F$14, MIN(Payline!M$5/10, COUNTIF(M116:M118, $BG$1)) +
              MIN(Payline!M$4/10, COUNTIF(M117:M119, $BG$1)) +
              MIN(Payline!M$3/10, COUNTIF(M118:M120, $BG$1)),
    TRUE, ""
)</f>
        <v/>
      </c>
      <c r="BK118" s="43" t="str" cm="1">
        <f t="array" aca="1" ref="BK118" ca="1">_xlfn.IFS(
    $I118=0,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$I118&lt;G$14, MIN(Payline!N$5/10, COUNTIF(N116:N118, $BG$1)) +
              MIN(Payline!N$4/10, COUNTIF(N117:N119, $BG$1)) +
              MIN(Payline!N$3/10, COUNTIF(N118:N120, $BG$1)),
    TRUE, ""
)</f>
        <v/>
      </c>
      <c r="BL118" s="46">
        <v>114</v>
      </c>
      <c r="BM118" s="43" t="str" cm="1">
        <f t="array" aca="1" ref="BM118" ca="1">_xlfn.IFS(
    $I118=0,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$I118&lt;C$14, MIN(Payline!J$5/10, COUNTIF(J116:J118, $BM$1)) +
              MIN(Payline!J$4/10, COUNTIF(J117:J119, $BM$1)) +
              MIN(Payline!J$3/10, COUNTIF(J118:J120, $BM$1)),
    TRUE, ""
)</f>
        <v/>
      </c>
      <c r="BN118" s="43" t="str" cm="1">
        <f t="array" aca="1" ref="BN118" ca="1">_xlfn.IFS(
    $I118=0,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$I118&lt;D$14, MIN(Payline!K$5/10, COUNTIF(K116:K118, $BM$1)) +
              MIN(Payline!K$4/10, COUNTIF(K117:K119, $BM$1)) +
              MIN(Payline!K$3/10, COUNTIF(K118:K120, $BM$1)),
    TRUE, ""
)</f>
        <v/>
      </c>
      <c r="BO118" s="43" t="str" cm="1">
        <f t="array" aca="1" ref="BO118" ca="1">_xlfn.IFS(
    $I118=0,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$I118&lt;E$14, MIN(Payline!L$5/10, COUNTIF(L116:L118, $BM$1)) +
              MIN(Payline!L$4/10, COUNTIF(L117:L119, $BM$1)) +
              MIN(Payline!L$3/10, COUNTIF(L118:L120, $BM$1)),
    TRUE, ""
)</f>
        <v/>
      </c>
      <c r="BP118" s="43" t="str" cm="1">
        <f t="array" aca="1" ref="BP118" ca="1">_xlfn.IFS(
    $I118=0,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$I118&lt;F$14, MIN(Payline!M$5/10, COUNTIF(M116:M118, $BM$1)) +
              MIN(Payline!M$4/10, COUNTIF(M117:M119, $BM$1)) +
              MIN(Payline!M$3/10, COUNTIF(M118:M120, $BM$1)),
    TRUE, ""
)</f>
        <v/>
      </c>
      <c r="BQ118" s="161" t="str" cm="1">
        <f t="array" aca="1" ref="BQ118" ca="1">_xlfn.IFS(
    $I118=0,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$I118&lt;G$14, MIN(Payline!N$5/10, COUNTIF(N116:N118, $BM$1)) +
              MIN(Payline!N$4/10, COUNTIF(N117:N119, $BM$1)) +
              MIN(Payline!N$3/10, COUNTIF(N118:N120, $BM$1)),
    TRUE, ""
)</f>
        <v/>
      </c>
    </row>
    <row r="119" spans="1:69">
      <c r="I119" s="84">
        <v>115</v>
      </c>
      <c r="J119" s="83"/>
      <c r="K119" s="83"/>
      <c r="L119" s="83"/>
      <c r="M119" s="83"/>
      <c r="N119" s="83"/>
      <c r="P119" s="46">
        <v>115</v>
      </c>
      <c r="Q119" s="43" t="str">
        <f>IF($I119&lt;C$14,MIN(Payline!J$5/10,COUNTIF(J117:J119,$Q$1))+MIN(Payline!J$4/10,COUNTIF(J118:J120,$Q$1))+MIN(Payline!J$3/10,COUNTIF(J119:J121,$Q$1)),"")</f>
        <v/>
      </c>
      <c r="R119" s="43" t="str">
        <f>IF($I119&lt;D$14,MIN(Payline!K$5/10,COUNTIF(K117:K119,$Q$1))+MIN(Payline!K$4/10,COUNTIF(K118:K120,$Q$1))+MIN(Payline!K$3/10,COUNTIF(K119:K121,$Q$1)),"")</f>
        <v/>
      </c>
      <c r="S119" s="43" t="str">
        <f>IF($I119&lt;E$14,MIN(Payline!L$5/10,COUNTIF(L117:L119,$Q$1))+MIN(Payline!L$4/10,COUNTIF(L118:L120,$Q$1))+MIN(Payline!L$3/10,COUNTIF(L119:L121,$Q$1)),"")</f>
        <v/>
      </c>
      <c r="T119" s="43" t="str">
        <f>IF($I119&lt;F$14,MIN(Payline!M$5/10,COUNTIF(M117:M119,$Q$1))+MIN(Payline!M$4/10,COUNTIF(M118:M120,$Q$1))+MIN(Payline!M$3/10,COUNTIF(M119:M121,$Q$1)),"")</f>
        <v/>
      </c>
      <c r="U119" s="43" t="str">
        <f>IF($I119&lt;G$14,MIN(Payline!N$5/10,COUNTIF(N117:N119,$Q$1))+MIN(Payline!N$4/10,COUNTIF(N118:N120,$Q$1))+MIN(Payline!N$3/10,COUNTIF(N119:N121,$Q$1)),"")</f>
        <v/>
      </c>
      <c r="V119" s="46">
        <v>115</v>
      </c>
      <c r="W119" s="43" t="str">
        <f>IF($I119&lt;C$14,MIN(Payline!J$5/10,COUNTIF(J117:J119,$W$1))+MIN(Payline!J$4/10,COUNTIF(J118:J120,$W$1))+MIN(Payline!J$3/10,COUNTIF(J119:J121,$W$1)),"")</f>
        <v/>
      </c>
      <c r="X119" s="43" t="str">
        <f>IF($I119&lt;D$14,MIN(Payline!K$5/10,COUNTIF(K117:K119,$W$1))+MIN(Payline!K$4/10,COUNTIF(K118:K120,$W$1))+MIN(Payline!K$3/10,COUNTIF(K119:K121,$W$1)),"")</f>
        <v/>
      </c>
      <c r="Y119" s="43" t="str">
        <f>IF($I119&lt;E$14,MIN(Payline!L$5/10,COUNTIF(L117:L119,$W$1))+MIN(Payline!L$4/10,COUNTIF(L118:L120,$W$1))+MIN(Payline!L$3/10,COUNTIF(L119:L121,$W$1)),"")</f>
        <v/>
      </c>
      <c r="Z119" s="43" t="str">
        <f>IF($I119&lt;F$14,MIN(Payline!M$5/10,COUNTIF(M117:M119,$W$1))+MIN(Payline!M$4/10,COUNTIF(M118:M120,$W$1))+MIN(Payline!M$3/10,COUNTIF(M119:M121,$W$1)),"")</f>
        <v/>
      </c>
      <c r="AA119" s="43" t="str">
        <f>IF($I119&lt;G$14,MIN(Payline!N$5/10,COUNTIF(N117:N119,$W$1))+MIN(Payline!N$4/10,COUNTIF(N118:N120,$W$1))+MIN(Payline!N$3/10,COUNTIF(N119:N121,$W$1)),"")</f>
        <v/>
      </c>
      <c r="AB119" s="46">
        <v>115</v>
      </c>
      <c r="AC119" s="43" t="str">
        <f>IF($I119&lt;C$14,MIN(Payline!J$5/10,COUNTIF(J117:J119,$AC$1))+MIN(Payline!J$4/10,COUNTIF(J118:J120,$AC$1))+MIN(Payline!J$3/10,COUNTIF(J119:J121,$AC$1)),"")</f>
        <v/>
      </c>
      <c r="AD119" s="43" t="str">
        <f>IF($I119&lt;D$14,MIN(Payline!K$5/10,COUNTIF(K117:K119,$AC$1))+MIN(Payline!K$4/10,COUNTIF(K118:K120,$AC$1))+MIN(Payline!K$3/10,COUNTIF(K119:K121,$AC$1)),"")</f>
        <v/>
      </c>
      <c r="AE119" s="43" t="str">
        <f>IF($I119&lt;E$14,MIN(Payline!L$5/10,COUNTIF(L117:L119,$AC$1))+MIN(Payline!L$4/10,COUNTIF(L118:L120,$AC$1))+MIN(Payline!L$3/10,COUNTIF(L119:L121,$AC$1)),"")</f>
        <v/>
      </c>
      <c r="AF119" s="43" t="str">
        <f>IF($I119&lt;F$14,MIN(Payline!M$5/10,COUNTIF(M117:M119,$AC$1))+MIN(Payline!M$4/10,COUNTIF(M118:M120,$AC$1))+MIN(Payline!M$3/10,COUNTIF(M119:M121,$AC$1)),"")</f>
        <v/>
      </c>
      <c r="AG119" s="43" t="str">
        <f>IF($I119&lt;G$14,MIN(Payline!N$5/10,COUNTIF(N117:N119,$AC$1))+MIN(Payline!N$4/10,COUNTIF(N118:N120,$AC$1))+MIN(Payline!N$3/10,COUNTIF(N119:N121,$AC$1)),"")</f>
        <v/>
      </c>
      <c r="AH119" s="46">
        <v>115</v>
      </c>
      <c r="AI119" s="43" t="str">
        <f>IF($I119&lt;C$14,MIN(Payline!J$5/10,COUNTIF(J117:J119,$AI$1))+MIN(Payline!J$4/10,COUNTIF(J118:J120,$AI$1))+MIN(Payline!J$3/10,COUNTIF(J119:J121,$AI$1)),"")</f>
        <v/>
      </c>
      <c r="AJ119" s="43" t="str">
        <f>IF($I119&lt;D$14,MIN(Payline!K$5/10,COUNTIF(K117:K119,$AI$1))+MIN(Payline!K$4/10,COUNTIF(K118:K120,$AI$1))+MIN(Payline!K$3/10,COUNTIF(K119:K121,$AI$1)),"")</f>
        <v/>
      </c>
      <c r="AK119" s="43" t="str">
        <f>IF($I119&lt;E$14,MIN(Payline!L$5/10,COUNTIF(L117:L119,$AI$1))+MIN(Payline!L$4/10,COUNTIF(L118:L120,$AI$1))+MIN(Payline!L$3/10,COUNTIF(L119:L121,$AI$1)),"")</f>
        <v/>
      </c>
      <c r="AL119" s="43" t="str">
        <f>IF($I119&lt;F$14,MIN(Payline!M$5/10,COUNTIF(M117:M119,$AI$1))+MIN(Payline!M$4/10,COUNTIF(M118:M120,$AI$1))+MIN(Payline!M$3/10,COUNTIF(M119:M121,$AI$1)),"")</f>
        <v/>
      </c>
      <c r="AM119" s="43" t="str">
        <f>IF($I119&lt;G$14,MIN(Payline!N$5/10,COUNTIF(N117:N119,$AI$1))+MIN(Payline!N$4/10,COUNTIF(N118:N120,$AI$1))+MIN(Payline!N$3/10,COUNTIF(N119:N121,$AI$1)),"")</f>
        <v/>
      </c>
      <c r="AN119" s="46">
        <v>115</v>
      </c>
      <c r="AO119" s="43" t="str">
        <f>IF($I119&lt;C$14,MIN(Payline!J$5/10,COUNTIF(J117:J119,$AO$1))+MIN(Payline!J$4/10,COUNTIF(J118:J120,$AO$1))+MIN(Payline!J$3/10,COUNTIF(J119:J121,$AO$1)),"")</f>
        <v/>
      </c>
      <c r="AP119" s="43" t="str">
        <f>IF($I119&lt;D$14,MIN(Payline!K$5/10,COUNTIF(K117:K119,$AO$1))+MIN(Payline!K$4/10,COUNTIF(K118:K120,$AO$1))+MIN(Payline!K$3/10,COUNTIF(K119:K121,$AO$1)),"")</f>
        <v/>
      </c>
      <c r="AQ119" s="43" t="str">
        <f>IF($I119&lt;E$14,MIN(Payline!L$5/10,COUNTIF(L117:L119,$AO$1))+MIN(Payline!L$4/10,COUNTIF(L118:L120,$AO$1))+MIN(Payline!L$3/10,COUNTIF(L119:L121,$AO$1)),"")</f>
        <v/>
      </c>
      <c r="AR119" s="43" t="str">
        <f>IF($I119&lt;F$14,MIN(Payline!M$5/10,COUNTIF(M117:M119,$AO$1))+MIN(Payline!M$4/10,COUNTIF(M118:M120,$AO$1))+MIN(Payline!M$3/10,COUNTIF(M119:M121,$AO$1)),"")</f>
        <v/>
      </c>
      <c r="AS119" s="43" t="str">
        <f>IF($I119&lt;G$14,MIN(Payline!N$5/10,COUNTIF(N117:N119,$AO$1))+MIN(Payline!N$4/10,COUNTIF(N118:N120,$AO$1))+MIN(Payline!N$3/10,COUNTIF(N119:N121,$AO$1)),"")</f>
        <v/>
      </c>
      <c r="AT119" s="46">
        <v>115</v>
      </c>
      <c r="AU119" s="43" t="str">
        <f>IF($I119&lt;C$14,MIN(Payline!J$5/10,COUNTIF(J117:J119,$AU$1))+MIN(Payline!J$4/10,COUNTIF(J118:J120,$AU$1))+MIN(Payline!J$3/10,COUNTIF(J119:J121,$AU$1)),"")</f>
        <v/>
      </c>
      <c r="AV119" s="43" t="str">
        <f>IF($I119&lt;D$14,MIN(Payline!K$5/10,COUNTIF(K117:K119,$AU$1))+MIN(Payline!K$4/10,COUNTIF(K118:K120,$AU$1))+MIN(Payline!K$3/10,COUNTIF(K119:K121,$AU$1)),"")</f>
        <v/>
      </c>
      <c r="AW119" s="43" t="str">
        <f>IF($I119&lt;E$14,MIN(Payline!L$5/10,COUNTIF(L117:L119,$AU$1))+MIN(Payline!L$4/10,COUNTIF(L118:L120,$AU$1))+MIN(Payline!L$3/10,COUNTIF(L119:L121,$AU$1)),"")</f>
        <v/>
      </c>
      <c r="AX119" s="43" t="str">
        <f>IF($I119&lt;F$14,MIN(Payline!M$5/10,COUNTIF(M117:M119,$AU$1))+MIN(Payline!M$4/10,COUNTIF(M118:M120,$AU$1))+MIN(Payline!M$3/10,COUNTIF(M119:M121,$AU$1)),"")</f>
        <v/>
      </c>
      <c r="AY119" s="43" t="str">
        <f>IF($I119&lt;G$14,MIN(Payline!N$5/10,COUNTIF(N117:N119,$AU$1))+MIN(Payline!N$4/10,COUNTIF(N118:N120,$AU$1))+MIN(Payline!N$3/10,COUNTIF(N119:N121,$AU$1)),"")</f>
        <v/>
      </c>
      <c r="AZ119" s="46">
        <v>115</v>
      </c>
      <c r="BA119" s="43" t="str" cm="1">
        <f t="array" aca="1" ref="BA119" ca="1">_xlfn.IFS(
    $I119=0,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$I119=1,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$I119=(C$14-2),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$I119=(C$14-1),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$I119&lt;C$14, MIN(Payline!J$5/10, COUNTIF(J117:J119, $BA$1)) +
              MIN(Payline!J$4/10, COUNTIF(J118:J120, $BA$1)) +
              MIN(Payline!J$3/10, COUNTIF(J119:J121, $BA$1)),
    TRUE, ""
)</f>
        <v/>
      </c>
      <c r="BB119" s="43" t="str" cm="1">
        <f t="array" aca="1" ref="BB119" ca="1">_xlfn.IFS(
    $I119=0,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$I119=1,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$I119=(D$14-2),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$I119=(D$14-1),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$I119&lt;D$14, MIN(Payline!K$5/10, COUNTIF(K117:K119, $BA$1)) +
              MIN(Payline!K$4/10, COUNTIF(K118:K120, $BA$1)) +
              MIN(Payline!K$3/10, COUNTIF(K119:K121, $BA$1)),
    TRUE, ""
)</f>
        <v/>
      </c>
      <c r="BC119" s="43" t="str" cm="1">
        <f t="array" aca="1" ref="BC119" ca="1">_xlfn.IFS(
    $I119=0,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$I119=1,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$I119=(E$14-2),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$I119=(E$14-1),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$I119&lt;E$14, MIN(Payline!L$5/10, COUNTIF(L117:L119, $BA$1)) +
              MIN(Payline!L$4/10, COUNTIF(L118:L120, $BA$1)) +
              MIN(Payline!L$3/10, COUNTIF(L119:L121, $BA$1)),
    TRUE, ""
)</f>
        <v/>
      </c>
      <c r="BD119" s="43" t="str" cm="1">
        <f t="array" aca="1" ref="BD119" ca="1">_xlfn.IFS(
    $I119=0,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$I119=1,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$I119=(F$14-2),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$I119=(F$14-1),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$I119&lt;F$14, MIN(Payline!M$5/10, COUNTIF(M117:M119, $BA$1)) +
              MIN(Payline!M$4/10, COUNTIF(M118:M120, $BA$1)) +
              MIN(Payline!M$3/10, COUNTIF(M119:M121, $BA$1)),
    TRUE, ""
)</f>
        <v/>
      </c>
      <c r="BE119" s="43" t="str" cm="1">
        <f t="array" aca="1" ref="BE119" ca="1">_xlfn.IFS(
    $I119=0,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$I119=1,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$I119=(G$14-2),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$I119=(G$14-1),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$I119&lt;G$14, MIN(Payline!N$5/10, COUNTIF(N117:N119, $BA$1)) +
              MIN(Payline!N$4/10, COUNTIF(N118:N120, $BA$1)) +
              MIN(Payline!N$3/10, COUNTIF(N119:N121, $BA$1)),
    TRUE, ""
)</f>
        <v/>
      </c>
      <c r="BF119" s="46">
        <v>115</v>
      </c>
      <c r="BG119" s="43" t="str" cm="1">
        <f t="array" aca="1" ref="BG119" ca="1">_xlfn.IFS(
    $I119=0,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$I119=1,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$I119=(C$14-2),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$I119=(C$14-1),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$I119&lt;C$14, MIN(Payline!J$5/10, COUNTIF(J117:J119, $BG$1)) +
              MIN(Payline!J$4/10, COUNTIF(J118:J120, $BG$1)) +
              MIN(Payline!J$3/10, COUNTIF(J119:J121, $BG$1)),
    TRUE, ""
)</f>
        <v/>
      </c>
      <c r="BH119" s="43" t="str" cm="1">
        <f t="array" aca="1" ref="BH119" ca="1">_xlfn.IFS(
    $I119=0,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$I119=1,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$I119=(D$14-2),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$I119=(D$14-1),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$I119&lt;D$14, MIN(Payline!K$5/10, COUNTIF(K117:K119, $BG$1)) +
              MIN(Payline!K$4/10, COUNTIF(K118:K120, $BG$1)) +
              MIN(Payline!K$3/10, COUNTIF(K119:K121, $BG$1)),
    TRUE, ""
)</f>
        <v/>
      </c>
      <c r="BI119" s="43" t="str" cm="1">
        <f t="array" aca="1" ref="BI119" ca="1">_xlfn.IFS(
    $I119=0,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$I119=1,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$I119=(E$14-2),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$I119=(E$14-1),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$I119&lt;E$14, MIN(Payline!L$5/10, COUNTIF(L117:L119, $BG$1)) +
              MIN(Payline!L$4/10, COUNTIF(L118:L120, $BG$1)) +
              MIN(Payline!L$3/10, COUNTIF(L119:L121, $BG$1)),
    TRUE, ""
)</f>
        <v/>
      </c>
      <c r="BJ119" s="43" t="str" cm="1">
        <f t="array" aca="1" ref="BJ119" ca="1">_xlfn.IFS(
    $I119=0,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$I119=1,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$I119=(F$14-2),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$I119=(F$14-1),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$I119&lt;F$14, MIN(Payline!M$5/10, COUNTIF(M117:M119, $BG$1)) +
              MIN(Payline!M$4/10, COUNTIF(M118:M120, $BG$1)) +
              MIN(Payline!M$3/10, COUNTIF(M119:M121, $BG$1)),
    TRUE, ""
)</f>
        <v/>
      </c>
      <c r="BK119" s="43" t="str" cm="1">
        <f t="array" aca="1" ref="BK119" ca="1">_xlfn.IFS(
    $I119=0,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$I119=1,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$I119=(G$14-2),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$I119=(G$14-1),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$I119&lt;G$14, MIN(Payline!N$5/10, COUNTIF(N117:N119, $BG$1)) +
              MIN(Payline!N$4/10, COUNTIF(N118:N120, $BG$1)) +
              MIN(Payline!N$3/10, COUNTIF(N119:N121, $BG$1)),
    TRUE, ""
)</f>
        <v/>
      </c>
      <c r="BL119" s="46">
        <v>115</v>
      </c>
      <c r="BM119" s="43" t="str" cm="1">
        <f t="array" aca="1" ref="BM119" ca="1">_xlfn.IFS(
    $I119=0,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$I119=1,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$I119=(C$14-2),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$I119=(C$14-1),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$I119&lt;C$14, MIN(Payline!J$5/10, COUNTIF(J117:J119, $BM$1)) +
              MIN(Payline!J$4/10, COUNTIF(J118:J120, $BM$1)) +
              MIN(Payline!J$3/10, COUNTIF(J119:J121, $BM$1)),
    TRUE, ""
)</f>
        <v/>
      </c>
      <c r="BN119" s="43" t="str" cm="1">
        <f t="array" aca="1" ref="BN119" ca="1">_xlfn.IFS(
    $I119=0,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$I119=1,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$I119=(D$14-2),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$I119=(D$14-1),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$I119&lt;D$14, MIN(Payline!K$5/10, COUNTIF(K117:K119, $BM$1)) +
              MIN(Payline!K$4/10, COUNTIF(K118:K120, $BM$1)) +
              MIN(Payline!K$3/10, COUNTIF(K119:K121, $BM$1)),
    TRUE, ""
)</f>
        <v/>
      </c>
      <c r="BO119" s="43" t="str" cm="1">
        <f t="array" aca="1" ref="BO119" ca="1">_xlfn.IFS(
    $I119=0,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$I119=1,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$I119=(E$14-2),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$I119=(E$14-1),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$I119&lt;E$14, MIN(Payline!L$5/10, COUNTIF(L117:L119, $BM$1)) +
              MIN(Payline!L$4/10, COUNTIF(L118:L120, $BM$1)) +
              MIN(Payline!L$3/10, COUNTIF(L119:L121, $BM$1)),
    TRUE, ""
)</f>
        <v/>
      </c>
      <c r="BP119" s="43" t="str" cm="1">
        <f t="array" aca="1" ref="BP119" ca="1">_xlfn.IFS(
    $I119=0,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$I119=1,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$I119=(F$14-2),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$I119=(F$14-1),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$I119&lt;F$14, MIN(Payline!M$5/10, COUNTIF(M117:M119, $BM$1)) +
              MIN(Payline!M$4/10, COUNTIF(M118:M120, $BM$1)) +
              MIN(Payline!M$3/10, COUNTIF(M119:M121, $BM$1)),
    TRUE, ""
)</f>
        <v/>
      </c>
      <c r="BQ119" s="161" t="str" cm="1">
        <f t="array" aca="1" ref="BQ119" ca="1">_xlfn.IFS(
    $I119=0,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$I119=1,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$I119=(G$14-2),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$I119=(G$14-1),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$I119&lt;G$14, MIN(Payline!N$5/10, COUNTIF(N117:N119, $BM$1)) +
              MIN(Payline!N$4/10, COUNTIF(N118:N120, $BM$1)) +
              MIN(Payline!N$3/10, COUNTIF(N119:N121, $BM$1)),
    TRUE, ""
)</f>
        <v/>
      </c>
    </row>
    <row r="120" spans="1:69" ht="16.5" thickBot="1">
      <c r="A120" s="111" t="s">
        <v>201</v>
      </c>
      <c r="C120" s="110"/>
      <c r="I120" s="84">
        <v>116</v>
      </c>
      <c r="J120" s="83"/>
      <c r="K120" s="83"/>
      <c r="L120" s="83"/>
      <c r="M120" s="83"/>
      <c r="N120" s="83"/>
      <c r="P120" s="46">
        <v>116</v>
      </c>
      <c r="Q120" s="43" t="str">
        <f>IF($I120&lt;C$14,MIN(Payline!J$5/10,COUNTIF(J118:J120,$Q$1))+MIN(Payline!J$4/10,COUNTIF(J119:J121,$Q$1))+MIN(Payline!J$3/10,COUNTIF(J120:J122,$Q$1)),"")</f>
        <v/>
      </c>
      <c r="R120" s="43" t="str">
        <f>IF($I120&lt;D$14,MIN(Payline!K$5/10,COUNTIF(K118:K120,$Q$1))+MIN(Payline!K$4/10,COUNTIF(K119:K121,$Q$1))+MIN(Payline!K$3/10,COUNTIF(K120:K122,$Q$1)),"")</f>
        <v/>
      </c>
      <c r="S120" s="43" t="str">
        <f>IF($I120&lt;E$14,MIN(Payline!L$5/10,COUNTIF(L118:L120,$Q$1))+MIN(Payline!L$4/10,COUNTIF(L119:L121,$Q$1))+MIN(Payline!L$3/10,COUNTIF(L120:L122,$Q$1)),"")</f>
        <v/>
      </c>
      <c r="T120" s="43" t="str">
        <f>IF($I120&lt;F$14,MIN(Payline!M$5/10,COUNTIF(M118:M120,$Q$1))+MIN(Payline!M$4/10,COUNTIF(M119:M121,$Q$1))+MIN(Payline!M$3/10,COUNTIF(M120:M122,$Q$1)),"")</f>
        <v/>
      </c>
      <c r="U120" s="43" t="str">
        <f>IF($I120&lt;G$14,MIN(Payline!N$5/10,COUNTIF(N118:N120,$Q$1))+MIN(Payline!N$4/10,COUNTIF(N119:N121,$Q$1))+MIN(Payline!N$3/10,COUNTIF(N120:N122,$Q$1)),"")</f>
        <v/>
      </c>
      <c r="V120" s="46">
        <v>116</v>
      </c>
      <c r="W120" s="43" t="str">
        <f>IF($I120&lt;C$14,MIN(Payline!J$5/10,COUNTIF(J118:J120,$W$1))+MIN(Payline!J$4/10,COUNTIF(J119:J121,$W$1))+MIN(Payline!J$3/10,COUNTIF(J120:J122,$W$1)),"")</f>
        <v/>
      </c>
      <c r="X120" s="43" t="str">
        <f>IF($I120&lt;D$14,MIN(Payline!K$5/10,COUNTIF(K118:K120,$W$1))+MIN(Payline!K$4/10,COUNTIF(K119:K121,$W$1))+MIN(Payline!K$3/10,COUNTIF(K120:K122,$W$1)),"")</f>
        <v/>
      </c>
      <c r="Y120" s="43" t="str">
        <f>IF($I120&lt;E$14,MIN(Payline!L$5/10,COUNTIF(L118:L120,$W$1))+MIN(Payline!L$4/10,COUNTIF(L119:L121,$W$1))+MIN(Payline!L$3/10,COUNTIF(L120:L122,$W$1)),"")</f>
        <v/>
      </c>
      <c r="Z120" s="43" t="str">
        <f>IF($I120&lt;F$14,MIN(Payline!M$5/10,COUNTIF(M118:M120,$W$1))+MIN(Payline!M$4/10,COUNTIF(M119:M121,$W$1))+MIN(Payline!M$3/10,COUNTIF(M120:M122,$W$1)),"")</f>
        <v/>
      </c>
      <c r="AA120" s="43" t="str">
        <f>IF($I120&lt;G$14,MIN(Payline!N$5/10,COUNTIF(N118:N120,$W$1))+MIN(Payline!N$4/10,COUNTIF(N119:N121,$W$1))+MIN(Payline!N$3/10,COUNTIF(N120:N122,$W$1)),"")</f>
        <v/>
      </c>
      <c r="AB120" s="46">
        <v>116</v>
      </c>
      <c r="AC120" s="43" t="str">
        <f>IF($I120&lt;C$14,MIN(Payline!J$5/10,COUNTIF(J118:J120,$AC$1))+MIN(Payline!J$4/10,COUNTIF(J119:J121,$AC$1))+MIN(Payline!J$3/10,COUNTIF(J120:J122,$AC$1)),"")</f>
        <v/>
      </c>
      <c r="AD120" s="43" t="str">
        <f>IF($I120&lt;D$14,MIN(Payline!K$5/10,COUNTIF(K118:K120,$AC$1))+MIN(Payline!K$4/10,COUNTIF(K119:K121,$AC$1))+MIN(Payline!K$3/10,COUNTIF(K120:K122,$AC$1)),"")</f>
        <v/>
      </c>
      <c r="AE120" s="43" t="str">
        <f>IF($I120&lt;E$14,MIN(Payline!L$5/10,COUNTIF(L118:L120,$AC$1))+MIN(Payline!L$4/10,COUNTIF(L119:L121,$AC$1))+MIN(Payline!L$3/10,COUNTIF(L120:L122,$AC$1)),"")</f>
        <v/>
      </c>
      <c r="AF120" s="43" t="str">
        <f>IF($I120&lt;F$14,MIN(Payline!M$5/10,COUNTIF(M118:M120,$AC$1))+MIN(Payline!M$4/10,COUNTIF(M119:M121,$AC$1))+MIN(Payline!M$3/10,COUNTIF(M120:M122,$AC$1)),"")</f>
        <v/>
      </c>
      <c r="AG120" s="43" t="str">
        <f>IF($I120&lt;G$14,MIN(Payline!N$5/10,COUNTIF(N118:N120,$AC$1))+MIN(Payline!N$4/10,COUNTIF(N119:N121,$AC$1))+MIN(Payline!N$3/10,COUNTIF(N120:N122,$AC$1)),"")</f>
        <v/>
      </c>
      <c r="AH120" s="46">
        <v>116</v>
      </c>
      <c r="AI120" s="43" t="str">
        <f>IF($I120&lt;C$14,MIN(Payline!J$5/10,COUNTIF(J118:J120,$AI$1))+MIN(Payline!J$4/10,COUNTIF(J119:J121,$AI$1))+MIN(Payline!J$3/10,COUNTIF(J120:J122,$AI$1)),"")</f>
        <v/>
      </c>
      <c r="AJ120" s="43" t="str">
        <f>IF($I120&lt;D$14,MIN(Payline!K$5/10,COUNTIF(K118:K120,$AI$1))+MIN(Payline!K$4/10,COUNTIF(K119:K121,$AI$1))+MIN(Payline!K$3/10,COUNTIF(K120:K122,$AI$1)),"")</f>
        <v/>
      </c>
      <c r="AK120" s="43" t="str">
        <f>IF($I120&lt;E$14,MIN(Payline!L$5/10,COUNTIF(L118:L120,$AI$1))+MIN(Payline!L$4/10,COUNTIF(L119:L121,$AI$1))+MIN(Payline!L$3/10,COUNTIF(L120:L122,$AI$1)),"")</f>
        <v/>
      </c>
      <c r="AL120" s="43" t="str">
        <f>IF($I120&lt;F$14,MIN(Payline!M$5/10,COUNTIF(M118:M120,$AI$1))+MIN(Payline!M$4/10,COUNTIF(M119:M121,$AI$1))+MIN(Payline!M$3/10,COUNTIF(M120:M122,$AI$1)),"")</f>
        <v/>
      </c>
      <c r="AM120" s="43" t="str">
        <f>IF($I120&lt;G$14,MIN(Payline!N$5/10,COUNTIF(N118:N120,$AI$1))+MIN(Payline!N$4/10,COUNTIF(N119:N121,$AI$1))+MIN(Payline!N$3/10,COUNTIF(N120:N122,$AI$1)),"")</f>
        <v/>
      </c>
      <c r="AN120" s="46">
        <v>116</v>
      </c>
      <c r="AO120" s="43" t="str">
        <f>IF($I120&lt;C$14,MIN(Payline!J$5/10,COUNTIF(J118:J120,$AO$1))+MIN(Payline!J$4/10,COUNTIF(J119:J121,$AO$1))+MIN(Payline!J$3/10,COUNTIF(J120:J122,$AO$1)),"")</f>
        <v/>
      </c>
      <c r="AP120" s="43" t="str">
        <f>IF($I120&lt;D$14,MIN(Payline!K$5/10,COUNTIF(K118:K120,$AO$1))+MIN(Payline!K$4/10,COUNTIF(K119:K121,$AO$1))+MIN(Payline!K$3/10,COUNTIF(K120:K122,$AO$1)),"")</f>
        <v/>
      </c>
      <c r="AQ120" s="43" t="str">
        <f>IF($I120&lt;E$14,MIN(Payline!L$5/10,COUNTIF(L118:L120,$AO$1))+MIN(Payline!L$4/10,COUNTIF(L119:L121,$AO$1))+MIN(Payline!L$3/10,COUNTIF(L120:L122,$AO$1)),"")</f>
        <v/>
      </c>
      <c r="AR120" s="43" t="str">
        <f>IF($I120&lt;F$14,MIN(Payline!M$5/10,COUNTIF(M118:M120,$AO$1))+MIN(Payline!M$4/10,COUNTIF(M119:M121,$AO$1))+MIN(Payline!M$3/10,COUNTIF(M120:M122,$AO$1)),"")</f>
        <v/>
      </c>
      <c r="AS120" s="43" t="str">
        <f>IF($I120&lt;G$14,MIN(Payline!N$5/10,COUNTIF(N118:N120,$AO$1))+MIN(Payline!N$4/10,COUNTIF(N119:N121,$AO$1))+MIN(Payline!N$3/10,COUNTIF(N120:N122,$AO$1)),"")</f>
        <v/>
      </c>
      <c r="AT120" s="46">
        <v>116</v>
      </c>
      <c r="AU120" s="43" t="str">
        <f>IF($I120&lt;C$14,MIN(Payline!J$5/10,COUNTIF(J118:J120,$AU$1))+MIN(Payline!J$4/10,COUNTIF(J119:J121,$AU$1))+MIN(Payline!J$3/10,COUNTIF(J120:J122,$AU$1)),"")</f>
        <v/>
      </c>
      <c r="AV120" s="43" t="str">
        <f>IF($I120&lt;D$14,MIN(Payline!K$5/10,COUNTIF(K118:K120,$AU$1))+MIN(Payline!K$4/10,COUNTIF(K119:K121,$AU$1))+MIN(Payline!K$3/10,COUNTIF(K120:K122,$AU$1)),"")</f>
        <v/>
      </c>
      <c r="AW120" s="43" t="str">
        <f>IF($I120&lt;E$14,MIN(Payline!L$5/10,COUNTIF(L118:L120,$AU$1))+MIN(Payline!L$4/10,COUNTIF(L119:L121,$AU$1))+MIN(Payline!L$3/10,COUNTIF(L120:L122,$AU$1)),"")</f>
        <v/>
      </c>
      <c r="AX120" s="43" t="str">
        <f>IF($I120&lt;F$14,MIN(Payline!M$5/10,COUNTIF(M118:M120,$AU$1))+MIN(Payline!M$4/10,COUNTIF(M119:M121,$AU$1))+MIN(Payline!M$3/10,COUNTIF(M120:M122,$AU$1)),"")</f>
        <v/>
      </c>
      <c r="AY120" s="43" t="str">
        <f>IF($I120&lt;G$14,MIN(Payline!N$5/10,COUNTIF(N118:N120,$AU$1))+MIN(Payline!N$4/10,COUNTIF(N119:N121,$AU$1))+MIN(Payline!N$3/10,COUNTIF(N120:N122,$AU$1)),"")</f>
        <v/>
      </c>
      <c r="AZ120" s="46">
        <v>116</v>
      </c>
      <c r="BA120" s="43" t="str" cm="1">
        <f t="array" aca="1" ref="BA120" ca="1">_xlfn.IFS(
    $I120=0,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$I120&lt;C$14, MIN(Payline!J$5/10, COUNTIF(J118:J120, $BA$1)) +
              MIN(Payline!J$4/10, COUNTIF(J119:J121, $BA$1)) +
              MIN(Payline!J$3/10, COUNTIF(J120:J122, $BA$1)),
    TRUE, ""
)</f>
        <v/>
      </c>
      <c r="BB120" s="43" t="str" cm="1">
        <f t="array" aca="1" ref="BB120" ca="1">_xlfn.IFS(
    $I120=0,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$I120&lt;D$14, MIN(Payline!K$5/10, COUNTIF(K118:K120, $BA$1)) +
              MIN(Payline!K$4/10, COUNTIF(K119:K121, $BA$1)) +
              MIN(Payline!K$3/10, COUNTIF(K120:K122, $BA$1)),
    TRUE, ""
)</f>
        <v/>
      </c>
      <c r="BC120" s="43" t="str" cm="1">
        <f t="array" aca="1" ref="BC120" ca="1">_xlfn.IFS(
    $I120=0,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$I120&lt;E$14, MIN(Payline!L$5/10, COUNTIF(L118:L120, $BA$1)) +
              MIN(Payline!L$4/10, COUNTIF(L119:L121, $BA$1)) +
              MIN(Payline!L$3/10, COUNTIF(L120:L122, $BA$1)),
    TRUE, ""
)</f>
        <v/>
      </c>
      <c r="BD120" s="43" t="str" cm="1">
        <f t="array" aca="1" ref="BD120" ca="1">_xlfn.IFS(
    $I120=0,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$I120&lt;F$14, MIN(Payline!M$5/10, COUNTIF(M118:M120, $BA$1)) +
              MIN(Payline!M$4/10, COUNTIF(M119:M121, $BA$1)) +
              MIN(Payline!M$3/10, COUNTIF(M120:M122, $BA$1)),
    TRUE, ""
)</f>
        <v/>
      </c>
      <c r="BE120" s="43" t="str" cm="1">
        <f t="array" aca="1" ref="BE120" ca="1">_xlfn.IFS(
    $I120=0,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$I120&lt;G$14, MIN(Payline!N$5/10, COUNTIF(N118:N120, $BA$1)) +
              MIN(Payline!N$4/10, COUNTIF(N119:N121, $BA$1)) +
              MIN(Payline!N$3/10, COUNTIF(N120:N122, $BA$1)),
    TRUE, ""
)</f>
        <v/>
      </c>
      <c r="BF120" s="46">
        <v>116</v>
      </c>
      <c r="BG120" s="43" t="str" cm="1">
        <f t="array" aca="1" ref="BG120" ca="1">_xlfn.IFS(
    $I120=0,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$I120&lt;C$14, MIN(Payline!J$5/10, COUNTIF(J118:J120, $BG$1)) +
              MIN(Payline!J$4/10, COUNTIF(J119:J121, $BG$1)) +
              MIN(Payline!J$3/10, COUNTIF(J120:J122, $BG$1)),
    TRUE, ""
)</f>
        <v/>
      </c>
      <c r="BH120" s="43" t="str" cm="1">
        <f t="array" aca="1" ref="BH120" ca="1">_xlfn.IFS(
    $I120=0,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$I120&lt;D$14, MIN(Payline!K$5/10, COUNTIF(K118:K120, $BG$1)) +
              MIN(Payline!K$4/10, COUNTIF(K119:K121, $BG$1)) +
              MIN(Payline!K$3/10, COUNTIF(K120:K122, $BG$1)),
    TRUE, ""
)</f>
        <v/>
      </c>
      <c r="BI120" s="43" t="str" cm="1">
        <f t="array" aca="1" ref="BI120" ca="1">_xlfn.IFS(
    $I120=0,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$I120&lt;E$14, MIN(Payline!L$5/10, COUNTIF(L118:L120, $BG$1)) +
              MIN(Payline!L$4/10, COUNTIF(L119:L121, $BG$1)) +
              MIN(Payline!L$3/10, COUNTIF(L120:L122, $BG$1)),
    TRUE, ""
)</f>
        <v/>
      </c>
      <c r="BJ120" s="43" t="str" cm="1">
        <f t="array" aca="1" ref="BJ120" ca="1">_xlfn.IFS(
    $I120=0,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$I120&lt;F$14, MIN(Payline!M$5/10, COUNTIF(M118:M120, $BG$1)) +
              MIN(Payline!M$4/10, COUNTIF(M119:M121, $BG$1)) +
              MIN(Payline!M$3/10, COUNTIF(M120:M122, $BG$1)),
    TRUE, ""
)</f>
        <v/>
      </c>
      <c r="BK120" s="43" t="str" cm="1">
        <f t="array" aca="1" ref="BK120" ca="1">_xlfn.IFS(
    $I120=0,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$I120&lt;G$14, MIN(Payline!N$5/10, COUNTIF(N118:N120, $BG$1)) +
              MIN(Payline!N$4/10, COUNTIF(N119:N121, $BG$1)) +
              MIN(Payline!N$3/10, COUNTIF(N120:N122, $BG$1)),
    TRUE, ""
)</f>
        <v/>
      </c>
      <c r="BL120" s="46">
        <v>116</v>
      </c>
      <c r="BM120" s="43" t="str" cm="1">
        <f t="array" aca="1" ref="BM120" ca="1">_xlfn.IFS(
    $I120=0,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$I120&lt;C$14, MIN(Payline!J$5/10, COUNTIF(J118:J120, $BM$1)) +
              MIN(Payline!J$4/10, COUNTIF(J119:J121, $BM$1)) +
              MIN(Payline!J$3/10, COUNTIF(J120:J122, $BM$1)),
    TRUE, ""
)</f>
        <v/>
      </c>
      <c r="BN120" s="43" t="str" cm="1">
        <f t="array" aca="1" ref="BN120" ca="1">_xlfn.IFS(
    $I120=0,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$I120&lt;D$14, MIN(Payline!K$5/10, COUNTIF(K118:K120, $BM$1)) +
              MIN(Payline!K$4/10, COUNTIF(K119:K121, $BM$1)) +
              MIN(Payline!K$3/10, COUNTIF(K120:K122, $BM$1)),
    TRUE, ""
)</f>
        <v/>
      </c>
      <c r="BO120" s="43" t="str" cm="1">
        <f t="array" aca="1" ref="BO120" ca="1">_xlfn.IFS(
    $I120=0,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$I120&lt;E$14, MIN(Payline!L$5/10, COUNTIF(L118:L120, $BM$1)) +
              MIN(Payline!L$4/10, COUNTIF(L119:L121, $BM$1)) +
              MIN(Payline!L$3/10, COUNTIF(L120:L122, $BM$1)),
    TRUE, ""
)</f>
        <v/>
      </c>
      <c r="BP120" s="43" t="str" cm="1">
        <f t="array" aca="1" ref="BP120" ca="1">_xlfn.IFS(
    $I120=0,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$I120&lt;F$14, MIN(Payline!M$5/10, COUNTIF(M118:M120, $BM$1)) +
              MIN(Payline!M$4/10, COUNTIF(M119:M121, $BM$1)) +
              MIN(Payline!M$3/10, COUNTIF(M120:M122, $BM$1)),
    TRUE, ""
)</f>
        <v/>
      </c>
      <c r="BQ120" s="161" t="str" cm="1">
        <f t="array" aca="1" ref="BQ120" ca="1">_xlfn.IFS(
    $I120=0,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$I120&lt;G$14, MIN(Payline!N$5/10, COUNTIF(N118:N120, $BM$1)) +
              MIN(Payline!N$4/10, COUNTIF(N119:N121, $BM$1)) +
              MIN(Payline!N$3/10, COUNTIF(N120:N122, $BM$1)),
    TRUE, ""
)</f>
        <v/>
      </c>
    </row>
    <row r="121" spans="1:69" ht="17.25" thickBot="1">
      <c r="A121" s="32" t="s">
        <v>18</v>
      </c>
      <c r="B121" s="18" t="s">
        <v>57</v>
      </c>
      <c r="C121" s="96" t="s">
        <v>106</v>
      </c>
      <c r="D121" s="93" t="s">
        <v>105</v>
      </c>
      <c r="E121" s="93" t="s">
        <v>104</v>
      </c>
      <c r="F121" s="93" t="s">
        <v>103</v>
      </c>
      <c r="G121" s="92" t="s">
        <v>102</v>
      </c>
      <c r="I121" s="84">
        <v>117</v>
      </c>
      <c r="J121" s="83"/>
      <c r="K121" s="83"/>
      <c r="L121" s="83"/>
      <c r="M121" s="83"/>
      <c r="N121" s="83"/>
      <c r="P121" s="46">
        <v>117</v>
      </c>
      <c r="Q121" s="43" t="str">
        <f>IF($I121&lt;C$14,MIN(Payline!J$5/10,COUNTIF(J119:J121,$Q$1))+MIN(Payline!J$4/10,COUNTIF(J120:J122,$Q$1))+MIN(Payline!J$3/10,COUNTIF(J121:J123,$Q$1)),"")</f>
        <v/>
      </c>
      <c r="R121" s="43" t="str">
        <f>IF($I121&lt;D$14,MIN(Payline!K$5/10,COUNTIF(K119:K121,$Q$1))+MIN(Payline!K$4/10,COUNTIF(K120:K122,$Q$1))+MIN(Payline!K$3/10,COUNTIF(K121:K123,$Q$1)),"")</f>
        <v/>
      </c>
      <c r="S121" s="43" t="str">
        <f>IF($I121&lt;E$14,MIN(Payline!L$5/10,COUNTIF(L119:L121,$Q$1))+MIN(Payline!L$4/10,COUNTIF(L120:L122,$Q$1))+MIN(Payline!L$3/10,COUNTIF(L121:L123,$Q$1)),"")</f>
        <v/>
      </c>
      <c r="T121" s="43" t="str">
        <f>IF($I121&lt;F$14,MIN(Payline!M$5/10,COUNTIF(M119:M121,$Q$1))+MIN(Payline!M$4/10,COUNTIF(M120:M122,$Q$1))+MIN(Payline!M$3/10,COUNTIF(M121:M123,$Q$1)),"")</f>
        <v/>
      </c>
      <c r="U121" s="43" t="str">
        <f>IF($I121&lt;G$14,MIN(Payline!N$5/10,COUNTIF(N119:N121,$Q$1))+MIN(Payline!N$4/10,COUNTIF(N120:N122,$Q$1))+MIN(Payline!N$3/10,COUNTIF(N121:N123,$Q$1)),"")</f>
        <v/>
      </c>
      <c r="V121" s="46">
        <v>117</v>
      </c>
      <c r="W121" s="43" t="str">
        <f>IF($I121&lt;C$14,MIN(Payline!J$5/10,COUNTIF(J119:J121,$W$1))+MIN(Payline!J$4/10,COUNTIF(J120:J122,$W$1))+MIN(Payline!J$3/10,COUNTIF(J121:J123,$W$1)),"")</f>
        <v/>
      </c>
      <c r="X121" s="43" t="str">
        <f>IF($I121&lt;D$14,MIN(Payline!K$5/10,COUNTIF(K119:K121,$W$1))+MIN(Payline!K$4/10,COUNTIF(K120:K122,$W$1))+MIN(Payline!K$3/10,COUNTIF(K121:K123,$W$1)),"")</f>
        <v/>
      </c>
      <c r="Y121" s="43" t="str">
        <f>IF($I121&lt;E$14,MIN(Payline!L$5/10,COUNTIF(L119:L121,$W$1))+MIN(Payline!L$4/10,COUNTIF(L120:L122,$W$1))+MIN(Payline!L$3/10,COUNTIF(L121:L123,$W$1)),"")</f>
        <v/>
      </c>
      <c r="Z121" s="43" t="str">
        <f>IF($I121&lt;F$14,MIN(Payline!M$5/10,COUNTIF(M119:M121,$W$1))+MIN(Payline!M$4/10,COUNTIF(M120:M122,$W$1))+MIN(Payline!M$3/10,COUNTIF(M121:M123,$W$1)),"")</f>
        <v/>
      </c>
      <c r="AA121" s="43" t="str">
        <f>IF($I121&lt;G$14,MIN(Payline!N$5/10,COUNTIF(N119:N121,$W$1))+MIN(Payline!N$4/10,COUNTIF(N120:N122,$W$1))+MIN(Payline!N$3/10,COUNTIF(N121:N123,$W$1)),"")</f>
        <v/>
      </c>
      <c r="AB121" s="46">
        <v>117</v>
      </c>
      <c r="AC121" s="43" t="str">
        <f>IF($I121&lt;C$14,MIN(Payline!J$5/10,COUNTIF(J119:J121,$AC$1))+MIN(Payline!J$4/10,COUNTIF(J120:J122,$AC$1))+MIN(Payline!J$3/10,COUNTIF(J121:J123,$AC$1)),"")</f>
        <v/>
      </c>
      <c r="AD121" s="43" t="str">
        <f>IF($I121&lt;D$14,MIN(Payline!K$5/10,COUNTIF(K119:K121,$AC$1))+MIN(Payline!K$4/10,COUNTIF(K120:K122,$AC$1))+MIN(Payline!K$3/10,COUNTIF(K121:K123,$AC$1)),"")</f>
        <v/>
      </c>
      <c r="AE121" s="43" t="str">
        <f>IF($I121&lt;E$14,MIN(Payline!L$5/10,COUNTIF(L119:L121,$AC$1))+MIN(Payline!L$4/10,COUNTIF(L120:L122,$AC$1))+MIN(Payline!L$3/10,COUNTIF(L121:L123,$AC$1)),"")</f>
        <v/>
      </c>
      <c r="AF121" s="43" t="str">
        <f>IF($I121&lt;F$14,MIN(Payline!M$5/10,COUNTIF(M119:M121,$AC$1))+MIN(Payline!M$4/10,COUNTIF(M120:M122,$AC$1))+MIN(Payline!M$3/10,COUNTIF(M121:M123,$AC$1)),"")</f>
        <v/>
      </c>
      <c r="AG121" s="43" t="str">
        <f>IF($I121&lt;G$14,MIN(Payline!N$5/10,COUNTIF(N119:N121,$AC$1))+MIN(Payline!N$4/10,COUNTIF(N120:N122,$AC$1))+MIN(Payline!N$3/10,COUNTIF(N121:N123,$AC$1)),"")</f>
        <v/>
      </c>
      <c r="AH121" s="46">
        <v>117</v>
      </c>
      <c r="AI121" s="43" t="str">
        <f>IF($I121&lt;C$14,MIN(Payline!J$5/10,COUNTIF(J119:J121,$AI$1))+MIN(Payline!J$4/10,COUNTIF(J120:J122,$AI$1))+MIN(Payline!J$3/10,COUNTIF(J121:J123,$AI$1)),"")</f>
        <v/>
      </c>
      <c r="AJ121" s="43" t="str">
        <f>IF($I121&lt;D$14,MIN(Payline!K$5/10,COUNTIF(K119:K121,$AI$1))+MIN(Payline!K$4/10,COUNTIF(K120:K122,$AI$1))+MIN(Payline!K$3/10,COUNTIF(K121:K123,$AI$1)),"")</f>
        <v/>
      </c>
      <c r="AK121" s="43" t="str">
        <f>IF($I121&lt;E$14,MIN(Payline!L$5/10,COUNTIF(L119:L121,$AI$1))+MIN(Payline!L$4/10,COUNTIF(L120:L122,$AI$1))+MIN(Payline!L$3/10,COUNTIF(L121:L123,$AI$1)),"")</f>
        <v/>
      </c>
      <c r="AL121" s="43" t="str">
        <f>IF($I121&lt;F$14,MIN(Payline!M$5/10,COUNTIF(M119:M121,$AI$1))+MIN(Payline!M$4/10,COUNTIF(M120:M122,$AI$1))+MIN(Payline!M$3/10,COUNTIF(M121:M123,$AI$1)),"")</f>
        <v/>
      </c>
      <c r="AM121" s="43" t="str">
        <f>IF($I121&lt;G$14,MIN(Payline!N$5/10,COUNTIF(N119:N121,$AI$1))+MIN(Payline!N$4/10,COUNTIF(N120:N122,$AI$1))+MIN(Payline!N$3/10,COUNTIF(N121:N123,$AI$1)),"")</f>
        <v/>
      </c>
      <c r="AN121" s="46">
        <v>117</v>
      </c>
      <c r="AO121" s="43" t="str">
        <f>IF($I121&lt;C$14,MIN(Payline!J$5/10,COUNTIF(J119:J121,$AO$1))+MIN(Payline!J$4/10,COUNTIF(J120:J122,$AO$1))+MIN(Payline!J$3/10,COUNTIF(J121:J123,$AO$1)),"")</f>
        <v/>
      </c>
      <c r="AP121" s="43" t="str">
        <f>IF($I121&lt;D$14,MIN(Payline!K$5/10,COUNTIF(K119:K121,$AO$1))+MIN(Payline!K$4/10,COUNTIF(K120:K122,$AO$1))+MIN(Payline!K$3/10,COUNTIF(K121:K123,$AO$1)),"")</f>
        <v/>
      </c>
      <c r="AQ121" s="43" t="str">
        <f>IF($I121&lt;E$14,MIN(Payline!L$5/10,COUNTIF(L119:L121,$AO$1))+MIN(Payline!L$4/10,COUNTIF(L120:L122,$AO$1))+MIN(Payline!L$3/10,COUNTIF(L121:L123,$AO$1)),"")</f>
        <v/>
      </c>
      <c r="AR121" s="43" t="str">
        <f>IF($I121&lt;F$14,MIN(Payline!M$5/10,COUNTIF(M119:M121,$AO$1))+MIN(Payline!M$4/10,COUNTIF(M120:M122,$AO$1))+MIN(Payline!M$3/10,COUNTIF(M121:M123,$AO$1)),"")</f>
        <v/>
      </c>
      <c r="AS121" s="43" t="str">
        <f>IF($I121&lt;G$14,MIN(Payline!N$5/10,COUNTIF(N119:N121,$AO$1))+MIN(Payline!N$4/10,COUNTIF(N120:N122,$AO$1))+MIN(Payline!N$3/10,COUNTIF(N121:N123,$AO$1)),"")</f>
        <v/>
      </c>
      <c r="AT121" s="46">
        <v>117</v>
      </c>
      <c r="AU121" s="43" t="str">
        <f>IF($I121&lt;C$14,MIN(Payline!J$5/10,COUNTIF(J119:J121,$AU$1))+MIN(Payline!J$4/10,COUNTIF(J120:J122,$AU$1))+MIN(Payline!J$3/10,COUNTIF(J121:J123,$AU$1)),"")</f>
        <v/>
      </c>
      <c r="AV121" s="43" t="str">
        <f>IF($I121&lt;D$14,MIN(Payline!K$5/10,COUNTIF(K119:K121,$AU$1))+MIN(Payline!K$4/10,COUNTIF(K120:K122,$AU$1))+MIN(Payline!K$3/10,COUNTIF(K121:K123,$AU$1)),"")</f>
        <v/>
      </c>
      <c r="AW121" s="43" t="str">
        <f>IF($I121&lt;E$14,MIN(Payline!L$5/10,COUNTIF(L119:L121,$AU$1))+MIN(Payline!L$4/10,COUNTIF(L120:L122,$AU$1))+MIN(Payline!L$3/10,COUNTIF(L121:L123,$AU$1)),"")</f>
        <v/>
      </c>
      <c r="AX121" s="43" t="str">
        <f>IF($I121&lt;F$14,MIN(Payline!M$5/10,COUNTIF(M119:M121,$AU$1))+MIN(Payline!M$4/10,COUNTIF(M120:M122,$AU$1))+MIN(Payline!M$3/10,COUNTIF(M121:M123,$AU$1)),"")</f>
        <v/>
      </c>
      <c r="AY121" s="43" t="str">
        <f>IF($I121&lt;G$14,MIN(Payline!N$5/10,COUNTIF(N119:N121,$AU$1))+MIN(Payline!N$4/10,COUNTIF(N120:N122,$AU$1))+MIN(Payline!N$3/10,COUNTIF(N121:N123,$AU$1)),"")</f>
        <v/>
      </c>
      <c r="AZ121" s="46">
        <v>117</v>
      </c>
      <c r="BA121" s="43" t="str" cm="1">
        <f t="array" aca="1" ref="BA121" ca="1">_xlfn.IFS(
    $I121=0,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$I121&lt;C$14, MIN(Payline!J$5/10, COUNTIF(J119:J121, $BA$1)) +
              MIN(Payline!J$4/10, COUNTIF(J120:J122, $BA$1)) +
              MIN(Payline!J$3/10, COUNTIF(J121:J123, $BA$1)),
    TRUE, ""
)</f>
        <v/>
      </c>
      <c r="BB121" s="43" t="str" cm="1">
        <f t="array" aca="1" ref="BB121" ca="1">_xlfn.IFS(
    $I121=0,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$I121&lt;D$14, MIN(Payline!K$5/10, COUNTIF(K119:K121, $BA$1)) +
              MIN(Payline!K$4/10, COUNTIF(K120:K122, $BA$1)) +
              MIN(Payline!K$3/10, COUNTIF(K121:K123, $BA$1)),
    TRUE, ""
)</f>
        <v/>
      </c>
      <c r="BC121" s="43" t="str" cm="1">
        <f t="array" aca="1" ref="BC121" ca="1">_xlfn.IFS(
    $I121=0,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$I121&lt;E$14, MIN(Payline!L$5/10, COUNTIF(L119:L121, $BA$1)) +
              MIN(Payline!L$4/10, COUNTIF(L120:L122, $BA$1)) +
              MIN(Payline!L$3/10, COUNTIF(L121:L123, $BA$1)),
    TRUE, ""
)</f>
        <v/>
      </c>
      <c r="BD121" s="43" t="str" cm="1">
        <f t="array" aca="1" ref="BD121" ca="1">_xlfn.IFS(
    $I121=0,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$I121&lt;F$14, MIN(Payline!M$5/10, COUNTIF(M119:M121, $BA$1)) +
              MIN(Payline!M$4/10, COUNTIF(M120:M122, $BA$1)) +
              MIN(Payline!M$3/10, COUNTIF(M121:M123, $BA$1)),
    TRUE, ""
)</f>
        <v/>
      </c>
      <c r="BE121" s="43" t="str" cm="1">
        <f t="array" aca="1" ref="BE121" ca="1">_xlfn.IFS(
    $I121=0,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$I121&lt;G$14, MIN(Payline!N$5/10, COUNTIF(N119:N121, $BA$1)) +
              MIN(Payline!N$4/10, COUNTIF(N120:N122, $BA$1)) +
              MIN(Payline!N$3/10, COUNTIF(N121:N123, $BA$1)),
    TRUE, ""
)</f>
        <v/>
      </c>
      <c r="BF121" s="46">
        <v>117</v>
      </c>
      <c r="BG121" s="43" t="str" cm="1">
        <f t="array" aca="1" ref="BG121" ca="1">_xlfn.IFS(
    $I121=0,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$I121&lt;C$14, MIN(Payline!J$5/10, COUNTIF(J119:J121, $BG$1)) +
              MIN(Payline!J$4/10, COUNTIF(J120:J122, $BG$1)) +
              MIN(Payline!J$3/10, COUNTIF(J121:J123, $BG$1)),
    TRUE, ""
)</f>
        <v/>
      </c>
      <c r="BH121" s="43" t="str" cm="1">
        <f t="array" aca="1" ref="BH121" ca="1">_xlfn.IFS(
    $I121=0,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$I121&lt;D$14, MIN(Payline!K$5/10, COUNTIF(K119:K121, $BG$1)) +
              MIN(Payline!K$4/10, COUNTIF(K120:K122, $BG$1)) +
              MIN(Payline!K$3/10, COUNTIF(K121:K123, $BG$1)),
    TRUE, ""
)</f>
        <v/>
      </c>
      <c r="BI121" s="43" t="str" cm="1">
        <f t="array" aca="1" ref="BI121" ca="1">_xlfn.IFS(
    $I121=0,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$I121&lt;E$14, MIN(Payline!L$5/10, COUNTIF(L119:L121, $BG$1)) +
              MIN(Payline!L$4/10, COUNTIF(L120:L122, $BG$1)) +
              MIN(Payline!L$3/10, COUNTIF(L121:L123, $BG$1)),
    TRUE, ""
)</f>
        <v/>
      </c>
      <c r="BJ121" s="43" t="str" cm="1">
        <f t="array" aca="1" ref="BJ121" ca="1">_xlfn.IFS(
    $I121=0,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$I121&lt;F$14, MIN(Payline!M$5/10, COUNTIF(M119:M121, $BG$1)) +
              MIN(Payline!M$4/10, COUNTIF(M120:M122, $BG$1)) +
              MIN(Payline!M$3/10, COUNTIF(M121:M123, $BG$1)),
    TRUE, ""
)</f>
        <v/>
      </c>
      <c r="BK121" s="43" t="str" cm="1">
        <f t="array" aca="1" ref="BK121" ca="1">_xlfn.IFS(
    $I121=0,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$I121&lt;G$14, MIN(Payline!N$5/10, COUNTIF(N119:N121, $BG$1)) +
              MIN(Payline!N$4/10, COUNTIF(N120:N122, $BG$1)) +
              MIN(Payline!N$3/10, COUNTIF(N121:N123, $BG$1)),
    TRUE, ""
)</f>
        <v/>
      </c>
      <c r="BL121" s="46">
        <v>117</v>
      </c>
      <c r="BM121" s="43" t="str" cm="1">
        <f t="array" aca="1" ref="BM121" ca="1">_xlfn.IFS(
    $I121=0,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$I121&lt;C$14, MIN(Payline!J$5/10, COUNTIF(J119:J121, $BM$1)) +
              MIN(Payline!J$4/10, COUNTIF(J120:J122, $BM$1)) +
              MIN(Payline!J$3/10, COUNTIF(J121:J123, $BM$1)),
    TRUE, ""
)</f>
        <v/>
      </c>
      <c r="BN121" s="43" t="str" cm="1">
        <f t="array" aca="1" ref="BN121" ca="1">_xlfn.IFS(
    $I121=0,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$I121&lt;D$14, MIN(Payline!K$5/10, COUNTIF(K119:K121, $BM$1)) +
              MIN(Payline!K$4/10, COUNTIF(K120:K122, $BM$1)) +
              MIN(Payline!K$3/10, COUNTIF(K121:K123, $BM$1)),
    TRUE, ""
)</f>
        <v/>
      </c>
      <c r="BO121" s="43" t="str" cm="1">
        <f t="array" aca="1" ref="BO121" ca="1">_xlfn.IFS(
    $I121=0,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$I121&lt;E$14, MIN(Payline!L$5/10, COUNTIF(L119:L121, $BM$1)) +
              MIN(Payline!L$4/10, COUNTIF(L120:L122, $BM$1)) +
              MIN(Payline!L$3/10, COUNTIF(L121:L123, $BM$1)),
    TRUE, ""
)</f>
        <v/>
      </c>
      <c r="BP121" s="43" t="str" cm="1">
        <f t="array" aca="1" ref="BP121" ca="1">_xlfn.IFS(
    $I121=0,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$I121&lt;F$14, MIN(Payline!M$5/10, COUNTIF(M119:M121, $BM$1)) +
              MIN(Payline!M$4/10, COUNTIF(M120:M122, $BM$1)) +
              MIN(Payline!M$3/10, COUNTIF(M121:M123, $BM$1)),
    TRUE, ""
)</f>
        <v/>
      </c>
      <c r="BQ121" s="161" t="str" cm="1">
        <f t="array" aca="1" ref="BQ121" ca="1">_xlfn.IFS(
    $I121=0,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$I121&lt;G$14, MIN(Payline!N$5/10, COUNTIF(N119:N121, $BM$1)) +
              MIN(Payline!N$4/10, COUNTIF(N120:N122, $BM$1)) +
              MIN(Payline!N$3/10, COUNTIF(N121:N123, $BM$1)),
    TRUE, ""
)</f>
        <v/>
      </c>
    </row>
    <row r="122" spans="1:69">
      <c r="A122" s="90" t="s">
        <v>4</v>
      </c>
      <c r="B122" s="63">
        <v>11</v>
      </c>
      <c r="C122" s="108">
        <f t="shared" ref="C122:C131" ca="1" si="31">IF($A122=$AO$1,SUM(AO$4:AO$354),SUMIF(J$4:J$354,$A122,AO$4:AO$354))</f>
        <v>0.7</v>
      </c>
      <c r="D122" s="107">
        <f t="shared" ref="D122:D131" ca="1" si="32">IF($A122=$AO$1,SUM(AP$4:AP$354),SUMIF(K$4:K$354,$A122,AP$4:AP$354))</f>
        <v>0.6</v>
      </c>
      <c r="E122" s="107">
        <f t="shared" ref="E122:E131" ca="1" si="33">IF($A122=$AO$1,SUM(AQ$4:AQ$354),SUMIF(L$4:L$354,$A122,AQ$4:AQ$354))</f>
        <v>0.7</v>
      </c>
      <c r="F122" s="107">
        <f t="shared" ref="F122:F131" ca="1" si="34">IF($A122=$AO$1,SUM(AR$4:AR$354),SUMIF(M$4:M$354,$A122,AR$4:AR$354))</f>
        <v>0.7</v>
      </c>
      <c r="G122" s="91">
        <f t="shared" ref="G122:G131" ca="1" si="35">IF($A122=$AO$1,SUM(AS$4:AS$354),SUMIF(N$4:N$354,$A122,AS$4:AS$354))</f>
        <v>0.7</v>
      </c>
      <c r="I122" s="84">
        <v>118</v>
      </c>
      <c r="J122" s="83"/>
      <c r="K122" s="83"/>
      <c r="L122" s="83"/>
      <c r="M122" s="83"/>
      <c r="N122" s="83"/>
      <c r="P122" s="46">
        <v>118</v>
      </c>
      <c r="Q122" s="43" t="str">
        <f>IF($I122&lt;C$14,MIN(Payline!J$5/10,COUNTIF(J120:J122,$Q$1))+MIN(Payline!J$4/10,COUNTIF(J121:J123,$Q$1))+MIN(Payline!J$3/10,COUNTIF(J122:J124,$Q$1)),"")</f>
        <v/>
      </c>
      <c r="R122" s="43" t="str">
        <f>IF($I122&lt;D$14,MIN(Payline!K$5/10,COUNTIF(K120:K122,$Q$1))+MIN(Payline!K$4/10,COUNTIF(K121:K123,$Q$1))+MIN(Payline!K$3/10,COUNTIF(K122:K124,$Q$1)),"")</f>
        <v/>
      </c>
      <c r="S122" s="43" t="str">
        <f>IF($I122&lt;E$14,MIN(Payline!L$5/10,COUNTIF(L120:L122,$Q$1))+MIN(Payline!L$4/10,COUNTIF(L121:L123,$Q$1))+MIN(Payline!L$3/10,COUNTIF(L122:L124,$Q$1)),"")</f>
        <v/>
      </c>
      <c r="T122" s="43" t="str">
        <f>IF($I122&lt;F$14,MIN(Payline!M$5/10,COUNTIF(M120:M122,$Q$1))+MIN(Payline!M$4/10,COUNTIF(M121:M123,$Q$1))+MIN(Payline!M$3/10,COUNTIF(M122:M124,$Q$1)),"")</f>
        <v/>
      </c>
      <c r="U122" s="43" t="str">
        <f>IF($I122&lt;G$14,MIN(Payline!N$5/10,COUNTIF(N120:N122,$Q$1))+MIN(Payline!N$4/10,COUNTIF(N121:N123,$Q$1))+MIN(Payline!N$3/10,COUNTIF(N122:N124,$Q$1)),"")</f>
        <v/>
      </c>
      <c r="V122" s="46">
        <v>118</v>
      </c>
      <c r="W122" s="43" t="str">
        <f>IF($I122&lt;C$14,MIN(Payline!J$5/10,COUNTIF(J120:J122,$W$1))+MIN(Payline!J$4/10,COUNTIF(J121:J123,$W$1))+MIN(Payline!J$3/10,COUNTIF(J122:J124,$W$1)),"")</f>
        <v/>
      </c>
      <c r="X122" s="43" t="str">
        <f>IF($I122&lt;D$14,MIN(Payline!K$5/10,COUNTIF(K120:K122,$W$1))+MIN(Payline!K$4/10,COUNTIF(K121:K123,$W$1))+MIN(Payline!K$3/10,COUNTIF(K122:K124,$W$1)),"")</f>
        <v/>
      </c>
      <c r="Y122" s="43" t="str">
        <f>IF($I122&lt;E$14,MIN(Payline!L$5/10,COUNTIF(L120:L122,$W$1))+MIN(Payline!L$4/10,COUNTIF(L121:L123,$W$1))+MIN(Payline!L$3/10,COUNTIF(L122:L124,$W$1)),"")</f>
        <v/>
      </c>
      <c r="Z122" s="43" t="str">
        <f>IF($I122&lt;F$14,MIN(Payline!M$5/10,COUNTIF(M120:M122,$W$1))+MIN(Payline!M$4/10,COUNTIF(M121:M123,$W$1))+MIN(Payline!M$3/10,COUNTIF(M122:M124,$W$1)),"")</f>
        <v/>
      </c>
      <c r="AA122" s="43" t="str">
        <f>IF($I122&lt;G$14,MIN(Payline!N$5/10,COUNTIF(N120:N122,$W$1))+MIN(Payline!N$4/10,COUNTIF(N121:N123,$W$1))+MIN(Payline!N$3/10,COUNTIF(N122:N124,$W$1)),"")</f>
        <v/>
      </c>
      <c r="AB122" s="46">
        <v>118</v>
      </c>
      <c r="AC122" s="43" t="str">
        <f>IF($I122&lt;C$14,MIN(Payline!J$5/10,COUNTIF(J120:J122,$AC$1))+MIN(Payline!J$4/10,COUNTIF(J121:J123,$AC$1))+MIN(Payline!J$3/10,COUNTIF(J122:J124,$AC$1)),"")</f>
        <v/>
      </c>
      <c r="AD122" s="43" t="str">
        <f>IF($I122&lt;D$14,MIN(Payline!K$5/10,COUNTIF(K120:K122,$AC$1))+MIN(Payline!K$4/10,COUNTIF(K121:K123,$AC$1))+MIN(Payline!K$3/10,COUNTIF(K122:K124,$AC$1)),"")</f>
        <v/>
      </c>
      <c r="AE122" s="43" t="str">
        <f>IF($I122&lt;E$14,MIN(Payline!L$5/10,COUNTIF(L120:L122,$AC$1))+MIN(Payline!L$4/10,COUNTIF(L121:L123,$AC$1))+MIN(Payline!L$3/10,COUNTIF(L122:L124,$AC$1)),"")</f>
        <v/>
      </c>
      <c r="AF122" s="43" t="str">
        <f>IF($I122&lt;F$14,MIN(Payline!M$5/10,COUNTIF(M120:M122,$AC$1))+MIN(Payline!M$4/10,COUNTIF(M121:M123,$AC$1))+MIN(Payline!M$3/10,COUNTIF(M122:M124,$AC$1)),"")</f>
        <v/>
      </c>
      <c r="AG122" s="43" t="str">
        <f>IF($I122&lt;G$14,MIN(Payline!N$5/10,COUNTIF(N120:N122,$AC$1))+MIN(Payline!N$4/10,COUNTIF(N121:N123,$AC$1))+MIN(Payline!N$3/10,COUNTIF(N122:N124,$AC$1)),"")</f>
        <v/>
      </c>
      <c r="AH122" s="46">
        <v>118</v>
      </c>
      <c r="AI122" s="43" t="str">
        <f>IF($I122&lt;C$14,MIN(Payline!J$5/10,COUNTIF(J120:J122,$AI$1))+MIN(Payline!J$4/10,COUNTIF(J121:J123,$AI$1))+MIN(Payline!J$3/10,COUNTIF(J122:J124,$AI$1)),"")</f>
        <v/>
      </c>
      <c r="AJ122" s="43" t="str">
        <f>IF($I122&lt;D$14,MIN(Payline!K$5/10,COUNTIF(K120:K122,$AI$1))+MIN(Payline!K$4/10,COUNTIF(K121:K123,$AI$1))+MIN(Payline!K$3/10,COUNTIF(K122:K124,$AI$1)),"")</f>
        <v/>
      </c>
      <c r="AK122" s="43" t="str">
        <f>IF($I122&lt;E$14,MIN(Payline!L$5/10,COUNTIF(L120:L122,$AI$1))+MIN(Payline!L$4/10,COUNTIF(L121:L123,$AI$1))+MIN(Payline!L$3/10,COUNTIF(L122:L124,$AI$1)),"")</f>
        <v/>
      </c>
      <c r="AL122" s="43" t="str">
        <f>IF($I122&lt;F$14,MIN(Payline!M$5/10,COUNTIF(M120:M122,$AI$1))+MIN(Payline!M$4/10,COUNTIF(M121:M123,$AI$1))+MIN(Payline!M$3/10,COUNTIF(M122:M124,$AI$1)),"")</f>
        <v/>
      </c>
      <c r="AM122" s="43" t="str">
        <f>IF($I122&lt;G$14,MIN(Payline!N$5/10,COUNTIF(N120:N122,$AI$1))+MIN(Payline!N$4/10,COUNTIF(N121:N123,$AI$1))+MIN(Payline!N$3/10,COUNTIF(N122:N124,$AI$1)),"")</f>
        <v/>
      </c>
      <c r="AN122" s="46">
        <v>118</v>
      </c>
      <c r="AO122" s="43" t="str">
        <f>IF($I122&lt;C$14,MIN(Payline!J$5/10,COUNTIF(J120:J122,$AO$1))+MIN(Payline!J$4/10,COUNTIF(J121:J123,$AO$1))+MIN(Payline!J$3/10,COUNTIF(J122:J124,$AO$1)),"")</f>
        <v/>
      </c>
      <c r="AP122" s="43" t="str">
        <f>IF($I122&lt;D$14,MIN(Payline!K$5/10,COUNTIF(K120:K122,$AO$1))+MIN(Payline!K$4/10,COUNTIF(K121:K123,$AO$1))+MIN(Payline!K$3/10,COUNTIF(K122:K124,$AO$1)),"")</f>
        <v/>
      </c>
      <c r="AQ122" s="43" t="str">
        <f>IF($I122&lt;E$14,MIN(Payline!L$5/10,COUNTIF(L120:L122,$AO$1))+MIN(Payline!L$4/10,COUNTIF(L121:L123,$AO$1))+MIN(Payline!L$3/10,COUNTIF(L122:L124,$AO$1)),"")</f>
        <v/>
      </c>
      <c r="AR122" s="43" t="str">
        <f>IF($I122&lt;F$14,MIN(Payline!M$5/10,COUNTIF(M120:M122,$AO$1))+MIN(Payline!M$4/10,COUNTIF(M121:M123,$AO$1))+MIN(Payline!M$3/10,COUNTIF(M122:M124,$AO$1)),"")</f>
        <v/>
      </c>
      <c r="AS122" s="43" t="str">
        <f>IF($I122&lt;G$14,MIN(Payline!N$5/10,COUNTIF(N120:N122,$AO$1))+MIN(Payline!N$4/10,COUNTIF(N121:N123,$AO$1))+MIN(Payline!N$3/10,COUNTIF(N122:N124,$AO$1)),"")</f>
        <v/>
      </c>
      <c r="AT122" s="46">
        <v>118</v>
      </c>
      <c r="AU122" s="43" t="str">
        <f>IF($I122&lt;C$14,MIN(Payline!J$5/10,COUNTIF(J120:J122,$AU$1))+MIN(Payline!J$4/10,COUNTIF(J121:J123,$AU$1))+MIN(Payline!J$3/10,COUNTIF(J122:J124,$AU$1)),"")</f>
        <v/>
      </c>
      <c r="AV122" s="43" t="str">
        <f>IF($I122&lt;D$14,MIN(Payline!K$5/10,COUNTIF(K120:K122,$AU$1))+MIN(Payline!K$4/10,COUNTIF(K121:K123,$AU$1))+MIN(Payline!K$3/10,COUNTIF(K122:K124,$AU$1)),"")</f>
        <v/>
      </c>
      <c r="AW122" s="43" t="str">
        <f>IF($I122&lt;E$14,MIN(Payline!L$5/10,COUNTIF(L120:L122,$AU$1))+MIN(Payline!L$4/10,COUNTIF(L121:L123,$AU$1))+MIN(Payline!L$3/10,COUNTIF(L122:L124,$AU$1)),"")</f>
        <v/>
      </c>
      <c r="AX122" s="43" t="str">
        <f>IF($I122&lt;F$14,MIN(Payline!M$5/10,COUNTIF(M120:M122,$AU$1))+MIN(Payline!M$4/10,COUNTIF(M121:M123,$AU$1))+MIN(Payline!M$3/10,COUNTIF(M122:M124,$AU$1)),"")</f>
        <v/>
      </c>
      <c r="AY122" s="43" t="str">
        <f>IF($I122&lt;G$14,MIN(Payline!N$5/10,COUNTIF(N120:N122,$AU$1))+MIN(Payline!N$4/10,COUNTIF(N121:N123,$AU$1))+MIN(Payline!N$3/10,COUNTIF(N122:N124,$AU$1)),"")</f>
        <v/>
      </c>
      <c r="AZ122" s="46">
        <v>118</v>
      </c>
      <c r="BA122" s="43" t="str" cm="1">
        <f t="array" aca="1" ref="BA122" ca="1">_xlfn.IFS(
    $I122=0,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$I122&lt;C$14, MIN(Payline!J$5/10, COUNTIF(J120:J122, $BA$1)) +
              MIN(Payline!J$4/10, COUNTIF(J121:J123, $BA$1)) +
              MIN(Payline!J$3/10, COUNTIF(J122:J124, $BA$1)),
    TRUE, ""
)</f>
        <v/>
      </c>
      <c r="BB122" s="43" t="str" cm="1">
        <f t="array" aca="1" ref="BB122" ca="1">_xlfn.IFS(
    $I122=0,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$I122&lt;D$14, MIN(Payline!K$5/10, COUNTIF(K120:K122, $BA$1)) +
              MIN(Payline!K$4/10, COUNTIF(K121:K123, $BA$1)) +
              MIN(Payline!K$3/10, COUNTIF(K122:K124, $BA$1)),
    TRUE, ""
)</f>
        <v/>
      </c>
      <c r="BC122" s="43" t="str" cm="1">
        <f t="array" aca="1" ref="BC122" ca="1">_xlfn.IFS(
    $I122=0,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$I122&lt;E$14, MIN(Payline!L$5/10, COUNTIF(L120:L122, $BA$1)) +
              MIN(Payline!L$4/10, COUNTIF(L121:L123, $BA$1)) +
              MIN(Payline!L$3/10, COUNTIF(L122:L124, $BA$1)),
    TRUE, ""
)</f>
        <v/>
      </c>
      <c r="BD122" s="43" t="str" cm="1">
        <f t="array" aca="1" ref="BD122" ca="1">_xlfn.IFS(
    $I122=0,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$I122&lt;F$14, MIN(Payline!M$5/10, COUNTIF(M120:M122, $BA$1)) +
              MIN(Payline!M$4/10, COUNTIF(M121:M123, $BA$1)) +
              MIN(Payline!M$3/10, COUNTIF(M122:M124, $BA$1)),
    TRUE, ""
)</f>
        <v/>
      </c>
      <c r="BE122" s="43" t="str" cm="1">
        <f t="array" aca="1" ref="BE122" ca="1">_xlfn.IFS(
    $I122=0,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$I122&lt;G$14, MIN(Payline!N$5/10, COUNTIF(N120:N122, $BA$1)) +
              MIN(Payline!N$4/10, COUNTIF(N121:N123, $BA$1)) +
              MIN(Payline!N$3/10, COUNTIF(N122:N124, $BA$1)),
    TRUE, ""
)</f>
        <v/>
      </c>
      <c r="BF122" s="46">
        <v>118</v>
      </c>
      <c r="BG122" s="43" t="str" cm="1">
        <f t="array" aca="1" ref="BG122" ca="1">_xlfn.IFS(
    $I122=0,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$I122&lt;C$14, MIN(Payline!J$5/10, COUNTIF(J120:J122, $BG$1)) +
              MIN(Payline!J$4/10, COUNTIF(J121:J123, $BG$1)) +
              MIN(Payline!J$3/10, COUNTIF(J122:J124, $BG$1)),
    TRUE, ""
)</f>
        <v/>
      </c>
      <c r="BH122" s="43" t="str" cm="1">
        <f t="array" aca="1" ref="BH122" ca="1">_xlfn.IFS(
    $I122=0,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$I122&lt;D$14, MIN(Payline!K$5/10, COUNTIF(K120:K122, $BG$1)) +
              MIN(Payline!K$4/10, COUNTIF(K121:K123, $BG$1)) +
              MIN(Payline!K$3/10, COUNTIF(K122:K124, $BG$1)),
    TRUE, ""
)</f>
        <v/>
      </c>
      <c r="BI122" s="43" t="str" cm="1">
        <f t="array" aca="1" ref="BI122" ca="1">_xlfn.IFS(
    $I122=0,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$I122&lt;E$14, MIN(Payline!L$5/10, COUNTIF(L120:L122, $BG$1)) +
              MIN(Payline!L$4/10, COUNTIF(L121:L123, $BG$1)) +
              MIN(Payline!L$3/10, COUNTIF(L122:L124, $BG$1)),
    TRUE, ""
)</f>
        <v/>
      </c>
      <c r="BJ122" s="43" t="str" cm="1">
        <f t="array" aca="1" ref="BJ122" ca="1">_xlfn.IFS(
    $I122=0,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$I122&lt;F$14, MIN(Payline!M$5/10, COUNTIF(M120:M122, $BG$1)) +
              MIN(Payline!M$4/10, COUNTIF(M121:M123, $BG$1)) +
              MIN(Payline!M$3/10, COUNTIF(M122:M124, $BG$1)),
    TRUE, ""
)</f>
        <v/>
      </c>
      <c r="BK122" s="43" t="str" cm="1">
        <f t="array" aca="1" ref="BK122" ca="1">_xlfn.IFS(
    $I122=0,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$I122&lt;G$14, MIN(Payline!N$5/10, COUNTIF(N120:N122, $BG$1)) +
              MIN(Payline!N$4/10, COUNTIF(N121:N123, $BG$1)) +
              MIN(Payline!N$3/10, COUNTIF(N122:N124, $BG$1)),
    TRUE, ""
)</f>
        <v/>
      </c>
      <c r="BL122" s="46">
        <v>118</v>
      </c>
      <c r="BM122" s="43" t="str" cm="1">
        <f t="array" aca="1" ref="BM122" ca="1">_xlfn.IFS(
    $I122=0,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$I122&lt;C$14, MIN(Payline!J$5/10, COUNTIF(J120:J122, $BM$1)) +
              MIN(Payline!J$4/10, COUNTIF(J121:J123, $BM$1)) +
              MIN(Payline!J$3/10, COUNTIF(J122:J124, $BM$1)),
    TRUE, ""
)</f>
        <v/>
      </c>
      <c r="BN122" s="43" t="str" cm="1">
        <f t="array" aca="1" ref="BN122" ca="1">_xlfn.IFS(
    $I122=0,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$I122&lt;D$14, MIN(Payline!K$5/10, COUNTIF(K120:K122, $BM$1)) +
              MIN(Payline!K$4/10, COUNTIF(K121:K123, $BM$1)) +
              MIN(Payline!K$3/10, COUNTIF(K122:K124, $BM$1)),
    TRUE, ""
)</f>
        <v/>
      </c>
      <c r="BO122" s="43" t="str" cm="1">
        <f t="array" aca="1" ref="BO122" ca="1">_xlfn.IFS(
    $I122=0,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$I122&lt;E$14, MIN(Payline!L$5/10, COUNTIF(L120:L122, $BM$1)) +
              MIN(Payline!L$4/10, COUNTIF(L121:L123, $BM$1)) +
              MIN(Payline!L$3/10, COUNTIF(L122:L124, $BM$1)),
    TRUE, ""
)</f>
        <v/>
      </c>
      <c r="BP122" s="43" t="str" cm="1">
        <f t="array" aca="1" ref="BP122" ca="1">_xlfn.IFS(
    $I122=0,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$I122&lt;F$14, MIN(Payline!M$5/10, COUNTIF(M120:M122, $BM$1)) +
              MIN(Payline!M$4/10, COUNTIF(M121:M123, $BM$1)) +
              MIN(Payline!M$3/10, COUNTIF(M122:M124, $BM$1)),
    TRUE, ""
)</f>
        <v/>
      </c>
      <c r="BQ122" s="161" t="str" cm="1">
        <f t="array" aca="1" ref="BQ122" ca="1">_xlfn.IFS(
    $I122=0,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$I122&lt;G$14, MIN(Payline!N$5/10, COUNTIF(N120:N122, $BM$1)) +
              MIN(Payline!N$4/10, COUNTIF(N121:N123, $BM$1)) +
              MIN(Payline!N$3/10, COUNTIF(N122:N124, $BM$1)),
    TRUE, ""
)</f>
        <v/>
      </c>
    </row>
    <row r="123" spans="1:69">
      <c r="A123" s="90" t="s">
        <v>13</v>
      </c>
      <c r="B123" s="63">
        <v>1</v>
      </c>
      <c r="C123" s="90">
        <f t="shared" ca="1" si="31"/>
        <v>1.7</v>
      </c>
      <c r="D123" s="43">
        <f t="shared" ca="1" si="32"/>
        <v>1.8</v>
      </c>
      <c r="E123" s="43">
        <f t="shared" ca="1" si="33"/>
        <v>1.7</v>
      </c>
      <c r="F123" s="43">
        <f t="shared" ca="1" si="34"/>
        <v>1.5</v>
      </c>
      <c r="G123" s="89">
        <f t="shared" ca="1" si="35"/>
        <v>1.7</v>
      </c>
      <c r="I123" s="84">
        <v>119</v>
      </c>
      <c r="J123" s="83"/>
      <c r="K123" s="83"/>
      <c r="L123" s="83"/>
      <c r="M123" s="83"/>
      <c r="N123" s="83"/>
      <c r="P123" s="46">
        <v>119</v>
      </c>
      <c r="Q123" s="43" t="str">
        <f>IF($I123&lt;C$14,MIN(Payline!J$5/10,COUNTIF(J121:J123,$Q$1))+MIN(Payline!J$4/10,COUNTIF(J122:J124,$Q$1))+MIN(Payline!J$3/10,COUNTIF(J123:J125,$Q$1)),"")</f>
        <v/>
      </c>
      <c r="R123" s="43" t="str">
        <f>IF($I123&lt;D$14,MIN(Payline!K$5/10,COUNTIF(K121:K123,$Q$1))+MIN(Payline!K$4/10,COUNTIF(K122:K124,$Q$1))+MIN(Payline!K$3/10,COUNTIF(K123:K125,$Q$1)),"")</f>
        <v/>
      </c>
      <c r="S123" s="43" t="str">
        <f>IF($I123&lt;E$14,MIN(Payline!L$5/10,COUNTIF(L121:L123,$Q$1))+MIN(Payline!L$4/10,COUNTIF(L122:L124,$Q$1))+MIN(Payline!L$3/10,COUNTIF(L123:L125,$Q$1)),"")</f>
        <v/>
      </c>
      <c r="T123" s="43" t="str">
        <f>IF($I123&lt;F$14,MIN(Payline!M$5/10,COUNTIF(M121:M123,$Q$1))+MIN(Payline!M$4/10,COUNTIF(M122:M124,$Q$1))+MIN(Payline!M$3/10,COUNTIF(M123:M125,$Q$1)),"")</f>
        <v/>
      </c>
      <c r="U123" s="43" t="str">
        <f>IF($I123&lt;G$14,MIN(Payline!N$5/10,COUNTIF(N121:N123,$Q$1))+MIN(Payline!N$4/10,COUNTIF(N122:N124,$Q$1))+MIN(Payline!N$3/10,COUNTIF(N123:N125,$Q$1)),"")</f>
        <v/>
      </c>
      <c r="V123" s="46">
        <v>119</v>
      </c>
      <c r="W123" s="43" t="str">
        <f>IF($I123&lt;C$14,MIN(Payline!J$5/10,COUNTIF(J121:J123,$W$1))+MIN(Payline!J$4/10,COUNTIF(J122:J124,$W$1))+MIN(Payline!J$3/10,COUNTIF(J123:J125,$W$1)),"")</f>
        <v/>
      </c>
      <c r="X123" s="43" t="str">
        <f>IF($I123&lt;D$14,MIN(Payline!K$5/10,COUNTIF(K121:K123,$W$1))+MIN(Payline!K$4/10,COUNTIF(K122:K124,$W$1))+MIN(Payline!K$3/10,COUNTIF(K123:K125,$W$1)),"")</f>
        <v/>
      </c>
      <c r="Y123" s="43" t="str">
        <f>IF($I123&lt;E$14,MIN(Payline!L$5/10,COUNTIF(L121:L123,$W$1))+MIN(Payline!L$4/10,COUNTIF(L122:L124,$W$1))+MIN(Payline!L$3/10,COUNTIF(L123:L125,$W$1)),"")</f>
        <v/>
      </c>
      <c r="Z123" s="43" t="str">
        <f>IF($I123&lt;F$14,MIN(Payline!M$5/10,COUNTIF(M121:M123,$W$1))+MIN(Payline!M$4/10,COUNTIF(M122:M124,$W$1))+MIN(Payline!M$3/10,COUNTIF(M123:M125,$W$1)),"")</f>
        <v/>
      </c>
      <c r="AA123" s="43" t="str">
        <f>IF($I123&lt;G$14,MIN(Payline!N$5/10,COUNTIF(N121:N123,$W$1))+MIN(Payline!N$4/10,COUNTIF(N122:N124,$W$1))+MIN(Payline!N$3/10,COUNTIF(N123:N125,$W$1)),"")</f>
        <v/>
      </c>
      <c r="AB123" s="46">
        <v>119</v>
      </c>
      <c r="AC123" s="43" t="str">
        <f>IF($I123&lt;C$14,MIN(Payline!J$5/10,COUNTIF(J121:J123,$AC$1))+MIN(Payline!J$4/10,COUNTIF(J122:J124,$AC$1))+MIN(Payline!J$3/10,COUNTIF(J123:J125,$AC$1)),"")</f>
        <v/>
      </c>
      <c r="AD123" s="43" t="str">
        <f>IF($I123&lt;D$14,MIN(Payline!K$5/10,COUNTIF(K121:K123,$AC$1))+MIN(Payline!K$4/10,COUNTIF(K122:K124,$AC$1))+MIN(Payline!K$3/10,COUNTIF(K123:K125,$AC$1)),"")</f>
        <v/>
      </c>
      <c r="AE123" s="43" t="str">
        <f>IF($I123&lt;E$14,MIN(Payline!L$5/10,COUNTIF(L121:L123,$AC$1))+MIN(Payline!L$4/10,COUNTIF(L122:L124,$AC$1))+MIN(Payline!L$3/10,COUNTIF(L123:L125,$AC$1)),"")</f>
        <v/>
      </c>
      <c r="AF123" s="43" t="str">
        <f>IF($I123&lt;F$14,MIN(Payline!M$5/10,COUNTIF(M121:M123,$AC$1))+MIN(Payline!M$4/10,COUNTIF(M122:M124,$AC$1))+MIN(Payline!M$3/10,COUNTIF(M123:M125,$AC$1)),"")</f>
        <v/>
      </c>
      <c r="AG123" s="43" t="str">
        <f>IF($I123&lt;G$14,MIN(Payline!N$5/10,COUNTIF(N121:N123,$AC$1))+MIN(Payline!N$4/10,COUNTIF(N122:N124,$AC$1))+MIN(Payline!N$3/10,COUNTIF(N123:N125,$AC$1)),"")</f>
        <v/>
      </c>
      <c r="AH123" s="46">
        <v>119</v>
      </c>
      <c r="AI123" s="43" t="str">
        <f>IF($I123&lt;C$14,MIN(Payline!J$5/10,COUNTIF(J121:J123,$AI$1))+MIN(Payline!J$4/10,COUNTIF(J122:J124,$AI$1))+MIN(Payline!J$3/10,COUNTIF(J123:J125,$AI$1)),"")</f>
        <v/>
      </c>
      <c r="AJ123" s="43" t="str">
        <f>IF($I123&lt;D$14,MIN(Payline!K$5/10,COUNTIF(K121:K123,$AI$1))+MIN(Payline!K$4/10,COUNTIF(K122:K124,$AI$1))+MIN(Payline!K$3/10,COUNTIF(K123:K125,$AI$1)),"")</f>
        <v/>
      </c>
      <c r="AK123" s="43" t="str">
        <f>IF($I123&lt;E$14,MIN(Payline!L$5/10,COUNTIF(L121:L123,$AI$1))+MIN(Payline!L$4/10,COUNTIF(L122:L124,$AI$1))+MIN(Payline!L$3/10,COUNTIF(L123:L125,$AI$1)),"")</f>
        <v/>
      </c>
      <c r="AL123" s="43" t="str">
        <f>IF($I123&lt;F$14,MIN(Payline!M$5/10,COUNTIF(M121:M123,$AI$1))+MIN(Payline!M$4/10,COUNTIF(M122:M124,$AI$1))+MIN(Payline!M$3/10,COUNTIF(M123:M125,$AI$1)),"")</f>
        <v/>
      </c>
      <c r="AM123" s="43" t="str">
        <f>IF($I123&lt;G$14,MIN(Payline!N$5/10,COUNTIF(N121:N123,$AI$1))+MIN(Payline!N$4/10,COUNTIF(N122:N124,$AI$1))+MIN(Payline!N$3/10,COUNTIF(N123:N125,$AI$1)),"")</f>
        <v/>
      </c>
      <c r="AN123" s="46">
        <v>119</v>
      </c>
      <c r="AO123" s="43" t="str">
        <f>IF($I123&lt;C$14,MIN(Payline!J$5/10,COUNTIF(J121:J123,$AO$1))+MIN(Payline!J$4/10,COUNTIF(J122:J124,$AO$1))+MIN(Payline!J$3/10,COUNTIF(J123:J125,$AO$1)),"")</f>
        <v/>
      </c>
      <c r="AP123" s="43" t="str">
        <f>IF($I123&lt;D$14,MIN(Payline!K$5/10,COUNTIF(K121:K123,$AO$1))+MIN(Payline!K$4/10,COUNTIF(K122:K124,$AO$1))+MIN(Payline!K$3/10,COUNTIF(K123:K125,$AO$1)),"")</f>
        <v/>
      </c>
      <c r="AQ123" s="43" t="str">
        <f>IF($I123&lt;E$14,MIN(Payline!L$5/10,COUNTIF(L121:L123,$AO$1))+MIN(Payline!L$4/10,COUNTIF(L122:L124,$AO$1))+MIN(Payline!L$3/10,COUNTIF(L123:L125,$AO$1)),"")</f>
        <v/>
      </c>
      <c r="AR123" s="43" t="str">
        <f>IF($I123&lt;F$14,MIN(Payline!M$5/10,COUNTIF(M121:M123,$AO$1))+MIN(Payline!M$4/10,COUNTIF(M122:M124,$AO$1))+MIN(Payline!M$3/10,COUNTIF(M123:M125,$AO$1)),"")</f>
        <v/>
      </c>
      <c r="AS123" s="43" t="str">
        <f>IF($I123&lt;G$14,MIN(Payline!N$5/10,COUNTIF(N121:N123,$AO$1))+MIN(Payline!N$4/10,COUNTIF(N122:N124,$AO$1))+MIN(Payline!N$3/10,COUNTIF(N123:N125,$AO$1)),"")</f>
        <v/>
      </c>
      <c r="AT123" s="46">
        <v>119</v>
      </c>
      <c r="AU123" s="43" t="str">
        <f>IF($I123&lt;C$14,MIN(Payline!J$5/10,COUNTIF(J121:J123,$AU$1))+MIN(Payline!J$4/10,COUNTIF(J122:J124,$AU$1))+MIN(Payline!J$3/10,COUNTIF(J123:J125,$AU$1)),"")</f>
        <v/>
      </c>
      <c r="AV123" s="43" t="str">
        <f>IF($I123&lt;D$14,MIN(Payline!K$5/10,COUNTIF(K121:K123,$AU$1))+MIN(Payline!K$4/10,COUNTIF(K122:K124,$AU$1))+MIN(Payline!K$3/10,COUNTIF(K123:K125,$AU$1)),"")</f>
        <v/>
      </c>
      <c r="AW123" s="43" t="str">
        <f>IF($I123&lt;E$14,MIN(Payline!L$5/10,COUNTIF(L121:L123,$AU$1))+MIN(Payline!L$4/10,COUNTIF(L122:L124,$AU$1))+MIN(Payline!L$3/10,COUNTIF(L123:L125,$AU$1)),"")</f>
        <v/>
      </c>
      <c r="AX123" s="43" t="str">
        <f>IF($I123&lt;F$14,MIN(Payline!M$5/10,COUNTIF(M121:M123,$AU$1))+MIN(Payline!M$4/10,COUNTIF(M122:M124,$AU$1))+MIN(Payline!M$3/10,COUNTIF(M123:M125,$AU$1)),"")</f>
        <v/>
      </c>
      <c r="AY123" s="43" t="str">
        <f>IF($I123&lt;G$14,MIN(Payline!N$5/10,COUNTIF(N121:N123,$AU$1))+MIN(Payline!N$4/10,COUNTIF(N122:N124,$AU$1))+MIN(Payline!N$3/10,COUNTIF(N123:N125,$AU$1)),"")</f>
        <v/>
      </c>
      <c r="AZ123" s="46">
        <v>119</v>
      </c>
      <c r="BA123" s="43" t="str" cm="1">
        <f t="array" aca="1" ref="BA123" ca="1">_xlfn.IFS(
    $I123=0,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$I123&lt;C$14, MIN(Payline!J$5/10, COUNTIF(J121:J123, $BA$1)) +
              MIN(Payline!J$4/10, COUNTIF(J122:J124, $BA$1)) +
              MIN(Payline!J$3/10, COUNTIF(J123:J125, $BA$1)),
    TRUE, ""
)</f>
        <v/>
      </c>
      <c r="BB123" s="43" t="str" cm="1">
        <f t="array" aca="1" ref="BB123" ca="1">_xlfn.IFS(
    $I123=0,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$I123&lt;D$14, MIN(Payline!K$5/10, COUNTIF(K121:K123, $BA$1)) +
              MIN(Payline!K$4/10, COUNTIF(K122:K124, $BA$1)) +
              MIN(Payline!K$3/10, COUNTIF(K123:K125, $BA$1)),
    TRUE, ""
)</f>
        <v/>
      </c>
      <c r="BC123" s="43" t="str" cm="1">
        <f t="array" aca="1" ref="BC123" ca="1">_xlfn.IFS(
    $I123=0,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$I123&lt;E$14, MIN(Payline!L$5/10, COUNTIF(L121:L123, $BA$1)) +
              MIN(Payline!L$4/10, COUNTIF(L122:L124, $BA$1)) +
              MIN(Payline!L$3/10, COUNTIF(L123:L125, $BA$1)),
    TRUE, ""
)</f>
        <v/>
      </c>
      <c r="BD123" s="43" t="str" cm="1">
        <f t="array" aca="1" ref="BD123" ca="1">_xlfn.IFS(
    $I123=0,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$I123&lt;F$14, MIN(Payline!M$5/10, COUNTIF(M121:M123, $BA$1)) +
              MIN(Payline!M$4/10, COUNTIF(M122:M124, $BA$1)) +
              MIN(Payline!M$3/10, COUNTIF(M123:M125, $BA$1)),
    TRUE, ""
)</f>
        <v/>
      </c>
      <c r="BE123" s="43" t="str" cm="1">
        <f t="array" aca="1" ref="BE123" ca="1">_xlfn.IFS(
    $I123=0,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$I123&lt;G$14, MIN(Payline!N$5/10, COUNTIF(N121:N123, $BA$1)) +
              MIN(Payline!N$4/10, COUNTIF(N122:N124, $BA$1)) +
              MIN(Payline!N$3/10, COUNTIF(N123:N125, $BA$1)),
    TRUE, ""
)</f>
        <v/>
      </c>
      <c r="BF123" s="46">
        <v>119</v>
      </c>
      <c r="BG123" s="43" t="str" cm="1">
        <f t="array" aca="1" ref="BG123" ca="1">_xlfn.IFS(
    $I123=0,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$I123&lt;C$14, MIN(Payline!J$5/10, COUNTIF(J121:J123, $BG$1)) +
              MIN(Payline!J$4/10, COUNTIF(J122:J124, $BG$1)) +
              MIN(Payline!J$3/10, COUNTIF(J123:J125, $BG$1)),
    TRUE, ""
)</f>
        <v/>
      </c>
      <c r="BH123" s="43" t="str" cm="1">
        <f t="array" aca="1" ref="BH123" ca="1">_xlfn.IFS(
    $I123=0,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$I123&lt;D$14, MIN(Payline!K$5/10, COUNTIF(K121:K123, $BG$1)) +
              MIN(Payline!K$4/10, COUNTIF(K122:K124, $BG$1)) +
              MIN(Payline!K$3/10, COUNTIF(K123:K125, $BG$1)),
    TRUE, ""
)</f>
        <v/>
      </c>
      <c r="BI123" s="43" t="str" cm="1">
        <f t="array" aca="1" ref="BI123" ca="1">_xlfn.IFS(
    $I123=0,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$I123&lt;E$14, MIN(Payline!L$5/10, COUNTIF(L121:L123, $BG$1)) +
              MIN(Payline!L$4/10, COUNTIF(L122:L124, $BG$1)) +
              MIN(Payline!L$3/10, COUNTIF(L123:L125, $BG$1)),
    TRUE, ""
)</f>
        <v/>
      </c>
      <c r="BJ123" s="43" t="str" cm="1">
        <f t="array" aca="1" ref="BJ123" ca="1">_xlfn.IFS(
    $I123=0,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$I123&lt;F$14, MIN(Payline!M$5/10, COUNTIF(M121:M123, $BG$1)) +
              MIN(Payline!M$4/10, COUNTIF(M122:M124, $BG$1)) +
              MIN(Payline!M$3/10, COUNTIF(M123:M125, $BG$1)),
    TRUE, ""
)</f>
        <v/>
      </c>
      <c r="BK123" s="43" t="str" cm="1">
        <f t="array" aca="1" ref="BK123" ca="1">_xlfn.IFS(
    $I123=0,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$I123&lt;G$14, MIN(Payline!N$5/10, COUNTIF(N121:N123, $BG$1)) +
              MIN(Payline!N$4/10, COUNTIF(N122:N124, $BG$1)) +
              MIN(Payline!N$3/10, COUNTIF(N123:N125, $BG$1)),
    TRUE, ""
)</f>
        <v/>
      </c>
      <c r="BL123" s="46">
        <v>119</v>
      </c>
      <c r="BM123" s="43" t="str" cm="1">
        <f t="array" aca="1" ref="BM123" ca="1">_xlfn.IFS(
    $I123=0,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$I123&lt;C$14, MIN(Payline!J$5/10, COUNTIF(J121:J123, $BM$1)) +
              MIN(Payline!J$4/10, COUNTIF(J122:J124, $BM$1)) +
              MIN(Payline!J$3/10, COUNTIF(J123:J125, $BM$1)),
    TRUE, ""
)</f>
        <v/>
      </c>
      <c r="BN123" s="43" t="str" cm="1">
        <f t="array" aca="1" ref="BN123" ca="1">_xlfn.IFS(
    $I123=0,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$I123&lt;D$14, MIN(Payline!K$5/10, COUNTIF(K121:K123, $BM$1)) +
              MIN(Payline!K$4/10, COUNTIF(K122:K124, $BM$1)) +
              MIN(Payline!K$3/10, COUNTIF(K123:K125, $BM$1)),
    TRUE, ""
)</f>
        <v/>
      </c>
      <c r="BO123" s="43" t="str" cm="1">
        <f t="array" aca="1" ref="BO123" ca="1">_xlfn.IFS(
    $I123=0,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$I123&lt;E$14, MIN(Payline!L$5/10, COUNTIF(L121:L123, $BM$1)) +
              MIN(Payline!L$4/10, COUNTIF(L122:L124, $BM$1)) +
              MIN(Payline!L$3/10, COUNTIF(L123:L125, $BM$1)),
    TRUE, ""
)</f>
        <v/>
      </c>
      <c r="BP123" s="43" t="str" cm="1">
        <f t="array" aca="1" ref="BP123" ca="1">_xlfn.IFS(
    $I123=0,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$I123&lt;F$14, MIN(Payline!M$5/10, COUNTIF(M121:M123, $BM$1)) +
              MIN(Payline!M$4/10, COUNTIF(M122:M124, $BM$1)) +
              MIN(Payline!M$3/10, COUNTIF(M123:M125, $BM$1)),
    TRUE, ""
)</f>
        <v/>
      </c>
      <c r="BQ123" s="161" t="str" cm="1">
        <f t="array" aca="1" ref="BQ123" ca="1">_xlfn.IFS(
    $I123=0,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$I123&lt;G$14, MIN(Payline!N$5/10, COUNTIF(N121:N123, $BM$1)) +
              MIN(Payline!N$4/10, COUNTIF(N122:N124, $BM$1)) +
              MIN(Payline!N$3/10, COUNTIF(N123:N125, $BM$1)),
    TRUE, ""
)</f>
        <v/>
      </c>
    </row>
    <row r="124" spans="1:69">
      <c r="A124" s="90" t="s">
        <v>12</v>
      </c>
      <c r="B124" s="63">
        <v>2</v>
      </c>
      <c r="C124" s="90">
        <f t="shared" ca="1" si="31"/>
        <v>1.6</v>
      </c>
      <c r="D124" s="43">
        <f t="shared" ca="1" si="32"/>
        <v>1.9</v>
      </c>
      <c r="E124" s="43">
        <f t="shared" ca="1" si="33"/>
        <v>1.6</v>
      </c>
      <c r="F124" s="43">
        <f t="shared" ca="1" si="34"/>
        <v>1.5</v>
      </c>
      <c r="G124" s="89">
        <f t="shared" ca="1" si="35"/>
        <v>1.6</v>
      </c>
      <c r="I124" s="84">
        <v>120</v>
      </c>
      <c r="J124" s="83"/>
      <c r="K124" s="83"/>
      <c r="L124" s="83"/>
      <c r="M124" s="83"/>
      <c r="N124" s="83"/>
      <c r="P124" s="46">
        <v>120</v>
      </c>
      <c r="Q124" s="43" t="str">
        <f>IF($I124&lt;C$14,MIN(Payline!J$5/10,COUNTIF(J122:J124,$Q$1))+MIN(Payline!J$4/10,COUNTIF(J123:J125,$Q$1))+MIN(Payline!J$3/10,COUNTIF(J124:J126,$Q$1)),"")</f>
        <v/>
      </c>
      <c r="R124" s="43" t="str">
        <f>IF($I124&lt;D$14,MIN(Payline!K$5/10,COUNTIF(K122:K124,$Q$1))+MIN(Payline!K$4/10,COUNTIF(K123:K125,$Q$1))+MIN(Payline!K$3/10,COUNTIF(K124:K126,$Q$1)),"")</f>
        <v/>
      </c>
      <c r="S124" s="43" t="str">
        <f>IF($I124&lt;E$14,MIN(Payline!L$5/10,COUNTIF(L122:L124,$Q$1))+MIN(Payline!L$4/10,COUNTIF(L123:L125,$Q$1))+MIN(Payline!L$3/10,COUNTIF(L124:L126,$Q$1)),"")</f>
        <v/>
      </c>
      <c r="T124" s="43" t="str">
        <f>IF($I124&lt;F$14,MIN(Payline!M$5/10,COUNTIF(M122:M124,$Q$1))+MIN(Payline!M$4/10,COUNTIF(M123:M125,$Q$1))+MIN(Payline!M$3/10,COUNTIF(M124:M126,$Q$1)),"")</f>
        <v/>
      </c>
      <c r="U124" s="43" t="str">
        <f>IF($I124&lt;G$14,MIN(Payline!N$5/10,COUNTIF(N122:N124,$Q$1))+MIN(Payline!N$4/10,COUNTIF(N123:N125,$Q$1))+MIN(Payline!N$3/10,COUNTIF(N124:N126,$Q$1)),"")</f>
        <v/>
      </c>
      <c r="V124" s="46">
        <v>120</v>
      </c>
      <c r="W124" s="43" t="str">
        <f>IF($I124&lt;C$14,MIN(Payline!J$5/10,COUNTIF(J122:J124,$W$1))+MIN(Payline!J$4/10,COUNTIF(J123:J125,$W$1))+MIN(Payline!J$3/10,COUNTIF(J124:J126,$W$1)),"")</f>
        <v/>
      </c>
      <c r="X124" s="43" t="str">
        <f>IF($I124&lt;D$14,MIN(Payline!K$5/10,COUNTIF(K122:K124,$W$1))+MIN(Payline!K$4/10,COUNTIF(K123:K125,$W$1))+MIN(Payline!K$3/10,COUNTIF(K124:K126,$W$1)),"")</f>
        <v/>
      </c>
      <c r="Y124" s="43" t="str">
        <f>IF($I124&lt;E$14,MIN(Payline!L$5/10,COUNTIF(L122:L124,$W$1))+MIN(Payline!L$4/10,COUNTIF(L123:L125,$W$1))+MIN(Payline!L$3/10,COUNTIF(L124:L126,$W$1)),"")</f>
        <v/>
      </c>
      <c r="Z124" s="43" t="str">
        <f>IF($I124&lt;F$14,MIN(Payline!M$5/10,COUNTIF(M122:M124,$W$1))+MIN(Payline!M$4/10,COUNTIF(M123:M125,$W$1))+MIN(Payline!M$3/10,COUNTIF(M124:M126,$W$1)),"")</f>
        <v/>
      </c>
      <c r="AA124" s="43" t="str">
        <f>IF($I124&lt;G$14,MIN(Payline!N$5/10,COUNTIF(N122:N124,$W$1))+MIN(Payline!N$4/10,COUNTIF(N123:N125,$W$1))+MIN(Payline!N$3/10,COUNTIF(N124:N126,$W$1)),"")</f>
        <v/>
      </c>
      <c r="AB124" s="46">
        <v>120</v>
      </c>
      <c r="AC124" s="43" t="str">
        <f>IF($I124&lt;C$14,MIN(Payline!J$5/10,COUNTIF(J122:J124,$AC$1))+MIN(Payline!J$4/10,COUNTIF(J123:J125,$AC$1))+MIN(Payline!J$3/10,COUNTIF(J124:J126,$AC$1)),"")</f>
        <v/>
      </c>
      <c r="AD124" s="43" t="str">
        <f>IF($I124&lt;D$14,MIN(Payline!K$5/10,COUNTIF(K122:K124,$AC$1))+MIN(Payline!K$4/10,COUNTIF(K123:K125,$AC$1))+MIN(Payline!K$3/10,COUNTIF(K124:K126,$AC$1)),"")</f>
        <v/>
      </c>
      <c r="AE124" s="43" t="str">
        <f>IF($I124&lt;E$14,MIN(Payline!L$5/10,COUNTIF(L122:L124,$AC$1))+MIN(Payline!L$4/10,COUNTIF(L123:L125,$AC$1))+MIN(Payline!L$3/10,COUNTIF(L124:L126,$AC$1)),"")</f>
        <v/>
      </c>
      <c r="AF124" s="43" t="str">
        <f>IF($I124&lt;F$14,MIN(Payline!M$5/10,COUNTIF(M122:M124,$AC$1))+MIN(Payline!M$4/10,COUNTIF(M123:M125,$AC$1))+MIN(Payline!M$3/10,COUNTIF(M124:M126,$AC$1)),"")</f>
        <v/>
      </c>
      <c r="AG124" s="43" t="str">
        <f>IF($I124&lt;G$14,MIN(Payline!N$5/10,COUNTIF(N122:N124,$AC$1))+MIN(Payline!N$4/10,COUNTIF(N123:N125,$AC$1))+MIN(Payline!N$3/10,COUNTIF(N124:N126,$AC$1)),"")</f>
        <v/>
      </c>
      <c r="AH124" s="46">
        <v>120</v>
      </c>
      <c r="AI124" s="43" t="str">
        <f>IF($I124&lt;C$14,MIN(Payline!J$5/10,COUNTIF(J122:J124,$AI$1))+MIN(Payline!J$4/10,COUNTIF(J123:J125,$AI$1))+MIN(Payline!J$3/10,COUNTIF(J124:J126,$AI$1)),"")</f>
        <v/>
      </c>
      <c r="AJ124" s="43" t="str">
        <f>IF($I124&lt;D$14,MIN(Payline!K$5/10,COUNTIF(K122:K124,$AI$1))+MIN(Payline!K$4/10,COUNTIF(K123:K125,$AI$1))+MIN(Payline!K$3/10,COUNTIF(K124:K126,$AI$1)),"")</f>
        <v/>
      </c>
      <c r="AK124" s="43" t="str">
        <f>IF($I124&lt;E$14,MIN(Payline!L$5/10,COUNTIF(L122:L124,$AI$1))+MIN(Payline!L$4/10,COUNTIF(L123:L125,$AI$1))+MIN(Payline!L$3/10,COUNTIF(L124:L126,$AI$1)),"")</f>
        <v/>
      </c>
      <c r="AL124" s="43" t="str">
        <f>IF($I124&lt;F$14,MIN(Payline!M$5/10,COUNTIF(M122:M124,$AI$1))+MIN(Payline!M$4/10,COUNTIF(M123:M125,$AI$1))+MIN(Payline!M$3/10,COUNTIF(M124:M126,$AI$1)),"")</f>
        <v/>
      </c>
      <c r="AM124" s="43" t="str">
        <f>IF($I124&lt;G$14,MIN(Payline!N$5/10,COUNTIF(N122:N124,$AI$1))+MIN(Payline!N$4/10,COUNTIF(N123:N125,$AI$1))+MIN(Payline!N$3/10,COUNTIF(N124:N126,$AI$1)),"")</f>
        <v/>
      </c>
      <c r="AN124" s="46">
        <v>120</v>
      </c>
      <c r="AO124" s="43" t="str">
        <f>IF($I124&lt;C$14,MIN(Payline!J$5/10,COUNTIF(J122:J124,$AO$1))+MIN(Payline!J$4/10,COUNTIF(J123:J125,$AO$1))+MIN(Payline!J$3/10,COUNTIF(J124:J126,$AO$1)),"")</f>
        <v/>
      </c>
      <c r="AP124" s="43" t="str">
        <f>IF($I124&lt;D$14,MIN(Payline!K$5/10,COUNTIF(K122:K124,$AO$1))+MIN(Payline!K$4/10,COUNTIF(K123:K125,$AO$1))+MIN(Payline!K$3/10,COUNTIF(K124:K126,$AO$1)),"")</f>
        <v/>
      </c>
      <c r="AQ124" s="43" t="str">
        <f>IF($I124&lt;E$14,MIN(Payline!L$5/10,COUNTIF(L122:L124,$AO$1))+MIN(Payline!L$4/10,COUNTIF(L123:L125,$AO$1))+MIN(Payline!L$3/10,COUNTIF(L124:L126,$AO$1)),"")</f>
        <v/>
      </c>
      <c r="AR124" s="43" t="str">
        <f>IF($I124&lt;F$14,MIN(Payline!M$5/10,COUNTIF(M122:M124,$AO$1))+MIN(Payline!M$4/10,COUNTIF(M123:M125,$AO$1))+MIN(Payline!M$3/10,COUNTIF(M124:M126,$AO$1)),"")</f>
        <v/>
      </c>
      <c r="AS124" s="43" t="str">
        <f>IF($I124&lt;G$14,MIN(Payline!N$5/10,COUNTIF(N122:N124,$AO$1))+MIN(Payline!N$4/10,COUNTIF(N123:N125,$AO$1))+MIN(Payline!N$3/10,COUNTIF(N124:N126,$AO$1)),"")</f>
        <v/>
      </c>
      <c r="AT124" s="46">
        <v>120</v>
      </c>
      <c r="AU124" s="43" t="str">
        <f>IF($I124&lt;C$14,MIN(Payline!J$5/10,COUNTIF(J122:J124,$AU$1))+MIN(Payline!J$4/10,COUNTIF(J123:J125,$AU$1))+MIN(Payline!J$3/10,COUNTIF(J124:J126,$AU$1)),"")</f>
        <v/>
      </c>
      <c r="AV124" s="43" t="str">
        <f>IF($I124&lt;D$14,MIN(Payline!K$5/10,COUNTIF(K122:K124,$AU$1))+MIN(Payline!K$4/10,COUNTIF(K123:K125,$AU$1))+MIN(Payline!K$3/10,COUNTIF(K124:K126,$AU$1)),"")</f>
        <v/>
      </c>
      <c r="AW124" s="43" t="str">
        <f>IF($I124&lt;E$14,MIN(Payline!L$5/10,COUNTIF(L122:L124,$AU$1))+MIN(Payline!L$4/10,COUNTIF(L123:L125,$AU$1))+MIN(Payline!L$3/10,COUNTIF(L124:L126,$AU$1)),"")</f>
        <v/>
      </c>
      <c r="AX124" s="43" t="str">
        <f>IF($I124&lt;F$14,MIN(Payline!M$5/10,COUNTIF(M122:M124,$AU$1))+MIN(Payline!M$4/10,COUNTIF(M123:M125,$AU$1))+MIN(Payline!M$3/10,COUNTIF(M124:M126,$AU$1)),"")</f>
        <v/>
      </c>
      <c r="AY124" s="43" t="str">
        <f>IF($I124&lt;G$14,MIN(Payline!N$5/10,COUNTIF(N122:N124,$AU$1))+MIN(Payline!N$4/10,COUNTIF(N123:N125,$AU$1))+MIN(Payline!N$3/10,COUNTIF(N124:N126,$AU$1)),"")</f>
        <v/>
      </c>
      <c r="AZ124" s="46">
        <v>120</v>
      </c>
      <c r="BA124" s="43" t="str" cm="1">
        <f t="array" aca="1" ref="BA124" ca="1">_xlfn.IFS(
    $I124=0,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$I124&lt;C$14, MIN(Payline!J$5/10, COUNTIF(J122:J124, $BA$1)) +
              MIN(Payline!J$4/10, COUNTIF(J123:J125, $BA$1)) +
              MIN(Payline!J$3/10, COUNTIF(J124:J126, $BA$1)),
    TRUE, ""
)</f>
        <v/>
      </c>
      <c r="BB124" s="43" t="str" cm="1">
        <f t="array" aca="1" ref="BB124" ca="1">_xlfn.IFS(
    $I124=0,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$I124&lt;D$14, MIN(Payline!K$5/10, COUNTIF(K122:K124, $BA$1)) +
              MIN(Payline!K$4/10, COUNTIF(K123:K125, $BA$1)) +
              MIN(Payline!K$3/10, COUNTIF(K124:K126, $BA$1)),
    TRUE, ""
)</f>
        <v/>
      </c>
      <c r="BC124" s="43" t="str" cm="1">
        <f t="array" aca="1" ref="BC124" ca="1">_xlfn.IFS(
    $I124=0,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$I124&lt;E$14, MIN(Payline!L$5/10, COUNTIF(L122:L124, $BA$1)) +
              MIN(Payline!L$4/10, COUNTIF(L123:L125, $BA$1)) +
              MIN(Payline!L$3/10, COUNTIF(L124:L126, $BA$1)),
    TRUE, ""
)</f>
        <v/>
      </c>
      <c r="BD124" s="43" t="str" cm="1">
        <f t="array" aca="1" ref="BD124" ca="1">_xlfn.IFS(
    $I124=0,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$I124&lt;F$14, MIN(Payline!M$5/10, COUNTIF(M122:M124, $BA$1)) +
              MIN(Payline!M$4/10, COUNTIF(M123:M125, $BA$1)) +
              MIN(Payline!M$3/10, COUNTIF(M124:M126, $BA$1)),
    TRUE, ""
)</f>
        <v/>
      </c>
      <c r="BE124" s="43" t="str" cm="1">
        <f t="array" aca="1" ref="BE124" ca="1">_xlfn.IFS(
    $I124=0,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$I124&lt;G$14, MIN(Payline!N$5/10, COUNTIF(N122:N124, $BA$1)) +
              MIN(Payline!N$4/10, COUNTIF(N123:N125, $BA$1)) +
              MIN(Payline!N$3/10, COUNTIF(N124:N126, $BA$1)),
    TRUE, ""
)</f>
        <v/>
      </c>
      <c r="BF124" s="46">
        <v>120</v>
      </c>
      <c r="BG124" s="43" t="str" cm="1">
        <f t="array" aca="1" ref="BG124" ca="1">_xlfn.IFS(
    $I124=0,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$I124&lt;C$14, MIN(Payline!J$5/10, COUNTIF(J122:J124, $BG$1)) +
              MIN(Payline!J$4/10, COUNTIF(J123:J125, $BG$1)) +
              MIN(Payline!J$3/10, COUNTIF(J124:J126, $BG$1)),
    TRUE, ""
)</f>
        <v/>
      </c>
      <c r="BH124" s="43" t="str" cm="1">
        <f t="array" aca="1" ref="BH124" ca="1">_xlfn.IFS(
    $I124=0,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$I124&lt;D$14, MIN(Payline!K$5/10, COUNTIF(K122:K124, $BG$1)) +
              MIN(Payline!K$4/10, COUNTIF(K123:K125, $BG$1)) +
              MIN(Payline!K$3/10, COUNTIF(K124:K126, $BG$1)),
    TRUE, ""
)</f>
        <v/>
      </c>
      <c r="BI124" s="43" t="str" cm="1">
        <f t="array" aca="1" ref="BI124" ca="1">_xlfn.IFS(
    $I124=0,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$I124&lt;E$14, MIN(Payline!L$5/10, COUNTIF(L122:L124, $BG$1)) +
              MIN(Payline!L$4/10, COUNTIF(L123:L125, $BG$1)) +
              MIN(Payline!L$3/10, COUNTIF(L124:L126, $BG$1)),
    TRUE, ""
)</f>
        <v/>
      </c>
      <c r="BJ124" s="43" t="str" cm="1">
        <f t="array" aca="1" ref="BJ124" ca="1">_xlfn.IFS(
    $I124=0,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$I124&lt;F$14, MIN(Payline!M$5/10, COUNTIF(M122:M124, $BG$1)) +
              MIN(Payline!M$4/10, COUNTIF(M123:M125, $BG$1)) +
              MIN(Payline!M$3/10, COUNTIF(M124:M126, $BG$1)),
    TRUE, ""
)</f>
        <v/>
      </c>
      <c r="BK124" s="43" t="str" cm="1">
        <f t="array" aca="1" ref="BK124" ca="1">_xlfn.IFS(
    $I124=0,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$I124&lt;G$14, MIN(Payline!N$5/10, COUNTIF(N122:N124, $BG$1)) +
              MIN(Payline!N$4/10, COUNTIF(N123:N125, $BG$1)) +
              MIN(Payline!N$3/10, COUNTIF(N124:N126, $BG$1)),
    TRUE, ""
)</f>
        <v/>
      </c>
      <c r="BL124" s="46">
        <v>120</v>
      </c>
      <c r="BM124" s="43" t="str" cm="1">
        <f t="array" aca="1" ref="BM124" ca="1">_xlfn.IFS(
    $I124=0,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$I124&lt;C$14, MIN(Payline!J$5/10, COUNTIF(J122:J124, $BM$1)) +
              MIN(Payline!J$4/10, COUNTIF(J123:J125, $BM$1)) +
              MIN(Payline!J$3/10, COUNTIF(J124:J126, $BM$1)),
    TRUE, ""
)</f>
        <v/>
      </c>
      <c r="BN124" s="43" t="str" cm="1">
        <f t="array" aca="1" ref="BN124" ca="1">_xlfn.IFS(
    $I124=0,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$I124&lt;D$14, MIN(Payline!K$5/10, COUNTIF(K122:K124, $BM$1)) +
              MIN(Payline!K$4/10, COUNTIF(K123:K125, $BM$1)) +
              MIN(Payline!K$3/10, COUNTIF(K124:K126, $BM$1)),
    TRUE, ""
)</f>
        <v/>
      </c>
      <c r="BO124" s="43" t="str" cm="1">
        <f t="array" aca="1" ref="BO124" ca="1">_xlfn.IFS(
    $I124=0,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$I124&lt;E$14, MIN(Payline!L$5/10, COUNTIF(L122:L124, $BM$1)) +
              MIN(Payline!L$4/10, COUNTIF(L123:L125, $BM$1)) +
              MIN(Payline!L$3/10, COUNTIF(L124:L126, $BM$1)),
    TRUE, ""
)</f>
        <v/>
      </c>
      <c r="BP124" s="43" t="str" cm="1">
        <f t="array" aca="1" ref="BP124" ca="1">_xlfn.IFS(
    $I124=0,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$I124&lt;F$14, MIN(Payline!M$5/10, COUNTIF(M122:M124, $BM$1)) +
              MIN(Payline!M$4/10, COUNTIF(M123:M125, $BM$1)) +
              MIN(Payline!M$3/10, COUNTIF(M124:M126, $BM$1)),
    TRUE, ""
)</f>
        <v/>
      </c>
      <c r="BQ124" s="161" t="str" cm="1">
        <f t="array" aca="1" ref="BQ124" ca="1">_xlfn.IFS(
    $I124=0,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$I124&lt;G$14, MIN(Payline!N$5/10, COUNTIF(N122:N124, $BM$1)) +
              MIN(Payline!N$4/10, COUNTIF(N123:N125, $BM$1)) +
              MIN(Payline!N$3/10, COUNTIF(N124:N126, $BM$1)),
    TRUE, ""
)</f>
        <v/>
      </c>
    </row>
    <row r="125" spans="1:69">
      <c r="A125" s="90" t="s">
        <v>11</v>
      </c>
      <c r="B125" s="63">
        <v>3</v>
      </c>
      <c r="C125" s="90">
        <f t="shared" ca="1" si="31"/>
        <v>0.3</v>
      </c>
      <c r="D125" s="43">
        <f t="shared" ca="1" si="32"/>
        <v>0.4</v>
      </c>
      <c r="E125" s="43">
        <f t="shared" ca="1" si="33"/>
        <v>0.3</v>
      </c>
      <c r="F125" s="43">
        <f t="shared" ca="1" si="34"/>
        <v>0.3</v>
      </c>
      <c r="G125" s="89">
        <f t="shared" ca="1" si="35"/>
        <v>0.3</v>
      </c>
      <c r="I125" s="84">
        <v>121</v>
      </c>
      <c r="J125" s="83"/>
      <c r="K125" s="83"/>
      <c r="L125" s="83"/>
      <c r="M125" s="83"/>
      <c r="N125" s="83"/>
      <c r="P125" s="46">
        <v>121</v>
      </c>
      <c r="Q125" s="43" t="str">
        <f>IF($I125&lt;C$14,MIN(Payline!J$5/10,COUNTIF(J123:J125,$Q$1))+MIN(Payline!J$4/10,COUNTIF(J124:J126,$Q$1))+MIN(Payline!J$3/10,COUNTIF(J125:J127,$Q$1)),"")</f>
        <v/>
      </c>
      <c r="R125" s="43" t="str">
        <f>IF($I125&lt;D$14,MIN(Payline!K$5/10,COUNTIF(K123:K125,$Q$1))+MIN(Payline!K$4/10,COUNTIF(K124:K126,$Q$1))+MIN(Payline!K$3/10,COUNTIF(K125:K127,$Q$1)),"")</f>
        <v/>
      </c>
      <c r="S125" s="43" t="str">
        <f>IF($I125&lt;E$14,MIN(Payline!L$5/10,COUNTIF(L123:L125,$Q$1))+MIN(Payline!L$4/10,COUNTIF(L124:L126,$Q$1))+MIN(Payline!L$3/10,COUNTIF(L125:L127,$Q$1)),"")</f>
        <v/>
      </c>
      <c r="T125" s="43" t="str">
        <f>IF($I125&lt;F$14,MIN(Payline!M$5/10,COUNTIF(M123:M125,$Q$1))+MIN(Payline!M$4/10,COUNTIF(M124:M126,$Q$1))+MIN(Payline!M$3/10,COUNTIF(M125:M127,$Q$1)),"")</f>
        <v/>
      </c>
      <c r="U125" s="43" t="str">
        <f>IF($I125&lt;G$14,MIN(Payline!N$5/10,COUNTIF(N123:N125,$Q$1))+MIN(Payline!N$4/10,COUNTIF(N124:N126,$Q$1))+MIN(Payline!N$3/10,COUNTIF(N125:N127,$Q$1)),"")</f>
        <v/>
      </c>
      <c r="V125" s="46">
        <v>121</v>
      </c>
      <c r="W125" s="43" t="str">
        <f>IF($I125&lt;C$14,MIN(Payline!J$5/10,COUNTIF(J123:J125,$W$1))+MIN(Payline!J$4/10,COUNTIF(J124:J126,$W$1))+MIN(Payline!J$3/10,COUNTIF(J125:J127,$W$1)),"")</f>
        <v/>
      </c>
      <c r="X125" s="43" t="str">
        <f>IF($I125&lt;D$14,MIN(Payline!K$5/10,COUNTIF(K123:K125,$W$1))+MIN(Payline!K$4/10,COUNTIF(K124:K126,$W$1))+MIN(Payline!K$3/10,COUNTIF(K125:K127,$W$1)),"")</f>
        <v/>
      </c>
      <c r="Y125" s="43" t="str">
        <f>IF($I125&lt;E$14,MIN(Payline!L$5/10,COUNTIF(L123:L125,$W$1))+MIN(Payline!L$4/10,COUNTIF(L124:L126,$W$1))+MIN(Payline!L$3/10,COUNTIF(L125:L127,$W$1)),"")</f>
        <v/>
      </c>
      <c r="Z125" s="43" t="str">
        <f>IF($I125&lt;F$14,MIN(Payline!M$5/10,COUNTIF(M123:M125,$W$1))+MIN(Payline!M$4/10,COUNTIF(M124:M126,$W$1))+MIN(Payline!M$3/10,COUNTIF(M125:M127,$W$1)),"")</f>
        <v/>
      </c>
      <c r="AA125" s="43" t="str">
        <f>IF($I125&lt;G$14,MIN(Payline!N$5/10,COUNTIF(N123:N125,$W$1))+MIN(Payline!N$4/10,COUNTIF(N124:N126,$W$1))+MIN(Payline!N$3/10,COUNTIF(N125:N127,$W$1)),"")</f>
        <v/>
      </c>
      <c r="AB125" s="46">
        <v>121</v>
      </c>
      <c r="AC125" s="43" t="str">
        <f>IF($I125&lt;C$14,MIN(Payline!J$5/10,COUNTIF(J123:J125,$AC$1))+MIN(Payline!J$4/10,COUNTIF(J124:J126,$AC$1))+MIN(Payline!J$3/10,COUNTIF(J125:J127,$AC$1)),"")</f>
        <v/>
      </c>
      <c r="AD125" s="43" t="str">
        <f>IF($I125&lt;D$14,MIN(Payline!K$5/10,COUNTIF(K123:K125,$AC$1))+MIN(Payline!K$4/10,COUNTIF(K124:K126,$AC$1))+MIN(Payline!K$3/10,COUNTIF(K125:K127,$AC$1)),"")</f>
        <v/>
      </c>
      <c r="AE125" s="43" t="str">
        <f>IF($I125&lt;E$14,MIN(Payline!L$5/10,COUNTIF(L123:L125,$AC$1))+MIN(Payline!L$4/10,COUNTIF(L124:L126,$AC$1))+MIN(Payline!L$3/10,COUNTIF(L125:L127,$AC$1)),"")</f>
        <v/>
      </c>
      <c r="AF125" s="43" t="str">
        <f>IF($I125&lt;F$14,MIN(Payline!M$5/10,COUNTIF(M123:M125,$AC$1))+MIN(Payline!M$4/10,COUNTIF(M124:M126,$AC$1))+MIN(Payline!M$3/10,COUNTIF(M125:M127,$AC$1)),"")</f>
        <v/>
      </c>
      <c r="AG125" s="43" t="str">
        <f>IF($I125&lt;G$14,MIN(Payline!N$5/10,COUNTIF(N123:N125,$AC$1))+MIN(Payline!N$4/10,COUNTIF(N124:N126,$AC$1))+MIN(Payline!N$3/10,COUNTIF(N125:N127,$AC$1)),"")</f>
        <v/>
      </c>
      <c r="AH125" s="46">
        <v>121</v>
      </c>
      <c r="AI125" s="43" t="str">
        <f>IF($I125&lt;C$14,MIN(Payline!J$5/10,COUNTIF(J123:J125,$AI$1))+MIN(Payline!J$4/10,COUNTIF(J124:J126,$AI$1))+MIN(Payline!J$3/10,COUNTIF(J125:J127,$AI$1)),"")</f>
        <v/>
      </c>
      <c r="AJ125" s="43" t="str">
        <f>IF($I125&lt;D$14,MIN(Payline!K$5/10,COUNTIF(K123:K125,$AI$1))+MIN(Payline!K$4/10,COUNTIF(K124:K126,$AI$1))+MIN(Payline!K$3/10,COUNTIF(K125:K127,$AI$1)),"")</f>
        <v/>
      </c>
      <c r="AK125" s="43" t="str">
        <f>IF($I125&lt;E$14,MIN(Payline!L$5/10,COUNTIF(L123:L125,$AI$1))+MIN(Payline!L$4/10,COUNTIF(L124:L126,$AI$1))+MIN(Payline!L$3/10,COUNTIF(L125:L127,$AI$1)),"")</f>
        <v/>
      </c>
      <c r="AL125" s="43" t="str">
        <f>IF($I125&lt;F$14,MIN(Payline!M$5/10,COUNTIF(M123:M125,$AI$1))+MIN(Payline!M$4/10,COUNTIF(M124:M126,$AI$1))+MIN(Payline!M$3/10,COUNTIF(M125:M127,$AI$1)),"")</f>
        <v/>
      </c>
      <c r="AM125" s="43" t="str">
        <f>IF($I125&lt;G$14,MIN(Payline!N$5/10,COUNTIF(N123:N125,$AI$1))+MIN(Payline!N$4/10,COUNTIF(N124:N126,$AI$1))+MIN(Payline!N$3/10,COUNTIF(N125:N127,$AI$1)),"")</f>
        <v/>
      </c>
      <c r="AN125" s="46">
        <v>121</v>
      </c>
      <c r="AO125" s="43" t="str">
        <f>IF($I125&lt;C$14,MIN(Payline!J$5/10,COUNTIF(J123:J125,$AO$1))+MIN(Payline!J$4/10,COUNTIF(J124:J126,$AO$1))+MIN(Payline!J$3/10,COUNTIF(J125:J127,$AO$1)),"")</f>
        <v/>
      </c>
      <c r="AP125" s="43" t="str">
        <f>IF($I125&lt;D$14,MIN(Payline!K$5/10,COUNTIF(K123:K125,$AO$1))+MIN(Payline!K$4/10,COUNTIF(K124:K126,$AO$1))+MIN(Payline!K$3/10,COUNTIF(K125:K127,$AO$1)),"")</f>
        <v/>
      </c>
      <c r="AQ125" s="43" t="str">
        <f>IF($I125&lt;E$14,MIN(Payline!L$5/10,COUNTIF(L123:L125,$AO$1))+MIN(Payline!L$4/10,COUNTIF(L124:L126,$AO$1))+MIN(Payline!L$3/10,COUNTIF(L125:L127,$AO$1)),"")</f>
        <v/>
      </c>
      <c r="AR125" s="43" t="str">
        <f>IF($I125&lt;F$14,MIN(Payline!M$5/10,COUNTIF(M123:M125,$AO$1))+MIN(Payline!M$4/10,COUNTIF(M124:M126,$AO$1))+MIN(Payline!M$3/10,COUNTIF(M125:M127,$AO$1)),"")</f>
        <v/>
      </c>
      <c r="AS125" s="43" t="str">
        <f>IF($I125&lt;G$14,MIN(Payline!N$5/10,COUNTIF(N123:N125,$AO$1))+MIN(Payline!N$4/10,COUNTIF(N124:N126,$AO$1))+MIN(Payline!N$3/10,COUNTIF(N125:N127,$AO$1)),"")</f>
        <v/>
      </c>
      <c r="AT125" s="46">
        <v>121</v>
      </c>
      <c r="AU125" s="43" t="str">
        <f>IF($I125&lt;C$14,MIN(Payline!J$5/10,COUNTIF(J123:J125,$AU$1))+MIN(Payline!J$4/10,COUNTIF(J124:J126,$AU$1))+MIN(Payline!J$3/10,COUNTIF(J125:J127,$AU$1)),"")</f>
        <v/>
      </c>
      <c r="AV125" s="43" t="str">
        <f>IF($I125&lt;D$14,MIN(Payline!K$5/10,COUNTIF(K123:K125,$AU$1))+MIN(Payline!K$4/10,COUNTIF(K124:K126,$AU$1))+MIN(Payline!K$3/10,COUNTIF(K125:K127,$AU$1)),"")</f>
        <v/>
      </c>
      <c r="AW125" s="43" t="str">
        <f>IF($I125&lt;E$14,MIN(Payline!L$5/10,COUNTIF(L123:L125,$AU$1))+MIN(Payline!L$4/10,COUNTIF(L124:L126,$AU$1))+MIN(Payline!L$3/10,COUNTIF(L125:L127,$AU$1)),"")</f>
        <v/>
      </c>
      <c r="AX125" s="43" t="str">
        <f>IF($I125&lt;F$14,MIN(Payline!M$5/10,COUNTIF(M123:M125,$AU$1))+MIN(Payline!M$4/10,COUNTIF(M124:M126,$AU$1))+MIN(Payline!M$3/10,COUNTIF(M125:M127,$AU$1)),"")</f>
        <v/>
      </c>
      <c r="AY125" s="43" t="str">
        <f>IF($I125&lt;G$14,MIN(Payline!N$5/10,COUNTIF(N123:N125,$AU$1))+MIN(Payline!N$4/10,COUNTIF(N124:N126,$AU$1))+MIN(Payline!N$3/10,COUNTIF(N125:N127,$AU$1)),"")</f>
        <v/>
      </c>
      <c r="AZ125" s="46">
        <v>121</v>
      </c>
      <c r="BA125" s="43" t="str" cm="1">
        <f t="array" aca="1" ref="BA125" ca="1">_xlfn.IFS(
    $I125=0,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$I125&lt;C$14, MIN(Payline!J$5/10, COUNTIF(J123:J125, $BA$1)) +
              MIN(Payline!J$4/10, COUNTIF(J124:J126, $BA$1)) +
              MIN(Payline!J$3/10, COUNTIF(J125:J127, $BA$1)),
    TRUE, ""
)</f>
        <v/>
      </c>
      <c r="BB125" s="43" t="str" cm="1">
        <f t="array" aca="1" ref="BB125" ca="1">_xlfn.IFS(
    $I125=0,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$I125&lt;D$14, MIN(Payline!K$5/10, COUNTIF(K123:K125, $BA$1)) +
              MIN(Payline!K$4/10, COUNTIF(K124:K126, $BA$1)) +
              MIN(Payline!K$3/10, COUNTIF(K125:K127, $BA$1)),
    TRUE, ""
)</f>
        <v/>
      </c>
      <c r="BC125" s="43" t="str" cm="1">
        <f t="array" aca="1" ref="BC125" ca="1">_xlfn.IFS(
    $I125=0,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$I125&lt;E$14, MIN(Payline!L$5/10, COUNTIF(L123:L125, $BA$1)) +
              MIN(Payline!L$4/10, COUNTIF(L124:L126, $BA$1)) +
              MIN(Payline!L$3/10, COUNTIF(L125:L127, $BA$1)),
    TRUE, ""
)</f>
        <v/>
      </c>
      <c r="BD125" s="43" t="str" cm="1">
        <f t="array" aca="1" ref="BD125" ca="1">_xlfn.IFS(
    $I125=0,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$I125&lt;F$14, MIN(Payline!M$5/10, COUNTIF(M123:M125, $BA$1)) +
              MIN(Payline!M$4/10, COUNTIF(M124:M126, $BA$1)) +
              MIN(Payline!M$3/10, COUNTIF(M125:M127, $BA$1)),
    TRUE, ""
)</f>
        <v/>
      </c>
      <c r="BE125" s="43" t="str" cm="1">
        <f t="array" aca="1" ref="BE125" ca="1">_xlfn.IFS(
    $I125=0,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$I125&lt;G$14, MIN(Payline!N$5/10, COUNTIF(N123:N125, $BA$1)) +
              MIN(Payline!N$4/10, COUNTIF(N124:N126, $BA$1)) +
              MIN(Payline!N$3/10, COUNTIF(N125:N127, $BA$1)),
    TRUE, ""
)</f>
        <v/>
      </c>
      <c r="BF125" s="46">
        <v>121</v>
      </c>
      <c r="BG125" s="43" t="str" cm="1">
        <f t="array" aca="1" ref="BG125" ca="1">_xlfn.IFS(
    $I125=0,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$I125&lt;C$14, MIN(Payline!J$5/10, COUNTIF(J123:J125, $BG$1)) +
              MIN(Payline!J$4/10, COUNTIF(J124:J126, $BG$1)) +
              MIN(Payline!J$3/10, COUNTIF(J125:J127, $BG$1)),
    TRUE, ""
)</f>
        <v/>
      </c>
      <c r="BH125" s="43" t="str" cm="1">
        <f t="array" aca="1" ref="BH125" ca="1">_xlfn.IFS(
    $I125=0,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$I125&lt;D$14, MIN(Payline!K$5/10, COUNTIF(K123:K125, $BG$1)) +
              MIN(Payline!K$4/10, COUNTIF(K124:K126, $BG$1)) +
              MIN(Payline!K$3/10, COUNTIF(K125:K127, $BG$1)),
    TRUE, ""
)</f>
        <v/>
      </c>
      <c r="BI125" s="43" t="str" cm="1">
        <f t="array" aca="1" ref="BI125" ca="1">_xlfn.IFS(
    $I125=0,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$I125&lt;E$14, MIN(Payline!L$5/10, COUNTIF(L123:L125, $BG$1)) +
              MIN(Payline!L$4/10, COUNTIF(L124:L126, $BG$1)) +
              MIN(Payline!L$3/10, COUNTIF(L125:L127, $BG$1)),
    TRUE, ""
)</f>
        <v/>
      </c>
      <c r="BJ125" s="43" t="str" cm="1">
        <f t="array" aca="1" ref="BJ125" ca="1">_xlfn.IFS(
    $I125=0,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$I125&lt;F$14, MIN(Payline!M$5/10, COUNTIF(M123:M125, $BG$1)) +
              MIN(Payline!M$4/10, COUNTIF(M124:M126, $BG$1)) +
              MIN(Payline!M$3/10, COUNTIF(M125:M127, $BG$1)),
    TRUE, ""
)</f>
        <v/>
      </c>
      <c r="BK125" s="43" t="str" cm="1">
        <f t="array" aca="1" ref="BK125" ca="1">_xlfn.IFS(
    $I125=0,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$I125&lt;G$14, MIN(Payline!N$5/10, COUNTIF(N123:N125, $BG$1)) +
              MIN(Payline!N$4/10, COUNTIF(N124:N126, $BG$1)) +
              MIN(Payline!N$3/10, COUNTIF(N125:N127, $BG$1)),
    TRUE, ""
)</f>
        <v/>
      </c>
      <c r="BL125" s="46">
        <v>121</v>
      </c>
      <c r="BM125" s="43" t="str" cm="1">
        <f t="array" aca="1" ref="BM125" ca="1">_xlfn.IFS(
    $I125=0,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$I125&lt;C$14, MIN(Payline!J$5/10, COUNTIF(J123:J125, $BM$1)) +
              MIN(Payline!J$4/10, COUNTIF(J124:J126, $BM$1)) +
              MIN(Payline!J$3/10, COUNTIF(J125:J127, $BM$1)),
    TRUE, ""
)</f>
        <v/>
      </c>
      <c r="BN125" s="43" t="str" cm="1">
        <f t="array" aca="1" ref="BN125" ca="1">_xlfn.IFS(
    $I125=0,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$I125&lt;D$14, MIN(Payline!K$5/10, COUNTIF(K123:K125, $BM$1)) +
              MIN(Payline!K$4/10, COUNTIF(K124:K126, $BM$1)) +
              MIN(Payline!K$3/10, COUNTIF(K125:K127, $BM$1)),
    TRUE, ""
)</f>
        <v/>
      </c>
      <c r="BO125" s="43" t="str" cm="1">
        <f t="array" aca="1" ref="BO125" ca="1">_xlfn.IFS(
    $I125=0,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$I125&lt;E$14, MIN(Payline!L$5/10, COUNTIF(L123:L125, $BM$1)) +
              MIN(Payline!L$4/10, COUNTIF(L124:L126, $BM$1)) +
              MIN(Payline!L$3/10, COUNTIF(L125:L127, $BM$1)),
    TRUE, ""
)</f>
        <v/>
      </c>
      <c r="BP125" s="43" t="str" cm="1">
        <f t="array" aca="1" ref="BP125" ca="1">_xlfn.IFS(
    $I125=0,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$I125&lt;F$14, MIN(Payline!M$5/10, COUNTIF(M123:M125, $BM$1)) +
              MIN(Payline!M$4/10, COUNTIF(M124:M126, $BM$1)) +
              MIN(Payline!M$3/10, COUNTIF(M125:M127, $BM$1)),
    TRUE, ""
)</f>
        <v/>
      </c>
      <c r="BQ125" s="161" t="str" cm="1">
        <f t="array" aca="1" ref="BQ125" ca="1">_xlfn.IFS(
    $I125=0,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$I125&lt;G$14, MIN(Payline!N$5/10, COUNTIF(N123:N125, $BM$1)) +
              MIN(Payline!N$4/10, COUNTIF(N124:N126, $BM$1)) +
              MIN(Payline!N$3/10, COUNTIF(N125:N127, $BM$1)),
    TRUE, ""
)</f>
        <v/>
      </c>
    </row>
    <row r="126" spans="1:69">
      <c r="A126" s="90" t="s">
        <v>10</v>
      </c>
      <c r="B126" s="63">
        <v>4</v>
      </c>
      <c r="C126" s="90">
        <f t="shared" ca="1" si="31"/>
        <v>0.3</v>
      </c>
      <c r="D126" s="43">
        <f t="shared" ca="1" si="32"/>
        <v>0.3</v>
      </c>
      <c r="E126" s="43">
        <f t="shared" ca="1" si="33"/>
        <v>0.3</v>
      </c>
      <c r="F126" s="43">
        <f t="shared" ca="1" si="34"/>
        <v>0.4</v>
      </c>
      <c r="G126" s="89">
        <f t="shared" ca="1" si="35"/>
        <v>0.3</v>
      </c>
      <c r="I126" s="84">
        <v>122</v>
      </c>
      <c r="J126" s="83"/>
      <c r="K126" s="83"/>
      <c r="L126" s="83"/>
      <c r="M126" s="83"/>
      <c r="N126" s="83"/>
      <c r="P126" s="46">
        <v>122</v>
      </c>
      <c r="Q126" s="43" t="str">
        <f>IF($I126&lt;C$14,MIN(Payline!J$5/10,COUNTIF(J124:J126,$Q$1))+MIN(Payline!J$4/10,COUNTIF(J125:J127,$Q$1))+MIN(Payline!J$3/10,COUNTIF(J126:J128,$Q$1)),"")</f>
        <v/>
      </c>
      <c r="R126" s="43" t="str">
        <f>IF($I126&lt;D$14,MIN(Payline!K$5/10,COUNTIF(K124:K126,$Q$1))+MIN(Payline!K$4/10,COUNTIF(K125:K127,$Q$1))+MIN(Payline!K$3/10,COUNTIF(K126:K128,$Q$1)),"")</f>
        <v/>
      </c>
      <c r="S126" s="43" t="str">
        <f>IF($I126&lt;E$14,MIN(Payline!L$5/10,COUNTIF(L124:L126,$Q$1))+MIN(Payline!L$4/10,COUNTIF(L125:L127,$Q$1))+MIN(Payline!L$3/10,COUNTIF(L126:L128,$Q$1)),"")</f>
        <v/>
      </c>
      <c r="T126" s="43" t="str">
        <f>IF($I126&lt;F$14,MIN(Payline!M$5/10,COUNTIF(M124:M126,$Q$1))+MIN(Payline!M$4/10,COUNTIF(M125:M127,$Q$1))+MIN(Payline!M$3/10,COUNTIF(M126:M128,$Q$1)),"")</f>
        <v/>
      </c>
      <c r="U126" s="43" t="str">
        <f>IF($I126&lt;G$14,MIN(Payline!N$5/10,COUNTIF(N124:N126,$Q$1))+MIN(Payline!N$4/10,COUNTIF(N125:N127,$Q$1))+MIN(Payline!N$3/10,COUNTIF(N126:N128,$Q$1)),"")</f>
        <v/>
      </c>
      <c r="V126" s="46">
        <v>122</v>
      </c>
      <c r="W126" s="43" t="str">
        <f>IF($I126&lt;C$14,MIN(Payline!J$5/10,COUNTIF(J124:J126,$W$1))+MIN(Payline!J$4/10,COUNTIF(J125:J127,$W$1))+MIN(Payline!J$3/10,COUNTIF(J126:J128,$W$1)),"")</f>
        <v/>
      </c>
      <c r="X126" s="43" t="str">
        <f>IF($I126&lt;D$14,MIN(Payline!K$5/10,COUNTIF(K124:K126,$W$1))+MIN(Payline!K$4/10,COUNTIF(K125:K127,$W$1))+MIN(Payline!K$3/10,COUNTIF(K126:K128,$W$1)),"")</f>
        <v/>
      </c>
      <c r="Y126" s="43" t="str">
        <f>IF($I126&lt;E$14,MIN(Payline!L$5/10,COUNTIF(L124:L126,$W$1))+MIN(Payline!L$4/10,COUNTIF(L125:L127,$W$1))+MIN(Payline!L$3/10,COUNTIF(L126:L128,$W$1)),"")</f>
        <v/>
      </c>
      <c r="Z126" s="43" t="str">
        <f>IF($I126&lt;F$14,MIN(Payline!M$5/10,COUNTIF(M124:M126,$W$1))+MIN(Payline!M$4/10,COUNTIF(M125:M127,$W$1))+MIN(Payline!M$3/10,COUNTIF(M126:M128,$W$1)),"")</f>
        <v/>
      </c>
      <c r="AA126" s="43" t="str">
        <f>IF($I126&lt;G$14,MIN(Payline!N$5/10,COUNTIF(N124:N126,$W$1))+MIN(Payline!N$4/10,COUNTIF(N125:N127,$W$1))+MIN(Payline!N$3/10,COUNTIF(N126:N128,$W$1)),"")</f>
        <v/>
      </c>
      <c r="AB126" s="46">
        <v>122</v>
      </c>
      <c r="AC126" s="43" t="str">
        <f>IF($I126&lt;C$14,MIN(Payline!J$5/10,COUNTIF(J124:J126,$AC$1))+MIN(Payline!J$4/10,COUNTIF(J125:J127,$AC$1))+MIN(Payline!J$3/10,COUNTIF(J126:J128,$AC$1)),"")</f>
        <v/>
      </c>
      <c r="AD126" s="43" t="str">
        <f>IF($I126&lt;D$14,MIN(Payline!K$5/10,COUNTIF(K124:K126,$AC$1))+MIN(Payline!K$4/10,COUNTIF(K125:K127,$AC$1))+MIN(Payline!K$3/10,COUNTIF(K126:K128,$AC$1)),"")</f>
        <v/>
      </c>
      <c r="AE126" s="43" t="str">
        <f>IF($I126&lt;E$14,MIN(Payline!L$5/10,COUNTIF(L124:L126,$AC$1))+MIN(Payline!L$4/10,COUNTIF(L125:L127,$AC$1))+MIN(Payline!L$3/10,COUNTIF(L126:L128,$AC$1)),"")</f>
        <v/>
      </c>
      <c r="AF126" s="43" t="str">
        <f>IF($I126&lt;F$14,MIN(Payline!M$5/10,COUNTIF(M124:M126,$AC$1))+MIN(Payline!M$4/10,COUNTIF(M125:M127,$AC$1))+MIN(Payline!M$3/10,COUNTIF(M126:M128,$AC$1)),"")</f>
        <v/>
      </c>
      <c r="AG126" s="43" t="str">
        <f>IF($I126&lt;G$14,MIN(Payline!N$5/10,COUNTIF(N124:N126,$AC$1))+MIN(Payline!N$4/10,COUNTIF(N125:N127,$AC$1))+MIN(Payline!N$3/10,COUNTIF(N126:N128,$AC$1)),"")</f>
        <v/>
      </c>
      <c r="AH126" s="46">
        <v>122</v>
      </c>
      <c r="AI126" s="43" t="str">
        <f>IF($I126&lt;C$14,MIN(Payline!J$5/10,COUNTIF(J124:J126,$AI$1))+MIN(Payline!J$4/10,COUNTIF(J125:J127,$AI$1))+MIN(Payline!J$3/10,COUNTIF(J126:J128,$AI$1)),"")</f>
        <v/>
      </c>
      <c r="AJ126" s="43" t="str">
        <f>IF($I126&lt;D$14,MIN(Payline!K$5/10,COUNTIF(K124:K126,$AI$1))+MIN(Payline!K$4/10,COUNTIF(K125:K127,$AI$1))+MIN(Payline!K$3/10,COUNTIF(K126:K128,$AI$1)),"")</f>
        <v/>
      </c>
      <c r="AK126" s="43" t="str">
        <f>IF($I126&lt;E$14,MIN(Payline!L$5/10,COUNTIF(L124:L126,$AI$1))+MIN(Payline!L$4/10,COUNTIF(L125:L127,$AI$1))+MIN(Payline!L$3/10,COUNTIF(L126:L128,$AI$1)),"")</f>
        <v/>
      </c>
      <c r="AL126" s="43" t="str">
        <f>IF($I126&lt;F$14,MIN(Payline!M$5/10,COUNTIF(M124:M126,$AI$1))+MIN(Payline!M$4/10,COUNTIF(M125:M127,$AI$1))+MIN(Payline!M$3/10,COUNTIF(M126:M128,$AI$1)),"")</f>
        <v/>
      </c>
      <c r="AM126" s="43" t="str">
        <f>IF($I126&lt;G$14,MIN(Payline!N$5/10,COUNTIF(N124:N126,$AI$1))+MIN(Payline!N$4/10,COUNTIF(N125:N127,$AI$1))+MIN(Payline!N$3/10,COUNTIF(N126:N128,$AI$1)),"")</f>
        <v/>
      </c>
      <c r="AN126" s="46">
        <v>122</v>
      </c>
      <c r="AO126" s="43" t="str">
        <f>IF($I126&lt;C$14,MIN(Payline!J$5/10,COUNTIF(J124:J126,$AO$1))+MIN(Payline!J$4/10,COUNTIF(J125:J127,$AO$1))+MIN(Payline!J$3/10,COUNTIF(J126:J128,$AO$1)),"")</f>
        <v/>
      </c>
      <c r="AP126" s="43" t="str">
        <f>IF($I126&lt;D$14,MIN(Payline!K$5/10,COUNTIF(K124:K126,$AO$1))+MIN(Payline!K$4/10,COUNTIF(K125:K127,$AO$1))+MIN(Payline!K$3/10,COUNTIF(K126:K128,$AO$1)),"")</f>
        <v/>
      </c>
      <c r="AQ126" s="43" t="str">
        <f>IF($I126&lt;E$14,MIN(Payline!L$5/10,COUNTIF(L124:L126,$AO$1))+MIN(Payline!L$4/10,COUNTIF(L125:L127,$AO$1))+MIN(Payline!L$3/10,COUNTIF(L126:L128,$AO$1)),"")</f>
        <v/>
      </c>
      <c r="AR126" s="43" t="str">
        <f>IF($I126&lt;F$14,MIN(Payline!M$5/10,COUNTIF(M124:M126,$AO$1))+MIN(Payline!M$4/10,COUNTIF(M125:M127,$AO$1))+MIN(Payline!M$3/10,COUNTIF(M126:M128,$AO$1)),"")</f>
        <v/>
      </c>
      <c r="AS126" s="43" t="str">
        <f>IF($I126&lt;G$14,MIN(Payline!N$5/10,COUNTIF(N124:N126,$AO$1))+MIN(Payline!N$4/10,COUNTIF(N125:N127,$AO$1))+MIN(Payline!N$3/10,COUNTIF(N126:N128,$AO$1)),"")</f>
        <v/>
      </c>
      <c r="AT126" s="46">
        <v>122</v>
      </c>
      <c r="AU126" s="43" t="str">
        <f>IF($I126&lt;C$14,MIN(Payline!J$5/10,COUNTIF(J124:J126,$AU$1))+MIN(Payline!J$4/10,COUNTIF(J125:J127,$AU$1))+MIN(Payline!J$3/10,COUNTIF(J126:J128,$AU$1)),"")</f>
        <v/>
      </c>
      <c r="AV126" s="43" t="str">
        <f>IF($I126&lt;D$14,MIN(Payline!K$5/10,COUNTIF(K124:K126,$AU$1))+MIN(Payline!K$4/10,COUNTIF(K125:K127,$AU$1))+MIN(Payline!K$3/10,COUNTIF(K126:K128,$AU$1)),"")</f>
        <v/>
      </c>
      <c r="AW126" s="43" t="str">
        <f>IF($I126&lt;E$14,MIN(Payline!L$5/10,COUNTIF(L124:L126,$AU$1))+MIN(Payline!L$4/10,COUNTIF(L125:L127,$AU$1))+MIN(Payline!L$3/10,COUNTIF(L126:L128,$AU$1)),"")</f>
        <v/>
      </c>
      <c r="AX126" s="43" t="str">
        <f>IF($I126&lt;F$14,MIN(Payline!M$5/10,COUNTIF(M124:M126,$AU$1))+MIN(Payline!M$4/10,COUNTIF(M125:M127,$AU$1))+MIN(Payline!M$3/10,COUNTIF(M126:M128,$AU$1)),"")</f>
        <v/>
      </c>
      <c r="AY126" s="43" t="str">
        <f>IF($I126&lt;G$14,MIN(Payline!N$5/10,COUNTIF(N124:N126,$AU$1))+MIN(Payline!N$4/10,COUNTIF(N125:N127,$AU$1))+MIN(Payline!N$3/10,COUNTIF(N126:N128,$AU$1)),"")</f>
        <v/>
      </c>
      <c r="AZ126" s="46">
        <v>122</v>
      </c>
      <c r="BA126" s="43" t="str" cm="1">
        <f t="array" aca="1" ref="BA126" ca="1">_xlfn.IFS(
    $I126=0,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$I126&lt;C$14, MIN(Payline!J$5/10, COUNTIF(J124:J126, $BA$1)) +
              MIN(Payline!J$4/10, COUNTIF(J125:J127, $BA$1)) +
              MIN(Payline!J$3/10, COUNTIF(J126:J128, $BA$1)),
    TRUE, ""
)</f>
        <v/>
      </c>
      <c r="BB126" s="43" t="str" cm="1">
        <f t="array" aca="1" ref="BB126" ca="1">_xlfn.IFS(
    $I126=0,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$I126&lt;D$14, MIN(Payline!K$5/10, COUNTIF(K124:K126, $BA$1)) +
              MIN(Payline!K$4/10, COUNTIF(K125:K127, $BA$1)) +
              MIN(Payline!K$3/10, COUNTIF(K126:K128, $BA$1)),
    TRUE, ""
)</f>
        <v/>
      </c>
      <c r="BC126" s="43" t="str" cm="1">
        <f t="array" aca="1" ref="BC126" ca="1">_xlfn.IFS(
    $I126=0,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$I126&lt;E$14, MIN(Payline!L$5/10, COUNTIF(L124:L126, $BA$1)) +
              MIN(Payline!L$4/10, COUNTIF(L125:L127, $BA$1)) +
              MIN(Payline!L$3/10, COUNTIF(L126:L128, $BA$1)),
    TRUE, ""
)</f>
        <v/>
      </c>
      <c r="BD126" s="43" t="str" cm="1">
        <f t="array" aca="1" ref="BD126" ca="1">_xlfn.IFS(
    $I126=0,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$I126&lt;F$14, MIN(Payline!M$5/10, COUNTIF(M124:M126, $BA$1)) +
              MIN(Payline!M$4/10, COUNTIF(M125:M127, $BA$1)) +
              MIN(Payline!M$3/10, COUNTIF(M126:M128, $BA$1)),
    TRUE, ""
)</f>
        <v/>
      </c>
      <c r="BE126" s="43" t="str" cm="1">
        <f t="array" aca="1" ref="BE126" ca="1">_xlfn.IFS(
    $I126=0,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$I126&lt;G$14, MIN(Payline!N$5/10, COUNTIF(N124:N126, $BA$1)) +
              MIN(Payline!N$4/10, COUNTIF(N125:N127, $BA$1)) +
              MIN(Payline!N$3/10, COUNTIF(N126:N128, $BA$1)),
    TRUE, ""
)</f>
        <v/>
      </c>
      <c r="BF126" s="46">
        <v>122</v>
      </c>
      <c r="BG126" s="43" t="str" cm="1">
        <f t="array" aca="1" ref="BG126" ca="1">_xlfn.IFS(
    $I126=0,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$I126=1,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$I126=(C$14-2),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$I126=(C$14-1),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$I126&lt;C$14, MIN(Payline!J$5/10, COUNTIF(J124:J126, $BG$1)) +
              MIN(Payline!J$4/10, COUNTIF(J125:J127, $BG$1)) +
              MIN(Payline!J$3/10, COUNTIF(J126:J128, $BG$1)),
    TRUE, ""
)</f>
        <v/>
      </c>
      <c r="BH126" s="43" t="str" cm="1">
        <f t="array" aca="1" ref="BH126" ca="1">_xlfn.IFS(
    $I126=0,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$I126=1,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$I126=(D$14-2),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$I126=(D$14-1),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$I126&lt;D$14, MIN(Payline!K$5/10, COUNTIF(K124:K126, $BG$1)) +
              MIN(Payline!K$4/10, COUNTIF(K125:K127, $BG$1)) +
              MIN(Payline!K$3/10, COUNTIF(K126:K128, $BG$1)),
    TRUE, ""
)</f>
        <v/>
      </c>
      <c r="BI126" s="43" t="str" cm="1">
        <f t="array" aca="1" ref="BI126" ca="1">_xlfn.IFS(
    $I126=0,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$I126=1,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$I126=(E$14-2),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$I126=(E$14-1),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$I126&lt;E$14, MIN(Payline!L$5/10, COUNTIF(L124:L126, $BG$1)) +
              MIN(Payline!L$4/10, COUNTIF(L125:L127, $BG$1)) +
              MIN(Payline!L$3/10, COUNTIF(L126:L128, $BG$1)),
    TRUE, ""
)</f>
        <v/>
      </c>
      <c r="BJ126" s="43" t="str" cm="1">
        <f t="array" aca="1" ref="BJ126" ca="1">_xlfn.IFS(
    $I126=0,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$I126=1,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$I126=(F$14-2),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$I126=(F$14-1),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$I126&lt;F$14, MIN(Payline!M$5/10, COUNTIF(M124:M126, $BG$1)) +
              MIN(Payline!M$4/10, COUNTIF(M125:M127, $BG$1)) +
              MIN(Payline!M$3/10, COUNTIF(M126:M128, $BG$1)),
    TRUE, ""
)</f>
        <v/>
      </c>
      <c r="BK126" s="43" t="str" cm="1">
        <f t="array" aca="1" ref="BK126" ca="1">_xlfn.IFS(
    $I126=0,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$I126=1,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$I126=(G$14-2),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$I126=(G$14-1),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$I126&lt;G$14, MIN(Payline!N$5/10, COUNTIF(N124:N126, $BG$1)) +
              MIN(Payline!N$4/10, COUNTIF(N125:N127, $BG$1)) +
              MIN(Payline!N$3/10, COUNTIF(N126:N128, $BG$1)),
    TRUE, ""
)</f>
        <v/>
      </c>
      <c r="BL126" s="46">
        <v>122</v>
      </c>
      <c r="BM126" s="43" t="str" cm="1">
        <f t="array" aca="1" ref="BM126" ca="1">_xlfn.IFS(
    $I126=0,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$I126&lt;C$14, MIN(Payline!J$5/10, COUNTIF(J124:J126, $BM$1)) +
              MIN(Payline!J$4/10, COUNTIF(J125:J127, $BM$1)) +
              MIN(Payline!J$3/10, COUNTIF(J126:J128, $BM$1)),
    TRUE, ""
)</f>
        <v/>
      </c>
      <c r="BN126" s="43" t="str" cm="1">
        <f t="array" aca="1" ref="BN126" ca="1">_xlfn.IFS(
    $I126=0,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$I126&lt;D$14, MIN(Payline!K$5/10, COUNTIF(K124:K126, $BM$1)) +
              MIN(Payline!K$4/10, COUNTIF(K125:K127, $BM$1)) +
              MIN(Payline!K$3/10, COUNTIF(K126:K128, $BM$1)),
    TRUE, ""
)</f>
        <v/>
      </c>
      <c r="BO126" s="43" t="str" cm="1">
        <f t="array" aca="1" ref="BO126" ca="1">_xlfn.IFS(
    $I126=0,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$I126&lt;E$14, MIN(Payline!L$5/10, COUNTIF(L124:L126, $BM$1)) +
              MIN(Payline!L$4/10, COUNTIF(L125:L127, $BM$1)) +
              MIN(Payline!L$3/10, COUNTIF(L126:L128, $BM$1)),
    TRUE, ""
)</f>
        <v/>
      </c>
      <c r="BP126" s="43" t="str" cm="1">
        <f t="array" aca="1" ref="BP126" ca="1">_xlfn.IFS(
    $I126=0,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$I126&lt;F$14, MIN(Payline!M$5/10, COUNTIF(M124:M126, $BM$1)) +
              MIN(Payline!M$4/10, COUNTIF(M125:M127, $BM$1)) +
              MIN(Payline!M$3/10, COUNTIF(M126:M128, $BM$1)),
    TRUE, ""
)</f>
        <v/>
      </c>
      <c r="BQ126" s="161" t="str" cm="1">
        <f t="array" aca="1" ref="BQ126" ca="1">_xlfn.IFS(
    $I126=0,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$I126&lt;G$14, MIN(Payline!N$5/10, COUNTIF(N124:N126, $BM$1)) +
              MIN(Payline!N$4/10, COUNTIF(N125:N127, $BM$1)) +
              MIN(Payline!N$3/10, COUNTIF(N126:N128, $BM$1)),
    TRUE, ""
)</f>
        <v/>
      </c>
    </row>
    <row r="127" spans="1:69">
      <c r="A127" s="90" t="s">
        <v>9</v>
      </c>
      <c r="B127" s="63">
        <v>5</v>
      </c>
      <c r="C127" s="90">
        <f t="shared" ca="1" si="31"/>
        <v>33</v>
      </c>
      <c r="D127" s="43">
        <f t="shared" ca="1" si="32"/>
        <v>33</v>
      </c>
      <c r="E127" s="43">
        <f t="shared" ca="1" si="33"/>
        <v>33</v>
      </c>
      <c r="F127" s="43">
        <f t="shared" ca="1" si="34"/>
        <v>33</v>
      </c>
      <c r="G127" s="89">
        <f t="shared" ca="1" si="35"/>
        <v>33</v>
      </c>
      <c r="I127" s="84">
        <v>123</v>
      </c>
      <c r="J127" s="83"/>
      <c r="K127" s="83"/>
      <c r="L127" s="83"/>
      <c r="M127" s="83"/>
      <c r="N127" s="83"/>
      <c r="P127" s="46">
        <v>123</v>
      </c>
      <c r="Q127" s="43" t="str">
        <f>IF($I127&lt;C$14,MIN(Payline!J$5/10,COUNTIF(J125:J127,$Q$1))+MIN(Payline!J$4/10,COUNTIF(J126:J128,$Q$1))+MIN(Payline!J$3/10,COUNTIF(J127:J129,$Q$1)),"")</f>
        <v/>
      </c>
      <c r="R127" s="43" t="str">
        <f>IF($I127&lt;D$14,MIN(Payline!K$5/10,COUNTIF(K125:K127,$Q$1))+MIN(Payline!K$4/10,COUNTIF(K126:K128,$Q$1))+MIN(Payline!K$3/10,COUNTIF(K127:K129,$Q$1)),"")</f>
        <v/>
      </c>
      <c r="S127" s="43" t="str">
        <f>IF($I127&lt;E$14,MIN(Payline!L$5/10,COUNTIF(L125:L127,$Q$1))+MIN(Payline!L$4/10,COUNTIF(L126:L128,$Q$1))+MIN(Payline!L$3/10,COUNTIF(L127:L129,$Q$1)),"")</f>
        <v/>
      </c>
      <c r="T127" s="43" t="str">
        <f>IF($I127&lt;F$14,MIN(Payline!M$5/10,COUNTIF(M125:M127,$Q$1))+MIN(Payline!M$4/10,COUNTIF(M126:M128,$Q$1))+MIN(Payline!M$3/10,COUNTIF(M127:M129,$Q$1)),"")</f>
        <v/>
      </c>
      <c r="U127" s="43" t="str">
        <f>IF($I127&lt;G$14,MIN(Payline!N$5/10,COUNTIF(N125:N127,$Q$1))+MIN(Payline!N$4/10,COUNTIF(N126:N128,$Q$1))+MIN(Payline!N$3/10,COUNTIF(N127:N129,$Q$1)),"")</f>
        <v/>
      </c>
      <c r="V127" s="46">
        <v>123</v>
      </c>
      <c r="W127" s="43" t="str">
        <f>IF($I127&lt;C$14,MIN(Payline!J$5/10,COUNTIF(J125:J127,$W$1))+MIN(Payline!J$4/10,COUNTIF(J126:J128,$W$1))+MIN(Payline!J$3/10,COUNTIF(J127:J129,$W$1)),"")</f>
        <v/>
      </c>
      <c r="X127" s="43" t="str">
        <f>IF($I127&lt;D$14,MIN(Payline!K$5/10,COUNTIF(K125:K127,$W$1))+MIN(Payline!K$4/10,COUNTIF(K126:K128,$W$1))+MIN(Payline!K$3/10,COUNTIF(K127:K129,$W$1)),"")</f>
        <v/>
      </c>
      <c r="Y127" s="43" t="str">
        <f>IF($I127&lt;E$14,MIN(Payline!L$5/10,COUNTIF(L125:L127,$W$1))+MIN(Payline!L$4/10,COUNTIF(L126:L128,$W$1))+MIN(Payline!L$3/10,COUNTIF(L127:L129,$W$1)),"")</f>
        <v/>
      </c>
      <c r="Z127" s="43" t="str">
        <f>IF($I127&lt;F$14,MIN(Payline!M$5/10,COUNTIF(M125:M127,$W$1))+MIN(Payline!M$4/10,COUNTIF(M126:M128,$W$1))+MIN(Payline!M$3/10,COUNTIF(M127:M129,$W$1)),"")</f>
        <v/>
      </c>
      <c r="AA127" s="43" t="str">
        <f>IF($I127&lt;G$14,MIN(Payline!N$5/10,COUNTIF(N125:N127,$W$1))+MIN(Payline!N$4/10,COUNTIF(N126:N128,$W$1))+MIN(Payline!N$3/10,COUNTIF(N127:N129,$W$1)),"")</f>
        <v/>
      </c>
      <c r="AB127" s="46">
        <v>123</v>
      </c>
      <c r="AC127" s="43" t="str">
        <f>IF($I127&lt;C$14,MIN(Payline!J$5/10,COUNTIF(J125:J127,$AC$1))+MIN(Payline!J$4/10,COUNTIF(J126:J128,$AC$1))+MIN(Payline!J$3/10,COUNTIF(J127:J129,$AC$1)),"")</f>
        <v/>
      </c>
      <c r="AD127" s="43" t="str">
        <f>IF($I127&lt;D$14,MIN(Payline!K$5/10,COUNTIF(K125:K127,$AC$1))+MIN(Payline!K$4/10,COUNTIF(K126:K128,$AC$1))+MIN(Payline!K$3/10,COUNTIF(K127:K129,$AC$1)),"")</f>
        <v/>
      </c>
      <c r="AE127" s="43" t="str">
        <f>IF($I127&lt;E$14,MIN(Payline!L$5/10,COUNTIF(L125:L127,$AC$1))+MIN(Payline!L$4/10,COUNTIF(L126:L128,$AC$1))+MIN(Payline!L$3/10,COUNTIF(L127:L129,$AC$1)),"")</f>
        <v/>
      </c>
      <c r="AF127" s="43" t="str">
        <f>IF($I127&lt;F$14,MIN(Payline!M$5/10,COUNTIF(M125:M127,$AC$1))+MIN(Payline!M$4/10,COUNTIF(M126:M128,$AC$1))+MIN(Payline!M$3/10,COUNTIF(M127:M129,$AC$1)),"")</f>
        <v/>
      </c>
      <c r="AG127" s="43" t="str">
        <f>IF($I127&lt;G$14,MIN(Payline!N$5/10,COUNTIF(N125:N127,$AC$1))+MIN(Payline!N$4/10,COUNTIF(N126:N128,$AC$1))+MIN(Payline!N$3/10,COUNTIF(N127:N129,$AC$1)),"")</f>
        <v/>
      </c>
      <c r="AH127" s="46">
        <v>123</v>
      </c>
      <c r="AI127" s="43" t="str">
        <f>IF($I127&lt;C$14,MIN(Payline!J$5/10,COUNTIF(J125:J127,$AI$1))+MIN(Payline!J$4/10,COUNTIF(J126:J128,$AI$1))+MIN(Payline!J$3/10,COUNTIF(J127:J129,$AI$1)),"")</f>
        <v/>
      </c>
      <c r="AJ127" s="43" t="str">
        <f>IF($I127&lt;D$14,MIN(Payline!K$5/10,COUNTIF(K125:K127,$AI$1))+MIN(Payline!K$4/10,COUNTIF(K126:K128,$AI$1))+MIN(Payline!K$3/10,COUNTIF(K127:K129,$AI$1)),"")</f>
        <v/>
      </c>
      <c r="AK127" s="43" t="str">
        <f>IF($I127&lt;E$14,MIN(Payline!L$5/10,COUNTIF(L125:L127,$AI$1))+MIN(Payline!L$4/10,COUNTIF(L126:L128,$AI$1))+MIN(Payline!L$3/10,COUNTIF(L127:L129,$AI$1)),"")</f>
        <v/>
      </c>
      <c r="AL127" s="43" t="str">
        <f>IF($I127&lt;F$14,MIN(Payline!M$5/10,COUNTIF(M125:M127,$AI$1))+MIN(Payline!M$4/10,COUNTIF(M126:M128,$AI$1))+MIN(Payline!M$3/10,COUNTIF(M127:M129,$AI$1)),"")</f>
        <v/>
      </c>
      <c r="AM127" s="43" t="str">
        <f>IF($I127&lt;G$14,MIN(Payline!N$5/10,COUNTIF(N125:N127,$AI$1))+MIN(Payline!N$4/10,COUNTIF(N126:N128,$AI$1))+MIN(Payline!N$3/10,COUNTIF(N127:N129,$AI$1)),"")</f>
        <v/>
      </c>
      <c r="AN127" s="46">
        <v>123</v>
      </c>
      <c r="AO127" s="43" t="str">
        <f>IF($I127&lt;C$14,MIN(Payline!J$5/10,COUNTIF(J125:J127,$AO$1))+MIN(Payline!J$4/10,COUNTIF(J126:J128,$AO$1))+MIN(Payline!J$3/10,COUNTIF(J127:J129,$AO$1)),"")</f>
        <v/>
      </c>
      <c r="AP127" s="43" t="str">
        <f>IF($I127&lt;D$14,MIN(Payline!K$5/10,COUNTIF(K125:K127,$AO$1))+MIN(Payline!K$4/10,COUNTIF(K126:K128,$AO$1))+MIN(Payline!K$3/10,COUNTIF(K127:K129,$AO$1)),"")</f>
        <v/>
      </c>
      <c r="AQ127" s="43" t="str">
        <f>IF($I127&lt;E$14,MIN(Payline!L$5/10,COUNTIF(L125:L127,$AO$1))+MIN(Payline!L$4/10,COUNTIF(L126:L128,$AO$1))+MIN(Payline!L$3/10,COUNTIF(L127:L129,$AO$1)),"")</f>
        <v/>
      </c>
      <c r="AR127" s="43" t="str">
        <f>IF($I127&lt;F$14,MIN(Payline!M$5/10,COUNTIF(M125:M127,$AO$1))+MIN(Payline!M$4/10,COUNTIF(M126:M128,$AO$1))+MIN(Payline!M$3/10,COUNTIF(M127:M129,$AO$1)),"")</f>
        <v/>
      </c>
      <c r="AS127" s="43" t="str">
        <f>IF($I127&lt;G$14,MIN(Payline!N$5/10,COUNTIF(N125:N127,$AO$1))+MIN(Payline!N$4/10,COUNTIF(N126:N128,$AO$1))+MIN(Payline!N$3/10,COUNTIF(N127:N129,$AO$1)),"")</f>
        <v/>
      </c>
      <c r="AT127" s="46">
        <v>123</v>
      </c>
      <c r="AU127" s="43" t="str">
        <f>IF($I127&lt;C$14,MIN(Payline!J$5/10,COUNTIF(J125:J127,$AU$1))+MIN(Payline!J$4/10,COUNTIF(J126:J128,$AU$1))+MIN(Payline!J$3/10,COUNTIF(J127:J129,$AU$1)),"")</f>
        <v/>
      </c>
      <c r="AV127" s="43" t="str">
        <f>IF($I127&lt;D$14,MIN(Payline!K$5/10,COUNTIF(K125:K127,$AU$1))+MIN(Payline!K$4/10,COUNTIF(K126:K128,$AU$1))+MIN(Payline!K$3/10,COUNTIF(K127:K129,$AU$1)),"")</f>
        <v/>
      </c>
      <c r="AW127" s="43" t="str">
        <f>IF($I127&lt;E$14,MIN(Payline!L$5/10,COUNTIF(L125:L127,$AU$1))+MIN(Payline!L$4/10,COUNTIF(L126:L128,$AU$1))+MIN(Payline!L$3/10,COUNTIF(L127:L129,$AU$1)),"")</f>
        <v/>
      </c>
      <c r="AX127" s="43" t="str">
        <f>IF($I127&lt;F$14,MIN(Payline!M$5/10,COUNTIF(M125:M127,$AU$1))+MIN(Payline!M$4/10,COUNTIF(M126:M128,$AU$1))+MIN(Payline!M$3/10,COUNTIF(M127:M129,$AU$1)),"")</f>
        <v/>
      </c>
      <c r="AY127" s="43" t="str">
        <f>IF($I127&lt;G$14,MIN(Payline!N$5/10,COUNTIF(N125:N127,$AU$1))+MIN(Payline!N$4/10,COUNTIF(N126:N128,$AU$1))+MIN(Payline!N$3/10,COUNTIF(N127:N129,$AU$1)),"")</f>
        <v/>
      </c>
      <c r="AZ127" s="46">
        <v>123</v>
      </c>
      <c r="BA127" s="43" t="str" cm="1">
        <f t="array" aca="1" ref="BA127" ca="1">_xlfn.IFS(
    $I127=0,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$I127&lt;C$14, MIN(Payline!J$5/10, COUNTIF(J125:J127, $BA$1)) +
              MIN(Payline!J$4/10, COUNTIF(J126:J128, $BA$1)) +
              MIN(Payline!J$3/10, COUNTIF(J127:J129, $BA$1)),
    TRUE, ""
)</f>
        <v/>
      </c>
      <c r="BB127" s="43" t="str" cm="1">
        <f t="array" aca="1" ref="BB127" ca="1">_xlfn.IFS(
    $I127=0,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$I127&lt;D$14, MIN(Payline!K$5/10, COUNTIF(K125:K127, $BA$1)) +
              MIN(Payline!K$4/10, COUNTIF(K126:K128, $BA$1)) +
              MIN(Payline!K$3/10, COUNTIF(K127:K129, $BA$1)),
    TRUE, ""
)</f>
        <v/>
      </c>
      <c r="BC127" s="43" t="str" cm="1">
        <f t="array" aca="1" ref="BC127" ca="1">_xlfn.IFS(
    $I127=0,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$I127&lt;E$14, MIN(Payline!L$5/10, COUNTIF(L125:L127, $BA$1)) +
              MIN(Payline!L$4/10, COUNTIF(L126:L128, $BA$1)) +
              MIN(Payline!L$3/10, COUNTIF(L127:L129, $BA$1)),
    TRUE, ""
)</f>
        <v/>
      </c>
      <c r="BD127" s="43" t="str" cm="1">
        <f t="array" aca="1" ref="BD127" ca="1">_xlfn.IFS(
    $I127=0,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$I127&lt;F$14, MIN(Payline!M$5/10, COUNTIF(M125:M127, $BA$1)) +
              MIN(Payline!M$4/10, COUNTIF(M126:M128, $BA$1)) +
              MIN(Payline!M$3/10, COUNTIF(M127:M129, $BA$1)),
    TRUE, ""
)</f>
        <v/>
      </c>
      <c r="BE127" s="43" t="str" cm="1">
        <f t="array" aca="1" ref="BE127" ca="1">_xlfn.IFS(
    $I127=0,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$I127&lt;G$14, MIN(Payline!N$5/10, COUNTIF(N125:N127, $BA$1)) +
              MIN(Payline!N$4/10, COUNTIF(N126:N128, $BA$1)) +
              MIN(Payline!N$3/10, COUNTIF(N127:N129, $BA$1)),
    TRUE, ""
)</f>
        <v/>
      </c>
      <c r="BF127" s="46">
        <v>123</v>
      </c>
      <c r="BG127" s="43" t="str" cm="1">
        <f t="array" aca="1" ref="BG127" ca="1">_xlfn.IFS(
    $I127=0,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$I127=1,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$I127=(C$14-2),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$I127=(C$14-1),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$I127&lt;C$14, MIN(Payline!J$5/10, COUNTIF(J125:J127, $BG$1)) +
              MIN(Payline!J$4/10, COUNTIF(J126:J128, $BG$1)) +
              MIN(Payline!J$3/10, COUNTIF(J127:J129, $BG$1)),
    TRUE, ""
)</f>
        <v/>
      </c>
      <c r="BH127" s="43" t="str" cm="1">
        <f t="array" aca="1" ref="BH127" ca="1">_xlfn.IFS(
    $I127=0,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$I127=1,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$I127=(D$14-2),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$I127=(D$14-1),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$I127&lt;D$14, MIN(Payline!K$5/10, COUNTIF(K125:K127, $BG$1)) +
              MIN(Payline!K$4/10, COUNTIF(K126:K128, $BG$1)) +
              MIN(Payline!K$3/10, COUNTIF(K127:K129, $BG$1)),
    TRUE, ""
)</f>
        <v/>
      </c>
      <c r="BI127" s="43" t="str" cm="1">
        <f t="array" aca="1" ref="BI127" ca="1">_xlfn.IFS(
    $I127=0,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$I127=1,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$I127=(E$14-2),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$I127=(E$14-1),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$I127&lt;E$14, MIN(Payline!L$5/10, COUNTIF(L125:L127, $BG$1)) +
              MIN(Payline!L$4/10, COUNTIF(L126:L128, $BG$1)) +
              MIN(Payline!L$3/10, COUNTIF(L127:L129, $BG$1)),
    TRUE, ""
)</f>
        <v/>
      </c>
      <c r="BJ127" s="43" t="str" cm="1">
        <f t="array" aca="1" ref="BJ127" ca="1">_xlfn.IFS(
    $I127=0,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$I127=1,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$I127=(F$14-2),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$I127=(F$14-1),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$I127&lt;F$14, MIN(Payline!M$5/10, COUNTIF(M125:M127, $BG$1)) +
              MIN(Payline!M$4/10, COUNTIF(M126:M128, $BG$1)) +
              MIN(Payline!M$3/10, COUNTIF(M127:M129, $BG$1)),
    TRUE, ""
)</f>
        <v/>
      </c>
      <c r="BK127" s="43" t="str" cm="1">
        <f t="array" aca="1" ref="BK127" ca="1">_xlfn.IFS(
    $I127=0,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$I127=1,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$I127=(G$14-2),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$I127=(G$14-1),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$I127&lt;G$14, MIN(Payline!N$5/10, COUNTIF(N125:N127, $BG$1)) +
              MIN(Payline!N$4/10, COUNTIF(N126:N128, $BG$1)) +
              MIN(Payline!N$3/10, COUNTIF(N127:N129, $BG$1)),
    TRUE, ""
)</f>
        <v/>
      </c>
      <c r="BL127" s="46">
        <v>123</v>
      </c>
      <c r="BM127" s="43" t="str" cm="1">
        <f t="array" aca="1" ref="BM127" ca="1">_xlfn.IFS(
    $I127=0,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$I127&lt;C$14, MIN(Payline!J$5/10, COUNTIF(J125:J127, $BM$1)) +
              MIN(Payline!J$4/10, COUNTIF(J126:J128, $BM$1)) +
              MIN(Payline!J$3/10, COUNTIF(J127:J129, $BM$1)),
    TRUE, ""
)</f>
        <v/>
      </c>
      <c r="BN127" s="43" t="str" cm="1">
        <f t="array" aca="1" ref="BN127" ca="1">_xlfn.IFS(
    $I127=0,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$I127&lt;D$14, MIN(Payline!K$5/10, COUNTIF(K125:K127, $BM$1)) +
              MIN(Payline!K$4/10, COUNTIF(K126:K128, $BM$1)) +
              MIN(Payline!K$3/10, COUNTIF(K127:K129, $BM$1)),
    TRUE, ""
)</f>
        <v/>
      </c>
      <c r="BO127" s="43" t="str" cm="1">
        <f t="array" aca="1" ref="BO127" ca="1">_xlfn.IFS(
    $I127=0,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$I127&lt;E$14, MIN(Payline!L$5/10, COUNTIF(L125:L127, $BM$1)) +
              MIN(Payline!L$4/10, COUNTIF(L126:L128, $BM$1)) +
              MIN(Payline!L$3/10, COUNTIF(L127:L129, $BM$1)),
    TRUE, ""
)</f>
        <v/>
      </c>
      <c r="BP127" s="43" t="str" cm="1">
        <f t="array" aca="1" ref="BP127" ca="1">_xlfn.IFS(
    $I127=0,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$I127&lt;F$14, MIN(Payline!M$5/10, COUNTIF(M125:M127, $BM$1)) +
              MIN(Payline!M$4/10, COUNTIF(M126:M128, $BM$1)) +
              MIN(Payline!M$3/10, COUNTIF(M127:M129, $BM$1)),
    TRUE, ""
)</f>
        <v/>
      </c>
      <c r="BQ127" s="161" t="str" cm="1">
        <f t="array" aca="1" ref="BQ127" ca="1">_xlfn.IFS(
    $I127=0,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$I127&lt;G$14, MIN(Payline!N$5/10, COUNTIF(N125:N127, $BM$1)) +
              MIN(Payline!N$4/10, COUNTIF(N126:N128, $BM$1)) +
              MIN(Payline!N$3/10, COUNTIF(N127:N129, $BM$1)),
    TRUE, ""
)</f>
        <v/>
      </c>
    </row>
    <row r="128" spans="1:69">
      <c r="A128" s="90" t="s">
        <v>8</v>
      </c>
      <c r="B128" s="63">
        <v>6</v>
      </c>
      <c r="C128" s="90">
        <f t="shared" ca="1" si="31"/>
        <v>3.4000000000000004</v>
      </c>
      <c r="D128" s="43">
        <f t="shared" ca="1" si="32"/>
        <v>3.4000000000000004</v>
      </c>
      <c r="E128" s="43">
        <f t="shared" ca="1" si="33"/>
        <v>3.4000000000000004</v>
      </c>
      <c r="F128" s="43">
        <f t="shared" ca="1" si="34"/>
        <v>3.2</v>
      </c>
      <c r="G128" s="89">
        <f t="shared" ca="1" si="35"/>
        <v>3.4000000000000004</v>
      </c>
      <c r="I128" s="84">
        <v>124</v>
      </c>
      <c r="J128" s="83"/>
      <c r="K128" s="83"/>
      <c r="L128" s="83"/>
      <c r="M128" s="83"/>
      <c r="N128" s="83"/>
      <c r="P128" s="46">
        <v>124</v>
      </c>
      <c r="Q128" s="43" t="str">
        <f>IF($I128&lt;C$14,MIN(Payline!J$5/10,COUNTIF(J126:J128,$Q$1))+MIN(Payline!J$4/10,COUNTIF(J127:J129,$Q$1))+MIN(Payline!J$3/10,COUNTIF(J128:J130,$Q$1)),"")</f>
        <v/>
      </c>
      <c r="R128" s="43" t="str">
        <f>IF($I128&lt;D$14,MIN(Payline!K$5/10,COUNTIF(K126:K128,$Q$1))+MIN(Payline!K$4/10,COUNTIF(K127:K129,$Q$1))+MIN(Payline!K$3/10,COUNTIF(K128:K130,$Q$1)),"")</f>
        <v/>
      </c>
      <c r="S128" s="43" t="str">
        <f>IF($I128&lt;E$14,MIN(Payline!L$5/10,COUNTIF(L126:L128,$Q$1))+MIN(Payline!L$4/10,COUNTIF(L127:L129,$Q$1))+MIN(Payline!L$3/10,COUNTIF(L128:L130,$Q$1)),"")</f>
        <v/>
      </c>
      <c r="T128" s="43" t="str">
        <f>IF($I128&lt;F$14,MIN(Payline!M$5/10,COUNTIF(M126:M128,$Q$1))+MIN(Payline!M$4/10,COUNTIF(M127:M129,$Q$1))+MIN(Payline!M$3/10,COUNTIF(M128:M130,$Q$1)),"")</f>
        <v/>
      </c>
      <c r="U128" s="43" t="str">
        <f>IF($I128&lt;G$14,MIN(Payline!N$5/10,COUNTIF(N126:N128,$Q$1))+MIN(Payline!N$4/10,COUNTIF(N127:N129,$Q$1))+MIN(Payline!N$3/10,COUNTIF(N128:N130,$Q$1)),"")</f>
        <v/>
      </c>
      <c r="V128" s="46">
        <v>124</v>
      </c>
      <c r="W128" s="43" t="str">
        <f>IF($I128&lt;C$14,MIN(Payline!J$5/10,COUNTIF(J126:J128,$W$1))+MIN(Payline!J$4/10,COUNTIF(J127:J129,$W$1))+MIN(Payline!J$3/10,COUNTIF(J128:J130,$W$1)),"")</f>
        <v/>
      </c>
      <c r="X128" s="43" t="str">
        <f>IF($I128&lt;D$14,MIN(Payline!K$5/10,COUNTIF(K126:K128,$W$1))+MIN(Payline!K$4/10,COUNTIF(K127:K129,$W$1))+MIN(Payline!K$3/10,COUNTIF(K128:K130,$W$1)),"")</f>
        <v/>
      </c>
      <c r="Y128" s="43" t="str">
        <f>IF($I128&lt;E$14,MIN(Payline!L$5/10,COUNTIF(L126:L128,$W$1))+MIN(Payline!L$4/10,COUNTIF(L127:L129,$W$1))+MIN(Payline!L$3/10,COUNTIF(L128:L130,$W$1)),"")</f>
        <v/>
      </c>
      <c r="Z128" s="43" t="str">
        <f>IF($I128&lt;F$14,MIN(Payline!M$5/10,COUNTIF(M126:M128,$W$1))+MIN(Payline!M$4/10,COUNTIF(M127:M129,$W$1))+MIN(Payline!M$3/10,COUNTIF(M128:M130,$W$1)),"")</f>
        <v/>
      </c>
      <c r="AA128" s="43" t="str">
        <f>IF($I128&lt;G$14,MIN(Payline!N$5/10,COUNTIF(N126:N128,$W$1))+MIN(Payline!N$4/10,COUNTIF(N127:N129,$W$1))+MIN(Payline!N$3/10,COUNTIF(N128:N130,$W$1)),"")</f>
        <v/>
      </c>
      <c r="AB128" s="46">
        <v>124</v>
      </c>
      <c r="AC128" s="43" t="str">
        <f>IF($I128&lt;C$14,MIN(Payline!J$5/10,COUNTIF(J126:J128,$AC$1))+MIN(Payline!J$4/10,COUNTIF(J127:J129,$AC$1))+MIN(Payline!J$3/10,COUNTIF(J128:J130,$AC$1)),"")</f>
        <v/>
      </c>
      <c r="AD128" s="43" t="str">
        <f>IF($I128&lt;D$14,MIN(Payline!K$5/10,COUNTIF(K126:K128,$AC$1))+MIN(Payline!K$4/10,COUNTIF(K127:K129,$AC$1))+MIN(Payline!K$3/10,COUNTIF(K128:K130,$AC$1)),"")</f>
        <v/>
      </c>
      <c r="AE128" s="43" t="str">
        <f>IF($I128&lt;E$14,MIN(Payline!L$5/10,COUNTIF(L126:L128,$AC$1))+MIN(Payline!L$4/10,COUNTIF(L127:L129,$AC$1))+MIN(Payline!L$3/10,COUNTIF(L128:L130,$AC$1)),"")</f>
        <v/>
      </c>
      <c r="AF128" s="43" t="str">
        <f>IF($I128&lt;F$14,MIN(Payline!M$5/10,COUNTIF(M126:M128,$AC$1))+MIN(Payline!M$4/10,COUNTIF(M127:M129,$AC$1))+MIN(Payline!M$3/10,COUNTIF(M128:M130,$AC$1)),"")</f>
        <v/>
      </c>
      <c r="AG128" s="43" t="str">
        <f>IF($I128&lt;G$14,MIN(Payline!N$5/10,COUNTIF(N126:N128,$AC$1))+MIN(Payline!N$4/10,COUNTIF(N127:N129,$AC$1))+MIN(Payline!N$3/10,COUNTIF(N128:N130,$AC$1)),"")</f>
        <v/>
      </c>
      <c r="AH128" s="46">
        <v>124</v>
      </c>
      <c r="AI128" s="43" t="str">
        <f>IF($I128&lt;C$14,MIN(Payline!J$5/10,COUNTIF(J126:J128,$AI$1))+MIN(Payline!J$4/10,COUNTIF(J127:J129,$AI$1))+MIN(Payline!J$3/10,COUNTIF(J128:J130,$AI$1)),"")</f>
        <v/>
      </c>
      <c r="AJ128" s="43" t="str">
        <f>IF($I128&lt;D$14,MIN(Payline!K$5/10,COUNTIF(K126:K128,$AI$1))+MIN(Payline!K$4/10,COUNTIF(K127:K129,$AI$1))+MIN(Payline!K$3/10,COUNTIF(K128:K130,$AI$1)),"")</f>
        <v/>
      </c>
      <c r="AK128" s="43" t="str">
        <f>IF($I128&lt;E$14,MIN(Payline!L$5/10,COUNTIF(L126:L128,$AI$1))+MIN(Payline!L$4/10,COUNTIF(L127:L129,$AI$1))+MIN(Payline!L$3/10,COUNTIF(L128:L130,$AI$1)),"")</f>
        <v/>
      </c>
      <c r="AL128" s="43" t="str">
        <f>IF($I128&lt;F$14,MIN(Payline!M$5/10,COUNTIF(M126:M128,$AI$1))+MIN(Payline!M$4/10,COUNTIF(M127:M129,$AI$1))+MIN(Payline!M$3/10,COUNTIF(M128:M130,$AI$1)),"")</f>
        <v/>
      </c>
      <c r="AM128" s="43" t="str">
        <f>IF($I128&lt;G$14,MIN(Payline!N$5/10,COUNTIF(N126:N128,$AI$1))+MIN(Payline!N$4/10,COUNTIF(N127:N129,$AI$1))+MIN(Payline!N$3/10,COUNTIF(N128:N130,$AI$1)),"")</f>
        <v/>
      </c>
      <c r="AN128" s="46">
        <v>124</v>
      </c>
      <c r="AO128" s="43" t="str">
        <f>IF($I128&lt;C$14,MIN(Payline!J$5/10,COUNTIF(J126:J128,$AO$1))+MIN(Payline!J$4/10,COUNTIF(J127:J129,$AO$1))+MIN(Payline!J$3/10,COUNTIF(J128:J130,$AO$1)),"")</f>
        <v/>
      </c>
      <c r="AP128" s="43" t="str">
        <f>IF($I128&lt;D$14,MIN(Payline!K$5/10,COUNTIF(K126:K128,$AO$1))+MIN(Payline!K$4/10,COUNTIF(K127:K129,$AO$1))+MIN(Payline!K$3/10,COUNTIF(K128:K130,$AO$1)),"")</f>
        <v/>
      </c>
      <c r="AQ128" s="43" t="str">
        <f>IF($I128&lt;E$14,MIN(Payline!L$5/10,COUNTIF(L126:L128,$AO$1))+MIN(Payline!L$4/10,COUNTIF(L127:L129,$AO$1))+MIN(Payline!L$3/10,COUNTIF(L128:L130,$AO$1)),"")</f>
        <v/>
      </c>
      <c r="AR128" s="43" t="str">
        <f>IF($I128&lt;F$14,MIN(Payline!M$5/10,COUNTIF(M126:M128,$AO$1))+MIN(Payline!M$4/10,COUNTIF(M127:M129,$AO$1))+MIN(Payline!M$3/10,COUNTIF(M128:M130,$AO$1)),"")</f>
        <v/>
      </c>
      <c r="AS128" s="43" t="str">
        <f>IF($I128&lt;G$14,MIN(Payline!N$5/10,COUNTIF(N126:N128,$AO$1))+MIN(Payline!N$4/10,COUNTIF(N127:N129,$AO$1))+MIN(Payline!N$3/10,COUNTIF(N128:N130,$AO$1)),"")</f>
        <v/>
      </c>
      <c r="AT128" s="46">
        <v>124</v>
      </c>
      <c r="AU128" s="43" t="str">
        <f>IF($I128&lt;C$14,MIN(Payline!J$5/10,COUNTIF(J126:J128,$AU$1))+MIN(Payline!J$4/10,COUNTIF(J127:J129,$AU$1))+MIN(Payline!J$3/10,COUNTIF(J128:J130,$AU$1)),"")</f>
        <v/>
      </c>
      <c r="AV128" s="43" t="str">
        <f>IF($I128&lt;D$14,MIN(Payline!K$5/10,COUNTIF(K126:K128,$AU$1))+MIN(Payline!K$4/10,COUNTIF(K127:K129,$AU$1))+MIN(Payline!K$3/10,COUNTIF(K128:K130,$AU$1)),"")</f>
        <v/>
      </c>
      <c r="AW128" s="43" t="str">
        <f>IF($I128&lt;E$14,MIN(Payline!L$5/10,COUNTIF(L126:L128,$AU$1))+MIN(Payline!L$4/10,COUNTIF(L127:L129,$AU$1))+MIN(Payline!L$3/10,COUNTIF(L128:L130,$AU$1)),"")</f>
        <v/>
      </c>
      <c r="AX128" s="43" t="str">
        <f>IF($I128&lt;F$14,MIN(Payline!M$5/10,COUNTIF(M126:M128,$AU$1))+MIN(Payline!M$4/10,COUNTIF(M127:M129,$AU$1))+MIN(Payline!M$3/10,COUNTIF(M128:M130,$AU$1)),"")</f>
        <v/>
      </c>
      <c r="AY128" s="43" t="str">
        <f>IF($I128&lt;G$14,MIN(Payline!N$5/10,COUNTIF(N126:N128,$AU$1))+MIN(Payline!N$4/10,COUNTIF(N127:N129,$AU$1))+MIN(Payline!N$3/10,COUNTIF(N128:N130,$AU$1)),"")</f>
        <v/>
      </c>
      <c r="AZ128" s="46">
        <v>124</v>
      </c>
      <c r="BA128" s="43" t="str" cm="1">
        <f t="array" aca="1" ref="BA128" ca="1">_xlfn.IFS(
    $I128=0,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$I128&lt;C$14, MIN(Payline!J$5/10, COUNTIF(J126:J128, $BA$1)) +
              MIN(Payline!J$4/10, COUNTIF(J127:J129, $BA$1)) +
              MIN(Payline!J$3/10, COUNTIF(J128:J130, $BA$1)),
    TRUE, ""
)</f>
        <v/>
      </c>
      <c r="BB128" s="43" t="str" cm="1">
        <f t="array" aca="1" ref="BB128" ca="1">_xlfn.IFS(
    $I128=0,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$I128&lt;D$14, MIN(Payline!K$5/10, COUNTIF(K126:K128, $BA$1)) +
              MIN(Payline!K$4/10, COUNTIF(K127:K129, $BA$1)) +
              MIN(Payline!K$3/10, COUNTIF(K128:K130, $BA$1)),
    TRUE, ""
)</f>
        <v/>
      </c>
      <c r="BC128" s="43" t="str" cm="1">
        <f t="array" aca="1" ref="BC128" ca="1">_xlfn.IFS(
    $I128=0,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$I128&lt;E$14, MIN(Payline!L$5/10, COUNTIF(L126:L128, $BA$1)) +
              MIN(Payline!L$4/10, COUNTIF(L127:L129, $BA$1)) +
              MIN(Payline!L$3/10, COUNTIF(L128:L130, $BA$1)),
    TRUE, ""
)</f>
        <v/>
      </c>
      <c r="BD128" s="43" t="str" cm="1">
        <f t="array" aca="1" ref="BD128" ca="1">_xlfn.IFS(
    $I128=0,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$I128&lt;F$14, MIN(Payline!M$5/10, COUNTIF(M126:M128, $BA$1)) +
              MIN(Payline!M$4/10, COUNTIF(M127:M129, $BA$1)) +
              MIN(Payline!M$3/10, COUNTIF(M128:M130, $BA$1)),
    TRUE, ""
)</f>
        <v/>
      </c>
      <c r="BE128" s="43" t="str" cm="1">
        <f t="array" aca="1" ref="BE128" ca="1">_xlfn.IFS(
    $I128=0,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$I128&lt;G$14, MIN(Payline!N$5/10, COUNTIF(N126:N128, $BA$1)) +
              MIN(Payline!N$4/10, COUNTIF(N127:N129, $BA$1)) +
              MIN(Payline!N$3/10, COUNTIF(N128:N130, $BA$1)),
    TRUE, ""
)</f>
        <v/>
      </c>
      <c r="BF128" s="46">
        <v>124</v>
      </c>
      <c r="BG128" s="43" t="str" cm="1">
        <f t="array" aca="1" ref="BG128" ca="1">_xlfn.IFS(
    $I128=0,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$I128=1,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$I128=(C$14-2),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$I128=(C$14-1),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$I128&lt;C$14, MIN(Payline!J$5/10, COUNTIF(J126:J128, $BG$1)) +
              MIN(Payline!J$4/10, COUNTIF(J127:J129, $BG$1)) +
              MIN(Payline!J$3/10, COUNTIF(J128:J130, $BG$1)),
    TRUE, ""
)</f>
        <v/>
      </c>
      <c r="BH128" s="43" t="str" cm="1">
        <f t="array" aca="1" ref="BH128" ca="1">_xlfn.IFS(
    $I128=0,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$I128=1,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$I128=(D$14-2),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$I128=(D$14-1),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$I128&lt;D$14, MIN(Payline!K$5/10, COUNTIF(K126:K128, $BG$1)) +
              MIN(Payline!K$4/10, COUNTIF(K127:K129, $BG$1)) +
              MIN(Payline!K$3/10, COUNTIF(K128:K130, $BG$1)),
    TRUE, ""
)</f>
        <v/>
      </c>
      <c r="BI128" s="43" t="str" cm="1">
        <f t="array" aca="1" ref="BI128" ca="1">_xlfn.IFS(
    $I128=0,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$I128=1,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$I128=(E$14-2),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$I128=(E$14-1),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$I128&lt;E$14, MIN(Payline!L$5/10, COUNTIF(L126:L128, $BG$1)) +
              MIN(Payline!L$4/10, COUNTIF(L127:L129, $BG$1)) +
              MIN(Payline!L$3/10, COUNTIF(L128:L130, $BG$1)),
    TRUE, ""
)</f>
        <v/>
      </c>
      <c r="BJ128" s="43" t="str" cm="1">
        <f t="array" aca="1" ref="BJ128" ca="1">_xlfn.IFS(
    $I128=0,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$I128=1,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$I128=(F$14-2),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$I128=(F$14-1),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$I128&lt;F$14, MIN(Payline!M$5/10, COUNTIF(M126:M128, $BG$1)) +
              MIN(Payline!M$4/10, COUNTIF(M127:M129, $BG$1)) +
              MIN(Payline!M$3/10, COUNTIF(M128:M130, $BG$1)),
    TRUE, ""
)</f>
        <v/>
      </c>
      <c r="BK128" s="43" t="str" cm="1">
        <f t="array" aca="1" ref="BK128" ca="1">_xlfn.IFS(
    $I128=0,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$I128=1,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$I128=(G$14-2),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$I128=(G$14-1),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$I128&lt;G$14, MIN(Payline!N$5/10, COUNTIF(N126:N128, $BG$1)) +
              MIN(Payline!N$4/10, COUNTIF(N127:N129, $BG$1)) +
              MIN(Payline!N$3/10, COUNTIF(N128:N130, $BG$1)),
    TRUE, ""
)</f>
        <v/>
      </c>
      <c r="BL128" s="46">
        <v>124</v>
      </c>
      <c r="BM128" s="43" t="str" cm="1">
        <f t="array" aca="1" ref="BM128" ca="1">_xlfn.IFS(
    $I128=0,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$I128&lt;C$14, MIN(Payline!J$5/10, COUNTIF(J126:J128, $BM$1)) +
              MIN(Payline!J$4/10, COUNTIF(J127:J129, $BM$1)) +
              MIN(Payline!J$3/10, COUNTIF(J128:J130, $BM$1)),
    TRUE, ""
)</f>
        <v/>
      </c>
      <c r="BN128" s="43" t="str" cm="1">
        <f t="array" aca="1" ref="BN128" ca="1">_xlfn.IFS(
    $I128=0,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$I128&lt;D$14, MIN(Payline!K$5/10, COUNTIF(K126:K128, $BM$1)) +
              MIN(Payline!K$4/10, COUNTIF(K127:K129, $BM$1)) +
              MIN(Payline!K$3/10, COUNTIF(K128:K130, $BM$1)),
    TRUE, ""
)</f>
        <v/>
      </c>
      <c r="BO128" s="43" t="str" cm="1">
        <f t="array" aca="1" ref="BO128" ca="1">_xlfn.IFS(
    $I128=0,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$I128&lt;E$14, MIN(Payline!L$5/10, COUNTIF(L126:L128, $BM$1)) +
              MIN(Payline!L$4/10, COUNTIF(L127:L129, $BM$1)) +
              MIN(Payline!L$3/10, COUNTIF(L128:L130, $BM$1)),
    TRUE, ""
)</f>
        <v/>
      </c>
      <c r="BP128" s="43" t="str" cm="1">
        <f t="array" aca="1" ref="BP128" ca="1">_xlfn.IFS(
    $I128=0,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$I128&lt;F$14, MIN(Payline!M$5/10, COUNTIF(M126:M128, $BM$1)) +
              MIN(Payline!M$4/10, COUNTIF(M127:M129, $BM$1)) +
              MIN(Payline!M$3/10, COUNTIF(M128:M130, $BM$1)),
    TRUE, ""
)</f>
        <v/>
      </c>
      <c r="BQ128" s="161" t="str" cm="1">
        <f t="array" aca="1" ref="BQ128" ca="1">_xlfn.IFS(
    $I128=0,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$I128&lt;G$14, MIN(Payline!N$5/10, COUNTIF(N126:N128, $BM$1)) +
              MIN(Payline!N$4/10, COUNTIF(N127:N129, $BM$1)) +
              MIN(Payline!N$3/10, COUNTIF(N128:N130, $BM$1)),
    TRUE, ""
)</f>
        <v/>
      </c>
    </row>
    <row r="129" spans="1:69">
      <c r="A129" s="90" t="s">
        <v>7</v>
      </c>
      <c r="B129" s="63">
        <v>7</v>
      </c>
      <c r="C129" s="90">
        <f t="shared" ca="1" si="31"/>
        <v>2.8999999999999995</v>
      </c>
      <c r="D129" s="43">
        <f t="shared" ca="1" si="32"/>
        <v>2.8999999999999995</v>
      </c>
      <c r="E129" s="43">
        <f t="shared" ca="1" si="33"/>
        <v>2.8999999999999995</v>
      </c>
      <c r="F129" s="43">
        <f t="shared" ca="1" si="34"/>
        <v>3.1999999999999997</v>
      </c>
      <c r="G129" s="89">
        <f t="shared" ca="1" si="35"/>
        <v>2.8999999999999995</v>
      </c>
      <c r="I129" s="84">
        <v>125</v>
      </c>
      <c r="J129" s="83"/>
      <c r="K129" s="83"/>
      <c r="L129" s="83"/>
      <c r="M129" s="83"/>
      <c r="N129" s="83"/>
      <c r="P129" s="46">
        <v>125</v>
      </c>
      <c r="Q129" s="43" t="str">
        <f>IF($I129&lt;C$14,MIN(Payline!J$5/10,COUNTIF(J127:J129,$Q$1))+MIN(Payline!J$4/10,COUNTIF(J128:J130,$Q$1))+MIN(Payline!J$3/10,COUNTIF(J129:J131,$Q$1)),"")</f>
        <v/>
      </c>
      <c r="R129" s="43" t="str">
        <f>IF($I129&lt;D$14,MIN(Payline!K$5/10,COUNTIF(K127:K129,$Q$1))+MIN(Payline!K$4/10,COUNTIF(K128:K130,$Q$1))+MIN(Payline!K$3/10,COUNTIF(K129:K131,$Q$1)),"")</f>
        <v/>
      </c>
      <c r="S129" s="43" t="str">
        <f>IF($I129&lt;E$14,MIN(Payline!L$5/10,COUNTIF(L127:L129,$Q$1))+MIN(Payline!L$4/10,COUNTIF(L128:L130,$Q$1))+MIN(Payline!L$3/10,COUNTIF(L129:L131,$Q$1)),"")</f>
        <v/>
      </c>
      <c r="T129" s="43" t="str">
        <f>IF($I129&lt;F$14,MIN(Payline!M$5/10,COUNTIF(M127:M129,$Q$1))+MIN(Payline!M$4/10,COUNTIF(M128:M130,$Q$1))+MIN(Payline!M$3/10,COUNTIF(M129:M131,$Q$1)),"")</f>
        <v/>
      </c>
      <c r="U129" s="43" t="str">
        <f>IF($I129&lt;G$14,MIN(Payline!N$5/10,COUNTIF(N127:N129,$Q$1))+MIN(Payline!N$4/10,COUNTIF(N128:N130,$Q$1))+MIN(Payline!N$3/10,COUNTIF(N129:N131,$Q$1)),"")</f>
        <v/>
      </c>
      <c r="V129" s="46">
        <v>125</v>
      </c>
      <c r="W129" s="43" t="str">
        <f>IF($I129&lt;C$14,MIN(Payline!J$5/10,COUNTIF(J127:J129,$W$1))+MIN(Payline!J$4/10,COUNTIF(J128:J130,$W$1))+MIN(Payline!J$3/10,COUNTIF(J129:J131,$W$1)),"")</f>
        <v/>
      </c>
      <c r="X129" s="43" t="str">
        <f>IF($I129&lt;D$14,MIN(Payline!K$5/10,COUNTIF(K127:K129,$W$1))+MIN(Payline!K$4/10,COUNTIF(K128:K130,$W$1))+MIN(Payline!K$3/10,COUNTIF(K129:K131,$W$1)),"")</f>
        <v/>
      </c>
      <c r="Y129" s="43" t="str">
        <f>IF($I129&lt;E$14,MIN(Payline!L$5/10,COUNTIF(L127:L129,$W$1))+MIN(Payline!L$4/10,COUNTIF(L128:L130,$W$1))+MIN(Payline!L$3/10,COUNTIF(L129:L131,$W$1)),"")</f>
        <v/>
      </c>
      <c r="Z129" s="43" t="str">
        <f>IF($I129&lt;F$14,MIN(Payline!M$5/10,COUNTIF(M127:M129,$W$1))+MIN(Payline!M$4/10,COUNTIF(M128:M130,$W$1))+MIN(Payline!M$3/10,COUNTIF(M129:M131,$W$1)),"")</f>
        <v/>
      </c>
      <c r="AA129" s="43" t="str">
        <f>IF($I129&lt;G$14,MIN(Payline!N$5/10,COUNTIF(N127:N129,$W$1))+MIN(Payline!N$4/10,COUNTIF(N128:N130,$W$1))+MIN(Payline!N$3/10,COUNTIF(N129:N131,$W$1)),"")</f>
        <v/>
      </c>
      <c r="AB129" s="46">
        <v>125</v>
      </c>
      <c r="AC129" s="43" t="str">
        <f>IF($I129&lt;C$14,MIN(Payline!J$5/10,COUNTIF(J127:J129,$AC$1))+MIN(Payline!J$4/10,COUNTIF(J128:J130,$AC$1))+MIN(Payline!J$3/10,COUNTIF(J129:J131,$AC$1)),"")</f>
        <v/>
      </c>
      <c r="AD129" s="43" t="str">
        <f>IF($I129&lt;D$14,MIN(Payline!K$5/10,COUNTIF(K127:K129,$AC$1))+MIN(Payline!K$4/10,COUNTIF(K128:K130,$AC$1))+MIN(Payline!K$3/10,COUNTIF(K129:K131,$AC$1)),"")</f>
        <v/>
      </c>
      <c r="AE129" s="43" t="str">
        <f>IF($I129&lt;E$14,MIN(Payline!L$5/10,COUNTIF(L127:L129,$AC$1))+MIN(Payline!L$4/10,COUNTIF(L128:L130,$AC$1))+MIN(Payline!L$3/10,COUNTIF(L129:L131,$AC$1)),"")</f>
        <v/>
      </c>
      <c r="AF129" s="43" t="str">
        <f>IF($I129&lt;F$14,MIN(Payline!M$5/10,COUNTIF(M127:M129,$AC$1))+MIN(Payline!M$4/10,COUNTIF(M128:M130,$AC$1))+MIN(Payline!M$3/10,COUNTIF(M129:M131,$AC$1)),"")</f>
        <v/>
      </c>
      <c r="AG129" s="43" t="str">
        <f>IF($I129&lt;G$14,MIN(Payline!N$5/10,COUNTIF(N127:N129,$AC$1))+MIN(Payline!N$4/10,COUNTIF(N128:N130,$AC$1))+MIN(Payline!N$3/10,COUNTIF(N129:N131,$AC$1)),"")</f>
        <v/>
      </c>
      <c r="AH129" s="46">
        <v>125</v>
      </c>
      <c r="AI129" s="43" t="str">
        <f>IF($I129&lt;C$14,MIN(Payline!J$5/10,COUNTIF(J127:J129,$AI$1))+MIN(Payline!J$4/10,COUNTIF(J128:J130,$AI$1))+MIN(Payline!J$3/10,COUNTIF(J129:J131,$AI$1)),"")</f>
        <v/>
      </c>
      <c r="AJ129" s="43" t="str">
        <f>IF($I129&lt;D$14,MIN(Payline!K$5/10,COUNTIF(K127:K129,$AI$1))+MIN(Payline!K$4/10,COUNTIF(K128:K130,$AI$1))+MIN(Payline!K$3/10,COUNTIF(K129:K131,$AI$1)),"")</f>
        <v/>
      </c>
      <c r="AK129" s="43" t="str">
        <f>IF($I129&lt;E$14,MIN(Payline!L$5/10,COUNTIF(L127:L129,$AI$1))+MIN(Payline!L$4/10,COUNTIF(L128:L130,$AI$1))+MIN(Payline!L$3/10,COUNTIF(L129:L131,$AI$1)),"")</f>
        <v/>
      </c>
      <c r="AL129" s="43" t="str">
        <f>IF($I129&lt;F$14,MIN(Payline!M$5/10,COUNTIF(M127:M129,$AI$1))+MIN(Payline!M$4/10,COUNTIF(M128:M130,$AI$1))+MIN(Payline!M$3/10,COUNTIF(M129:M131,$AI$1)),"")</f>
        <v/>
      </c>
      <c r="AM129" s="43" t="str">
        <f>IF($I129&lt;G$14,MIN(Payline!N$5/10,COUNTIF(N127:N129,$AI$1))+MIN(Payline!N$4/10,COUNTIF(N128:N130,$AI$1))+MIN(Payline!N$3/10,COUNTIF(N129:N131,$AI$1)),"")</f>
        <v/>
      </c>
      <c r="AN129" s="46">
        <v>125</v>
      </c>
      <c r="AO129" s="43" t="str">
        <f>IF($I129&lt;C$14,MIN(Payline!J$5/10,COUNTIF(J127:J129,$AO$1))+MIN(Payline!J$4/10,COUNTIF(J128:J130,$AO$1))+MIN(Payline!J$3/10,COUNTIF(J129:J131,$AO$1)),"")</f>
        <v/>
      </c>
      <c r="AP129" s="43" t="str">
        <f>IF($I129&lt;D$14,MIN(Payline!K$5/10,COUNTIF(K127:K129,$AO$1))+MIN(Payline!K$4/10,COUNTIF(K128:K130,$AO$1))+MIN(Payline!K$3/10,COUNTIF(K129:K131,$AO$1)),"")</f>
        <v/>
      </c>
      <c r="AQ129" s="43" t="str">
        <f>IF($I129&lt;E$14,MIN(Payline!L$5/10,COUNTIF(L127:L129,$AO$1))+MIN(Payline!L$4/10,COUNTIF(L128:L130,$AO$1))+MIN(Payline!L$3/10,COUNTIF(L129:L131,$AO$1)),"")</f>
        <v/>
      </c>
      <c r="AR129" s="43" t="str">
        <f>IF($I129&lt;F$14,MIN(Payline!M$5/10,COUNTIF(M127:M129,$AO$1))+MIN(Payline!M$4/10,COUNTIF(M128:M130,$AO$1))+MIN(Payline!M$3/10,COUNTIF(M129:M131,$AO$1)),"")</f>
        <v/>
      </c>
      <c r="AS129" s="43" t="str">
        <f>IF($I129&lt;G$14,MIN(Payline!N$5/10,COUNTIF(N127:N129,$AO$1))+MIN(Payline!N$4/10,COUNTIF(N128:N130,$AO$1))+MIN(Payline!N$3/10,COUNTIF(N129:N131,$AO$1)),"")</f>
        <v/>
      </c>
      <c r="AT129" s="46">
        <v>125</v>
      </c>
      <c r="AU129" s="43" t="str">
        <f>IF($I129&lt;C$14,MIN(Payline!J$5/10,COUNTIF(J127:J129,$AU$1))+MIN(Payline!J$4/10,COUNTIF(J128:J130,$AU$1))+MIN(Payline!J$3/10,COUNTIF(J129:J131,$AU$1)),"")</f>
        <v/>
      </c>
      <c r="AV129" s="43" t="str">
        <f>IF($I129&lt;D$14,MIN(Payline!K$5/10,COUNTIF(K127:K129,$AU$1))+MIN(Payline!K$4/10,COUNTIF(K128:K130,$AU$1))+MIN(Payline!K$3/10,COUNTIF(K129:K131,$AU$1)),"")</f>
        <v/>
      </c>
      <c r="AW129" s="43" t="str">
        <f>IF($I129&lt;E$14,MIN(Payline!L$5/10,COUNTIF(L127:L129,$AU$1))+MIN(Payline!L$4/10,COUNTIF(L128:L130,$AU$1))+MIN(Payline!L$3/10,COUNTIF(L129:L131,$AU$1)),"")</f>
        <v/>
      </c>
      <c r="AX129" s="43" t="str">
        <f>IF($I129&lt;F$14,MIN(Payline!M$5/10,COUNTIF(M127:M129,$AU$1))+MIN(Payline!M$4/10,COUNTIF(M128:M130,$AU$1))+MIN(Payline!M$3/10,COUNTIF(M129:M131,$AU$1)),"")</f>
        <v/>
      </c>
      <c r="AY129" s="43" t="str">
        <f>IF($I129&lt;G$14,MIN(Payline!N$5/10,COUNTIF(N127:N129,$AU$1))+MIN(Payline!N$4/10,COUNTIF(N128:N130,$AU$1))+MIN(Payline!N$3/10,COUNTIF(N129:N131,$AU$1)),"")</f>
        <v/>
      </c>
      <c r="AZ129" s="46">
        <v>125</v>
      </c>
      <c r="BA129" s="43" t="str" cm="1">
        <f t="array" aca="1" ref="BA129" ca="1">_xlfn.IFS(
    $I129=0,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$I129=1,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$I129=(C$14-2),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$I129=(C$14-1),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$I129&lt;C$14, MIN(Payline!J$5/10, COUNTIF(J127:J129, $BA$1)) +
              MIN(Payline!J$4/10, COUNTIF(J128:J130, $BA$1)) +
              MIN(Payline!J$3/10, COUNTIF(J129:J131, $BA$1)),
    TRUE, ""
)</f>
        <v/>
      </c>
      <c r="BB129" s="43" t="str" cm="1">
        <f t="array" aca="1" ref="BB129" ca="1">_xlfn.IFS(
    $I129=0,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$I129=1,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$I129=(D$14-2),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$I129=(D$14-1),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$I129&lt;D$14, MIN(Payline!K$5/10, COUNTIF(K127:K129, $BA$1)) +
              MIN(Payline!K$4/10, COUNTIF(K128:K130, $BA$1)) +
              MIN(Payline!K$3/10, COUNTIF(K129:K131, $BA$1)),
    TRUE, ""
)</f>
        <v/>
      </c>
      <c r="BC129" s="43" t="str" cm="1">
        <f t="array" aca="1" ref="BC129" ca="1">_xlfn.IFS(
    $I129=0,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$I129=1,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$I129=(E$14-2),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$I129=(E$14-1),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$I129&lt;E$14, MIN(Payline!L$5/10, COUNTIF(L127:L129, $BA$1)) +
              MIN(Payline!L$4/10, COUNTIF(L128:L130, $BA$1)) +
              MIN(Payline!L$3/10, COUNTIF(L129:L131, $BA$1)),
    TRUE, ""
)</f>
        <v/>
      </c>
      <c r="BD129" s="43" t="str" cm="1">
        <f t="array" aca="1" ref="BD129" ca="1">_xlfn.IFS(
    $I129=0,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$I129=1,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$I129=(F$14-2),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$I129=(F$14-1),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$I129&lt;F$14, MIN(Payline!M$5/10, COUNTIF(M127:M129, $BA$1)) +
              MIN(Payline!M$4/10, COUNTIF(M128:M130, $BA$1)) +
              MIN(Payline!M$3/10, COUNTIF(M129:M131, $BA$1)),
    TRUE, ""
)</f>
        <v/>
      </c>
      <c r="BE129" s="43" t="str" cm="1">
        <f t="array" aca="1" ref="BE129" ca="1">_xlfn.IFS(
    $I129=0,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$I129=1,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$I129=(G$14-2),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$I129=(G$14-1),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$I129&lt;G$14, MIN(Payline!N$5/10, COUNTIF(N127:N129, $BA$1)) +
              MIN(Payline!N$4/10, COUNTIF(N128:N130, $BA$1)) +
              MIN(Payline!N$3/10, COUNTIF(N129:N131, $BA$1)),
    TRUE, ""
)</f>
        <v/>
      </c>
      <c r="BF129" s="46">
        <v>125</v>
      </c>
      <c r="BG129" s="43" t="str" cm="1">
        <f t="array" aca="1" ref="BG129" ca="1">_xlfn.IFS(
    $I129=0,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$I129=1,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$I129=(C$14-2),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$I129=(C$14-1),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$I129&lt;C$14, MIN(Payline!J$5/10, COUNTIF(J127:J129, $BG$1)) +
              MIN(Payline!J$4/10, COUNTIF(J128:J130, $BG$1)) +
              MIN(Payline!J$3/10, COUNTIF(J129:J131, $BG$1)),
    TRUE, ""
)</f>
        <v/>
      </c>
      <c r="BH129" s="43" t="str" cm="1">
        <f t="array" aca="1" ref="BH129" ca="1">_xlfn.IFS(
    $I129=0,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$I129=1,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$I129=(D$14-2),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$I129=(D$14-1),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$I129&lt;D$14, MIN(Payline!K$5/10, COUNTIF(K127:K129, $BG$1)) +
              MIN(Payline!K$4/10, COUNTIF(K128:K130, $BG$1)) +
              MIN(Payline!K$3/10, COUNTIF(K129:K131, $BG$1)),
    TRUE, ""
)</f>
        <v/>
      </c>
      <c r="BI129" s="43" t="str" cm="1">
        <f t="array" aca="1" ref="BI129" ca="1">_xlfn.IFS(
    $I129=0,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$I129=1,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$I129=(E$14-2),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$I129=(E$14-1),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$I129&lt;E$14, MIN(Payline!L$5/10, COUNTIF(L127:L129, $BG$1)) +
              MIN(Payline!L$4/10, COUNTIF(L128:L130, $BG$1)) +
              MIN(Payline!L$3/10, COUNTIF(L129:L131, $BG$1)),
    TRUE, ""
)</f>
        <v/>
      </c>
      <c r="BJ129" s="43" t="str" cm="1">
        <f t="array" aca="1" ref="BJ129" ca="1">_xlfn.IFS(
    $I129=0,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$I129=1,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$I129=(F$14-2),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$I129=(F$14-1),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$I129&lt;F$14, MIN(Payline!M$5/10, COUNTIF(M127:M129, $BG$1)) +
              MIN(Payline!M$4/10, COUNTIF(M128:M130, $BG$1)) +
              MIN(Payline!M$3/10, COUNTIF(M129:M131, $BG$1)),
    TRUE, ""
)</f>
        <v/>
      </c>
      <c r="BK129" s="43" t="str" cm="1">
        <f t="array" aca="1" ref="BK129" ca="1">_xlfn.IFS(
    $I129=0,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$I129=1,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$I129=(G$14-2),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$I129=(G$14-1),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$I129&lt;G$14, MIN(Payline!N$5/10, COUNTIF(N127:N129, $BG$1)) +
              MIN(Payline!N$4/10, COUNTIF(N128:N130, $BG$1)) +
              MIN(Payline!N$3/10, COUNTIF(N129:N131, $BG$1)),
    TRUE, ""
)</f>
        <v/>
      </c>
      <c r="BL129" s="46">
        <v>125</v>
      </c>
      <c r="BM129" s="43" t="str" cm="1">
        <f t="array" aca="1" ref="BM129" ca="1">_xlfn.IFS(
    $I129=0,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$I129=1,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$I129=(C$14-2),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$I129=(C$14-1),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$I129&lt;C$14, MIN(Payline!J$5/10, COUNTIF(J127:J129, $BM$1)) +
              MIN(Payline!J$4/10, COUNTIF(J128:J130, $BM$1)) +
              MIN(Payline!J$3/10, COUNTIF(J129:J131, $BM$1)),
    TRUE, ""
)</f>
        <v/>
      </c>
      <c r="BN129" s="43" t="str" cm="1">
        <f t="array" aca="1" ref="BN129" ca="1">_xlfn.IFS(
    $I129=0,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$I129=1,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$I129=(D$14-2),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$I129=(D$14-1),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$I129&lt;D$14, MIN(Payline!K$5/10, COUNTIF(K127:K129, $BM$1)) +
              MIN(Payline!K$4/10, COUNTIF(K128:K130, $BM$1)) +
              MIN(Payline!K$3/10, COUNTIF(K129:K131, $BM$1)),
    TRUE, ""
)</f>
        <v/>
      </c>
      <c r="BO129" s="43" t="str" cm="1">
        <f t="array" aca="1" ref="BO129" ca="1">_xlfn.IFS(
    $I129=0,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$I129=1,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$I129=(E$14-2),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$I129=(E$14-1),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$I129&lt;E$14, MIN(Payline!L$5/10, COUNTIF(L127:L129, $BM$1)) +
              MIN(Payline!L$4/10, COUNTIF(L128:L130, $BM$1)) +
              MIN(Payline!L$3/10, COUNTIF(L129:L131, $BM$1)),
    TRUE, ""
)</f>
        <v/>
      </c>
      <c r="BP129" s="43" t="str" cm="1">
        <f t="array" aca="1" ref="BP129" ca="1">_xlfn.IFS(
    $I129=0,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$I129=1,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$I129=(F$14-2),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$I129=(F$14-1),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$I129&lt;F$14, MIN(Payline!M$5/10, COUNTIF(M127:M129, $BM$1)) +
              MIN(Payline!M$4/10, COUNTIF(M128:M130, $BM$1)) +
              MIN(Payline!M$3/10, COUNTIF(M129:M131, $BM$1)),
    TRUE, ""
)</f>
        <v/>
      </c>
      <c r="BQ129" s="161" t="str" cm="1">
        <f t="array" aca="1" ref="BQ129" ca="1">_xlfn.IFS(
    $I129=0,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$I129=1,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$I129=(G$14-2),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$I129=(G$14-1),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$I129&lt;G$14, MIN(Payline!N$5/10, COUNTIF(N127:N129, $BM$1)) +
              MIN(Payline!N$4/10, COUNTIF(N128:N130, $BM$1)) +
              MIN(Payline!N$3/10, COUNTIF(N129:N131, $BM$1)),
    TRUE, ""
)</f>
        <v/>
      </c>
    </row>
    <row r="130" spans="1:69">
      <c r="A130" s="90" t="s">
        <v>6</v>
      </c>
      <c r="B130" s="63">
        <v>8</v>
      </c>
      <c r="C130" s="90">
        <f t="shared" ca="1" si="31"/>
        <v>5.7</v>
      </c>
      <c r="D130" s="43">
        <f t="shared" ca="1" si="32"/>
        <v>5.5</v>
      </c>
      <c r="E130" s="43">
        <f t="shared" ca="1" si="33"/>
        <v>5.7</v>
      </c>
      <c r="F130" s="43">
        <f t="shared" ca="1" si="34"/>
        <v>5.8</v>
      </c>
      <c r="G130" s="89">
        <f t="shared" ca="1" si="35"/>
        <v>5.7</v>
      </c>
      <c r="I130" s="84">
        <v>126</v>
      </c>
      <c r="J130" s="83"/>
      <c r="K130" s="83"/>
      <c r="L130" s="83"/>
      <c r="M130" s="83"/>
      <c r="N130" s="83"/>
      <c r="P130" s="46">
        <v>126</v>
      </c>
      <c r="Q130" s="43" t="str">
        <f>IF($I130&lt;C$14,MIN(Payline!J$5/10,COUNTIF(J128:J130,$Q$1))+MIN(Payline!J$4/10,COUNTIF(J129:J131,$Q$1))+MIN(Payline!J$3/10,COUNTIF(J130:J132,$Q$1)),"")</f>
        <v/>
      </c>
      <c r="R130" s="43" t="str">
        <f>IF($I130&lt;D$14,MIN(Payline!K$5/10,COUNTIF(K128:K130,$Q$1))+MIN(Payline!K$4/10,COUNTIF(K129:K131,$Q$1))+MIN(Payline!K$3/10,COUNTIF(K130:K132,$Q$1)),"")</f>
        <v/>
      </c>
      <c r="S130" s="43" t="str">
        <f>IF($I130&lt;E$14,MIN(Payline!L$5/10,COUNTIF(L128:L130,$Q$1))+MIN(Payline!L$4/10,COUNTIF(L129:L131,$Q$1))+MIN(Payline!L$3/10,COUNTIF(L130:L132,$Q$1)),"")</f>
        <v/>
      </c>
      <c r="T130" s="43" t="str">
        <f>IF($I130&lt;F$14,MIN(Payline!M$5/10,COUNTIF(M128:M130,$Q$1))+MIN(Payline!M$4/10,COUNTIF(M129:M131,$Q$1))+MIN(Payline!M$3/10,COUNTIF(M130:M132,$Q$1)),"")</f>
        <v/>
      </c>
      <c r="U130" s="43" t="str">
        <f>IF($I130&lt;G$14,MIN(Payline!N$5/10,COUNTIF(N128:N130,$Q$1))+MIN(Payline!N$4/10,COUNTIF(N129:N131,$Q$1))+MIN(Payline!N$3/10,COUNTIF(N130:N132,$Q$1)),"")</f>
        <v/>
      </c>
      <c r="V130" s="46">
        <v>126</v>
      </c>
      <c r="W130" s="43" t="str">
        <f>IF($I130&lt;C$14,MIN(Payline!J$5/10,COUNTIF(J128:J130,$W$1))+MIN(Payline!J$4/10,COUNTIF(J129:J131,$W$1))+MIN(Payline!J$3/10,COUNTIF(J130:J132,$W$1)),"")</f>
        <v/>
      </c>
      <c r="X130" s="43" t="str">
        <f>IF($I130&lt;D$14,MIN(Payline!K$5/10,COUNTIF(K128:K130,$W$1))+MIN(Payline!K$4/10,COUNTIF(K129:K131,$W$1))+MIN(Payline!K$3/10,COUNTIF(K130:K132,$W$1)),"")</f>
        <v/>
      </c>
      <c r="Y130" s="43" t="str">
        <f>IF($I130&lt;E$14,MIN(Payline!L$5/10,COUNTIF(L128:L130,$W$1))+MIN(Payline!L$4/10,COUNTIF(L129:L131,$W$1))+MIN(Payline!L$3/10,COUNTIF(L130:L132,$W$1)),"")</f>
        <v/>
      </c>
      <c r="Z130" s="43" t="str">
        <f>IF($I130&lt;F$14,MIN(Payline!M$5/10,COUNTIF(M128:M130,$W$1))+MIN(Payline!M$4/10,COUNTIF(M129:M131,$W$1))+MIN(Payline!M$3/10,COUNTIF(M130:M132,$W$1)),"")</f>
        <v/>
      </c>
      <c r="AA130" s="43" t="str">
        <f>IF($I130&lt;G$14,MIN(Payline!N$5/10,COUNTIF(N128:N130,$W$1))+MIN(Payline!N$4/10,COUNTIF(N129:N131,$W$1))+MIN(Payline!N$3/10,COUNTIF(N130:N132,$W$1)),"")</f>
        <v/>
      </c>
      <c r="AB130" s="46">
        <v>126</v>
      </c>
      <c r="AC130" s="43" t="str">
        <f>IF($I130&lt;C$14,MIN(Payline!J$5/10,COUNTIF(J128:J130,$AC$1))+MIN(Payline!J$4/10,COUNTIF(J129:J131,$AC$1))+MIN(Payline!J$3/10,COUNTIF(J130:J132,$AC$1)),"")</f>
        <v/>
      </c>
      <c r="AD130" s="43" t="str">
        <f>IF($I130&lt;D$14,MIN(Payline!K$5/10,COUNTIF(K128:K130,$AC$1))+MIN(Payline!K$4/10,COUNTIF(K129:K131,$AC$1))+MIN(Payline!K$3/10,COUNTIF(K130:K132,$AC$1)),"")</f>
        <v/>
      </c>
      <c r="AE130" s="43" t="str">
        <f>IF($I130&lt;E$14,MIN(Payline!L$5/10,COUNTIF(L128:L130,$AC$1))+MIN(Payline!L$4/10,COUNTIF(L129:L131,$AC$1))+MIN(Payline!L$3/10,COUNTIF(L130:L132,$AC$1)),"")</f>
        <v/>
      </c>
      <c r="AF130" s="43" t="str">
        <f>IF($I130&lt;F$14,MIN(Payline!M$5/10,COUNTIF(M128:M130,$AC$1))+MIN(Payline!M$4/10,COUNTIF(M129:M131,$AC$1))+MIN(Payline!M$3/10,COUNTIF(M130:M132,$AC$1)),"")</f>
        <v/>
      </c>
      <c r="AG130" s="43" t="str">
        <f>IF($I130&lt;G$14,MIN(Payline!N$5/10,COUNTIF(N128:N130,$AC$1))+MIN(Payline!N$4/10,COUNTIF(N129:N131,$AC$1))+MIN(Payline!N$3/10,COUNTIF(N130:N132,$AC$1)),"")</f>
        <v/>
      </c>
      <c r="AH130" s="46">
        <v>126</v>
      </c>
      <c r="AI130" s="43" t="str">
        <f>IF($I130&lt;C$14,MIN(Payline!J$5/10,COUNTIF(J128:J130,$AI$1))+MIN(Payline!J$4/10,COUNTIF(J129:J131,$AI$1))+MIN(Payline!J$3/10,COUNTIF(J130:J132,$AI$1)),"")</f>
        <v/>
      </c>
      <c r="AJ130" s="43" t="str">
        <f>IF($I130&lt;D$14,MIN(Payline!K$5/10,COUNTIF(K128:K130,$AI$1))+MIN(Payline!K$4/10,COUNTIF(K129:K131,$AI$1))+MIN(Payline!K$3/10,COUNTIF(K130:K132,$AI$1)),"")</f>
        <v/>
      </c>
      <c r="AK130" s="43" t="str">
        <f>IF($I130&lt;E$14,MIN(Payline!L$5/10,COUNTIF(L128:L130,$AI$1))+MIN(Payline!L$4/10,COUNTIF(L129:L131,$AI$1))+MIN(Payline!L$3/10,COUNTIF(L130:L132,$AI$1)),"")</f>
        <v/>
      </c>
      <c r="AL130" s="43" t="str">
        <f>IF($I130&lt;F$14,MIN(Payline!M$5/10,COUNTIF(M128:M130,$AI$1))+MIN(Payline!M$4/10,COUNTIF(M129:M131,$AI$1))+MIN(Payline!M$3/10,COUNTIF(M130:M132,$AI$1)),"")</f>
        <v/>
      </c>
      <c r="AM130" s="43" t="str">
        <f>IF($I130&lt;G$14,MIN(Payline!N$5/10,COUNTIF(N128:N130,$AI$1))+MIN(Payline!N$4/10,COUNTIF(N129:N131,$AI$1))+MIN(Payline!N$3/10,COUNTIF(N130:N132,$AI$1)),"")</f>
        <v/>
      </c>
      <c r="AN130" s="46">
        <v>126</v>
      </c>
      <c r="AO130" s="43" t="str">
        <f>IF($I130&lt;C$14,MIN(Payline!J$5/10,COUNTIF(J128:J130,$AO$1))+MIN(Payline!J$4/10,COUNTIF(J129:J131,$AO$1))+MIN(Payline!J$3/10,COUNTIF(J130:J132,$AO$1)),"")</f>
        <v/>
      </c>
      <c r="AP130" s="43" t="str">
        <f>IF($I130&lt;D$14,MIN(Payline!K$5/10,COUNTIF(K128:K130,$AO$1))+MIN(Payline!K$4/10,COUNTIF(K129:K131,$AO$1))+MIN(Payline!K$3/10,COUNTIF(K130:K132,$AO$1)),"")</f>
        <v/>
      </c>
      <c r="AQ130" s="43" t="str">
        <f>IF($I130&lt;E$14,MIN(Payline!L$5/10,COUNTIF(L128:L130,$AO$1))+MIN(Payline!L$4/10,COUNTIF(L129:L131,$AO$1))+MIN(Payline!L$3/10,COUNTIF(L130:L132,$AO$1)),"")</f>
        <v/>
      </c>
      <c r="AR130" s="43" t="str">
        <f>IF($I130&lt;F$14,MIN(Payline!M$5/10,COUNTIF(M128:M130,$AO$1))+MIN(Payline!M$4/10,COUNTIF(M129:M131,$AO$1))+MIN(Payline!M$3/10,COUNTIF(M130:M132,$AO$1)),"")</f>
        <v/>
      </c>
      <c r="AS130" s="43" t="str">
        <f>IF($I130&lt;G$14,MIN(Payline!N$5/10,COUNTIF(N128:N130,$AO$1))+MIN(Payline!N$4/10,COUNTIF(N129:N131,$AO$1))+MIN(Payline!N$3/10,COUNTIF(N130:N132,$AO$1)),"")</f>
        <v/>
      </c>
      <c r="AT130" s="46">
        <v>126</v>
      </c>
      <c r="AU130" s="43" t="str">
        <f>IF($I130&lt;C$14,MIN(Payline!J$5/10,COUNTIF(J128:J130,$AU$1))+MIN(Payline!J$4/10,COUNTIF(J129:J131,$AU$1))+MIN(Payline!J$3/10,COUNTIF(J130:J132,$AU$1)),"")</f>
        <v/>
      </c>
      <c r="AV130" s="43" t="str">
        <f>IF($I130&lt;D$14,MIN(Payline!K$5/10,COUNTIF(K128:K130,$AU$1))+MIN(Payline!K$4/10,COUNTIF(K129:K131,$AU$1))+MIN(Payline!K$3/10,COUNTIF(K130:K132,$AU$1)),"")</f>
        <v/>
      </c>
      <c r="AW130" s="43" t="str">
        <f>IF($I130&lt;E$14,MIN(Payline!L$5/10,COUNTIF(L128:L130,$AU$1))+MIN(Payline!L$4/10,COUNTIF(L129:L131,$AU$1))+MIN(Payline!L$3/10,COUNTIF(L130:L132,$AU$1)),"")</f>
        <v/>
      </c>
      <c r="AX130" s="43" t="str">
        <f>IF($I130&lt;F$14,MIN(Payline!M$5/10,COUNTIF(M128:M130,$AU$1))+MIN(Payline!M$4/10,COUNTIF(M129:M131,$AU$1))+MIN(Payline!M$3/10,COUNTIF(M130:M132,$AU$1)),"")</f>
        <v/>
      </c>
      <c r="AY130" s="43" t="str">
        <f>IF($I130&lt;G$14,MIN(Payline!N$5/10,COUNTIF(N128:N130,$AU$1))+MIN(Payline!N$4/10,COUNTIF(N129:N131,$AU$1))+MIN(Payline!N$3/10,COUNTIF(N130:N132,$AU$1)),"")</f>
        <v/>
      </c>
      <c r="AZ130" s="46">
        <v>126</v>
      </c>
      <c r="BA130" s="43" t="str" cm="1">
        <f t="array" aca="1" ref="BA130" ca="1">_xlfn.IFS(
    $I130=0,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$I130&lt;C$14, MIN(Payline!J$5/10, COUNTIF(J128:J130, $BA$1)) +
              MIN(Payline!J$4/10, COUNTIF(J129:J131, $BA$1)) +
              MIN(Payline!J$3/10, COUNTIF(J130:J132, $BA$1)),
    TRUE, ""
)</f>
        <v/>
      </c>
      <c r="BB130" s="43" t="str" cm="1">
        <f t="array" aca="1" ref="BB130" ca="1">_xlfn.IFS(
    $I130=0,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$I130&lt;D$14, MIN(Payline!K$5/10, COUNTIF(K128:K130, $BA$1)) +
              MIN(Payline!K$4/10, COUNTIF(K129:K131, $BA$1)) +
              MIN(Payline!K$3/10, COUNTIF(K130:K132, $BA$1)),
    TRUE, ""
)</f>
        <v/>
      </c>
      <c r="BC130" s="43" t="str" cm="1">
        <f t="array" aca="1" ref="BC130" ca="1">_xlfn.IFS(
    $I130=0,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$I130&lt;E$14, MIN(Payline!L$5/10, COUNTIF(L128:L130, $BA$1)) +
              MIN(Payline!L$4/10, COUNTIF(L129:L131, $BA$1)) +
              MIN(Payline!L$3/10, COUNTIF(L130:L132, $BA$1)),
    TRUE, ""
)</f>
        <v/>
      </c>
      <c r="BD130" s="43" t="str" cm="1">
        <f t="array" aca="1" ref="BD130" ca="1">_xlfn.IFS(
    $I130=0,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$I130&lt;F$14, MIN(Payline!M$5/10, COUNTIF(M128:M130, $BA$1)) +
              MIN(Payline!M$4/10, COUNTIF(M129:M131, $BA$1)) +
              MIN(Payline!M$3/10, COUNTIF(M130:M132, $BA$1)),
    TRUE, ""
)</f>
        <v/>
      </c>
      <c r="BE130" s="43" t="str" cm="1">
        <f t="array" aca="1" ref="BE130" ca="1">_xlfn.IFS(
    $I130=0,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$I130&lt;G$14, MIN(Payline!N$5/10, COUNTIF(N128:N130, $BA$1)) +
              MIN(Payline!N$4/10, COUNTIF(N129:N131, $BA$1)) +
              MIN(Payline!N$3/10, COUNTIF(N130:N132, $BA$1)),
    TRUE, ""
)</f>
        <v/>
      </c>
      <c r="BF130" s="46">
        <v>126</v>
      </c>
      <c r="BG130" s="43" t="str" cm="1">
        <f t="array" aca="1" ref="BG130" ca="1">_xlfn.IFS(
    $I130=0,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$I130=1,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$I130=(C$14-2),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$I130=(C$14-1),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$I130&lt;C$14, MIN(Payline!J$5/10, COUNTIF(J128:J130, $BG$1)) +
              MIN(Payline!J$4/10, COUNTIF(J129:J131, $BG$1)) +
              MIN(Payline!J$3/10, COUNTIF(J130:J132, $BG$1)),
    TRUE, ""
)</f>
        <v/>
      </c>
      <c r="BH130" s="43" t="str" cm="1">
        <f t="array" aca="1" ref="BH130" ca="1">_xlfn.IFS(
    $I130=0,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$I130=1,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$I130=(D$14-2),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$I130=(D$14-1),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$I130&lt;D$14, MIN(Payline!K$5/10, COUNTIF(K128:K130, $BG$1)) +
              MIN(Payline!K$4/10, COUNTIF(K129:K131, $BG$1)) +
              MIN(Payline!K$3/10, COUNTIF(K130:K132, $BG$1)),
    TRUE, ""
)</f>
        <v/>
      </c>
      <c r="BI130" s="43" t="str" cm="1">
        <f t="array" aca="1" ref="BI130" ca="1">_xlfn.IFS(
    $I130=0,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$I130=1,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$I130=(E$14-2),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$I130=(E$14-1),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$I130&lt;E$14, MIN(Payline!L$5/10, COUNTIF(L128:L130, $BG$1)) +
              MIN(Payline!L$4/10, COUNTIF(L129:L131, $BG$1)) +
              MIN(Payline!L$3/10, COUNTIF(L130:L132, $BG$1)),
    TRUE, ""
)</f>
        <v/>
      </c>
      <c r="BJ130" s="43" t="str" cm="1">
        <f t="array" aca="1" ref="BJ130" ca="1">_xlfn.IFS(
    $I130=0,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$I130=1,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$I130=(F$14-2),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$I130=(F$14-1),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$I130&lt;F$14, MIN(Payline!M$5/10, COUNTIF(M128:M130, $BG$1)) +
              MIN(Payline!M$4/10, COUNTIF(M129:M131, $BG$1)) +
              MIN(Payline!M$3/10, COUNTIF(M130:M132, $BG$1)),
    TRUE, ""
)</f>
        <v/>
      </c>
      <c r="BK130" s="43" t="str" cm="1">
        <f t="array" aca="1" ref="BK130" ca="1">_xlfn.IFS(
    $I130=0,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$I130=1,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$I130=(G$14-2),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$I130=(G$14-1),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$I130&lt;G$14, MIN(Payline!N$5/10, COUNTIF(N128:N130, $BG$1)) +
              MIN(Payline!N$4/10, COUNTIF(N129:N131, $BG$1)) +
              MIN(Payline!N$3/10, COUNTIF(N130:N132, $BG$1)),
    TRUE, ""
)</f>
        <v/>
      </c>
      <c r="BL130" s="46">
        <v>126</v>
      </c>
      <c r="BM130" s="43" t="str" cm="1">
        <f t="array" aca="1" ref="BM130" ca="1">_xlfn.IFS(
    $I130=0,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$I130&lt;C$14, MIN(Payline!J$5/10, COUNTIF(J128:J130, $BM$1)) +
              MIN(Payline!J$4/10, COUNTIF(J129:J131, $BM$1)) +
              MIN(Payline!J$3/10, COUNTIF(J130:J132, $BM$1)),
    TRUE, ""
)</f>
        <v/>
      </c>
      <c r="BN130" s="43" t="str" cm="1">
        <f t="array" aca="1" ref="BN130" ca="1">_xlfn.IFS(
    $I130=0,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$I130&lt;D$14, MIN(Payline!K$5/10, COUNTIF(K128:K130, $BM$1)) +
              MIN(Payline!K$4/10, COUNTIF(K129:K131, $BM$1)) +
              MIN(Payline!K$3/10, COUNTIF(K130:K132, $BM$1)),
    TRUE, ""
)</f>
        <v/>
      </c>
      <c r="BO130" s="43" t="str" cm="1">
        <f t="array" aca="1" ref="BO130" ca="1">_xlfn.IFS(
    $I130=0,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$I130&lt;E$14, MIN(Payline!L$5/10, COUNTIF(L128:L130, $BM$1)) +
              MIN(Payline!L$4/10, COUNTIF(L129:L131, $BM$1)) +
              MIN(Payline!L$3/10, COUNTIF(L130:L132, $BM$1)),
    TRUE, ""
)</f>
        <v/>
      </c>
      <c r="BP130" s="43" t="str" cm="1">
        <f t="array" aca="1" ref="BP130" ca="1">_xlfn.IFS(
    $I130=0,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$I130&lt;F$14, MIN(Payline!M$5/10, COUNTIF(M128:M130, $BM$1)) +
              MIN(Payline!M$4/10, COUNTIF(M129:M131, $BM$1)) +
              MIN(Payline!M$3/10, COUNTIF(M130:M132, $BM$1)),
    TRUE, ""
)</f>
        <v/>
      </c>
      <c r="BQ130" s="161" t="str" cm="1">
        <f t="array" aca="1" ref="BQ130" ca="1">_xlfn.IFS(
    $I130=0,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$I130&lt;G$14, MIN(Payline!N$5/10, COUNTIF(N128:N130, $BM$1)) +
              MIN(Payline!N$4/10, COUNTIF(N129:N131, $BM$1)) +
              MIN(Payline!N$3/10, COUNTIF(N130:N132, $BM$1)),
    TRUE, ""
)</f>
        <v/>
      </c>
    </row>
    <row r="131" spans="1:69" ht="16.5" thickBot="1">
      <c r="A131" s="88" t="s">
        <v>5</v>
      </c>
      <c r="B131" s="35">
        <v>9</v>
      </c>
      <c r="C131" s="88">
        <f t="shared" ca="1" si="31"/>
        <v>5.0999999999999996</v>
      </c>
      <c r="D131" s="87">
        <f t="shared" ca="1" si="32"/>
        <v>4.8999999999999995</v>
      </c>
      <c r="E131" s="87">
        <f t="shared" ca="1" si="33"/>
        <v>5.0999999999999996</v>
      </c>
      <c r="F131" s="87">
        <f t="shared" ca="1" si="34"/>
        <v>5</v>
      </c>
      <c r="G131" s="86">
        <f t="shared" ca="1" si="35"/>
        <v>5.0999999999999996</v>
      </c>
      <c r="I131" s="84">
        <v>127</v>
      </c>
      <c r="J131" s="83"/>
      <c r="K131" s="83"/>
      <c r="L131" s="83"/>
      <c r="M131" s="83"/>
      <c r="N131" s="83"/>
      <c r="P131" s="46">
        <v>127</v>
      </c>
      <c r="Q131" s="43" t="str">
        <f>IF($I131&lt;C$14,MIN(Payline!J$5/10,COUNTIF(J129:J131,$Q$1))+MIN(Payline!J$4/10,COUNTIF(J130:J132,$Q$1))+MIN(Payline!J$3/10,COUNTIF(J131:J133,$Q$1)),"")</f>
        <v/>
      </c>
      <c r="R131" s="43" t="str">
        <f>IF($I131&lt;D$14,MIN(Payline!K$5/10,COUNTIF(K129:K131,$Q$1))+MIN(Payline!K$4/10,COUNTIF(K130:K132,$Q$1))+MIN(Payline!K$3/10,COUNTIF(K131:K133,$Q$1)),"")</f>
        <v/>
      </c>
      <c r="S131" s="43" t="str">
        <f>IF($I131&lt;E$14,MIN(Payline!L$5/10,COUNTIF(L129:L131,$Q$1))+MIN(Payline!L$4/10,COUNTIF(L130:L132,$Q$1))+MIN(Payline!L$3/10,COUNTIF(L131:L133,$Q$1)),"")</f>
        <v/>
      </c>
      <c r="T131" s="43" t="str">
        <f>IF($I131&lt;F$14,MIN(Payline!M$5/10,COUNTIF(M129:M131,$Q$1))+MIN(Payline!M$4/10,COUNTIF(M130:M132,$Q$1))+MIN(Payline!M$3/10,COUNTIF(M131:M133,$Q$1)),"")</f>
        <v/>
      </c>
      <c r="U131" s="43" t="str">
        <f>IF($I131&lt;G$14,MIN(Payline!N$5/10,COUNTIF(N129:N131,$Q$1))+MIN(Payline!N$4/10,COUNTIF(N130:N132,$Q$1))+MIN(Payline!N$3/10,COUNTIF(N131:N133,$Q$1)),"")</f>
        <v/>
      </c>
      <c r="V131" s="46">
        <v>127</v>
      </c>
      <c r="W131" s="43" t="str">
        <f>IF($I131&lt;C$14,MIN(Payline!J$5/10,COUNTIF(J129:J131,$W$1))+MIN(Payline!J$4/10,COUNTIF(J130:J132,$W$1))+MIN(Payline!J$3/10,COUNTIF(J131:J133,$W$1)),"")</f>
        <v/>
      </c>
      <c r="X131" s="43" t="str">
        <f>IF($I131&lt;D$14,MIN(Payline!K$5/10,COUNTIF(K129:K131,$W$1))+MIN(Payline!K$4/10,COUNTIF(K130:K132,$W$1))+MIN(Payline!K$3/10,COUNTIF(K131:K133,$W$1)),"")</f>
        <v/>
      </c>
      <c r="Y131" s="43" t="str">
        <f>IF($I131&lt;E$14,MIN(Payline!L$5/10,COUNTIF(L129:L131,$W$1))+MIN(Payline!L$4/10,COUNTIF(L130:L132,$W$1))+MIN(Payline!L$3/10,COUNTIF(L131:L133,$W$1)),"")</f>
        <v/>
      </c>
      <c r="Z131" s="43" t="str">
        <f>IF($I131&lt;F$14,MIN(Payline!M$5/10,COUNTIF(M129:M131,$W$1))+MIN(Payline!M$4/10,COUNTIF(M130:M132,$W$1))+MIN(Payline!M$3/10,COUNTIF(M131:M133,$W$1)),"")</f>
        <v/>
      </c>
      <c r="AA131" s="43" t="str">
        <f>IF($I131&lt;G$14,MIN(Payline!N$5/10,COUNTIF(N129:N131,$W$1))+MIN(Payline!N$4/10,COUNTIF(N130:N132,$W$1))+MIN(Payline!N$3/10,COUNTIF(N131:N133,$W$1)),"")</f>
        <v/>
      </c>
      <c r="AB131" s="46">
        <v>127</v>
      </c>
      <c r="AC131" s="43" t="str">
        <f>IF($I131&lt;C$14,MIN(Payline!J$5/10,COUNTIF(J129:J131,$AC$1))+MIN(Payline!J$4/10,COUNTIF(J130:J132,$AC$1))+MIN(Payline!J$3/10,COUNTIF(J131:J133,$AC$1)),"")</f>
        <v/>
      </c>
      <c r="AD131" s="43" t="str">
        <f>IF($I131&lt;D$14,MIN(Payline!K$5/10,COUNTIF(K129:K131,$AC$1))+MIN(Payline!K$4/10,COUNTIF(K130:K132,$AC$1))+MIN(Payline!K$3/10,COUNTIF(K131:K133,$AC$1)),"")</f>
        <v/>
      </c>
      <c r="AE131" s="43" t="str">
        <f>IF($I131&lt;E$14,MIN(Payline!L$5/10,COUNTIF(L129:L131,$AC$1))+MIN(Payline!L$4/10,COUNTIF(L130:L132,$AC$1))+MIN(Payline!L$3/10,COUNTIF(L131:L133,$AC$1)),"")</f>
        <v/>
      </c>
      <c r="AF131" s="43" t="str">
        <f>IF($I131&lt;F$14,MIN(Payline!M$5/10,COUNTIF(M129:M131,$AC$1))+MIN(Payline!M$4/10,COUNTIF(M130:M132,$AC$1))+MIN(Payline!M$3/10,COUNTIF(M131:M133,$AC$1)),"")</f>
        <v/>
      </c>
      <c r="AG131" s="43" t="str">
        <f>IF($I131&lt;G$14,MIN(Payline!N$5/10,COUNTIF(N129:N131,$AC$1))+MIN(Payline!N$4/10,COUNTIF(N130:N132,$AC$1))+MIN(Payline!N$3/10,COUNTIF(N131:N133,$AC$1)),"")</f>
        <v/>
      </c>
      <c r="AH131" s="46">
        <v>127</v>
      </c>
      <c r="AI131" s="43" t="str">
        <f>IF($I131&lt;C$14,MIN(Payline!J$5/10,COUNTIF(J129:J131,$AI$1))+MIN(Payline!J$4/10,COUNTIF(J130:J132,$AI$1))+MIN(Payline!J$3/10,COUNTIF(J131:J133,$AI$1)),"")</f>
        <v/>
      </c>
      <c r="AJ131" s="43" t="str">
        <f>IF($I131&lt;D$14,MIN(Payline!K$5/10,COUNTIF(K129:K131,$AI$1))+MIN(Payline!K$4/10,COUNTIF(K130:K132,$AI$1))+MIN(Payline!K$3/10,COUNTIF(K131:K133,$AI$1)),"")</f>
        <v/>
      </c>
      <c r="AK131" s="43" t="str">
        <f>IF($I131&lt;E$14,MIN(Payline!L$5/10,COUNTIF(L129:L131,$AI$1))+MIN(Payline!L$4/10,COUNTIF(L130:L132,$AI$1))+MIN(Payline!L$3/10,COUNTIF(L131:L133,$AI$1)),"")</f>
        <v/>
      </c>
      <c r="AL131" s="43" t="str">
        <f>IF($I131&lt;F$14,MIN(Payline!M$5/10,COUNTIF(M129:M131,$AI$1))+MIN(Payline!M$4/10,COUNTIF(M130:M132,$AI$1))+MIN(Payline!M$3/10,COUNTIF(M131:M133,$AI$1)),"")</f>
        <v/>
      </c>
      <c r="AM131" s="43" t="str">
        <f>IF($I131&lt;G$14,MIN(Payline!N$5/10,COUNTIF(N129:N131,$AI$1))+MIN(Payline!N$4/10,COUNTIF(N130:N132,$AI$1))+MIN(Payline!N$3/10,COUNTIF(N131:N133,$AI$1)),"")</f>
        <v/>
      </c>
      <c r="AN131" s="46">
        <v>127</v>
      </c>
      <c r="AO131" s="43" t="str">
        <f>IF($I131&lt;C$14,MIN(Payline!J$5/10,COUNTIF(J129:J131,$AO$1))+MIN(Payline!J$4/10,COUNTIF(J130:J132,$AO$1))+MIN(Payline!J$3/10,COUNTIF(J131:J133,$AO$1)),"")</f>
        <v/>
      </c>
      <c r="AP131" s="43" t="str">
        <f>IF($I131&lt;D$14,MIN(Payline!K$5/10,COUNTIF(K129:K131,$AO$1))+MIN(Payline!K$4/10,COUNTIF(K130:K132,$AO$1))+MIN(Payline!K$3/10,COUNTIF(K131:K133,$AO$1)),"")</f>
        <v/>
      </c>
      <c r="AQ131" s="43" t="str">
        <f>IF($I131&lt;E$14,MIN(Payline!L$5/10,COUNTIF(L129:L131,$AO$1))+MIN(Payline!L$4/10,COUNTIF(L130:L132,$AO$1))+MIN(Payline!L$3/10,COUNTIF(L131:L133,$AO$1)),"")</f>
        <v/>
      </c>
      <c r="AR131" s="43" t="str">
        <f>IF($I131&lt;F$14,MIN(Payline!M$5/10,COUNTIF(M129:M131,$AO$1))+MIN(Payline!M$4/10,COUNTIF(M130:M132,$AO$1))+MIN(Payline!M$3/10,COUNTIF(M131:M133,$AO$1)),"")</f>
        <v/>
      </c>
      <c r="AS131" s="43" t="str">
        <f>IF($I131&lt;G$14,MIN(Payline!N$5/10,COUNTIF(N129:N131,$AO$1))+MIN(Payline!N$4/10,COUNTIF(N130:N132,$AO$1))+MIN(Payline!N$3/10,COUNTIF(N131:N133,$AO$1)),"")</f>
        <v/>
      </c>
      <c r="AT131" s="46">
        <v>127</v>
      </c>
      <c r="AU131" s="43" t="str">
        <f>IF($I131&lt;C$14,MIN(Payline!J$5/10,COUNTIF(J129:J131,$AU$1))+MIN(Payline!J$4/10,COUNTIF(J130:J132,$AU$1))+MIN(Payline!J$3/10,COUNTIF(J131:J133,$AU$1)),"")</f>
        <v/>
      </c>
      <c r="AV131" s="43" t="str">
        <f>IF($I131&lt;D$14,MIN(Payline!K$5/10,COUNTIF(K129:K131,$AU$1))+MIN(Payline!K$4/10,COUNTIF(K130:K132,$AU$1))+MIN(Payline!K$3/10,COUNTIF(K131:K133,$AU$1)),"")</f>
        <v/>
      </c>
      <c r="AW131" s="43" t="str">
        <f>IF($I131&lt;E$14,MIN(Payline!L$5/10,COUNTIF(L129:L131,$AU$1))+MIN(Payline!L$4/10,COUNTIF(L130:L132,$AU$1))+MIN(Payline!L$3/10,COUNTIF(L131:L133,$AU$1)),"")</f>
        <v/>
      </c>
      <c r="AX131" s="43" t="str">
        <f>IF($I131&lt;F$14,MIN(Payline!M$5/10,COUNTIF(M129:M131,$AU$1))+MIN(Payline!M$4/10,COUNTIF(M130:M132,$AU$1))+MIN(Payline!M$3/10,COUNTIF(M131:M133,$AU$1)),"")</f>
        <v/>
      </c>
      <c r="AY131" s="43" t="str">
        <f>IF($I131&lt;G$14,MIN(Payline!N$5/10,COUNTIF(N129:N131,$AU$1))+MIN(Payline!N$4/10,COUNTIF(N130:N132,$AU$1))+MIN(Payline!N$3/10,COUNTIF(N131:N133,$AU$1)),"")</f>
        <v/>
      </c>
      <c r="AZ131" s="46">
        <v>127</v>
      </c>
      <c r="BA131" s="43" t="str" cm="1">
        <f t="array" aca="1" ref="BA131" ca="1">_xlfn.IFS(
    $I131=0,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$I131&lt;C$14, MIN(Payline!J$5/10, COUNTIF(J129:J131, $BA$1)) +
              MIN(Payline!J$4/10, COUNTIF(J130:J132, $BA$1)) +
              MIN(Payline!J$3/10, COUNTIF(J131:J133, $BA$1)),
    TRUE, ""
)</f>
        <v/>
      </c>
      <c r="BB131" s="43" t="str" cm="1">
        <f t="array" aca="1" ref="BB131" ca="1">_xlfn.IFS(
    $I131=0,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$I131&lt;D$14, MIN(Payline!K$5/10, COUNTIF(K129:K131, $BA$1)) +
              MIN(Payline!K$4/10, COUNTIF(K130:K132, $BA$1)) +
              MIN(Payline!K$3/10, COUNTIF(K131:K133, $BA$1)),
    TRUE, ""
)</f>
        <v/>
      </c>
      <c r="BC131" s="43" t="str" cm="1">
        <f t="array" aca="1" ref="BC131" ca="1">_xlfn.IFS(
    $I131=0,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$I131&lt;E$14, MIN(Payline!L$5/10, COUNTIF(L129:L131, $BA$1)) +
              MIN(Payline!L$4/10, COUNTIF(L130:L132, $BA$1)) +
              MIN(Payline!L$3/10, COUNTIF(L131:L133, $BA$1)),
    TRUE, ""
)</f>
        <v/>
      </c>
      <c r="BD131" s="43" t="str" cm="1">
        <f t="array" aca="1" ref="BD131" ca="1">_xlfn.IFS(
    $I131=0,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$I131&lt;F$14, MIN(Payline!M$5/10, COUNTIF(M129:M131, $BA$1)) +
              MIN(Payline!M$4/10, COUNTIF(M130:M132, $BA$1)) +
              MIN(Payline!M$3/10, COUNTIF(M131:M133, $BA$1)),
    TRUE, ""
)</f>
        <v/>
      </c>
      <c r="BE131" s="43" t="str" cm="1">
        <f t="array" aca="1" ref="BE131" ca="1">_xlfn.IFS(
    $I131=0,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$I131&lt;G$14, MIN(Payline!N$5/10, COUNTIF(N129:N131, $BA$1)) +
              MIN(Payline!N$4/10, COUNTIF(N130:N132, $BA$1)) +
              MIN(Payline!N$3/10, COUNTIF(N131:N133, $BA$1)),
    TRUE, ""
)</f>
        <v/>
      </c>
      <c r="BF131" s="46">
        <v>127</v>
      </c>
      <c r="BG131" s="43" t="str" cm="1">
        <f t="array" aca="1" ref="BG131" ca="1">_xlfn.IFS(
    $I131=0,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$I131=1,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$I131=(C$14-2),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$I131=(C$14-1),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$I131&lt;C$14, MIN(Payline!J$5/10, COUNTIF(J129:J131, $BG$1)) +
              MIN(Payline!J$4/10, COUNTIF(J130:J132, $BG$1)) +
              MIN(Payline!J$3/10, COUNTIF(J131:J133, $BG$1)),
    TRUE, ""
)</f>
        <v/>
      </c>
      <c r="BH131" s="43" t="str" cm="1">
        <f t="array" aca="1" ref="BH131" ca="1">_xlfn.IFS(
    $I131=0,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$I131=1,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$I131=(D$14-2),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$I131=(D$14-1),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$I131&lt;D$14, MIN(Payline!K$5/10, COUNTIF(K129:K131, $BG$1)) +
              MIN(Payline!K$4/10, COUNTIF(K130:K132, $BG$1)) +
              MIN(Payline!K$3/10, COUNTIF(K131:K133, $BG$1)),
    TRUE, ""
)</f>
        <v/>
      </c>
      <c r="BI131" s="43" t="str" cm="1">
        <f t="array" aca="1" ref="BI131" ca="1">_xlfn.IFS(
    $I131=0,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$I131=1,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$I131=(E$14-2),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$I131=(E$14-1),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$I131&lt;E$14, MIN(Payline!L$5/10, COUNTIF(L129:L131, $BG$1)) +
              MIN(Payline!L$4/10, COUNTIF(L130:L132, $BG$1)) +
              MIN(Payline!L$3/10, COUNTIF(L131:L133, $BG$1)),
    TRUE, ""
)</f>
        <v/>
      </c>
      <c r="BJ131" s="43" t="str" cm="1">
        <f t="array" aca="1" ref="BJ131" ca="1">_xlfn.IFS(
    $I131=0,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$I131=1,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$I131=(F$14-2),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$I131=(F$14-1),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$I131&lt;F$14, MIN(Payline!M$5/10, COUNTIF(M129:M131, $BG$1)) +
              MIN(Payline!M$4/10, COUNTIF(M130:M132, $BG$1)) +
              MIN(Payline!M$3/10, COUNTIF(M131:M133, $BG$1)),
    TRUE, ""
)</f>
        <v/>
      </c>
      <c r="BK131" s="43" t="str" cm="1">
        <f t="array" aca="1" ref="BK131" ca="1">_xlfn.IFS(
    $I131=0,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$I131=1,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$I131=(G$14-2),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$I131=(G$14-1),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$I131&lt;G$14, MIN(Payline!N$5/10, COUNTIF(N129:N131, $BG$1)) +
              MIN(Payline!N$4/10, COUNTIF(N130:N132, $BG$1)) +
              MIN(Payline!N$3/10, COUNTIF(N131:N133, $BG$1)),
    TRUE, ""
)</f>
        <v/>
      </c>
      <c r="BL131" s="46">
        <v>127</v>
      </c>
      <c r="BM131" s="43" t="str" cm="1">
        <f t="array" aca="1" ref="BM131" ca="1">_xlfn.IFS(
    $I131=0,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$I131&lt;C$14, MIN(Payline!J$5/10, COUNTIF(J129:J131, $BM$1)) +
              MIN(Payline!J$4/10, COUNTIF(J130:J132, $BM$1)) +
              MIN(Payline!J$3/10, COUNTIF(J131:J133, $BM$1)),
    TRUE, ""
)</f>
        <v/>
      </c>
      <c r="BN131" s="43" t="str" cm="1">
        <f t="array" aca="1" ref="BN131" ca="1">_xlfn.IFS(
    $I131=0,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$I131&lt;D$14, MIN(Payline!K$5/10, COUNTIF(K129:K131, $BM$1)) +
              MIN(Payline!K$4/10, COUNTIF(K130:K132, $BM$1)) +
              MIN(Payline!K$3/10, COUNTIF(K131:K133, $BM$1)),
    TRUE, ""
)</f>
        <v/>
      </c>
      <c r="BO131" s="43" t="str" cm="1">
        <f t="array" aca="1" ref="BO131" ca="1">_xlfn.IFS(
    $I131=0,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$I131&lt;E$14, MIN(Payline!L$5/10, COUNTIF(L129:L131, $BM$1)) +
              MIN(Payline!L$4/10, COUNTIF(L130:L132, $BM$1)) +
              MIN(Payline!L$3/10, COUNTIF(L131:L133, $BM$1)),
    TRUE, ""
)</f>
        <v/>
      </c>
      <c r="BP131" s="43" t="str" cm="1">
        <f t="array" aca="1" ref="BP131" ca="1">_xlfn.IFS(
    $I131=0,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$I131&lt;F$14, MIN(Payline!M$5/10, COUNTIF(M129:M131, $BM$1)) +
              MIN(Payline!M$4/10, COUNTIF(M130:M132, $BM$1)) +
              MIN(Payline!M$3/10, COUNTIF(M131:M133, $BM$1)),
    TRUE, ""
)</f>
        <v/>
      </c>
      <c r="BQ131" s="161" t="str" cm="1">
        <f t="array" aca="1" ref="BQ131" ca="1">_xlfn.IFS(
    $I131=0,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$I131&lt;G$14, MIN(Payline!N$5/10, COUNTIF(N129:N131, $BM$1)) +
              MIN(Payline!N$4/10, COUNTIF(N130:N132, $BM$1)) +
              MIN(Payline!N$3/10, COUNTIF(N131:N133, $BM$1)),
    TRUE, ""
)</f>
        <v/>
      </c>
    </row>
    <row r="132" spans="1:69" ht="16.5" thickBot="1">
      <c r="A132" s="94" t="s">
        <v>107</v>
      </c>
      <c r="I132" s="84">
        <v>128</v>
      </c>
      <c r="J132" s="83"/>
      <c r="K132" s="83"/>
      <c r="L132" s="83"/>
      <c r="M132" s="83"/>
      <c r="N132" s="83"/>
      <c r="P132" s="46">
        <v>128</v>
      </c>
      <c r="Q132" s="43" t="str">
        <f>IF($I132&lt;C$14,MIN(Payline!J$5/10,COUNTIF(J130:J132,$Q$1))+MIN(Payline!J$4/10,COUNTIF(J131:J133,$Q$1))+MIN(Payline!J$3/10,COUNTIF(J132:J134,$Q$1)),"")</f>
        <v/>
      </c>
      <c r="R132" s="43" t="str">
        <f>IF($I132&lt;D$14,MIN(Payline!K$5/10,COUNTIF(K130:K132,$Q$1))+MIN(Payline!K$4/10,COUNTIF(K131:K133,$Q$1))+MIN(Payline!K$3/10,COUNTIF(K132:K134,$Q$1)),"")</f>
        <v/>
      </c>
      <c r="S132" s="43" t="str">
        <f>IF($I132&lt;E$14,MIN(Payline!L$5/10,COUNTIF(L130:L132,$Q$1))+MIN(Payline!L$4/10,COUNTIF(L131:L133,$Q$1))+MIN(Payline!L$3/10,COUNTIF(L132:L134,$Q$1)),"")</f>
        <v/>
      </c>
      <c r="T132" s="43" t="str">
        <f>IF($I132&lt;F$14,MIN(Payline!M$5/10,COUNTIF(M130:M132,$Q$1))+MIN(Payline!M$4/10,COUNTIF(M131:M133,$Q$1))+MIN(Payline!M$3/10,COUNTIF(M132:M134,$Q$1)),"")</f>
        <v/>
      </c>
      <c r="U132" s="43" t="str">
        <f>IF($I132&lt;G$14,MIN(Payline!N$5/10,COUNTIF(N130:N132,$Q$1))+MIN(Payline!N$4/10,COUNTIF(N131:N133,$Q$1))+MIN(Payline!N$3/10,COUNTIF(N132:N134,$Q$1)),"")</f>
        <v/>
      </c>
      <c r="V132" s="46">
        <v>128</v>
      </c>
      <c r="W132" s="43" t="str">
        <f>IF($I132&lt;C$14,MIN(Payline!J$5/10,COUNTIF(J130:J132,$W$1))+MIN(Payline!J$4/10,COUNTIF(J131:J133,$W$1))+MIN(Payline!J$3/10,COUNTIF(J132:J134,$W$1)),"")</f>
        <v/>
      </c>
      <c r="X132" s="43" t="str">
        <f>IF($I132&lt;D$14,MIN(Payline!K$5/10,COUNTIF(K130:K132,$W$1))+MIN(Payline!K$4/10,COUNTIF(K131:K133,$W$1))+MIN(Payline!K$3/10,COUNTIF(K132:K134,$W$1)),"")</f>
        <v/>
      </c>
      <c r="Y132" s="43" t="str">
        <f>IF($I132&lt;E$14,MIN(Payline!L$5/10,COUNTIF(L130:L132,$W$1))+MIN(Payline!L$4/10,COUNTIF(L131:L133,$W$1))+MIN(Payline!L$3/10,COUNTIF(L132:L134,$W$1)),"")</f>
        <v/>
      </c>
      <c r="Z132" s="43" t="str">
        <f>IF($I132&lt;F$14,MIN(Payline!M$5/10,COUNTIF(M130:M132,$W$1))+MIN(Payline!M$4/10,COUNTIF(M131:M133,$W$1))+MIN(Payline!M$3/10,COUNTIF(M132:M134,$W$1)),"")</f>
        <v/>
      </c>
      <c r="AA132" s="43" t="str">
        <f>IF($I132&lt;G$14,MIN(Payline!N$5/10,COUNTIF(N130:N132,$W$1))+MIN(Payline!N$4/10,COUNTIF(N131:N133,$W$1))+MIN(Payline!N$3/10,COUNTIF(N132:N134,$W$1)),"")</f>
        <v/>
      </c>
      <c r="AB132" s="46">
        <v>128</v>
      </c>
      <c r="AC132" s="43" t="str">
        <f>IF($I132&lt;C$14,MIN(Payline!J$5/10,COUNTIF(J130:J132,$AC$1))+MIN(Payline!J$4/10,COUNTIF(J131:J133,$AC$1))+MIN(Payline!J$3/10,COUNTIF(J132:J134,$AC$1)),"")</f>
        <v/>
      </c>
      <c r="AD132" s="43" t="str">
        <f>IF($I132&lt;D$14,MIN(Payline!K$5/10,COUNTIF(K130:K132,$AC$1))+MIN(Payline!K$4/10,COUNTIF(K131:K133,$AC$1))+MIN(Payline!K$3/10,COUNTIF(K132:K134,$AC$1)),"")</f>
        <v/>
      </c>
      <c r="AE132" s="43" t="str">
        <f>IF($I132&lt;E$14,MIN(Payline!L$5/10,COUNTIF(L130:L132,$AC$1))+MIN(Payline!L$4/10,COUNTIF(L131:L133,$AC$1))+MIN(Payline!L$3/10,COUNTIF(L132:L134,$AC$1)),"")</f>
        <v/>
      </c>
      <c r="AF132" s="43" t="str">
        <f>IF($I132&lt;F$14,MIN(Payline!M$5/10,COUNTIF(M130:M132,$AC$1))+MIN(Payline!M$4/10,COUNTIF(M131:M133,$AC$1))+MIN(Payline!M$3/10,COUNTIF(M132:M134,$AC$1)),"")</f>
        <v/>
      </c>
      <c r="AG132" s="43" t="str">
        <f>IF($I132&lt;G$14,MIN(Payline!N$5/10,COUNTIF(N130:N132,$AC$1))+MIN(Payline!N$4/10,COUNTIF(N131:N133,$AC$1))+MIN(Payline!N$3/10,COUNTIF(N132:N134,$AC$1)),"")</f>
        <v/>
      </c>
      <c r="AH132" s="46">
        <v>128</v>
      </c>
      <c r="AI132" s="43" t="str">
        <f>IF($I132&lt;C$14,MIN(Payline!J$5/10,COUNTIF(J130:J132,$AI$1))+MIN(Payline!J$4/10,COUNTIF(J131:J133,$AI$1))+MIN(Payline!J$3/10,COUNTIF(J132:J134,$AI$1)),"")</f>
        <v/>
      </c>
      <c r="AJ132" s="43" t="str">
        <f>IF($I132&lt;D$14,MIN(Payline!K$5/10,COUNTIF(K130:K132,$AI$1))+MIN(Payline!K$4/10,COUNTIF(K131:K133,$AI$1))+MIN(Payline!K$3/10,COUNTIF(K132:K134,$AI$1)),"")</f>
        <v/>
      </c>
      <c r="AK132" s="43" t="str">
        <f>IF($I132&lt;E$14,MIN(Payline!L$5/10,COUNTIF(L130:L132,$AI$1))+MIN(Payline!L$4/10,COUNTIF(L131:L133,$AI$1))+MIN(Payline!L$3/10,COUNTIF(L132:L134,$AI$1)),"")</f>
        <v/>
      </c>
      <c r="AL132" s="43" t="str">
        <f>IF($I132&lt;F$14,MIN(Payline!M$5/10,COUNTIF(M130:M132,$AI$1))+MIN(Payline!M$4/10,COUNTIF(M131:M133,$AI$1))+MIN(Payline!M$3/10,COUNTIF(M132:M134,$AI$1)),"")</f>
        <v/>
      </c>
      <c r="AM132" s="43" t="str">
        <f>IF($I132&lt;G$14,MIN(Payline!N$5/10,COUNTIF(N130:N132,$AI$1))+MIN(Payline!N$4/10,COUNTIF(N131:N133,$AI$1))+MIN(Payline!N$3/10,COUNTIF(N132:N134,$AI$1)),"")</f>
        <v/>
      </c>
      <c r="AN132" s="46">
        <v>128</v>
      </c>
      <c r="AO132" s="43" t="str">
        <f>IF($I132&lt;C$14,MIN(Payline!J$5/10,COUNTIF(J130:J132,$AO$1))+MIN(Payline!J$4/10,COUNTIF(J131:J133,$AO$1))+MIN(Payline!J$3/10,COUNTIF(J132:J134,$AO$1)),"")</f>
        <v/>
      </c>
      <c r="AP132" s="43" t="str">
        <f>IF($I132&lt;D$14,MIN(Payline!K$5/10,COUNTIF(K130:K132,$AO$1))+MIN(Payline!K$4/10,COUNTIF(K131:K133,$AO$1))+MIN(Payline!K$3/10,COUNTIF(K132:K134,$AO$1)),"")</f>
        <v/>
      </c>
      <c r="AQ132" s="43" t="str">
        <f>IF($I132&lt;E$14,MIN(Payline!L$5/10,COUNTIF(L130:L132,$AO$1))+MIN(Payline!L$4/10,COUNTIF(L131:L133,$AO$1))+MIN(Payline!L$3/10,COUNTIF(L132:L134,$AO$1)),"")</f>
        <v/>
      </c>
      <c r="AR132" s="43" t="str">
        <f>IF($I132&lt;F$14,MIN(Payline!M$5/10,COUNTIF(M130:M132,$AO$1))+MIN(Payline!M$4/10,COUNTIF(M131:M133,$AO$1))+MIN(Payline!M$3/10,COUNTIF(M132:M134,$AO$1)),"")</f>
        <v/>
      </c>
      <c r="AS132" s="43" t="str">
        <f>IF($I132&lt;G$14,MIN(Payline!N$5/10,COUNTIF(N130:N132,$AO$1))+MIN(Payline!N$4/10,COUNTIF(N131:N133,$AO$1))+MIN(Payline!N$3/10,COUNTIF(N132:N134,$AO$1)),"")</f>
        <v/>
      </c>
      <c r="AT132" s="46">
        <v>128</v>
      </c>
      <c r="AU132" s="43" t="str">
        <f>IF($I132&lt;C$14,MIN(Payline!J$5/10,COUNTIF(J130:J132,$AU$1))+MIN(Payline!J$4/10,COUNTIF(J131:J133,$AU$1))+MIN(Payline!J$3/10,COUNTIF(J132:J134,$AU$1)),"")</f>
        <v/>
      </c>
      <c r="AV132" s="43" t="str">
        <f>IF($I132&lt;D$14,MIN(Payline!K$5/10,COUNTIF(K130:K132,$AU$1))+MIN(Payline!K$4/10,COUNTIF(K131:K133,$AU$1))+MIN(Payline!K$3/10,COUNTIF(K132:K134,$AU$1)),"")</f>
        <v/>
      </c>
      <c r="AW132" s="43" t="str">
        <f>IF($I132&lt;E$14,MIN(Payline!L$5/10,COUNTIF(L130:L132,$AU$1))+MIN(Payline!L$4/10,COUNTIF(L131:L133,$AU$1))+MIN(Payline!L$3/10,COUNTIF(L132:L134,$AU$1)),"")</f>
        <v/>
      </c>
      <c r="AX132" s="43" t="str">
        <f>IF($I132&lt;F$14,MIN(Payline!M$5/10,COUNTIF(M130:M132,$AU$1))+MIN(Payline!M$4/10,COUNTIF(M131:M133,$AU$1))+MIN(Payline!M$3/10,COUNTIF(M132:M134,$AU$1)),"")</f>
        <v/>
      </c>
      <c r="AY132" s="43" t="str">
        <f>IF($I132&lt;G$14,MIN(Payline!N$5/10,COUNTIF(N130:N132,$AU$1))+MIN(Payline!N$4/10,COUNTIF(N131:N133,$AU$1))+MIN(Payline!N$3/10,COUNTIF(N132:N134,$AU$1)),"")</f>
        <v/>
      </c>
      <c r="AZ132" s="46">
        <v>128</v>
      </c>
      <c r="BA132" s="43" t="str" cm="1">
        <f t="array" aca="1" ref="BA132" ca="1">_xlfn.IFS(
    $I132=0,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$I132&lt;C$14, MIN(Payline!J$5/10, COUNTIF(J130:J132, $BA$1)) +
              MIN(Payline!J$4/10, COUNTIF(J131:J133, $BA$1)) +
              MIN(Payline!J$3/10, COUNTIF(J132:J134, $BA$1)),
    TRUE, ""
)</f>
        <v/>
      </c>
      <c r="BB132" s="43" t="str" cm="1">
        <f t="array" aca="1" ref="BB132" ca="1">_xlfn.IFS(
    $I132=0,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$I132&lt;D$14, MIN(Payline!K$5/10, COUNTIF(K130:K132, $BA$1)) +
              MIN(Payline!K$4/10, COUNTIF(K131:K133, $BA$1)) +
              MIN(Payline!K$3/10, COUNTIF(K132:K134, $BA$1)),
    TRUE, ""
)</f>
        <v/>
      </c>
      <c r="BC132" s="43" t="str" cm="1">
        <f t="array" aca="1" ref="BC132" ca="1">_xlfn.IFS(
    $I132=0,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$I132&lt;E$14, MIN(Payline!L$5/10, COUNTIF(L130:L132, $BA$1)) +
              MIN(Payline!L$4/10, COUNTIF(L131:L133, $BA$1)) +
              MIN(Payline!L$3/10, COUNTIF(L132:L134, $BA$1)),
    TRUE, ""
)</f>
        <v/>
      </c>
      <c r="BD132" s="43" t="str" cm="1">
        <f t="array" aca="1" ref="BD132" ca="1">_xlfn.IFS(
    $I132=0,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$I132&lt;F$14, MIN(Payline!M$5/10, COUNTIF(M130:M132, $BA$1)) +
              MIN(Payline!M$4/10, COUNTIF(M131:M133, $BA$1)) +
              MIN(Payline!M$3/10, COUNTIF(M132:M134, $BA$1)),
    TRUE, ""
)</f>
        <v/>
      </c>
      <c r="BE132" s="43" t="str" cm="1">
        <f t="array" aca="1" ref="BE132" ca="1">_xlfn.IFS(
    $I132=0,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$I132&lt;G$14, MIN(Payline!N$5/10, COUNTIF(N130:N132, $BA$1)) +
              MIN(Payline!N$4/10, COUNTIF(N131:N133, $BA$1)) +
              MIN(Payline!N$3/10, COUNTIF(N132:N134, $BA$1)),
    TRUE, ""
)</f>
        <v/>
      </c>
      <c r="BF132" s="46">
        <v>128</v>
      </c>
      <c r="BG132" s="43" t="str" cm="1">
        <f t="array" aca="1" ref="BG132" ca="1">_xlfn.IFS(
    $I132=0,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$I132=1,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$I132=(C$14-2),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$I132=(C$14-1),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$I132&lt;C$14, MIN(Payline!J$5/10, COUNTIF(J130:J132, $BG$1)) +
              MIN(Payline!J$4/10, COUNTIF(J131:J133, $BG$1)) +
              MIN(Payline!J$3/10, COUNTIF(J132:J134, $BG$1)),
    TRUE, ""
)</f>
        <v/>
      </c>
      <c r="BH132" s="43" t="str" cm="1">
        <f t="array" aca="1" ref="BH132" ca="1">_xlfn.IFS(
    $I132=0,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$I132=1,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$I132=(D$14-2),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$I132=(D$14-1),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$I132&lt;D$14, MIN(Payline!K$5/10, COUNTIF(K130:K132, $BG$1)) +
              MIN(Payline!K$4/10, COUNTIF(K131:K133, $BG$1)) +
              MIN(Payline!K$3/10, COUNTIF(K132:K134, $BG$1)),
    TRUE, ""
)</f>
        <v/>
      </c>
      <c r="BI132" s="43" t="str" cm="1">
        <f t="array" aca="1" ref="BI132" ca="1">_xlfn.IFS(
    $I132=0,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$I132=1,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$I132=(E$14-2),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$I132=(E$14-1),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$I132&lt;E$14, MIN(Payline!L$5/10, COUNTIF(L130:L132, $BG$1)) +
              MIN(Payline!L$4/10, COUNTIF(L131:L133, $BG$1)) +
              MIN(Payline!L$3/10, COUNTIF(L132:L134, $BG$1)),
    TRUE, ""
)</f>
        <v/>
      </c>
      <c r="BJ132" s="43" t="str" cm="1">
        <f t="array" aca="1" ref="BJ132" ca="1">_xlfn.IFS(
    $I132=0,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$I132=1,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$I132=(F$14-2),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$I132=(F$14-1),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$I132&lt;F$14, MIN(Payline!M$5/10, COUNTIF(M130:M132, $BG$1)) +
              MIN(Payline!M$4/10, COUNTIF(M131:M133, $BG$1)) +
              MIN(Payline!M$3/10, COUNTIF(M132:M134, $BG$1)),
    TRUE, ""
)</f>
        <v/>
      </c>
      <c r="BK132" s="43" t="str" cm="1">
        <f t="array" aca="1" ref="BK132" ca="1">_xlfn.IFS(
    $I132=0,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$I132=1,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$I132=(G$14-2),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$I132=(G$14-1),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$I132&lt;G$14, MIN(Payline!N$5/10, COUNTIF(N130:N132, $BG$1)) +
              MIN(Payline!N$4/10, COUNTIF(N131:N133, $BG$1)) +
              MIN(Payline!N$3/10, COUNTIF(N132:N134, $BG$1)),
    TRUE, ""
)</f>
        <v/>
      </c>
      <c r="BL132" s="46">
        <v>128</v>
      </c>
      <c r="BM132" s="43" t="str" cm="1">
        <f t="array" aca="1" ref="BM132" ca="1">_xlfn.IFS(
    $I132=0,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$I132&lt;C$14, MIN(Payline!J$5/10, COUNTIF(J130:J132, $BM$1)) +
              MIN(Payline!J$4/10, COUNTIF(J131:J133, $BM$1)) +
              MIN(Payline!J$3/10, COUNTIF(J132:J134, $BM$1)),
    TRUE, ""
)</f>
        <v/>
      </c>
      <c r="BN132" s="43" t="str" cm="1">
        <f t="array" aca="1" ref="BN132" ca="1">_xlfn.IFS(
    $I132=0,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$I132&lt;D$14, MIN(Payline!K$5/10, COUNTIF(K130:K132, $BM$1)) +
              MIN(Payline!K$4/10, COUNTIF(K131:K133, $BM$1)) +
              MIN(Payline!K$3/10, COUNTIF(K132:K134, $BM$1)),
    TRUE, ""
)</f>
        <v/>
      </c>
      <c r="BO132" s="43" t="str" cm="1">
        <f t="array" aca="1" ref="BO132" ca="1">_xlfn.IFS(
    $I132=0,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$I132&lt;E$14, MIN(Payline!L$5/10, COUNTIF(L130:L132, $BM$1)) +
              MIN(Payline!L$4/10, COUNTIF(L131:L133, $BM$1)) +
              MIN(Payline!L$3/10, COUNTIF(L132:L134, $BM$1)),
    TRUE, ""
)</f>
        <v/>
      </c>
      <c r="BP132" s="43" t="str" cm="1">
        <f t="array" aca="1" ref="BP132" ca="1">_xlfn.IFS(
    $I132=0,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$I132&lt;F$14, MIN(Payline!M$5/10, COUNTIF(M130:M132, $BM$1)) +
              MIN(Payline!M$4/10, COUNTIF(M131:M133, $BM$1)) +
              MIN(Payline!M$3/10, COUNTIF(M132:M134, $BM$1)),
    TRUE, ""
)</f>
        <v/>
      </c>
      <c r="BQ132" s="161" t="str" cm="1">
        <f t="array" aca="1" ref="BQ132" ca="1">_xlfn.IFS(
    $I132=0,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$I132&lt;G$14, MIN(Payline!N$5/10, COUNTIF(N130:N132, $BM$1)) +
              MIN(Payline!N$4/10, COUNTIF(N131:N133, $BM$1)) +
              MIN(Payline!N$3/10, COUNTIF(N132:N134, $BM$1)),
    TRUE, ""
)</f>
        <v/>
      </c>
    </row>
    <row r="133" spans="1:69" ht="17.25" thickBot="1">
      <c r="A133" s="32" t="s">
        <v>18</v>
      </c>
      <c r="B133" s="18" t="s">
        <v>57</v>
      </c>
      <c r="C133" s="96" t="s">
        <v>106</v>
      </c>
      <c r="D133" s="93" t="s">
        <v>105</v>
      </c>
      <c r="E133" s="93" t="s">
        <v>104</v>
      </c>
      <c r="F133" s="93" t="s">
        <v>103</v>
      </c>
      <c r="G133" s="92" t="s">
        <v>102</v>
      </c>
      <c r="I133" s="84">
        <v>129</v>
      </c>
      <c r="J133" s="83"/>
      <c r="K133" s="83"/>
      <c r="L133" s="83"/>
      <c r="M133" s="83"/>
      <c r="N133" s="83"/>
      <c r="P133" s="46">
        <v>129</v>
      </c>
      <c r="Q133" s="43" t="str">
        <f>IF($I133&lt;C$14,MIN(Payline!J$5/10,COUNTIF(J131:J133,$Q$1))+MIN(Payline!J$4/10,COUNTIF(J132:J134,$Q$1))+MIN(Payline!J$3/10,COUNTIF(J133:J135,$Q$1)),"")</f>
        <v/>
      </c>
      <c r="R133" s="43" t="str">
        <f>IF($I133&lt;D$14,MIN(Payline!K$5/10,COUNTIF(K131:K133,$Q$1))+MIN(Payline!K$4/10,COUNTIF(K132:K134,$Q$1))+MIN(Payline!K$3/10,COUNTIF(K133:K135,$Q$1)),"")</f>
        <v/>
      </c>
      <c r="S133" s="43" t="str">
        <f>IF($I133&lt;E$14,MIN(Payline!L$5/10,COUNTIF(L131:L133,$Q$1))+MIN(Payline!L$4/10,COUNTIF(L132:L134,$Q$1))+MIN(Payline!L$3/10,COUNTIF(L133:L135,$Q$1)),"")</f>
        <v/>
      </c>
      <c r="T133" s="43" t="str">
        <f>IF($I133&lt;F$14,MIN(Payline!M$5/10,COUNTIF(M131:M133,$Q$1))+MIN(Payline!M$4/10,COUNTIF(M132:M134,$Q$1))+MIN(Payline!M$3/10,COUNTIF(M133:M135,$Q$1)),"")</f>
        <v/>
      </c>
      <c r="U133" s="43" t="str">
        <f>IF($I133&lt;G$14,MIN(Payline!N$5/10,COUNTIF(N131:N133,$Q$1))+MIN(Payline!N$4/10,COUNTIF(N132:N134,$Q$1))+MIN(Payline!N$3/10,COUNTIF(N133:N135,$Q$1)),"")</f>
        <v/>
      </c>
      <c r="V133" s="46">
        <v>129</v>
      </c>
      <c r="W133" s="43" t="str">
        <f>IF($I133&lt;C$14,MIN(Payline!J$5/10,COUNTIF(J131:J133,$W$1))+MIN(Payline!J$4/10,COUNTIF(J132:J134,$W$1))+MIN(Payline!J$3/10,COUNTIF(J133:J135,$W$1)),"")</f>
        <v/>
      </c>
      <c r="X133" s="43" t="str">
        <f>IF($I133&lt;D$14,MIN(Payline!K$5/10,COUNTIF(K131:K133,$W$1))+MIN(Payline!K$4/10,COUNTIF(K132:K134,$W$1))+MIN(Payline!K$3/10,COUNTIF(K133:K135,$W$1)),"")</f>
        <v/>
      </c>
      <c r="Y133" s="43" t="str">
        <f>IF($I133&lt;E$14,MIN(Payline!L$5/10,COUNTIF(L131:L133,$W$1))+MIN(Payline!L$4/10,COUNTIF(L132:L134,$W$1))+MIN(Payline!L$3/10,COUNTIF(L133:L135,$W$1)),"")</f>
        <v/>
      </c>
      <c r="Z133" s="43" t="str">
        <f>IF($I133&lt;F$14,MIN(Payline!M$5/10,COUNTIF(M131:M133,$W$1))+MIN(Payline!M$4/10,COUNTIF(M132:M134,$W$1))+MIN(Payline!M$3/10,COUNTIF(M133:M135,$W$1)),"")</f>
        <v/>
      </c>
      <c r="AA133" s="43" t="str">
        <f>IF($I133&lt;G$14,MIN(Payline!N$5/10,COUNTIF(N131:N133,$W$1))+MIN(Payline!N$4/10,COUNTIF(N132:N134,$W$1))+MIN(Payline!N$3/10,COUNTIF(N133:N135,$W$1)),"")</f>
        <v/>
      </c>
      <c r="AB133" s="46">
        <v>129</v>
      </c>
      <c r="AC133" s="43" t="str">
        <f>IF($I133&lt;C$14,MIN(Payline!J$5/10,COUNTIF(J131:J133,$AC$1))+MIN(Payline!J$4/10,COUNTIF(J132:J134,$AC$1))+MIN(Payline!J$3/10,COUNTIF(J133:J135,$AC$1)),"")</f>
        <v/>
      </c>
      <c r="AD133" s="43" t="str">
        <f>IF($I133&lt;D$14,MIN(Payline!K$5/10,COUNTIF(K131:K133,$AC$1))+MIN(Payline!K$4/10,COUNTIF(K132:K134,$AC$1))+MIN(Payline!K$3/10,COUNTIF(K133:K135,$AC$1)),"")</f>
        <v/>
      </c>
      <c r="AE133" s="43" t="str">
        <f>IF($I133&lt;E$14,MIN(Payline!L$5/10,COUNTIF(L131:L133,$AC$1))+MIN(Payline!L$4/10,COUNTIF(L132:L134,$AC$1))+MIN(Payline!L$3/10,COUNTIF(L133:L135,$AC$1)),"")</f>
        <v/>
      </c>
      <c r="AF133" s="43" t="str">
        <f>IF($I133&lt;F$14,MIN(Payline!M$5/10,COUNTIF(M131:M133,$AC$1))+MIN(Payline!M$4/10,COUNTIF(M132:M134,$AC$1))+MIN(Payline!M$3/10,COUNTIF(M133:M135,$AC$1)),"")</f>
        <v/>
      </c>
      <c r="AG133" s="43" t="str">
        <f>IF($I133&lt;G$14,MIN(Payline!N$5/10,COUNTIF(N131:N133,$AC$1))+MIN(Payline!N$4/10,COUNTIF(N132:N134,$AC$1))+MIN(Payline!N$3/10,COUNTIF(N133:N135,$AC$1)),"")</f>
        <v/>
      </c>
      <c r="AH133" s="46">
        <v>129</v>
      </c>
      <c r="AI133" s="43" t="str">
        <f>IF($I133&lt;C$14,MIN(Payline!J$5/10,COUNTIF(J131:J133,$AI$1))+MIN(Payline!J$4/10,COUNTIF(J132:J134,$AI$1))+MIN(Payline!J$3/10,COUNTIF(J133:J135,$AI$1)),"")</f>
        <v/>
      </c>
      <c r="AJ133" s="43" t="str">
        <f>IF($I133&lt;D$14,MIN(Payline!K$5/10,COUNTIF(K131:K133,$AI$1))+MIN(Payline!K$4/10,COUNTIF(K132:K134,$AI$1))+MIN(Payline!K$3/10,COUNTIF(K133:K135,$AI$1)),"")</f>
        <v/>
      </c>
      <c r="AK133" s="43" t="str">
        <f>IF($I133&lt;E$14,MIN(Payline!L$5/10,COUNTIF(L131:L133,$AI$1))+MIN(Payline!L$4/10,COUNTIF(L132:L134,$AI$1))+MIN(Payline!L$3/10,COUNTIF(L133:L135,$AI$1)),"")</f>
        <v/>
      </c>
      <c r="AL133" s="43" t="str">
        <f>IF($I133&lt;F$14,MIN(Payline!M$5/10,COUNTIF(M131:M133,$AI$1))+MIN(Payline!M$4/10,COUNTIF(M132:M134,$AI$1))+MIN(Payline!M$3/10,COUNTIF(M133:M135,$AI$1)),"")</f>
        <v/>
      </c>
      <c r="AM133" s="43" t="str">
        <f>IF($I133&lt;G$14,MIN(Payline!N$5/10,COUNTIF(N131:N133,$AI$1))+MIN(Payline!N$4/10,COUNTIF(N132:N134,$AI$1))+MIN(Payline!N$3/10,COUNTIF(N133:N135,$AI$1)),"")</f>
        <v/>
      </c>
      <c r="AN133" s="46">
        <v>129</v>
      </c>
      <c r="AO133" s="43" t="str">
        <f>IF($I133&lt;C$14,MIN(Payline!J$5/10,COUNTIF(J131:J133,$AO$1))+MIN(Payline!J$4/10,COUNTIF(J132:J134,$AO$1))+MIN(Payline!J$3/10,COUNTIF(J133:J135,$AO$1)),"")</f>
        <v/>
      </c>
      <c r="AP133" s="43" t="str">
        <f>IF($I133&lt;D$14,MIN(Payline!K$5/10,COUNTIF(K131:K133,$AO$1))+MIN(Payline!K$4/10,COUNTIF(K132:K134,$AO$1))+MIN(Payline!K$3/10,COUNTIF(K133:K135,$AO$1)),"")</f>
        <v/>
      </c>
      <c r="AQ133" s="43" t="str">
        <f>IF($I133&lt;E$14,MIN(Payline!L$5/10,COUNTIF(L131:L133,$AO$1))+MIN(Payline!L$4/10,COUNTIF(L132:L134,$AO$1))+MIN(Payline!L$3/10,COUNTIF(L133:L135,$AO$1)),"")</f>
        <v/>
      </c>
      <c r="AR133" s="43" t="str">
        <f>IF($I133&lt;F$14,MIN(Payline!M$5/10,COUNTIF(M131:M133,$AO$1))+MIN(Payline!M$4/10,COUNTIF(M132:M134,$AO$1))+MIN(Payline!M$3/10,COUNTIF(M133:M135,$AO$1)),"")</f>
        <v/>
      </c>
      <c r="AS133" s="43" t="str">
        <f>IF($I133&lt;G$14,MIN(Payline!N$5/10,COUNTIF(N131:N133,$AO$1))+MIN(Payline!N$4/10,COUNTIF(N132:N134,$AO$1))+MIN(Payline!N$3/10,COUNTIF(N133:N135,$AO$1)),"")</f>
        <v/>
      </c>
      <c r="AT133" s="46">
        <v>129</v>
      </c>
      <c r="AU133" s="43" t="str">
        <f>IF($I133&lt;C$14,MIN(Payline!J$5/10,COUNTIF(J131:J133,$AU$1))+MIN(Payline!J$4/10,COUNTIF(J132:J134,$AU$1))+MIN(Payline!J$3/10,COUNTIF(J133:J135,$AU$1)),"")</f>
        <v/>
      </c>
      <c r="AV133" s="43" t="str">
        <f>IF($I133&lt;D$14,MIN(Payline!K$5/10,COUNTIF(K131:K133,$AU$1))+MIN(Payline!K$4/10,COUNTIF(K132:K134,$AU$1))+MIN(Payline!K$3/10,COUNTIF(K133:K135,$AU$1)),"")</f>
        <v/>
      </c>
      <c r="AW133" s="43" t="str">
        <f>IF($I133&lt;E$14,MIN(Payline!L$5/10,COUNTIF(L131:L133,$AU$1))+MIN(Payline!L$4/10,COUNTIF(L132:L134,$AU$1))+MIN(Payline!L$3/10,COUNTIF(L133:L135,$AU$1)),"")</f>
        <v/>
      </c>
      <c r="AX133" s="43" t="str">
        <f>IF($I133&lt;F$14,MIN(Payline!M$5/10,COUNTIF(M131:M133,$AU$1))+MIN(Payline!M$4/10,COUNTIF(M132:M134,$AU$1))+MIN(Payline!M$3/10,COUNTIF(M133:M135,$AU$1)),"")</f>
        <v/>
      </c>
      <c r="AY133" s="43" t="str">
        <f>IF($I133&lt;G$14,MIN(Payline!N$5/10,COUNTIF(N131:N133,$AU$1))+MIN(Payline!N$4/10,COUNTIF(N132:N134,$AU$1))+MIN(Payline!N$3/10,COUNTIF(N133:N135,$AU$1)),"")</f>
        <v/>
      </c>
      <c r="AZ133" s="46">
        <v>129</v>
      </c>
      <c r="BA133" s="43" t="str" cm="1">
        <f t="array" aca="1" ref="BA133" ca="1">_xlfn.IFS(
    $I133=0,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$I133&lt;C$14, MIN(Payline!J$5/10, COUNTIF(J131:J133, $BA$1)) +
              MIN(Payline!J$4/10, COUNTIF(J132:J134, $BA$1)) +
              MIN(Payline!J$3/10, COUNTIF(J133:J135, $BA$1)),
    TRUE, ""
)</f>
        <v/>
      </c>
      <c r="BB133" s="43" t="str" cm="1">
        <f t="array" aca="1" ref="BB133" ca="1">_xlfn.IFS(
    $I133=0,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$I133&lt;D$14, MIN(Payline!K$5/10, COUNTIF(K131:K133, $BA$1)) +
              MIN(Payline!K$4/10, COUNTIF(K132:K134, $BA$1)) +
              MIN(Payline!K$3/10, COUNTIF(K133:K135, $BA$1)),
    TRUE, ""
)</f>
        <v/>
      </c>
      <c r="BC133" s="43" t="str" cm="1">
        <f t="array" aca="1" ref="BC133" ca="1">_xlfn.IFS(
    $I133=0,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$I133&lt;E$14, MIN(Payline!L$5/10, COUNTIF(L131:L133, $BA$1)) +
              MIN(Payline!L$4/10, COUNTIF(L132:L134, $BA$1)) +
              MIN(Payline!L$3/10, COUNTIF(L133:L135, $BA$1)),
    TRUE, ""
)</f>
        <v/>
      </c>
      <c r="BD133" s="43" t="str" cm="1">
        <f t="array" aca="1" ref="BD133" ca="1">_xlfn.IFS(
    $I133=0,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$I133&lt;F$14, MIN(Payline!M$5/10, COUNTIF(M131:M133, $BA$1)) +
              MIN(Payline!M$4/10, COUNTIF(M132:M134, $BA$1)) +
              MIN(Payline!M$3/10, COUNTIF(M133:M135, $BA$1)),
    TRUE, ""
)</f>
        <v/>
      </c>
      <c r="BE133" s="43" t="str" cm="1">
        <f t="array" aca="1" ref="BE133" ca="1">_xlfn.IFS(
    $I133=0,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$I133&lt;G$14, MIN(Payline!N$5/10, COUNTIF(N131:N133, $BA$1)) +
              MIN(Payline!N$4/10, COUNTIF(N132:N134, $BA$1)) +
              MIN(Payline!N$3/10, COUNTIF(N133:N135, $BA$1)),
    TRUE, ""
)</f>
        <v/>
      </c>
      <c r="BF133" s="46">
        <v>129</v>
      </c>
      <c r="BG133" s="43" t="str" cm="1">
        <f t="array" aca="1" ref="BG133" ca="1">_xlfn.IFS(
    $I133=0,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$I133=1,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$I133=(C$14-2),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$I133=(C$14-1),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$I133&lt;C$14, MIN(Payline!J$5/10, COUNTIF(J131:J133, $BG$1)) +
              MIN(Payline!J$4/10, COUNTIF(J132:J134, $BG$1)) +
              MIN(Payline!J$3/10, COUNTIF(J133:J135, $BG$1)),
    TRUE, ""
)</f>
        <v/>
      </c>
      <c r="BH133" s="43" t="str" cm="1">
        <f t="array" aca="1" ref="BH133" ca="1">_xlfn.IFS(
    $I133=0,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$I133=1,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$I133=(D$14-2),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$I133=(D$14-1),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$I133&lt;D$14, MIN(Payline!K$5/10, COUNTIF(K131:K133, $BG$1)) +
              MIN(Payline!K$4/10, COUNTIF(K132:K134, $BG$1)) +
              MIN(Payline!K$3/10, COUNTIF(K133:K135, $BG$1)),
    TRUE, ""
)</f>
        <v/>
      </c>
      <c r="BI133" s="43" t="str" cm="1">
        <f t="array" aca="1" ref="BI133" ca="1">_xlfn.IFS(
    $I133=0,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$I133=1,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$I133=(E$14-2),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$I133=(E$14-1),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$I133&lt;E$14, MIN(Payline!L$5/10, COUNTIF(L131:L133, $BG$1)) +
              MIN(Payline!L$4/10, COUNTIF(L132:L134, $BG$1)) +
              MIN(Payline!L$3/10, COUNTIF(L133:L135, $BG$1)),
    TRUE, ""
)</f>
        <v/>
      </c>
      <c r="BJ133" s="43" t="str" cm="1">
        <f t="array" aca="1" ref="BJ133" ca="1">_xlfn.IFS(
    $I133=0,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$I133=1,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$I133=(F$14-2),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$I133=(F$14-1),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$I133&lt;F$14, MIN(Payline!M$5/10, COUNTIF(M131:M133, $BG$1)) +
              MIN(Payline!M$4/10, COUNTIF(M132:M134, $BG$1)) +
              MIN(Payline!M$3/10, COUNTIF(M133:M135, $BG$1)),
    TRUE, ""
)</f>
        <v/>
      </c>
      <c r="BK133" s="43" t="str" cm="1">
        <f t="array" aca="1" ref="BK133" ca="1">_xlfn.IFS(
    $I133=0,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$I133=1,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$I133=(G$14-2),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$I133=(G$14-1),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$I133&lt;G$14, MIN(Payline!N$5/10, COUNTIF(N131:N133, $BG$1)) +
              MIN(Payline!N$4/10, COUNTIF(N132:N134, $BG$1)) +
              MIN(Payline!N$3/10, COUNTIF(N133:N135, $BG$1)),
    TRUE, ""
)</f>
        <v/>
      </c>
      <c r="BL133" s="46">
        <v>129</v>
      </c>
      <c r="BM133" s="43" t="str" cm="1">
        <f t="array" aca="1" ref="BM133" ca="1">_xlfn.IFS(
    $I133=0,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$I133&lt;C$14, MIN(Payline!J$5/10, COUNTIF(J131:J133, $BM$1)) +
              MIN(Payline!J$4/10, COUNTIF(J132:J134, $BM$1)) +
              MIN(Payline!J$3/10, COUNTIF(J133:J135, $BM$1)),
    TRUE, ""
)</f>
        <v/>
      </c>
      <c r="BN133" s="43" t="str" cm="1">
        <f t="array" aca="1" ref="BN133" ca="1">_xlfn.IFS(
    $I133=0,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$I133&lt;D$14, MIN(Payline!K$5/10, COUNTIF(K131:K133, $BM$1)) +
              MIN(Payline!K$4/10, COUNTIF(K132:K134, $BM$1)) +
              MIN(Payline!K$3/10, COUNTIF(K133:K135, $BM$1)),
    TRUE, ""
)</f>
        <v/>
      </c>
      <c r="BO133" s="43" t="str" cm="1">
        <f t="array" aca="1" ref="BO133" ca="1">_xlfn.IFS(
    $I133=0,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$I133&lt;E$14, MIN(Payline!L$5/10, COUNTIF(L131:L133, $BM$1)) +
              MIN(Payline!L$4/10, COUNTIF(L132:L134, $BM$1)) +
              MIN(Payline!L$3/10, COUNTIF(L133:L135, $BM$1)),
    TRUE, ""
)</f>
        <v/>
      </c>
      <c r="BP133" s="43" t="str" cm="1">
        <f t="array" aca="1" ref="BP133" ca="1">_xlfn.IFS(
    $I133=0,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$I133&lt;F$14, MIN(Payline!M$5/10, COUNTIF(M131:M133, $BM$1)) +
              MIN(Payline!M$4/10, COUNTIF(M132:M134, $BM$1)) +
              MIN(Payline!M$3/10, COUNTIF(M133:M135, $BM$1)),
    TRUE, ""
)</f>
        <v/>
      </c>
      <c r="BQ133" s="161" t="str" cm="1">
        <f t="array" aca="1" ref="BQ133" ca="1">_xlfn.IFS(
    $I133=0,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$I133&lt;G$14, MIN(Payline!N$5/10, COUNTIF(N131:N133, $BM$1)) +
              MIN(Payline!N$4/10, COUNTIF(N132:N134, $BM$1)) +
              MIN(Payline!N$3/10, COUNTIF(N133:N135, $BM$1)),
    TRUE, ""
)</f>
        <v/>
      </c>
    </row>
    <row r="134" spans="1:69">
      <c r="A134" s="90" t="s">
        <v>4</v>
      </c>
      <c r="B134" s="63">
        <v>11</v>
      </c>
      <c r="C134" s="108">
        <f ca="1">IF($A134=$AO$1,C122,C13-C122)</f>
        <v>1.3</v>
      </c>
      <c r="D134" s="107">
        <f ca="1">IF($A134=$AO$1,D122,D13-D122)</f>
        <v>1.4</v>
      </c>
      <c r="E134" s="107">
        <f ca="1">IF($A134=$AO$1,E122,E13-E122)</f>
        <v>1.3</v>
      </c>
      <c r="F134" s="107">
        <f ca="1">IF($A134=$AO$1,F122,F13-F122)</f>
        <v>1.3</v>
      </c>
      <c r="G134" s="91">
        <f ca="1">IF($A134=$AO$1,G122,G13-G122)</f>
        <v>1.3</v>
      </c>
      <c r="I134" s="84">
        <v>130</v>
      </c>
      <c r="J134" s="83"/>
      <c r="K134" s="83"/>
      <c r="L134" s="83"/>
      <c r="M134" s="83"/>
      <c r="N134" s="83"/>
      <c r="P134" s="46">
        <v>130</v>
      </c>
      <c r="Q134" s="43" t="str">
        <f>IF($I134&lt;C$14,MIN(Payline!J$5/10,COUNTIF(J132:J134,$Q$1))+MIN(Payline!J$4/10,COUNTIF(J133:J135,$Q$1))+MIN(Payline!J$3/10,COUNTIF(J134:J136,$Q$1)),"")</f>
        <v/>
      </c>
      <c r="R134" s="43" t="str">
        <f>IF($I134&lt;D$14,MIN(Payline!K$5/10,COUNTIF(K132:K134,$Q$1))+MIN(Payline!K$4/10,COUNTIF(K133:K135,$Q$1))+MIN(Payline!K$3/10,COUNTIF(K134:K136,$Q$1)),"")</f>
        <v/>
      </c>
      <c r="S134" s="43" t="str">
        <f>IF($I134&lt;E$14,MIN(Payline!L$5/10,COUNTIF(L132:L134,$Q$1))+MIN(Payline!L$4/10,COUNTIF(L133:L135,$Q$1))+MIN(Payline!L$3/10,COUNTIF(L134:L136,$Q$1)),"")</f>
        <v/>
      </c>
      <c r="T134" s="43" t="str">
        <f>IF($I134&lt;F$14,MIN(Payline!M$5/10,COUNTIF(M132:M134,$Q$1))+MIN(Payline!M$4/10,COUNTIF(M133:M135,$Q$1))+MIN(Payline!M$3/10,COUNTIF(M134:M136,$Q$1)),"")</f>
        <v/>
      </c>
      <c r="U134" s="43" t="str">
        <f>IF($I134&lt;G$14,MIN(Payline!N$5/10,COUNTIF(N132:N134,$Q$1))+MIN(Payline!N$4/10,COUNTIF(N133:N135,$Q$1))+MIN(Payline!N$3/10,COUNTIF(N134:N136,$Q$1)),"")</f>
        <v/>
      </c>
      <c r="V134" s="46">
        <v>130</v>
      </c>
      <c r="W134" s="43" t="str">
        <f>IF($I134&lt;C$14,MIN(Payline!J$5/10,COUNTIF(J132:J134,$W$1))+MIN(Payline!J$4/10,COUNTIF(J133:J135,$W$1))+MIN(Payline!J$3/10,COUNTIF(J134:J136,$W$1)),"")</f>
        <v/>
      </c>
      <c r="X134" s="43" t="str">
        <f>IF($I134&lt;D$14,MIN(Payline!K$5/10,COUNTIF(K132:K134,$W$1))+MIN(Payline!K$4/10,COUNTIF(K133:K135,$W$1))+MIN(Payline!K$3/10,COUNTIF(K134:K136,$W$1)),"")</f>
        <v/>
      </c>
      <c r="Y134" s="43" t="str">
        <f>IF($I134&lt;E$14,MIN(Payline!L$5/10,COUNTIF(L132:L134,$W$1))+MIN(Payline!L$4/10,COUNTIF(L133:L135,$W$1))+MIN(Payline!L$3/10,COUNTIF(L134:L136,$W$1)),"")</f>
        <v/>
      </c>
      <c r="Z134" s="43" t="str">
        <f>IF($I134&lt;F$14,MIN(Payline!M$5/10,COUNTIF(M132:M134,$W$1))+MIN(Payline!M$4/10,COUNTIF(M133:M135,$W$1))+MIN(Payline!M$3/10,COUNTIF(M134:M136,$W$1)),"")</f>
        <v/>
      </c>
      <c r="AA134" s="43" t="str">
        <f>IF($I134&lt;G$14,MIN(Payline!N$5/10,COUNTIF(N132:N134,$W$1))+MIN(Payline!N$4/10,COUNTIF(N133:N135,$W$1))+MIN(Payline!N$3/10,COUNTIF(N134:N136,$W$1)),"")</f>
        <v/>
      </c>
      <c r="AB134" s="46">
        <v>130</v>
      </c>
      <c r="AC134" s="43" t="str">
        <f>IF($I134&lt;C$14,MIN(Payline!J$5/10,COUNTIF(J132:J134,$AC$1))+MIN(Payline!J$4/10,COUNTIF(J133:J135,$AC$1))+MIN(Payline!J$3/10,COUNTIF(J134:J136,$AC$1)),"")</f>
        <v/>
      </c>
      <c r="AD134" s="43" t="str">
        <f>IF($I134&lt;D$14,MIN(Payline!K$5/10,COUNTIF(K132:K134,$AC$1))+MIN(Payline!K$4/10,COUNTIF(K133:K135,$AC$1))+MIN(Payline!K$3/10,COUNTIF(K134:K136,$AC$1)),"")</f>
        <v/>
      </c>
      <c r="AE134" s="43" t="str">
        <f>IF($I134&lt;E$14,MIN(Payline!L$5/10,COUNTIF(L132:L134,$AC$1))+MIN(Payline!L$4/10,COUNTIF(L133:L135,$AC$1))+MIN(Payline!L$3/10,COUNTIF(L134:L136,$AC$1)),"")</f>
        <v/>
      </c>
      <c r="AF134" s="43" t="str">
        <f>IF($I134&lt;F$14,MIN(Payline!M$5/10,COUNTIF(M132:M134,$AC$1))+MIN(Payline!M$4/10,COUNTIF(M133:M135,$AC$1))+MIN(Payline!M$3/10,COUNTIF(M134:M136,$AC$1)),"")</f>
        <v/>
      </c>
      <c r="AG134" s="43" t="str">
        <f>IF($I134&lt;G$14,MIN(Payline!N$5/10,COUNTIF(N132:N134,$AC$1))+MIN(Payline!N$4/10,COUNTIF(N133:N135,$AC$1))+MIN(Payline!N$3/10,COUNTIF(N134:N136,$AC$1)),"")</f>
        <v/>
      </c>
      <c r="AH134" s="46">
        <v>130</v>
      </c>
      <c r="AI134" s="43" t="str">
        <f>IF($I134&lt;C$14,MIN(Payline!J$5/10,COUNTIF(J132:J134,$AI$1))+MIN(Payline!J$4/10,COUNTIF(J133:J135,$AI$1))+MIN(Payline!J$3/10,COUNTIF(J134:J136,$AI$1)),"")</f>
        <v/>
      </c>
      <c r="AJ134" s="43" t="str">
        <f>IF($I134&lt;D$14,MIN(Payline!K$5/10,COUNTIF(K132:K134,$AI$1))+MIN(Payline!K$4/10,COUNTIF(K133:K135,$AI$1))+MIN(Payline!K$3/10,COUNTIF(K134:K136,$AI$1)),"")</f>
        <v/>
      </c>
      <c r="AK134" s="43" t="str">
        <f>IF($I134&lt;E$14,MIN(Payline!L$5/10,COUNTIF(L132:L134,$AI$1))+MIN(Payline!L$4/10,COUNTIF(L133:L135,$AI$1))+MIN(Payline!L$3/10,COUNTIF(L134:L136,$AI$1)),"")</f>
        <v/>
      </c>
      <c r="AL134" s="43" t="str">
        <f>IF($I134&lt;F$14,MIN(Payline!M$5/10,COUNTIF(M132:M134,$AI$1))+MIN(Payline!M$4/10,COUNTIF(M133:M135,$AI$1))+MIN(Payline!M$3/10,COUNTIF(M134:M136,$AI$1)),"")</f>
        <v/>
      </c>
      <c r="AM134" s="43" t="str">
        <f>IF($I134&lt;G$14,MIN(Payline!N$5/10,COUNTIF(N132:N134,$AI$1))+MIN(Payline!N$4/10,COUNTIF(N133:N135,$AI$1))+MIN(Payline!N$3/10,COUNTIF(N134:N136,$AI$1)),"")</f>
        <v/>
      </c>
      <c r="AN134" s="46">
        <v>130</v>
      </c>
      <c r="AO134" s="43" t="str">
        <f>IF($I134&lt;C$14,MIN(Payline!J$5/10,COUNTIF(J132:J134,$AO$1))+MIN(Payline!J$4/10,COUNTIF(J133:J135,$AO$1))+MIN(Payline!J$3/10,COUNTIF(J134:J136,$AO$1)),"")</f>
        <v/>
      </c>
      <c r="AP134" s="43" t="str">
        <f>IF($I134&lt;D$14,MIN(Payline!K$5/10,COUNTIF(K132:K134,$AO$1))+MIN(Payline!K$4/10,COUNTIF(K133:K135,$AO$1))+MIN(Payline!K$3/10,COUNTIF(K134:K136,$AO$1)),"")</f>
        <v/>
      </c>
      <c r="AQ134" s="43" t="str">
        <f>IF($I134&lt;E$14,MIN(Payline!L$5/10,COUNTIF(L132:L134,$AO$1))+MIN(Payline!L$4/10,COUNTIF(L133:L135,$AO$1))+MIN(Payline!L$3/10,COUNTIF(L134:L136,$AO$1)),"")</f>
        <v/>
      </c>
      <c r="AR134" s="43" t="str">
        <f>IF($I134&lt;F$14,MIN(Payline!M$5/10,COUNTIF(M132:M134,$AO$1))+MIN(Payline!M$4/10,COUNTIF(M133:M135,$AO$1))+MIN(Payline!M$3/10,COUNTIF(M134:M136,$AO$1)),"")</f>
        <v/>
      </c>
      <c r="AS134" s="43" t="str">
        <f>IF($I134&lt;G$14,MIN(Payline!N$5/10,COUNTIF(N132:N134,$AO$1))+MIN(Payline!N$4/10,COUNTIF(N133:N135,$AO$1))+MIN(Payline!N$3/10,COUNTIF(N134:N136,$AO$1)),"")</f>
        <v/>
      </c>
      <c r="AT134" s="46">
        <v>130</v>
      </c>
      <c r="AU134" s="43" t="str">
        <f>IF($I134&lt;C$14,MIN(Payline!J$5/10,COUNTIF(J132:J134,$AU$1))+MIN(Payline!J$4/10,COUNTIF(J133:J135,$AU$1))+MIN(Payline!J$3/10,COUNTIF(J134:J136,$AU$1)),"")</f>
        <v/>
      </c>
      <c r="AV134" s="43" t="str">
        <f>IF($I134&lt;D$14,MIN(Payline!K$5/10,COUNTIF(K132:K134,$AU$1))+MIN(Payline!K$4/10,COUNTIF(K133:K135,$AU$1))+MIN(Payline!K$3/10,COUNTIF(K134:K136,$AU$1)),"")</f>
        <v/>
      </c>
      <c r="AW134" s="43" t="str">
        <f>IF($I134&lt;E$14,MIN(Payline!L$5/10,COUNTIF(L132:L134,$AU$1))+MIN(Payline!L$4/10,COUNTIF(L133:L135,$AU$1))+MIN(Payline!L$3/10,COUNTIF(L134:L136,$AU$1)),"")</f>
        <v/>
      </c>
      <c r="AX134" s="43" t="str">
        <f>IF($I134&lt;F$14,MIN(Payline!M$5/10,COUNTIF(M132:M134,$AU$1))+MIN(Payline!M$4/10,COUNTIF(M133:M135,$AU$1))+MIN(Payline!M$3/10,COUNTIF(M134:M136,$AU$1)),"")</f>
        <v/>
      </c>
      <c r="AY134" s="43" t="str">
        <f>IF($I134&lt;G$14,MIN(Payline!N$5/10,COUNTIF(N132:N134,$AU$1))+MIN(Payline!N$4/10,COUNTIF(N133:N135,$AU$1))+MIN(Payline!N$3/10,COUNTIF(N134:N136,$AU$1)),"")</f>
        <v/>
      </c>
      <c r="AZ134" s="46">
        <v>130</v>
      </c>
      <c r="BA134" s="43" t="str" cm="1">
        <f t="array" aca="1" ref="BA134" ca="1">_xlfn.IFS(
    $I134=0,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$I134&lt;C$14, MIN(Payline!J$5/10, COUNTIF(J132:J134, $BA$1)) +
              MIN(Payline!J$4/10, COUNTIF(J133:J135, $BA$1)) +
              MIN(Payline!J$3/10, COUNTIF(J134:J136, $BA$1)),
    TRUE, ""
)</f>
        <v/>
      </c>
      <c r="BB134" s="43" t="str" cm="1">
        <f t="array" aca="1" ref="BB134" ca="1">_xlfn.IFS(
    $I134=0,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$I134&lt;D$14, MIN(Payline!K$5/10, COUNTIF(K132:K134, $BA$1)) +
              MIN(Payline!K$4/10, COUNTIF(K133:K135, $BA$1)) +
              MIN(Payline!K$3/10, COUNTIF(K134:K136, $BA$1)),
    TRUE, ""
)</f>
        <v/>
      </c>
      <c r="BC134" s="43" t="str" cm="1">
        <f t="array" aca="1" ref="BC134" ca="1">_xlfn.IFS(
    $I134=0,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$I134&lt;E$14, MIN(Payline!L$5/10, COUNTIF(L132:L134, $BA$1)) +
              MIN(Payline!L$4/10, COUNTIF(L133:L135, $BA$1)) +
              MIN(Payline!L$3/10, COUNTIF(L134:L136, $BA$1)),
    TRUE, ""
)</f>
        <v/>
      </c>
      <c r="BD134" s="43" t="str" cm="1">
        <f t="array" aca="1" ref="BD134" ca="1">_xlfn.IFS(
    $I134=0,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$I134&lt;F$14, MIN(Payline!M$5/10, COUNTIF(M132:M134, $BA$1)) +
              MIN(Payline!M$4/10, COUNTIF(M133:M135, $BA$1)) +
              MIN(Payline!M$3/10, COUNTIF(M134:M136, $BA$1)),
    TRUE, ""
)</f>
        <v/>
      </c>
      <c r="BE134" s="43" t="str" cm="1">
        <f t="array" aca="1" ref="BE134" ca="1">_xlfn.IFS(
    $I134=0,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$I134&lt;G$14, MIN(Payline!N$5/10, COUNTIF(N132:N134, $BA$1)) +
              MIN(Payline!N$4/10, COUNTIF(N133:N135, $BA$1)) +
              MIN(Payline!N$3/10, COUNTIF(N134:N136, $BA$1)),
    TRUE, ""
)</f>
        <v/>
      </c>
      <c r="BF134" s="46">
        <v>130</v>
      </c>
      <c r="BG134" s="43" t="str" cm="1">
        <f t="array" aca="1" ref="BG134" ca="1">_xlfn.IFS(
    $I134=0,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$I134=1,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$I134=(C$14-2),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$I134=(C$14-1),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$I134&lt;C$14, MIN(Payline!J$5/10, COUNTIF(J132:J134, $BG$1)) +
              MIN(Payline!J$4/10, COUNTIF(J133:J135, $BG$1)) +
              MIN(Payline!J$3/10, COUNTIF(J134:J136, $BG$1)),
    TRUE, ""
)</f>
        <v/>
      </c>
      <c r="BH134" s="43" t="str" cm="1">
        <f t="array" aca="1" ref="BH134" ca="1">_xlfn.IFS(
    $I134=0,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$I134=1,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$I134=(D$14-2),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$I134=(D$14-1),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$I134&lt;D$14, MIN(Payline!K$5/10, COUNTIF(K132:K134, $BG$1)) +
              MIN(Payline!K$4/10, COUNTIF(K133:K135, $BG$1)) +
              MIN(Payline!K$3/10, COUNTIF(K134:K136, $BG$1)),
    TRUE, ""
)</f>
        <v/>
      </c>
      <c r="BI134" s="43" t="str" cm="1">
        <f t="array" aca="1" ref="BI134" ca="1">_xlfn.IFS(
    $I134=0,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$I134=1,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$I134=(E$14-2),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$I134=(E$14-1),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$I134&lt;E$14, MIN(Payline!L$5/10, COUNTIF(L132:L134, $BG$1)) +
              MIN(Payline!L$4/10, COUNTIF(L133:L135, $BG$1)) +
              MIN(Payline!L$3/10, COUNTIF(L134:L136, $BG$1)),
    TRUE, ""
)</f>
        <v/>
      </c>
      <c r="BJ134" s="43" t="str" cm="1">
        <f t="array" aca="1" ref="BJ134" ca="1">_xlfn.IFS(
    $I134=0,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$I134=1,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$I134=(F$14-2),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$I134=(F$14-1),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$I134&lt;F$14, MIN(Payline!M$5/10, COUNTIF(M132:M134, $BG$1)) +
              MIN(Payline!M$4/10, COUNTIF(M133:M135, $BG$1)) +
              MIN(Payline!M$3/10, COUNTIF(M134:M136, $BG$1)),
    TRUE, ""
)</f>
        <v/>
      </c>
      <c r="BK134" s="43" t="str" cm="1">
        <f t="array" aca="1" ref="BK134" ca="1">_xlfn.IFS(
    $I134=0,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$I134=1,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$I134=(G$14-2),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$I134=(G$14-1),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$I134&lt;G$14, MIN(Payline!N$5/10, COUNTIF(N132:N134, $BG$1)) +
              MIN(Payline!N$4/10, COUNTIF(N133:N135, $BG$1)) +
              MIN(Payline!N$3/10, COUNTIF(N134:N136, $BG$1)),
    TRUE, ""
)</f>
        <v/>
      </c>
      <c r="BL134" s="46">
        <v>130</v>
      </c>
      <c r="BM134" s="43" t="str" cm="1">
        <f t="array" aca="1" ref="BM134" ca="1">_xlfn.IFS(
    $I134=0,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$I134&lt;C$14, MIN(Payline!J$5/10, COUNTIF(J132:J134, $BM$1)) +
              MIN(Payline!J$4/10, COUNTIF(J133:J135, $BM$1)) +
              MIN(Payline!J$3/10, COUNTIF(J134:J136, $BM$1)),
    TRUE, ""
)</f>
        <v/>
      </c>
      <c r="BN134" s="43" t="str" cm="1">
        <f t="array" aca="1" ref="BN134" ca="1">_xlfn.IFS(
    $I134=0,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$I134&lt;D$14, MIN(Payline!K$5/10, COUNTIF(K132:K134, $BM$1)) +
              MIN(Payline!K$4/10, COUNTIF(K133:K135, $BM$1)) +
              MIN(Payline!K$3/10, COUNTIF(K134:K136, $BM$1)),
    TRUE, ""
)</f>
        <v/>
      </c>
      <c r="BO134" s="43" t="str" cm="1">
        <f t="array" aca="1" ref="BO134" ca="1">_xlfn.IFS(
    $I134=0,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$I134&lt;E$14, MIN(Payline!L$5/10, COUNTIF(L132:L134, $BM$1)) +
              MIN(Payline!L$4/10, COUNTIF(L133:L135, $BM$1)) +
              MIN(Payline!L$3/10, COUNTIF(L134:L136, $BM$1)),
    TRUE, ""
)</f>
        <v/>
      </c>
      <c r="BP134" s="43" t="str" cm="1">
        <f t="array" aca="1" ref="BP134" ca="1">_xlfn.IFS(
    $I134=0,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$I134&lt;F$14, MIN(Payline!M$5/10, COUNTIF(M132:M134, $BM$1)) +
              MIN(Payline!M$4/10, COUNTIF(M133:M135, $BM$1)) +
              MIN(Payline!M$3/10, COUNTIF(M134:M136, $BM$1)),
    TRUE, ""
)</f>
        <v/>
      </c>
      <c r="BQ134" s="161" t="str" cm="1">
        <f t="array" aca="1" ref="BQ134" ca="1">_xlfn.IFS(
    $I134=0,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$I134&lt;G$14, MIN(Payline!N$5/10, COUNTIF(N132:N134, $BM$1)) +
              MIN(Payline!N$4/10, COUNTIF(N133:N135, $BM$1)) +
              MIN(Payline!N$3/10, COUNTIF(N134:N136, $BM$1)),
    TRUE, ""
)</f>
        <v/>
      </c>
    </row>
    <row r="135" spans="1:69">
      <c r="A135" s="90" t="s">
        <v>13</v>
      </c>
      <c r="B135" s="63">
        <v>1</v>
      </c>
      <c r="C135" s="90">
        <f t="shared" ref="C135:G143" ca="1" si="36">IF($A135=$AO$1,C123,C4-C123)</f>
        <v>7.3</v>
      </c>
      <c r="D135" s="43">
        <f t="shared" ca="1" si="36"/>
        <v>7.2</v>
      </c>
      <c r="E135" s="43">
        <f t="shared" ca="1" si="36"/>
        <v>7.3</v>
      </c>
      <c r="F135" s="43">
        <f t="shared" ca="1" si="36"/>
        <v>7.5</v>
      </c>
      <c r="G135" s="89">
        <f t="shared" ca="1" si="36"/>
        <v>7.3</v>
      </c>
      <c r="I135" s="84">
        <v>131</v>
      </c>
      <c r="J135" s="83"/>
      <c r="K135" s="83"/>
      <c r="L135" s="83"/>
      <c r="M135" s="83"/>
      <c r="N135" s="83"/>
      <c r="P135" s="46">
        <v>131</v>
      </c>
      <c r="Q135" s="43" t="str">
        <f>IF($I135&lt;C$14,MIN(Payline!J$5/10,COUNTIF(J133:J135,$Q$1))+MIN(Payline!J$4/10,COUNTIF(J134:J136,$Q$1))+MIN(Payline!J$3/10,COUNTIF(J135:J137,$Q$1)),"")</f>
        <v/>
      </c>
      <c r="R135" s="43" t="str">
        <f>IF($I135&lt;D$14,MIN(Payline!K$5/10,COUNTIF(K133:K135,$Q$1))+MIN(Payline!K$4/10,COUNTIF(K134:K136,$Q$1))+MIN(Payline!K$3/10,COUNTIF(K135:K137,$Q$1)),"")</f>
        <v/>
      </c>
      <c r="S135" s="43" t="str">
        <f>IF($I135&lt;E$14,MIN(Payline!L$5/10,COUNTIF(L133:L135,$Q$1))+MIN(Payline!L$4/10,COUNTIF(L134:L136,$Q$1))+MIN(Payline!L$3/10,COUNTIF(L135:L137,$Q$1)),"")</f>
        <v/>
      </c>
      <c r="T135" s="43" t="str">
        <f>IF($I135&lt;F$14,MIN(Payline!M$5/10,COUNTIF(M133:M135,$Q$1))+MIN(Payline!M$4/10,COUNTIF(M134:M136,$Q$1))+MIN(Payline!M$3/10,COUNTIF(M135:M137,$Q$1)),"")</f>
        <v/>
      </c>
      <c r="U135" s="43" t="str">
        <f>IF($I135&lt;G$14,MIN(Payline!N$5/10,COUNTIF(N133:N135,$Q$1))+MIN(Payline!N$4/10,COUNTIF(N134:N136,$Q$1))+MIN(Payline!N$3/10,COUNTIF(N135:N137,$Q$1)),"")</f>
        <v/>
      </c>
      <c r="V135" s="46">
        <v>131</v>
      </c>
      <c r="W135" s="43" t="str">
        <f>IF($I135&lt;C$14,MIN(Payline!J$5/10,COUNTIF(J133:J135,$W$1))+MIN(Payline!J$4/10,COUNTIF(J134:J136,$W$1))+MIN(Payline!J$3/10,COUNTIF(J135:J137,$W$1)),"")</f>
        <v/>
      </c>
      <c r="X135" s="43" t="str">
        <f>IF($I135&lt;D$14,MIN(Payline!K$5/10,COUNTIF(K133:K135,$W$1))+MIN(Payline!K$4/10,COUNTIF(K134:K136,$W$1))+MIN(Payline!K$3/10,COUNTIF(K135:K137,$W$1)),"")</f>
        <v/>
      </c>
      <c r="Y135" s="43" t="str">
        <f>IF($I135&lt;E$14,MIN(Payline!L$5/10,COUNTIF(L133:L135,$W$1))+MIN(Payline!L$4/10,COUNTIF(L134:L136,$W$1))+MIN(Payline!L$3/10,COUNTIF(L135:L137,$W$1)),"")</f>
        <v/>
      </c>
      <c r="Z135" s="43" t="str">
        <f>IF($I135&lt;F$14,MIN(Payline!M$5/10,COUNTIF(M133:M135,$W$1))+MIN(Payline!M$4/10,COUNTIF(M134:M136,$W$1))+MIN(Payline!M$3/10,COUNTIF(M135:M137,$W$1)),"")</f>
        <v/>
      </c>
      <c r="AA135" s="43" t="str">
        <f>IF($I135&lt;G$14,MIN(Payline!N$5/10,COUNTIF(N133:N135,$W$1))+MIN(Payline!N$4/10,COUNTIF(N134:N136,$W$1))+MIN(Payline!N$3/10,COUNTIF(N135:N137,$W$1)),"")</f>
        <v/>
      </c>
      <c r="AB135" s="46">
        <v>131</v>
      </c>
      <c r="AC135" s="43" t="str">
        <f>IF($I135&lt;C$14,MIN(Payline!J$5/10,COUNTIF(J133:J135,$AC$1))+MIN(Payline!J$4/10,COUNTIF(J134:J136,$AC$1))+MIN(Payline!J$3/10,COUNTIF(J135:J137,$AC$1)),"")</f>
        <v/>
      </c>
      <c r="AD135" s="43" t="str">
        <f>IF($I135&lt;D$14,MIN(Payline!K$5/10,COUNTIF(K133:K135,$AC$1))+MIN(Payline!K$4/10,COUNTIF(K134:K136,$AC$1))+MIN(Payline!K$3/10,COUNTIF(K135:K137,$AC$1)),"")</f>
        <v/>
      </c>
      <c r="AE135" s="43" t="str">
        <f>IF($I135&lt;E$14,MIN(Payline!L$5/10,COUNTIF(L133:L135,$AC$1))+MIN(Payline!L$4/10,COUNTIF(L134:L136,$AC$1))+MIN(Payline!L$3/10,COUNTIF(L135:L137,$AC$1)),"")</f>
        <v/>
      </c>
      <c r="AF135" s="43" t="str">
        <f>IF($I135&lt;F$14,MIN(Payline!M$5/10,COUNTIF(M133:M135,$AC$1))+MIN(Payline!M$4/10,COUNTIF(M134:M136,$AC$1))+MIN(Payline!M$3/10,COUNTIF(M135:M137,$AC$1)),"")</f>
        <v/>
      </c>
      <c r="AG135" s="43" t="str">
        <f>IF($I135&lt;G$14,MIN(Payline!N$5/10,COUNTIF(N133:N135,$AC$1))+MIN(Payline!N$4/10,COUNTIF(N134:N136,$AC$1))+MIN(Payline!N$3/10,COUNTIF(N135:N137,$AC$1)),"")</f>
        <v/>
      </c>
      <c r="AH135" s="46">
        <v>131</v>
      </c>
      <c r="AI135" s="43" t="str">
        <f>IF($I135&lt;C$14,MIN(Payline!J$5/10,COUNTIF(J133:J135,$AI$1))+MIN(Payline!J$4/10,COUNTIF(J134:J136,$AI$1))+MIN(Payline!J$3/10,COUNTIF(J135:J137,$AI$1)),"")</f>
        <v/>
      </c>
      <c r="AJ135" s="43" t="str">
        <f>IF($I135&lt;D$14,MIN(Payline!K$5/10,COUNTIF(K133:K135,$AI$1))+MIN(Payline!K$4/10,COUNTIF(K134:K136,$AI$1))+MIN(Payline!K$3/10,COUNTIF(K135:K137,$AI$1)),"")</f>
        <v/>
      </c>
      <c r="AK135" s="43" t="str">
        <f>IF($I135&lt;E$14,MIN(Payline!L$5/10,COUNTIF(L133:L135,$AI$1))+MIN(Payline!L$4/10,COUNTIF(L134:L136,$AI$1))+MIN(Payline!L$3/10,COUNTIF(L135:L137,$AI$1)),"")</f>
        <v/>
      </c>
      <c r="AL135" s="43" t="str">
        <f>IF($I135&lt;F$14,MIN(Payline!M$5/10,COUNTIF(M133:M135,$AI$1))+MIN(Payline!M$4/10,COUNTIF(M134:M136,$AI$1))+MIN(Payline!M$3/10,COUNTIF(M135:M137,$AI$1)),"")</f>
        <v/>
      </c>
      <c r="AM135" s="43" t="str">
        <f>IF($I135&lt;G$14,MIN(Payline!N$5/10,COUNTIF(N133:N135,$AI$1))+MIN(Payline!N$4/10,COUNTIF(N134:N136,$AI$1))+MIN(Payline!N$3/10,COUNTIF(N135:N137,$AI$1)),"")</f>
        <v/>
      </c>
      <c r="AN135" s="46">
        <v>131</v>
      </c>
      <c r="AO135" s="43" t="str">
        <f>IF($I135&lt;C$14,MIN(Payline!J$5/10,COUNTIF(J133:J135,$AO$1))+MIN(Payline!J$4/10,COUNTIF(J134:J136,$AO$1))+MIN(Payline!J$3/10,COUNTIF(J135:J137,$AO$1)),"")</f>
        <v/>
      </c>
      <c r="AP135" s="43" t="str">
        <f>IF($I135&lt;D$14,MIN(Payline!K$5/10,COUNTIF(K133:K135,$AO$1))+MIN(Payline!K$4/10,COUNTIF(K134:K136,$AO$1))+MIN(Payline!K$3/10,COUNTIF(K135:K137,$AO$1)),"")</f>
        <v/>
      </c>
      <c r="AQ135" s="43" t="str">
        <f>IF($I135&lt;E$14,MIN(Payline!L$5/10,COUNTIF(L133:L135,$AO$1))+MIN(Payline!L$4/10,COUNTIF(L134:L136,$AO$1))+MIN(Payline!L$3/10,COUNTIF(L135:L137,$AO$1)),"")</f>
        <v/>
      </c>
      <c r="AR135" s="43" t="str">
        <f>IF($I135&lt;F$14,MIN(Payline!M$5/10,COUNTIF(M133:M135,$AO$1))+MIN(Payline!M$4/10,COUNTIF(M134:M136,$AO$1))+MIN(Payline!M$3/10,COUNTIF(M135:M137,$AO$1)),"")</f>
        <v/>
      </c>
      <c r="AS135" s="43" t="str">
        <f>IF($I135&lt;G$14,MIN(Payline!N$5/10,COUNTIF(N133:N135,$AO$1))+MIN(Payline!N$4/10,COUNTIF(N134:N136,$AO$1))+MIN(Payline!N$3/10,COUNTIF(N135:N137,$AO$1)),"")</f>
        <v/>
      </c>
      <c r="AT135" s="46">
        <v>131</v>
      </c>
      <c r="AU135" s="43" t="str">
        <f>IF($I135&lt;C$14,MIN(Payline!J$5/10,COUNTIF(J133:J135,$AU$1))+MIN(Payline!J$4/10,COUNTIF(J134:J136,$AU$1))+MIN(Payline!J$3/10,COUNTIF(J135:J137,$AU$1)),"")</f>
        <v/>
      </c>
      <c r="AV135" s="43" t="str">
        <f>IF($I135&lt;D$14,MIN(Payline!K$5/10,COUNTIF(K133:K135,$AU$1))+MIN(Payline!K$4/10,COUNTIF(K134:K136,$AU$1))+MIN(Payline!K$3/10,COUNTIF(K135:K137,$AU$1)),"")</f>
        <v/>
      </c>
      <c r="AW135" s="43" t="str">
        <f>IF($I135&lt;E$14,MIN(Payline!L$5/10,COUNTIF(L133:L135,$AU$1))+MIN(Payline!L$4/10,COUNTIF(L134:L136,$AU$1))+MIN(Payline!L$3/10,COUNTIF(L135:L137,$AU$1)),"")</f>
        <v/>
      </c>
      <c r="AX135" s="43" t="str">
        <f>IF($I135&lt;F$14,MIN(Payline!M$5/10,COUNTIF(M133:M135,$AU$1))+MIN(Payline!M$4/10,COUNTIF(M134:M136,$AU$1))+MIN(Payline!M$3/10,COUNTIF(M135:M137,$AU$1)),"")</f>
        <v/>
      </c>
      <c r="AY135" s="43" t="str">
        <f>IF($I135&lt;G$14,MIN(Payline!N$5/10,COUNTIF(N133:N135,$AU$1))+MIN(Payline!N$4/10,COUNTIF(N134:N136,$AU$1))+MIN(Payline!N$3/10,COUNTIF(N135:N137,$AU$1)),"")</f>
        <v/>
      </c>
      <c r="AZ135" s="46">
        <v>131</v>
      </c>
      <c r="BA135" s="43" t="str" cm="1">
        <f t="array" aca="1" ref="BA135" ca="1">_xlfn.IFS(
    $I135=0,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$I135&lt;C$14, MIN(Payline!J$5/10, COUNTIF(J133:J135, $BA$1)) +
              MIN(Payline!J$4/10, COUNTIF(J134:J136, $BA$1)) +
              MIN(Payline!J$3/10, COUNTIF(J135:J137, $BA$1)),
    TRUE, ""
)</f>
        <v/>
      </c>
      <c r="BB135" s="43" t="str" cm="1">
        <f t="array" aca="1" ref="BB135" ca="1">_xlfn.IFS(
    $I135=0,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$I135&lt;D$14, MIN(Payline!K$5/10, COUNTIF(K133:K135, $BA$1)) +
              MIN(Payline!K$4/10, COUNTIF(K134:K136, $BA$1)) +
              MIN(Payline!K$3/10, COUNTIF(K135:K137, $BA$1)),
    TRUE, ""
)</f>
        <v/>
      </c>
      <c r="BC135" s="43" t="str" cm="1">
        <f t="array" aca="1" ref="BC135" ca="1">_xlfn.IFS(
    $I135=0,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$I135&lt;E$14, MIN(Payline!L$5/10, COUNTIF(L133:L135, $BA$1)) +
              MIN(Payline!L$4/10, COUNTIF(L134:L136, $BA$1)) +
              MIN(Payline!L$3/10, COUNTIF(L135:L137, $BA$1)),
    TRUE, ""
)</f>
        <v/>
      </c>
      <c r="BD135" s="43" t="str" cm="1">
        <f t="array" aca="1" ref="BD135" ca="1">_xlfn.IFS(
    $I135=0,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$I135&lt;F$14, MIN(Payline!M$5/10, COUNTIF(M133:M135, $BA$1)) +
              MIN(Payline!M$4/10, COUNTIF(M134:M136, $BA$1)) +
              MIN(Payline!M$3/10, COUNTIF(M135:M137, $BA$1)),
    TRUE, ""
)</f>
        <v/>
      </c>
      <c r="BE135" s="43" t="str" cm="1">
        <f t="array" aca="1" ref="BE135" ca="1">_xlfn.IFS(
    $I135=0,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$I135&lt;G$14, MIN(Payline!N$5/10, COUNTIF(N133:N135, $BA$1)) +
              MIN(Payline!N$4/10, COUNTIF(N134:N136, $BA$1)) +
              MIN(Payline!N$3/10, COUNTIF(N135:N137, $BA$1)),
    TRUE, ""
)</f>
        <v/>
      </c>
      <c r="BF135" s="46">
        <v>131</v>
      </c>
      <c r="BG135" s="43" t="str" cm="1">
        <f t="array" aca="1" ref="BG135" ca="1">_xlfn.IFS(
    $I135=0, MIN(Payline!J$5/10, COUNTIF(INDIRECT(ADDRESS(C$14+2, COLUMN(J$1))), $BG$1) + COUNTIF(INDIRECT(ADDRESS(C$14+3, COLUMN(J$1))), $BG$1) + COUNTIF(J$4, $BG$1)) +
          MIN(Payline!J$4/10, COUNTIF(INDIRECT(ADDRESS(C$14+3, COLUMN(J$1))), $BG$1) + COUNTIF(J$4, $BG$1) + COUNTIF(J$5, $BG$1)) +
          MIN(Payline!J$3/10, COUNTIF(J$4:J$6, $BG$1)),
    $I135=1, MIN(Payline!J$5/10, COUNTIF(INDIRECT(ADDRESS(C$14+3, COLUMN(J$1))), $BG$1) + COUNTIF(J$4, $BG$1) + COUNTIF(J$5, $BG$1)) +
          MIN(Payline!J$4/10, COUNTIF(J$4, $BG$1) + COUNTIF(J$5, $BG$1) + COUNTIF(J$6, $BG$1)) +
          MIN(Payline!J$3/10, COUNTIF(J$5:J$7, $BG$1)),
    $I135=(C$14-2), MIN(Payline!J$5/10, COUNTIF(INDIRECT(ADDRESS(C$14, COLUMN(J$1)) &amp; ":" &amp; ADDRESS(C$14+2, COLUMN(J$1))), $BG$1)) +
                 MIN(Payline!J$4/10, COUNTIF(INDIRECT(ADDRESS(C$14+1, COLUMN(J$1)) &amp; ":" &amp; ADDRESS(C$14+3, COLUMN(J$1))), $BG$1)) +
                 MIN(Payline!J$3/10, COUNTIF(INDIRECT(ADDRESS(C$14+2, COLUMN(J$1)) &amp; ":" &amp; ADDRESS(C$14+3, COLUMN(J$1))), $BG$1) + COUNTIF(J$4, $BG$1)),
    $I135=(C$14-1), MIN(Payline!J$5/10, COUNTIF(INDIRECT(ADDRESS(C$14+1, COLUMN(J$1)) &amp; ":" &amp; ADDRESS(C$14+3, COLUMN(J$1))), $BG$1)) +
                 MIN(Payline!J$4/10, COUNTIF(INDIRECT(ADDRESS(C$14+2, COLUMN(J$1)) &amp; ":" &amp; ADDRESS(C$14+3, COLUMN(J$1))), $BG$1) + COUNTIF(J$4, $BG$1)) +
                 MIN(Payline!J$3/10, COUNTIF(INDIRECT(ADDRESS(C$14+3, COLUMN(J$1))), $BG$1) + COUNTIF(J$4:J$5, $BG$1)),
    $I135&lt;C$14, MIN(Payline!J$5/10, COUNTIF(J133:J135, $BG$1)) +
              MIN(Payline!J$4/10, COUNTIF(J134:J136, $BG$1)) +
              MIN(Payline!J$3/10, COUNTIF(J135:J137, $BG$1)),
    TRUE, ""
)</f>
        <v/>
      </c>
      <c r="BH135" s="43" t="str" cm="1">
        <f t="array" aca="1" ref="BH135" ca="1">_xlfn.IFS(
    $I135=0, MIN(Payline!K$5/10, COUNTIF(INDIRECT(ADDRESS(D$14+2, COLUMN(K$1))), $BG$1) + COUNTIF(INDIRECT(ADDRESS(D$14+3, COLUMN(K$1))), $BG$1) + COUNTIF(K$4, $BG$1)) +
          MIN(Payline!K$4/10, COUNTIF(INDIRECT(ADDRESS(D$14+3, COLUMN(K$1))), $BG$1) + COUNTIF(K$4, $BG$1) + COUNTIF(K$5, $BG$1)) +
          MIN(Payline!K$3/10, COUNTIF(K$4:K$6, $BG$1)),
    $I135=1, MIN(Payline!K$5/10, COUNTIF(INDIRECT(ADDRESS(D$14+3, COLUMN(K$1))), $BG$1) + COUNTIF(K$4, $BG$1) + COUNTIF(K$5, $BG$1)) +
          MIN(Payline!K$4/10, COUNTIF(K$4, $BG$1) + COUNTIF(K$5, $BG$1) + COUNTIF(K$6, $BG$1)) +
          MIN(Payline!K$3/10, COUNTIF(K$5:K$7, $BG$1)),
    $I135=(D$14-2), MIN(Payline!K$5/10, COUNTIF(INDIRECT(ADDRESS(D$14, COLUMN(K$1)) &amp; ":" &amp; ADDRESS(D$14+2, COLUMN(K$1))), $BG$1)) +
                 MIN(Payline!K$4/10, COUNTIF(INDIRECT(ADDRESS(D$14+1, COLUMN(K$1)) &amp; ":" &amp; ADDRESS(D$14+3, COLUMN(K$1))), $BG$1)) +
                 MIN(Payline!K$3/10, COUNTIF(INDIRECT(ADDRESS(D$14+2, COLUMN(K$1)) &amp; ":" &amp; ADDRESS(D$14+3, COLUMN(K$1))), $BG$1) + COUNTIF(K$4, $BG$1)),
    $I135=(D$14-1), MIN(Payline!K$5/10, COUNTIF(INDIRECT(ADDRESS(D$14+1, COLUMN(K$1)) &amp; ":" &amp; ADDRESS(D$14+3, COLUMN(K$1))), $BG$1)) +
                 MIN(Payline!K$4/10, COUNTIF(INDIRECT(ADDRESS(D$14+2, COLUMN(K$1)) &amp; ":" &amp; ADDRESS(D$14+3, COLUMN(K$1))), $BG$1) + COUNTIF(K$4, $BG$1)) +
                 MIN(Payline!K$3/10, COUNTIF(INDIRECT(ADDRESS(D$14+3, COLUMN(K$1))), $BG$1) + COUNTIF(K$4:K$5, $BG$1)),
    $I135&lt;D$14, MIN(Payline!K$5/10, COUNTIF(K133:K135, $BG$1)) +
              MIN(Payline!K$4/10, COUNTIF(K134:K136, $BG$1)) +
              MIN(Payline!K$3/10, COUNTIF(K135:K137, $BG$1)),
    TRUE, ""
)</f>
        <v/>
      </c>
      <c r="BI135" s="43" t="str" cm="1">
        <f t="array" aca="1" ref="BI135" ca="1">_xlfn.IFS(
    $I135=0, MIN(Payline!L$5/10, COUNTIF(INDIRECT(ADDRESS(E$14+2, COLUMN(L$1))), $BG$1) + COUNTIF(INDIRECT(ADDRESS(E$14+3, COLUMN(L$1))), $BG$1) + COUNTIF(L$4, $BG$1)) +
          MIN(Payline!L$4/10, COUNTIF(INDIRECT(ADDRESS(E$14+3, COLUMN(L$1))), $BG$1) + COUNTIF(L$4, $BG$1) + COUNTIF(L$5, $BG$1)) +
          MIN(Payline!L$3/10, COUNTIF(L$4:L$6, $BG$1)),
    $I135=1, MIN(Payline!L$5/10, COUNTIF(INDIRECT(ADDRESS(E$14+3, COLUMN(L$1))), $BG$1) + COUNTIF(L$4, $BG$1) + COUNTIF(L$5, $BG$1)) +
          MIN(Payline!L$4/10, COUNTIF(L$4, $BG$1) + COUNTIF(L$5, $BG$1) + COUNTIF(L$6, $BG$1)) +
          MIN(Payline!L$3/10, COUNTIF(L$5:L$7, $BG$1)),
    $I135=(E$14-2), MIN(Payline!L$5/10, COUNTIF(INDIRECT(ADDRESS(E$14, COLUMN(L$1)) &amp; ":" &amp; ADDRESS(E$14+2, COLUMN(L$1))), $BG$1)) +
                 MIN(Payline!L$4/10, COUNTIF(INDIRECT(ADDRESS(E$14+1, COLUMN(L$1)) &amp; ":" &amp; ADDRESS(E$14+3, COLUMN(L$1))), $BG$1)) +
                 MIN(Payline!L$3/10, COUNTIF(INDIRECT(ADDRESS(E$14+2, COLUMN(L$1)) &amp; ":" &amp; ADDRESS(E$14+3, COLUMN(L$1))), $BG$1) + COUNTIF(L$4, $BG$1)),
    $I135=(E$14-1), MIN(Payline!L$5/10, COUNTIF(INDIRECT(ADDRESS(E$14+1, COLUMN(L$1)) &amp; ":" &amp; ADDRESS(E$14+3, COLUMN(L$1))), $BG$1)) +
                 MIN(Payline!L$4/10, COUNTIF(INDIRECT(ADDRESS(E$14+2, COLUMN(L$1)) &amp; ":" &amp; ADDRESS(E$14+3, COLUMN(L$1))), $BG$1) + COUNTIF(L$4, $BG$1)) +
                 MIN(Payline!L$3/10, COUNTIF(INDIRECT(ADDRESS(E$14+3, COLUMN(L$1))), $BG$1) + COUNTIF(L$4:L$5, $BG$1)),
    $I135&lt;E$14, MIN(Payline!L$5/10, COUNTIF(L133:L135, $BG$1)) +
              MIN(Payline!L$4/10, COUNTIF(L134:L136, $BG$1)) +
              MIN(Payline!L$3/10, COUNTIF(L135:L137, $BG$1)),
    TRUE, ""
)</f>
        <v/>
      </c>
      <c r="BJ135" s="43" t="str" cm="1">
        <f t="array" aca="1" ref="BJ135" ca="1">_xlfn.IFS(
    $I135=0, MIN(Payline!M$5/10, COUNTIF(INDIRECT(ADDRESS(F$14+2, COLUMN(M$1))), $BG$1) + COUNTIF(INDIRECT(ADDRESS(F$14+3, COLUMN(M$1))), $BG$1) + COUNTIF(M$4, $BG$1)) +
          MIN(Payline!M$4/10, COUNTIF(INDIRECT(ADDRESS(F$14+3, COLUMN(M$1))), $BG$1) + COUNTIF(M$4, $BG$1) + COUNTIF(M$5, $BG$1)) +
          MIN(Payline!M$3/10, COUNTIF(M$4:M$6, $BG$1)),
    $I135=1, MIN(Payline!M$5/10, COUNTIF(INDIRECT(ADDRESS(F$14+3, COLUMN(M$1))), $BG$1) + COUNTIF(M$4, $BG$1) + COUNTIF(M$5, $BG$1)) +
          MIN(Payline!M$4/10, COUNTIF(M$4, $BG$1) + COUNTIF(M$5, $BG$1) + COUNTIF(M$6, $BG$1)) +
          MIN(Payline!M$3/10, COUNTIF(M$5:M$7, $BG$1)),
    $I135=(F$14-2), MIN(Payline!M$5/10, COUNTIF(INDIRECT(ADDRESS(F$14, COLUMN(M$1)) &amp; ":" &amp; ADDRESS(F$14+2, COLUMN(M$1))), $BG$1)) +
                 MIN(Payline!M$4/10, COUNTIF(INDIRECT(ADDRESS(F$14+1, COLUMN(M$1)) &amp; ":" &amp; ADDRESS(F$14+3, COLUMN(M$1))), $BG$1)) +
                 MIN(Payline!M$3/10, COUNTIF(INDIRECT(ADDRESS(F$14+2, COLUMN(M$1)) &amp; ":" &amp; ADDRESS(F$14+3, COLUMN(M$1))), $BG$1) + COUNTIF(M$4, $BG$1)),
    $I135=(F$14-1), MIN(Payline!M$5/10, COUNTIF(INDIRECT(ADDRESS(F$14+1, COLUMN(M$1)) &amp; ":" &amp; ADDRESS(F$14+3, COLUMN(M$1))), $BG$1)) +
                 MIN(Payline!M$4/10, COUNTIF(INDIRECT(ADDRESS(F$14+2, COLUMN(M$1)) &amp; ":" &amp; ADDRESS(F$14+3, COLUMN(M$1))), $BG$1) + COUNTIF(M$4, $BG$1)) +
                 MIN(Payline!M$3/10, COUNTIF(INDIRECT(ADDRESS(F$14+3, COLUMN(M$1))), $BG$1) + COUNTIF(M$4:M$5, $BG$1)),
    $I135&lt;F$14, MIN(Payline!M$5/10, COUNTIF(M133:M135, $BG$1)) +
              MIN(Payline!M$4/10, COUNTIF(M134:M136, $BG$1)) +
              MIN(Payline!M$3/10, COUNTIF(M135:M137, $BG$1)),
    TRUE, ""
)</f>
        <v/>
      </c>
      <c r="BK135" s="43" t="str" cm="1">
        <f t="array" aca="1" ref="BK135" ca="1">_xlfn.IFS(
    $I135=0, MIN(Payline!N$5/10, COUNTIF(INDIRECT(ADDRESS(G$14+2, COLUMN(N$1))), $BG$1) + COUNTIF(INDIRECT(ADDRESS(G$14+3, COLUMN(N$1))), $BG$1) + COUNTIF(N$4, $BG$1)) +
          MIN(Payline!N$4/10, COUNTIF(INDIRECT(ADDRESS(G$14+3, COLUMN(N$1))), $BG$1) + COUNTIF(N$4, $BG$1) + COUNTIF(N$5, $BG$1)) +
          MIN(Payline!N$3/10, COUNTIF(N$4:N$6, $BG$1)),
    $I135=1, MIN(Payline!N$5/10, COUNTIF(INDIRECT(ADDRESS(G$14+3, COLUMN(N$1))), $BG$1) + COUNTIF(N$4, $BG$1) + COUNTIF(N$5, $BG$1)) +
          MIN(Payline!N$4/10, COUNTIF(N$4, $BG$1) + COUNTIF(N$5, $BG$1) + COUNTIF(N$6, $BG$1)) +
          MIN(Payline!N$3/10, COUNTIF(N$5:N$7, $BG$1)),
    $I135=(G$14-2), MIN(Payline!N$5/10, COUNTIF(INDIRECT(ADDRESS(G$14, COLUMN(N$1)) &amp; ":" &amp; ADDRESS(G$14+2, COLUMN(N$1))), $BG$1)) +
                 MIN(Payline!N$4/10, COUNTIF(INDIRECT(ADDRESS(G$14+1, COLUMN(N$1)) &amp; ":" &amp; ADDRESS(G$14+3, COLUMN(N$1))), $BG$1)) +
                 MIN(Payline!N$3/10, COUNTIF(INDIRECT(ADDRESS(G$14+2, COLUMN(N$1)) &amp; ":" &amp; ADDRESS(G$14+3, COLUMN(N$1))), $BG$1) + COUNTIF(N$4, $BG$1)),
    $I135=(G$14-1), MIN(Payline!N$5/10, COUNTIF(INDIRECT(ADDRESS(G$14+1, COLUMN(N$1)) &amp; ":" &amp; ADDRESS(G$14+3, COLUMN(N$1))), $BG$1)) +
                 MIN(Payline!N$4/10, COUNTIF(INDIRECT(ADDRESS(G$14+2, COLUMN(N$1)) &amp; ":" &amp; ADDRESS(G$14+3, COLUMN(N$1))), $BG$1) + COUNTIF(N$4, $BG$1)) +
                 MIN(Payline!N$3/10, COUNTIF(INDIRECT(ADDRESS(G$14+3, COLUMN(N$1))), $BG$1) + COUNTIF(N$4:N$5, $BG$1)),
    $I135&lt;G$14, MIN(Payline!N$5/10, COUNTIF(N133:N135, $BG$1)) +
              MIN(Payline!N$4/10, COUNTIF(N134:N136, $BG$1)) +
              MIN(Payline!N$3/10, COUNTIF(N135:N137, $BG$1)),
    TRUE, ""
)</f>
        <v/>
      </c>
      <c r="BL135" s="46">
        <v>131</v>
      </c>
      <c r="BM135" s="43" t="str" cm="1">
        <f t="array" aca="1" ref="BM135" ca="1">_xlfn.IFS(
    $I135=0,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$I135&lt;C$14, MIN(Payline!J$5/10, COUNTIF(J133:J135, $BM$1)) +
              MIN(Payline!J$4/10, COUNTIF(J134:J136, $BM$1)) +
              MIN(Payline!J$3/10, COUNTIF(J135:J137, $BM$1)),
    TRUE, ""
)</f>
        <v/>
      </c>
      <c r="BN135" s="43" t="str" cm="1">
        <f t="array" aca="1" ref="BN135" ca="1">_xlfn.IFS(
    $I135=0,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$I135&lt;D$14, MIN(Payline!K$5/10, COUNTIF(K133:K135, $BM$1)) +
              MIN(Payline!K$4/10, COUNTIF(K134:K136, $BM$1)) +
              MIN(Payline!K$3/10, COUNTIF(K135:K137, $BM$1)),
    TRUE, ""
)</f>
        <v/>
      </c>
      <c r="BO135" s="43" t="str" cm="1">
        <f t="array" aca="1" ref="BO135" ca="1">_xlfn.IFS(
    $I135=0,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$I135&lt;E$14, MIN(Payline!L$5/10, COUNTIF(L133:L135, $BM$1)) +
              MIN(Payline!L$4/10, COUNTIF(L134:L136, $BM$1)) +
              MIN(Payline!L$3/10, COUNTIF(L135:L137, $BM$1)),
    TRUE, ""
)</f>
        <v/>
      </c>
      <c r="BP135" s="43" t="str" cm="1">
        <f t="array" aca="1" ref="BP135" ca="1">_xlfn.IFS(
    $I135=0,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$I135&lt;F$14, MIN(Payline!M$5/10, COUNTIF(M133:M135, $BM$1)) +
              MIN(Payline!M$4/10, COUNTIF(M134:M136, $BM$1)) +
              MIN(Payline!M$3/10, COUNTIF(M135:M137, $BM$1)),
    TRUE, ""
)</f>
        <v/>
      </c>
      <c r="BQ135" s="161" t="str" cm="1">
        <f t="array" aca="1" ref="BQ135" ca="1">_xlfn.IFS(
    $I135=0,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$I135&lt;G$14, MIN(Payline!N$5/10, COUNTIF(N133:N135, $BM$1)) +
              MIN(Payline!N$4/10, COUNTIF(N134:N136, $BM$1)) +
              MIN(Payline!N$3/10, COUNTIF(N135:N137, $BM$1)),
    TRUE, ""
)</f>
        <v/>
      </c>
    </row>
    <row r="136" spans="1:69">
      <c r="A136" s="90" t="s">
        <v>12</v>
      </c>
      <c r="B136" s="63">
        <v>2</v>
      </c>
      <c r="C136" s="90">
        <f t="shared" ca="1" si="36"/>
        <v>10.4</v>
      </c>
      <c r="D136" s="43">
        <f t="shared" ca="1" si="36"/>
        <v>10.1</v>
      </c>
      <c r="E136" s="43">
        <f t="shared" ca="1" si="36"/>
        <v>10.4</v>
      </c>
      <c r="F136" s="43">
        <f t="shared" ca="1" si="36"/>
        <v>10.5</v>
      </c>
      <c r="G136" s="89">
        <f t="shared" ca="1" si="36"/>
        <v>10.4</v>
      </c>
      <c r="I136" s="84">
        <v>132</v>
      </c>
      <c r="J136" s="83"/>
      <c r="K136" s="83"/>
      <c r="L136" s="83"/>
      <c r="M136" s="83"/>
      <c r="N136" s="83"/>
      <c r="P136" s="46">
        <v>132</v>
      </c>
      <c r="Q136" s="43" t="str">
        <f>IF($I136&lt;C$14,MIN(Payline!J$5/10,COUNTIF(J134:J136,$Q$1))+MIN(Payline!J$4/10,COUNTIF(J135:J137,$Q$1))+MIN(Payline!J$3/10,COUNTIF(J136:J138,$Q$1)),"")</f>
        <v/>
      </c>
      <c r="R136" s="43" t="str">
        <f>IF($I136&lt;D$14,MIN(Payline!K$5/10,COUNTIF(K134:K136,$Q$1))+MIN(Payline!K$4/10,COUNTIF(K135:K137,$Q$1))+MIN(Payline!K$3/10,COUNTIF(K136:K138,$Q$1)),"")</f>
        <v/>
      </c>
      <c r="S136" s="43" t="str">
        <f>IF($I136&lt;E$14,MIN(Payline!L$5/10,COUNTIF(L134:L136,$Q$1))+MIN(Payline!L$4/10,COUNTIF(L135:L137,$Q$1))+MIN(Payline!L$3/10,COUNTIF(L136:L138,$Q$1)),"")</f>
        <v/>
      </c>
      <c r="T136" s="43" t="str">
        <f>IF($I136&lt;F$14,MIN(Payline!M$5/10,COUNTIF(M134:M136,$Q$1))+MIN(Payline!M$4/10,COUNTIF(M135:M137,$Q$1))+MIN(Payline!M$3/10,COUNTIF(M136:M138,$Q$1)),"")</f>
        <v/>
      </c>
      <c r="U136" s="43" t="str">
        <f>IF($I136&lt;G$14,MIN(Payline!N$5/10,COUNTIF(N134:N136,$Q$1))+MIN(Payline!N$4/10,COUNTIF(N135:N137,$Q$1))+MIN(Payline!N$3/10,COUNTIF(N136:N138,$Q$1)),"")</f>
        <v/>
      </c>
      <c r="V136" s="46">
        <v>132</v>
      </c>
      <c r="W136" s="43" t="str">
        <f>IF($I136&lt;C$14,MIN(Payline!J$5/10,COUNTIF(J134:J136,$W$1))+MIN(Payline!J$4/10,COUNTIF(J135:J137,$W$1))+MIN(Payline!J$3/10,COUNTIF(J136:J138,$W$1)),"")</f>
        <v/>
      </c>
      <c r="X136" s="43" t="str">
        <f>IF($I136&lt;D$14,MIN(Payline!K$5/10,COUNTIF(K134:K136,$W$1))+MIN(Payline!K$4/10,COUNTIF(K135:K137,$W$1))+MIN(Payline!K$3/10,COUNTIF(K136:K138,$W$1)),"")</f>
        <v/>
      </c>
      <c r="Y136" s="43" t="str">
        <f>IF($I136&lt;E$14,MIN(Payline!L$5/10,COUNTIF(L134:L136,$W$1))+MIN(Payline!L$4/10,COUNTIF(L135:L137,$W$1))+MIN(Payline!L$3/10,COUNTIF(L136:L138,$W$1)),"")</f>
        <v/>
      </c>
      <c r="Z136" s="43" t="str">
        <f>IF($I136&lt;F$14,MIN(Payline!M$5/10,COUNTIF(M134:M136,$W$1))+MIN(Payline!M$4/10,COUNTIF(M135:M137,$W$1))+MIN(Payline!M$3/10,COUNTIF(M136:M138,$W$1)),"")</f>
        <v/>
      </c>
      <c r="AA136" s="43" t="str">
        <f>IF($I136&lt;G$14,MIN(Payline!N$5/10,COUNTIF(N134:N136,$W$1))+MIN(Payline!N$4/10,COUNTIF(N135:N137,$W$1))+MIN(Payline!N$3/10,COUNTIF(N136:N138,$W$1)),"")</f>
        <v/>
      </c>
      <c r="AB136" s="46">
        <v>132</v>
      </c>
      <c r="AC136" s="43" t="str">
        <f>IF($I136&lt;C$14,MIN(Payline!J$5/10,COUNTIF(J134:J136,$AC$1))+MIN(Payline!J$4/10,COUNTIF(J135:J137,$AC$1))+MIN(Payline!J$3/10,COUNTIF(J136:J138,$AC$1)),"")</f>
        <v/>
      </c>
      <c r="AD136" s="43" t="str">
        <f>IF($I136&lt;D$14,MIN(Payline!K$5/10,COUNTIF(K134:K136,$AC$1))+MIN(Payline!K$4/10,COUNTIF(K135:K137,$AC$1))+MIN(Payline!K$3/10,COUNTIF(K136:K138,$AC$1)),"")</f>
        <v/>
      </c>
      <c r="AE136" s="43" t="str">
        <f>IF($I136&lt;E$14,MIN(Payline!L$5/10,COUNTIF(L134:L136,$AC$1))+MIN(Payline!L$4/10,COUNTIF(L135:L137,$AC$1))+MIN(Payline!L$3/10,COUNTIF(L136:L138,$AC$1)),"")</f>
        <v/>
      </c>
      <c r="AF136" s="43" t="str">
        <f>IF($I136&lt;F$14,MIN(Payline!M$5/10,COUNTIF(M134:M136,$AC$1))+MIN(Payline!M$4/10,COUNTIF(M135:M137,$AC$1))+MIN(Payline!M$3/10,COUNTIF(M136:M138,$AC$1)),"")</f>
        <v/>
      </c>
      <c r="AG136" s="43" t="str">
        <f>IF($I136&lt;G$14,MIN(Payline!N$5/10,COUNTIF(N134:N136,$AC$1))+MIN(Payline!N$4/10,COUNTIF(N135:N137,$AC$1))+MIN(Payline!N$3/10,COUNTIF(N136:N138,$AC$1)),"")</f>
        <v/>
      </c>
      <c r="AH136" s="46">
        <v>132</v>
      </c>
      <c r="AI136" s="43" t="str">
        <f>IF($I136&lt;C$14,MIN(Payline!J$5/10,COUNTIF(J134:J136,$AI$1))+MIN(Payline!J$4/10,COUNTIF(J135:J137,$AI$1))+MIN(Payline!J$3/10,COUNTIF(J136:J138,$AI$1)),"")</f>
        <v/>
      </c>
      <c r="AJ136" s="43" t="str">
        <f>IF($I136&lt;D$14,MIN(Payline!K$5/10,COUNTIF(K134:K136,$AI$1))+MIN(Payline!K$4/10,COUNTIF(K135:K137,$AI$1))+MIN(Payline!K$3/10,COUNTIF(K136:K138,$AI$1)),"")</f>
        <v/>
      </c>
      <c r="AK136" s="43" t="str">
        <f>IF($I136&lt;E$14,MIN(Payline!L$5/10,COUNTIF(L134:L136,$AI$1))+MIN(Payline!L$4/10,COUNTIF(L135:L137,$AI$1))+MIN(Payline!L$3/10,COUNTIF(L136:L138,$AI$1)),"")</f>
        <v/>
      </c>
      <c r="AL136" s="43" t="str">
        <f>IF($I136&lt;F$14,MIN(Payline!M$5/10,COUNTIF(M134:M136,$AI$1))+MIN(Payline!M$4/10,COUNTIF(M135:M137,$AI$1))+MIN(Payline!M$3/10,COUNTIF(M136:M138,$AI$1)),"")</f>
        <v/>
      </c>
      <c r="AM136" s="43" t="str">
        <f>IF($I136&lt;G$14,MIN(Payline!N$5/10,COUNTIF(N134:N136,$AI$1))+MIN(Payline!N$4/10,COUNTIF(N135:N137,$AI$1))+MIN(Payline!N$3/10,COUNTIF(N136:N138,$AI$1)),"")</f>
        <v/>
      </c>
      <c r="AN136" s="46">
        <v>132</v>
      </c>
      <c r="AO136" s="43" t="str">
        <f>IF($I136&lt;C$14,MIN(Payline!J$5/10,COUNTIF(J134:J136,$AO$1))+MIN(Payline!J$4/10,COUNTIF(J135:J137,$AO$1))+MIN(Payline!J$3/10,COUNTIF(J136:J138,$AO$1)),"")</f>
        <v/>
      </c>
      <c r="AP136" s="43" t="str">
        <f>IF($I136&lt;D$14,MIN(Payline!K$5/10,COUNTIF(K134:K136,$AO$1))+MIN(Payline!K$4/10,COUNTIF(K135:K137,$AO$1))+MIN(Payline!K$3/10,COUNTIF(K136:K138,$AO$1)),"")</f>
        <v/>
      </c>
      <c r="AQ136" s="43" t="str">
        <f>IF($I136&lt;E$14,MIN(Payline!L$5/10,COUNTIF(L134:L136,$AO$1))+MIN(Payline!L$4/10,COUNTIF(L135:L137,$AO$1))+MIN(Payline!L$3/10,COUNTIF(L136:L138,$AO$1)),"")</f>
        <v/>
      </c>
      <c r="AR136" s="43" t="str">
        <f>IF($I136&lt;F$14,MIN(Payline!M$5/10,COUNTIF(M134:M136,$AO$1))+MIN(Payline!M$4/10,COUNTIF(M135:M137,$AO$1))+MIN(Payline!M$3/10,COUNTIF(M136:M138,$AO$1)),"")</f>
        <v/>
      </c>
      <c r="AS136" s="43" t="str">
        <f>IF($I136&lt;G$14,MIN(Payline!N$5/10,COUNTIF(N134:N136,$AO$1))+MIN(Payline!N$4/10,COUNTIF(N135:N137,$AO$1))+MIN(Payline!N$3/10,COUNTIF(N136:N138,$AO$1)),"")</f>
        <v/>
      </c>
      <c r="AT136" s="46">
        <v>132</v>
      </c>
      <c r="AU136" s="43" t="str">
        <f>IF($I136&lt;C$14,MIN(Payline!J$5/10,COUNTIF(J134:J136,$AU$1))+MIN(Payline!J$4/10,COUNTIF(J135:J137,$AU$1))+MIN(Payline!J$3/10,COUNTIF(J136:J138,$AU$1)),"")</f>
        <v/>
      </c>
      <c r="AV136" s="43" t="str">
        <f>IF($I136&lt;D$14,MIN(Payline!K$5/10,COUNTIF(K134:K136,$AU$1))+MIN(Payline!K$4/10,COUNTIF(K135:K137,$AU$1))+MIN(Payline!K$3/10,COUNTIF(K136:K138,$AU$1)),"")</f>
        <v/>
      </c>
      <c r="AW136" s="43" t="str">
        <f>IF($I136&lt;E$14,MIN(Payline!L$5/10,COUNTIF(L134:L136,$AU$1))+MIN(Payline!L$4/10,COUNTIF(L135:L137,$AU$1))+MIN(Payline!L$3/10,COUNTIF(L136:L138,$AU$1)),"")</f>
        <v/>
      </c>
      <c r="AX136" s="43" t="str">
        <f>IF($I136&lt;F$14,MIN(Payline!M$5/10,COUNTIF(M134:M136,$AU$1))+MIN(Payline!M$4/10,COUNTIF(M135:M137,$AU$1))+MIN(Payline!M$3/10,COUNTIF(M136:M138,$AU$1)),"")</f>
        <v/>
      </c>
      <c r="AY136" s="43" t="str">
        <f>IF($I136&lt;G$14,MIN(Payline!N$5/10,COUNTIF(N134:N136,$AU$1))+MIN(Payline!N$4/10,COUNTIF(N135:N137,$AU$1))+MIN(Payline!N$3/10,COUNTIF(N136:N138,$AU$1)),"")</f>
        <v/>
      </c>
      <c r="AZ136" s="46">
        <v>132</v>
      </c>
      <c r="BA136" s="43" t="str" cm="1">
        <f t="array" aca="1" ref="BA136" ca="1">_xlfn.IFS(
    $I136=0,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$I136&lt;C$14, MIN(Payline!J$5/10, COUNTIF(J134:J136, $BA$1)) +
              MIN(Payline!J$4/10, COUNTIF(J135:J137, $BA$1)) +
              MIN(Payline!J$3/10, COUNTIF(J136:J138, $BA$1)),
    TRUE, ""
)</f>
        <v/>
      </c>
      <c r="BB136" s="43" t="str" cm="1">
        <f t="array" aca="1" ref="BB136" ca="1">_xlfn.IFS(
    $I136=0,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$I136&lt;D$14, MIN(Payline!K$5/10, COUNTIF(K134:K136, $BA$1)) +
              MIN(Payline!K$4/10, COUNTIF(K135:K137, $BA$1)) +
              MIN(Payline!K$3/10, COUNTIF(K136:K138, $BA$1)),
    TRUE, ""
)</f>
        <v/>
      </c>
      <c r="BC136" s="43" t="str" cm="1">
        <f t="array" aca="1" ref="BC136" ca="1">_xlfn.IFS(
    $I136=0,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$I136&lt;E$14, MIN(Payline!L$5/10, COUNTIF(L134:L136, $BA$1)) +
              MIN(Payline!L$4/10, COUNTIF(L135:L137, $BA$1)) +
              MIN(Payline!L$3/10, COUNTIF(L136:L138, $BA$1)),
    TRUE, ""
)</f>
        <v/>
      </c>
      <c r="BD136" s="43" t="str" cm="1">
        <f t="array" aca="1" ref="BD136" ca="1">_xlfn.IFS(
    $I136=0,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$I136&lt;F$14, MIN(Payline!M$5/10, COUNTIF(M134:M136, $BA$1)) +
              MIN(Payline!M$4/10, COUNTIF(M135:M137, $BA$1)) +
              MIN(Payline!M$3/10, COUNTIF(M136:M138, $BA$1)),
    TRUE, ""
)</f>
        <v/>
      </c>
      <c r="BE136" s="43" t="str" cm="1">
        <f t="array" aca="1" ref="BE136" ca="1">_xlfn.IFS(
    $I136=0,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$I136&lt;G$14, MIN(Payline!N$5/10, COUNTIF(N134:N136, $BA$1)) +
              MIN(Payline!N$4/10, COUNTIF(N135:N137, $BA$1)) +
              MIN(Payline!N$3/10, COUNTIF(N136:N138, $BA$1)),
    TRUE, ""
)</f>
        <v/>
      </c>
      <c r="BF136" s="46">
        <v>132</v>
      </c>
      <c r="BG136" s="43" t="str">
        <f>IF($I136&lt;C$14,MIN(Payline!J$5/10,COUNTIF(J134:J136,$BG$1))+MIN(Payline!J$4/10,COUNTIF(J135:J137,$BG$1))+MIN(Payline!J$3/10,COUNTIF(J136:J138,$BG$1)),"")</f>
        <v/>
      </c>
      <c r="BH136" s="43" t="str">
        <f>IF($I136&lt;D$14,MIN(Payline!K$5/10,COUNTIF(K134:K136,$BG$1))+MIN(Payline!K$4/10,COUNTIF(K135:K137,$BG$1))+MIN(Payline!K$3/10,COUNTIF(K136:K138,$BG$1)),"")</f>
        <v/>
      </c>
      <c r="BI136" s="43" t="str">
        <f>IF($I136&lt;E$14,MIN(Payline!L$5/10,COUNTIF(L134:L136,$BG$1))+MIN(Payline!L$4/10,COUNTIF(L135:L137,$BG$1))+MIN(Payline!L$3/10,COUNTIF(L136:L138,$BG$1)),"")</f>
        <v/>
      </c>
      <c r="BJ136" s="43" t="str">
        <f>IF($I136&lt;F$14,MIN(Payline!M$5/10,COUNTIF(M134:M136,$BG$1))+MIN(Payline!M$4/10,COUNTIF(M135:M137,$BG$1))+MIN(Payline!M$3/10,COUNTIF(M136:M138,$BG$1)),"")</f>
        <v/>
      </c>
      <c r="BK136" s="43" t="str">
        <f>IF($I136&lt;G$14,MIN(Payline!N$5/10,COUNTIF(N134:N136,$BG$1))+MIN(Payline!N$4/10,COUNTIF(N135:N137,$BG$1))+MIN(Payline!N$3/10,COUNTIF(N136:N138,$BG$1)),"")</f>
        <v/>
      </c>
      <c r="BL136" s="46">
        <v>132</v>
      </c>
      <c r="BM136" s="43" t="str" cm="1">
        <f t="array" aca="1" ref="BM136" ca="1">_xlfn.IFS(
    $I136=0,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$I136&lt;C$14, MIN(Payline!J$5/10, COUNTIF(J134:J136, $BM$1)) +
              MIN(Payline!J$4/10, COUNTIF(J135:J137, $BM$1)) +
              MIN(Payline!J$3/10, COUNTIF(J136:J138, $BM$1)),
    TRUE, ""
)</f>
        <v/>
      </c>
      <c r="BN136" s="43" t="str" cm="1">
        <f t="array" aca="1" ref="BN136" ca="1">_xlfn.IFS(
    $I136=0,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$I136&lt;D$14, MIN(Payline!K$5/10, COUNTIF(K134:K136, $BM$1)) +
              MIN(Payline!K$4/10, COUNTIF(K135:K137, $BM$1)) +
              MIN(Payline!K$3/10, COUNTIF(K136:K138, $BM$1)),
    TRUE, ""
)</f>
        <v/>
      </c>
      <c r="BO136" s="43" t="str" cm="1">
        <f t="array" aca="1" ref="BO136" ca="1">_xlfn.IFS(
    $I136=0,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$I136&lt;E$14, MIN(Payline!L$5/10, COUNTIF(L134:L136, $BM$1)) +
              MIN(Payline!L$4/10, COUNTIF(L135:L137, $BM$1)) +
              MIN(Payline!L$3/10, COUNTIF(L136:L138, $BM$1)),
    TRUE, ""
)</f>
        <v/>
      </c>
      <c r="BP136" s="43" t="str" cm="1">
        <f t="array" aca="1" ref="BP136" ca="1">_xlfn.IFS(
    $I136=0,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$I136&lt;F$14, MIN(Payline!M$5/10, COUNTIF(M134:M136, $BM$1)) +
              MIN(Payline!M$4/10, COUNTIF(M135:M137, $BM$1)) +
              MIN(Payline!M$3/10, COUNTIF(M136:M138, $BM$1)),
    TRUE, ""
)</f>
        <v/>
      </c>
      <c r="BQ136" s="161" t="str" cm="1">
        <f t="array" aca="1" ref="BQ136" ca="1">_xlfn.IFS(
    $I136=0,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$I136&lt;G$14, MIN(Payline!N$5/10, COUNTIF(N134:N136, $BM$1)) +
              MIN(Payline!N$4/10, COUNTIF(N135:N137, $BM$1)) +
              MIN(Payline!N$3/10, COUNTIF(N136:N138, $BM$1)),
    TRUE, ""
)</f>
        <v/>
      </c>
    </row>
    <row r="137" spans="1:69">
      <c r="A137" s="90" t="s">
        <v>11</v>
      </c>
      <c r="B137" s="63">
        <v>3</v>
      </c>
      <c r="C137" s="90">
        <f t="shared" ca="1" si="36"/>
        <v>10.7</v>
      </c>
      <c r="D137" s="43">
        <f t="shared" ca="1" si="36"/>
        <v>10.6</v>
      </c>
      <c r="E137" s="43">
        <f t="shared" ca="1" si="36"/>
        <v>10.7</v>
      </c>
      <c r="F137" s="43">
        <f t="shared" ca="1" si="36"/>
        <v>10.7</v>
      </c>
      <c r="G137" s="89">
        <f t="shared" ca="1" si="36"/>
        <v>10.7</v>
      </c>
      <c r="I137" s="84">
        <v>133</v>
      </c>
      <c r="J137" s="83"/>
      <c r="K137" s="83"/>
      <c r="L137" s="83"/>
      <c r="M137" s="83"/>
      <c r="N137" s="83"/>
      <c r="P137" s="46">
        <v>133</v>
      </c>
      <c r="Q137" s="43" t="str">
        <f>IF($I137&lt;C$14,MIN(Payline!J$5/10,COUNTIF(J135:J137,$Q$1))+MIN(Payline!J$4/10,COUNTIF(J136:J138,$Q$1))+MIN(Payline!J$3/10,COUNTIF(J137:J139,$Q$1)),"")</f>
        <v/>
      </c>
      <c r="R137" s="43" t="str">
        <f>IF($I137&lt;D$14,MIN(Payline!K$5/10,COUNTIF(K135:K137,$Q$1))+MIN(Payline!K$4/10,COUNTIF(K136:K138,$Q$1))+MIN(Payline!K$3/10,COUNTIF(K137:K139,$Q$1)),"")</f>
        <v/>
      </c>
      <c r="S137" s="43" t="str">
        <f>IF($I137&lt;E$14,MIN(Payline!L$5/10,COUNTIF(L135:L137,$Q$1))+MIN(Payline!L$4/10,COUNTIF(L136:L138,$Q$1))+MIN(Payline!L$3/10,COUNTIF(L137:L139,$Q$1)),"")</f>
        <v/>
      </c>
      <c r="T137" s="43" t="str">
        <f>IF($I137&lt;F$14,MIN(Payline!M$5/10,COUNTIF(M135:M137,$Q$1))+MIN(Payline!M$4/10,COUNTIF(M136:M138,$Q$1))+MIN(Payline!M$3/10,COUNTIF(M137:M139,$Q$1)),"")</f>
        <v/>
      </c>
      <c r="U137" s="43" t="str">
        <f>IF($I137&lt;G$14,MIN(Payline!N$5/10,COUNTIF(N135:N137,$Q$1))+MIN(Payline!N$4/10,COUNTIF(N136:N138,$Q$1))+MIN(Payline!N$3/10,COUNTIF(N137:N139,$Q$1)),"")</f>
        <v/>
      </c>
      <c r="V137" s="46">
        <v>133</v>
      </c>
      <c r="W137" s="43" t="str">
        <f>IF($I137&lt;C$14,MIN(Payline!J$5/10,COUNTIF(J135:J137,$W$1))+MIN(Payline!J$4/10,COUNTIF(J136:J138,$W$1))+MIN(Payline!J$3/10,COUNTIF(J137:J139,$W$1)),"")</f>
        <v/>
      </c>
      <c r="X137" s="43" t="str">
        <f>IF($I137&lt;D$14,MIN(Payline!K$5/10,COUNTIF(K135:K137,$W$1))+MIN(Payline!K$4/10,COUNTIF(K136:K138,$W$1))+MIN(Payline!K$3/10,COUNTIF(K137:K139,$W$1)),"")</f>
        <v/>
      </c>
      <c r="Y137" s="43" t="str">
        <f>IF($I137&lt;E$14,MIN(Payline!L$5/10,COUNTIF(L135:L137,$W$1))+MIN(Payline!L$4/10,COUNTIF(L136:L138,$W$1))+MIN(Payline!L$3/10,COUNTIF(L137:L139,$W$1)),"")</f>
        <v/>
      </c>
      <c r="Z137" s="43" t="str">
        <f>IF($I137&lt;F$14,MIN(Payline!M$5/10,COUNTIF(M135:M137,$W$1))+MIN(Payline!M$4/10,COUNTIF(M136:M138,$W$1))+MIN(Payline!M$3/10,COUNTIF(M137:M139,$W$1)),"")</f>
        <v/>
      </c>
      <c r="AA137" s="43" t="str">
        <f>IF($I137&lt;G$14,MIN(Payline!N$5/10,COUNTIF(N135:N137,$W$1))+MIN(Payline!N$4/10,COUNTIF(N136:N138,$W$1))+MIN(Payline!N$3/10,COUNTIF(N137:N139,$W$1)),"")</f>
        <v/>
      </c>
      <c r="AB137" s="46">
        <v>133</v>
      </c>
      <c r="AC137" s="43" t="str">
        <f>IF($I137&lt;C$14,MIN(Payline!J$5/10,COUNTIF(J135:J137,$AC$1))+MIN(Payline!J$4/10,COUNTIF(J136:J138,$AC$1))+MIN(Payline!J$3/10,COUNTIF(J137:J139,$AC$1)),"")</f>
        <v/>
      </c>
      <c r="AD137" s="43" t="str">
        <f>IF($I137&lt;D$14,MIN(Payline!K$5/10,COUNTIF(K135:K137,$AC$1))+MIN(Payline!K$4/10,COUNTIF(K136:K138,$AC$1))+MIN(Payline!K$3/10,COUNTIF(K137:K139,$AC$1)),"")</f>
        <v/>
      </c>
      <c r="AE137" s="43" t="str">
        <f>IF($I137&lt;E$14,MIN(Payline!L$5/10,COUNTIF(L135:L137,$AC$1))+MIN(Payline!L$4/10,COUNTIF(L136:L138,$AC$1))+MIN(Payline!L$3/10,COUNTIF(L137:L139,$AC$1)),"")</f>
        <v/>
      </c>
      <c r="AF137" s="43" t="str">
        <f>IF($I137&lt;F$14,MIN(Payline!M$5/10,COUNTIF(M135:M137,$AC$1))+MIN(Payline!M$4/10,COUNTIF(M136:M138,$AC$1))+MIN(Payline!M$3/10,COUNTIF(M137:M139,$AC$1)),"")</f>
        <v/>
      </c>
      <c r="AG137" s="43" t="str">
        <f>IF($I137&lt;G$14,MIN(Payline!N$5/10,COUNTIF(N135:N137,$AC$1))+MIN(Payline!N$4/10,COUNTIF(N136:N138,$AC$1))+MIN(Payline!N$3/10,COUNTIF(N137:N139,$AC$1)),"")</f>
        <v/>
      </c>
      <c r="AH137" s="46">
        <v>133</v>
      </c>
      <c r="AI137" s="43" t="str">
        <f>IF($I137&lt;C$14,MIN(Payline!J$5/10,COUNTIF(J135:J137,$AI$1))+MIN(Payline!J$4/10,COUNTIF(J136:J138,$AI$1))+MIN(Payline!J$3/10,COUNTIF(J137:J139,$AI$1)),"")</f>
        <v/>
      </c>
      <c r="AJ137" s="43" t="str">
        <f>IF($I137&lt;D$14,MIN(Payline!K$5/10,COUNTIF(K135:K137,$AI$1))+MIN(Payline!K$4/10,COUNTIF(K136:K138,$AI$1))+MIN(Payline!K$3/10,COUNTIF(K137:K139,$AI$1)),"")</f>
        <v/>
      </c>
      <c r="AK137" s="43" t="str">
        <f>IF($I137&lt;E$14,MIN(Payline!L$5/10,COUNTIF(L135:L137,$AI$1))+MIN(Payline!L$4/10,COUNTIF(L136:L138,$AI$1))+MIN(Payline!L$3/10,COUNTIF(L137:L139,$AI$1)),"")</f>
        <v/>
      </c>
      <c r="AL137" s="43" t="str">
        <f>IF($I137&lt;F$14,MIN(Payline!M$5/10,COUNTIF(M135:M137,$AI$1))+MIN(Payline!M$4/10,COUNTIF(M136:M138,$AI$1))+MIN(Payline!M$3/10,COUNTIF(M137:M139,$AI$1)),"")</f>
        <v/>
      </c>
      <c r="AM137" s="43" t="str">
        <f>IF($I137&lt;G$14,MIN(Payline!N$5/10,COUNTIF(N135:N137,$AI$1))+MIN(Payline!N$4/10,COUNTIF(N136:N138,$AI$1))+MIN(Payline!N$3/10,COUNTIF(N137:N139,$AI$1)),"")</f>
        <v/>
      </c>
      <c r="AN137" s="46">
        <v>133</v>
      </c>
      <c r="AO137" s="43" t="str">
        <f>IF($I137&lt;C$14,MIN(Payline!J$5/10,COUNTIF(J135:J137,$AO$1))+MIN(Payline!J$4/10,COUNTIF(J136:J138,$AO$1))+MIN(Payline!J$3/10,COUNTIF(J137:J139,$AO$1)),"")</f>
        <v/>
      </c>
      <c r="AP137" s="43" t="str">
        <f>IF($I137&lt;D$14,MIN(Payline!K$5/10,COUNTIF(K135:K137,$AO$1))+MIN(Payline!K$4/10,COUNTIF(K136:K138,$AO$1))+MIN(Payline!K$3/10,COUNTIF(K137:K139,$AO$1)),"")</f>
        <v/>
      </c>
      <c r="AQ137" s="43" t="str">
        <f>IF($I137&lt;E$14,MIN(Payline!L$5/10,COUNTIF(L135:L137,$AO$1))+MIN(Payline!L$4/10,COUNTIF(L136:L138,$AO$1))+MIN(Payline!L$3/10,COUNTIF(L137:L139,$AO$1)),"")</f>
        <v/>
      </c>
      <c r="AR137" s="43" t="str">
        <f>IF($I137&lt;F$14,MIN(Payline!M$5/10,COUNTIF(M135:M137,$AO$1))+MIN(Payline!M$4/10,COUNTIF(M136:M138,$AO$1))+MIN(Payline!M$3/10,COUNTIF(M137:M139,$AO$1)),"")</f>
        <v/>
      </c>
      <c r="AS137" s="43" t="str">
        <f>IF($I137&lt;G$14,MIN(Payline!N$5/10,COUNTIF(N135:N137,$AO$1))+MIN(Payline!N$4/10,COUNTIF(N136:N138,$AO$1))+MIN(Payline!N$3/10,COUNTIF(N137:N139,$AO$1)),"")</f>
        <v/>
      </c>
      <c r="AT137" s="46">
        <v>133</v>
      </c>
      <c r="AU137" s="43" t="str">
        <f>IF($I137&lt;C$14,MIN(Payline!J$5/10,COUNTIF(J135:J137,$AU$1))+MIN(Payline!J$4/10,COUNTIF(J136:J138,$AU$1))+MIN(Payline!J$3/10,COUNTIF(J137:J139,$AU$1)),"")</f>
        <v/>
      </c>
      <c r="AV137" s="43" t="str">
        <f>IF($I137&lt;D$14,MIN(Payline!K$5/10,COUNTIF(K135:K137,$AU$1))+MIN(Payline!K$4/10,COUNTIF(K136:K138,$AU$1))+MIN(Payline!K$3/10,COUNTIF(K137:K139,$AU$1)),"")</f>
        <v/>
      </c>
      <c r="AW137" s="43" t="str">
        <f>IF($I137&lt;E$14,MIN(Payline!L$5/10,COUNTIF(L135:L137,$AU$1))+MIN(Payline!L$4/10,COUNTIF(L136:L138,$AU$1))+MIN(Payline!L$3/10,COUNTIF(L137:L139,$AU$1)),"")</f>
        <v/>
      </c>
      <c r="AX137" s="43" t="str">
        <f>IF($I137&lt;F$14,MIN(Payline!M$5/10,COUNTIF(M135:M137,$AU$1))+MIN(Payline!M$4/10,COUNTIF(M136:M138,$AU$1))+MIN(Payline!M$3/10,COUNTIF(M137:M139,$AU$1)),"")</f>
        <v/>
      </c>
      <c r="AY137" s="43" t="str">
        <f>IF($I137&lt;G$14,MIN(Payline!N$5/10,COUNTIF(N135:N137,$AU$1))+MIN(Payline!N$4/10,COUNTIF(N136:N138,$AU$1))+MIN(Payline!N$3/10,COUNTIF(N137:N139,$AU$1)),"")</f>
        <v/>
      </c>
      <c r="AZ137" s="46">
        <v>133</v>
      </c>
      <c r="BA137" s="43" t="str" cm="1">
        <f t="array" aca="1" ref="BA137" ca="1">_xlfn.IFS(
    $I137=0,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$I137&lt;C$14, MIN(Payline!J$5/10, COUNTIF(J135:J137, $BA$1)) +
              MIN(Payline!J$4/10, COUNTIF(J136:J138, $BA$1)) +
              MIN(Payline!J$3/10, COUNTIF(J137:J139, $BA$1)),
    TRUE, ""
)</f>
        <v/>
      </c>
      <c r="BB137" s="43" t="str" cm="1">
        <f t="array" aca="1" ref="BB137" ca="1">_xlfn.IFS(
    $I137=0,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$I137&lt;D$14, MIN(Payline!K$5/10, COUNTIF(K135:K137, $BA$1)) +
              MIN(Payline!K$4/10, COUNTIF(K136:K138, $BA$1)) +
              MIN(Payline!K$3/10, COUNTIF(K137:K139, $BA$1)),
    TRUE, ""
)</f>
        <v/>
      </c>
      <c r="BC137" s="43" t="str" cm="1">
        <f t="array" aca="1" ref="BC137" ca="1">_xlfn.IFS(
    $I137=0,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$I137&lt;E$14, MIN(Payline!L$5/10, COUNTIF(L135:L137, $BA$1)) +
              MIN(Payline!L$4/10, COUNTIF(L136:L138, $BA$1)) +
              MIN(Payline!L$3/10, COUNTIF(L137:L139, $BA$1)),
    TRUE, ""
)</f>
        <v/>
      </c>
      <c r="BD137" s="43" t="str" cm="1">
        <f t="array" aca="1" ref="BD137" ca="1">_xlfn.IFS(
    $I137=0,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$I137&lt;F$14, MIN(Payline!M$5/10, COUNTIF(M135:M137, $BA$1)) +
              MIN(Payline!M$4/10, COUNTIF(M136:M138, $BA$1)) +
              MIN(Payline!M$3/10, COUNTIF(M137:M139, $BA$1)),
    TRUE, ""
)</f>
        <v/>
      </c>
      <c r="BE137" s="43" t="str" cm="1">
        <f t="array" aca="1" ref="BE137" ca="1">_xlfn.IFS(
    $I137=0,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$I137&lt;G$14, MIN(Payline!N$5/10, COUNTIF(N135:N137, $BA$1)) +
              MIN(Payline!N$4/10, COUNTIF(N136:N138, $BA$1)) +
              MIN(Payline!N$3/10, COUNTIF(N137:N139, $BA$1)),
    TRUE, ""
)</f>
        <v/>
      </c>
      <c r="BF137" s="46">
        <v>133</v>
      </c>
      <c r="BG137" s="43" t="str">
        <f>IF($I137&lt;C$14,MIN(Payline!J$5/10,COUNTIF(J135:J137,$BG$1))+MIN(Payline!J$4/10,COUNTIF(J136:J138,$BG$1))+MIN(Payline!J$3/10,COUNTIF(J137:J139,$BG$1)),"")</f>
        <v/>
      </c>
      <c r="BH137" s="43" t="str">
        <f>IF($I137&lt;D$14,MIN(Payline!K$5/10,COUNTIF(K135:K137,$BG$1))+MIN(Payline!K$4/10,COUNTIF(K136:K138,$BG$1))+MIN(Payline!K$3/10,COUNTIF(K137:K139,$BG$1)),"")</f>
        <v/>
      </c>
      <c r="BI137" s="43" t="str">
        <f>IF($I137&lt;E$14,MIN(Payline!L$5/10,COUNTIF(L135:L137,$BG$1))+MIN(Payline!L$4/10,COUNTIF(L136:L138,$BG$1))+MIN(Payline!L$3/10,COUNTIF(L137:L139,$BG$1)),"")</f>
        <v/>
      </c>
      <c r="BJ137" s="43" t="str">
        <f>IF($I137&lt;F$14,MIN(Payline!M$5/10,COUNTIF(M135:M137,$BG$1))+MIN(Payline!M$4/10,COUNTIF(M136:M138,$BG$1))+MIN(Payline!M$3/10,COUNTIF(M137:M139,$BG$1)),"")</f>
        <v/>
      </c>
      <c r="BK137" s="43" t="str">
        <f>IF($I137&lt;G$14,MIN(Payline!N$5/10,COUNTIF(N135:N137,$BG$1))+MIN(Payline!N$4/10,COUNTIF(N136:N138,$BG$1))+MIN(Payline!N$3/10,COUNTIF(N137:N139,$BG$1)),"")</f>
        <v/>
      </c>
      <c r="BL137" s="46">
        <v>133</v>
      </c>
      <c r="BM137" s="43" t="str" cm="1">
        <f t="array" aca="1" ref="BM137" ca="1">_xlfn.IFS(
    $I137=0,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$I137&lt;C$14, MIN(Payline!J$5/10, COUNTIF(J135:J137, $BM$1)) +
              MIN(Payline!J$4/10, COUNTIF(J136:J138, $BM$1)) +
              MIN(Payline!J$3/10, COUNTIF(J137:J139, $BM$1)),
    TRUE, ""
)</f>
        <v/>
      </c>
      <c r="BN137" s="43" t="str" cm="1">
        <f t="array" aca="1" ref="BN137" ca="1">_xlfn.IFS(
    $I137=0,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$I137&lt;D$14, MIN(Payline!K$5/10, COUNTIF(K135:K137, $BM$1)) +
              MIN(Payline!K$4/10, COUNTIF(K136:K138, $BM$1)) +
              MIN(Payline!K$3/10, COUNTIF(K137:K139, $BM$1)),
    TRUE, ""
)</f>
        <v/>
      </c>
      <c r="BO137" s="43" t="str" cm="1">
        <f t="array" aca="1" ref="BO137" ca="1">_xlfn.IFS(
    $I137=0,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$I137&lt;E$14, MIN(Payline!L$5/10, COUNTIF(L135:L137, $BM$1)) +
              MIN(Payline!L$4/10, COUNTIF(L136:L138, $BM$1)) +
              MIN(Payline!L$3/10, COUNTIF(L137:L139, $BM$1)),
    TRUE, ""
)</f>
        <v/>
      </c>
      <c r="BP137" s="43" t="str" cm="1">
        <f t="array" aca="1" ref="BP137" ca="1">_xlfn.IFS(
    $I137=0,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$I137&lt;F$14, MIN(Payline!M$5/10, COUNTIF(M135:M137, $BM$1)) +
              MIN(Payline!M$4/10, COUNTIF(M136:M138, $BM$1)) +
              MIN(Payline!M$3/10, COUNTIF(M137:M139, $BM$1)),
    TRUE, ""
)</f>
        <v/>
      </c>
      <c r="BQ137" s="161" t="str" cm="1">
        <f t="array" aca="1" ref="BQ137" ca="1">_xlfn.IFS(
    $I137=0,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$I137&lt;G$14, MIN(Payline!N$5/10, COUNTIF(N135:N137, $BM$1)) +
              MIN(Payline!N$4/10, COUNTIF(N136:N138, $BM$1)) +
              MIN(Payline!N$3/10, COUNTIF(N137:N139, $BM$1)),
    TRUE, ""
)</f>
        <v/>
      </c>
    </row>
    <row r="138" spans="1:69">
      <c r="A138" s="90" t="s">
        <v>10</v>
      </c>
      <c r="B138" s="63">
        <v>4</v>
      </c>
      <c r="C138" s="90">
        <f t="shared" ca="1" si="36"/>
        <v>8.6999999999999993</v>
      </c>
      <c r="D138" s="43">
        <f t="shared" ca="1" si="36"/>
        <v>8.6999999999999993</v>
      </c>
      <c r="E138" s="43">
        <f t="shared" ca="1" si="36"/>
        <v>8.6999999999999993</v>
      </c>
      <c r="F138" s="43">
        <f t="shared" ca="1" si="36"/>
        <v>8.6</v>
      </c>
      <c r="G138" s="89">
        <f t="shared" ca="1" si="36"/>
        <v>8.6999999999999993</v>
      </c>
      <c r="I138" s="84">
        <v>134</v>
      </c>
      <c r="J138" s="83"/>
      <c r="K138" s="83"/>
      <c r="L138" s="83"/>
      <c r="M138" s="83"/>
      <c r="N138" s="83"/>
      <c r="P138" s="46">
        <v>134</v>
      </c>
      <c r="Q138" s="43" t="str">
        <f>IF($I138&lt;C$14,MIN(Payline!J$5/10,COUNTIF(J136:J138,$Q$1))+MIN(Payline!J$4/10,COUNTIF(J137:J139,$Q$1))+MIN(Payline!J$3/10,COUNTIF(J138:J140,$Q$1)),"")</f>
        <v/>
      </c>
      <c r="R138" s="43" t="str">
        <f>IF($I138&lt;D$14,MIN(Payline!K$5/10,COUNTIF(K136:K138,$Q$1))+MIN(Payline!K$4/10,COUNTIF(K137:K139,$Q$1))+MIN(Payline!K$3/10,COUNTIF(K138:K140,$Q$1)),"")</f>
        <v/>
      </c>
      <c r="S138" s="43" t="str">
        <f>IF($I138&lt;E$14,MIN(Payline!L$5/10,COUNTIF(L136:L138,$Q$1))+MIN(Payline!L$4/10,COUNTIF(L137:L139,$Q$1))+MIN(Payline!L$3/10,COUNTIF(L138:L140,$Q$1)),"")</f>
        <v/>
      </c>
      <c r="T138" s="43" t="str">
        <f>IF($I138&lt;F$14,MIN(Payline!M$5/10,COUNTIF(M136:M138,$Q$1))+MIN(Payline!M$4/10,COUNTIF(M137:M139,$Q$1))+MIN(Payline!M$3/10,COUNTIF(M138:M140,$Q$1)),"")</f>
        <v/>
      </c>
      <c r="U138" s="43" t="str">
        <f>IF($I138&lt;G$14,MIN(Payline!N$5/10,COUNTIF(N136:N138,$Q$1))+MIN(Payline!N$4/10,COUNTIF(N137:N139,$Q$1))+MIN(Payline!N$3/10,COUNTIF(N138:N140,$Q$1)),"")</f>
        <v/>
      </c>
      <c r="V138" s="46">
        <v>134</v>
      </c>
      <c r="W138" s="43" t="str">
        <f>IF($I138&lt;C$14,MIN(Payline!J$5/10,COUNTIF(J136:J138,$W$1))+MIN(Payline!J$4/10,COUNTIF(J137:J139,$W$1))+MIN(Payline!J$3/10,COUNTIF(J138:J140,$W$1)),"")</f>
        <v/>
      </c>
      <c r="X138" s="43" t="str">
        <f>IF($I138&lt;D$14,MIN(Payline!K$5/10,COUNTIF(K136:K138,$W$1))+MIN(Payline!K$4/10,COUNTIF(K137:K139,$W$1))+MIN(Payline!K$3/10,COUNTIF(K138:K140,$W$1)),"")</f>
        <v/>
      </c>
      <c r="Y138" s="43" t="str">
        <f>IF($I138&lt;E$14,MIN(Payline!L$5/10,COUNTIF(L136:L138,$W$1))+MIN(Payline!L$4/10,COUNTIF(L137:L139,$W$1))+MIN(Payline!L$3/10,COUNTIF(L138:L140,$W$1)),"")</f>
        <v/>
      </c>
      <c r="Z138" s="43" t="str">
        <f>IF($I138&lt;F$14,MIN(Payline!M$5/10,COUNTIF(M136:M138,$W$1))+MIN(Payline!M$4/10,COUNTIF(M137:M139,$W$1))+MIN(Payline!M$3/10,COUNTIF(M138:M140,$W$1)),"")</f>
        <v/>
      </c>
      <c r="AA138" s="43" t="str">
        <f>IF($I138&lt;G$14,MIN(Payline!N$5/10,COUNTIF(N136:N138,$W$1))+MIN(Payline!N$4/10,COUNTIF(N137:N139,$W$1))+MIN(Payline!N$3/10,COUNTIF(N138:N140,$W$1)),"")</f>
        <v/>
      </c>
      <c r="AB138" s="46">
        <v>134</v>
      </c>
      <c r="AC138" s="43" t="str">
        <f>IF($I138&lt;C$14,MIN(Payline!J$5/10,COUNTIF(J136:J138,$AC$1))+MIN(Payline!J$4/10,COUNTIF(J137:J139,$AC$1))+MIN(Payline!J$3/10,COUNTIF(J138:J140,$AC$1)),"")</f>
        <v/>
      </c>
      <c r="AD138" s="43" t="str">
        <f>IF($I138&lt;D$14,MIN(Payline!K$5/10,COUNTIF(K136:K138,$AC$1))+MIN(Payline!K$4/10,COUNTIF(K137:K139,$AC$1))+MIN(Payline!K$3/10,COUNTIF(K138:K140,$AC$1)),"")</f>
        <v/>
      </c>
      <c r="AE138" s="43" t="str">
        <f>IF($I138&lt;E$14,MIN(Payline!L$5/10,COUNTIF(L136:L138,$AC$1))+MIN(Payline!L$4/10,COUNTIF(L137:L139,$AC$1))+MIN(Payline!L$3/10,COUNTIF(L138:L140,$AC$1)),"")</f>
        <v/>
      </c>
      <c r="AF138" s="43" t="str">
        <f>IF($I138&lt;F$14,MIN(Payline!M$5/10,COUNTIF(M136:M138,$AC$1))+MIN(Payline!M$4/10,COUNTIF(M137:M139,$AC$1))+MIN(Payline!M$3/10,COUNTIF(M138:M140,$AC$1)),"")</f>
        <v/>
      </c>
      <c r="AG138" s="43" t="str">
        <f>IF($I138&lt;G$14,MIN(Payline!N$5/10,COUNTIF(N136:N138,$AC$1))+MIN(Payline!N$4/10,COUNTIF(N137:N139,$AC$1))+MIN(Payline!N$3/10,COUNTIF(N138:N140,$AC$1)),"")</f>
        <v/>
      </c>
      <c r="AH138" s="46">
        <v>134</v>
      </c>
      <c r="AI138" s="43" t="str">
        <f>IF($I138&lt;C$14,MIN(Payline!J$5/10,COUNTIF(J136:J138,$AI$1))+MIN(Payline!J$4/10,COUNTIF(J137:J139,$AI$1))+MIN(Payline!J$3/10,COUNTIF(J138:J140,$AI$1)),"")</f>
        <v/>
      </c>
      <c r="AJ138" s="43" t="str">
        <f>IF($I138&lt;D$14,MIN(Payline!K$5/10,COUNTIF(K136:K138,$AI$1))+MIN(Payline!K$4/10,COUNTIF(K137:K139,$AI$1))+MIN(Payline!K$3/10,COUNTIF(K138:K140,$AI$1)),"")</f>
        <v/>
      </c>
      <c r="AK138" s="43" t="str">
        <f>IF($I138&lt;E$14,MIN(Payline!L$5/10,COUNTIF(L136:L138,$AI$1))+MIN(Payline!L$4/10,COUNTIF(L137:L139,$AI$1))+MIN(Payline!L$3/10,COUNTIF(L138:L140,$AI$1)),"")</f>
        <v/>
      </c>
      <c r="AL138" s="43" t="str">
        <f>IF($I138&lt;F$14,MIN(Payline!M$5/10,COUNTIF(M136:M138,$AI$1))+MIN(Payline!M$4/10,COUNTIF(M137:M139,$AI$1))+MIN(Payline!M$3/10,COUNTIF(M138:M140,$AI$1)),"")</f>
        <v/>
      </c>
      <c r="AM138" s="43" t="str">
        <f>IF($I138&lt;G$14,MIN(Payline!N$5/10,COUNTIF(N136:N138,$AI$1))+MIN(Payline!N$4/10,COUNTIF(N137:N139,$AI$1))+MIN(Payline!N$3/10,COUNTIF(N138:N140,$AI$1)),"")</f>
        <v/>
      </c>
      <c r="AN138" s="46">
        <v>134</v>
      </c>
      <c r="AO138" s="43" t="str">
        <f>IF($I138&lt;C$14,MIN(Payline!J$5/10,COUNTIF(J136:J138,$AO$1))+MIN(Payline!J$4/10,COUNTIF(J137:J139,$AO$1))+MIN(Payline!J$3/10,COUNTIF(J138:J140,$AO$1)),"")</f>
        <v/>
      </c>
      <c r="AP138" s="43" t="str">
        <f>IF($I138&lt;D$14,MIN(Payline!K$5/10,COUNTIF(K136:K138,$AO$1))+MIN(Payline!K$4/10,COUNTIF(K137:K139,$AO$1))+MIN(Payline!K$3/10,COUNTIF(K138:K140,$AO$1)),"")</f>
        <v/>
      </c>
      <c r="AQ138" s="43" t="str">
        <f>IF($I138&lt;E$14,MIN(Payline!L$5/10,COUNTIF(L136:L138,$AO$1))+MIN(Payline!L$4/10,COUNTIF(L137:L139,$AO$1))+MIN(Payline!L$3/10,COUNTIF(L138:L140,$AO$1)),"")</f>
        <v/>
      </c>
      <c r="AR138" s="43" t="str">
        <f>IF($I138&lt;F$14,MIN(Payline!M$5/10,COUNTIF(M136:M138,$AO$1))+MIN(Payline!M$4/10,COUNTIF(M137:M139,$AO$1))+MIN(Payline!M$3/10,COUNTIF(M138:M140,$AO$1)),"")</f>
        <v/>
      </c>
      <c r="AS138" s="43" t="str">
        <f>IF($I138&lt;G$14,MIN(Payline!N$5/10,COUNTIF(N136:N138,$AO$1))+MIN(Payline!N$4/10,COUNTIF(N137:N139,$AO$1))+MIN(Payline!N$3/10,COUNTIF(N138:N140,$AO$1)),"")</f>
        <v/>
      </c>
      <c r="AT138" s="46">
        <v>134</v>
      </c>
      <c r="AU138" s="43" t="str">
        <f>IF($I138&lt;C$14,MIN(Payline!J$5/10,COUNTIF(J136:J138,$AU$1))+MIN(Payline!J$4/10,COUNTIF(J137:J139,$AU$1))+MIN(Payline!J$3/10,COUNTIF(J138:J140,$AU$1)),"")</f>
        <v/>
      </c>
      <c r="AV138" s="43" t="str">
        <f>IF($I138&lt;D$14,MIN(Payline!K$5/10,COUNTIF(K136:K138,$AU$1))+MIN(Payline!K$4/10,COUNTIF(K137:K139,$AU$1))+MIN(Payline!K$3/10,COUNTIF(K138:K140,$AU$1)),"")</f>
        <v/>
      </c>
      <c r="AW138" s="43" t="str">
        <f>IF($I138&lt;E$14,MIN(Payline!L$5/10,COUNTIF(L136:L138,$AU$1))+MIN(Payline!L$4/10,COUNTIF(L137:L139,$AU$1))+MIN(Payline!L$3/10,COUNTIF(L138:L140,$AU$1)),"")</f>
        <v/>
      </c>
      <c r="AX138" s="43" t="str">
        <f>IF($I138&lt;F$14,MIN(Payline!M$5/10,COUNTIF(M136:M138,$AU$1))+MIN(Payline!M$4/10,COUNTIF(M137:M139,$AU$1))+MIN(Payline!M$3/10,COUNTIF(M138:M140,$AU$1)),"")</f>
        <v/>
      </c>
      <c r="AY138" s="43" t="str">
        <f>IF($I138&lt;G$14,MIN(Payline!N$5/10,COUNTIF(N136:N138,$AU$1))+MIN(Payline!N$4/10,COUNTIF(N137:N139,$AU$1))+MIN(Payline!N$3/10,COUNTIF(N138:N140,$AU$1)),"")</f>
        <v/>
      </c>
      <c r="AZ138" s="46">
        <v>134</v>
      </c>
      <c r="BA138" s="43" t="str" cm="1">
        <f t="array" aca="1" ref="BA138" ca="1">_xlfn.IFS(
    $I138=0,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$I138&lt;C$14, MIN(Payline!J$5/10, COUNTIF(J136:J138, $BA$1)) +
              MIN(Payline!J$4/10, COUNTIF(J137:J139, $BA$1)) +
              MIN(Payline!J$3/10, COUNTIF(J138:J140, $BA$1)),
    TRUE, ""
)</f>
        <v/>
      </c>
      <c r="BB138" s="43" t="str" cm="1">
        <f t="array" aca="1" ref="BB138" ca="1">_xlfn.IFS(
    $I138=0,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$I138&lt;D$14, MIN(Payline!K$5/10, COUNTIF(K136:K138, $BA$1)) +
              MIN(Payline!K$4/10, COUNTIF(K137:K139, $BA$1)) +
              MIN(Payline!K$3/10, COUNTIF(K138:K140, $BA$1)),
    TRUE, ""
)</f>
        <v/>
      </c>
      <c r="BC138" s="43" t="str" cm="1">
        <f t="array" aca="1" ref="BC138" ca="1">_xlfn.IFS(
    $I138=0,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$I138&lt;E$14, MIN(Payline!L$5/10, COUNTIF(L136:L138, $BA$1)) +
              MIN(Payline!L$4/10, COUNTIF(L137:L139, $BA$1)) +
              MIN(Payline!L$3/10, COUNTIF(L138:L140, $BA$1)),
    TRUE, ""
)</f>
        <v/>
      </c>
      <c r="BD138" s="43" t="str" cm="1">
        <f t="array" aca="1" ref="BD138" ca="1">_xlfn.IFS(
    $I138=0,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$I138&lt;F$14, MIN(Payline!M$5/10, COUNTIF(M136:M138, $BA$1)) +
              MIN(Payline!M$4/10, COUNTIF(M137:M139, $BA$1)) +
              MIN(Payline!M$3/10, COUNTIF(M138:M140, $BA$1)),
    TRUE, ""
)</f>
        <v/>
      </c>
      <c r="BE138" s="43" t="str" cm="1">
        <f t="array" aca="1" ref="BE138" ca="1">_xlfn.IFS(
    $I138=0,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$I138&lt;G$14, MIN(Payline!N$5/10, COUNTIF(N136:N138, $BA$1)) +
              MIN(Payline!N$4/10, COUNTIF(N137:N139, $BA$1)) +
              MIN(Payline!N$3/10, COUNTIF(N138:N140, $BA$1)),
    TRUE, ""
)</f>
        <v/>
      </c>
      <c r="BF138" s="46">
        <v>134</v>
      </c>
      <c r="BG138" s="43" t="str">
        <f>IF($I138&lt;C$14,MIN(Payline!J$5/10,COUNTIF(J136:J138,$BG$1))+MIN(Payline!J$4/10,COUNTIF(J137:J139,$BG$1))+MIN(Payline!J$3/10,COUNTIF(J138:J140,$BG$1)),"")</f>
        <v/>
      </c>
      <c r="BH138" s="43" t="str">
        <f>IF($I138&lt;D$14,MIN(Payline!K$5/10,COUNTIF(K136:K138,$BG$1))+MIN(Payline!K$4/10,COUNTIF(K137:K139,$BG$1))+MIN(Payline!K$3/10,COUNTIF(K138:K140,$BG$1)),"")</f>
        <v/>
      </c>
      <c r="BI138" s="43" t="str">
        <f>IF($I138&lt;E$14,MIN(Payline!L$5/10,COUNTIF(L136:L138,$BG$1))+MIN(Payline!L$4/10,COUNTIF(L137:L139,$BG$1))+MIN(Payline!L$3/10,COUNTIF(L138:L140,$BG$1)),"")</f>
        <v/>
      </c>
      <c r="BJ138" s="43" t="str">
        <f>IF($I138&lt;F$14,MIN(Payline!M$5/10,COUNTIF(M136:M138,$BG$1))+MIN(Payline!M$4/10,COUNTIF(M137:M139,$BG$1))+MIN(Payline!M$3/10,COUNTIF(M138:M140,$BG$1)),"")</f>
        <v/>
      </c>
      <c r="BK138" s="43" t="str">
        <f>IF($I138&lt;G$14,MIN(Payline!N$5/10,COUNTIF(N136:N138,$BG$1))+MIN(Payline!N$4/10,COUNTIF(N137:N139,$BG$1))+MIN(Payline!N$3/10,COUNTIF(N138:N140,$BG$1)),"")</f>
        <v/>
      </c>
      <c r="BL138" s="46">
        <v>134</v>
      </c>
      <c r="BM138" s="43" t="str" cm="1">
        <f t="array" aca="1" ref="BM138" ca="1">_xlfn.IFS(
    $I138=0,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$I138&lt;C$14, MIN(Payline!J$5/10, COUNTIF(J136:J138, $BM$1)) +
              MIN(Payline!J$4/10, COUNTIF(J137:J139, $BM$1)) +
              MIN(Payline!J$3/10, COUNTIF(J138:J140, $BM$1)),
    TRUE, ""
)</f>
        <v/>
      </c>
      <c r="BN138" s="43" t="str" cm="1">
        <f t="array" aca="1" ref="BN138" ca="1">_xlfn.IFS(
    $I138=0,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$I138&lt;D$14, MIN(Payline!K$5/10, COUNTIF(K136:K138, $BM$1)) +
              MIN(Payline!K$4/10, COUNTIF(K137:K139, $BM$1)) +
              MIN(Payline!K$3/10, COUNTIF(K138:K140, $BM$1)),
    TRUE, ""
)</f>
        <v/>
      </c>
      <c r="BO138" s="43" t="str" cm="1">
        <f t="array" aca="1" ref="BO138" ca="1">_xlfn.IFS(
    $I138=0,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$I138&lt;E$14, MIN(Payline!L$5/10, COUNTIF(L136:L138, $BM$1)) +
              MIN(Payline!L$4/10, COUNTIF(L137:L139, $BM$1)) +
              MIN(Payline!L$3/10, COUNTIF(L138:L140, $BM$1)),
    TRUE, ""
)</f>
        <v/>
      </c>
      <c r="BP138" s="43" t="str" cm="1">
        <f t="array" aca="1" ref="BP138" ca="1">_xlfn.IFS(
    $I138=0,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$I138&lt;F$14, MIN(Payline!M$5/10, COUNTIF(M136:M138, $BM$1)) +
              MIN(Payline!M$4/10, COUNTIF(M137:M139, $BM$1)) +
              MIN(Payline!M$3/10, COUNTIF(M138:M140, $BM$1)),
    TRUE, ""
)</f>
        <v/>
      </c>
      <c r="BQ138" s="161" t="str" cm="1">
        <f t="array" aca="1" ref="BQ138" ca="1">_xlfn.IFS(
    $I138=0,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$I138&lt;G$14, MIN(Payline!N$5/10, COUNTIF(N136:N138, $BM$1)) +
              MIN(Payline!N$4/10, COUNTIF(N137:N139, $BM$1)) +
              MIN(Payline!N$3/10, COUNTIF(N138:N140, $BM$1)),
    TRUE, ""
)</f>
        <v/>
      </c>
    </row>
    <row r="139" spans="1:69">
      <c r="A139" s="90" t="s">
        <v>9</v>
      </c>
      <c r="B139" s="63">
        <v>5</v>
      </c>
      <c r="C139" s="90">
        <f t="shared" ca="1" si="36"/>
        <v>33</v>
      </c>
      <c r="D139" s="43">
        <f t="shared" ca="1" si="36"/>
        <v>33</v>
      </c>
      <c r="E139" s="43">
        <f t="shared" ca="1" si="36"/>
        <v>33</v>
      </c>
      <c r="F139" s="43">
        <f t="shared" ca="1" si="36"/>
        <v>33</v>
      </c>
      <c r="G139" s="89">
        <f t="shared" ca="1" si="36"/>
        <v>33</v>
      </c>
      <c r="I139" s="84">
        <v>135</v>
      </c>
      <c r="J139" s="83"/>
      <c r="K139" s="83"/>
      <c r="L139" s="83"/>
      <c r="M139" s="83"/>
      <c r="N139" s="83"/>
      <c r="P139" s="46">
        <v>135</v>
      </c>
      <c r="Q139" s="43" t="str">
        <f>IF($I139&lt;C$14,MIN(Payline!J$5/10,COUNTIF(J137:J139,$Q$1))+MIN(Payline!J$4/10,COUNTIF(J138:J140,$Q$1))+MIN(Payline!J$3/10,COUNTIF(J139:J141,$Q$1)),"")</f>
        <v/>
      </c>
      <c r="R139" s="43" t="str">
        <f>IF($I139&lt;D$14,MIN(Payline!K$5/10,COUNTIF(K137:K139,$Q$1))+MIN(Payline!K$4/10,COUNTIF(K138:K140,$Q$1))+MIN(Payline!K$3/10,COUNTIF(K139:K141,$Q$1)),"")</f>
        <v/>
      </c>
      <c r="S139" s="43" t="str">
        <f>IF($I139&lt;E$14,MIN(Payline!L$5/10,COUNTIF(L137:L139,$Q$1))+MIN(Payline!L$4/10,COUNTIF(L138:L140,$Q$1))+MIN(Payline!L$3/10,COUNTIF(L139:L141,$Q$1)),"")</f>
        <v/>
      </c>
      <c r="T139" s="43" t="str">
        <f>IF($I139&lt;F$14,MIN(Payline!M$5/10,COUNTIF(M137:M139,$Q$1))+MIN(Payline!M$4/10,COUNTIF(M138:M140,$Q$1))+MIN(Payline!M$3/10,COUNTIF(M139:M141,$Q$1)),"")</f>
        <v/>
      </c>
      <c r="U139" s="43" t="str">
        <f>IF($I139&lt;G$14,MIN(Payline!N$5/10,COUNTIF(N137:N139,$Q$1))+MIN(Payline!N$4/10,COUNTIF(N138:N140,$Q$1))+MIN(Payline!N$3/10,COUNTIF(N139:N141,$Q$1)),"")</f>
        <v/>
      </c>
      <c r="V139" s="46">
        <v>135</v>
      </c>
      <c r="W139" s="43" t="str">
        <f>IF($I139&lt;C$14,MIN(Payline!J$5/10,COUNTIF(J137:J139,$W$1))+MIN(Payline!J$4/10,COUNTIF(J138:J140,$W$1))+MIN(Payline!J$3/10,COUNTIF(J139:J141,$W$1)),"")</f>
        <v/>
      </c>
      <c r="X139" s="43" t="str">
        <f>IF($I139&lt;D$14,MIN(Payline!K$5/10,COUNTIF(K137:K139,$W$1))+MIN(Payline!K$4/10,COUNTIF(K138:K140,$W$1))+MIN(Payline!K$3/10,COUNTIF(K139:K141,$W$1)),"")</f>
        <v/>
      </c>
      <c r="Y139" s="43" t="str">
        <f>IF($I139&lt;E$14,MIN(Payline!L$5/10,COUNTIF(L137:L139,$W$1))+MIN(Payline!L$4/10,COUNTIF(L138:L140,$W$1))+MIN(Payline!L$3/10,COUNTIF(L139:L141,$W$1)),"")</f>
        <v/>
      </c>
      <c r="Z139" s="43" t="str">
        <f>IF($I139&lt;F$14,MIN(Payline!M$5/10,COUNTIF(M137:M139,$W$1))+MIN(Payline!M$4/10,COUNTIF(M138:M140,$W$1))+MIN(Payline!M$3/10,COUNTIF(M139:M141,$W$1)),"")</f>
        <v/>
      </c>
      <c r="AA139" s="43" t="str">
        <f>IF($I139&lt;G$14,MIN(Payline!N$5/10,COUNTIF(N137:N139,$W$1))+MIN(Payline!N$4/10,COUNTIF(N138:N140,$W$1))+MIN(Payline!N$3/10,COUNTIF(N139:N141,$W$1)),"")</f>
        <v/>
      </c>
      <c r="AB139" s="46">
        <v>135</v>
      </c>
      <c r="AC139" s="43" t="str">
        <f>IF($I139&lt;C$14,MIN(Payline!J$5/10,COUNTIF(J137:J139,$AC$1))+MIN(Payline!J$4/10,COUNTIF(J138:J140,$AC$1))+MIN(Payline!J$3/10,COUNTIF(J139:J141,$AC$1)),"")</f>
        <v/>
      </c>
      <c r="AD139" s="43" t="str">
        <f>IF($I139&lt;D$14,MIN(Payline!K$5/10,COUNTIF(K137:K139,$AC$1))+MIN(Payline!K$4/10,COUNTIF(K138:K140,$AC$1))+MIN(Payline!K$3/10,COUNTIF(K139:K141,$AC$1)),"")</f>
        <v/>
      </c>
      <c r="AE139" s="43" t="str">
        <f>IF($I139&lt;E$14,MIN(Payline!L$5/10,COUNTIF(L137:L139,$AC$1))+MIN(Payline!L$4/10,COUNTIF(L138:L140,$AC$1))+MIN(Payline!L$3/10,COUNTIF(L139:L141,$AC$1)),"")</f>
        <v/>
      </c>
      <c r="AF139" s="43" t="str">
        <f>IF($I139&lt;F$14,MIN(Payline!M$5/10,COUNTIF(M137:M139,$AC$1))+MIN(Payline!M$4/10,COUNTIF(M138:M140,$AC$1))+MIN(Payline!M$3/10,COUNTIF(M139:M141,$AC$1)),"")</f>
        <v/>
      </c>
      <c r="AG139" s="43" t="str">
        <f>IF($I139&lt;G$14,MIN(Payline!N$5/10,COUNTIF(N137:N139,$AC$1))+MIN(Payline!N$4/10,COUNTIF(N138:N140,$AC$1))+MIN(Payline!N$3/10,COUNTIF(N139:N141,$AC$1)),"")</f>
        <v/>
      </c>
      <c r="AH139" s="46">
        <v>135</v>
      </c>
      <c r="AI139" s="43" t="str">
        <f>IF($I139&lt;C$14,MIN(Payline!J$5/10,COUNTIF(J137:J139,$AI$1))+MIN(Payline!J$4/10,COUNTIF(J138:J140,$AI$1))+MIN(Payline!J$3/10,COUNTIF(J139:J141,$AI$1)),"")</f>
        <v/>
      </c>
      <c r="AJ139" s="43" t="str">
        <f>IF($I139&lt;D$14,MIN(Payline!K$5/10,COUNTIF(K137:K139,$AI$1))+MIN(Payline!K$4/10,COUNTIF(K138:K140,$AI$1))+MIN(Payline!K$3/10,COUNTIF(K139:K141,$AI$1)),"")</f>
        <v/>
      </c>
      <c r="AK139" s="43" t="str">
        <f>IF($I139&lt;E$14,MIN(Payline!L$5/10,COUNTIF(L137:L139,$AI$1))+MIN(Payline!L$4/10,COUNTIF(L138:L140,$AI$1))+MIN(Payline!L$3/10,COUNTIF(L139:L141,$AI$1)),"")</f>
        <v/>
      </c>
      <c r="AL139" s="43" t="str">
        <f>IF($I139&lt;F$14,MIN(Payline!M$5/10,COUNTIF(M137:M139,$AI$1))+MIN(Payline!M$4/10,COUNTIF(M138:M140,$AI$1))+MIN(Payline!M$3/10,COUNTIF(M139:M141,$AI$1)),"")</f>
        <v/>
      </c>
      <c r="AM139" s="43" t="str">
        <f>IF($I139&lt;G$14,MIN(Payline!N$5/10,COUNTIF(N137:N139,$AI$1))+MIN(Payline!N$4/10,COUNTIF(N138:N140,$AI$1))+MIN(Payline!N$3/10,COUNTIF(N139:N141,$AI$1)),"")</f>
        <v/>
      </c>
      <c r="AN139" s="46">
        <v>135</v>
      </c>
      <c r="AO139" s="43" t="str">
        <f>IF($I139&lt;C$14,MIN(Payline!J$5/10,COUNTIF(J137:J139,$AO$1))+MIN(Payline!J$4/10,COUNTIF(J138:J140,$AO$1))+MIN(Payline!J$3/10,COUNTIF(J139:J141,$AO$1)),"")</f>
        <v/>
      </c>
      <c r="AP139" s="43" t="str">
        <f>IF($I139&lt;D$14,MIN(Payline!K$5/10,COUNTIF(K137:K139,$AO$1))+MIN(Payline!K$4/10,COUNTIF(K138:K140,$AO$1))+MIN(Payline!K$3/10,COUNTIF(K139:K141,$AO$1)),"")</f>
        <v/>
      </c>
      <c r="AQ139" s="43" t="str">
        <f>IF($I139&lt;E$14,MIN(Payline!L$5/10,COUNTIF(L137:L139,$AO$1))+MIN(Payline!L$4/10,COUNTIF(L138:L140,$AO$1))+MIN(Payline!L$3/10,COUNTIF(L139:L141,$AO$1)),"")</f>
        <v/>
      </c>
      <c r="AR139" s="43" t="str">
        <f>IF($I139&lt;F$14,MIN(Payline!M$5/10,COUNTIF(M137:M139,$AO$1))+MIN(Payline!M$4/10,COUNTIF(M138:M140,$AO$1))+MIN(Payline!M$3/10,COUNTIF(M139:M141,$AO$1)),"")</f>
        <v/>
      </c>
      <c r="AS139" s="43" t="str">
        <f>IF($I139&lt;G$14,MIN(Payline!N$5/10,COUNTIF(N137:N139,$AO$1))+MIN(Payline!N$4/10,COUNTIF(N138:N140,$AO$1))+MIN(Payline!N$3/10,COUNTIF(N139:N141,$AO$1)),"")</f>
        <v/>
      </c>
      <c r="AT139" s="46">
        <v>135</v>
      </c>
      <c r="AU139" s="43" t="str">
        <f>IF($I139&lt;C$14,MIN(Payline!J$5/10,COUNTIF(J137:J139,$AU$1))+MIN(Payline!J$4/10,COUNTIF(J138:J140,$AU$1))+MIN(Payline!J$3/10,COUNTIF(J139:J141,$AU$1)),"")</f>
        <v/>
      </c>
      <c r="AV139" s="43" t="str">
        <f>IF($I139&lt;D$14,MIN(Payline!K$5/10,COUNTIF(K137:K139,$AU$1))+MIN(Payline!K$4/10,COUNTIF(K138:K140,$AU$1))+MIN(Payline!K$3/10,COUNTIF(K139:K141,$AU$1)),"")</f>
        <v/>
      </c>
      <c r="AW139" s="43" t="str">
        <f>IF($I139&lt;E$14,MIN(Payline!L$5/10,COUNTIF(L137:L139,$AU$1))+MIN(Payline!L$4/10,COUNTIF(L138:L140,$AU$1))+MIN(Payline!L$3/10,COUNTIF(L139:L141,$AU$1)),"")</f>
        <v/>
      </c>
      <c r="AX139" s="43" t="str">
        <f>IF($I139&lt;F$14,MIN(Payline!M$5/10,COUNTIF(M137:M139,$AU$1))+MIN(Payline!M$4/10,COUNTIF(M138:M140,$AU$1))+MIN(Payline!M$3/10,COUNTIF(M139:M141,$AU$1)),"")</f>
        <v/>
      </c>
      <c r="AY139" s="43" t="str">
        <f>IF($I139&lt;G$14,MIN(Payline!N$5/10,COUNTIF(N137:N139,$AU$1))+MIN(Payline!N$4/10,COUNTIF(N138:N140,$AU$1))+MIN(Payline!N$3/10,COUNTIF(N139:N141,$AU$1)),"")</f>
        <v/>
      </c>
      <c r="AZ139" s="46">
        <v>135</v>
      </c>
      <c r="BA139" s="43" t="str" cm="1">
        <f t="array" aca="1" ref="BA139" ca="1">_xlfn.IFS(
    $I139=0,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$I139=1,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$I139=(C$14-2),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$I139=(C$14-1),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$I139&lt;C$14, MIN(Payline!J$5/10, COUNTIF(J137:J139, $BA$1)) +
              MIN(Payline!J$4/10, COUNTIF(J138:J140, $BA$1)) +
              MIN(Payline!J$3/10, COUNTIF(J139:J141, $BA$1)),
    TRUE, ""
)</f>
        <v/>
      </c>
      <c r="BB139" s="43" t="str" cm="1">
        <f t="array" aca="1" ref="BB139" ca="1">_xlfn.IFS(
    $I139=0,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$I139=1,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$I139=(D$14-2),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$I139=(D$14-1),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$I139&lt;D$14, MIN(Payline!K$5/10, COUNTIF(K137:K139, $BA$1)) +
              MIN(Payline!K$4/10, COUNTIF(K138:K140, $BA$1)) +
              MIN(Payline!K$3/10, COUNTIF(K139:K141, $BA$1)),
    TRUE, ""
)</f>
        <v/>
      </c>
      <c r="BC139" s="43" t="str" cm="1">
        <f t="array" aca="1" ref="BC139" ca="1">_xlfn.IFS(
    $I139=0,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$I139=1,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$I139=(E$14-2),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$I139=(E$14-1),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$I139&lt;E$14, MIN(Payline!L$5/10, COUNTIF(L137:L139, $BA$1)) +
              MIN(Payline!L$4/10, COUNTIF(L138:L140, $BA$1)) +
              MIN(Payline!L$3/10, COUNTIF(L139:L141, $BA$1)),
    TRUE, ""
)</f>
        <v/>
      </c>
      <c r="BD139" s="43" t="str" cm="1">
        <f t="array" aca="1" ref="BD139" ca="1">_xlfn.IFS(
    $I139=0,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$I139=1,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$I139=(F$14-2),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$I139=(F$14-1),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$I139&lt;F$14, MIN(Payline!M$5/10, COUNTIF(M137:M139, $BA$1)) +
              MIN(Payline!M$4/10, COUNTIF(M138:M140, $BA$1)) +
              MIN(Payline!M$3/10, COUNTIF(M139:M141, $BA$1)),
    TRUE, ""
)</f>
        <v/>
      </c>
      <c r="BE139" s="43" t="str" cm="1">
        <f t="array" aca="1" ref="BE139" ca="1">_xlfn.IFS(
    $I139=0,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$I139=1,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$I139=(G$14-2),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$I139=(G$14-1),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$I139&lt;G$14, MIN(Payline!N$5/10, COUNTIF(N137:N139, $BA$1)) +
              MIN(Payline!N$4/10, COUNTIF(N138:N140, $BA$1)) +
              MIN(Payline!N$3/10, COUNTIF(N139:N141, $BA$1)),
    TRUE, ""
)</f>
        <v/>
      </c>
      <c r="BF139" s="46">
        <v>135</v>
      </c>
      <c r="BG139" s="43" t="str">
        <f>IF($I139&lt;C$14,MIN(Payline!J$5/10,COUNTIF(J137:J139,$BG$1))+MIN(Payline!J$4/10,COUNTIF(J138:J140,$BG$1))+MIN(Payline!J$3/10,COUNTIF(J139:J141,$BG$1)),"")</f>
        <v/>
      </c>
      <c r="BH139" s="43" t="str">
        <f>IF($I139&lt;D$14,MIN(Payline!K$5/10,COUNTIF(K137:K139,$BG$1))+MIN(Payline!K$4/10,COUNTIF(K138:K140,$BG$1))+MIN(Payline!K$3/10,COUNTIF(K139:K141,$BG$1)),"")</f>
        <v/>
      </c>
      <c r="BI139" s="43" t="str">
        <f>IF($I139&lt;E$14,MIN(Payline!L$5/10,COUNTIF(L137:L139,$BG$1))+MIN(Payline!L$4/10,COUNTIF(L138:L140,$BG$1))+MIN(Payline!L$3/10,COUNTIF(L139:L141,$BG$1)),"")</f>
        <v/>
      </c>
      <c r="BJ139" s="43" t="str">
        <f>IF($I139&lt;F$14,MIN(Payline!M$5/10,COUNTIF(M137:M139,$BG$1))+MIN(Payline!M$4/10,COUNTIF(M138:M140,$BG$1))+MIN(Payline!M$3/10,COUNTIF(M139:M141,$BG$1)),"")</f>
        <v/>
      </c>
      <c r="BK139" s="43" t="str">
        <f>IF($I139&lt;G$14,MIN(Payline!N$5/10,COUNTIF(N137:N139,$BG$1))+MIN(Payline!N$4/10,COUNTIF(N138:N140,$BG$1))+MIN(Payline!N$3/10,COUNTIF(N139:N141,$BG$1)),"")</f>
        <v/>
      </c>
      <c r="BL139" s="46">
        <v>135</v>
      </c>
      <c r="BM139" s="43" t="str" cm="1">
        <f t="array" aca="1" ref="BM139" ca="1">_xlfn.IFS(
    $I139=0,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$I139=1,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$I139=(C$14-2),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$I139=(C$14-1),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$I139&lt;C$14, MIN(Payline!J$5/10, COUNTIF(J137:J139, $BM$1)) +
              MIN(Payline!J$4/10, COUNTIF(J138:J140, $BM$1)) +
              MIN(Payline!J$3/10, COUNTIF(J139:J141, $BM$1)),
    TRUE, ""
)</f>
        <v/>
      </c>
      <c r="BN139" s="43" t="str" cm="1">
        <f t="array" aca="1" ref="BN139" ca="1">_xlfn.IFS(
    $I139=0,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$I139=1,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$I139=(D$14-2),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$I139=(D$14-1),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$I139&lt;D$14, MIN(Payline!K$5/10, COUNTIF(K137:K139, $BM$1)) +
              MIN(Payline!K$4/10, COUNTIF(K138:K140, $BM$1)) +
              MIN(Payline!K$3/10, COUNTIF(K139:K141, $BM$1)),
    TRUE, ""
)</f>
        <v/>
      </c>
      <c r="BO139" s="43" t="str" cm="1">
        <f t="array" aca="1" ref="BO139" ca="1">_xlfn.IFS(
    $I139=0,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$I139=1,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$I139=(E$14-2),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$I139=(E$14-1),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$I139&lt;E$14, MIN(Payline!L$5/10, COUNTIF(L137:L139, $BM$1)) +
              MIN(Payline!L$4/10, COUNTIF(L138:L140, $BM$1)) +
              MIN(Payline!L$3/10, COUNTIF(L139:L141, $BM$1)),
    TRUE, ""
)</f>
        <v/>
      </c>
      <c r="BP139" s="43" t="str" cm="1">
        <f t="array" aca="1" ref="BP139" ca="1">_xlfn.IFS(
    $I139=0,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$I139=1,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$I139=(F$14-2),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$I139=(F$14-1),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$I139&lt;F$14, MIN(Payline!M$5/10, COUNTIF(M137:M139, $BM$1)) +
              MIN(Payline!M$4/10, COUNTIF(M138:M140, $BM$1)) +
              MIN(Payline!M$3/10, COUNTIF(M139:M141, $BM$1)),
    TRUE, ""
)</f>
        <v/>
      </c>
      <c r="BQ139" s="161" t="str" cm="1">
        <f t="array" aca="1" ref="BQ139" ca="1">_xlfn.IFS(
    $I139=0,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$I139=1,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$I139=(G$14-2),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$I139=(G$14-1),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$I139&lt;G$14, MIN(Payline!N$5/10, COUNTIF(N137:N139, $BM$1)) +
              MIN(Payline!N$4/10, COUNTIF(N138:N140, $BM$1)) +
              MIN(Payline!N$3/10, COUNTIF(N139:N141, $BM$1)),
    TRUE, ""
)</f>
        <v/>
      </c>
    </row>
    <row r="140" spans="1:69">
      <c r="A140" s="90" t="s">
        <v>8</v>
      </c>
      <c r="B140" s="63">
        <v>6</v>
      </c>
      <c r="C140" s="90">
        <f t="shared" ca="1" si="36"/>
        <v>7.6</v>
      </c>
      <c r="D140" s="43">
        <f t="shared" ca="1" si="36"/>
        <v>7.6</v>
      </c>
      <c r="E140" s="43">
        <f t="shared" ca="1" si="36"/>
        <v>7.6</v>
      </c>
      <c r="F140" s="43">
        <f t="shared" ca="1" si="36"/>
        <v>6.8</v>
      </c>
      <c r="G140" s="89">
        <f t="shared" ca="1" si="36"/>
        <v>6.6</v>
      </c>
      <c r="I140" s="84">
        <v>136</v>
      </c>
      <c r="J140" s="83"/>
      <c r="K140" s="83"/>
      <c r="L140" s="83"/>
      <c r="M140" s="83"/>
      <c r="N140" s="83"/>
      <c r="P140" s="46">
        <v>136</v>
      </c>
      <c r="Q140" s="43" t="str">
        <f>IF($I140&lt;C$14,MIN(Payline!J$5/10,COUNTIF(J138:J140,$Q$1))+MIN(Payline!J$4/10,COUNTIF(J139:J141,$Q$1))+MIN(Payline!J$3/10,COUNTIF(J140:J142,$Q$1)),"")</f>
        <v/>
      </c>
      <c r="R140" s="43" t="str">
        <f>IF($I140&lt;D$14,MIN(Payline!K$5/10,COUNTIF(K138:K140,$Q$1))+MIN(Payline!K$4/10,COUNTIF(K139:K141,$Q$1))+MIN(Payline!K$3/10,COUNTIF(K140:K142,$Q$1)),"")</f>
        <v/>
      </c>
      <c r="S140" s="43" t="str">
        <f>IF($I140&lt;E$14,MIN(Payline!L$5/10,COUNTIF(L138:L140,$Q$1))+MIN(Payline!L$4/10,COUNTIF(L139:L141,$Q$1))+MIN(Payline!L$3/10,COUNTIF(L140:L142,$Q$1)),"")</f>
        <v/>
      </c>
      <c r="T140" s="43" t="str">
        <f>IF($I140&lt;F$14,MIN(Payline!M$5/10,COUNTIF(M138:M140,$Q$1))+MIN(Payline!M$4/10,COUNTIF(M139:M141,$Q$1))+MIN(Payline!M$3/10,COUNTIF(M140:M142,$Q$1)),"")</f>
        <v/>
      </c>
      <c r="U140" s="43" t="str">
        <f>IF($I140&lt;G$14,MIN(Payline!N$5/10,COUNTIF(N138:N140,$Q$1))+MIN(Payline!N$4/10,COUNTIF(N139:N141,$Q$1))+MIN(Payline!N$3/10,COUNTIF(N140:N142,$Q$1)),"")</f>
        <v/>
      </c>
      <c r="V140" s="46">
        <v>136</v>
      </c>
      <c r="W140" s="43" t="str">
        <f>IF($I140&lt;C$14,MIN(Payline!J$5/10,COUNTIF(J138:J140,$W$1))+MIN(Payline!J$4/10,COUNTIF(J139:J141,$W$1))+MIN(Payline!J$3/10,COUNTIF(J140:J142,$W$1)),"")</f>
        <v/>
      </c>
      <c r="X140" s="43" t="str">
        <f>IF($I140&lt;D$14,MIN(Payline!K$5/10,COUNTIF(K138:K140,$W$1))+MIN(Payline!K$4/10,COUNTIF(K139:K141,$W$1))+MIN(Payline!K$3/10,COUNTIF(K140:K142,$W$1)),"")</f>
        <v/>
      </c>
      <c r="Y140" s="43" t="str">
        <f>IF($I140&lt;E$14,MIN(Payline!L$5/10,COUNTIF(L138:L140,$W$1))+MIN(Payline!L$4/10,COUNTIF(L139:L141,$W$1))+MIN(Payline!L$3/10,COUNTIF(L140:L142,$W$1)),"")</f>
        <v/>
      </c>
      <c r="Z140" s="43" t="str">
        <f>IF($I140&lt;F$14,MIN(Payline!M$5/10,COUNTIF(M138:M140,$W$1))+MIN(Payline!M$4/10,COUNTIF(M139:M141,$W$1))+MIN(Payline!M$3/10,COUNTIF(M140:M142,$W$1)),"")</f>
        <v/>
      </c>
      <c r="AA140" s="43" t="str">
        <f>IF($I140&lt;G$14,MIN(Payline!N$5/10,COUNTIF(N138:N140,$W$1))+MIN(Payline!N$4/10,COUNTIF(N139:N141,$W$1))+MIN(Payline!N$3/10,COUNTIF(N140:N142,$W$1)),"")</f>
        <v/>
      </c>
      <c r="AB140" s="46">
        <v>136</v>
      </c>
      <c r="AC140" s="43" t="str">
        <f>IF($I140&lt;C$14,MIN(Payline!J$5/10,COUNTIF(J138:J140,$AC$1))+MIN(Payline!J$4/10,COUNTIF(J139:J141,$AC$1))+MIN(Payline!J$3/10,COUNTIF(J140:J142,$AC$1)),"")</f>
        <v/>
      </c>
      <c r="AD140" s="43" t="str">
        <f>IF($I140&lt;D$14,MIN(Payline!K$5/10,COUNTIF(K138:K140,$AC$1))+MIN(Payline!K$4/10,COUNTIF(K139:K141,$AC$1))+MIN(Payline!K$3/10,COUNTIF(K140:K142,$AC$1)),"")</f>
        <v/>
      </c>
      <c r="AE140" s="43" t="str">
        <f>IF($I140&lt;E$14,MIN(Payline!L$5/10,COUNTIF(L138:L140,$AC$1))+MIN(Payline!L$4/10,COUNTIF(L139:L141,$AC$1))+MIN(Payline!L$3/10,COUNTIF(L140:L142,$AC$1)),"")</f>
        <v/>
      </c>
      <c r="AF140" s="43" t="str">
        <f>IF($I140&lt;F$14,MIN(Payline!M$5/10,COUNTIF(M138:M140,$AC$1))+MIN(Payline!M$4/10,COUNTIF(M139:M141,$AC$1))+MIN(Payline!M$3/10,COUNTIF(M140:M142,$AC$1)),"")</f>
        <v/>
      </c>
      <c r="AG140" s="43" t="str">
        <f>IF($I140&lt;G$14,MIN(Payline!N$5/10,COUNTIF(N138:N140,$AC$1))+MIN(Payline!N$4/10,COUNTIF(N139:N141,$AC$1))+MIN(Payline!N$3/10,COUNTIF(N140:N142,$AC$1)),"")</f>
        <v/>
      </c>
      <c r="AH140" s="46">
        <v>136</v>
      </c>
      <c r="AI140" s="43" t="str">
        <f>IF($I140&lt;C$14,MIN(Payline!J$5/10,COUNTIF(J138:J140,$AI$1))+MIN(Payline!J$4/10,COUNTIF(J139:J141,$AI$1))+MIN(Payline!J$3/10,COUNTIF(J140:J142,$AI$1)),"")</f>
        <v/>
      </c>
      <c r="AJ140" s="43" t="str">
        <f>IF($I140&lt;D$14,MIN(Payline!K$5/10,COUNTIF(K138:K140,$AI$1))+MIN(Payline!K$4/10,COUNTIF(K139:K141,$AI$1))+MIN(Payline!K$3/10,COUNTIF(K140:K142,$AI$1)),"")</f>
        <v/>
      </c>
      <c r="AK140" s="43" t="str">
        <f>IF($I140&lt;E$14,MIN(Payline!L$5/10,COUNTIF(L138:L140,$AI$1))+MIN(Payline!L$4/10,COUNTIF(L139:L141,$AI$1))+MIN(Payline!L$3/10,COUNTIF(L140:L142,$AI$1)),"")</f>
        <v/>
      </c>
      <c r="AL140" s="43" t="str">
        <f>IF($I140&lt;F$14,MIN(Payline!M$5/10,COUNTIF(M138:M140,$AI$1))+MIN(Payline!M$4/10,COUNTIF(M139:M141,$AI$1))+MIN(Payline!M$3/10,COUNTIF(M140:M142,$AI$1)),"")</f>
        <v/>
      </c>
      <c r="AM140" s="43" t="str">
        <f>IF($I140&lt;G$14,MIN(Payline!N$5/10,COUNTIF(N138:N140,$AI$1))+MIN(Payline!N$4/10,COUNTIF(N139:N141,$AI$1))+MIN(Payline!N$3/10,COUNTIF(N140:N142,$AI$1)),"")</f>
        <v/>
      </c>
      <c r="AN140" s="46">
        <v>136</v>
      </c>
      <c r="AO140" s="43" t="str">
        <f>IF($I140&lt;C$14,MIN(Payline!J$5/10,COUNTIF(J138:J140,$AO$1))+MIN(Payline!J$4/10,COUNTIF(J139:J141,$AO$1))+MIN(Payline!J$3/10,COUNTIF(J140:J142,$AO$1)),"")</f>
        <v/>
      </c>
      <c r="AP140" s="43" t="str">
        <f>IF($I140&lt;D$14,MIN(Payline!K$5/10,COUNTIF(K138:K140,$AO$1))+MIN(Payline!K$4/10,COUNTIF(K139:K141,$AO$1))+MIN(Payline!K$3/10,COUNTIF(K140:K142,$AO$1)),"")</f>
        <v/>
      </c>
      <c r="AQ140" s="43" t="str">
        <f>IF($I140&lt;E$14,MIN(Payline!L$5/10,COUNTIF(L138:L140,$AO$1))+MIN(Payline!L$4/10,COUNTIF(L139:L141,$AO$1))+MIN(Payline!L$3/10,COUNTIF(L140:L142,$AO$1)),"")</f>
        <v/>
      </c>
      <c r="AR140" s="43" t="str">
        <f>IF($I140&lt;F$14,MIN(Payline!M$5/10,COUNTIF(M138:M140,$AO$1))+MIN(Payline!M$4/10,COUNTIF(M139:M141,$AO$1))+MIN(Payline!M$3/10,COUNTIF(M140:M142,$AO$1)),"")</f>
        <v/>
      </c>
      <c r="AS140" s="43" t="str">
        <f>IF($I140&lt;G$14,MIN(Payline!N$5/10,COUNTIF(N138:N140,$AO$1))+MIN(Payline!N$4/10,COUNTIF(N139:N141,$AO$1))+MIN(Payline!N$3/10,COUNTIF(N140:N142,$AO$1)),"")</f>
        <v/>
      </c>
      <c r="AT140" s="46">
        <v>136</v>
      </c>
      <c r="AU140" s="43" t="str">
        <f>IF($I140&lt;C$14,MIN(Payline!J$5/10,COUNTIF(J138:J140,$AU$1))+MIN(Payline!J$4/10,COUNTIF(J139:J141,$AU$1))+MIN(Payline!J$3/10,COUNTIF(J140:J142,$AU$1)),"")</f>
        <v/>
      </c>
      <c r="AV140" s="43" t="str">
        <f>IF($I140&lt;D$14,MIN(Payline!K$5/10,COUNTIF(K138:K140,$AU$1))+MIN(Payline!K$4/10,COUNTIF(K139:K141,$AU$1))+MIN(Payline!K$3/10,COUNTIF(K140:K142,$AU$1)),"")</f>
        <v/>
      </c>
      <c r="AW140" s="43" t="str">
        <f>IF($I140&lt;E$14,MIN(Payline!L$5/10,COUNTIF(L138:L140,$AU$1))+MIN(Payline!L$4/10,COUNTIF(L139:L141,$AU$1))+MIN(Payline!L$3/10,COUNTIF(L140:L142,$AU$1)),"")</f>
        <v/>
      </c>
      <c r="AX140" s="43" t="str">
        <f>IF($I140&lt;F$14,MIN(Payline!M$5/10,COUNTIF(M138:M140,$AU$1))+MIN(Payline!M$4/10,COUNTIF(M139:M141,$AU$1))+MIN(Payline!M$3/10,COUNTIF(M140:M142,$AU$1)),"")</f>
        <v/>
      </c>
      <c r="AY140" s="43" t="str">
        <f>IF($I140&lt;G$14,MIN(Payline!N$5/10,COUNTIF(N138:N140,$AU$1))+MIN(Payline!N$4/10,COUNTIF(N139:N141,$AU$1))+MIN(Payline!N$3/10,COUNTIF(N140:N142,$AU$1)),"")</f>
        <v/>
      </c>
      <c r="AZ140" s="46">
        <v>136</v>
      </c>
      <c r="BA140" s="43" t="str" cm="1">
        <f t="array" aca="1" ref="BA140" ca="1">_xlfn.IFS(
    $I140=0,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$I140&lt;C$14, MIN(Payline!J$5/10, COUNTIF(J138:J140, $BA$1)) +
              MIN(Payline!J$4/10, COUNTIF(J139:J141, $BA$1)) +
              MIN(Payline!J$3/10, COUNTIF(J140:J142, $BA$1)),
    TRUE, ""
)</f>
        <v/>
      </c>
      <c r="BB140" s="43" t="str" cm="1">
        <f t="array" aca="1" ref="BB140" ca="1">_xlfn.IFS(
    $I140=0,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$I140&lt;D$14, MIN(Payline!K$5/10, COUNTIF(K138:K140, $BA$1)) +
              MIN(Payline!K$4/10, COUNTIF(K139:K141, $BA$1)) +
              MIN(Payline!K$3/10, COUNTIF(K140:K142, $BA$1)),
    TRUE, ""
)</f>
        <v/>
      </c>
      <c r="BC140" s="43" t="str" cm="1">
        <f t="array" aca="1" ref="BC140" ca="1">_xlfn.IFS(
    $I140=0,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$I140&lt;E$14, MIN(Payline!L$5/10, COUNTIF(L138:L140, $BA$1)) +
              MIN(Payline!L$4/10, COUNTIF(L139:L141, $BA$1)) +
              MIN(Payline!L$3/10, COUNTIF(L140:L142, $BA$1)),
    TRUE, ""
)</f>
        <v/>
      </c>
      <c r="BD140" s="43" t="str" cm="1">
        <f t="array" aca="1" ref="BD140" ca="1">_xlfn.IFS(
    $I140=0,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$I140&lt;F$14, MIN(Payline!M$5/10, COUNTIF(M138:M140, $BA$1)) +
              MIN(Payline!M$4/10, COUNTIF(M139:M141, $BA$1)) +
              MIN(Payline!M$3/10, COUNTIF(M140:M142, $BA$1)),
    TRUE, ""
)</f>
        <v/>
      </c>
      <c r="BE140" s="43" t="str" cm="1">
        <f t="array" aca="1" ref="BE140" ca="1">_xlfn.IFS(
    $I140=0,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$I140&lt;G$14, MIN(Payline!N$5/10, COUNTIF(N138:N140, $BA$1)) +
              MIN(Payline!N$4/10, COUNTIF(N139:N141, $BA$1)) +
              MIN(Payline!N$3/10, COUNTIF(N140:N142, $BA$1)),
    TRUE, ""
)</f>
        <v/>
      </c>
      <c r="BF140" s="46">
        <v>136</v>
      </c>
      <c r="BG140" s="43" t="str">
        <f>IF($I140&lt;C$14,MIN(Payline!J$5/10,COUNTIF(J138:J140,$BG$1))+MIN(Payline!J$4/10,COUNTIF(J139:J141,$BG$1))+MIN(Payline!J$3/10,COUNTIF(J140:J142,$BG$1)),"")</f>
        <v/>
      </c>
      <c r="BH140" s="43" t="str">
        <f>IF($I140&lt;D$14,MIN(Payline!K$5/10,COUNTIF(K138:K140,$BG$1))+MIN(Payline!K$4/10,COUNTIF(K139:K141,$BG$1))+MIN(Payline!K$3/10,COUNTIF(K140:K142,$BG$1)),"")</f>
        <v/>
      </c>
      <c r="BI140" s="43" t="str">
        <f>IF($I140&lt;E$14,MIN(Payline!L$5/10,COUNTIF(L138:L140,$BG$1))+MIN(Payline!L$4/10,COUNTIF(L139:L141,$BG$1))+MIN(Payline!L$3/10,COUNTIF(L140:L142,$BG$1)),"")</f>
        <v/>
      </c>
      <c r="BJ140" s="43" t="str">
        <f>IF($I140&lt;F$14,MIN(Payline!M$5/10,COUNTIF(M138:M140,$BG$1))+MIN(Payline!M$4/10,COUNTIF(M139:M141,$BG$1))+MIN(Payline!M$3/10,COUNTIF(M140:M142,$BG$1)),"")</f>
        <v/>
      </c>
      <c r="BK140" s="43" t="str">
        <f>IF($I140&lt;G$14,MIN(Payline!N$5/10,COUNTIF(N138:N140,$BG$1))+MIN(Payline!N$4/10,COUNTIF(N139:N141,$BG$1))+MIN(Payline!N$3/10,COUNTIF(N140:N142,$BG$1)),"")</f>
        <v/>
      </c>
      <c r="BL140" s="46">
        <v>136</v>
      </c>
      <c r="BM140" s="43" t="str" cm="1">
        <f t="array" aca="1" ref="BM140" ca="1">_xlfn.IFS(
    $I140=0,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$I140&lt;C$14, MIN(Payline!J$5/10, COUNTIF(J138:J140, $BM$1)) +
              MIN(Payline!J$4/10, COUNTIF(J139:J141, $BM$1)) +
              MIN(Payline!J$3/10, COUNTIF(J140:J142, $BM$1)),
    TRUE, ""
)</f>
        <v/>
      </c>
      <c r="BN140" s="43" t="str" cm="1">
        <f t="array" aca="1" ref="BN140" ca="1">_xlfn.IFS(
    $I140=0,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$I140&lt;D$14, MIN(Payline!K$5/10, COUNTIF(K138:K140, $BM$1)) +
              MIN(Payline!K$4/10, COUNTIF(K139:K141, $BM$1)) +
              MIN(Payline!K$3/10, COUNTIF(K140:K142, $BM$1)),
    TRUE, ""
)</f>
        <v/>
      </c>
      <c r="BO140" s="43" t="str" cm="1">
        <f t="array" aca="1" ref="BO140" ca="1">_xlfn.IFS(
    $I140=0,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$I140&lt;E$14, MIN(Payline!L$5/10, COUNTIF(L138:L140, $BM$1)) +
              MIN(Payline!L$4/10, COUNTIF(L139:L141, $BM$1)) +
              MIN(Payline!L$3/10, COUNTIF(L140:L142, $BM$1)),
    TRUE, ""
)</f>
        <v/>
      </c>
      <c r="BP140" s="43" t="str" cm="1">
        <f t="array" aca="1" ref="BP140" ca="1">_xlfn.IFS(
    $I140=0,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$I140&lt;F$14, MIN(Payline!M$5/10, COUNTIF(M138:M140, $BM$1)) +
              MIN(Payline!M$4/10, COUNTIF(M139:M141, $BM$1)) +
              MIN(Payline!M$3/10, COUNTIF(M140:M142, $BM$1)),
    TRUE, ""
)</f>
        <v/>
      </c>
      <c r="BQ140" s="161" t="str" cm="1">
        <f t="array" aca="1" ref="BQ140" ca="1">_xlfn.IFS(
    $I140=0,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$I140&lt;G$14, MIN(Payline!N$5/10, COUNTIF(N138:N140, $BM$1)) +
              MIN(Payline!N$4/10, COUNTIF(N139:N141, $BM$1)) +
              MIN(Payline!N$3/10, COUNTIF(N140:N142, $BM$1)),
    TRUE, ""
)</f>
        <v/>
      </c>
    </row>
    <row r="141" spans="1:69">
      <c r="A141" s="90" t="s">
        <v>7</v>
      </c>
      <c r="B141" s="63">
        <v>7</v>
      </c>
      <c r="C141" s="90">
        <f t="shared" ca="1" si="36"/>
        <v>7.1000000000000005</v>
      </c>
      <c r="D141" s="43">
        <f t="shared" ca="1" si="36"/>
        <v>7.1000000000000005</v>
      </c>
      <c r="E141" s="43">
        <f t="shared" ca="1" si="36"/>
        <v>7.1000000000000005</v>
      </c>
      <c r="F141" s="43">
        <f t="shared" ca="1" si="36"/>
        <v>6.8000000000000007</v>
      </c>
      <c r="G141" s="89">
        <f t="shared" ca="1" si="36"/>
        <v>7.1000000000000005</v>
      </c>
      <c r="I141" s="84">
        <v>137</v>
      </c>
      <c r="J141" s="83"/>
      <c r="K141" s="83"/>
      <c r="L141" s="83"/>
      <c r="M141" s="83"/>
      <c r="N141" s="83"/>
      <c r="P141" s="46">
        <v>137</v>
      </c>
      <c r="Q141" s="43" t="str">
        <f>IF($I141&lt;C$14,MIN(Payline!J$5/10,COUNTIF(J139:J141,$Q$1))+MIN(Payline!J$4/10,COUNTIF(J140:J142,$Q$1))+MIN(Payline!J$3/10,COUNTIF(J141:J143,$Q$1)),"")</f>
        <v/>
      </c>
      <c r="R141" s="43" t="str">
        <f>IF($I141&lt;D$14,MIN(Payline!K$5/10,COUNTIF(K139:K141,$Q$1))+MIN(Payline!K$4/10,COUNTIF(K140:K142,$Q$1))+MIN(Payline!K$3/10,COUNTIF(K141:K143,$Q$1)),"")</f>
        <v/>
      </c>
      <c r="S141" s="43" t="str">
        <f>IF($I141&lt;E$14,MIN(Payline!L$5/10,COUNTIF(L139:L141,$Q$1))+MIN(Payline!L$4/10,COUNTIF(L140:L142,$Q$1))+MIN(Payline!L$3/10,COUNTIF(L141:L143,$Q$1)),"")</f>
        <v/>
      </c>
      <c r="T141" s="43" t="str">
        <f>IF($I141&lt;F$14,MIN(Payline!M$5/10,COUNTIF(M139:M141,$Q$1))+MIN(Payline!M$4/10,COUNTIF(M140:M142,$Q$1))+MIN(Payline!M$3/10,COUNTIF(M141:M143,$Q$1)),"")</f>
        <v/>
      </c>
      <c r="U141" s="43" t="str">
        <f>IF($I141&lt;G$14,MIN(Payline!N$5/10,COUNTIF(N139:N141,$Q$1))+MIN(Payline!N$4/10,COUNTIF(N140:N142,$Q$1))+MIN(Payline!N$3/10,COUNTIF(N141:N143,$Q$1)),"")</f>
        <v/>
      </c>
      <c r="V141" s="46">
        <v>137</v>
      </c>
      <c r="W141" s="43" t="str">
        <f>IF($I141&lt;C$14,MIN(Payline!J$5/10,COUNTIF(J139:J141,$W$1))+MIN(Payline!J$4/10,COUNTIF(J140:J142,$W$1))+MIN(Payline!J$3/10,COUNTIF(J141:J143,$W$1)),"")</f>
        <v/>
      </c>
      <c r="X141" s="43" t="str">
        <f>IF($I141&lt;D$14,MIN(Payline!K$5/10,COUNTIF(K139:K141,$W$1))+MIN(Payline!K$4/10,COUNTIF(K140:K142,$W$1))+MIN(Payline!K$3/10,COUNTIF(K141:K143,$W$1)),"")</f>
        <v/>
      </c>
      <c r="Y141" s="43" t="str">
        <f>IF($I141&lt;E$14,MIN(Payline!L$5/10,COUNTIF(L139:L141,$W$1))+MIN(Payline!L$4/10,COUNTIF(L140:L142,$W$1))+MIN(Payline!L$3/10,COUNTIF(L141:L143,$W$1)),"")</f>
        <v/>
      </c>
      <c r="Z141" s="43" t="str">
        <f>IF($I141&lt;F$14,MIN(Payline!M$5/10,COUNTIF(M139:M141,$W$1))+MIN(Payline!M$4/10,COUNTIF(M140:M142,$W$1))+MIN(Payline!M$3/10,COUNTIF(M141:M143,$W$1)),"")</f>
        <v/>
      </c>
      <c r="AA141" s="43" t="str">
        <f>IF($I141&lt;G$14,MIN(Payline!N$5/10,COUNTIF(N139:N141,$W$1))+MIN(Payline!N$4/10,COUNTIF(N140:N142,$W$1))+MIN(Payline!N$3/10,COUNTIF(N141:N143,$W$1)),"")</f>
        <v/>
      </c>
      <c r="AB141" s="46">
        <v>137</v>
      </c>
      <c r="AC141" s="43" t="str">
        <f>IF($I141&lt;C$14,MIN(Payline!J$5/10,COUNTIF(J139:J141,$AC$1))+MIN(Payline!J$4/10,COUNTIF(J140:J142,$AC$1))+MIN(Payline!J$3/10,COUNTIF(J141:J143,$AC$1)),"")</f>
        <v/>
      </c>
      <c r="AD141" s="43" t="str">
        <f>IF($I141&lt;D$14,MIN(Payline!K$5/10,COUNTIF(K139:K141,$AC$1))+MIN(Payline!K$4/10,COUNTIF(K140:K142,$AC$1))+MIN(Payline!K$3/10,COUNTIF(K141:K143,$AC$1)),"")</f>
        <v/>
      </c>
      <c r="AE141" s="43" t="str">
        <f>IF($I141&lt;E$14,MIN(Payline!L$5/10,COUNTIF(L139:L141,$AC$1))+MIN(Payline!L$4/10,COUNTIF(L140:L142,$AC$1))+MIN(Payline!L$3/10,COUNTIF(L141:L143,$AC$1)),"")</f>
        <v/>
      </c>
      <c r="AF141" s="43" t="str">
        <f>IF($I141&lt;F$14,MIN(Payline!M$5/10,COUNTIF(M139:M141,$AC$1))+MIN(Payline!M$4/10,COUNTIF(M140:M142,$AC$1))+MIN(Payline!M$3/10,COUNTIF(M141:M143,$AC$1)),"")</f>
        <v/>
      </c>
      <c r="AG141" s="43" t="str">
        <f>IF($I141&lt;G$14,MIN(Payline!N$5/10,COUNTIF(N139:N141,$AC$1))+MIN(Payline!N$4/10,COUNTIF(N140:N142,$AC$1))+MIN(Payline!N$3/10,COUNTIF(N141:N143,$AC$1)),"")</f>
        <v/>
      </c>
      <c r="AH141" s="46">
        <v>137</v>
      </c>
      <c r="AI141" s="43" t="str">
        <f>IF($I141&lt;C$14,MIN(Payline!J$5/10,COUNTIF(J139:J141,$AI$1))+MIN(Payline!J$4/10,COUNTIF(J140:J142,$AI$1))+MIN(Payline!J$3/10,COUNTIF(J141:J143,$AI$1)),"")</f>
        <v/>
      </c>
      <c r="AJ141" s="43" t="str">
        <f>IF($I141&lt;D$14,MIN(Payline!K$5/10,COUNTIF(K139:K141,$AI$1))+MIN(Payline!K$4/10,COUNTIF(K140:K142,$AI$1))+MIN(Payline!K$3/10,COUNTIF(K141:K143,$AI$1)),"")</f>
        <v/>
      </c>
      <c r="AK141" s="43" t="str">
        <f>IF($I141&lt;E$14,MIN(Payline!L$5/10,COUNTIF(L139:L141,$AI$1))+MIN(Payline!L$4/10,COUNTIF(L140:L142,$AI$1))+MIN(Payline!L$3/10,COUNTIF(L141:L143,$AI$1)),"")</f>
        <v/>
      </c>
      <c r="AL141" s="43" t="str">
        <f>IF($I141&lt;F$14,MIN(Payline!M$5/10,COUNTIF(M139:M141,$AI$1))+MIN(Payline!M$4/10,COUNTIF(M140:M142,$AI$1))+MIN(Payline!M$3/10,COUNTIF(M141:M143,$AI$1)),"")</f>
        <v/>
      </c>
      <c r="AM141" s="43" t="str">
        <f>IF($I141&lt;G$14,MIN(Payline!N$5/10,COUNTIF(N139:N141,$AI$1))+MIN(Payline!N$4/10,COUNTIF(N140:N142,$AI$1))+MIN(Payline!N$3/10,COUNTIF(N141:N143,$AI$1)),"")</f>
        <v/>
      </c>
      <c r="AN141" s="46">
        <v>137</v>
      </c>
      <c r="AO141" s="43" t="str">
        <f>IF($I141&lt;C$14,MIN(Payline!J$5/10,COUNTIF(J139:J141,$AO$1))+MIN(Payline!J$4/10,COUNTIF(J140:J142,$AO$1))+MIN(Payline!J$3/10,COUNTIF(J141:J143,$AO$1)),"")</f>
        <v/>
      </c>
      <c r="AP141" s="43" t="str">
        <f>IF($I141&lt;D$14,MIN(Payline!K$5/10,COUNTIF(K139:K141,$AO$1))+MIN(Payline!K$4/10,COUNTIF(K140:K142,$AO$1))+MIN(Payline!K$3/10,COUNTIF(K141:K143,$AO$1)),"")</f>
        <v/>
      </c>
      <c r="AQ141" s="43" t="str">
        <f>IF($I141&lt;E$14,MIN(Payline!L$5/10,COUNTIF(L139:L141,$AO$1))+MIN(Payline!L$4/10,COUNTIF(L140:L142,$AO$1))+MIN(Payline!L$3/10,COUNTIF(L141:L143,$AO$1)),"")</f>
        <v/>
      </c>
      <c r="AR141" s="43" t="str">
        <f>IF($I141&lt;F$14,MIN(Payline!M$5/10,COUNTIF(M139:M141,$AO$1))+MIN(Payline!M$4/10,COUNTIF(M140:M142,$AO$1))+MIN(Payline!M$3/10,COUNTIF(M141:M143,$AO$1)),"")</f>
        <v/>
      </c>
      <c r="AS141" s="43" t="str">
        <f>IF($I141&lt;G$14,MIN(Payline!N$5/10,COUNTIF(N139:N141,$AO$1))+MIN(Payline!N$4/10,COUNTIF(N140:N142,$AO$1))+MIN(Payline!N$3/10,COUNTIF(N141:N143,$AO$1)),"")</f>
        <v/>
      </c>
      <c r="AT141" s="46">
        <v>137</v>
      </c>
      <c r="AU141" s="43" t="str">
        <f>IF($I141&lt;C$14,MIN(Payline!J$5/10,COUNTIF(J139:J141,$AU$1))+MIN(Payline!J$4/10,COUNTIF(J140:J142,$AU$1))+MIN(Payline!J$3/10,COUNTIF(J141:J143,$AU$1)),"")</f>
        <v/>
      </c>
      <c r="AV141" s="43" t="str">
        <f>IF($I141&lt;D$14,MIN(Payline!K$5/10,COUNTIF(K139:K141,$AU$1))+MIN(Payline!K$4/10,COUNTIF(K140:K142,$AU$1))+MIN(Payline!K$3/10,COUNTIF(K141:K143,$AU$1)),"")</f>
        <v/>
      </c>
      <c r="AW141" s="43" t="str">
        <f>IF($I141&lt;E$14,MIN(Payline!L$5/10,COUNTIF(L139:L141,$AU$1))+MIN(Payline!L$4/10,COUNTIF(L140:L142,$AU$1))+MIN(Payline!L$3/10,COUNTIF(L141:L143,$AU$1)),"")</f>
        <v/>
      </c>
      <c r="AX141" s="43" t="str">
        <f>IF($I141&lt;F$14,MIN(Payline!M$5/10,COUNTIF(M139:M141,$AU$1))+MIN(Payline!M$4/10,COUNTIF(M140:M142,$AU$1))+MIN(Payline!M$3/10,COUNTIF(M141:M143,$AU$1)),"")</f>
        <v/>
      </c>
      <c r="AY141" s="43" t="str">
        <f>IF($I141&lt;G$14,MIN(Payline!N$5/10,COUNTIF(N139:N141,$AU$1))+MIN(Payline!N$4/10,COUNTIF(N140:N142,$AU$1))+MIN(Payline!N$3/10,COUNTIF(N141:N143,$AU$1)),"")</f>
        <v/>
      </c>
      <c r="AZ141" s="46">
        <v>137</v>
      </c>
      <c r="BA141" s="43" t="str" cm="1">
        <f t="array" aca="1" ref="BA141" ca="1">_xlfn.IFS(
    $I141=0,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$I141&lt;C$14, MIN(Payline!J$5/10, COUNTIF(J139:J141, $BA$1)) +
              MIN(Payline!J$4/10, COUNTIF(J140:J142, $BA$1)) +
              MIN(Payline!J$3/10, COUNTIF(J141:J143, $BA$1)),
    TRUE, ""
)</f>
        <v/>
      </c>
      <c r="BB141" s="43" t="str" cm="1">
        <f t="array" aca="1" ref="BB141" ca="1">_xlfn.IFS(
    $I141=0,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$I141&lt;D$14, MIN(Payline!K$5/10, COUNTIF(K139:K141, $BA$1)) +
              MIN(Payline!K$4/10, COUNTIF(K140:K142, $BA$1)) +
              MIN(Payline!K$3/10, COUNTIF(K141:K143, $BA$1)),
    TRUE, ""
)</f>
        <v/>
      </c>
      <c r="BC141" s="43" t="str" cm="1">
        <f t="array" aca="1" ref="BC141" ca="1">_xlfn.IFS(
    $I141=0,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$I141&lt;E$14, MIN(Payline!L$5/10, COUNTIF(L139:L141, $BA$1)) +
              MIN(Payline!L$4/10, COUNTIF(L140:L142, $BA$1)) +
              MIN(Payline!L$3/10, COUNTIF(L141:L143, $BA$1)),
    TRUE, ""
)</f>
        <v/>
      </c>
      <c r="BD141" s="43" t="str" cm="1">
        <f t="array" aca="1" ref="BD141" ca="1">_xlfn.IFS(
    $I141=0,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$I141&lt;F$14, MIN(Payline!M$5/10, COUNTIF(M139:M141, $BA$1)) +
              MIN(Payline!M$4/10, COUNTIF(M140:M142, $BA$1)) +
              MIN(Payline!M$3/10, COUNTIF(M141:M143, $BA$1)),
    TRUE, ""
)</f>
        <v/>
      </c>
      <c r="BE141" s="43" t="str" cm="1">
        <f t="array" aca="1" ref="BE141" ca="1">_xlfn.IFS(
    $I141=0,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$I141&lt;G$14, MIN(Payline!N$5/10, COUNTIF(N139:N141, $BA$1)) +
              MIN(Payline!N$4/10, COUNTIF(N140:N142, $BA$1)) +
              MIN(Payline!N$3/10, COUNTIF(N141:N143, $BA$1)),
    TRUE, ""
)</f>
        <v/>
      </c>
      <c r="BF141" s="46">
        <v>137</v>
      </c>
      <c r="BG141" s="43" t="str">
        <f>IF($I141&lt;C$14,MIN(Payline!J$5/10,COUNTIF(J139:J141,$BG$1))+MIN(Payline!J$4/10,COUNTIF(J140:J142,$BG$1))+MIN(Payline!J$3/10,COUNTIF(J141:J143,$BG$1)),"")</f>
        <v/>
      </c>
      <c r="BH141" s="43" t="str">
        <f>IF($I141&lt;D$14,MIN(Payline!K$5/10,COUNTIF(K139:K141,$BG$1))+MIN(Payline!K$4/10,COUNTIF(K140:K142,$BG$1))+MIN(Payline!K$3/10,COUNTIF(K141:K143,$BG$1)),"")</f>
        <v/>
      </c>
      <c r="BI141" s="43" t="str">
        <f>IF($I141&lt;E$14,MIN(Payline!L$5/10,COUNTIF(L139:L141,$BG$1))+MIN(Payline!L$4/10,COUNTIF(L140:L142,$BG$1))+MIN(Payline!L$3/10,COUNTIF(L141:L143,$BG$1)),"")</f>
        <v/>
      </c>
      <c r="BJ141" s="43" t="str">
        <f>IF($I141&lt;F$14,MIN(Payline!M$5/10,COUNTIF(M139:M141,$BG$1))+MIN(Payline!M$4/10,COUNTIF(M140:M142,$BG$1))+MIN(Payline!M$3/10,COUNTIF(M141:M143,$BG$1)),"")</f>
        <v/>
      </c>
      <c r="BK141" s="43" t="str">
        <f>IF($I141&lt;G$14,MIN(Payline!N$5/10,COUNTIF(N139:N141,$BG$1))+MIN(Payline!N$4/10,COUNTIF(N140:N142,$BG$1))+MIN(Payline!N$3/10,COUNTIF(N141:N143,$BG$1)),"")</f>
        <v/>
      </c>
      <c r="BL141" s="46">
        <v>137</v>
      </c>
      <c r="BM141" s="43" t="str" cm="1">
        <f t="array" aca="1" ref="BM141" ca="1">_xlfn.IFS(
    $I141=0,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$I141&lt;C$14, MIN(Payline!J$5/10, COUNTIF(J139:J141, $BM$1)) +
              MIN(Payline!J$4/10, COUNTIF(J140:J142, $BM$1)) +
              MIN(Payline!J$3/10, COUNTIF(J141:J143, $BM$1)),
    TRUE, ""
)</f>
        <v/>
      </c>
      <c r="BN141" s="43" t="str" cm="1">
        <f t="array" aca="1" ref="BN141" ca="1">_xlfn.IFS(
    $I141=0,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$I141&lt;D$14, MIN(Payline!K$5/10, COUNTIF(K139:K141, $BM$1)) +
              MIN(Payline!K$4/10, COUNTIF(K140:K142, $BM$1)) +
              MIN(Payline!K$3/10, COUNTIF(K141:K143, $BM$1)),
    TRUE, ""
)</f>
        <v/>
      </c>
      <c r="BO141" s="43" t="str" cm="1">
        <f t="array" aca="1" ref="BO141" ca="1">_xlfn.IFS(
    $I141=0,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$I141&lt;E$14, MIN(Payline!L$5/10, COUNTIF(L139:L141, $BM$1)) +
              MIN(Payline!L$4/10, COUNTIF(L140:L142, $BM$1)) +
              MIN(Payline!L$3/10, COUNTIF(L141:L143, $BM$1)),
    TRUE, ""
)</f>
        <v/>
      </c>
      <c r="BP141" s="43" t="str" cm="1">
        <f t="array" aca="1" ref="BP141" ca="1">_xlfn.IFS(
    $I141=0,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$I141&lt;F$14, MIN(Payline!M$5/10, COUNTIF(M139:M141, $BM$1)) +
              MIN(Payline!M$4/10, COUNTIF(M140:M142, $BM$1)) +
              MIN(Payline!M$3/10, COUNTIF(M141:M143, $BM$1)),
    TRUE, ""
)</f>
        <v/>
      </c>
      <c r="BQ141" s="161" t="str" cm="1">
        <f t="array" aca="1" ref="BQ141" ca="1">_xlfn.IFS(
    $I141=0,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$I141&lt;G$14, MIN(Payline!N$5/10, COUNTIF(N139:N141, $BM$1)) +
              MIN(Payline!N$4/10, COUNTIF(N140:N142, $BM$1)) +
              MIN(Payline!N$3/10, COUNTIF(N141:N143, $BM$1)),
    TRUE, ""
)</f>
        <v/>
      </c>
    </row>
    <row r="142" spans="1:69">
      <c r="A142" s="90" t="s">
        <v>6</v>
      </c>
      <c r="B142" s="63">
        <v>8</v>
      </c>
      <c r="C142" s="90">
        <f t="shared" ca="1" si="36"/>
        <v>6.3</v>
      </c>
      <c r="D142" s="43">
        <f t="shared" ca="1" si="36"/>
        <v>6.5</v>
      </c>
      <c r="E142" s="43">
        <f t="shared" ca="1" si="36"/>
        <v>6.3</v>
      </c>
      <c r="F142" s="43">
        <f t="shared" ca="1" si="36"/>
        <v>6.2</v>
      </c>
      <c r="G142" s="89">
        <f t="shared" ca="1" si="36"/>
        <v>6.3</v>
      </c>
      <c r="I142" s="84">
        <v>138</v>
      </c>
      <c r="J142" s="83"/>
      <c r="K142" s="83"/>
      <c r="L142" s="83"/>
      <c r="M142" s="83"/>
      <c r="N142" s="83"/>
      <c r="P142" s="46">
        <v>138</v>
      </c>
      <c r="Q142" s="43" t="str">
        <f>IF($I142&lt;C$14,MIN(Payline!J$5/10,COUNTIF(J140:J142,$Q$1))+MIN(Payline!J$4/10,COUNTIF(J141:J143,$Q$1))+MIN(Payline!J$3/10,COUNTIF(J142:J144,$Q$1)),"")</f>
        <v/>
      </c>
      <c r="R142" s="43" t="str">
        <f>IF($I142&lt;D$14,MIN(Payline!K$5/10,COUNTIF(K140:K142,$Q$1))+MIN(Payline!K$4/10,COUNTIF(K141:K143,$Q$1))+MIN(Payline!K$3/10,COUNTIF(K142:K144,$Q$1)),"")</f>
        <v/>
      </c>
      <c r="S142" s="43" t="str">
        <f>IF($I142&lt;E$14,MIN(Payline!L$5/10,COUNTIF(L140:L142,$Q$1))+MIN(Payline!L$4/10,COUNTIF(L141:L143,$Q$1))+MIN(Payline!L$3/10,COUNTIF(L142:L144,$Q$1)),"")</f>
        <v/>
      </c>
      <c r="T142" s="43" t="str">
        <f>IF($I142&lt;F$14,MIN(Payline!M$5/10,COUNTIF(M140:M142,$Q$1))+MIN(Payline!M$4/10,COUNTIF(M141:M143,$Q$1))+MIN(Payline!M$3/10,COUNTIF(M142:M144,$Q$1)),"")</f>
        <v/>
      </c>
      <c r="U142" s="43" t="str">
        <f>IF($I142&lt;G$14,MIN(Payline!N$5/10,COUNTIF(N140:N142,$Q$1))+MIN(Payline!N$4/10,COUNTIF(N141:N143,$Q$1))+MIN(Payline!N$3/10,COUNTIF(N142:N144,$Q$1)),"")</f>
        <v/>
      </c>
      <c r="V142" s="46">
        <v>138</v>
      </c>
      <c r="W142" s="43" t="str">
        <f>IF($I142&lt;C$14,MIN(Payline!J$5/10,COUNTIF(J140:J142,$W$1))+MIN(Payline!J$4/10,COUNTIF(J141:J143,$W$1))+MIN(Payline!J$3/10,COUNTIF(J142:J144,$W$1)),"")</f>
        <v/>
      </c>
      <c r="X142" s="43" t="str">
        <f>IF($I142&lt;D$14,MIN(Payline!K$5/10,COUNTIF(K140:K142,$W$1))+MIN(Payline!K$4/10,COUNTIF(K141:K143,$W$1))+MIN(Payline!K$3/10,COUNTIF(K142:K144,$W$1)),"")</f>
        <v/>
      </c>
      <c r="Y142" s="43" t="str">
        <f>IF($I142&lt;E$14,MIN(Payline!L$5/10,COUNTIF(L140:L142,$W$1))+MIN(Payline!L$4/10,COUNTIF(L141:L143,$W$1))+MIN(Payline!L$3/10,COUNTIF(L142:L144,$W$1)),"")</f>
        <v/>
      </c>
      <c r="Z142" s="43" t="str">
        <f>IF($I142&lt;F$14,MIN(Payline!M$5/10,COUNTIF(M140:M142,$W$1))+MIN(Payline!M$4/10,COUNTIF(M141:M143,$W$1))+MIN(Payline!M$3/10,COUNTIF(M142:M144,$W$1)),"")</f>
        <v/>
      </c>
      <c r="AA142" s="43" t="str">
        <f>IF($I142&lt;G$14,MIN(Payline!N$5/10,COUNTIF(N140:N142,$W$1))+MIN(Payline!N$4/10,COUNTIF(N141:N143,$W$1))+MIN(Payline!N$3/10,COUNTIF(N142:N144,$W$1)),"")</f>
        <v/>
      </c>
      <c r="AB142" s="46">
        <v>138</v>
      </c>
      <c r="AC142" s="43" t="str">
        <f>IF($I142&lt;C$14,MIN(Payline!J$5/10,COUNTIF(J140:J142,$AC$1))+MIN(Payline!J$4/10,COUNTIF(J141:J143,$AC$1))+MIN(Payline!J$3/10,COUNTIF(J142:J144,$AC$1)),"")</f>
        <v/>
      </c>
      <c r="AD142" s="43" t="str">
        <f>IF($I142&lt;D$14,MIN(Payline!K$5/10,COUNTIF(K140:K142,$AC$1))+MIN(Payline!K$4/10,COUNTIF(K141:K143,$AC$1))+MIN(Payline!K$3/10,COUNTIF(K142:K144,$AC$1)),"")</f>
        <v/>
      </c>
      <c r="AE142" s="43" t="str">
        <f>IF($I142&lt;E$14,MIN(Payline!L$5/10,COUNTIF(L140:L142,$AC$1))+MIN(Payline!L$4/10,COUNTIF(L141:L143,$AC$1))+MIN(Payline!L$3/10,COUNTIF(L142:L144,$AC$1)),"")</f>
        <v/>
      </c>
      <c r="AF142" s="43" t="str">
        <f>IF($I142&lt;F$14,MIN(Payline!M$5/10,COUNTIF(M140:M142,$AC$1))+MIN(Payline!M$4/10,COUNTIF(M141:M143,$AC$1))+MIN(Payline!M$3/10,COUNTIF(M142:M144,$AC$1)),"")</f>
        <v/>
      </c>
      <c r="AG142" s="43" t="str">
        <f>IF($I142&lt;G$14,MIN(Payline!N$5/10,COUNTIF(N140:N142,$AC$1))+MIN(Payline!N$4/10,COUNTIF(N141:N143,$AC$1))+MIN(Payline!N$3/10,COUNTIF(N142:N144,$AC$1)),"")</f>
        <v/>
      </c>
      <c r="AH142" s="46">
        <v>138</v>
      </c>
      <c r="AI142" s="43" t="str">
        <f>IF($I142&lt;C$14,MIN(Payline!J$5/10,COUNTIF(J140:J142,$AI$1))+MIN(Payline!J$4/10,COUNTIF(J141:J143,$AI$1))+MIN(Payline!J$3/10,COUNTIF(J142:J144,$AI$1)),"")</f>
        <v/>
      </c>
      <c r="AJ142" s="43" t="str">
        <f>IF($I142&lt;D$14,MIN(Payline!K$5/10,COUNTIF(K140:K142,$AI$1))+MIN(Payline!K$4/10,COUNTIF(K141:K143,$AI$1))+MIN(Payline!K$3/10,COUNTIF(K142:K144,$AI$1)),"")</f>
        <v/>
      </c>
      <c r="AK142" s="43" t="str">
        <f>IF($I142&lt;E$14,MIN(Payline!L$5/10,COUNTIF(L140:L142,$AI$1))+MIN(Payline!L$4/10,COUNTIF(L141:L143,$AI$1))+MIN(Payline!L$3/10,COUNTIF(L142:L144,$AI$1)),"")</f>
        <v/>
      </c>
      <c r="AL142" s="43" t="str">
        <f>IF($I142&lt;F$14,MIN(Payline!M$5/10,COUNTIF(M140:M142,$AI$1))+MIN(Payline!M$4/10,COUNTIF(M141:M143,$AI$1))+MIN(Payline!M$3/10,COUNTIF(M142:M144,$AI$1)),"")</f>
        <v/>
      </c>
      <c r="AM142" s="43" t="str">
        <f>IF($I142&lt;G$14,MIN(Payline!N$5/10,COUNTIF(N140:N142,$AI$1))+MIN(Payline!N$4/10,COUNTIF(N141:N143,$AI$1))+MIN(Payline!N$3/10,COUNTIF(N142:N144,$AI$1)),"")</f>
        <v/>
      </c>
      <c r="AN142" s="46">
        <v>138</v>
      </c>
      <c r="AO142" s="43" t="str">
        <f>IF($I142&lt;C$14,MIN(Payline!J$5/10,COUNTIF(J140:J142,$AO$1))+MIN(Payline!J$4/10,COUNTIF(J141:J143,$AO$1))+MIN(Payline!J$3/10,COUNTIF(J142:J144,$AO$1)),"")</f>
        <v/>
      </c>
      <c r="AP142" s="43" t="str">
        <f>IF($I142&lt;D$14,MIN(Payline!K$5/10,COUNTIF(K140:K142,$AO$1))+MIN(Payline!K$4/10,COUNTIF(K141:K143,$AO$1))+MIN(Payline!K$3/10,COUNTIF(K142:K144,$AO$1)),"")</f>
        <v/>
      </c>
      <c r="AQ142" s="43" t="str">
        <f>IF($I142&lt;E$14,MIN(Payline!L$5/10,COUNTIF(L140:L142,$AO$1))+MIN(Payline!L$4/10,COUNTIF(L141:L143,$AO$1))+MIN(Payline!L$3/10,COUNTIF(L142:L144,$AO$1)),"")</f>
        <v/>
      </c>
      <c r="AR142" s="43" t="str">
        <f>IF($I142&lt;F$14,MIN(Payline!M$5/10,COUNTIF(M140:M142,$AO$1))+MIN(Payline!M$4/10,COUNTIF(M141:M143,$AO$1))+MIN(Payline!M$3/10,COUNTIF(M142:M144,$AO$1)),"")</f>
        <v/>
      </c>
      <c r="AS142" s="43" t="str">
        <f>IF($I142&lt;G$14,MIN(Payline!N$5/10,COUNTIF(N140:N142,$AO$1))+MIN(Payline!N$4/10,COUNTIF(N141:N143,$AO$1))+MIN(Payline!N$3/10,COUNTIF(N142:N144,$AO$1)),"")</f>
        <v/>
      </c>
      <c r="AT142" s="46">
        <v>138</v>
      </c>
      <c r="AU142" s="43" t="str">
        <f>IF($I142&lt;C$14,MIN(Payline!J$5/10,COUNTIF(J140:J142,$AU$1))+MIN(Payline!J$4/10,COUNTIF(J141:J143,$AU$1))+MIN(Payline!J$3/10,COUNTIF(J142:J144,$AU$1)),"")</f>
        <v/>
      </c>
      <c r="AV142" s="43" t="str">
        <f>IF($I142&lt;D$14,MIN(Payline!K$5/10,COUNTIF(K140:K142,$AU$1))+MIN(Payline!K$4/10,COUNTIF(K141:K143,$AU$1))+MIN(Payline!K$3/10,COUNTIF(K142:K144,$AU$1)),"")</f>
        <v/>
      </c>
      <c r="AW142" s="43" t="str">
        <f>IF($I142&lt;E$14,MIN(Payline!L$5/10,COUNTIF(L140:L142,$AU$1))+MIN(Payline!L$4/10,COUNTIF(L141:L143,$AU$1))+MIN(Payline!L$3/10,COUNTIF(L142:L144,$AU$1)),"")</f>
        <v/>
      </c>
      <c r="AX142" s="43" t="str">
        <f>IF($I142&lt;F$14,MIN(Payline!M$5/10,COUNTIF(M140:M142,$AU$1))+MIN(Payline!M$4/10,COUNTIF(M141:M143,$AU$1))+MIN(Payline!M$3/10,COUNTIF(M142:M144,$AU$1)),"")</f>
        <v/>
      </c>
      <c r="AY142" s="43" t="str">
        <f>IF($I142&lt;G$14,MIN(Payline!N$5/10,COUNTIF(N140:N142,$AU$1))+MIN(Payline!N$4/10,COUNTIF(N141:N143,$AU$1))+MIN(Payline!N$3/10,COUNTIF(N142:N144,$AU$1)),"")</f>
        <v/>
      </c>
      <c r="AZ142" s="46">
        <v>138</v>
      </c>
      <c r="BA142" s="43" t="str" cm="1">
        <f t="array" aca="1" ref="BA142" ca="1">_xlfn.IFS(
    $I142=0,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$I142&lt;C$14, MIN(Payline!J$5/10, COUNTIF(J140:J142, $BA$1)) +
              MIN(Payline!J$4/10, COUNTIF(J141:J143, $BA$1)) +
              MIN(Payline!J$3/10, COUNTIF(J142:J144, $BA$1)),
    TRUE, ""
)</f>
        <v/>
      </c>
      <c r="BB142" s="43" t="str" cm="1">
        <f t="array" aca="1" ref="BB142" ca="1">_xlfn.IFS(
    $I142=0,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$I142&lt;D$14, MIN(Payline!K$5/10, COUNTIF(K140:K142, $BA$1)) +
              MIN(Payline!K$4/10, COUNTIF(K141:K143, $BA$1)) +
              MIN(Payline!K$3/10, COUNTIF(K142:K144, $BA$1)),
    TRUE, ""
)</f>
        <v/>
      </c>
      <c r="BC142" s="43" t="str" cm="1">
        <f t="array" aca="1" ref="BC142" ca="1">_xlfn.IFS(
    $I142=0,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$I142&lt;E$14, MIN(Payline!L$5/10, COUNTIF(L140:L142, $BA$1)) +
              MIN(Payline!L$4/10, COUNTIF(L141:L143, $BA$1)) +
              MIN(Payline!L$3/10, COUNTIF(L142:L144, $BA$1)),
    TRUE, ""
)</f>
        <v/>
      </c>
      <c r="BD142" s="43" t="str" cm="1">
        <f t="array" aca="1" ref="BD142" ca="1">_xlfn.IFS(
    $I142=0,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$I142&lt;F$14, MIN(Payline!M$5/10, COUNTIF(M140:M142, $BA$1)) +
              MIN(Payline!M$4/10, COUNTIF(M141:M143, $BA$1)) +
              MIN(Payline!M$3/10, COUNTIF(M142:M144, $BA$1)),
    TRUE, ""
)</f>
        <v/>
      </c>
      <c r="BE142" s="43" t="str" cm="1">
        <f t="array" aca="1" ref="BE142" ca="1">_xlfn.IFS(
    $I142=0,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$I142&lt;G$14, MIN(Payline!N$5/10, COUNTIF(N140:N142, $BA$1)) +
              MIN(Payline!N$4/10, COUNTIF(N141:N143, $BA$1)) +
              MIN(Payline!N$3/10, COUNTIF(N142:N144, $BA$1)),
    TRUE, ""
)</f>
        <v/>
      </c>
      <c r="BF142" s="46">
        <v>138</v>
      </c>
      <c r="BG142" s="43" t="str">
        <f>IF($I142&lt;C$14,MIN(Payline!J$5/10,COUNTIF(J140:J142,$BG$1))+MIN(Payline!J$4/10,COUNTIF(J141:J143,$BG$1))+MIN(Payline!J$3/10,COUNTIF(J142:J144,$BG$1)),"")</f>
        <v/>
      </c>
      <c r="BH142" s="43" t="str">
        <f>IF($I142&lt;D$14,MIN(Payline!K$5/10,COUNTIF(K140:K142,$BG$1))+MIN(Payline!K$4/10,COUNTIF(K141:K143,$BG$1))+MIN(Payline!K$3/10,COUNTIF(K142:K144,$BG$1)),"")</f>
        <v/>
      </c>
      <c r="BI142" s="43" t="str">
        <f>IF($I142&lt;E$14,MIN(Payline!L$5/10,COUNTIF(L140:L142,$BG$1))+MIN(Payline!L$4/10,COUNTIF(L141:L143,$BG$1))+MIN(Payline!L$3/10,COUNTIF(L142:L144,$BG$1)),"")</f>
        <v/>
      </c>
      <c r="BJ142" s="43" t="str">
        <f>IF($I142&lt;F$14,MIN(Payline!M$5/10,COUNTIF(M140:M142,$BG$1))+MIN(Payline!M$4/10,COUNTIF(M141:M143,$BG$1))+MIN(Payline!M$3/10,COUNTIF(M142:M144,$BG$1)),"")</f>
        <v/>
      </c>
      <c r="BK142" s="43" t="str">
        <f>IF($I142&lt;G$14,MIN(Payline!N$5/10,COUNTIF(N140:N142,$BG$1))+MIN(Payline!N$4/10,COUNTIF(N141:N143,$BG$1))+MIN(Payline!N$3/10,COUNTIF(N142:N144,$BG$1)),"")</f>
        <v/>
      </c>
      <c r="BL142" s="46">
        <v>138</v>
      </c>
      <c r="BM142" s="43" t="str" cm="1">
        <f t="array" aca="1" ref="BM142" ca="1">_xlfn.IFS(
    $I142=0,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$I142&lt;C$14, MIN(Payline!J$5/10, COUNTIF(J140:J142, $BM$1)) +
              MIN(Payline!J$4/10, COUNTIF(J141:J143, $BM$1)) +
              MIN(Payline!J$3/10, COUNTIF(J142:J144, $BM$1)),
    TRUE, ""
)</f>
        <v/>
      </c>
      <c r="BN142" s="43" t="str" cm="1">
        <f t="array" aca="1" ref="BN142" ca="1">_xlfn.IFS(
    $I142=0,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$I142&lt;D$14, MIN(Payline!K$5/10, COUNTIF(K140:K142, $BM$1)) +
              MIN(Payline!K$4/10, COUNTIF(K141:K143, $BM$1)) +
              MIN(Payline!K$3/10, COUNTIF(K142:K144, $BM$1)),
    TRUE, ""
)</f>
        <v/>
      </c>
      <c r="BO142" s="43" t="str" cm="1">
        <f t="array" aca="1" ref="BO142" ca="1">_xlfn.IFS(
    $I142=0,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$I142&lt;E$14, MIN(Payline!L$5/10, COUNTIF(L140:L142, $BM$1)) +
              MIN(Payline!L$4/10, COUNTIF(L141:L143, $BM$1)) +
              MIN(Payline!L$3/10, COUNTIF(L142:L144, $BM$1)),
    TRUE, ""
)</f>
        <v/>
      </c>
      <c r="BP142" s="43" t="str" cm="1">
        <f t="array" aca="1" ref="BP142" ca="1">_xlfn.IFS(
    $I142=0,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$I142&lt;F$14, MIN(Payline!M$5/10, COUNTIF(M140:M142, $BM$1)) +
              MIN(Payline!M$4/10, COUNTIF(M141:M143, $BM$1)) +
              MIN(Payline!M$3/10, COUNTIF(M142:M144, $BM$1)),
    TRUE, ""
)</f>
        <v/>
      </c>
      <c r="BQ142" s="161" t="str" cm="1">
        <f t="array" aca="1" ref="BQ142" ca="1">_xlfn.IFS(
    $I142=0,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$I142&lt;G$14, MIN(Payline!N$5/10, COUNTIF(N140:N142, $BM$1)) +
              MIN(Payline!N$4/10, COUNTIF(N141:N143, $BM$1)) +
              MIN(Payline!N$3/10, COUNTIF(N142:N144, $BM$1)),
    TRUE, ""
)</f>
        <v/>
      </c>
    </row>
    <row r="143" spans="1:69" ht="16.5" thickBot="1">
      <c r="A143" s="88" t="s">
        <v>5</v>
      </c>
      <c r="B143" s="35">
        <v>9</v>
      </c>
      <c r="C143" s="88">
        <f t="shared" ca="1" si="36"/>
        <v>7.9</v>
      </c>
      <c r="D143" s="87">
        <f t="shared" ca="1" si="36"/>
        <v>8.1000000000000014</v>
      </c>
      <c r="E143" s="87">
        <f t="shared" ca="1" si="36"/>
        <v>7.9</v>
      </c>
      <c r="F143" s="87">
        <f t="shared" ca="1" si="36"/>
        <v>9</v>
      </c>
      <c r="G143" s="86">
        <f t="shared" ca="1" si="36"/>
        <v>8.9</v>
      </c>
      <c r="I143" s="84">
        <v>139</v>
      </c>
      <c r="J143" s="83"/>
      <c r="K143" s="83"/>
      <c r="L143" s="83"/>
      <c r="M143" s="83"/>
      <c r="N143" s="83"/>
      <c r="P143" s="46">
        <v>139</v>
      </c>
      <c r="Q143" s="43" t="str">
        <f>IF($I143&lt;C$14,MIN(Payline!J$5/10,COUNTIF(J141:J143,$Q$1))+MIN(Payline!J$4/10,COUNTIF(J142:J144,$Q$1))+MIN(Payline!J$3/10,COUNTIF(J143:J145,$Q$1)),"")</f>
        <v/>
      </c>
      <c r="R143" s="43" t="str">
        <f>IF($I143&lt;D$14,MIN(Payline!K$5/10,COUNTIF(K141:K143,$Q$1))+MIN(Payline!K$4/10,COUNTIF(K142:K144,$Q$1))+MIN(Payline!K$3/10,COUNTIF(K143:K145,$Q$1)),"")</f>
        <v/>
      </c>
      <c r="S143" s="43" t="str">
        <f>IF($I143&lt;E$14,MIN(Payline!L$5/10,COUNTIF(L141:L143,$Q$1))+MIN(Payline!L$4/10,COUNTIF(L142:L144,$Q$1))+MIN(Payline!L$3/10,COUNTIF(L143:L145,$Q$1)),"")</f>
        <v/>
      </c>
      <c r="T143" s="43" t="str">
        <f>IF($I143&lt;F$14,MIN(Payline!M$5/10,COUNTIF(M141:M143,$Q$1))+MIN(Payline!M$4/10,COUNTIF(M142:M144,$Q$1))+MIN(Payline!M$3/10,COUNTIF(M143:M145,$Q$1)),"")</f>
        <v/>
      </c>
      <c r="U143" s="43" t="str">
        <f>IF($I143&lt;G$14,MIN(Payline!N$5/10,COUNTIF(N141:N143,$Q$1))+MIN(Payline!N$4/10,COUNTIF(N142:N144,$Q$1))+MIN(Payline!N$3/10,COUNTIF(N143:N145,$Q$1)),"")</f>
        <v/>
      </c>
      <c r="V143" s="46">
        <v>139</v>
      </c>
      <c r="W143" s="43" t="str">
        <f>IF($I143&lt;C$14,MIN(Payline!J$5/10,COUNTIF(J141:J143,$W$1))+MIN(Payline!J$4/10,COUNTIF(J142:J144,$W$1))+MIN(Payline!J$3/10,COUNTIF(J143:J145,$W$1)),"")</f>
        <v/>
      </c>
      <c r="X143" s="43" t="str">
        <f>IF($I143&lt;D$14,MIN(Payline!K$5/10,COUNTIF(K141:K143,$W$1))+MIN(Payline!K$4/10,COUNTIF(K142:K144,$W$1))+MIN(Payline!K$3/10,COUNTIF(K143:K145,$W$1)),"")</f>
        <v/>
      </c>
      <c r="Y143" s="43" t="str">
        <f>IF($I143&lt;E$14,MIN(Payline!L$5/10,COUNTIF(L141:L143,$W$1))+MIN(Payline!L$4/10,COUNTIF(L142:L144,$W$1))+MIN(Payline!L$3/10,COUNTIF(L143:L145,$W$1)),"")</f>
        <v/>
      </c>
      <c r="Z143" s="43" t="str">
        <f>IF($I143&lt;F$14,MIN(Payline!M$5/10,COUNTIF(M141:M143,$W$1))+MIN(Payline!M$4/10,COUNTIF(M142:M144,$W$1))+MIN(Payline!M$3/10,COUNTIF(M143:M145,$W$1)),"")</f>
        <v/>
      </c>
      <c r="AA143" s="43" t="str">
        <f>IF($I143&lt;G$14,MIN(Payline!N$5/10,COUNTIF(N141:N143,$W$1))+MIN(Payline!N$4/10,COUNTIF(N142:N144,$W$1))+MIN(Payline!N$3/10,COUNTIF(N143:N145,$W$1)),"")</f>
        <v/>
      </c>
      <c r="AB143" s="46">
        <v>139</v>
      </c>
      <c r="AC143" s="43" t="str">
        <f>IF($I143&lt;C$14,MIN(Payline!J$5/10,COUNTIF(J141:J143,$AC$1))+MIN(Payline!J$4/10,COUNTIF(J142:J144,$AC$1))+MIN(Payline!J$3/10,COUNTIF(J143:J145,$AC$1)),"")</f>
        <v/>
      </c>
      <c r="AD143" s="43" t="str">
        <f>IF($I143&lt;D$14,MIN(Payline!K$5/10,COUNTIF(K141:K143,$AC$1))+MIN(Payline!K$4/10,COUNTIF(K142:K144,$AC$1))+MIN(Payline!K$3/10,COUNTIF(K143:K145,$AC$1)),"")</f>
        <v/>
      </c>
      <c r="AE143" s="43" t="str">
        <f>IF($I143&lt;E$14,MIN(Payline!L$5/10,COUNTIF(L141:L143,$AC$1))+MIN(Payline!L$4/10,COUNTIF(L142:L144,$AC$1))+MIN(Payline!L$3/10,COUNTIF(L143:L145,$AC$1)),"")</f>
        <v/>
      </c>
      <c r="AF143" s="43" t="str">
        <f>IF($I143&lt;F$14,MIN(Payline!M$5/10,COUNTIF(M141:M143,$AC$1))+MIN(Payline!M$4/10,COUNTIF(M142:M144,$AC$1))+MIN(Payline!M$3/10,COUNTIF(M143:M145,$AC$1)),"")</f>
        <v/>
      </c>
      <c r="AG143" s="43" t="str">
        <f>IF($I143&lt;G$14,MIN(Payline!N$5/10,COUNTIF(N141:N143,$AC$1))+MIN(Payline!N$4/10,COUNTIF(N142:N144,$AC$1))+MIN(Payline!N$3/10,COUNTIF(N143:N145,$AC$1)),"")</f>
        <v/>
      </c>
      <c r="AH143" s="46">
        <v>139</v>
      </c>
      <c r="AI143" s="43" t="str">
        <f>IF($I143&lt;C$14,MIN(Payline!J$5/10,COUNTIF(J141:J143,$AI$1))+MIN(Payline!J$4/10,COUNTIF(J142:J144,$AI$1))+MIN(Payline!J$3/10,COUNTIF(J143:J145,$AI$1)),"")</f>
        <v/>
      </c>
      <c r="AJ143" s="43" t="str">
        <f>IF($I143&lt;D$14,MIN(Payline!K$5/10,COUNTIF(K141:K143,$AI$1))+MIN(Payline!K$4/10,COUNTIF(K142:K144,$AI$1))+MIN(Payline!K$3/10,COUNTIF(K143:K145,$AI$1)),"")</f>
        <v/>
      </c>
      <c r="AK143" s="43" t="str">
        <f>IF($I143&lt;E$14,MIN(Payline!L$5/10,COUNTIF(L141:L143,$AI$1))+MIN(Payline!L$4/10,COUNTIF(L142:L144,$AI$1))+MIN(Payline!L$3/10,COUNTIF(L143:L145,$AI$1)),"")</f>
        <v/>
      </c>
      <c r="AL143" s="43" t="str">
        <f>IF($I143&lt;F$14,MIN(Payline!M$5/10,COUNTIF(M141:M143,$AI$1))+MIN(Payline!M$4/10,COUNTIF(M142:M144,$AI$1))+MIN(Payline!M$3/10,COUNTIF(M143:M145,$AI$1)),"")</f>
        <v/>
      </c>
      <c r="AM143" s="43" t="str">
        <f>IF($I143&lt;G$14,MIN(Payline!N$5/10,COUNTIF(N141:N143,$AI$1))+MIN(Payline!N$4/10,COUNTIF(N142:N144,$AI$1))+MIN(Payline!N$3/10,COUNTIF(N143:N145,$AI$1)),"")</f>
        <v/>
      </c>
      <c r="AN143" s="46">
        <v>139</v>
      </c>
      <c r="AO143" s="43" t="str">
        <f>IF($I143&lt;C$14,MIN(Payline!J$5/10,COUNTIF(J141:J143,$AO$1))+MIN(Payline!J$4/10,COUNTIF(J142:J144,$AO$1))+MIN(Payline!J$3/10,COUNTIF(J143:J145,$AO$1)),"")</f>
        <v/>
      </c>
      <c r="AP143" s="43" t="str">
        <f>IF($I143&lt;D$14,MIN(Payline!K$5/10,COUNTIF(K141:K143,$AO$1))+MIN(Payline!K$4/10,COUNTIF(K142:K144,$AO$1))+MIN(Payline!K$3/10,COUNTIF(K143:K145,$AO$1)),"")</f>
        <v/>
      </c>
      <c r="AQ143" s="43" t="str">
        <f>IF($I143&lt;E$14,MIN(Payline!L$5/10,COUNTIF(L141:L143,$AO$1))+MIN(Payline!L$4/10,COUNTIF(L142:L144,$AO$1))+MIN(Payline!L$3/10,COUNTIF(L143:L145,$AO$1)),"")</f>
        <v/>
      </c>
      <c r="AR143" s="43" t="str">
        <f>IF($I143&lt;F$14,MIN(Payline!M$5/10,COUNTIF(M141:M143,$AO$1))+MIN(Payline!M$4/10,COUNTIF(M142:M144,$AO$1))+MIN(Payline!M$3/10,COUNTIF(M143:M145,$AO$1)),"")</f>
        <v/>
      </c>
      <c r="AS143" s="43" t="str">
        <f>IF($I143&lt;G$14,MIN(Payline!N$5/10,COUNTIF(N141:N143,$AO$1))+MIN(Payline!N$4/10,COUNTIF(N142:N144,$AO$1))+MIN(Payline!N$3/10,COUNTIF(N143:N145,$AO$1)),"")</f>
        <v/>
      </c>
      <c r="AT143" s="46">
        <v>139</v>
      </c>
      <c r="AU143" s="43" t="str">
        <f>IF($I143&lt;C$14,MIN(Payline!J$5/10,COUNTIF(J141:J143,$AU$1))+MIN(Payline!J$4/10,COUNTIF(J142:J144,$AU$1))+MIN(Payline!J$3/10,COUNTIF(J143:J145,$AU$1)),"")</f>
        <v/>
      </c>
      <c r="AV143" s="43" t="str">
        <f>IF($I143&lt;D$14,MIN(Payline!K$5/10,COUNTIF(K141:K143,$AU$1))+MIN(Payline!K$4/10,COUNTIF(K142:K144,$AU$1))+MIN(Payline!K$3/10,COUNTIF(K143:K145,$AU$1)),"")</f>
        <v/>
      </c>
      <c r="AW143" s="43" t="str">
        <f>IF($I143&lt;E$14,MIN(Payline!L$5/10,COUNTIF(L141:L143,$AU$1))+MIN(Payline!L$4/10,COUNTIF(L142:L144,$AU$1))+MIN(Payline!L$3/10,COUNTIF(L143:L145,$AU$1)),"")</f>
        <v/>
      </c>
      <c r="AX143" s="43" t="str">
        <f>IF($I143&lt;F$14,MIN(Payline!M$5/10,COUNTIF(M141:M143,$AU$1))+MIN(Payline!M$4/10,COUNTIF(M142:M144,$AU$1))+MIN(Payline!M$3/10,COUNTIF(M143:M145,$AU$1)),"")</f>
        <v/>
      </c>
      <c r="AY143" s="43" t="str">
        <f>IF($I143&lt;G$14,MIN(Payline!N$5/10,COUNTIF(N141:N143,$AU$1))+MIN(Payline!N$4/10,COUNTIF(N142:N144,$AU$1))+MIN(Payline!N$3/10,COUNTIF(N143:N145,$AU$1)),"")</f>
        <v/>
      </c>
      <c r="AZ143" s="46">
        <v>139</v>
      </c>
      <c r="BA143" s="43" t="str" cm="1">
        <f t="array" aca="1" ref="BA143" ca="1">_xlfn.IFS(
    $I143=0,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$I143&lt;C$14, MIN(Payline!J$5/10, COUNTIF(J141:J143, $BA$1)) +
              MIN(Payline!J$4/10, COUNTIF(J142:J144, $BA$1)) +
              MIN(Payline!J$3/10, COUNTIF(J143:J145, $BA$1)),
    TRUE, ""
)</f>
        <v/>
      </c>
      <c r="BB143" s="43" t="str" cm="1">
        <f t="array" aca="1" ref="BB143" ca="1">_xlfn.IFS(
    $I143=0,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$I143&lt;D$14, MIN(Payline!K$5/10, COUNTIF(K141:K143, $BA$1)) +
              MIN(Payline!K$4/10, COUNTIF(K142:K144, $BA$1)) +
              MIN(Payline!K$3/10, COUNTIF(K143:K145, $BA$1)),
    TRUE, ""
)</f>
        <v/>
      </c>
      <c r="BC143" s="43" t="str" cm="1">
        <f t="array" aca="1" ref="BC143" ca="1">_xlfn.IFS(
    $I143=0,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$I143&lt;E$14, MIN(Payline!L$5/10, COUNTIF(L141:L143, $BA$1)) +
              MIN(Payline!L$4/10, COUNTIF(L142:L144, $BA$1)) +
              MIN(Payline!L$3/10, COUNTIF(L143:L145, $BA$1)),
    TRUE, ""
)</f>
        <v/>
      </c>
      <c r="BD143" s="43" t="str" cm="1">
        <f t="array" aca="1" ref="BD143" ca="1">_xlfn.IFS(
    $I143=0,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$I143&lt;F$14, MIN(Payline!M$5/10, COUNTIF(M141:M143, $BA$1)) +
              MIN(Payline!M$4/10, COUNTIF(M142:M144, $BA$1)) +
              MIN(Payline!M$3/10, COUNTIF(M143:M145, $BA$1)),
    TRUE, ""
)</f>
        <v/>
      </c>
      <c r="BE143" s="43" t="str" cm="1">
        <f t="array" aca="1" ref="BE143" ca="1">_xlfn.IFS(
    $I143=0,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$I143&lt;G$14, MIN(Payline!N$5/10, COUNTIF(N141:N143, $BA$1)) +
              MIN(Payline!N$4/10, COUNTIF(N142:N144, $BA$1)) +
              MIN(Payline!N$3/10, COUNTIF(N143:N145, $BA$1)),
    TRUE, ""
)</f>
        <v/>
      </c>
      <c r="BF143" s="46">
        <v>139</v>
      </c>
      <c r="BG143" s="43" t="str">
        <f>IF($I143&lt;C$14,MIN(Payline!J$5/10,COUNTIF(J141:J143,$BG$1))+MIN(Payline!J$4/10,COUNTIF(J142:J144,$BG$1))+MIN(Payline!J$3/10,COUNTIF(J143:J145,$BG$1)),"")</f>
        <v/>
      </c>
      <c r="BH143" s="43" t="str">
        <f>IF($I143&lt;D$14,MIN(Payline!K$5/10,COUNTIF(K141:K143,$BG$1))+MIN(Payline!K$4/10,COUNTIF(K142:K144,$BG$1))+MIN(Payline!K$3/10,COUNTIF(K143:K145,$BG$1)),"")</f>
        <v/>
      </c>
      <c r="BI143" s="43" t="str">
        <f>IF($I143&lt;E$14,MIN(Payline!L$5/10,COUNTIF(L141:L143,$BG$1))+MIN(Payline!L$4/10,COUNTIF(L142:L144,$BG$1))+MIN(Payline!L$3/10,COUNTIF(L143:L145,$BG$1)),"")</f>
        <v/>
      </c>
      <c r="BJ143" s="43" t="str">
        <f>IF($I143&lt;F$14,MIN(Payline!M$5/10,COUNTIF(M141:M143,$BG$1))+MIN(Payline!M$4/10,COUNTIF(M142:M144,$BG$1))+MIN(Payline!M$3/10,COUNTIF(M143:M145,$BG$1)),"")</f>
        <v/>
      </c>
      <c r="BK143" s="43" t="str">
        <f>IF($I143&lt;G$14,MIN(Payline!N$5/10,COUNTIF(N141:N143,$BG$1))+MIN(Payline!N$4/10,COUNTIF(N142:N144,$BG$1))+MIN(Payline!N$3/10,COUNTIF(N143:N145,$BG$1)),"")</f>
        <v/>
      </c>
      <c r="BL143" s="46">
        <v>139</v>
      </c>
      <c r="BM143" s="43" t="str" cm="1">
        <f t="array" aca="1" ref="BM143" ca="1">_xlfn.IFS(
    $I143=0,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$I143&lt;C$14, MIN(Payline!J$5/10, COUNTIF(J141:J143, $BM$1)) +
              MIN(Payline!J$4/10, COUNTIF(J142:J144, $BM$1)) +
              MIN(Payline!J$3/10, COUNTIF(J143:J145, $BM$1)),
    TRUE, ""
)</f>
        <v/>
      </c>
      <c r="BN143" s="43" t="str" cm="1">
        <f t="array" aca="1" ref="BN143" ca="1">_xlfn.IFS(
    $I143=0,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$I143&lt;D$14, MIN(Payline!K$5/10, COUNTIF(K141:K143, $BM$1)) +
              MIN(Payline!K$4/10, COUNTIF(K142:K144, $BM$1)) +
              MIN(Payline!K$3/10, COUNTIF(K143:K145, $BM$1)),
    TRUE, ""
)</f>
        <v/>
      </c>
      <c r="BO143" s="43" t="str" cm="1">
        <f t="array" aca="1" ref="BO143" ca="1">_xlfn.IFS(
    $I143=0,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$I143&lt;E$14, MIN(Payline!L$5/10, COUNTIF(L141:L143, $BM$1)) +
              MIN(Payline!L$4/10, COUNTIF(L142:L144, $BM$1)) +
              MIN(Payline!L$3/10, COUNTIF(L143:L145, $BM$1)),
    TRUE, ""
)</f>
        <v/>
      </c>
      <c r="BP143" s="43" t="str" cm="1">
        <f t="array" aca="1" ref="BP143" ca="1">_xlfn.IFS(
    $I143=0,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$I143&lt;F$14, MIN(Payline!M$5/10, COUNTIF(M141:M143, $BM$1)) +
              MIN(Payline!M$4/10, COUNTIF(M142:M144, $BM$1)) +
              MIN(Payline!M$3/10, COUNTIF(M143:M145, $BM$1)),
    TRUE, ""
)</f>
        <v/>
      </c>
      <c r="BQ143" s="161" t="str" cm="1">
        <f t="array" aca="1" ref="BQ143" ca="1">_xlfn.IFS(
    $I143=0,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$I143&lt;G$14, MIN(Payline!N$5/10, COUNTIF(N141:N143, $BM$1)) +
              MIN(Payline!N$4/10, COUNTIF(N142:N144, $BM$1)) +
              MIN(Payline!N$3/10, COUNTIF(N143:N145, $BM$1)),
    TRUE, ""
)</f>
        <v/>
      </c>
    </row>
    <row r="144" spans="1:69">
      <c r="B144" s="12" t="s">
        <v>133</v>
      </c>
      <c r="C144" s="12">
        <f ca="1">SUM(C134:C143)</f>
        <v>100.3</v>
      </c>
      <c r="D144" s="12">
        <f ca="1">SUM(D134:D143)</f>
        <v>100.29999999999998</v>
      </c>
      <c r="E144" s="12">
        <f ca="1">SUM(E134:E143)</f>
        <v>100.3</v>
      </c>
      <c r="F144" s="12">
        <f ca="1">SUM(F134:F143)</f>
        <v>100.39999999999999</v>
      </c>
      <c r="G144" s="12">
        <f ca="1">SUM(G134:G143)</f>
        <v>100.3</v>
      </c>
      <c r="I144" s="84">
        <v>140</v>
      </c>
      <c r="J144" s="83"/>
      <c r="K144" s="83"/>
      <c r="L144" s="83"/>
      <c r="M144" s="83"/>
      <c r="N144" s="83"/>
      <c r="P144" s="46">
        <v>140</v>
      </c>
      <c r="Q144" s="43" t="str">
        <f>IF($I144&lt;C$14,MIN(Payline!J$5/10,COUNTIF(J142:J144,$Q$1))+MIN(Payline!J$4/10,COUNTIF(J143:J145,$Q$1))+MIN(Payline!J$3/10,COUNTIF(J144:J146,$Q$1)),"")</f>
        <v/>
      </c>
      <c r="R144" s="43" t="str">
        <f>IF($I144&lt;D$14,MIN(Payline!K$5/10,COUNTIF(K142:K144,$Q$1))+MIN(Payline!K$4/10,COUNTIF(K143:K145,$Q$1))+MIN(Payline!K$3/10,COUNTIF(K144:K146,$Q$1)),"")</f>
        <v/>
      </c>
      <c r="S144" s="43" t="str">
        <f>IF($I144&lt;E$14,MIN(Payline!L$5/10,COUNTIF(L142:L144,$Q$1))+MIN(Payline!L$4/10,COUNTIF(L143:L145,$Q$1))+MIN(Payline!L$3/10,COUNTIF(L144:L146,$Q$1)),"")</f>
        <v/>
      </c>
      <c r="T144" s="43" t="str">
        <f>IF($I144&lt;F$14,MIN(Payline!M$5/10,COUNTIF(M142:M144,$Q$1))+MIN(Payline!M$4/10,COUNTIF(M143:M145,$Q$1))+MIN(Payline!M$3/10,COUNTIF(M144:M146,$Q$1)),"")</f>
        <v/>
      </c>
      <c r="U144" s="43" t="str">
        <f>IF($I144&lt;G$14,MIN(Payline!N$5/10,COUNTIF(N142:N144,$Q$1))+MIN(Payline!N$4/10,COUNTIF(N143:N145,$Q$1))+MIN(Payline!N$3/10,COUNTIF(N144:N146,$Q$1)),"")</f>
        <v/>
      </c>
      <c r="V144" s="46">
        <v>140</v>
      </c>
      <c r="W144" s="43" t="str">
        <f>IF($I144&lt;C$14,MIN(Payline!J$5/10,COUNTIF(J142:J144,$W$1))+MIN(Payline!J$4/10,COUNTIF(J143:J145,$W$1))+MIN(Payline!J$3/10,COUNTIF(J144:J146,$W$1)),"")</f>
        <v/>
      </c>
      <c r="X144" s="43" t="str">
        <f>IF($I144&lt;D$14,MIN(Payline!K$5/10,COUNTIF(K142:K144,$W$1))+MIN(Payline!K$4/10,COUNTIF(K143:K145,$W$1))+MIN(Payline!K$3/10,COUNTIF(K144:K146,$W$1)),"")</f>
        <v/>
      </c>
      <c r="Y144" s="43" t="str">
        <f>IF($I144&lt;E$14,MIN(Payline!L$5/10,COUNTIF(L142:L144,$W$1))+MIN(Payline!L$4/10,COUNTIF(L143:L145,$W$1))+MIN(Payline!L$3/10,COUNTIF(L144:L146,$W$1)),"")</f>
        <v/>
      </c>
      <c r="Z144" s="43" t="str">
        <f>IF($I144&lt;F$14,MIN(Payline!M$5/10,COUNTIF(M142:M144,$W$1))+MIN(Payline!M$4/10,COUNTIF(M143:M145,$W$1))+MIN(Payline!M$3/10,COUNTIF(M144:M146,$W$1)),"")</f>
        <v/>
      </c>
      <c r="AA144" s="43" t="str">
        <f>IF($I144&lt;G$14,MIN(Payline!N$5/10,COUNTIF(N142:N144,$W$1))+MIN(Payline!N$4/10,COUNTIF(N143:N145,$W$1))+MIN(Payline!N$3/10,COUNTIF(N144:N146,$W$1)),"")</f>
        <v/>
      </c>
      <c r="AB144" s="46">
        <v>140</v>
      </c>
      <c r="AC144" s="43" t="str">
        <f>IF($I144&lt;C$14,MIN(Payline!J$5/10,COUNTIF(J142:J144,$AC$1))+MIN(Payline!J$4/10,COUNTIF(J143:J145,$AC$1))+MIN(Payline!J$3/10,COUNTIF(J144:J146,$AC$1)),"")</f>
        <v/>
      </c>
      <c r="AD144" s="43" t="str">
        <f>IF($I144&lt;D$14,MIN(Payline!K$5/10,COUNTIF(K142:K144,$AC$1))+MIN(Payline!K$4/10,COUNTIF(K143:K145,$AC$1))+MIN(Payline!K$3/10,COUNTIF(K144:K146,$AC$1)),"")</f>
        <v/>
      </c>
      <c r="AE144" s="43" t="str">
        <f>IF($I144&lt;E$14,MIN(Payline!L$5/10,COUNTIF(L142:L144,$AC$1))+MIN(Payline!L$4/10,COUNTIF(L143:L145,$AC$1))+MIN(Payline!L$3/10,COUNTIF(L144:L146,$AC$1)),"")</f>
        <v/>
      </c>
      <c r="AF144" s="43" t="str">
        <f>IF($I144&lt;F$14,MIN(Payline!M$5/10,COUNTIF(M142:M144,$AC$1))+MIN(Payline!M$4/10,COUNTIF(M143:M145,$AC$1))+MIN(Payline!M$3/10,COUNTIF(M144:M146,$AC$1)),"")</f>
        <v/>
      </c>
      <c r="AG144" s="43" t="str">
        <f>IF($I144&lt;G$14,MIN(Payline!N$5/10,COUNTIF(N142:N144,$AC$1))+MIN(Payline!N$4/10,COUNTIF(N143:N145,$AC$1))+MIN(Payline!N$3/10,COUNTIF(N144:N146,$AC$1)),"")</f>
        <v/>
      </c>
      <c r="AH144" s="46">
        <v>140</v>
      </c>
      <c r="AI144" s="43" t="str">
        <f>IF($I144&lt;C$14,MIN(Payline!J$5/10,COUNTIF(J142:J144,$AI$1))+MIN(Payline!J$4/10,COUNTIF(J143:J145,$AI$1))+MIN(Payline!J$3/10,COUNTIF(J144:J146,$AI$1)),"")</f>
        <v/>
      </c>
      <c r="AJ144" s="43" t="str">
        <f>IF($I144&lt;D$14,MIN(Payline!K$5/10,COUNTIF(K142:K144,$AI$1))+MIN(Payline!K$4/10,COUNTIF(K143:K145,$AI$1))+MIN(Payline!K$3/10,COUNTIF(K144:K146,$AI$1)),"")</f>
        <v/>
      </c>
      <c r="AK144" s="43" t="str">
        <f>IF($I144&lt;E$14,MIN(Payline!L$5/10,COUNTIF(L142:L144,$AI$1))+MIN(Payline!L$4/10,COUNTIF(L143:L145,$AI$1))+MIN(Payline!L$3/10,COUNTIF(L144:L146,$AI$1)),"")</f>
        <v/>
      </c>
      <c r="AL144" s="43" t="str">
        <f>IF($I144&lt;F$14,MIN(Payline!M$5/10,COUNTIF(M142:M144,$AI$1))+MIN(Payline!M$4/10,COUNTIF(M143:M145,$AI$1))+MIN(Payline!M$3/10,COUNTIF(M144:M146,$AI$1)),"")</f>
        <v/>
      </c>
      <c r="AM144" s="43" t="str">
        <f>IF($I144&lt;G$14,MIN(Payline!N$5/10,COUNTIF(N142:N144,$AI$1))+MIN(Payline!N$4/10,COUNTIF(N143:N145,$AI$1))+MIN(Payline!N$3/10,COUNTIF(N144:N146,$AI$1)),"")</f>
        <v/>
      </c>
      <c r="AN144" s="46">
        <v>140</v>
      </c>
      <c r="AO144" s="43" t="str">
        <f>IF($I144&lt;C$14,MIN(Payline!J$5/10,COUNTIF(J142:J144,$AO$1))+MIN(Payline!J$4/10,COUNTIF(J143:J145,$AO$1))+MIN(Payline!J$3/10,COUNTIF(J144:J146,$AO$1)),"")</f>
        <v/>
      </c>
      <c r="AP144" s="43" t="str">
        <f>IF($I144&lt;D$14,MIN(Payline!K$5/10,COUNTIF(K142:K144,$AO$1))+MIN(Payline!K$4/10,COUNTIF(K143:K145,$AO$1))+MIN(Payline!K$3/10,COUNTIF(K144:K146,$AO$1)),"")</f>
        <v/>
      </c>
      <c r="AQ144" s="43" t="str">
        <f>IF($I144&lt;E$14,MIN(Payline!L$5/10,COUNTIF(L142:L144,$AO$1))+MIN(Payline!L$4/10,COUNTIF(L143:L145,$AO$1))+MIN(Payline!L$3/10,COUNTIF(L144:L146,$AO$1)),"")</f>
        <v/>
      </c>
      <c r="AR144" s="43" t="str">
        <f>IF($I144&lt;F$14,MIN(Payline!M$5/10,COUNTIF(M142:M144,$AO$1))+MIN(Payline!M$4/10,COUNTIF(M143:M145,$AO$1))+MIN(Payline!M$3/10,COUNTIF(M144:M146,$AO$1)),"")</f>
        <v/>
      </c>
      <c r="AS144" s="43" t="str">
        <f>IF($I144&lt;G$14,MIN(Payline!N$5/10,COUNTIF(N142:N144,$AO$1))+MIN(Payline!N$4/10,COUNTIF(N143:N145,$AO$1))+MIN(Payline!N$3/10,COUNTIF(N144:N146,$AO$1)),"")</f>
        <v/>
      </c>
      <c r="AT144" s="46">
        <v>140</v>
      </c>
      <c r="AU144" s="43" t="str">
        <f>IF($I144&lt;C$14,MIN(Payline!J$5/10,COUNTIF(J142:J144,$AU$1))+MIN(Payline!J$4/10,COUNTIF(J143:J145,$AU$1))+MIN(Payline!J$3/10,COUNTIF(J144:J146,$AU$1)),"")</f>
        <v/>
      </c>
      <c r="AV144" s="43" t="str">
        <f>IF($I144&lt;D$14,MIN(Payline!K$5/10,COUNTIF(K142:K144,$AU$1))+MIN(Payline!K$4/10,COUNTIF(K143:K145,$AU$1))+MIN(Payline!K$3/10,COUNTIF(K144:K146,$AU$1)),"")</f>
        <v/>
      </c>
      <c r="AW144" s="43" t="str">
        <f>IF($I144&lt;E$14,MIN(Payline!L$5/10,COUNTIF(L142:L144,$AU$1))+MIN(Payline!L$4/10,COUNTIF(L143:L145,$AU$1))+MIN(Payline!L$3/10,COUNTIF(L144:L146,$AU$1)),"")</f>
        <v/>
      </c>
      <c r="AX144" s="43" t="str">
        <f>IF($I144&lt;F$14,MIN(Payline!M$5/10,COUNTIF(M142:M144,$AU$1))+MIN(Payline!M$4/10,COUNTIF(M143:M145,$AU$1))+MIN(Payline!M$3/10,COUNTIF(M144:M146,$AU$1)),"")</f>
        <v/>
      </c>
      <c r="AY144" s="43" t="str">
        <f>IF($I144&lt;G$14,MIN(Payline!N$5/10,COUNTIF(N142:N144,$AU$1))+MIN(Payline!N$4/10,COUNTIF(N143:N145,$AU$1))+MIN(Payline!N$3/10,COUNTIF(N144:N146,$AU$1)),"")</f>
        <v/>
      </c>
      <c r="AZ144" s="46">
        <v>140</v>
      </c>
      <c r="BA144" s="43" t="str" cm="1">
        <f t="array" aca="1" ref="BA144" ca="1">_xlfn.IFS(
    $I144=0,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$I144&lt;C$14, MIN(Payline!J$5/10, COUNTIF(J142:J144, $BA$1)) +
              MIN(Payline!J$4/10, COUNTIF(J143:J145, $BA$1)) +
              MIN(Payline!J$3/10, COUNTIF(J144:J146, $BA$1)),
    TRUE, ""
)</f>
        <v/>
      </c>
      <c r="BB144" s="43" t="str" cm="1">
        <f t="array" aca="1" ref="BB144" ca="1">_xlfn.IFS(
    $I144=0,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$I144&lt;D$14, MIN(Payline!K$5/10, COUNTIF(K142:K144, $BA$1)) +
              MIN(Payline!K$4/10, COUNTIF(K143:K145, $BA$1)) +
              MIN(Payline!K$3/10, COUNTIF(K144:K146, $BA$1)),
    TRUE, ""
)</f>
        <v/>
      </c>
      <c r="BC144" s="43" t="str" cm="1">
        <f t="array" aca="1" ref="BC144" ca="1">_xlfn.IFS(
    $I144=0,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$I144&lt;E$14, MIN(Payline!L$5/10, COUNTIF(L142:L144, $BA$1)) +
              MIN(Payline!L$4/10, COUNTIF(L143:L145, $BA$1)) +
              MIN(Payline!L$3/10, COUNTIF(L144:L146, $BA$1)),
    TRUE, ""
)</f>
        <v/>
      </c>
      <c r="BD144" s="43" t="str" cm="1">
        <f t="array" aca="1" ref="BD144" ca="1">_xlfn.IFS(
    $I144=0,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$I144&lt;F$14, MIN(Payline!M$5/10, COUNTIF(M142:M144, $BA$1)) +
              MIN(Payline!M$4/10, COUNTIF(M143:M145, $BA$1)) +
              MIN(Payline!M$3/10, COUNTIF(M144:M146, $BA$1)),
    TRUE, ""
)</f>
        <v/>
      </c>
      <c r="BE144" s="43" t="str" cm="1">
        <f t="array" aca="1" ref="BE144" ca="1">_xlfn.IFS(
    $I144=0,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$I144&lt;G$14, MIN(Payline!N$5/10, COUNTIF(N142:N144, $BA$1)) +
              MIN(Payline!N$4/10, COUNTIF(N143:N145, $BA$1)) +
              MIN(Payline!N$3/10, COUNTIF(N144:N146, $BA$1)),
    TRUE, ""
)</f>
        <v/>
      </c>
      <c r="BF144" s="46">
        <v>140</v>
      </c>
      <c r="BG144" s="43" t="str">
        <f>IF($I144&lt;C$14,MIN(Payline!J$5/10,COUNTIF(J142:J144,$BG$1))+MIN(Payline!J$4/10,COUNTIF(J143:J145,$BG$1))+MIN(Payline!J$3/10,COUNTIF(J144:J146,$BG$1)),"")</f>
        <v/>
      </c>
      <c r="BH144" s="43" t="str">
        <f>IF($I144&lt;D$14,MIN(Payline!K$5/10,COUNTIF(K142:K144,$BG$1))+MIN(Payline!K$4/10,COUNTIF(K143:K145,$BG$1))+MIN(Payline!K$3/10,COUNTIF(K144:K146,$BG$1)),"")</f>
        <v/>
      </c>
      <c r="BI144" s="43" t="str">
        <f>IF($I144&lt;E$14,MIN(Payline!L$5/10,COUNTIF(L142:L144,$BG$1))+MIN(Payline!L$4/10,COUNTIF(L143:L145,$BG$1))+MIN(Payline!L$3/10,COUNTIF(L144:L146,$BG$1)),"")</f>
        <v/>
      </c>
      <c r="BJ144" s="43" t="str">
        <f>IF($I144&lt;F$14,MIN(Payline!M$5/10,COUNTIF(M142:M144,$BG$1))+MIN(Payline!M$4/10,COUNTIF(M143:M145,$BG$1))+MIN(Payline!M$3/10,COUNTIF(M144:M146,$BG$1)),"")</f>
        <v/>
      </c>
      <c r="BK144" s="43" t="str">
        <f>IF($I144&lt;G$14,MIN(Payline!N$5/10,COUNTIF(N142:N144,$BG$1))+MIN(Payline!N$4/10,COUNTIF(N143:N145,$BG$1))+MIN(Payline!N$3/10,COUNTIF(N144:N146,$BG$1)),"")</f>
        <v/>
      </c>
      <c r="BL144" s="46">
        <v>140</v>
      </c>
      <c r="BM144" s="43" t="str" cm="1">
        <f t="array" aca="1" ref="BM144" ca="1">_xlfn.IFS(
    $I144=0,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$I144&lt;C$14, MIN(Payline!J$5/10, COUNTIF(J142:J144, $BM$1)) +
              MIN(Payline!J$4/10, COUNTIF(J143:J145, $BM$1)) +
              MIN(Payline!J$3/10, COUNTIF(J144:J146, $BM$1)),
    TRUE, ""
)</f>
        <v/>
      </c>
      <c r="BN144" s="43" t="str" cm="1">
        <f t="array" aca="1" ref="BN144" ca="1">_xlfn.IFS(
    $I144=0,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$I144&lt;D$14, MIN(Payline!K$5/10, COUNTIF(K142:K144, $BM$1)) +
              MIN(Payline!K$4/10, COUNTIF(K143:K145, $BM$1)) +
              MIN(Payline!K$3/10, COUNTIF(K144:K146, $BM$1)),
    TRUE, ""
)</f>
        <v/>
      </c>
      <c r="BO144" s="43" t="str" cm="1">
        <f t="array" aca="1" ref="BO144" ca="1">_xlfn.IFS(
    $I144=0,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$I144&lt;E$14, MIN(Payline!L$5/10, COUNTIF(L142:L144, $BM$1)) +
              MIN(Payline!L$4/10, COUNTIF(L143:L145, $BM$1)) +
              MIN(Payline!L$3/10, COUNTIF(L144:L146, $BM$1)),
    TRUE, ""
)</f>
        <v/>
      </c>
      <c r="BP144" s="43" t="str" cm="1">
        <f t="array" aca="1" ref="BP144" ca="1">_xlfn.IFS(
    $I144=0,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$I144&lt;F$14, MIN(Payline!M$5/10, COUNTIF(M142:M144, $BM$1)) +
              MIN(Payline!M$4/10, COUNTIF(M143:M145, $BM$1)) +
              MIN(Payline!M$3/10, COUNTIF(M144:M146, $BM$1)),
    TRUE, ""
)</f>
        <v/>
      </c>
      <c r="BQ144" s="161" t="str" cm="1">
        <f t="array" aca="1" ref="BQ144" ca="1">_xlfn.IFS(
    $I144=0,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$I144&lt;G$14, MIN(Payline!N$5/10, COUNTIF(N142:N144, $BM$1)) +
              MIN(Payline!N$4/10, COUNTIF(N143:N145, $BM$1)) +
              MIN(Payline!N$3/10, COUNTIF(N144:N146, $BM$1)),
    TRUE, ""
)</f>
        <v/>
      </c>
    </row>
    <row r="145" spans="1:69">
      <c r="I145" s="84">
        <v>141</v>
      </c>
      <c r="J145" s="83"/>
      <c r="K145" s="83"/>
      <c r="L145" s="83"/>
      <c r="M145" s="83"/>
      <c r="N145" s="83"/>
      <c r="P145" s="46">
        <v>141</v>
      </c>
      <c r="Q145" s="43" t="str">
        <f>IF($I145&lt;C$14,MIN(Payline!J$5/10,COUNTIF(J143:J145,$Q$1))+MIN(Payline!J$4/10,COUNTIF(J144:J146,$Q$1))+MIN(Payline!J$3/10,COUNTIF(J145:J147,$Q$1)),"")</f>
        <v/>
      </c>
      <c r="R145" s="43" t="str">
        <f>IF($I145&lt;D$14,MIN(Payline!K$5/10,COUNTIF(K143:K145,$Q$1))+MIN(Payline!K$4/10,COUNTIF(K144:K146,$Q$1))+MIN(Payline!K$3/10,COUNTIF(K145:K147,$Q$1)),"")</f>
        <v/>
      </c>
      <c r="S145" s="43" t="str">
        <f>IF($I145&lt;E$14,MIN(Payline!L$5/10,COUNTIF(L143:L145,$Q$1))+MIN(Payline!L$4/10,COUNTIF(L144:L146,$Q$1))+MIN(Payline!L$3/10,COUNTIF(L145:L147,$Q$1)),"")</f>
        <v/>
      </c>
      <c r="T145" s="43" t="str">
        <f>IF($I145&lt;F$14,MIN(Payline!M$5/10,COUNTIF(M143:M145,$Q$1))+MIN(Payline!M$4/10,COUNTIF(M144:M146,$Q$1))+MIN(Payline!M$3/10,COUNTIF(M145:M147,$Q$1)),"")</f>
        <v/>
      </c>
      <c r="U145" s="43" t="str">
        <f>IF($I145&lt;G$14,MIN(Payline!N$5/10,COUNTIF(N143:N145,$Q$1))+MIN(Payline!N$4/10,COUNTIF(N144:N146,$Q$1))+MIN(Payline!N$3/10,COUNTIF(N145:N147,$Q$1)),"")</f>
        <v/>
      </c>
      <c r="V145" s="46">
        <v>141</v>
      </c>
      <c r="W145" s="43" t="str">
        <f>IF($I145&lt;C$14,MIN(Payline!J$5/10,COUNTIF(J143:J145,$W$1))+MIN(Payline!J$4/10,COUNTIF(J144:J146,$W$1))+MIN(Payline!J$3/10,COUNTIF(J145:J147,$W$1)),"")</f>
        <v/>
      </c>
      <c r="X145" s="43" t="str">
        <f>IF($I145&lt;D$14,MIN(Payline!K$5/10,COUNTIF(K143:K145,$W$1))+MIN(Payline!K$4/10,COUNTIF(K144:K146,$W$1))+MIN(Payline!K$3/10,COUNTIF(K145:K147,$W$1)),"")</f>
        <v/>
      </c>
      <c r="Y145" s="43" t="str">
        <f>IF($I145&lt;E$14,MIN(Payline!L$5/10,COUNTIF(L143:L145,$W$1))+MIN(Payline!L$4/10,COUNTIF(L144:L146,$W$1))+MIN(Payline!L$3/10,COUNTIF(L145:L147,$W$1)),"")</f>
        <v/>
      </c>
      <c r="Z145" s="43" t="str">
        <f>IF($I145&lt;F$14,MIN(Payline!M$5/10,COUNTIF(M143:M145,$W$1))+MIN(Payline!M$4/10,COUNTIF(M144:M146,$W$1))+MIN(Payline!M$3/10,COUNTIF(M145:M147,$W$1)),"")</f>
        <v/>
      </c>
      <c r="AA145" s="43" t="str">
        <f>IF($I145&lt;G$14,MIN(Payline!N$5/10,COUNTIF(N143:N145,$W$1))+MIN(Payline!N$4/10,COUNTIF(N144:N146,$W$1))+MIN(Payline!N$3/10,COUNTIF(N145:N147,$W$1)),"")</f>
        <v/>
      </c>
      <c r="AB145" s="46">
        <v>141</v>
      </c>
      <c r="AC145" s="43" t="str">
        <f>IF($I145&lt;C$14,MIN(Payline!J$5/10,COUNTIF(J143:J145,$AC$1))+MIN(Payline!J$4/10,COUNTIF(J144:J146,$AC$1))+MIN(Payline!J$3/10,COUNTIF(J145:J147,$AC$1)),"")</f>
        <v/>
      </c>
      <c r="AD145" s="43" t="str">
        <f>IF($I145&lt;D$14,MIN(Payline!K$5/10,COUNTIF(K143:K145,$AC$1))+MIN(Payline!K$4/10,COUNTIF(K144:K146,$AC$1))+MIN(Payline!K$3/10,COUNTIF(K145:K147,$AC$1)),"")</f>
        <v/>
      </c>
      <c r="AE145" s="43" t="str">
        <f>IF($I145&lt;E$14,MIN(Payline!L$5/10,COUNTIF(L143:L145,$AC$1))+MIN(Payline!L$4/10,COUNTIF(L144:L146,$AC$1))+MIN(Payline!L$3/10,COUNTIF(L145:L147,$AC$1)),"")</f>
        <v/>
      </c>
      <c r="AF145" s="43" t="str">
        <f>IF($I145&lt;F$14,MIN(Payline!M$5/10,COUNTIF(M143:M145,$AC$1))+MIN(Payline!M$4/10,COUNTIF(M144:M146,$AC$1))+MIN(Payline!M$3/10,COUNTIF(M145:M147,$AC$1)),"")</f>
        <v/>
      </c>
      <c r="AG145" s="43" t="str">
        <f>IF($I145&lt;G$14,MIN(Payline!N$5/10,COUNTIF(N143:N145,$AC$1))+MIN(Payline!N$4/10,COUNTIF(N144:N146,$AC$1))+MIN(Payline!N$3/10,COUNTIF(N145:N147,$AC$1)),"")</f>
        <v/>
      </c>
      <c r="AH145" s="46">
        <v>141</v>
      </c>
      <c r="AI145" s="43" t="str">
        <f>IF($I145&lt;C$14,MIN(Payline!J$5/10,COUNTIF(J143:J145,$AI$1))+MIN(Payline!J$4/10,COUNTIF(J144:J146,$AI$1))+MIN(Payline!J$3/10,COUNTIF(J145:J147,$AI$1)),"")</f>
        <v/>
      </c>
      <c r="AJ145" s="43" t="str">
        <f>IF($I145&lt;D$14,MIN(Payline!K$5/10,COUNTIF(K143:K145,$AI$1))+MIN(Payline!K$4/10,COUNTIF(K144:K146,$AI$1))+MIN(Payline!K$3/10,COUNTIF(K145:K147,$AI$1)),"")</f>
        <v/>
      </c>
      <c r="AK145" s="43" t="str">
        <f>IF($I145&lt;E$14,MIN(Payline!L$5/10,COUNTIF(L143:L145,$AI$1))+MIN(Payline!L$4/10,COUNTIF(L144:L146,$AI$1))+MIN(Payline!L$3/10,COUNTIF(L145:L147,$AI$1)),"")</f>
        <v/>
      </c>
      <c r="AL145" s="43" t="str">
        <f>IF($I145&lt;F$14,MIN(Payline!M$5/10,COUNTIF(M143:M145,$AI$1))+MIN(Payline!M$4/10,COUNTIF(M144:M146,$AI$1))+MIN(Payline!M$3/10,COUNTIF(M145:M147,$AI$1)),"")</f>
        <v/>
      </c>
      <c r="AM145" s="43" t="str">
        <f>IF($I145&lt;G$14,MIN(Payline!N$5/10,COUNTIF(N143:N145,$AI$1))+MIN(Payline!N$4/10,COUNTIF(N144:N146,$AI$1))+MIN(Payline!N$3/10,COUNTIF(N145:N147,$AI$1)),"")</f>
        <v/>
      </c>
      <c r="AN145" s="46">
        <v>141</v>
      </c>
      <c r="AO145" s="43" t="str">
        <f>IF($I145&lt;C$14,MIN(Payline!J$5/10,COUNTIF(J143:J145,$AO$1))+MIN(Payline!J$4/10,COUNTIF(J144:J146,$AO$1))+MIN(Payline!J$3/10,COUNTIF(J145:J147,$AO$1)),"")</f>
        <v/>
      </c>
      <c r="AP145" s="43" t="str">
        <f>IF($I145&lt;D$14,MIN(Payline!K$5/10,COUNTIF(K143:K145,$AO$1))+MIN(Payline!K$4/10,COUNTIF(K144:K146,$AO$1))+MIN(Payline!K$3/10,COUNTIF(K145:K147,$AO$1)),"")</f>
        <v/>
      </c>
      <c r="AQ145" s="43" t="str">
        <f>IF($I145&lt;E$14,MIN(Payline!L$5/10,COUNTIF(L143:L145,$AO$1))+MIN(Payline!L$4/10,COUNTIF(L144:L146,$AO$1))+MIN(Payline!L$3/10,COUNTIF(L145:L147,$AO$1)),"")</f>
        <v/>
      </c>
      <c r="AR145" s="43" t="str">
        <f>IF($I145&lt;F$14,MIN(Payline!M$5/10,COUNTIF(M143:M145,$AO$1))+MIN(Payline!M$4/10,COUNTIF(M144:M146,$AO$1))+MIN(Payline!M$3/10,COUNTIF(M145:M147,$AO$1)),"")</f>
        <v/>
      </c>
      <c r="AS145" s="43" t="str">
        <f>IF($I145&lt;G$14,MIN(Payline!N$5/10,COUNTIF(N143:N145,$AO$1))+MIN(Payline!N$4/10,COUNTIF(N144:N146,$AO$1))+MIN(Payline!N$3/10,COUNTIF(N145:N147,$AO$1)),"")</f>
        <v/>
      </c>
      <c r="AT145" s="46">
        <v>141</v>
      </c>
      <c r="AU145" s="43" t="str">
        <f>IF($I145&lt;C$14,MIN(Payline!J$5/10,COUNTIF(J143:J145,$AU$1))+MIN(Payline!J$4/10,COUNTIF(J144:J146,$AU$1))+MIN(Payline!J$3/10,COUNTIF(J145:J147,$AU$1)),"")</f>
        <v/>
      </c>
      <c r="AV145" s="43" t="str">
        <f>IF($I145&lt;D$14,MIN(Payline!K$5/10,COUNTIF(K143:K145,$AU$1))+MIN(Payline!K$4/10,COUNTIF(K144:K146,$AU$1))+MIN(Payline!K$3/10,COUNTIF(K145:K147,$AU$1)),"")</f>
        <v/>
      </c>
      <c r="AW145" s="43" t="str">
        <f>IF($I145&lt;E$14,MIN(Payline!L$5/10,COUNTIF(L143:L145,$AU$1))+MIN(Payline!L$4/10,COUNTIF(L144:L146,$AU$1))+MIN(Payline!L$3/10,COUNTIF(L145:L147,$AU$1)),"")</f>
        <v/>
      </c>
      <c r="AX145" s="43" t="str">
        <f>IF($I145&lt;F$14,MIN(Payline!M$5/10,COUNTIF(M143:M145,$AU$1))+MIN(Payline!M$4/10,COUNTIF(M144:M146,$AU$1))+MIN(Payline!M$3/10,COUNTIF(M145:M147,$AU$1)),"")</f>
        <v/>
      </c>
      <c r="AY145" s="43" t="str">
        <f>IF($I145&lt;G$14,MIN(Payline!N$5/10,COUNTIF(N143:N145,$AU$1))+MIN(Payline!N$4/10,COUNTIF(N144:N146,$AU$1))+MIN(Payline!N$3/10,COUNTIF(N145:N147,$AU$1)),"")</f>
        <v/>
      </c>
      <c r="AZ145" s="46">
        <v>141</v>
      </c>
      <c r="BA145" s="43" t="str" cm="1">
        <f t="array" aca="1" ref="BA145" ca="1">_xlfn.IFS(
    $I145=0,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$I145&lt;C$14, MIN(Payline!J$5/10, COUNTIF(J143:J145, $BA$1)) +
              MIN(Payline!J$4/10, COUNTIF(J144:J146, $BA$1)) +
              MIN(Payline!J$3/10, COUNTIF(J145:J147, $BA$1)),
    TRUE, ""
)</f>
        <v/>
      </c>
      <c r="BB145" s="43" t="str" cm="1">
        <f t="array" aca="1" ref="BB145" ca="1">_xlfn.IFS(
    $I145=0,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$I145&lt;D$14, MIN(Payline!K$5/10, COUNTIF(K143:K145, $BA$1)) +
              MIN(Payline!K$4/10, COUNTIF(K144:K146, $BA$1)) +
              MIN(Payline!K$3/10, COUNTIF(K145:K147, $BA$1)),
    TRUE, ""
)</f>
        <v/>
      </c>
      <c r="BC145" s="43" t="str" cm="1">
        <f t="array" aca="1" ref="BC145" ca="1">_xlfn.IFS(
    $I145=0,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$I145&lt;E$14, MIN(Payline!L$5/10, COUNTIF(L143:L145, $BA$1)) +
              MIN(Payline!L$4/10, COUNTIF(L144:L146, $BA$1)) +
              MIN(Payline!L$3/10, COUNTIF(L145:L147, $BA$1)),
    TRUE, ""
)</f>
        <v/>
      </c>
      <c r="BD145" s="43" t="str" cm="1">
        <f t="array" aca="1" ref="BD145" ca="1">_xlfn.IFS(
    $I145=0,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$I145&lt;F$14, MIN(Payline!M$5/10, COUNTIF(M143:M145, $BA$1)) +
              MIN(Payline!M$4/10, COUNTIF(M144:M146, $BA$1)) +
              MIN(Payline!M$3/10, COUNTIF(M145:M147, $BA$1)),
    TRUE, ""
)</f>
        <v/>
      </c>
      <c r="BE145" s="43" t="str" cm="1">
        <f t="array" aca="1" ref="BE145" ca="1">_xlfn.IFS(
    $I145=0,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$I145&lt;G$14, MIN(Payline!N$5/10, COUNTIF(N143:N145, $BA$1)) +
              MIN(Payline!N$4/10, COUNTIF(N144:N146, $BA$1)) +
              MIN(Payline!N$3/10, COUNTIF(N145:N147, $BA$1)),
    TRUE, ""
)</f>
        <v/>
      </c>
      <c r="BF145" s="46">
        <v>141</v>
      </c>
      <c r="BG145" s="43" t="str">
        <f>IF($I145&lt;C$14,MIN(Payline!J$5/10,COUNTIF(J143:J145,$BG$1))+MIN(Payline!J$4/10,COUNTIF(J144:J146,$BG$1))+MIN(Payline!J$3/10,COUNTIF(J145:J147,$BG$1)),"")</f>
        <v/>
      </c>
      <c r="BH145" s="43" t="str">
        <f>IF($I145&lt;D$14,MIN(Payline!K$5/10,COUNTIF(K143:K145,$BG$1))+MIN(Payline!K$4/10,COUNTIF(K144:K146,$BG$1))+MIN(Payline!K$3/10,COUNTIF(K145:K147,$BG$1)),"")</f>
        <v/>
      </c>
      <c r="BI145" s="43" t="str">
        <f>IF($I145&lt;E$14,MIN(Payline!L$5/10,COUNTIF(L143:L145,$BG$1))+MIN(Payline!L$4/10,COUNTIF(L144:L146,$BG$1))+MIN(Payline!L$3/10,COUNTIF(L145:L147,$BG$1)),"")</f>
        <v/>
      </c>
      <c r="BJ145" s="43" t="str">
        <f>IF($I145&lt;F$14,MIN(Payline!M$5/10,COUNTIF(M143:M145,$BG$1))+MIN(Payline!M$4/10,COUNTIF(M144:M146,$BG$1))+MIN(Payline!M$3/10,COUNTIF(M145:M147,$BG$1)),"")</f>
        <v/>
      </c>
      <c r="BK145" s="43" t="str">
        <f>IF($I145&lt;G$14,MIN(Payline!N$5/10,COUNTIF(N143:N145,$BG$1))+MIN(Payline!N$4/10,COUNTIF(N144:N146,$BG$1))+MIN(Payline!N$3/10,COUNTIF(N145:N147,$BG$1)),"")</f>
        <v/>
      </c>
      <c r="BL145" s="46">
        <v>141</v>
      </c>
      <c r="BM145" s="43" t="str" cm="1">
        <f t="array" aca="1" ref="BM145" ca="1">_xlfn.IFS(
    $I145=0,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$I145&lt;C$14, MIN(Payline!J$5/10, COUNTIF(J143:J145, $BM$1)) +
              MIN(Payline!J$4/10, COUNTIF(J144:J146, $BM$1)) +
              MIN(Payline!J$3/10, COUNTIF(J145:J147, $BM$1)),
    TRUE, ""
)</f>
        <v/>
      </c>
      <c r="BN145" s="43" t="str" cm="1">
        <f t="array" aca="1" ref="BN145" ca="1">_xlfn.IFS(
    $I145=0,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$I145&lt;D$14, MIN(Payline!K$5/10, COUNTIF(K143:K145, $BM$1)) +
              MIN(Payline!K$4/10, COUNTIF(K144:K146, $BM$1)) +
              MIN(Payline!K$3/10, COUNTIF(K145:K147, $BM$1)),
    TRUE, ""
)</f>
        <v/>
      </c>
      <c r="BO145" s="43" t="str" cm="1">
        <f t="array" aca="1" ref="BO145" ca="1">_xlfn.IFS(
    $I145=0,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$I145&lt;E$14, MIN(Payline!L$5/10, COUNTIF(L143:L145, $BM$1)) +
              MIN(Payline!L$4/10, COUNTIF(L144:L146, $BM$1)) +
              MIN(Payline!L$3/10, COUNTIF(L145:L147, $BM$1)),
    TRUE, ""
)</f>
        <v/>
      </c>
      <c r="BP145" s="43" t="str" cm="1">
        <f t="array" aca="1" ref="BP145" ca="1">_xlfn.IFS(
    $I145=0,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$I145&lt;F$14, MIN(Payline!M$5/10, COUNTIF(M143:M145, $BM$1)) +
              MIN(Payline!M$4/10, COUNTIF(M144:M146, $BM$1)) +
              MIN(Payline!M$3/10, COUNTIF(M145:M147, $BM$1)),
    TRUE, ""
)</f>
        <v/>
      </c>
      <c r="BQ145" s="161" t="str" cm="1">
        <f t="array" aca="1" ref="BQ145" ca="1">_xlfn.IFS(
    $I145=0,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$I145&lt;G$14, MIN(Payline!N$5/10, COUNTIF(N143:N145, $BM$1)) +
              MIN(Payline!N$4/10, COUNTIF(N144:N146, $BM$1)) +
              MIN(Payline!N$3/10, COUNTIF(N145:N147, $BM$1)),
    TRUE, ""
)</f>
        <v/>
      </c>
    </row>
    <row r="146" spans="1:69" ht="16.5" thickBot="1">
      <c r="A146" s="111" t="s">
        <v>202</v>
      </c>
      <c r="C146" s="110"/>
      <c r="I146" s="84">
        <v>142</v>
      </c>
      <c r="J146" s="83"/>
      <c r="K146" s="83"/>
      <c r="L146" s="83"/>
      <c r="M146" s="83"/>
      <c r="N146" s="83"/>
      <c r="P146" s="46">
        <v>142</v>
      </c>
      <c r="Q146" s="43" t="str">
        <f>IF($I146&lt;C$14,MIN(Payline!J$5/10,COUNTIF(J144:J146,$Q$1))+MIN(Payline!J$4/10,COUNTIF(J145:J147,$Q$1))+MIN(Payline!J$3/10,COUNTIF(J146:J148,$Q$1)),"")</f>
        <v/>
      </c>
      <c r="R146" s="43" t="str">
        <f>IF($I146&lt;D$14,MIN(Payline!K$5/10,COUNTIF(K144:K146,$Q$1))+MIN(Payline!K$4/10,COUNTIF(K145:K147,$Q$1))+MIN(Payline!K$3/10,COUNTIF(K146:K148,$Q$1)),"")</f>
        <v/>
      </c>
      <c r="S146" s="43" t="str">
        <f>IF($I146&lt;E$14,MIN(Payline!L$5/10,COUNTIF(L144:L146,$Q$1))+MIN(Payline!L$4/10,COUNTIF(L145:L147,$Q$1))+MIN(Payline!L$3/10,COUNTIF(L146:L148,$Q$1)),"")</f>
        <v/>
      </c>
      <c r="T146" s="43" t="str">
        <f>IF($I146&lt;F$14,MIN(Payline!M$5/10,COUNTIF(M144:M146,$Q$1))+MIN(Payline!M$4/10,COUNTIF(M145:M147,$Q$1))+MIN(Payline!M$3/10,COUNTIF(M146:M148,$Q$1)),"")</f>
        <v/>
      </c>
      <c r="U146" s="43" t="str">
        <f>IF($I146&lt;G$14,MIN(Payline!N$5/10,COUNTIF(N144:N146,$Q$1))+MIN(Payline!N$4/10,COUNTIF(N145:N147,$Q$1))+MIN(Payline!N$3/10,COUNTIF(N146:N148,$Q$1)),"")</f>
        <v/>
      </c>
      <c r="V146" s="46">
        <v>142</v>
      </c>
      <c r="W146" s="43" t="str">
        <f>IF($I146&lt;C$14,MIN(Payline!J$5/10,COUNTIF(J144:J146,$W$1))+MIN(Payline!J$4/10,COUNTIF(J145:J147,$W$1))+MIN(Payline!J$3/10,COUNTIF(J146:J148,$W$1)),"")</f>
        <v/>
      </c>
      <c r="X146" s="43" t="str">
        <f>IF($I146&lt;D$14,MIN(Payline!K$5/10,COUNTIF(K144:K146,$W$1))+MIN(Payline!K$4/10,COUNTIF(K145:K147,$W$1))+MIN(Payline!K$3/10,COUNTIF(K146:K148,$W$1)),"")</f>
        <v/>
      </c>
      <c r="Y146" s="43" t="str">
        <f>IF($I146&lt;E$14,MIN(Payline!L$5/10,COUNTIF(L144:L146,$W$1))+MIN(Payline!L$4/10,COUNTIF(L145:L147,$W$1))+MIN(Payline!L$3/10,COUNTIF(L146:L148,$W$1)),"")</f>
        <v/>
      </c>
      <c r="Z146" s="43" t="str">
        <f>IF($I146&lt;F$14,MIN(Payline!M$5/10,COUNTIF(M144:M146,$W$1))+MIN(Payline!M$4/10,COUNTIF(M145:M147,$W$1))+MIN(Payline!M$3/10,COUNTIF(M146:M148,$W$1)),"")</f>
        <v/>
      </c>
      <c r="AA146" s="43" t="str">
        <f>IF($I146&lt;G$14,MIN(Payline!N$5/10,COUNTIF(N144:N146,$W$1))+MIN(Payline!N$4/10,COUNTIF(N145:N147,$W$1))+MIN(Payline!N$3/10,COUNTIF(N146:N148,$W$1)),"")</f>
        <v/>
      </c>
      <c r="AB146" s="46">
        <v>142</v>
      </c>
      <c r="AC146" s="43" t="str">
        <f>IF($I146&lt;C$14,MIN(Payline!J$5/10,COUNTIF(J144:J146,$AC$1))+MIN(Payline!J$4/10,COUNTIF(J145:J147,$AC$1))+MIN(Payline!J$3/10,COUNTIF(J146:J148,$AC$1)),"")</f>
        <v/>
      </c>
      <c r="AD146" s="43" t="str">
        <f>IF($I146&lt;D$14,MIN(Payline!K$5/10,COUNTIF(K144:K146,$AC$1))+MIN(Payline!K$4/10,COUNTIF(K145:K147,$AC$1))+MIN(Payline!K$3/10,COUNTIF(K146:K148,$AC$1)),"")</f>
        <v/>
      </c>
      <c r="AE146" s="43" t="str">
        <f>IF($I146&lt;E$14,MIN(Payline!L$5/10,COUNTIF(L144:L146,$AC$1))+MIN(Payline!L$4/10,COUNTIF(L145:L147,$AC$1))+MIN(Payline!L$3/10,COUNTIF(L146:L148,$AC$1)),"")</f>
        <v/>
      </c>
      <c r="AF146" s="43" t="str">
        <f>IF($I146&lt;F$14,MIN(Payline!M$5/10,COUNTIF(M144:M146,$AC$1))+MIN(Payline!M$4/10,COUNTIF(M145:M147,$AC$1))+MIN(Payline!M$3/10,COUNTIF(M146:M148,$AC$1)),"")</f>
        <v/>
      </c>
      <c r="AG146" s="43" t="str">
        <f>IF($I146&lt;G$14,MIN(Payline!N$5/10,COUNTIF(N144:N146,$AC$1))+MIN(Payline!N$4/10,COUNTIF(N145:N147,$AC$1))+MIN(Payline!N$3/10,COUNTIF(N146:N148,$AC$1)),"")</f>
        <v/>
      </c>
      <c r="AH146" s="46">
        <v>142</v>
      </c>
      <c r="AI146" s="43" t="str">
        <f>IF($I146&lt;C$14,MIN(Payline!J$5/10,COUNTIF(J144:J146,$AI$1))+MIN(Payline!J$4/10,COUNTIF(J145:J147,$AI$1))+MIN(Payline!J$3/10,COUNTIF(J146:J148,$AI$1)),"")</f>
        <v/>
      </c>
      <c r="AJ146" s="43" t="str">
        <f>IF($I146&lt;D$14,MIN(Payline!K$5/10,COUNTIF(K144:K146,$AI$1))+MIN(Payline!K$4/10,COUNTIF(K145:K147,$AI$1))+MIN(Payline!K$3/10,COUNTIF(K146:K148,$AI$1)),"")</f>
        <v/>
      </c>
      <c r="AK146" s="43" t="str">
        <f>IF($I146&lt;E$14,MIN(Payline!L$5/10,COUNTIF(L144:L146,$AI$1))+MIN(Payline!L$4/10,COUNTIF(L145:L147,$AI$1))+MIN(Payline!L$3/10,COUNTIF(L146:L148,$AI$1)),"")</f>
        <v/>
      </c>
      <c r="AL146" s="43" t="str">
        <f>IF($I146&lt;F$14,MIN(Payline!M$5/10,COUNTIF(M144:M146,$AI$1))+MIN(Payline!M$4/10,COUNTIF(M145:M147,$AI$1))+MIN(Payline!M$3/10,COUNTIF(M146:M148,$AI$1)),"")</f>
        <v/>
      </c>
      <c r="AM146" s="43" t="str">
        <f>IF($I146&lt;G$14,MIN(Payline!N$5/10,COUNTIF(N144:N146,$AI$1))+MIN(Payline!N$4/10,COUNTIF(N145:N147,$AI$1))+MIN(Payline!N$3/10,COUNTIF(N146:N148,$AI$1)),"")</f>
        <v/>
      </c>
      <c r="AN146" s="46">
        <v>142</v>
      </c>
      <c r="AO146" s="43" t="str">
        <f>IF($I146&lt;C$14,MIN(Payline!J$5/10,COUNTIF(J144:J146,$AO$1))+MIN(Payline!J$4/10,COUNTIF(J145:J147,$AO$1))+MIN(Payline!J$3/10,COUNTIF(J146:J148,$AO$1)),"")</f>
        <v/>
      </c>
      <c r="AP146" s="43" t="str">
        <f>IF($I146&lt;D$14,MIN(Payline!K$5/10,COUNTIF(K144:K146,$AO$1))+MIN(Payline!K$4/10,COUNTIF(K145:K147,$AO$1))+MIN(Payline!K$3/10,COUNTIF(K146:K148,$AO$1)),"")</f>
        <v/>
      </c>
      <c r="AQ146" s="43" t="str">
        <f>IF($I146&lt;E$14,MIN(Payline!L$5/10,COUNTIF(L144:L146,$AO$1))+MIN(Payline!L$4/10,COUNTIF(L145:L147,$AO$1))+MIN(Payline!L$3/10,COUNTIF(L146:L148,$AO$1)),"")</f>
        <v/>
      </c>
      <c r="AR146" s="43" t="str">
        <f>IF($I146&lt;F$14,MIN(Payline!M$5/10,COUNTIF(M144:M146,$AO$1))+MIN(Payline!M$4/10,COUNTIF(M145:M147,$AO$1))+MIN(Payline!M$3/10,COUNTIF(M146:M148,$AO$1)),"")</f>
        <v/>
      </c>
      <c r="AS146" s="43" t="str">
        <f>IF($I146&lt;G$14,MIN(Payline!N$5/10,COUNTIF(N144:N146,$AO$1))+MIN(Payline!N$4/10,COUNTIF(N145:N147,$AO$1))+MIN(Payline!N$3/10,COUNTIF(N146:N148,$AO$1)),"")</f>
        <v/>
      </c>
      <c r="AT146" s="46">
        <v>142</v>
      </c>
      <c r="AU146" s="43" t="str">
        <f>IF($I146&lt;C$14,MIN(Payline!J$5/10,COUNTIF(J144:J146,$AU$1))+MIN(Payline!J$4/10,COUNTIF(J145:J147,$AU$1))+MIN(Payline!J$3/10,COUNTIF(J146:J148,$AU$1)),"")</f>
        <v/>
      </c>
      <c r="AV146" s="43" t="str">
        <f>IF($I146&lt;D$14,MIN(Payline!K$5/10,COUNTIF(K144:K146,$AU$1))+MIN(Payline!K$4/10,COUNTIF(K145:K147,$AU$1))+MIN(Payline!K$3/10,COUNTIF(K146:K148,$AU$1)),"")</f>
        <v/>
      </c>
      <c r="AW146" s="43" t="str">
        <f>IF($I146&lt;E$14,MIN(Payline!L$5/10,COUNTIF(L144:L146,$AU$1))+MIN(Payline!L$4/10,COUNTIF(L145:L147,$AU$1))+MIN(Payline!L$3/10,COUNTIF(L146:L148,$AU$1)),"")</f>
        <v/>
      </c>
      <c r="AX146" s="43" t="str">
        <f>IF($I146&lt;F$14,MIN(Payline!M$5/10,COUNTIF(M144:M146,$AU$1))+MIN(Payline!M$4/10,COUNTIF(M145:M147,$AU$1))+MIN(Payline!M$3/10,COUNTIF(M146:M148,$AU$1)),"")</f>
        <v/>
      </c>
      <c r="AY146" s="43" t="str">
        <f>IF($I146&lt;G$14,MIN(Payline!N$5/10,COUNTIF(N144:N146,$AU$1))+MIN(Payline!N$4/10,COUNTIF(N145:N147,$AU$1))+MIN(Payline!N$3/10,COUNTIF(N146:N148,$AU$1)),"")</f>
        <v/>
      </c>
      <c r="AZ146" s="46">
        <v>142</v>
      </c>
      <c r="BA146" s="43" t="str" cm="1">
        <f t="array" aca="1" ref="BA146" ca="1">_xlfn.IFS(
    $I146=0,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$I146&lt;C$14, MIN(Payline!J$5/10, COUNTIF(J144:J146, $BA$1)) +
              MIN(Payline!J$4/10, COUNTIF(J145:J147, $BA$1)) +
              MIN(Payline!J$3/10, COUNTIF(J146:J148, $BA$1)),
    TRUE, ""
)</f>
        <v/>
      </c>
      <c r="BB146" s="43" t="str" cm="1">
        <f t="array" aca="1" ref="BB146" ca="1">_xlfn.IFS(
    $I146=0,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$I146&lt;D$14, MIN(Payline!K$5/10, COUNTIF(K144:K146, $BA$1)) +
              MIN(Payline!K$4/10, COUNTIF(K145:K147, $BA$1)) +
              MIN(Payline!K$3/10, COUNTIF(K146:K148, $BA$1)),
    TRUE, ""
)</f>
        <v/>
      </c>
      <c r="BC146" s="43" t="str" cm="1">
        <f t="array" aca="1" ref="BC146" ca="1">_xlfn.IFS(
    $I146=0,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$I146&lt;E$14, MIN(Payline!L$5/10, COUNTIF(L144:L146, $BA$1)) +
              MIN(Payline!L$4/10, COUNTIF(L145:L147, $BA$1)) +
              MIN(Payline!L$3/10, COUNTIF(L146:L148, $BA$1)),
    TRUE, ""
)</f>
        <v/>
      </c>
      <c r="BD146" s="43" t="str" cm="1">
        <f t="array" aca="1" ref="BD146" ca="1">_xlfn.IFS(
    $I146=0,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$I146&lt;F$14, MIN(Payline!M$5/10, COUNTIF(M144:M146, $BA$1)) +
              MIN(Payline!M$4/10, COUNTIF(M145:M147, $BA$1)) +
              MIN(Payline!M$3/10, COUNTIF(M146:M148, $BA$1)),
    TRUE, ""
)</f>
        <v/>
      </c>
      <c r="BE146" s="43" t="str" cm="1">
        <f t="array" aca="1" ref="BE146" ca="1">_xlfn.IFS(
    $I146=0,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$I146&lt;G$14, MIN(Payline!N$5/10, COUNTIF(N144:N146, $BA$1)) +
              MIN(Payline!N$4/10, COUNTIF(N145:N147, $BA$1)) +
              MIN(Payline!N$3/10, COUNTIF(N146:N148, $BA$1)),
    TRUE, ""
)</f>
        <v/>
      </c>
      <c r="BF146" s="46">
        <v>142</v>
      </c>
      <c r="BG146" s="43" t="str">
        <f>IF($I146&lt;C$14,MIN(Payline!J$5/10,COUNTIF(J144:J146,$BG$1))+MIN(Payline!J$4/10,COUNTIF(J145:J147,$BG$1))+MIN(Payline!J$3/10,COUNTIF(J146:J148,$BG$1)),"")</f>
        <v/>
      </c>
      <c r="BH146" s="43" t="str">
        <f>IF($I146&lt;D$14,MIN(Payline!K$5/10,COUNTIF(K144:K146,$BG$1))+MIN(Payline!K$4/10,COUNTIF(K145:K147,$BG$1))+MIN(Payline!K$3/10,COUNTIF(K146:K148,$BG$1)),"")</f>
        <v/>
      </c>
      <c r="BI146" s="43" t="str">
        <f>IF($I146&lt;E$14,MIN(Payline!L$5/10,COUNTIF(L144:L146,$BG$1))+MIN(Payline!L$4/10,COUNTIF(L145:L147,$BG$1))+MIN(Payline!L$3/10,COUNTIF(L146:L148,$BG$1)),"")</f>
        <v/>
      </c>
      <c r="BJ146" s="43" t="str">
        <f>IF($I146&lt;F$14,MIN(Payline!M$5/10,COUNTIF(M144:M146,$BG$1))+MIN(Payline!M$4/10,COUNTIF(M145:M147,$BG$1))+MIN(Payline!M$3/10,COUNTIF(M146:M148,$BG$1)),"")</f>
        <v/>
      </c>
      <c r="BK146" s="43" t="str">
        <f>IF($I146&lt;G$14,MIN(Payline!N$5/10,COUNTIF(N144:N146,$BG$1))+MIN(Payline!N$4/10,COUNTIF(N145:N147,$BG$1))+MIN(Payline!N$3/10,COUNTIF(N146:N148,$BG$1)),"")</f>
        <v/>
      </c>
      <c r="BL146" s="46">
        <v>142</v>
      </c>
      <c r="BM146" s="43" t="str" cm="1">
        <f t="array" aca="1" ref="BM146" ca="1">_xlfn.IFS(
    $I146=0,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$I146&lt;C$14, MIN(Payline!J$5/10, COUNTIF(J144:J146, $BM$1)) +
              MIN(Payline!J$4/10, COUNTIF(J145:J147, $BM$1)) +
              MIN(Payline!J$3/10, COUNTIF(J146:J148, $BM$1)),
    TRUE, ""
)</f>
        <v/>
      </c>
      <c r="BN146" s="43" t="str" cm="1">
        <f t="array" aca="1" ref="BN146" ca="1">_xlfn.IFS(
    $I146=0,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$I146&lt;D$14, MIN(Payline!K$5/10, COUNTIF(K144:K146, $BM$1)) +
              MIN(Payline!K$4/10, COUNTIF(K145:K147, $BM$1)) +
              MIN(Payline!K$3/10, COUNTIF(K146:K148, $BM$1)),
    TRUE, ""
)</f>
        <v/>
      </c>
      <c r="BO146" s="43" t="str" cm="1">
        <f t="array" aca="1" ref="BO146" ca="1">_xlfn.IFS(
    $I146=0,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$I146&lt;E$14, MIN(Payline!L$5/10, COUNTIF(L144:L146, $BM$1)) +
              MIN(Payline!L$4/10, COUNTIF(L145:L147, $BM$1)) +
              MIN(Payline!L$3/10, COUNTIF(L146:L148, $BM$1)),
    TRUE, ""
)</f>
        <v/>
      </c>
      <c r="BP146" s="43" t="str" cm="1">
        <f t="array" aca="1" ref="BP146" ca="1">_xlfn.IFS(
    $I146=0,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$I146&lt;F$14, MIN(Payline!M$5/10, COUNTIF(M144:M146, $BM$1)) +
              MIN(Payline!M$4/10, COUNTIF(M145:M147, $BM$1)) +
              MIN(Payline!M$3/10, COUNTIF(M146:M148, $BM$1)),
    TRUE, ""
)</f>
        <v/>
      </c>
      <c r="BQ146" s="161" t="str" cm="1">
        <f t="array" aca="1" ref="BQ146" ca="1">_xlfn.IFS(
    $I146=0,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$I146&lt;G$14, MIN(Payline!N$5/10, COUNTIF(N144:N146, $BM$1)) +
              MIN(Payline!N$4/10, COUNTIF(N145:N147, $BM$1)) +
              MIN(Payline!N$3/10, COUNTIF(N146:N148, $BM$1)),
    TRUE, ""
)</f>
        <v/>
      </c>
    </row>
    <row r="147" spans="1:69" ht="17.25" thickBot="1">
      <c r="A147" s="32" t="s">
        <v>18</v>
      </c>
      <c r="B147" s="18" t="s">
        <v>57</v>
      </c>
      <c r="C147" s="96" t="s">
        <v>106</v>
      </c>
      <c r="D147" s="93" t="s">
        <v>105</v>
      </c>
      <c r="E147" s="93" t="s">
        <v>104</v>
      </c>
      <c r="F147" s="93" t="s">
        <v>103</v>
      </c>
      <c r="G147" s="92" t="s">
        <v>102</v>
      </c>
      <c r="I147" s="84">
        <v>143</v>
      </c>
      <c r="J147" s="83"/>
      <c r="K147" s="83"/>
      <c r="L147" s="83"/>
      <c r="M147" s="83"/>
      <c r="N147" s="83"/>
      <c r="P147" s="46">
        <v>143</v>
      </c>
      <c r="Q147" s="43" t="str">
        <f>IF($I147&lt;C$14,MIN(Payline!J$5/10,COUNTIF(J145:J147,$Q$1))+MIN(Payline!J$4/10,COUNTIF(J146:J148,$Q$1))+MIN(Payline!J$3/10,COUNTIF(J147:J149,$Q$1)),"")</f>
        <v/>
      </c>
      <c r="R147" s="43" t="str">
        <f>IF($I147&lt;D$14,MIN(Payline!K$5/10,COUNTIF(K145:K147,$Q$1))+MIN(Payline!K$4/10,COUNTIF(K146:K148,$Q$1))+MIN(Payline!K$3/10,COUNTIF(K147:K149,$Q$1)),"")</f>
        <v/>
      </c>
      <c r="S147" s="43" t="str">
        <f>IF($I147&lt;E$14,MIN(Payline!L$5/10,COUNTIF(L145:L147,$Q$1))+MIN(Payline!L$4/10,COUNTIF(L146:L148,$Q$1))+MIN(Payline!L$3/10,COUNTIF(L147:L149,$Q$1)),"")</f>
        <v/>
      </c>
      <c r="T147" s="43" t="str">
        <f>IF($I147&lt;F$14,MIN(Payline!M$5/10,COUNTIF(M145:M147,$Q$1))+MIN(Payline!M$4/10,COUNTIF(M146:M148,$Q$1))+MIN(Payline!M$3/10,COUNTIF(M147:M149,$Q$1)),"")</f>
        <v/>
      </c>
      <c r="U147" s="43" t="str">
        <f>IF($I147&lt;G$14,MIN(Payline!N$5/10,COUNTIF(N145:N147,$Q$1))+MIN(Payline!N$4/10,COUNTIF(N146:N148,$Q$1))+MIN(Payline!N$3/10,COUNTIF(N147:N149,$Q$1)),"")</f>
        <v/>
      </c>
      <c r="V147" s="46">
        <v>143</v>
      </c>
      <c r="W147" s="43" t="str">
        <f>IF($I147&lt;C$14,MIN(Payline!J$5/10,COUNTIF(J145:J147,$W$1))+MIN(Payline!J$4/10,COUNTIF(J146:J148,$W$1))+MIN(Payline!J$3/10,COUNTIF(J147:J149,$W$1)),"")</f>
        <v/>
      </c>
      <c r="X147" s="43" t="str">
        <f>IF($I147&lt;D$14,MIN(Payline!K$5/10,COUNTIF(K145:K147,$W$1))+MIN(Payline!K$4/10,COUNTIF(K146:K148,$W$1))+MIN(Payline!K$3/10,COUNTIF(K147:K149,$W$1)),"")</f>
        <v/>
      </c>
      <c r="Y147" s="43" t="str">
        <f>IF($I147&lt;E$14,MIN(Payline!L$5/10,COUNTIF(L145:L147,$W$1))+MIN(Payline!L$4/10,COUNTIF(L146:L148,$W$1))+MIN(Payline!L$3/10,COUNTIF(L147:L149,$W$1)),"")</f>
        <v/>
      </c>
      <c r="Z147" s="43" t="str">
        <f>IF($I147&lt;F$14,MIN(Payline!M$5/10,COUNTIF(M145:M147,$W$1))+MIN(Payline!M$4/10,COUNTIF(M146:M148,$W$1))+MIN(Payline!M$3/10,COUNTIF(M147:M149,$W$1)),"")</f>
        <v/>
      </c>
      <c r="AA147" s="43" t="str">
        <f>IF($I147&lt;G$14,MIN(Payline!N$5/10,COUNTIF(N145:N147,$W$1))+MIN(Payline!N$4/10,COUNTIF(N146:N148,$W$1))+MIN(Payline!N$3/10,COUNTIF(N147:N149,$W$1)),"")</f>
        <v/>
      </c>
      <c r="AB147" s="46">
        <v>143</v>
      </c>
      <c r="AC147" s="43" t="str">
        <f>IF($I147&lt;C$14,MIN(Payline!J$5/10,COUNTIF(J145:J147,$AC$1))+MIN(Payline!J$4/10,COUNTIF(J146:J148,$AC$1))+MIN(Payline!J$3/10,COUNTIF(J147:J149,$AC$1)),"")</f>
        <v/>
      </c>
      <c r="AD147" s="43" t="str">
        <f>IF($I147&lt;D$14,MIN(Payline!K$5/10,COUNTIF(K145:K147,$AC$1))+MIN(Payline!K$4/10,COUNTIF(K146:K148,$AC$1))+MIN(Payline!K$3/10,COUNTIF(K147:K149,$AC$1)),"")</f>
        <v/>
      </c>
      <c r="AE147" s="43" t="str">
        <f>IF($I147&lt;E$14,MIN(Payline!L$5/10,COUNTIF(L145:L147,$AC$1))+MIN(Payline!L$4/10,COUNTIF(L146:L148,$AC$1))+MIN(Payline!L$3/10,COUNTIF(L147:L149,$AC$1)),"")</f>
        <v/>
      </c>
      <c r="AF147" s="43" t="str">
        <f>IF($I147&lt;F$14,MIN(Payline!M$5/10,COUNTIF(M145:M147,$AC$1))+MIN(Payline!M$4/10,COUNTIF(M146:M148,$AC$1))+MIN(Payline!M$3/10,COUNTIF(M147:M149,$AC$1)),"")</f>
        <v/>
      </c>
      <c r="AG147" s="43" t="str">
        <f>IF($I147&lt;G$14,MIN(Payline!N$5/10,COUNTIF(N145:N147,$AC$1))+MIN(Payline!N$4/10,COUNTIF(N146:N148,$AC$1))+MIN(Payline!N$3/10,COUNTIF(N147:N149,$AC$1)),"")</f>
        <v/>
      </c>
      <c r="AH147" s="46">
        <v>143</v>
      </c>
      <c r="AI147" s="43" t="str">
        <f>IF($I147&lt;C$14,MIN(Payline!J$5/10,COUNTIF(J145:J147,$AI$1))+MIN(Payline!J$4/10,COUNTIF(J146:J148,$AI$1))+MIN(Payline!J$3/10,COUNTIF(J147:J149,$AI$1)),"")</f>
        <v/>
      </c>
      <c r="AJ147" s="43" t="str">
        <f>IF($I147&lt;D$14,MIN(Payline!K$5/10,COUNTIF(K145:K147,$AI$1))+MIN(Payline!K$4/10,COUNTIF(K146:K148,$AI$1))+MIN(Payline!K$3/10,COUNTIF(K147:K149,$AI$1)),"")</f>
        <v/>
      </c>
      <c r="AK147" s="43" t="str">
        <f>IF($I147&lt;E$14,MIN(Payline!L$5/10,COUNTIF(L145:L147,$AI$1))+MIN(Payline!L$4/10,COUNTIF(L146:L148,$AI$1))+MIN(Payline!L$3/10,COUNTIF(L147:L149,$AI$1)),"")</f>
        <v/>
      </c>
      <c r="AL147" s="43" t="str">
        <f>IF($I147&lt;F$14,MIN(Payline!M$5/10,COUNTIF(M145:M147,$AI$1))+MIN(Payline!M$4/10,COUNTIF(M146:M148,$AI$1))+MIN(Payline!M$3/10,COUNTIF(M147:M149,$AI$1)),"")</f>
        <v/>
      </c>
      <c r="AM147" s="43" t="str">
        <f>IF($I147&lt;G$14,MIN(Payline!N$5/10,COUNTIF(N145:N147,$AI$1))+MIN(Payline!N$4/10,COUNTIF(N146:N148,$AI$1))+MIN(Payline!N$3/10,COUNTIF(N147:N149,$AI$1)),"")</f>
        <v/>
      </c>
      <c r="AN147" s="46">
        <v>143</v>
      </c>
      <c r="AO147" s="43" t="str">
        <f>IF($I147&lt;C$14,MIN(Payline!J$5/10,COUNTIF(J145:J147,$AO$1))+MIN(Payline!J$4/10,COUNTIF(J146:J148,$AO$1))+MIN(Payline!J$3/10,COUNTIF(J147:J149,$AO$1)),"")</f>
        <v/>
      </c>
      <c r="AP147" s="43" t="str">
        <f>IF($I147&lt;D$14,MIN(Payline!K$5/10,COUNTIF(K145:K147,$AO$1))+MIN(Payline!K$4/10,COUNTIF(K146:K148,$AO$1))+MIN(Payline!K$3/10,COUNTIF(K147:K149,$AO$1)),"")</f>
        <v/>
      </c>
      <c r="AQ147" s="43" t="str">
        <f>IF($I147&lt;E$14,MIN(Payline!L$5/10,COUNTIF(L145:L147,$AO$1))+MIN(Payline!L$4/10,COUNTIF(L146:L148,$AO$1))+MIN(Payline!L$3/10,COUNTIF(L147:L149,$AO$1)),"")</f>
        <v/>
      </c>
      <c r="AR147" s="43" t="str">
        <f>IF($I147&lt;F$14,MIN(Payline!M$5/10,COUNTIF(M145:M147,$AO$1))+MIN(Payline!M$4/10,COUNTIF(M146:M148,$AO$1))+MIN(Payline!M$3/10,COUNTIF(M147:M149,$AO$1)),"")</f>
        <v/>
      </c>
      <c r="AS147" s="43" t="str">
        <f>IF($I147&lt;G$14,MIN(Payline!N$5/10,COUNTIF(N145:N147,$AO$1))+MIN(Payline!N$4/10,COUNTIF(N146:N148,$AO$1))+MIN(Payline!N$3/10,COUNTIF(N147:N149,$AO$1)),"")</f>
        <v/>
      </c>
      <c r="AT147" s="46">
        <v>143</v>
      </c>
      <c r="AU147" s="43" t="str">
        <f>IF($I147&lt;C$14,MIN(Payline!J$5/10,COUNTIF(J145:J147,$AU$1))+MIN(Payline!J$4/10,COUNTIF(J146:J148,$AU$1))+MIN(Payline!J$3/10,COUNTIF(J147:J149,$AU$1)),"")</f>
        <v/>
      </c>
      <c r="AV147" s="43" t="str">
        <f>IF($I147&lt;D$14,MIN(Payline!K$5/10,COUNTIF(K145:K147,$AU$1))+MIN(Payline!K$4/10,COUNTIF(K146:K148,$AU$1))+MIN(Payline!K$3/10,COUNTIF(K147:K149,$AU$1)),"")</f>
        <v/>
      </c>
      <c r="AW147" s="43" t="str">
        <f>IF($I147&lt;E$14,MIN(Payline!L$5/10,COUNTIF(L145:L147,$AU$1))+MIN(Payline!L$4/10,COUNTIF(L146:L148,$AU$1))+MIN(Payline!L$3/10,COUNTIF(L147:L149,$AU$1)),"")</f>
        <v/>
      </c>
      <c r="AX147" s="43" t="str">
        <f>IF($I147&lt;F$14,MIN(Payline!M$5/10,COUNTIF(M145:M147,$AU$1))+MIN(Payline!M$4/10,COUNTIF(M146:M148,$AU$1))+MIN(Payline!M$3/10,COUNTIF(M147:M149,$AU$1)),"")</f>
        <v/>
      </c>
      <c r="AY147" s="43" t="str">
        <f>IF($I147&lt;G$14,MIN(Payline!N$5/10,COUNTIF(N145:N147,$AU$1))+MIN(Payline!N$4/10,COUNTIF(N146:N148,$AU$1))+MIN(Payline!N$3/10,COUNTIF(N147:N149,$AU$1)),"")</f>
        <v/>
      </c>
      <c r="AZ147" s="46">
        <v>143</v>
      </c>
      <c r="BA147" s="43" t="str" cm="1">
        <f t="array" aca="1" ref="BA147" ca="1">_xlfn.IFS(
    $I147=0,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$I147&lt;C$14, MIN(Payline!J$5/10, COUNTIF(J145:J147, $BA$1)) +
              MIN(Payline!J$4/10, COUNTIF(J146:J148, $BA$1)) +
              MIN(Payline!J$3/10, COUNTIF(J147:J149, $BA$1)),
    TRUE, ""
)</f>
        <v/>
      </c>
      <c r="BB147" s="43" t="str" cm="1">
        <f t="array" aca="1" ref="BB147" ca="1">_xlfn.IFS(
    $I147=0,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$I147&lt;D$14, MIN(Payline!K$5/10, COUNTIF(K145:K147, $BA$1)) +
              MIN(Payline!K$4/10, COUNTIF(K146:K148, $BA$1)) +
              MIN(Payline!K$3/10, COUNTIF(K147:K149, $BA$1)),
    TRUE, ""
)</f>
        <v/>
      </c>
      <c r="BC147" s="43" t="str" cm="1">
        <f t="array" aca="1" ref="BC147" ca="1">_xlfn.IFS(
    $I147=0,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$I147&lt;E$14, MIN(Payline!L$5/10, COUNTIF(L145:L147, $BA$1)) +
              MIN(Payline!L$4/10, COUNTIF(L146:L148, $BA$1)) +
              MIN(Payline!L$3/10, COUNTIF(L147:L149, $BA$1)),
    TRUE, ""
)</f>
        <v/>
      </c>
      <c r="BD147" s="43" t="str" cm="1">
        <f t="array" aca="1" ref="BD147" ca="1">_xlfn.IFS(
    $I147=0,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$I147&lt;F$14, MIN(Payline!M$5/10, COUNTIF(M145:M147, $BA$1)) +
              MIN(Payline!M$4/10, COUNTIF(M146:M148, $BA$1)) +
              MIN(Payline!M$3/10, COUNTIF(M147:M149, $BA$1)),
    TRUE, ""
)</f>
        <v/>
      </c>
      <c r="BE147" s="43" t="str" cm="1">
        <f t="array" aca="1" ref="BE147" ca="1">_xlfn.IFS(
    $I147=0,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$I147&lt;G$14, MIN(Payline!N$5/10, COUNTIF(N145:N147, $BA$1)) +
              MIN(Payline!N$4/10, COUNTIF(N146:N148, $BA$1)) +
              MIN(Payline!N$3/10, COUNTIF(N147:N149, $BA$1)),
    TRUE, ""
)</f>
        <v/>
      </c>
      <c r="BF147" s="46">
        <v>143</v>
      </c>
      <c r="BG147" s="43" t="str">
        <f>IF($I147&lt;C$14,MIN(Payline!J$5/10,COUNTIF(J145:J147,$BG$1))+MIN(Payline!J$4/10,COUNTIF(J146:J148,$BG$1))+MIN(Payline!J$3/10,COUNTIF(J147:J149,$BG$1)),"")</f>
        <v/>
      </c>
      <c r="BH147" s="43" t="str">
        <f>IF($I147&lt;D$14,MIN(Payline!K$5/10,COUNTIF(K145:K147,$BG$1))+MIN(Payline!K$4/10,COUNTIF(K146:K148,$BG$1))+MIN(Payline!K$3/10,COUNTIF(K147:K149,$BG$1)),"")</f>
        <v/>
      </c>
      <c r="BI147" s="43" t="str">
        <f>IF($I147&lt;E$14,MIN(Payline!L$5/10,COUNTIF(L145:L147,$BG$1))+MIN(Payline!L$4/10,COUNTIF(L146:L148,$BG$1))+MIN(Payline!L$3/10,COUNTIF(L147:L149,$BG$1)),"")</f>
        <v/>
      </c>
      <c r="BJ147" s="43" t="str">
        <f>IF($I147&lt;F$14,MIN(Payline!M$5/10,COUNTIF(M145:M147,$BG$1))+MIN(Payline!M$4/10,COUNTIF(M146:M148,$BG$1))+MIN(Payline!M$3/10,COUNTIF(M147:M149,$BG$1)),"")</f>
        <v/>
      </c>
      <c r="BK147" s="43" t="str">
        <f>IF($I147&lt;G$14,MIN(Payline!N$5/10,COUNTIF(N145:N147,$BG$1))+MIN(Payline!N$4/10,COUNTIF(N146:N148,$BG$1))+MIN(Payline!N$3/10,COUNTIF(N147:N149,$BG$1)),"")</f>
        <v/>
      </c>
      <c r="BL147" s="46">
        <v>143</v>
      </c>
      <c r="BM147" s="43" t="str" cm="1">
        <f t="array" aca="1" ref="BM147" ca="1">_xlfn.IFS(
    $I147=0,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$I147=1,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$I147=(C$14-2),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$I147=(C$14-1),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$I147&lt;C$14, MIN(Payline!J$5/10, COUNTIF(J145:J147, $BM$1)) +
              MIN(Payline!J$4/10, COUNTIF(J146:J148, $BM$1)) +
              MIN(Payline!J$3/10, COUNTIF(J147:J149, $BM$1)),
    TRUE, ""
)</f>
        <v/>
      </c>
      <c r="BN147" s="43" t="str" cm="1">
        <f t="array" aca="1" ref="BN147" ca="1">_xlfn.IFS(
    $I147=0,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$I147=1,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$I147=(D$14-2),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$I147=(D$14-1),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$I147&lt;D$14, MIN(Payline!K$5/10, COUNTIF(K145:K147, $BM$1)) +
              MIN(Payline!K$4/10, COUNTIF(K146:K148, $BM$1)) +
              MIN(Payline!K$3/10, COUNTIF(K147:K149, $BM$1)),
    TRUE, ""
)</f>
        <v/>
      </c>
      <c r="BO147" s="43" t="str" cm="1">
        <f t="array" aca="1" ref="BO147" ca="1">_xlfn.IFS(
    $I147=0,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$I147=1,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$I147=(E$14-2),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$I147=(E$14-1),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$I147&lt;E$14, MIN(Payline!L$5/10, COUNTIF(L145:L147, $BM$1)) +
              MIN(Payline!L$4/10, COUNTIF(L146:L148, $BM$1)) +
              MIN(Payline!L$3/10, COUNTIF(L147:L149, $BM$1)),
    TRUE, ""
)</f>
        <v/>
      </c>
      <c r="BP147" s="43" t="str" cm="1">
        <f t="array" aca="1" ref="BP147" ca="1">_xlfn.IFS(
    $I147=0,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$I147=1,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$I147=(F$14-2),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$I147=(F$14-1),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$I147&lt;F$14, MIN(Payline!M$5/10, COUNTIF(M145:M147, $BM$1)) +
              MIN(Payline!M$4/10, COUNTIF(M146:M148, $BM$1)) +
              MIN(Payline!M$3/10, COUNTIF(M147:M149, $BM$1)),
    TRUE, ""
)</f>
        <v/>
      </c>
      <c r="BQ147" s="161" t="str" cm="1">
        <f t="array" aca="1" ref="BQ147" ca="1">_xlfn.IFS(
    $I147=0,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$I147=1,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$I147=(G$14-2),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$I147=(G$14-1),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$I147&lt;G$14, MIN(Payline!N$5/10, COUNTIF(N145:N147, $BM$1)) +
              MIN(Payline!N$4/10, COUNTIF(N146:N148, $BM$1)) +
              MIN(Payline!N$3/10, COUNTIF(N147:N149, $BM$1)),
    TRUE, ""
)</f>
        <v/>
      </c>
    </row>
    <row r="148" spans="1:69">
      <c r="A148" s="90" t="s">
        <v>4</v>
      </c>
      <c r="B148" s="63">
        <v>11</v>
      </c>
      <c r="C148" s="108">
        <f t="shared" ref="C148:C157" ca="1" si="37">IF($A148=$AU$1,SUM(AU$4:AU$354),SUMIF(J$4:J$354,$A148,AU$4:AU$354))</f>
        <v>1</v>
      </c>
      <c r="D148" s="107">
        <f t="shared" ref="D148:D157" ca="1" si="38">IF($A148=$AU$1,SUM(AV$4:AV$354),SUMIF(K$4:K$354,$A148,AV$4:AV$354))</f>
        <v>0.89999999999999991</v>
      </c>
      <c r="E148" s="107">
        <f t="shared" ref="E148:E157" ca="1" si="39">IF($A148=$AU$1,SUM(AW$4:AW$354),SUMIF(L$4:L$354,$A148,AW$4:AW$354))</f>
        <v>1</v>
      </c>
      <c r="F148" s="107">
        <f t="shared" ref="F148:F157" ca="1" si="40">IF($A148=$AU$1,SUM(AX$4:AX$354),SUMIF(M$4:M$354,$A148,AX$4:AX$354))</f>
        <v>1.1000000000000001</v>
      </c>
      <c r="G148" s="91">
        <f t="shared" ref="G148:G157" ca="1" si="41">IF($A148=$AU$1,SUM(AY$4:AY$354),SUMIF(N$4:N$354,$A148,AY$4:AY$354))</f>
        <v>1</v>
      </c>
      <c r="I148" s="84">
        <v>144</v>
      </c>
      <c r="J148" s="83"/>
      <c r="K148" s="83"/>
      <c r="L148" s="83"/>
      <c r="M148" s="83"/>
      <c r="N148" s="83"/>
      <c r="P148" s="46">
        <v>144</v>
      </c>
      <c r="Q148" s="43" t="str">
        <f>IF($I148&lt;C$14,MIN(Payline!J$5/10,COUNTIF(J146:J148,$Q$1))+MIN(Payline!J$4/10,COUNTIF(J147:J149,$Q$1))+MIN(Payline!J$3/10,COUNTIF(J148:J150,$Q$1)),"")</f>
        <v/>
      </c>
      <c r="R148" s="43" t="str">
        <f>IF($I148&lt;D$14,MIN(Payline!K$5/10,COUNTIF(K146:K148,$Q$1))+MIN(Payline!K$4/10,COUNTIF(K147:K149,$Q$1))+MIN(Payline!K$3/10,COUNTIF(K148:K150,$Q$1)),"")</f>
        <v/>
      </c>
      <c r="S148" s="43" t="str">
        <f>IF($I148&lt;E$14,MIN(Payline!L$5/10,COUNTIF(L146:L148,$Q$1))+MIN(Payline!L$4/10,COUNTIF(L147:L149,$Q$1))+MIN(Payline!L$3/10,COUNTIF(L148:L150,$Q$1)),"")</f>
        <v/>
      </c>
      <c r="T148" s="43" t="str">
        <f>IF($I148&lt;F$14,MIN(Payline!M$5/10,COUNTIF(M146:M148,$Q$1))+MIN(Payline!M$4/10,COUNTIF(M147:M149,$Q$1))+MIN(Payline!M$3/10,COUNTIF(M148:M150,$Q$1)),"")</f>
        <v/>
      </c>
      <c r="U148" s="43" t="str">
        <f>IF($I148&lt;G$14,MIN(Payline!N$5/10,COUNTIF(N146:N148,$Q$1))+MIN(Payline!N$4/10,COUNTIF(N147:N149,$Q$1))+MIN(Payline!N$3/10,COUNTIF(N148:N150,$Q$1)),"")</f>
        <v/>
      </c>
      <c r="V148" s="46">
        <v>144</v>
      </c>
      <c r="W148" s="43" t="str">
        <f>IF($I148&lt;C$14,MIN(Payline!J$5/10,COUNTIF(J146:J148,$W$1))+MIN(Payline!J$4/10,COUNTIF(J147:J149,$W$1))+MIN(Payline!J$3/10,COUNTIF(J148:J150,$W$1)),"")</f>
        <v/>
      </c>
      <c r="X148" s="43" t="str">
        <f>IF($I148&lt;D$14,MIN(Payline!K$5/10,COUNTIF(K146:K148,$W$1))+MIN(Payline!K$4/10,COUNTIF(K147:K149,$W$1))+MIN(Payline!K$3/10,COUNTIF(K148:K150,$W$1)),"")</f>
        <v/>
      </c>
      <c r="Y148" s="43" t="str">
        <f>IF($I148&lt;E$14,MIN(Payline!L$5/10,COUNTIF(L146:L148,$W$1))+MIN(Payline!L$4/10,COUNTIF(L147:L149,$W$1))+MIN(Payline!L$3/10,COUNTIF(L148:L150,$W$1)),"")</f>
        <v/>
      </c>
      <c r="Z148" s="43" t="str">
        <f>IF($I148&lt;F$14,MIN(Payline!M$5/10,COUNTIF(M146:M148,$W$1))+MIN(Payline!M$4/10,COUNTIF(M147:M149,$W$1))+MIN(Payline!M$3/10,COUNTIF(M148:M150,$W$1)),"")</f>
        <v/>
      </c>
      <c r="AA148" s="43" t="str">
        <f>IF($I148&lt;G$14,MIN(Payline!N$5/10,COUNTIF(N146:N148,$W$1))+MIN(Payline!N$4/10,COUNTIF(N147:N149,$W$1))+MIN(Payline!N$3/10,COUNTIF(N148:N150,$W$1)),"")</f>
        <v/>
      </c>
      <c r="AB148" s="46">
        <v>144</v>
      </c>
      <c r="AC148" s="43" t="str">
        <f>IF($I148&lt;C$14,MIN(Payline!J$5/10,COUNTIF(J146:J148,$AC$1))+MIN(Payline!J$4/10,COUNTIF(J147:J149,$AC$1))+MIN(Payline!J$3/10,COUNTIF(J148:J150,$AC$1)),"")</f>
        <v/>
      </c>
      <c r="AD148" s="43" t="str">
        <f>IF($I148&lt;D$14,MIN(Payline!K$5/10,COUNTIF(K146:K148,$AC$1))+MIN(Payline!K$4/10,COUNTIF(K147:K149,$AC$1))+MIN(Payline!K$3/10,COUNTIF(K148:K150,$AC$1)),"")</f>
        <v/>
      </c>
      <c r="AE148" s="43" t="str">
        <f>IF($I148&lt;E$14,MIN(Payline!L$5/10,COUNTIF(L146:L148,$AC$1))+MIN(Payline!L$4/10,COUNTIF(L147:L149,$AC$1))+MIN(Payline!L$3/10,COUNTIF(L148:L150,$AC$1)),"")</f>
        <v/>
      </c>
      <c r="AF148" s="43" t="str">
        <f>IF($I148&lt;F$14,MIN(Payline!M$5/10,COUNTIF(M146:M148,$AC$1))+MIN(Payline!M$4/10,COUNTIF(M147:M149,$AC$1))+MIN(Payline!M$3/10,COUNTIF(M148:M150,$AC$1)),"")</f>
        <v/>
      </c>
      <c r="AG148" s="43" t="str">
        <f>IF($I148&lt;G$14,MIN(Payline!N$5/10,COUNTIF(N146:N148,$AC$1))+MIN(Payline!N$4/10,COUNTIF(N147:N149,$AC$1))+MIN(Payline!N$3/10,COUNTIF(N148:N150,$AC$1)),"")</f>
        <v/>
      </c>
      <c r="AH148" s="46">
        <v>144</v>
      </c>
      <c r="AI148" s="43" t="str">
        <f>IF($I148&lt;C$14,MIN(Payline!J$5/10,COUNTIF(J146:J148,$AI$1))+MIN(Payline!J$4/10,COUNTIF(J147:J149,$AI$1))+MIN(Payline!J$3/10,COUNTIF(J148:J150,$AI$1)),"")</f>
        <v/>
      </c>
      <c r="AJ148" s="43" t="str">
        <f>IF($I148&lt;D$14,MIN(Payline!K$5/10,COUNTIF(K146:K148,$AI$1))+MIN(Payline!K$4/10,COUNTIF(K147:K149,$AI$1))+MIN(Payline!K$3/10,COUNTIF(K148:K150,$AI$1)),"")</f>
        <v/>
      </c>
      <c r="AK148" s="43" t="str">
        <f>IF($I148&lt;E$14,MIN(Payline!L$5/10,COUNTIF(L146:L148,$AI$1))+MIN(Payline!L$4/10,COUNTIF(L147:L149,$AI$1))+MIN(Payline!L$3/10,COUNTIF(L148:L150,$AI$1)),"")</f>
        <v/>
      </c>
      <c r="AL148" s="43" t="str">
        <f>IF($I148&lt;F$14,MIN(Payline!M$5/10,COUNTIF(M146:M148,$AI$1))+MIN(Payline!M$4/10,COUNTIF(M147:M149,$AI$1))+MIN(Payline!M$3/10,COUNTIF(M148:M150,$AI$1)),"")</f>
        <v/>
      </c>
      <c r="AM148" s="43" t="str">
        <f>IF($I148&lt;G$14,MIN(Payline!N$5/10,COUNTIF(N146:N148,$AI$1))+MIN(Payline!N$4/10,COUNTIF(N147:N149,$AI$1))+MIN(Payline!N$3/10,COUNTIF(N148:N150,$AI$1)),"")</f>
        <v/>
      </c>
      <c r="AN148" s="46">
        <v>144</v>
      </c>
      <c r="AO148" s="43" t="str">
        <f>IF($I148&lt;C$14,MIN(Payline!J$5/10,COUNTIF(J146:J148,$AO$1))+MIN(Payline!J$4/10,COUNTIF(J147:J149,$AO$1))+MIN(Payline!J$3/10,COUNTIF(J148:J150,$AO$1)),"")</f>
        <v/>
      </c>
      <c r="AP148" s="43" t="str">
        <f>IF($I148&lt;D$14,MIN(Payline!K$5/10,COUNTIF(K146:K148,$AO$1))+MIN(Payline!K$4/10,COUNTIF(K147:K149,$AO$1))+MIN(Payline!K$3/10,COUNTIF(K148:K150,$AO$1)),"")</f>
        <v/>
      </c>
      <c r="AQ148" s="43" t="str">
        <f>IF($I148&lt;E$14,MIN(Payline!L$5/10,COUNTIF(L146:L148,$AO$1))+MIN(Payline!L$4/10,COUNTIF(L147:L149,$AO$1))+MIN(Payline!L$3/10,COUNTIF(L148:L150,$AO$1)),"")</f>
        <v/>
      </c>
      <c r="AR148" s="43" t="str">
        <f>IF($I148&lt;F$14,MIN(Payline!M$5/10,COUNTIF(M146:M148,$AO$1))+MIN(Payline!M$4/10,COUNTIF(M147:M149,$AO$1))+MIN(Payline!M$3/10,COUNTIF(M148:M150,$AO$1)),"")</f>
        <v/>
      </c>
      <c r="AS148" s="43" t="str">
        <f>IF($I148&lt;G$14,MIN(Payline!N$5/10,COUNTIF(N146:N148,$AO$1))+MIN(Payline!N$4/10,COUNTIF(N147:N149,$AO$1))+MIN(Payline!N$3/10,COUNTIF(N148:N150,$AO$1)),"")</f>
        <v/>
      </c>
      <c r="AT148" s="46">
        <v>144</v>
      </c>
      <c r="AU148" s="43" t="str">
        <f>IF($I148&lt;C$14,MIN(Payline!J$5/10,COUNTIF(J146:J148,$AU$1))+MIN(Payline!J$4/10,COUNTIF(J147:J149,$AU$1))+MIN(Payline!J$3/10,COUNTIF(J148:J150,$AU$1)),"")</f>
        <v/>
      </c>
      <c r="AV148" s="43" t="str">
        <f>IF($I148&lt;D$14,MIN(Payline!K$5/10,COUNTIF(K146:K148,$AU$1))+MIN(Payline!K$4/10,COUNTIF(K147:K149,$AU$1))+MIN(Payline!K$3/10,COUNTIF(K148:K150,$AU$1)),"")</f>
        <v/>
      </c>
      <c r="AW148" s="43" t="str">
        <f>IF($I148&lt;E$14,MIN(Payline!L$5/10,COUNTIF(L146:L148,$AU$1))+MIN(Payline!L$4/10,COUNTIF(L147:L149,$AU$1))+MIN(Payline!L$3/10,COUNTIF(L148:L150,$AU$1)),"")</f>
        <v/>
      </c>
      <c r="AX148" s="43" t="str">
        <f>IF($I148&lt;F$14,MIN(Payline!M$5/10,COUNTIF(M146:M148,$AU$1))+MIN(Payline!M$4/10,COUNTIF(M147:M149,$AU$1))+MIN(Payline!M$3/10,COUNTIF(M148:M150,$AU$1)),"")</f>
        <v/>
      </c>
      <c r="AY148" s="43" t="str">
        <f>IF($I148&lt;G$14,MIN(Payline!N$5/10,COUNTIF(N146:N148,$AU$1))+MIN(Payline!N$4/10,COUNTIF(N147:N149,$AU$1))+MIN(Payline!N$3/10,COUNTIF(N148:N150,$AU$1)),"")</f>
        <v/>
      </c>
      <c r="AZ148" s="46">
        <v>144</v>
      </c>
      <c r="BA148" s="43" t="str" cm="1">
        <f t="array" aca="1" ref="BA148" ca="1">_xlfn.IFS(
    $I148=0,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$I148&lt;C$14, MIN(Payline!J$5/10, COUNTIF(J146:J148, $BA$1)) +
              MIN(Payline!J$4/10, COUNTIF(J147:J149, $BA$1)) +
              MIN(Payline!J$3/10, COUNTIF(J148:J150, $BA$1)),
    TRUE, ""
)</f>
        <v/>
      </c>
      <c r="BB148" s="43" t="str" cm="1">
        <f t="array" aca="1" ref="BB148" ca="1">_xlfn.IFS(
    $I148=0,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$I148&lt;D$14, MIN(Payline!K$5/10, COUNTIF(K146:K148, $BA$1)) +
              MIN(Payline!K$4/10, COUNTIF(K147:K149, $BA$1)) +
              MIN(Payline!K$3/10, COUNTIF(K148:K150, $BA$1)),
    TRUE, ""
)</f>
        <v/>
      </c>
      <c r="BC148" s="43" t="str" cm="1">
        <f t="array" aca="1" ref="BC148" ca="1">_xlfn.IFS(
    $I148=0,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$I148&lt;E$14, MIN(Payline!L$5/10, COUNTIF(L146:L148, $BA$1)) +
              MIN(Payline!L$4/10, COUNTIF(L147:L149, $BA$1)) +
              MIN(Payline!L$3/10, COUNTIF(L148:L150, $BA$1)),
    TRUE, ""
)</f>
        <v/>
      </c>
      <c r="BD148" s="43" t="str" cm="1">
        <f t="array" aca="1" ref="BD148" ca="1">_xlfn.IFS(
    $I148=0,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$I148&lt;F$14, MIN(Payline!M$5/10, COUNTIF(M146:M148, $BA$1)) +
              MIN(Payline!M$4/10, COUNTIF(M147:M149, $BA$1)) +
              MIN(Payline!M$3/10, COUNTIF(M148:M150, $BA$1)),
    TRUE, ""
)</f>
        <v/>
      </c>
      <c r="BE148" s="43" t="str" cm="1">
        <f t="array" aca="1" ref="BE148" ca="1">_xlfn.IFS(
    $I148=0,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$I148&lt;G$14, MIN(Payline!N$5/10, COUNTIF(N146:N148, $BA$1)) +
              MIN(Payline!N$4/10, COUNTIF(N147:N149, $BA$1)) +
              MIN(Payline!N$3/10, COUNTIF(N148:N150, $BA$1)),
    TRUE, ""
)</f>
        <v/>
      </c>
      <c r="BF148" s="46">
        <v>144</v>
      </c>
      <c r="BG148" s="43" t="str">
        <f>IF($I148&lt;C$14,MIN(Payline!J$5/10,COUNTIF(J146:J148,$BG$1))+MIN(Payline!J$4/10,COUNTIF(J147:J149,$BG$1))+MIN(Payline!J$3/10,COUNTIF(J148:J150,$BG$1)),"")</f>
        <v/>
      </c>
      <c r="BH148" s="43" t="str">
        <f>IF($I148&lt;D$14,MIN(Payline!K$5/10,COUNTIF(K146:K148,$BG$1))+MIN(Payline!K$4/10,COUNTIF(K147:K149,$BG$1))+MIN(Payline!K$3/10,COUNTIF(K148:K150,$BG$1)),"")</f>
        <v/>
      </c>
      <c r="BI148" s="43" t="str">
        <f>IF($I148&lt;E$14,MIN(Payline!L$5/10,COUNTIF(L146:L148,$BG$1))+MIN(Payline!L$4/10,COUNTIF(L147:L149,$BG$1))+MIN(Payline!L$3/10,COUNTIF(L148:L150,$BG$1)),"")</f>
        <v/>
      </c>
      <c r="BJ148" s="43" t="str">
        <f>IF($I148&lt;F$14,MIN(Payline!M$5/10,COUNTIF(M146:M148,$BG$1))+MIN(Payline!M$4/10,COUNTIF(M147:M149,$BG$1))+MIN(Payline!M$3/10,COUNTIF(M148:M150,$BG$1)),"")</f>
        <v/>
      </c>
      <c r="BK148" s="43" t="str">
        <f>IF($I148&lt;G$14,MIN(Payline!N$5/10,COUNTIF(N146:N148,$BG$1))+MIN(Payline!N$4/10,COUNTIF(N147:N149,$BG$1))+MIN(Payline!N$3/10,COUNTIF(N148:N150,$BG$1)),"")</f>
        <v/>
      </c>
      <c r="BL148" s="46">
        <v>144</v>
      </c>
      <c r="BM148" s="43" t="str" cm="1">
        <f t="array" aca="1" ref="BM148" ca="1">_xlfn.IFS(
    $I148=0,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$I148=1,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$I148=(C$14-2),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$I148=(C$14-1),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$I148&lt;C$14, MIN(Payline!J$5/10, COUNTIF(J146:J148, $BM$1)) +
              MIN(Payline!J$4/10, COUNTIF(J147:J149, $BM$1)) +
              MIN(Payline!J$3/10, COUNTIF(J148:J150, $BM$1)),
    TRUE, ""
)</f>
        <v/>
      </c>
      <c r="BN148" s="43" t="str" cm="1">
        <f t="array" aca="1" ref="BN148" ca="1">_xlfn.IFS(
    $I148=0,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$I148=1,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$I148=(D$14-2),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$I148=(D$14-1),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$I148&lt;D$14, MIN(Payline!K$5/10, COUNTIF(K146:K148, $BM$1)) +
              MIN(Payline!K$4/10, COUNTIF(K147:K149, $BM$1)) +
              MIN(Payline!K$3/10, COUNTIF(K148:K150, $BM$1)),
    TRUE, ""
)</f>
        <v/>
      </c>
      <c r="BO148" s="43" t="str" cm="1">
        <f t="array" aca="1" ref="BO148" ca="1">_xlfn.IFS(
    $I148=0,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$I148=1,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$I148=(E$14-2),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$I148=(E$14-1),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$I148&lt;E$14, MIN(Payline!L$5/10, COUNTIF(L146:L148, $BM$1)) +
              MIN(Payline!L$4/10, COUNTIF(L147:L149, $BM$1)) +
              MIN(Payline!L$3/10, COUNTIF(L148:L150, $BM$1)),
    TRUE, ""
)</f>
        <v/>
      </c>
      <c r="BP148" s="43" t="str" cm="1">
        <f t="array" aca="1" ref="BP148" ca="1">_xlfn.IFS(
    $I148=0,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$I148=1,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$I148=(F$14-2),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$I148=(F$14-1),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$I148&lt;F$14, MIN(Payline!M$5/10, COUNTIF(M146:M148, $BM$1)) +
              MIN(Payline!M$4/10, COUNTIF(M147:M149, $BM$1)) +
              MIN(Payline!M$3/10, COUNTIF(M148:M150, $BM$1)),
    TRUE, ""
)</f>
        <v/>
      </c>
      <c r="BQ148" s="161" t="str" cm="1">
        <f t="array" aca="1" ref="BQ148" ca="1">_xlfn.IFS(
    $I148=0,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$I148=1,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$I148=(G$14-2),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$I148=(G$14-1),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$I148&lt;G$14, MIN(Payline!N$5/10, COUNTIF(N146:N148, $BM$1)) +
              MIN(Payline!N$4/10, COUNTIF(N147:N149, $BM$1)) +
              MIN(Payline!N$3/10, COUNTIF(N148:N150, $BM$1)),
    TRUE, ""
)</f>
        <v/>
      </c>
    </row>
    <row r="149" spans="1:69">
      <c r="A149" s="90" t="s">
        <v>13</v>
      </c>
      <c r="B149" s="63">
        <v>1</v>
      </c>
      <c r="C149" s="90">
        <f t="shared" ca="1" si="37"/>
        <v>2.0999999999999996</v>
      </c>
      <c r="D149" s="43">
        <f t="shared" ca="1" si="38"/>
        <v>2</v>
      </c>
      <c r="E149" s="43">
        <f t="shared" ca="1" si="39"/>
        <v>2.0999999999999996</v>
      </c>
      <c r="F149" s="43">
        <f t="shared" ca="1" si="40"/>
        <v>1.9</v>
      </c>
      <c r="G149" s="89">
        <f t="shared" ca="1" si="41"/>
        <v>2.0999999999999996</v>
      </c>
      <c r="I149" s="84">
        <v>145</v>
      </c>
      <c r="J149" s="83"/>
      <c r="K149" s="83"/>
      <c r="L149" s="83"/>
      <c r="M149" s="83"/>
      <c r="N149" s="83"/>
      <c r="P149" s="46">
        <v>145</v>
      </c>
      <c r="Q149" s="43" t="str">
        <f>IF($I149&lt;C$14,MIN(Payline!J$5/10,COUNTIF(J147:J149,$Q$1))+MIN(Payline!J$4/10,COUNTIF(J148:J150,$Q$1))+MIN(Payline!J$3/10,COUNTIF(J149:J151,$Q$1)),"")</f>
        <v/>
      </c>
      <c r="R149" s="43" t="str">
        <f>IF($I149&lt;D$14,MIN(Payline!K$5/10,COUNTIF(K147:K149,$Q$1))+MIN(Payline!K$4/10,COUNTIF(K148:K150,$Q$1))+MIN(Payline!K$3/10,COUNTIF(K149:K151,$Q$1)),"")</f>
        <v/>
      </c>
      <c r="S149" s="43" t="str">
        <f>IF($I149&lt;E$14,MIN(Payline!L$5/10,COUNTIF(L147:L149,$Q$1))+MIN(Payline!L$4/10,COUNTIF(L148:L150,$Q$1))+MIN(Payline!L$3/10,COUNTIF(L149:L151,$Q$1)),"")</f>
        <v/>
      </c>
      <c r="T149" s="43" t="str">
        <f>IF($I149&lt;F$14,MIN(Payline!M$5/10,COUNTIF(M147:M149,$Q$1))+MIN(Payline!M$4/10,COUNTIF(M148:M150,$Q$1))+MIN(Payline!M$3/10,COUNTIF(M149:M151,$Q$1)),"")</f>
        <v/>
      </c>
      <c r="U149" s="43" t="str">
        <f>IF($I149&lt;G$14,MIN(Payline!N$5/10,COUNTIF(N147:N149,$Q$1))+MIN(Payline!N$4/10,COUNTIF(N148:N150,$Q$1))+MIN(Payline!N$3/10,COUNTIF(N149:N151,$Q$1)),"")</f>
        <v/>
      </c>
      <c r="V149" s="46">
        <v>145</v>
      </c>
      <c r="W149" s="43" t="str">
        <f>IF($I149&lt;C$14,MIN(Payline!J$5/10,COUNTIF(J147:J149,$W$1))+MIN(Payline!J$4/10,COUNTIF(J148:J150,$W$1))+MIN(Payline!J$3/10,COUNTIF(J149:J151,$W$1)),"")</f>
        <v/>
      </c>
      <c r="X149" s="43" t="str">
        <f>IF($I149&lt;D$14,MIN(Payline!K$5/10,COUNTIF(K147:K149,$W$1))+MIN(Payline!K$4/10,COUNTIF(K148:K150,$W$1))+MIN(Payline!K$3/10,COUNTIF(K149:K151,$W$1)),"")</f>
        <v/>
      </c>
      <c r="Y149" s="43" t="str">
        <f>IF($I149&lt;E$14,MIN(Payline!L$5/10,COUNTIF(L147:L149,$W$1))+MIN(Payline!L$4/10,COUNTIF(L148:L150,$W$1))+MIN(Payline!L$3/10,COUNTIF(L149:L151,$W$1)),"")</f>
        <v/>
      </c>
      <c r="Z149" s="43" t="str">
        <f>IF($I149&lt;F$14,MIN(Payline!M$5/10,COUNTIF(M147:M149,$W$1))+MIN(Payline!M$4/10,COUNTIF(M148:M150,$W$1))+MIN(Payline!M$3/10,COUNTIF(M149:M151,$W$1)),"")</f>
        <v/>
      </c>
      <c r="AA149" s="43" t="str">
        <f>IF($I149&lt;G$14,MIN(Payline!N$5/10,COUNTIF(N147:N149,$W$1))+MIN(Payline!N$4/10,COUNTIF(N148:N150,$W$1))+MIN(Payline!N$3/10,COUNTIF(N149:N151,$W$1)),"")</f>
        <v/>
      </c>
      <c r="AB149" s="46">
        <v>145</v>
      </c>
      <c r="AC149" s="43" t="str">
        <f>IF($I149&lt;C$14,MIN(Payline!J$5/10,COUNTIF(J147:J149,$AC$1))+MIN(Payline!J$4/10,COUNTIF(J148:J150,$AC$1))+MIN(Payline!J$3/10,COUNTIF(J149:J151,$AC$1)),"")</f>
        <v/>
      </c>
      <c r="AD149" s="43" t="str">
        <f>IF($I149&lt;D$14,MIN(Payline!K$5/10,COUNTIF(K147:K149,$AC$1))+MIN(Payline!K$4/10,COUNTIF(K148:K150,$AC$1))+MIN(Payline!K$3/10,COUNTIF(K149:K151,$AC$1)),"")</f>
        <v/>
      </c>
      <c r="AE149" s="43" t="str">
        <f>IF($I149&lt;E$14,MIN(Payline!L$5/10,COUNTIF(L147:L149,$AC$1))+MIN(Payline!L$4/10,COUNTIF(L148:L150,$AC$1))+MIN(Payline!L$3/10,COUNTIF(L149:L151,$AC$1)),"")</f>
        <v/>
      </c>
      <c r="AF149" s="43" t="str">
        <f>IF($I149&lt;F$14,MIN(Payline!M$5/10,COUNTIF(M147:M149,$AC$1))+MIN(Payline!M$4/10,COUNTIF(M148:M150,$AC$1))+MIN(Payline!M$3/10,COUNTIF(M149:M151,$AC$1)),"")</f>
        <v/>
      </c>
      <c r="AG149" s="43" t="str">
        <f>IF($I149&lt;G$14,MIN(Payline!N$5/10,COUNTIF(N147:N149,$AC$1))+MIN(Payline!N$4/10,COUNTIF(N148:N150,$AC$1))+MIN(Payline!N$3/10,COUNTIF(N149:N151,$AC$1)),"")</f>
        <v/>
      </c>
      <c r="AH149" s="46">
        <v>145</v>
      </c>
      <c r="AI149" s="43" t="str">
        <f>IF($I149&lt;C$14,MIN(Payline!J$5/10,COUNTIF(J147:J149,$AI$1))+MIN(Payline!J$4/10,COUNTIF(J148:J150,$AI$1))+MIN(Payline!J$3/10,COUNTIF(J149:J151,$AI$1)),"")</f>
        <v/>
      </c>
      <c r="AJ149" s="43" t="str">
        <f>IF($I149&lt;D$14,MIN(Payline!K$5/10,COUNTIF(K147:K149,$AI$1))+MIN(Payline!K$4/10,COUNTIF(K148:K150,$AI$1))+MIN(Payline!K$3/10,COUNTIF(K149:K151,$AI$1)),"")</f>
        <v/>
      </c>
      <c r="AK149" s="43" t="str">
        <f>IF($I149&lt;E$14,MIN(Payline!L$5/10,COUNTIF(L147:L149,$AI$1))+MIN(Payline!L$4/10,COUNTIF(L148:L150,$AI$1))+MIN(Payline!L$3/10,COUNTIF(L149:L151,$AI$1)),"")</f>
        <v/>
      </c>
      <c r="AL149" s="43" t="str">
        <f>IF($I149&lt;F$14,MIN(Payline!M$5/10,COUNTIF(M147:M149,$AI$1))+MIN(Payline!M$4/10,COUNTIF(M148:M150,$AI$1))+MIN(Payline!M$3/10,COUNTIF(M149:M151,$AI$1)),"")</f>
        <v/>
      </c>
      <c r="AM149" s="43" t="str">
        <f>IF($I149&lt;G$14,MIN(Payline!N$5/10,COUNTIF(N147:N149,$AI$1))+MIN(Payline!N$4/10,COUNTIF(N148:N150,$AI$1))+MIN(Payline!N$3/10,COUNTIF(N149:N151,$AI$1)),"")</f>
        <v/>
      </c>
      <c r="AN149" s="46">
        <v>145</v>
      </c>
      <c r="AO149" s="43" t="str">
        <f>IF($I149&lt;C$14,MIN(Payline!J$5/10,COUNTIF(J147:J149,$AO$1))+MIN(Payline!J$4/10,COUNTIF(J148:J150,$AO$1))+MIN(Payline!J$3/10,COUNTIF(J149:J151,$AO$1)),"")</f>
        <v/>
      </c>
      <c r="AP149" s="43" t="str">
        <f>IF($I149&lt;D$14,MIN(Payline!K$5/10,COUNTIF(K147:K149,$AO$1))+MIN(Payline!K$4/10,COUNTIF(K148:K150,$AO$1))+MIN(Payline!K$3/10,COUNTIF(K149:K151,$AO$1)),"")</f>
        <v/>
      </c>
      <c r="AQ149" s="43" t="str">
        <f>IF($I149&lt;E$14,MIN(Payline!L$5/10,COUNTIF(L147:L149,$AO$1))+MIN(Payline!L$4/10,COUNTIF(L148:L150,$AO$1))+MIN(Payline!L$3/10,COUNTIF(L149:L151,$AO$1)),"")</f>
        <v/>
      </c>
      <c r="AR149" s="43" t="str">
        <f>IF($I149&lt;F$14,MIN(Payline!M$5/10,COUNTIF(M147:M149,$AO$1))+MIN(Payline!M$4/10,COUNTIF(M148:M150,$AO$1))+MIN(Payline!M$3/10,COUNTIF(M149:M151,$AO$1)),"")</f>
        <v/>
      </c>
      <c r="AS149" s="43" t="str">
        <f>IF($I149&lt;G$14,MIN(Payline!N$5/10,COUNTIF(N147:N149,$AO$1))+MIN(Payline!N$4/10,COUNTIF(N148:N150,$AO$1))+MIN(Payline!N$3/10,COUNTIF(N149:N151,$AO$1)),"")</f>
        <v/>
      </c>
      <c r="AT149" s="46">
        <v>145</v>
      </c>
      <c r="AU149" s="43" t="str">
        <f>IF($I149&lt;C$14,MIN(Payline!J$5/10,COUNTIF(J147:J149,$AU$1))+MIN(Payline!J$4/10,COUNTIF(J148:J150,$AU$1))+MIN(Payline!J$3/10,COUNTIF(J149:J151,$AU$1)),"")</f>
        <v/>
      </c>
      <c r="AV149" s="43" t="str">
        <f>IF($I149&lt;D$14,MIN(Payline!K$5/10,COUNTIF(K147:K149,$AU$1))+MIN(Payline!K$4/10,COUNTIF(K148:K150,$AU$1))+MIN(Payline!K$3/10,COUNTIF(K149:K151,$AU$1)),"")</f>
        <v/>
      </c>
      <c r="AW149" s="43" t="str">
        <f>IF($I149&lt;E$14,MIN(Payline!L$5/10,COUNTIF(L147:L149,$AU$1))+MIN(Payline!L$4/10,COUNTIF(L148:L150,$AU$1))+MIN(Payline!L$3/10,COUNTIF(L149:L151,$AU$1)),"")</f>
        <v/>
      </c>
      <c r="AX149" s="43" t="str">
        <f>IF($I149&lt;F$14,MIN(Payline!M$5/10,COUNTIF(M147:M149,$AU$1))+MIN(Payline!M$4/10,COUNTIF(M148:M150,$AU$1))+MIN(Payline!M$3/10,COUNTIF(M149:M151,$AU$1)),"")</f>
        <v/>
      </c>
      <c r="AY149" s="43" t="str">
        <f>IF($I149&lt;G$14,MIN(Payline!N$5/10,COUNTIF(N147:N149,$AU$1))+MIN(Payline!N$4/10,COUNTIF(N148:N150,$AU$1))+MIN(Payline!N$3/10,COUNTIF(N149:N151,$AU$1)),"")</f>
        <v/>
      </c>
      <c r="AZ149" s="46">
        <v>145</v>
      </c>
      <c r="BA149" s="43" t="str" cm="1">
        <f t="array" aca="1" ref="BA149" ca="1">_xlfn.IFS(
    $I149=0,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$I149=1,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$I149=(C$14-2),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$I149=(C$14-1),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$I149&lt;C$14, MIN(Payline!J$5/10, COUNTIF(J147:J149, $BA$1)) +
              MIN(Payline!J$4/10, COUNTIF(J148:J150, $BA$1)) +
              MIN(Payline!J$3/10, COUNTIF(J149:J151, $BA$1)),
    TRUE, ""
)</f>
        <v/>
      </c>
      <c r="BB149" s="43" t="str" cm="1">
        <f t="array" aca="1" ref="BB149" ca="1">_xlfn.IFS(
    $I149=0,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$I149=1,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$I149=(D$14-2),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$I149=(D$14-1),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$I149&lt;D$14, MIN(Payline!K$5/10, COUNTIF(K147:K149, $BA$1)) +
              MIN(Payline!K$4/10, COUNTIF(K148:K150, $BA$1)) +
              MIN(Payline!K$3/10, COUNTIF(K149:K151, $BA$1)),
    TRUE, ""
)</f>
        <v/>
      </c>
      <c r="BC149" s="43" t="str" cm="1">
        <f t="array" aca="1" ref="BC149" ca="1">_xlfn.IFS(
    $I149=0,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$I149=1,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$I149=(E$14-2),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$I149=(E$14-1),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$I149&lt;E$14, MIN(Payline!L$5/10, COUNTIF(L147:L149, $BA$1)) +
              MIN(Payline!L$4/10, COUNTIF(L148:L150, $BA$1)) +
              MIN(Payline!L$3/10, COUNTIF(L149:L151, $BA$1)),
    TRUE, ""
)</f>
        <v/>
      </c>
      <c r="BD149" s="43" t="str" cm="1">
        <f t="array" aca="1" ref="BD149" ca="1">_xlfn.IFS(
    $I149=0,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$I149=1,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$I149=(F$14-2),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$I149=(F$14-1),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$I149&lt;F$14, MIN(Payline!M$5/10, COUNTIF(M147:M149, $BA$1)) +
              MIN(Payline!M$4/10, COUNTIF(M148:M150, $BA$1)) +
              MIN(Payline!M$3/10, COUNTIF(M149:M151, $BA$1)),
    TRUE, ""
)</f>
        <v/>
      </c>
      <c r="BE149" s="43" t="str" cm="1">
        <f t="array" aca="1" ref="BE149" ca="1">_xlfn.IFS(
    $I149=0,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$I149=1,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$I149=(G$14-2),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$I149=(G$14-1),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$I149&lt;G$14, MIN(Payline!N$5/10, COUNTIF(N147:N149, $BA$1)) +
              MIN(Payline!N$4/10, COUNTIF(N148:N150, $BA$1)) +
              MIN(Payline!N$3/10, COUNTIF(N149:N151, $BA$1)),
    TRUE, ""
)</f>
        <v/>
      </c>
      <c r="BF149" s="46">
        <v>145</v>
      </c>
      <c r="BG149" s="43" t="str">
        <f>IF($I149&lt;C$14,MIN(Payline!J$5/10,COUNTIF(J147:J149,$BG$1))+MIN(Payline!J$4/10,COUNTIF(J148:J150,$BG$1))+MIN(Payline!J$3/10,COUNTIF(J149:J151,$BG$1)),"")</f>
        <v/>
      </c>
      <c r="BH149" s="43" t="str">
        <f>IF($I149&lt;D$14,MIN(Payline!K$5/10,COUNTIF(K147:K149,$BG$1))+MIN(Payline!K$4/10,COUNTIF(K148:K150,$BG$1))+MIN(Payline!K$3/10,COUNTIF(K149:K151,$BG$1)),"")</f>
        <v/>
      </c>
      <c r="BI149" s="43" t="str">
        <f>IF($I149&lt;E$14,MIN(Payline!L$5/10,COUNTIF(L147:L149,$BG$1))+MIN(Payline!L$4/10,COUNTIF(L148:L150,$BG$1))+MIN(Payline!L$3/10,COUNTIF(L149:L151,$BG$1)),"")</f>
        <v/>
      </c>
      <c r="BJ149" s="43" t="str">
        <f>IF($I149&lt;F$14,MIN(Payline!M$5/10,COUNTIF(M147:M149,$BG$1))+MIN(Payline!M$4/10,COUNTIF(M148:M150,$BG$1))+MIN(Payline!M$3/10,COUNTIF(M149:M151,$BG$1)),"")</f>
        <v/>
      </c>
      <c r="BK149" s="43" t="str">
        <f>IF($I149&lt;G$14,MIN(Payline!N$5/10,COUNTIF(N147:N149,$BG$1))+MIN(Payline!N$4/10,COUNTIF(N148:N150,$BG$1))+MIN(Payline!N$3/10,COUNTIF(N149:N151,$BG$1)),"")</f>
        <v/>
      </c>
      <c r="BL149" s="46">
        <v>145</v>
      </c>
      <c r="BM149" s="43" t="str" cm="1">
        <f t="array" aca="1" ref="BM149" ca="1">_xlfn.IFS(
    $I149=0,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$I149=1,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$I149=(C$14-2),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$I149=(C$14-1),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$I149&lt;C$14, MIN(Payline!J$5/10, COUNTIF(J147:J149, $BM$1)) +
              MIN(Payline!J$4/10, COUNTIF(J148:J150, $BM$1)) +
              MIN(Payline!J$3/10, COUNTIF(J149:J151, $BM$1)),
    TRUE, ""
)</f>
        <v/>
      </c>
      <c r="BN149" s="43" t="str" cm="1">
        <f t="array" aca="1" ref="BN149" ca="1">_xlfn.IFS(
    $I149=0,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$I149=1,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$I149=(D$14-2),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$I149=(D$14-1),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$I149&lt;D$14, MIN(Payline!K$5/10, COUNTIF(K147:K149, $BM$1)) +
              MIN(Payline!K$4/10, COUNTIF(K148:K150, $BM$1)) +
              MIN(Payline!K$3/10, COUNTIF(K149:K151, $BM$1)),
    TRUE, ""
)</f>
        <v/>
      </c>
      <c r="BO149" s="43" t="str" cm="1">
        <f t="array" aca="1" ref="BO149" ca="1">_xlfn.IFS(
    $I149=0,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$I149=1,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$I149=(E$14-2),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$I149=(E$14-1),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$I149&lt;E$14, MIN(Payline!L$5/10, COUNTIF(L147:L149, $BM$1)) +
              MIN(Payline!L$4/10, COUNTIF(L148:L150, $BM$1)) +
              MIN(Payline!L$3/10, COUNTIF(L149:L151, $BM$1)),
    TRUE, ""
)</f>
        <v/>
      </c>
      <c r="BP149" s="43" t="str" cm="1">
        <f t="array" aca="1" ref="BP149" ca="1">_xlfn.IFS(
    $I149=0,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$I149=1,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$I149=(F$14-2),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$I149=(F$14-1),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$I149&lt;F$14, MIN(Payline!M$5/10, COUNTIF(M147:M149, $BM$1)) +
              MIN(Payline!M$4/10, COUNTIF(M148:M150, $BM$1)) +
              MIN(Payline!M$3/10, COUNTIF(M149:M151, $BM$1)),
    TRUE, ""
)</f>
        <v/>
      </c>
      <c r="BQ149" s="161" t="str" cm="1">
        <f t="array" aca="1" ref="BQ149" ca="1">_xlfn.IFS(
    $I149=0,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$I149=1,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$I149=(G$14-2),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$I149=(G$14-1),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$I149&lt;G$14, MIN(Payline!N$5/10, COUNTIF(N147:N149, $BM$1)) +
              MIN(Payline!N$4/10, COUNTIF(N148:N150, $BM$1)) +
              MIN(Payline!N$3/10, COUNTIF(N149:N151, $BM$1)),
    TRUE, ""
)</f>
        <v/>
      </c>
    </row>
    <row r="150" spans="1:69">
      <c r="A150" s="90" t="s">
        <v>12</v>
      </c>
      <c r="B150" s="63">
        <v>2</v>
      </c>
      <c r="C150" s="90">
        <f t="shared" ca="1" si="37"/>
        <v>2.1999999999999997</v>
      </c>
      <c r="D150" s="43">
        <f t="shared" ca="1" si="38"/>
        <v>2.5</v>
      </c>
      <c r="E150" s="43">
        <f t="shared" ca="1" si="39"/>
        <v>2.1999999999999997</v>
      </c>
      <c r="F150" s="43">
        <f t="shared" ca="1" si="40"/>
        <v>2.2999999999999998</v>
      </c>
      <c r="G150" s="89">
        <f t="shared" ca="1" si="41"/>
        <v>2.1999999999999997</v>
      </c>
      <c r="I150" s="84">
        <v>146</v>
      </c>
      <c r="J150" s="83"/>
      <c r="K150" s="83"/>
      <c r="L150" s="83"/>
      <c r="M150" s="83"/>
      <c r="N150" s="83"/>
      <c r="P150" s="46">
        <v>146</v>
      </c>
      <c r="Q150" s="43" t="str">
        <f>IF($I150&lt;C$14,MIN(Payline!J$5/10,COUNTIF(J148:J150,$Q$1))+MIN(Payline!J$4/10,COUNTIF(J149:J151,$Q$1))+MIN(Payline!J$3/10,COUNTIF(J150:J152,$Q$1)),"")</f>
        <v/>
      </c>
      <c r="R150" s="43" t="str">
        <f>IF($I150&lt;D$14,MIN(Payline!K$5/10,COUNTIF(K148:K150,$Q$1))+MIN(Payline!K$4/10,COUNTIF(K149:K151,$Q$1))+MIN(Payline!K$3/10,COUNTIF(K150:K152,$Q$1)),"")</f>
        <v/>
      </c>
      <c r="S150" s="43" t="str">
        <f>IF($I150&lt;E$14,MIN(Payline!L$5/10,COUNTIF(L148:L150,$Q$1))+MIN(Payline!L$4/10,COUNTIF(L149:L151,$Q$1))+MIN(Payline!L$3/10,COUNTIF(L150:L152,$Q$1)),"")</f>
        <v/>
      </c>
      <c r="T150" s="43" t="str">
        <f>IF($I150&lt;F$14,MIN(Payline!M$5/10,COUNTIF(M148:M150,$Q$1))+MIN(Payline!M$4/10,COUNTIF(M149:M151,$Q$1))+MIN(Payline!M$3/10,COUNTIF(M150:M152,$Q$1)),"")</f>
        <v/>
      </c>
      <c r="U150" s="43" t="str">
        <f>IF($I150&lt;G$14,MIN(Payline!N$5/10,COUNTIF(N148:N150,$Q$1))+MIN(Payline!N$4/10,COUNTIF(N149:N151,$Q$1))+MIN(Payline!N$3/10,COUNTIF(N150:N152,$Q$1)),"")</f>
        <v/>
      </c>
      <c r="V150" s="46">
        <v>146</v>
      </c>
      <c r="W150" s="43" t="str">
        <f>IF($I150&lt;C$14,MIN(Payline!J$5/10,COUNTIF(J148:J150,$W$1))+MIN(Payline!J$4/10,COUNTIF(J149:J151,$W$1))+MIN(Payline!J$3/10,COUNTIF(J150:J152,$W$1)),"")</f>
        <v/>
      </c>
      <c r="X150" s="43" t="str">
        <f>IF($I150&lt;D$14,MIN(Payline!K$5/10,COUNTIF(K148:K150,$W$1))+MIN(Payline!K$4/10,COUNTIF(K149:K151,$W$1))+MIN(Payline!K$3/10,COUNTIF(K150:K152,$W$1)),"")</f>
        <v/>
      </c>
      <c r="Y150" s="43" t="str">
        <f>IF($I150&lt;E$14,MIN(Payline!L$5/10,COUNTIF(L148:L150,$W$1))+MIN(Payline!L$4/10,COUNTIF(L149:L151,$W$1))+MIN(Payline!L$3/10,COUNTIF(L150:L152,$W$1)),"")</f>
        <v/>
      </c>
      <c r="Z150" s="43" t="str">
        <f>IF($I150&lt;F$14,MIN(Payline!M$5/10,COUNTIF(M148:M150,$W$1))+MIN(Payline!M$4/10,COUNTIF(M149:M151,$W$1))+MIN(Payline!M$3/10,COUNTIF(M150:M152,$W$1)),"")</f>
        <v/>
      </c>
      <c r="AA150" s="43" t="str">
        <f>IF($I150&lt;G$14,MIN(Payline!N$5/10,COUNTIF(N148:N150,$W$1))+MIN(Payline!N$4/10,COUNTIF(N149:N151,$W$1))+MIN(Payline!N$3/10,COUNTIF(N150:N152,$W$1)),"")</f>
        <v/>
      </c>
      <c r="AB150" s="46">
        <v>146</v>
      </c>
      <c r="AC150" s="43" t="str">
        <f>IF($I150&lt;C$14,MIN(Payline!J$5/10,COUNTIF(J148:J150,$AC$1))+MIN(Payline!J$4/10,COUNTIF(J149:J151,$AC$1))+MIN(Payline!J$3/10,COUNTIF(J150:J152,$AC$1)),"")</f>
        <v/>
      </c>
      <c r="AD150" s="43" t="str">
        <f>IF($I150&lt;D$14,MIN(Payline!K$5/10,COUNTIF(K148:K150,$AC$1))+MIN(Payline!K$4/10,COUNTIF(K149:K151,$AC$1))+MIN(Payline!K$3/10,COUNTIF(K150:K152,$AC$1)),"")</f>
        <v/>
      </c>
      <c r="AE150" s="43" t="str">
        <f>IF($I150&lt;E$14,MIN(Payline!L$5/10,COUNTIF(L148:L150,$AC$1))+MIN(Payline!L$4/10,COUNTIF(L149:L151,$AC$1))+MIN(Payline!L$3/10,COUNTIF(L150:L152,$AC$1)),"")</f>
        <v/>
      </c>
      <c r="AF150" s="43" t="str">
        <f>IF($I150&lt;F$14,MIN(Payline!M$5/10,COUNTIF(M148:M150,$AC$1))+MIN(Payline!M$4/10,COUNTIF(M149:M151,$AC$1))+MIN(Payline!M$3/10,COUNTIF(M150:M152,$AC$1)),"")</f>
        <v/>
      </c>
      <c r="AG150" s="43" t="str">
        <f>IF($I150&lt;G$14,MIN(Payline!N$5/10,COUNTIF(N148:N150,$AC$1))+MIN(Payline!N$4/10,COUNTIF(N149:N151,$AC$1))+MIN(Payline!N$3/10,COUNTIF(N150:N152,$AC$1)),"")</f>
        <v/>
      </c>
      <c r="AH150" s="46">
        <v>146</v>
      </c>
      <c r="AI150" s="43" t="str">
        <f>IF($I150&lt;C$14,MIN(Payline!J$5/10,COUNTIF(J148:J150,$AI$1))+MIN(Payline!J$4/10,COUNTIF(J149:J151,$AI$1))+MIN(Payline!J$3/10,COUNTIF(J150:J152,$AI$1)),"")</f>
        <v/>
      </c>
      <c r="AJ150" s="43" t="str">
        <f>IF($I150&lt;D$14,MIN(Payline!K$5/10,COUNTIF(K148:K150,$AI$1))+MIN(Payline!K$4/10,COUNTIF(K149:K151,$AI$1))+MIN(Payline!K$3/10,COUNTIF(K150:K152,$AI$1)),"")</f>
        <v/>
      </c>
      <c r="AK150" s="43" t="str">
        <f>IF($I150&lt;E$14,MIN(Payline!L$5/10,COUNTIF(L148:L150,$AI$1))+MIN(Payline!L$4/10,COUNTIF(L149:L151,$AI$1))+MIN(Payline!L$3/10,COUNTIF(L150:L152,$AI$1)),"")</f>
        <v/>
      </c>
      <c r="AL150" s="43" t="str">
        <f>IF($I150&lt;F$14,MIN(Payline!M$5/10,COUNTIF(M148:M150,$AI$1))+MIN(Payline!M$4/10,COUNTIF(M149:M151,$AI$1))+MIN(Payline!M$3/10,COUNTIF(M150:M152,$AI$1)),"")</f>
        <v/>
      </c>
      <c r="AM150" s="43" t="str">
        <f>IF($I150&lt;G$14,MIN(Payline!N$5/10,COUNTIF(N148:N150,$AI$1))+MIN(Payline!N$4/10,COUNTIF(N149:N151,$AI$1))+MIN(Payline!N$3/10,COUNTIF(N150:N152,$AI$1)),"")</f>
        <v/>
      </c>
      <c r="AN150" s="46">
        <v>146</v>
      </c>
      <c r="AO150" s="43" t="str">
        <f>IF($I150&lt;C$14,MIN(Payline!J$5/10,COUNTIF(J148:J150,$AO$1))+MIN(Payline!J$4/10,COUNTIF(J149:J151,$AO$1))+MIN(Payline!J$3/10,COUNTIF(J150:J152,$AO$1)),"")</f>
        <v/>
      </c>
      <c r="AP150" s="43" t="str">
        <f>IF($I150&lt;D$14,MIN(Payline!K$5/10,COUNTIF(K148:K150,$AO$1))+MIN(Payline!K$4/10,COUNTIF(K149:K151,$AO$1))+MIN(Payline!K$3/10,COUNTIF(K150:K152,$AO$1)),"")</f>
        <v/>
      </c>
      <c r="AQ150" s="43" t="str">
        <f>IF($I150&lt;E$14,MIN(Payline!L$5/10,COUNTIF(L148:L150,$AO$1))+MIN(Payline!L$4/10,COUNTIF(L149:L151,$AO$1))+MIN(Payline!L$3/10,COUNTIF(L150:L152,$AO$1)),"")</f>
        <v/>
      </c>
      <c r="AR150" s="43" t="str">
        <f>IF($I150&lt;F$14,MIN(Payline!M$5/10,COUNTIF(M148:M150,$AO$1))+MIN(Payline!M$4/10,COUNTIF(M149:M151,$AO$1))+MIN(Payline!M$3/10,COUNTIF(M150:M152,$AO$1)),"")</f>
        <v/>
      </c>
      <c r="AS150" s="43" t="str">
        <f>IF($I150&lt;G$14,MIN(Payline!N$5/10,COUNTIF(N148:N150,$AO$1))+MIN(Payline!N$4/10,COUNTIF(N149:N151,$AO$1))+MIN(Payline!N$3/10,COUNTIF(N150:N152,$AO$1)),"")</f>
        <v/>
      </c>
      <c r="AT150" s="46">
        <v>146</v>
      </c>
      <c r="AU150" s="43" t="str">
        <f>IF($I150&lt;C$14,MIN(Payline!J$5/10,COUNTIF(J148:J150,$AU$1))+MIN(Payline!J$4/10,COUNTIF(J149:J151,$AU$1))+MIN(Payline!J$3/10,COUNTIF(J150:J152,$AU$1)),"")</f>
        <v/>
      </c>
      <c r="AV150" s="43" t="str">
        <f>IF($I150&lt;D$14,MIN(Payline!K$5/10,COUNTIF(K148:K150,$AU$1))+MIN(Payline!K$4/10,COUNTIF(K149:K151,$AU$1))+MIN(Payline!K$3/10,COUNTIF(K150:K152,$AU$1)),"")</f>
        <v/>
      </c>
      <c r="AW150" s="43" t="str">
        <f>IF($I150&lt;E$14,MIN(Payline!L$5/10,COUNTIF(L148:L150,$AU$1))+MIN(Payline!L$4/10,COUNTIF(L149:L151,$AU$1))+MIN(Payline!L$3/10,COUNTIF(L150:L152,$AU$1)),"")</f>
        <v/>
      </c>
      <c r="AX150" s="43" t="str">
        <f>IF($I150&lt;F$14,MIN(Payline!M$5/10,COUNTIF(M148:M150,$AU$1))+MIN(Payline!M$4/10,COUNTIF(M149:M151,$AU$1))+MIN(Payline!M$3/10,COUNTIF(M150:M152,$AU$1)),"")</f>
        <v/>
      </c>
      <c r="AY150" s="43" t="str">
        <f>IF($I150&lt;G$14,MIN(Payline!N$5/10,COUNTIF(N148:N150,$AU$1))+MIN(Payline!N$4/10,COUNTIF(N149:N151,$AU$1))+MIN(Payline!N$3/10,COUNTIF(N150:N152,$AU$1)),"")</f>
        <v/>
      </c>
      <c r="AZ150" s="46">
        <v>146</v>
      </c>
      <c r="BA150" s="43" t="str" cm="1">
        <f t="array" aca="1" ref="BA150" ca="1">_xlfn.IFS(
    $I150=0,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$I150&lt;C$14, MIN(Payline!J$5/10, COUNTIF(J148:J150, $BA$1)) +
              MIN(Payline!J$4/10, COUNTIF(J149:J151, $BA$1)) +
              MIN(Payline!J$3/10, COUNTIF(J150:J152, $BA$1)),
    TRUE, ""
)</f>
        <v/>
      </c>
      <c r="BB150" s="43" t="str" cm="1">
        <f t="array" aca="1" ref="BB150" ca="1">_xlfn.IFS(
    $I150=0,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$I150&lt;D$14, MIN(Payline!K$5/10, COUNTIF(K148:K150, $BA$1)) +
              MIN(Payline!K$4/10, COUNTIF(K149:K151, $BA$1)) +
              MIN(Payline!K$3/10, COUNTIF(K150:K152, $BA$1)),
    TRUE, ""
)</f>
        <v/>
      </c>
      <c r="BC150" s="43" t="str" cm="1">
        <f t="array" aca="1" ref="BC150" ca="1">_xlfn.IFS(
    $I150=0,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$I150&lt;E$14, MIN(Payline!L$5/10, COUNTIF(L148:L150, $BA$1)) +
              MIN(Payline!L$4/10, COUNTIF(L149:L151, $BA$1)) +
              MIN(Payline!L$3/10, COUNTIF(L150:L152, $BA$1)),
    TRUE, ""
)</f>
        <v/>
      </c>
      <c r="BD150" s="43" t="str" cm="1">
        <f t="array" aca="1" ref="BD150" ca="1">_xlfn.IFS(
    $I150=0,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$I150&lt;F$14, MIN(Payline!M$5/10, COUNTIF(M148:M150, $BA$1)) +
              MIN(Payline!M$4/10, COUNTIF(M149:M151, $BA$1)) +
              MIN(Payline!M$3/10, COUNTIF(M150:M152, $BA$1)),
    TRUE, ""
)</f>
        <v/>
      </c>
      <c r="BE150" s="43" t="str" cm="1">
        <f t="array" aca="1" ref="BE150" ca="1">_xlfn.IFS(
    $I150=0,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$I150&lt;G$14, MIN(Payline!N$5/10, COUNTIF(N148:N150, $BA$1)) +
              MIN(Payline!N$4/10, COUNTIF(N149:N151, $BA$1)) +
              MIN(Payline!N$3/10, COUNTIF(N150:N152, $BA$1)),
    TRUE, ""
)</f>
        <v/>
      </c>
      <c r="BF150" s="46">
        <v>146</v>
      </c>
      <c r="BG150" s="43" t="str">
        <f>IF($I150&lt;C$14,MIN(Payline!J$5/10,COUNTIF(J148:J150,$BG$1))+MIN(Payline!J$4/10,COUNTIF(J149:J151,$BG$1))+MIN(Payline!J$3/10,COUNTIF(J150:J152,$BG$1)),"")</f>
        <v/>
      </c>
      <c r="BH150" s="43" t="str">
        <f>IF($I150&lt;D$14,MIN(Payline!K$5/10,COUNTIF(K148:K150,$BG$1))+MIN(Payline!K$4/10,COUNTIF(K149:K151,$BG$1))+MIN(Payline!K$3/10,COUNTIF(K150:K152,$BG$1)),"")</f>
        <v/>
      </c>
      <c r="BI150" s="43" t="str">
        <f>IF($I150&lt;E$14,MIN(Payline!L$5/10,COUNTIF(L148:L150,$BG$1))+MIN(Payline!L$4/10,COUNTIF(L149:L151,$BG$1))+MIN(Payline!L$3/10,COUNTIF(L150:L152,$BG$1)),"")</f>
        <v/>
      </c>
      <c r="BJ150" s="43" t="str">
        <f>IF($I150&lt;F$14,MIN(Payline!M$5/10,COUNTIF(M148:M150,$BG$1))+MIN(Payline!M$4/10,COUNTIF(M149:M151,$BG$1))+MIN(Payline!M$3/10,COUNTIF(M150:M152,$BG$1)),"")</f>
        <v/>
      </c>
      <c r="BK150" s="43" t="str">
        <f>IF($I150&lt;G$14,MIN(Payline!N$5/10,COUNTIF(N148:N150,$BG$1))+MIN(Payline!N$4/10,COUNTIF(N149:N151,$BG$1))+MIN(Payline!N$3/10,COUNTIF(N150:N152,$BG$1)),"")</f>
        <v/>
      </c>
      <c r="BL150" s="46">
        <v>146</v>
      </c>
      <c r="BM150" s="43" t="str" cm="1">
        <f t="array" aca="1" ref="BM150" ca="1">_xlfn.IFS(
    $I150=0,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$I150=1,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$I150=(C$14-2),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$I150=(C$14-1),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$I150&lt;C$14, MIN(Payline!J$5/10, COUNTIF(J148:J150, $BM$1)) +
              MIN(Payline!J$4/10, COUNTIF(J149:J151, $BM$1)) +
              MIN(Payline!J$3/10, COUNTIF(J150:J152, $BM$1)),
    TRUE, ""
)</f>
        <v/>
      </c>
      <c r="BN150" s="43" t="str" cm="1">
        <f t="array" aca="1" ref="BN150" ca="1">_xlfn.IFS(
    $I150=0,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$I150=1,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$I150=(D$14-2),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$I150=(D$14-1),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$I150&lt;D$14, MIN(Payline!K$5/10, COUNTIF(K148:K150, $BM$1)) +
              MIN(Payline!K$4/10, COUNTIF(K149:K151, $BM$1)) +
              MIN(Payline!K$3/10, COUNTIF(K150:K152, $BM$1)),
    TRUE, ""
)</f>
        <v/>
      </c>
      <c r="BO150" s="43" t="str" cm="1">
        <f t="array" aca="1" ref="BO150" ca="1">_xlfn.IFS(
    $I150=0,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$I150=1,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$I150=(E$14-2),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$I150=(E$14-1),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$I150&lt;E$14, MIN(Payline!L$5/10, COUNTIF(L148:L150, $BM$1)) +
              MIN(Payline!L$4/10, COUNTIF(L149:L151, $BM$1)) +
              MIN(Payline!L$3/10, COUNTIF(L150:L152, $BM$1)),
    TRUE, ""
)</f>
        <v/>
      </c>
      <c r="BP150" s="43" t="str" cm="1">
        <f t="array" aca="1" ref="BP150" ca="1">_xlfn.IFS(
    $I150=0,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$I150=1,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$I150=(F$14-2),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$I150=(F$14-1),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$I150&lt;F$14, MIN(Payline!M$5/10, COUNTIF(M148:M150, $BM$1)) +
              MIN(Payline!M$4/10, COUNTIF(M149:M151, $BM$1)) +
              MIN(Payline!M$3/10, COUNTIF(M150:M152, $BM$1)),
    TRUE, ""
)</f>
        <v/>
      </c>
      <c r="BQ150" s="161" t="str" cm="1">
        <f t="array" aca="1" ref="BQ150" ca="1">_xlfn.IFS(
    $I150=0,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$I150=1,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$I150=(G$14-2),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$I150=(G$14-1),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$I150&lt;G$14, MIN(Payline!N$5/10, COUNTIF(N148:N150, $BM$1)) +
              MIN(Payline!N$4/10, COUNTIF(N149:N151, $BM$1)) +
              MIN(Payline!N$3/10, COUNTIF(N150:N152, $BM$1)),
    TRUE, ""
)</f>
        <v/>
      </c>
    </row>
    <row r="151" spans="1:69">
      <c r="A151" s="90" t="s">
        <v>11</v>
      </c>
      <c r="B151" s="63">
        <v>3</v>
      </c>
      <c r="C151" s="90">
        <f t="shared" ca="1" si="37"/>
        <v>0.89999999999999991</v>
      </c>
      <c r="D151" s="43">
        <f t="shared" ca="1" si="38"/>
        <v>1</v>
      </c>
      <c r="E151" s="43">
        <f t="shared" ca="1" si="39"/>
        <v>0.89999999999999991</v>
      </c>
      <c r="F151" s="43">
        <f t="shared" ca="1" si="40"/>
        <v>1.1000000000000001</v>
      </c>
      <c r="G151" s="89">
        <f t="shared" ca="1" si="41"/>
        <v>0.89999999999999991</v>
      </c>
      <c r="I151" s="84">
        <v>147</v>
      </c>
      <c r="J151" s="83"/>
      <c r="K151" s="83"/>
      <c r="L151" s="83"/>
      <c r="M151" s="83"/>
      <c r="N151" s="83"/>
      <c r="P151" s="46">
        <v>147</v>
      </c>
      <c r="Q151" s="43" t="str">
        <f>IF($I151&lt;C$14,MIN(Payline!J$5/10,COUNTIF(J149:J151,$Q$1))+MIN(Payline!J$4/10,COUNTIF(J150:J152,$Q$1))+MIN(Payline!J$3/10,COUNTIF(J151:J153,$Q$1)),"")</f>
        <v/>
      </c>
      <c r="R151" s="43" t="str">
        <f>IF($I151&lt;D$14,MIN(Payline!K$5/10,COUNTIF(K149:K151,$Q$1))+MIN(Payline!K$4/10,COUNTIF(K150:K152,$Q$1))+MIN(Payline!K$3/10,COUNTIF(K151:K153,$Q$1)),"")</f>
        <v/>
      </c>
      <c r="S151" s="43" t="str">
        <f>IF($I151&lt;E$14,MIN(Payline!L$5/10,COUNTIF(L149:L151,$Q$1))+MIN(Payline!L$4/10,COUNTIF(L150:L152,$Q$1))+MIN(Payline!L$3/10,COUNTIF(L151:L153,$Q$1)),"")</f>
        <v/>
      </c>
      <c r="T151" s="43" t="str">
        <f>IF($I151&lt;F$14,MIN(Payline!M$5/10,COUNTIF(M149:M151,$Q$1))+MIN(Payline!M$4/10,COUNTIF(M150:M152,$Q$1))+MIN(Payline!M$3/10,COUNTIF(M151:M153,$Q$1)),"")</f>
        <v/>
      </c>
      <c r="U151" s="43" t="str">
        <f>IF($I151&lt;G$14,MIN(Payline!N$5/10,COUNTIF(N149:N151,$Q$1))+MIN(Payline!N$4/10,COUNTIF(N150:N152,$Q$1))+MIN(Payline!N$3/10,COUNTIF(N151:N153,$Q$1)),"")</f>
        <v/>
      </c>
      <c r="V151" s="46">
        <v>147</v>
      </c>
      <c r="W151" s="43" t="str">
        <f>IF($I151&lt;C$14,MIN(Payline!J$5/10,COUNTIF(J149:J151,$W$1))+MIN(Payline!J$4/10,COUNTIF(J150:J152,$W$1))+MIN(Payline!J$3/10,COUNTIF(J151:J153,$W$1)),"")</f>
        <v/>
      </c>
      <c r="X151" s="43" t="str">
        <f>IF($I151&lt;D$14,MIN(Payline!K$5/10,COUNTIF(K149:K151,$W$1))+MIN(Payline!K$4/10,COUNTIF(K150:K152,$W$1))+MIN(Payline!K$3/10,COUNTIF(K151:K153,$W$1)),"")</f>
        <v/>
      </c>
      <c r="Y151" s="43" t="str">
        <f>IF($I151&lt;E$14,MIN(Payline!L$5/10,COUNTIF(L149:L151,$W$1))+MIN(Payline!L$4/10,COUNTIF(L150:L152,$W$1))+MIN(Payline!L$3/10,COUNTIF(L151:L153,$W$1)),"")</f>
        <v/>
      </c>
      <c r="Z151" s="43" t="str">
        <f>IF($I151&lt;F$14,MIN(Payline!M$5/10,COUNTIF(M149:M151,$W$1))+MIN(Payline!M$4/10,COUNTIF(M150:M152,$W$1))+MIN(Payline!M$3/10,COUNTIF(M151:M153,$W$1)),"")</f>
        <v/>
      </c>
      <c r="AA151" s="43" t="str">
        <f>IF($I151&lt;G$14,MIN(Payline!N$5/10,COUNTIF(N149:N151,$W$1))+MIN(Payline!N$4/10,COUNTIF(N150:N152,$W$1))+MIN(Payline!N$3/10,COUNTIF(N151:N153,$W$1)),"")</f>
        <v/>
      </c>
      <c r="AB151" s="46">
        <v>147</v>
      </c>
      <c r="AC151" s="43" t="str">
        <f>IF($I151&lt;C$14,MIN(Payline!J$5/10,COUNTIF(J149:J151,$AC$1))+MIN(Payline!J$4/10,COUNTIF(J150:J152,$AC$1))+MIN(Payline!J$3/10,COUNTIF(J151:J153,$AC$1)),"")</f>
        <v/>
      </c>
      <c r="AD151" s="43" t="str">
        <f>IF($I151&lt;D$14,MIN(Payline!K$5/10,COUNTIF(K149:K151,$AC$1))+MIN(Payline!K$4/10,COUNTIF(K150:K152,$AC$1))+MIN(Payline!K$3/10,COUNTIF(K151:K153,$AC$1)),"")</f>
        <v/>
      </c>
      <c r="AE151" s="43" t="str">
        <f>IF($I151&lt;E$14,MIN(Payline!L$5/10,COUNTIF(L149:L151,$AC$1))+MIN(Payline!L$4/10,COUNTIF(L150:L152,$AC$1))+MIN(Payline!L$3/10,COUNTIF(L151:L153,$AC$1)),"")</f>
        <v/>
      </c>
      <c r="AF151" s="43" t="str">
        <f>IF($I151&lt;F$14,MIN(Payline!M$5/10,COUNTIF(M149:M151,$AC$1))+MIN(Payline!M$4/10,COUNTIF(M150:M152,$AC$1))+MIN(Payline!M$3/10,COUNTIF(M151:M153,$AC$1)),"")</f>
        <v/>
      </c>
      <c r="AG151" s="43" t="str">
        <f>IF($I151&lt;G$14,MIN(Payline!N$5/10,COUNTIF(N149:N151,$AC$1))+MIN(Payline!N$4/10,COUNTIF(N150:N152,$AC$1))+MIN(Payline!N$3/10,COUNTIF(N151:N153,$AC$1)),"")</f>
        <v/>
      </c>
      <c r="AH151" s="46">
        <v>147</v>
      </c>
      <c r="AI151" s="43" t="str">
        <f>IF($I151&lt;C$14,MIN(Payline!J$5/10,COUNTIF(J149:J151,$AI$1))+MIN(Payline!J$4/10,COUNTIF(J150:J152,$AI$1))+MIN(Payline!J$3/10,COUNTIF(J151:J153,$AI$1)),"")</f>
        <v/>
      </c>
      <c r="AJ151" s="43" t="str">
        <f>IF($I151&lt;D$14,MIN(Payline!K$5/10,COUNTIF(K149:K151,$AI$1))+MIN(Payline!K$4/10,COUNTIF(K150:K152,$AI$1))+MIN(Payline!K$3/10,COUNTIF(K151:K153,$AI$1)),"")</f>
        <v/>
      </c>
      <c r="AK151" s="43" t="str">
        <f>IF($I151&lt;E$14,MIN(Payline!L$5/10,COUNTIF(L149:L151,$AI$1))+MIN(Payline!L$4/10,COUNTIF(L150:L152,$AI$1))+MIN(Payline!L$3/10,COUNTIF(L151:L153,$AI$1)),"")</f>
        <v/>
      </c>
      <c r="AL151" s="43" t="str">
        <f>IF($I151&lt;F$14,MIN(Payline!M$5/10,COUNTIF(M149:M151,$AI$1))+MIN(Payline!M$4/10,COUNTIF(M150:M152,$AI$1))+MIN(Payline!M$3/10,COUNTIF(M151:M153,$AI$1)),"")</f>
        <v/>
      </c>
      <c r="AM151" s="43" t="str">
        <f>IF($I151&lt;G$14,MIN(Payline!N$5/10,COUNTIF(N149:N151,$AI$1))+MIN(Payline!N$4/10,COUNTIF(N150:N152,$AI$1))+MIN(Payline!N$3/10,COUNTIF(N151:N153,$AI$1)),"")</f>
        <v/>
      </c>
      <c r="AN151" s="46">
        <v>147</v>
      </c>
      <c r="AO151" s="43" t="str">
        <f>IF($I151&lt;C$14,MIN(Payline!J$5/10,COUNTIF(J149:J151,$AO$1))+MIN(Payline!J$4/10,COUNTIF(J150:J152,$AO$1))+MIN(Payline!J$3/10,COUNTIF(J151:J153,$AO$1)),"")</f>
        <v/>
      </c>
      <c r="AP151" s="43" t="str">
        <f>IF($I151&lt;D$14,MIN(Payline!K$5/10,COUNTIF(K149:K151,$AO$1))+MIN(Payline!K$4/10,COUNTIF(K150:K152,$AO$1))+MIN(Payline!K$3/10,COUNTIF(K151:K153,$AO$1)),"")</f>
        <v/>
      </c>
      <c r="AQ151" s="43" t="str">
        <f>IF($I151&lt;E$14,MIN(Payline!L$5/10,COUNTIF(L149:L151,$AO$1))+MIN(Payline!L$4/10,COUNTIF(L150:L152,$AO$1))+MIN(Payline!L$3/10,COUNTIF(L151:L153,$AO$1)),"")</f>
        <v/>
      </c>
      <c r="AR151" s="43" t="str">
        <f>IF($I151&lt;F$14,MIN(Payline!M$5/10,COUNTIF(M149:M151,$AO$1))+MIN(Payline!M$4/10,COUNTIF(M150:M152,$AO$1))+MIN(Payline!M$3/10,COUNTIF(M151:M153,$AO$1)),"")</f>
        <v/>
      </c>
      <c r="AS151" s="43" t="str">
        <f>IF($I151&lt;G$14,MIN(Payline!N$5/10,COUNTIF(N149:N151,$AO$1))+MIN(Payline!N$4/10,COUNTIF(N150:N152,$AO$1))+MIN(Payline!N$3/10,COUNTIF(N151:N153,$AO$1)),"")</f>
        <v/>
      </c>
      <c r="AT151" s="46">
        <v>147</v>
      </c>
      <c r="AU151" s="43" t="str">
        <f>IF($I151&lt;C$14,MIN(Payline!J$5/10,COUNTIF(J149:J151,$AU$1))+MIN(Payline!J$4/10,COUNTIF(J150:J152,$AU$1))+MIN(Payline!J$3/10,COUNTIF(J151:J153,$AU$1)),"")</f>
        <v/>
      </c>
      <c r="AV151" s="43" t="str">
        <f>IF($I151&lt;D$14,MIN(Payline!K$5/10,COUNTIF(K149:K151,$AU$1))+MIN(Payline!K$4/10,COUNTIF(K150:K152,$AU$1))+MIN(Payline!K$3/10,COUNTIF(K151:K153,$AU$1)),"")</f>
        <v/>
      </c>
      <c r="AW151" s="43" t="str">
        <f>IF($I151&lt;E$14,MIN(Payline!L$5/10,COUNTIF(L149:L151,$AU$1))+MIN(Payline!L$4/10,COUNTIF(L150:L152,$AU$1))+MIN(Payline!L$3/10,COUNTIF(L151:L153,$AU$1)),"")</f>
        <v/>
      </c>
      <c r="AX151" s="43" t="str">
        <f>IF($I151&lt;F$14,MIN(Payline!M$5/10,COUNTIF(M149:M151,$AU$1))+MIN(Payline!M$4/10,COUNTIF(M150:M152,$AU$1))+MIN(Payline!M$3/10,COUNTIF(M151:M153,$AU$1)),"")</f>
        <v/>
      </c>
      <c r="AY151" s="43" t="str">
        <f>IF($I151&lt;G$14,MIN(Payline!N$5/10,COUNTIF(N149:N151,$AU$1))+MIN(Payline!N$4/10,COUNTIF(N150:N152,$AU$1))+MIN(Payline!N$3/10,COUNTIF(N151:N153,$AU$1)),"")</f>
        <v/>
      </c>
      <c r="AZ151" s="46">
        <v>147</v>
      </c>
      <c r="BA151" s="43" t="str" cm="1">
        <f t="array" aca="1" ref="BA151" ca="1">_xlfn.IFS(
    $I151=0,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$I151&lt;C$14, MIN(Payline!J$5/10, COUNTIF(J149:J151, $BA$1)) +
              MIN(Payline!J$4/10, COUNTIF(J150:J152, $BA$1)) +
              MIN(Payline!J$3/10, COUNTIF(J151:J153, $BA$1)),
    TRUE, ""
)</f>
        <v/>
      </c>
      <c r="BB151" s="43" t="str" cm="1">
        <f t="array" aca="1" ref="BB151" ca="1">_xlfn.IFS(
    $I151=0,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$I151&lt;D$14, MIN(Payline!K$5/10, COUNTIF(K149:K151, $BA$1)) +
              MIN(Payline!K$4/10, COUNTIF(K150:K152, $BA$1)) +
              MIN(Payline!K$3/10, COUNTIF(K151:K153, $BA$1)),
    TRUE, ""
)</f>
        <v/>
      </c>
      <c r="BC151" s="43" t="str" cm="1">
        <f t="array" aca="1" ref="BC151" ca="1">_xlfn.IFS(
    $I151=0,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$I151&lt;E$14, MIN(Payline!L$5/10, COUNTIF(L149:L151, $BA$1)) +
              MIN(Payline!L$4/10, COUNTIF(L150:L152, $BA$1)) +
              MIN(Payline!L$3/10, COUNTIF(L151:L153, $BA$1)),
    TRUE, ""
)</f>
        <v/>
      </c>
      <c r="BD151" s="43" t="str" cm="1">
        <f t="array" aca="1" ref="BD151" ca="1">_xlfn.IFS(
    $I151=0,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$I151&lt;F$14, MIN(Payline!M$5/10, COUNTIF(M149:M151, $BA$1)) +
              MIN(Payline!M$4/10, COUNTIF(M150:M152, $BA$1)) +
              MIN(Payline!M$3/10, COUNTIF(M151:M153, $BA$1)),
    TRUE, ""
)</f>
        <v/>
      </c>
      <c r="BE151" s="43" t="str" cm="1">
        <f t="array" aca="1" ref="BE151" ca="1">_xlfn.IFS(
    $I151=0,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$I151&lt;G$14, MIN(Payline!N$5/10, COUNTIF(N149:N151, $BA$1)) +
              MIN(Payline!N$4/10, COUNTIF(N150:N152, $BA$1)) +
              MIN(Payline!N$3/10, COUNTIF(N151:N153, $BA$1)),
    TRUE, ""
)</f>
        <v/>
      </c>
      <c r="BF151" s="46">
        <v>147</v>
      </c>
      <c r="BG151" s="43" t="str">
        <f>IF($I151&lt;C$14,MIN(Payline!J$5/10,COUNTIF(J149:J151,$BG$1))+MIN(Payline!J$4/10,COUNTIF(J150:J152,$BG$1))+MIN(Payline!J$3/10,COUNTIF(J151:J153,$BG$1)),"")</f>
        <v/>
      </c>
      <c r="BH151" s="43" t="str">
        <f>IF($I151&lt;D$14,MIN(Payline!K$5/10,COUNTIF(K149:K151,$BG$1))+MIN(Payline!K$4/10,COUNTIF(K150:K152,$BG$1))+MIN(Payline!K$3/10,COUNTIF(K151:K153,$BG$1)),"")</f>
        <v/>
      </c>
      <c r="BI151" s="43" t="str">
        <f>IF($I151&lt;E$14,MIN(Payline!L$5/10,COUNTIF(L149:L151,$BG$1))+MIN(Payline!L$4/10,COUNTIF(L150:L152,$BG$1))+MIN(Payline!L$3/10,COUNTIF(L151:L153,$BG$1)),"")</f>
        <v/>
      </c>
      <c r="BJ151" s="43" t="str">
        <f>IF($I151&lt;F$14,MIN(Payline!M$5/10,COUNTIF(M149:M151,$BG$1))+MIN(Payline!M$4/10,COUNTIF(M150:M152,$BG$1))+MIN(Payline!M$3/10,COUNTIF(M151:M153,$BG$1)),"")</f>
        <v/>
      </c>
      <c r="BK151" s="43" t="str">
        <f>IF($I151&lt;G$14,MIN(Payline!N$5/10,COUNTIF(N149:N151,$BG$1))+MIN(Payline!N$4/10,COUNTIF(N150:N152,$BG$1))+MIN(Payline!N$3/10,COUNTIF(N151:N153,$BG$1)),"")</f>
        <v/>
      </c>
      <c r="BL151" s="46">
        <v>147</v>
      </c>
      <c r="BM151" s="43" t="str" cm="1">
        <f t="array" aca="1" ref="BM151" ca="1">_xlfn.IFS(
    $I151=0,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$I151=1,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$I151=(C$14-2),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$I151=(C$14-1),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$I151&lt;C$14, MIN(Payline!J$5/10, COUNTIF(J149:J151, $BM$1)) +
              MIN(Payline!J$4/10, COUNTIF(J150:J152, $BM$1)) +
              MIN(Payline!J$3/10, COUNTIF(J151:J153, $BM$1)),
    TRUE, ""
)</f>
        <v/>
      </c>
      <c r="BN151" s="43" t="str" cm="1">
        <f t="array" aca="1" ref="BN151" ca="1">_xlfn.IFS(
    $I151=0,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$I151=1,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$I151=(D$14-2),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$I151=(D$14-1),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$I151&lt;D$14, MIN(Payline!K$5/10, COUNTIF(K149:K151, $BM$1)) +
              MIN(Payline!K$4/10, COUNTIF(K150:K152, $BM$1)) +
              MIN(Payline!K$3/10, COUNTIF(K151:K153, $BM$1)),
    TRUE, ""
)</f>
        <v/>
      </c>
      <c r="BO151" s="43" t="str" cm="1">
        <f t="array" aca="1" ref="BO151" ca="1">_xlfn.IFS(
    $I151=0,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$I151=1,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$I151=(E$14-2),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$I151=(E$14-1),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$I151&lt;E$14, MIN(Payline!L$5/10, COUNTIF(L149:L151, $BM$1)) +
              MIN(Payline!L$4/10, COUNTIF(L150:L152, $BM$1)) +
              MIN(Payline!L$3/10, COUNTIF(L151:L153, $BM$1)),
    TRUE, ""
)</f>
        <v/>
      </c>
      <c r="BP151" s="43" t="str" cm="1">
        <f t="array" aca="1" ref="BP151" ca="1">_xlfn.IFS(
    $I151=0,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$I151=1,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$I151=(F$14-2),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$I151=(F$14-1),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$I151&lt;F$14, MIN(Payline!M$5/10, COUNTIF(M149:M151, $BM$1)) +
              MIN(Payline!M$4/10, COUNTIF(M150:M152, $BM$1)) +
              MIN(Payline!M$3/10, COUNTIF(M151:M153, $BM$1)),
    TRUE, ""
)</f>
        <v/>
      </c>
      <c r="BQ151" s="161" t="str" cm="1">
        <f t="array" aca="1" ref="BQ151" ca="1">_xlfn.IFS(
    $I151=0,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$I151=1,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$I151=(G$14-2),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$I151=(G$14-1),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$I151&lt;G$14, MIN(Payline!N$5/10, COUNTIF(N149:N151, $BM$1)) +
              MIN(Payline!N$4/10, COUNTIF(N150:N152, $BM$1)) +
              MIN(Payline!N$3/10, COUNTIF(N151:N153, $BM$1)),
    TRUE, ""
)</f>
        <v/>
      </c>
    </row>
    <row r="152" spans="1:69">
      <c r="A152" s="90" t="s">
        <v>10</v>
      </c>
      <c r="B152" s="63">
        <v>4</v>
      </c>
      <c r="C152" s="90">
        <f t="shared" ca="1" si="37"/>
        <v>1.4</v>
      </c>
      <c r="D152" s="43">
        <f t="shared" ca="1" si="38"/>
        <v>1.2</v>
      </c>
      <c r="E152" s="43">
        <f t="shared" ca="1" si="39"/>
        <v>1.4</v>
      </c>
      <c r="F152" s="43">
        <f t="shared" ca="1" si="40"/>
        <v>1.4</v>
      </c>
      <c r="G152" s="89">
        <f t="shared" ca="1" si="41"/>
        <v>1.4</v>
      </c>
      <c r="I152" s="84">
        <v>148</v>
      </c>
      <c r="J152" s="83"/>
      <c r="K152" s="83"/>
      <c r="L152" s="83"/>
      <c r="M152" s="83"/>
      <c r="N152" s="83"/>
      <c r="P152" s="46">
        <v>148</v>
      </c>
      <c r="Q152" s="43" t="str">
        <f>IF($I152&lt;C$14,MIN(Payline!J$5/10,COUNTIF(J150:J152,$Q$1))+MIN(Payline!J$4/10,COUNTIF(J151:J153,$Q$1))+MIN(Payline!J$3/10,COUNTIF(J152:J154,$Q$1)),"")</f>
        <v/>
      </c>
      <c r="R152" s="43" t="str">
        <f>IF($I152&lt;D$14,MIN(Payline!K$5/10,COUNTIF(K150:K152,$Q$1))+MIN(Payline!K$4/10,COUNTIF(K151:K153,$Q$1))+MIN(Payline!K$3/10,COUNTIF(K152:K154,$Q$1)),"")</f>
        <v/>
      </c>
      <c r="S152" s="43" t="str">
        <f>IF($I152&lt;E$14,MIN(Payline!L$5/10,COUNTIF(L150:L152,$Q$1))+MIN(Payline!L$4/10,COUNTIF(L151:L153,$Q$1))+MIN(Payline!L$3/10,COUNTIF(L152:L154,$Q$1)),"")</f>
        <v/>
      </c>
      <c r="T152" s="43" t="str">
        <f>IF($I152&lt;F$14,MIN(Payline!M$5/10,COUNTIF(M150:M152,$Q$1))+MIN(Payline!M$4/10,COUNTIF(M151:M153,$Q$1))+MIN(Payline!M$3/10,COUNTIF(M152:M154,$Q$1)),"")</f>
        <v/>
      </c>
      <c r="U152" s="43" t="str">
        <f>IF($I152&lt;G$14,MIN(Payline!N$5/10,COUNTIF(N150:N152,$Q$1))+MIN(Payline!N$4/10,COUNTIF(N151:N153,$Q$1))+MIN(Payline!N$3/10,COUNTIF(N152:N154,$Q$1)),"")</f>
        <v/>
      </c>
      <c r="V152" s="46">
        <v>148</v>
      </c>
      <c r="W152" s="43" t="str">
        <f>IF($I152&lt;C$14,MIN(Payline!J$5/10,COUNTIF(J150:J152,$W$1))+MIN(Payline!J$4/10,COUNTIF(J151:J153,$W$1))+MIN(Payline!J$3/10,COUNTIF(J152:J154,$W$1)),"")</f>
        <v/>
      </c>
      <c r="X152" s="43" t="str">
        <f>IF($I152&lt;D$14,MIN(Payline!K$5/10,COUNTIF(K150:K152,$W$1))+MIN(Payline!K$4/10,COUNTIF(K151:K153,$W$1))+MIN(Payline!K$3/10,COUNTIF(K152:K154,$W$1)),"")</f>
        <v/>
      </c>
      <c r="Y152" s="43" t="str">
        <f>IF($I152&lt;E$14,MIN(Payline!L$5/10,COUNTIF(L150:L152,$W$1))+MIN(Payline!L$4/10,COUNTIF(L151:L153,$W$1))+MIN(Payline!L$3/10,COUNTIF(L152:L154,$W$1)),"")</f>
        <v/>
      </c>
      <c r="Z152" s="43" t="str">
        <f>IF($I152&lt;F$14,MIN(Payline!M$5/10,COUNTIF(M150:M152,$W$1))+MIN(Payline!M$4/10,COUNTIF(M151:M153,$W$1))+MIN(Payline!M$3/10,COUNTIF(M152:M154,$W$1)),"")</f>
        <v/>
      </c>
      <c r="AA152" s="43" t="str">
        <f>IF($I152&lt;G$14,MIN(Payline!N$5/10,COUNTIF(N150:N152,$W$1))+MIN(Payline!N$4/10,COUNTIF(N151:N153,$W$1))+MIN(Payline!N$3/10,COUNTIF(N152:N154,$W$1)),"")</f>
        <v/>
      </c>
      <c r="AB152" s="46">
        <v>148</v>
      </c>
      <c r="AC152" s="43" t="str">
        <f>IF($I152&lt;C$14,MIN(Payline!J$5/10,COUNTIF(J150:J152,$AC$1))+MIN(Payline!J$4/10,COUNTIF(J151:J153,$AC$1))+MIN(Payline!J$3/10,COUNTIF(J152:J154,$AC$1)),"")</f>
        <v/>
      </c>
      <c r="AD152" s="43" t="str">
        <f>IF($I152&lt;D$14,MIN(Payline!K$5/10,COUNTIF(K150:K152,$AC$1))+MIN(Payline!K$4/10,COUNTIF(K151:K153,$AC$1))+MIN(Payline!K$3/10,COUNTIF(K152:K154,$AC$1)),"")</f>
        <v/>
      </c>
      <c r="AE152" s="43" t="str">
        <f>IF($I152&lt;E$14,MIN(Payline!L$5/10,COUNTIF(L150:L152,$AC$1))+MIN(Payline!L$4/10,COUNTIF(L151:L153,$AC$1))+MIN(Payline!L$3/10,COUNTIF(L152:L154,$AC$1)),"")</f>
        <v/>
      </c>
      <c r="AF152" s="43" t="str">
        <f>IF($I152&lt;F$14,MIN(Payline!M$5/10,COUNTIF(M150:M152,$AC$1))+MIN(Payline!M$4/10,COUNTIF(M151:M153,$AC$1))+MIN(Payline!M$3/10,COUNTIF(M152:M154,$AC$1)),"")</f>
        <v/>
      </c>
      <c r="AG152" s="43" t="str">
        <f>IF($I152&lt;G$14,MIN(Payline!N$5/10,COUNTIF(N150:N152,$AC$1))+MIN(Payline!N$4/10,COUNTIF(N151:N153,$AC$1))+MIN(Payline!N$3/10,COUNTIF(N152:N154,$AC$1)),"")</f>
        <v/>
      </c>
      <c r="AH152" s="46">
        <v>148</v>
      </c>
      <c r="AI152" s="43" t="str">
        <f>IF($I152&lt;C$14,MIN(Payline!J$5/10,COUNTIF(J150:J152,$AI$1))+MIN(Payline!J$4/10,COUNTIF(J151:J153,$AI$1))+MIN(Payline!J$3/10,COUNTIF(J152:J154,$AI$1)),"")</f>
        <v/>
      </c>
      <c r="AJ152" s="43" t="str">
        <f>IF($I152&lt;D$14,MIN(Payline!K$5/10,COUNTIF(K150:K152,$AI$1))+MIN(Payline!K$4/10,COUNTIF(K151:K153,$AI$1))+MIN(Payline!K$3/10,COUNTIF(K152:K154,$AI$1)),"")</f>
        <v/>
      </c>
      <c r="AK152" s="43" t="str">
        <f>IF($I152&lt;E$14,MIN(Payline!L$5/10,COUNTIF(L150:L152,$AI$1))+MIN(Payline!L$4/10,COUNTIF(L151:L153,$AI$1))+MIN(Payline!L$3/10,COUNTIF(L152:L154,$AI$1)),"")</f>
        <v/>
      </c>
      <c r="AL152" s="43" t="str">
        <f>IF($I152&lt;F$14,MIN(Payline!M$5/10,COUNTIF(M150:M152,$AI$1))+MIN(Payline!M$4/10,COUNTIF(M151:M153,$AI$1))+MIN(Payline!M$3/10,COUNTIF(M152:M154,$AI$1)),"")</f>
        <v/>
      </c>
      <c r="AM152" s="43" t="str">
        <f>IF($I152&lt;G$14,MIN(Payline!N$5/10,COUNTIF(N150:N152,$AI$1))+MIN(Payline!N$4/10,COUNTIF(N151:N153,$AI$1))+MIN(Payline!N$3/10,COUNTIF(N152:N154,$AI$1)),"")</f>
        <v/>
      </c>
      <c r="AN152" s="46">
        <v>148</v>
      </c>
      <c r="AO152" s="43" t="str">
        <f>IF($I152&lt;C$14,MIN(Payline!J$5/10,COUNTIF(J150:J152,$AO$1))+MIN(Payline!J$4/10,COUNTIF(J151:J153,$AO$1))+MIN(Payline!J$3/10,COUNTIF(J152:J154,$AO$1)),"")</f>
        <v/>
      </c>
      <c r="AP152" s="43" t="str">
        <f>IF($I152&lt;D$14,MIN(Payline!K$5/10,COUNTIF(K150:K152,$AO$1))+MIN(Payline!K$4/10,COUNTIF(K151:K153,$AO$1))+MIN(Payline!K$3/10,COUNTIF(K152:K154,$AO$1)),"")</f>
        <v/>
      </c>
      <c r="AQ152" s="43" t="str">
        <f>IF($I152&lt;E$14,MIN(Payline!L$5/10,COUNTIF(L150:L152,$AO$1))+MIN(Payline!L$4/10,COUNTIF(L151:L153,$AO$1))+MIN(Payline!L$3/10,COUNTIF(L152:L154,$AO$1)),"")</f>
        <v/>
      </c>
      <c r="AR152" s="43" t="str">
        <f>IF($I152&lt;F$14,MIN(Payline!M$5/10,COUNTIF(M150:M152,$AO$1))+MIN(Payline!M$4/10,COUNTIF(M151:M153,$AO$1))+MIN(Payline!M$3/10,COUNTIF(M152:M154,$AO$1)),"")</f>
        <v/>
      </c>
      <c r="AS152" s="43" t="str">
        <f>IF($I152&lt;G$14,MIN(Payline!N$5/10,COUNTIF(N150:N152,$AO$1))+MIN(Payline!N$4/10,COUNTIF(N151:N153,$AO$1))+MIN(Payline!N$3/10,COUNTIF(N152:N154,$AO$1)),"")</f>
        <v/>
      </c>
      <c r="AT152" s="46">
        <v>148</v>
      </c>
      <c r="AU152" s="43" t="str">
        <f>IF($I152&lt;C$14,MIN(Payline!J$5/10,COUNTIF(J150:J152,$AU$1))+MIN(Payline!J$4/10,COUNTIF(J151:J153,$AU$1))+MIN(Payline!J$3/10,COUNTIF(J152:J154,$AU$1)),"")</f>
        <v/>
      </c>
      <c r="AV152" s="43" t="str">
        <f>IF($I152&lt;D$14,MIN(Payline!K$5/10,COUNTIF(K150:K152,$AU$1))+MIN(Payline!K$4/10,COUNTIF(K151:K153,$AU$1))+MIN(Payline!K$3/10,COUNTIF(K152:K154,$AU$1)),"")</f>
        <v/>
      </c>
      <c r="AW152" s="43" t="str">
        <f>IF($I152&lt;E$14,MIN(Payline!L$5/10,COUNTIF(L150:L152,$AU$1))+MIN(Payline!L$4/10,COUNTIF(L151:L153,$AU$1))+MIN(Payline!L$3/10,COUNTIF(L152:L154,$AU$1)),"")</f>
        <v/>
      </c>
      <c r="AX152" s="43" t="str">
        <f>IF($I152&lt;F$14,MIN(Payline!M$5/10,COUNTIF(M150:M152,$AU$1))+MIN(Payline!M$4/10,COUNTIF(M151:M153,$AU$1))+MIN(Payline!M$3/10,COUNTIF(M152:M154,$AU$1)),"")</f>
        <v/>
      </c>
      <c r="AY152" s="43" t="str">
        <f>IF($I152&lt;G$14,MIN(Payline!N$5/10,COUNTIF(N150:N152,$AU$1))+MIN(Payline!N$4/10,COUNTIF(N151:N153,$AU$1))+MIN(Payline!N$3/10,COUNTIF(N152:N154,$AU$1)),"")</f>
        <v/>
      </c>
      <c r="AZ152" s="46">
        <v>148</v>
      </c>
      <c r="BA152" s="43" t="str" cm="1">
        <f t="array" aca="1" ref="BA152" ca="1">_xlfn.IFS(
    $I152=0,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$I152&lt;C$14, MIN(Payline!J$5/10, COUNTIF(J150:J152, $BA$1)) +
              MIN(Payline!J$4/10, COUNTIF(J151:J153, $BA$1)) +
              MIN(Payline!J$3/10, COUNTIF(J152:J154, $BA$1)),
    TRUE, ""
)</f>
        <v/>
      </c>
      <c r="BB152" s="43" t="str" cm="1">
        <f t="array" aca="1" ref="BB152" ca="1">_xlfn.IFS(
    $I152=0,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$I152&lt;D$14, MIN(Payline!K$5/10, COUNTIF(K150:K152, $BA$1)) +
              MIN(Payline!K$4/10, COUNTIF(K151:K153, $BA$1)) +
              MIN(Payline!K$3/10, COUNTIF(K152:K154, $BA$1)),
    TRUE, ""
)</f>
        <v/>
      </c>
      <c r="BC152" s="43" t="str" cm="1">
        <f t="array" aca="1" ref="BC152" ca="1">_xlfn.IFS(
    $I152=0,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$I152&lt;E$14, MIN(Payline!L$5/10, COUNTIF(L150:L152, $BA$1)) +
              MIN(Payline!L$4/10, COUNTIF(L151:L153, $BA$1)) +
              MIN(Payline!L$3/10, COUNTIF(L152:L154, $BA$1)),
    TRUE, ""
)</f>
        <v/>
      </c>
      <c r="BD152" s="43" t="str" cm="1">
        <f t="array" aca="1" ref="BD152" ca="1">_xlfn.IFS(
    $I152=0,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$I152&lt;F$14, MIN(Payline!M$5/10, COUNTIF(M150:M152, $BA$1)) +
              MIN(Payline!M$4/10, COUNTIF(M151:M153, $BA$1)) +
              MIN(Payline!M$3/10, COUNTIF(M152:M154, $BA$1)),
    TRUE, ""
)</f>
        <v/>
      </c>
      <c r="BE152" s="43" t="str" cm="1">
        <f t="array" aca="1" ref="BE152" ca="1">_xlfn.IFS(
    $I152=0,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$I152&lt;G$14, MIN(Payline!N$5/10, COUNTIF(N150:N152, $BA$1)) +
              MIN(Payline!N$4/10, COUNTIF(N151:N153, $BA$1)) +
              MIN(Payline!N$3/10, COUNTIF(N152:N154, $BA$1)),
    TRUE, ""
)</f>
        <v/>
      </c>
      <c r="BF152" s="46">
        <v>148</v>
      </c>
      <c r="BG152" s="43" t="str">
        <f>IF($I152&lt;C$14,MIN(Payline!J$5/10,COUNTIF(J150:J152,$BG$1))+MIN(Payline!J$4/10,COUNTIF(J151:J153,$BG$1))+MIN(Payline!J$3/10,COUNTIF(J152:J154,$BG$1)),"")</f>
        <v/>
      </c>
      <c r="BH152" s="43" t="str">
        <f>IF($I152&lt;D$14,MIN(Payline!K$5/10,COUNTIF(K150:K152,$BG$1))+MIN(Payline!K$4/10,COUNTIF(K151:K153,$BG$1))+MIN(Payline!K$3/10,COUNTIF(K152:K154,$BG$1)),"")</f>
        <v/>
      </c>
      <c r="BI152" s="43" t="str">
        <f>IF($I152&lt;E$14,MIN(Payline!L$5/10,COUNTIF(L150:L152,$BG$1))+MIN(Payline!L$4/10,COUNTIF(L151:L153,$BG$1))+MIN(Payline!L$3/10,COUNTIF(L152:L154,$BG$1)),"")</f>
        <v/>
      </c>
      <c r="BJ152" s="43" t="str">
        <f>IF($I152&lt;F$14,MIN(Payline!M$5/10,COUNTIF(M150:M152,$BG$1))+MIN(Payline!M$4/10,COUNTIF(M151:M153,$BG$1))+MIN(Payline!M$3/10,COUNTIF(M152:M154,$BG$1)),"")</f>
        <v/>
      </c>
      <c r="BK152" s="43" t="str">
        <f>IF($I152&lt;G$14,MIN(Payline!N$5/10,COUNTIF(N150:N152,$BG$1))+MIN(Payline!N$4/10,COUNTIF(N151:N153,$BG$1))+MIN(Payline!N$3/10,COUNTIF(N152:N154,$BG$1)),"")</f>
        <v/>
      </c>
      <c r="BL152" s="46">
        <v>148</v>
      </c>
      <c r="BM152" s="43" t="str" cm="1">
        <f t="array" aca="1" ref="BM152" ca="1">_xlfn.IFS(
    $I152=0,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$I152=1,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$I152=(C$14-2),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$I152=(C$14-1),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$I152&lt;C$14, MIN(Payline!J$5/10, COUNTIF(J150:J152, $BM$1)) +
              MIN(Payline!J$4/10, COUNTIF(J151:J153, $BM$1)) +
              MIN(Payline!J$3/10, COUNTIF(J152:J154, $BM$1)),
    TRUE, ""
)</f>
        <v/>
      </c>
      <c r="BN152" s="43" t="str" cm="1">
        <f t="array" aca="1" ref="BN152" ca="1">_xlfn.IFS(
    $I152=0,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$I152=1,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$I152=(D$14-2),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$I152=(D$14-1),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$I152&lt;D$14, MIN(Payline!K$5/10, COUNTIF(K150:K152, $BM$1)) +
              MIN(Payline!K$4/10, COUNTIF(K151:K153, $BM$1)) +
              MIN(Payline!K$3/10, COUNTIF(K152:K154, $BM$1)),
    TRUE, ""
)</f>
        <v/>
      </c>
      <c r="BO152" s="43" t="str" cm="1">
        <f t="array" aca="1" ref="BO152" ca="1">_xlfn.IFS(
    $I152=0,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$I152=1,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$I152=(E$14-2),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$I152=(E$14-1),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$I152&lt;E$14, MIN(Payline!L$5/10, COUNTIF(L150:L152, $BM$1)) +
              MIN(Payline!L$4/10, COUNTIF(L151:L153, $BM$1)) +
              MIN(Payline!L$3/10, COUNTIF(L152:L154, $BM$1)),
    TRUE, ""
)</f>
        <v/>
      </c>
      <c r="BP152" s="43" t="str" cm="1">
        <f t="array" aca="1" ref="BP152" ca="1">_xlfn.IFS(
    $I152=0,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$I152=1,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$I152=(F$14-2),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$I152=(F$14-1),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$I152&lt;F$14, MIN(Payline!M$5/10, COUNTIF(M150:M152, $BM$1)) +
              MIN(Payline!M$4/10, COUNTIF(M151:M153, $BM$1)) +
              MIN(Payline!M$3/10, COUNTIF(M152:M154, $BM$1)),
    TRUE, ""
)</f>
        <v/>
      </c>
      <c r="BQ152" s="161" t="str" cm="1">
        <f t="array" aca="1" ref="BQ152" ca="1">_xlfn.IFS(
    $I152=0,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$I152=1,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$I152=(G$14-2),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$I152=(G$14-1),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$I152&lt;G$14, MIN(Payline!N$5/10, COUNTIF(N150:N152, $BM$1)) +
              MIN(Payline!N$4/10, COUNTIF(N151:N153, $BM$1)) +
              MIN(Payline!N$3/10, COUNTIF(N152:N154, $BM$1)),
    TRUE, ""
)</f>
        <v/>
      </c>
    </row>
    <row r="153" spans="1:69">
      <c r="A153" s="90" t="s">
        <v>9</v>
      </c>
      <c r="B153" s="63">
        <v>5</v>
      </c>
      <c r="C153" s="90">
        <f t="shared" ca="1" si="37"/>
        <v>3.4000000000000004</v>
      </c>
      <c r="D153" s="43">
        <f t="shared" ca="1" si="38"/>
        <v>3.2</v>
      </c>
      <c r="E153" s="43">
        <f t="shared" ca="1" si="39"/>
        <v>3.4000000000000004</v>
      </c>
      <c r="F153" s="43">
        <f t="shared" ca="1" si="40"/>
        <v>3.4000000000000004</v>
      </c>
      <c r="G153" s="89">
        <f t="shared" ca="1" si="41"/>
        <v>3.4000000000000004</v>
      </c>
      <c r="I153" s="84">
        <v>149</v>
      </c>
      <c r="J153" s="83"/>
      <c r="K153" s="83"/>
      <c r="L153" s="83"/>
      <c r="M153" s="83"/>
      <c r="N153" s="83"/>
      <c r="P153" s="46">
        <v>149</v>
      </c>
      <c r="Q153" s="43" t="str">
        <f>IF($I153&lt;C$14,MIN(Payline!J$5/10,COUNTIF(J151:J153,$Q$1))+MIN(Payline!J$4/10,COUNTIF(J152:J154,$Q$1))+MIN(Payline!J$3/10,COUNTIF(J153:J155,$Q$1)),"")</f>
        <v/>
      </c>
      <c r="R153" s="43" t="str">
        <f>IF($I153&lt;D$14,MIN(Payline!K$5/10,COUNTIF(K151:K153,$Q$1))+MIN(Payline!K$4/10,COUNTIF(K152:K154,$Q$1))+MIN(Payline!K$3/10,COUNTIF(K153:K155,$Q$1)),"")</f>
        <v/>
      </c>
      <c r="S153" s="43" t="str">
        <f>IF($I153&lt;E$14,MIN(Payline!L$5/10,COUNTIF(L151:L153,$Q$1))+MIN(Payline!L$4/10,COUNTIF(L152:L154,$Q$1))+MIN(Payline!L$3/10,COUNTIF(L153:L155,$Q$1)),"")</f>
        <v/>
      </c>
      <c r="T153" s="43" t="str">
        <f>IF($I153&lt;F$14,MIN(Payline!M$5/10,COUNTIF(M151:M153,$Q$1))+MIN(Payline!M$4/10,COUNTIF(M152:M154,$Q$1))+MIN(Payline!M$3/10,COUNTIF(M153:M155,$Q$1)),"")</f>
        <v/>
      </c>
      <c r="U153" s="43" t="str">
        <f>IF($I153&lt;G$14,MIN(Payline!N$5/10,COUNTIF(N151:N153,$Q$1))+MIN(Payline!N$4/10,COUNTIF(N152:N154,$Q$1))+MIN(Payline!N$3/10,COUNTIF(N153:N155,$Q$1)),"")</f>
        <v/>
      </c>
      <c r="V153" s="46">
        <v>149</v>
      </c>
      <c r="W153" s="43" t="str">
        <f>IF($I153&lt;C$14,MIN(Payline!J$5/10,COUNTIF(J151:J153,$W$1))+MIN(Payline!J$4/10,COUNTIF(J152:J154,$W$1))+MIN(Payline!J$3/10,COUNTIF(J153:J155,$W$1)),"")</f>
        <v/>
      </c>
      <c r="X153" s="43" t="str">
        <f>IF($I153&lt;D$14,MIN(Payline!K$5/10,COUNTIF(K151:K153,$W$1))+MIN(Payline!K$4/10,COUNTIF(K152:K154,$W$1))+MIN(Payline!K$3/10,COUNTIF(K153:K155,$W$1)),"")</f>
        <v/>
      </c>
      <c r="Y153" s="43" t="str">
        <f>IF($I153&lt;E$14,MIN(Payline!L$5/10,COUNTIF(L151:L153,$W$1))+MIN(Payline!L$4/10,COUNTIF(L152:L154,$W$1))+MIN(Payline!L$3/10,COUNTIF(L153:L155,$W$1)),"")</f>
        <v/>
      </c>
      <c r="Z153" s="43" t="str">
        <f>IF($I153&lt;F$14,MIN(Payline!M$5/10,COUNTIF(M151:M153,$W$1))+MIN(Payline!M$4/10,COUNTIF(M152:M154,$W$1))+MIN(Payline!M$3/10,COUNTIF(M153:M155,$W$1)),"")</f>
        <v/>
      </c>
      <c r="AA153" s="43" t="str">
        <f>IF($I153&lt;G$14,MIN(Payline!N$5/10,COUNTIF(N151:N153,$W$1))+MIN(Payline!N$4/10,COUNTIF(N152:N154,$W$1))+MIN(Payline!N$3/10,COUNTIF(N153:N155,$W$1)),"")</f>
        <v/>
      </c>
      <c r="AB153" s="46">
        <v>149</v>
      </c>
      <c r="AC153" s="43" t="str">
        <f>IF($I153&lt;C$14,MIN(Payline!J$5/10,COUNTIF(J151:J153,$AC$1))+MIN(Payline!J$4/10,COUNTIF(J152:J154,$AC$1))+MIN(Payline!J$3/10,COUNTIF(J153:J155,$AC$1)),"")</f>
        <v/>
      </c>
      <c r="AD153" s="43" t="str">
        <f>IF($I153&lt;D$14,MIN(Payline!K$5/10,COUNTIF(K151:K153,$AC$1))+MIN(Payline!K$4/10,COUNTIF(K152:K154,$AC$1))+MIN(Payline!K$3/10,COUNTIF(K153:K155,$AC$1)),"")</f>
        <v/>
      </c>
      <c r="AE153" s="43" t="str">
        <f>IF($I153&lt;E$14,MIN(Payline!L$5/10,COUNTIF(L151:L153,$AC$1))+MIN(Payline!L$4/10,COUNTIF(L152:L154,$AC$1))+MIN(Payline!L$3/10,COUNTIF(L153:L155,$AC$1)),"")</f>
        <v/>
      </c>
      <c r="AF153" s="43" t="str">
        <f>IF($I153&lt;F$14,MIN(Payline!M$5/10,COUNTIF(M151:M153,$AC$1))+MIN(Payline!M$4/10,COUNTIF(M152:M154,$AC$1))+MIN(Payline!M$3/10,COUNTIF(M153:M155,$AC$1)),"")</f>
        <v/>
      </c>
      <c r="AG153" s="43" t="str">
        <f>IF($I153&lt;G$14,MIN(Payline!N$5/10,COUNTIF(N151:N153,$AC$1))+MIN(Payline!N$4/10,COUNTIF(N152:N154,$AC$1))+MIN(Payline!N$3/10,COUNTIF(N153:N155,$AC$1)),"")</f>
        <v/>
      </c>
      <c r="AH153" s="46">
        <v>149</v>
      </c>
      <c r="AI153" s="43" t="str">
        <f>IF($I153&lt;C$14,MIN(Payline!J$5/10,COUNTIF(J151:J153,$AI$1))+MIN(Payline!J$4/10,COUNTIF(J152:J154,$AI$1))+MIN(Payline!J$3/10,COUNTIF(J153:J155,$AI$1)),"")</f>
        <v/>
      </c>
      <c r="AJ153" s="43" t="str">
        <f>IF($I153&lt;D$14,MIN(Payline!K$5/10,COUNTIF(K151:K153,$AI$1))+MIN(Payline!K$4/10,COUNTIF(K152:K154,$AI$1))+MIN(Payline!K$3/10,COUNTIF(K153:K155,$AI$1)),"")</f>
        <v/>
      </c>
      <c r="AK153" s="43" t="str">
        <f>IF($I153&lt;E$14,MIN(Payline!L$5/10,COUNTIF(L151:L153,$AI$1))+MIN(Payline!L$4/10,COUNTIF(L152:L154,$AI$1))+MIN(Payline!L$3/10,COUNTIF(L153:L155,$AI$1)),"")</f>
        <v/>
      </c>
      <c r="AL153" s="43" t="str">
        <f>IF($I153&lt;F$14,MIN(Payline!M$5/10,COUNTIF(M151:M153,$AI$1))+MIN(Payline!M$4/10,COUNTIF(M152:M154,$AI$1))+MIN(Payline!M$3/10,COUNTIF(M153:M155,$AI$1)),"")</f>
        <v/>
      </c>
      <c r="AM153" s="43" t="str">
        <f>IF($I153&lt;G$14,MIN(Payline!N$5/10,COUNTIF(N151:N153,$AI$1))+MIN(Payline!N$4/10,COUNTIF(N152:N154,$AI$1))+MIN(Payline!N$3/10,COUNTIF(N153:N155,$AI$1)),"")</f>
        <v/>
      </c>
      <c r="AN153" s="46">
        <v>149</v>
      </c>
      <c r="AO153" s="43" t="str">
        <f>IF($I153&lt;C$14,MIN(Payline!J$5/10,COUNTIF(J151:J153,$AO$1))+MIN(Payline!J$4/10,COUNTIF(J152:J154,$AO$1))+MIN(Payline!J$3/10,COUNTIF(J153:J155,$AO$1)),"")</f>
        <v/>
      </c>
      <c r="AP153" s="43" t="str">
        <f>IF($I153&lt;D$14,MIN(Payline!K$5/10,COUNTIF(K151:K153,$AO$1))+MIN(Payline!K$4/10,COUNTIF(K152:K154,$AO$1))+MIN(Payline!K$3/10,COUNTIF(K153:K155,$AO$1)),"")</f>
        <v/>
      </c>
      <c r="AQ153" s="43" t="str">
        <f>IF($I153&lt;E$14,MIN(Payline!L$5/10,COUNTIF(L151:L153,$AO$1))+MIN(Payline!L$4/10,COUNTIF(L152:L154,$AO$1))+MIN(Payline!L$3/10,COUNTIF(L153:L155,$AO$1)),"")</f>
        <v/>
      </c>
      <c r="AR153" s="43" t="str">
        <f>IF($I153&lt;F$14,MIN(Payline!M$5/10,COUNTIF(M151:M153,$AO$1))+MIN(Payline!M$4/10,COUNTIF(M152:M154,$AO$1))+MIN(Payline!M$3/10,COUNTIF(M153:M155,$AO$1)),"")</f>
        <v/>
      </c>
      <c r="AS153" s="43" t="str">
        <f>IF($I153&lt;G$14,MIN(Payline!N$5/10,COUNTIF(N151:N153,$AO$1))+MIN(Payline!N$4/10,COUNTIF(N152:N154,$AO$1))+MIN(Payline!N$3/10,COUNTIF(N153:N155,$AO$1)),"")</f>
        <v/>
      </c>
      <c r="AT153" s="46">
        <v>149</v>
      </c>
      <c r="AU153" s="43" t="str">
        <f>IF($I153&lt;C$14,MIN(Payline!J$5/10,COUNTIF(J151:J153,$AU$1))+MIN(Payline!J$4/10,COUNTIF(J152:J154,$AU$1))+MIN(Payline!J$3/10,COUNTIF(J153:J155,$AU$1)),"")</f>
        <v/>
      </c>
      <c r="AV153" s="43" t="str">
        <f>IF($I153&lt;D$14,MIN(Payline!K$5/10,COUNTIF(K151:K153,$AU$1))+MIN(Payline!K$4/10,COUNTIF(K152:K154,$AU$1))+MIN(Payline!K$3/10,COUNTIF(K153:K155,$AU$1)),"")</f>
        <v/>
      </c>
      <c r="AW153" s="43" t="str">
        <f>IF($I153&lt;E$14,MIN(Payline!L$5/10,COUNTIF(L151:L153,$AU$1))+MIN(Payline!L$4/10,COUNTIF(L152:L154,$AU$1))+MIN(Payline!L$3/10,COUNTIF(L153:L155,$AU$1)),"")</f>
        <v/>
      </c>
      <c r="AX153" s="43" t="str">
        <f>IF($I153&lt;F$14,MIN(Payline!M$5/10,COUNTIF(M151:M153,$AU$1))+MIN(Payline!M$4/10,COUNTIF(M152:M154,$AU$1))+MIN(Payline!M$3/10,COUNTIF(M153:M155,$AU$1)),"")</f>
        <v/>
      </c>
      <c r="AY153" s="43" t="str">
        <f>IF($I153&lt;G$14,MIN(Payline!N$5/10,COUNTIF(N151:N153,$AU$1))+MIN(Payline!N$4/10,COUNTIF(N152:N154,$AU$1))+MIN(Payline!N$3/10,COUNTIF(N153:N155,$AU$1)),"")</f>
        <v/>
      </c>
      <c r="AZ153" s="46">
        <v>149</v>
      </c>
      <c r="BA153" s="43" t="str" cm="1">
        <f t="array" aca="1" ref="BA153" ca="1">_xlfn.IFS(
    $I153=0,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$I153&lt;C$14, MIN(Payline!J$5/10, COUNTIF(J151:J153, $BA$1)) +
              MIN(Payline!J$4/10, COUNTIF(J152:J154, $BA$1)) +
              MIN(Payline!J$3/10, COUNTIF(J153:J155, $BA$1)),
    TRUE, ""
)</f>
        <v/>
      </c>
      <c r="BB153" s="43" t="str" cm="1">
        <f t="array" aca="1" ref="BB153" ca="1">_xlfn.IFS(
    $I153=0,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$I153&lt;D$14, MIN(Payline!K$5/10, COUNTIF(K151:K153, $BA$1)) +
              MIN(Payline!K$4/10, COUNTIF(K152:K154, $BA$1)) +
              MIN(Payline!K$3/10, COUNTIF(K153:K155, $BA$1)),
    TRUE, ""
)</f>
        <v/>
      </c>
      <c r="BC153" s="43" t="str" cm="1">
        <f t="array" aca="1" ref="BC153" ca="1">_xlfn.IFS(
    $I153=0,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$I153&lt;E$14, MIN(Payline!L$5/10, COUNTIF(L151:L153, $BA$1)) +
              MIN(Payline!L$4/10, COUNTIF(L152:L154, $BA$1)) +
              MIN(Payline!L$3/10, COUNTIF(L153:L155, $BA$1)),
    TRUE, ""
)</f>
        <v/>
      </c>
      <c r="BD153" s="43" t="str" cm="1">
        <f t="array" aca="1" ref="BD153" ca="1">_xlfn.IFS(
    $I153=0,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$I153&lt;F$14, MIN(Payline!M$5/10, COUNTIF(M151:M153, $BA$1)) +
              MIN(Payline!M$4/10, COUNTIF(M152:M154, $BA$1)) +
              MIN(Payline!M$3/10, COUNTIF(M153:M155, $BA$1)),
    TRUE, ""
)</f>
        <v/>
      </c>
      <c r="BE153" s="43" t="str" cm="1">
        <f t="array" aca="1" ref="BE153" ca="1">_xlfn.IFS(
    $I153=0,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$I153&lt;G$14, MIN(Payline!N$5/10, COUNTIF(N151:N153, $BA$1)) +
              MIN(Payline!N$4/10, COUNTIF(N152:N154, $BA$1)) +
              MIN(Payline!N$3/10, COUNTIF(N153:N155, $BA$1)),
    TRUE, ""
)</f>
        <v/>
      </c>
      <c r="BF153" s="46">
        <v>149</v>
      </c>
      <c r="BG153" s="43" t="str">
        <f>IF($I153&lt;C$14,MIN(Payline!J$5/10,COUNTIF(J151:J153,$BG$1))+MIN(Payline!J$4/10,COUNTIF(J152:J154,$BG$1))+MIN(Payline!J$3/10,COUNTIF(J153:J155,$BG$1)),"")</f>
        <v/>
      </c>
      <c r="BH153" s="43" t="str">
        <f>IF($I153&lt;D$14,MIN(Payline!K$5/10,COUNTIF(K151:K153,$BG$1))+MIN(Payline!K$4/10,COUNTIF(K152:K154,$BG$1))+MIN(Payline!K$3/10,COUNTIF(K153:K155,$BG$1)),"")</f>
        <v/>
      </c>
      <c r="BI153" s="43" t="str">
        <f>IF($I153&lt;E$14,MIN(Payline!L$5/10,COUNTIF(L151:L153,$BG$1))+MIN(Payline!L$4/10,COUNTIF(L152:L154,$BG$1))+MIN(Payline!L$3/10,COUNTIF(L153:L155,$BG$1)),"")</f>
        <v/>
      </c>
      <c r="BJ153" s="43" t="str">
        <f>IF($I153&lt;F$14,MIN(Payline!M$5/10,COUNTIF(M151:M153,$BG$1))+MIN(Payline!M$4/10,COUNTIF(M152:M154,$BG$1))+MIN(Payline!M$3/10,COUNTIF(M153:M155,$BG$1)),"")</f>
        <v/>
      </c>
      <c r="BK153" s="43" t="str">
        <f>IF($I153&lt;G$14,MIN(Payline!N$5/10,COUNTIF(N151:N153,$BG$1))+MIN(Payline!N$4/10,COUNTIF(N152:N154,$BG$1))+MIN(Payline!N$3/10,COUNTIF(N153:N155,$BG$1)),"")</f>
        <v/>
      </c>
      <c r="BL153" s="46">
        <v>149</v>
      </c>
      <c r="BM153" s="43" t="str" cm="1">
        <f t="array" aca="1" ref="BM153" ca="1">_xlfn.IFS(
    $I153=0,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$I153=1,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$I153=(C$14-2),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$I153=(C$14-1),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$I153&lt;C$14, MIN(Payline!J$5/10, COUNTIF(J151:J153, $BM$1)) +
              MIN(Payline!J$4/10, COUNTIF(J152:J154, $BM$1)) +
              MIN(Payline!J$3/10, COUNTIF(J153:J155, $BM$1)),
    TRUE, ""
)</f>
        <v/>
      </c>
      <c r="BN153" s="43" t="str" cm="1">
        <f t="array" aca="1" ref="BN153" ca="1">_xlfn.IFS(
    $I153=0,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$I153=1,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$I153=(D$14-2),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$I153=(D$14-1),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$I153&lt;D$14, MIN(Payline!K$5/10, COUNTIF(K151:K153, $BM$1)) +
              MIN(Payline!K$4/10, COUNTIF(K152:K154, $BM$1)) +
              MIN(Payline!K$3/10, COUNTIF(K153:K155, $BM$1)),
    TRUE, ""
)</f>
        <v/>
      </c>
      <c r="BO153" s="43" t="str" cm="1">
        <f t="array" aca="1" ref="BO153" ca="1">_xlfn.IFS(
    $I153=0,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$I153=1,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$I153=(E$14-2),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$I153=(E$14-1),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$I153&lt;E$14, MIN(Payline!L$5/10, COUNTIF(L151:L153, $BM$1)) +
              MIN(Payline!L$4/10, COUNTIF(L152:L154, $BM$1)) +
              MIN(Payline!L$3/10, COUNTIF(L153:L155, $BM$1)),
    TRUE, ""
)</f>
        <v/>
      </c>
      <c r="BP153" s="43" t="str" cm="1">
        <f t="array" aca="1" ref="BP153" ca="1">_xlfn.IFS(
    $I153=0,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$I153=1,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$I153=(F$14-2),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$I153=(F$14-1),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$I153&lt;F$14, MIN(Payline!M$5/10, COUNTIF(M151:M153, $BM$1)) +
              MIN(Payline!M$4/10, COUNTIF(M152:M154, $BM$1)) +
              MIN(Payline!M$3/10, COUNTIF(M153:M155, $BM$1)),
    TRUE, ""
)</f>
        <v/>
      </c>
      <c r="BQ153" s="161" t="str" cm="1">
        <f t="array" aca="1" ref="BQ153" ca="1">_xlfn.IFS(
    $I153=0,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$I153=1,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$I153=(G$14-2),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$I153=(G$14-1),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$I153&lt;G$14, MIN(Payline!N$5/10, COUNTIF(N151:N153, $BM$1)) +
              MIN(Payline!N$4/10, COUNTIF(N152:N154, $BM$1)) +
              MIN(Payline!N$3/10, COUNTIF(N153:N155, $BM$1)),
    TRUE, ""
)</f>
        <v/>
      </c>
    </row>
    <row r="154" spans="1:69">
      <c r="A154" s="90" t="s">
        <v>8</v>
      </c>
      <c r="B154" s="63">
        <v>6</v>
      </c>
      <c r="C154" s="90">
        <f t="shared" ca="1" si="37"/>
        <v>31</v>
      </c>
      <c r="D154" s="43">
        <f t="shared" ca="1" si="38"/>
        <v>31</v>
      </c>
      <c r="E154" s="43">
        <f t="shared" ca="1" si="39"/>
        <v>31</v>
      </c>
      <c r="F154" s="43">
        <f t="shared" ca="1" si="40"/>
        <v>30</v>
      </c>
      <c r="G154" s="89">
        <f t="shared" ca="1" si="41"/>
        <v>30</v>
      </c>
      <c r="I154" s="84">
        <v>150</v>
      </c>
      <c r="J154" s="83"/>
      <c r="K154" s="83"/>
      <c r="L154" s="83"/>
      <c r="M154" s="83"/>
      <c r="N154" s="83"/>
      <c r="P154" s="46">
        <v>150</v>
      </c>
      <c r="Q154" s="43" t="str">
        <f>IF($I154&lt;C$14,MIN(Payline!J$5/10,COUNTIF(J152:J154,$Q$1))+MIN(Payline!J$4/10,COUNTIF(J153:J155,$Q$1))+MIN(Payline!J$3/10,COUNTIF(J154:J156,$Q$1)),"")</f>
        <v/>
      </c>
      <c r="R154" s="43" t="str">
        <f>IF($I154&lt;D$14,MIN(Payline!K$5/10,COUNTIF(K152:K154,$Q$1))+MIN(Payline!K$4/10,COUNTIF(K153:K155,$Q$1))+MIN(Payline!K$3/10,COUNTIF(K154:K156,$Q$1)),"")</f>
        <v/>
      </c>
      <c r="S154" s="43" t="str">
        <f>IF($I154&lt;E$14,MIN(Payline!L$5/10,COUNTIF(L152:L154,$Q$1))+MIN(Payline!L$4/10,COUNTIF(L153:L155,$Q$1))+MIN(Payline!L$3/10,COUNTIF(L154:L156,$Q$1)),"")</f>
        <v/>
      </c>
      <c r="T154" s="43" t="str">
        <f>IF($I154&lt;F$14,MIN(Payline!M$5/10,COUNTIF(M152:M154,$Q$1))+MIN(Payline!M$4/10,COUNTIF(M153:M155,$Q$1))+MIN(Payline!M$3/10,COUNTIF(M154:M156,$Q$1)),"")</f>
        <v/>
      </c>
      <c r="U154" s="43" t="str">
        <f>IF($I154&lt;G$14,MIN(Payline!N$5/10,COUNTIF(N152:N154,$Q$1))+MIN(Payline!N$4/10,COUNTIF(N153:N155,$Q$1))+MIN(Payline!N$3/10,COUNTIF(N154:N156,$Q$1)),"")</f>
        <v/>
      </c>
      <c r="V154" s="46">
        <v>150</v>
      </c>
      <c r="W154" s="43" t="str">
        <f>IF($I154&lt;C$14,MIN(Payline!J$5/10,COUNTIF(J152:J154,$W$1))+MIN(Payline!J$4/10,COUNTIF(J153:J155,$W$1))+MIN(Payline!J$3/10,COUNTIF(J154:J156,$W$1)),"")</f>
        <v/>
      </c>
      <c r="X154" s="43" t="str">
        <f>IF($I154&lt;D$14,MIN(Payline!K$5/10,COUNTIF(K152:K154,$W$1))+MIN(Payline!K$4/10,COUNTIF(K153:K155,$W$1))+MIN(Payline!K$3/10,COUNTIF(K154:K156,$W$1)),"")</f>
        <v/>
      </c>
      <c r="Y154" s="43" t="str">
        <f>IF($I154&lt;E$14,MIN(Payline!L$5/10,COUNTIF(L152:L154,$W$1))+MIN(Payline!L$4/10,COUNTIF(L153:L155,$W$1))+MIN(Payline!L$3/10,COUNTIF(L154:L156,$W$1)),"")</f>
        <v/>
      </c>
      <c r="Z154" s="43" t="str">
        <f>IF($I154&lt;F$14,MIN(Payline!M$5/10,COUNTIF(M152:M154,$W$1))+MIN(Payline!M$4/10,COUNTIF(M153:M155,$W$1))+MIN(Payline!M$3/10,COUNTIF(M154:M156,$W$1)),"")</f>
        <v/>
      </c>
      <c r="AA154" s="43" t="str">
        <f>IF($I154&lt;G$14,MIN(Payline!N$5/10,COUNTIF(N152:N154,$W$1))+MIN(Payline!N$4/10,COUNTIF(N153:N155,$W$1))+MIN(Payline!N$3/10,COUNTIF(N154:N156,$W$1)),"")</f>
        <v/>
      </c>
      <c r="AB154" s="46">
        <v>150</v>
      </c>
      <c r="AC154" s="43" t="str">
        <f>IF($I154&lt;C$14,MIN(Payline!J$5/10,COUNTIF(J152:J154,$AC$1))+MIN(Payline!J$4/10,COUNTIF(J153:J155,$AC$1))+MIN(Payline!J$3/10,COUNTIF(J154:J156,$AC$1)),"")</f>
        <v/>
      </c>
      <c r="AD154" s="43" t="str">
        <f>IF($I154&lt;D$14,MIN(Payline!K$5/10,COUNTIF(K152:K154,$AC$1))+MIN(Payline!K$4/10,COUNTIF(K153:K155,$AC$1))+MIN(Payline!K$3/10,COUNTIF(K154:K156,$AC$1)),"")</f>
        <v/>
      </c>
      <c r="AE154" s="43" t="str">
        <f>IF($I154&lt;E$14,MIN(Payline!L$5/10,COUNTIF(L152:L154,$AC$1))+MIN(Payline!L$4/10,COUNTIF(L153:L155,$AC$1))+MIN(Payline!L$3/10,COUNTIF(L154:L156,$AC$1)),"")</f>
        <v/>
      </c>
      <c r="AF154" s="43" t="str">
        <f>IF($I154&lt;F$14,MIN(Payline!M$5/10,COUNTIF(M152:M154,$AC$1))+MIN(Payline!M$4/10,COUNTIF(M153:M155,$AC$1))+MIN(Payline!M$3/10,COUNTIF(M154:M156,$AC$1)),"")</f>
        <v/>
      </c>
      <c r="AG154" s="43" t="str">
        <f>IF($I154&lt;G$14,MIN(Payline!N$5/10,COUNTIF(N152:N154,$AC$1))+MIN(Payline!N$4/10,COUNTIF(N153:N155,$AC$1))+MIN(Payline!N$3/10,COUNTIF(N154:N156,$AC$1)),"")</f>
        <v/>
      </c>
      <c r="AH154" s="46">
        <v>150</v>
      </c>
      <c r="AI154" s="43" t="str">
        <f>IF($I154&lt;C$14,MIN(Payline!J$5/10,COUNTIF(J152:J154,$AI$1))+MIN(Payline!J$4/10,COUNTIF(J153:J155,$AI$1))+MIN(Payline!J$3/10,COUNTIF(J154:J156,$AI$1)),"")</f>
        <v/>
      </c>
      <c r="AJ154" s="43" t="str">
        <f>IF($I154&lt;D$14,MIN(Payline!K$5/10,COUNTIF(K152:K154,$AI$1))+MIN(Payline!K$4/10,COUNTIF(K153:K155,$AI$1))+MIN(Payline!K$3/10,COUNTIF(K154:K156,$AI$1)),"")</f>
        <v/>
      </c>
      <c r="AK154" s="43" t="str">
        <f>IF($I154&lt;E$14,MIN(Payline!L$5/10,COUNTIF(L152:L154,$AI$1))+MIN(Payline!L$4/10,COUNTIF(L153:L155,$AI$1))+MIN(Payline!L$3/10,COUNTIF(L154:L156,$AI$1)),"")</f>
        <v/>
      </c>
      <c r="AL154" s="43" t="str">
        <f>IF($I154&lt;F$14,MIN(Payline!M$5/10,COUNTIF(M152:M154,$AI$1))+MIN(Payline!M$4/10,COUNTIF(M153:M155,$AI$1))+MIN(Payline!M$3/10,COUNTIF(M154:M156,$AI$1)),"")</f>
        <v/>
      </c>
      <c r="AM154" s="43" t="str">
        <f>IF($I154&lt;G$14,MIN(Payline!N$5/10,COUNTIF(N152:N154,$AI$1))+MIN(Payline!N$4/10,COUNTIF(N153:N155,$AI$1))+MIN(Payline!N$3/10,COUNTIF(N154:N156,$AI$1)),"")</f>
        <v/>
      </c>
      <c r="AN154" s="46">
        <v>150</v>
      </c>
      <c r="AO154" s="43" t="str">
        <f>IF($I154&lt;C$14,MIN(Payline!J$5/10,COUNTIF(J152:J154,$AO$1))+MIN(Payline!J$4/10,COUNTIF(J153:J155,$AO$1))+MIN(Payline!J$3/10,COUNTIF(J154:J156,$AO$1)),"")</f>
        <v/>
      </c>
      <c r="AP154" s="43" t="str">
        <f>IF($I154&lt;D$14,MIN(Payline!K$5/10,COUNTIF(K152:K154,$AO$1))+MIN(Payline!K$4/10,COUNTIF(K153:K155,$AO$1))+MIN(Payline!K$3/10,COUNTIF(K154:K156,$AO$1)),"")</f>
        <v/>
      </c>
      <c r="AQ154" s="43" t="str">
        <f>IF($I154&lt;E$14,MIN(Payline!L$5/10,COUNTIF(L152:L154,$AO$1))+MIN(Payline!L$4/10,COUNTIF(L153:L155,$AO$1))+MIN(Payline!L$3/10,COUNTIF(L154:L156,$AO$1)),"")</f>
        <v/>
      </c>
      <c r="AR154" s="43" t="str">
        <f>IF($I154&lt;F$14,MIN(Payline!M$5/10,COUNTIF(M152:M154,$AO$1))+MIN(Payline!M$4/10,COUNTIF(M153:M155,$AO$1))+MIN(Payline!M$3/10,COUNTIF(M154:M156,$AO$1)),"")</f>
        <v/>
      </c>
      <c r="AS154" s="43" t="str">
        <f>IF($I154&lt;G$14,MIN(Payline!N$5/10,COUNTIF(N152:N154,$AO$1))+MIN(Payline!N$4/10,COUNTIF(N153:N155,$AO$1))+MIN(Payline!N$3/10,COUNTIF(N154:N156,$AO$1)),"")</f>
        <v/>
      </c>
      <c r="AT154" s="46">
        <v>150</v>
      </c>
      <c r="AU154" s="43" t="str">
        <f>IF($I154&lt;C$14,MIN(Payline!J$5/10,COUNTIF(J152:J154,$AU$1))+MIN(Payline!J$4/10,COUNTIF(J153:J155,$AU$1))+MIN(Payline!J$3/10,COUNTIF(J154:J156,$AU$1)),"")</f>
        <v/>
      </c>
      <c r="AV154" s="43" t="str">
        <f>IF($I154&lt;D$14,MIN(Payline!K$5/10,COUNTIF(K152:K154,$AU$1))+MIN(Payline!K$4/10,COUNTIF(K153:K155,$AU$1))+MIN(Payline!K$3/10,COUNTIF(K154:K156,$AU$1)),"")</f>
        <v/>
      </c>
      <c r="AW154" s="43" t="str">
        <f>IF($I154&lt;E$14,MIN(Payline!L$5/10,COUNTIF(L152:L154,$AU$1))+MIN(Payline!L$4/10,COUNTIF(L153:L155,$AU$1))+MIN(Payline!L$3/10,COUNTIF(L154:L156,$AU$1)),"")</f>
        <v/>
      </c>
      <c r="AX154" s="43" t="str">
        <f>IF($I154&lt;F$14,MIN(Payline!M$5/10,COUNTIF(M152:M154,$AU$1))+MIN(Payline!M$4/10,COUNTIF(M153:M155,$AU$1))+MIN(Payline!M$3/10,COUNTIF(M154:M156,$AU$1)),"")</f>
        <v/>
      </c>
      <c r="AY154" s="43" t="str">
        <f>IF($I154&lt;G$14,MIN(Payline!N$5/10,COUNTIF(N152:N154,$AU$1))+MIN(Payline!N$4/10,COUNTIF(N153:N155,$AU$1))+MIN(Payline!N$3/10,COUNTIF(N154:N156,$AU$1)),"")</f>
        <v/>
      </c>
      <c r="AZ154" s="46">
        <v>150</v>
      </c>
      <c r="BA154" s="43" t="str" cm="1">
        <f t="array" aca="1" ref="BA154" ca="1">_xlfn.IFS(
    $I154=0,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$I154&lt;C$14, MIN(Payline!J$5/10, COUNTIF(J152:J154, $BA$1)) +
              MIN(Payline!J$4/10, COUNTIF(J153:J155, $BA$1)) +
              MIN(Payline!J$3/10, COUNTIF(J154:J156, $BA$1)),
    TRUE, ""
)</f>
        <v/>
      </c>
      <c r="BB154" s="43" t="str" cm="1">
        <f t="array" aca="1" ref="BB154" ca="1">_xlfn.IFS(
    $I154=0,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$I154&lt;D$14, MIN(Payline!K$5/10, COUNTIF(K152:K154, $BA$1)) +
              MIN(Payline!K$4/10, COUNTIF(K153:K155, $BA$1)) +
              MIN(Payline!K$3/10, COUNTIF(K154:K156, $BA$1)),
    TRUE, ""
)</f>
        <v/>
      </c>
      <c r="BC154" s="43" t="str" cm="1">
        <f t="array" aca="1" ref="BC154" ca="1">_xlfn.IFS(
    $I154=0,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$I154&lt;E$14, MIN(Payline!L$5/10, COUNTIF(L152:L154, $BA$1)) +
              MIN(Payline!L$4/10, COUNTIF(L153:L155, $BA$1)) +
              MIN(Payline!L$3/10, COUNTIF(L154:L156, $BA$1)),
    TRUE, ""
)</f>
        <v/>
      </c>
      <c r="BD154" s="43" t="str" cm="1">
        <f t="array" aca="1" ref="BD154" ca="1">_xlfn.IFS(
    $I154=0,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$I154&lt;F$14, MIN(Payline!M$5/10, COUNTIF(M152:M154, $BA$1)) +
              MIN(Payline!M$4/10, COUNTIF(M153:M155, $BA$1)) +
              MIN(Payline!M$3/10, COUNTIF(M154:M156, $BA$1)),
    TRUE, ""
)</f>
        <v/>
      </c>
      <c r="BE154" s="43" t="str" cm="1">
        <f t="array" aca="1" ref="BE154" ca="1">_xlfn.IFS(
    $I154=0,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$I154&lt;G$14, MIN(Payline!N$5/10, COUNTIF(N152:N154, $BA$1)) +
              MIN(Payline!N$4/10, COUNTIF(N153:N155, $BA$1)) +
              MIN(Payline!N$3/10, COUNTIF(N154:N156, $BA$1)),
    TRUE, ""
)</f>
        <v/>
      </c>
      <c r="BF154" s="46">
        <v>150</v>
      </c>
      <c r="BG154" s="43" t="str">
        <f>IF($I154&lt;C$14,MIN(Payline!J$5/10,COUNTIF(J152:J154,$BG$1))+MIN(Payline!J$4/10,COUNTIF(J153:J155,$BG$1))+MIN(Payline!J$3/10,COUNTIF(J154:J156,$BG$1)),"")</f>
        <v/>
      </c>
      <c r="BH154" s="43" t="str">
        <f>IF($I154&lt;D$14,MIN(Payline!K$5/10,COUNTIF(K152:K154,$BG$1))+MIN(Payline!K$4/10,COUNTIF(K153:K155,$BG$1))+MIN(Payline!K$3/10,COUNTIF(K154:K156,$BG$1)),"")</f>
        <v/>
      </c>
      <c r="BI154" s="43" t="str">
        <f>IF($I154&lt;E$14,MIN(Payline!L$5/10,COUNTIF(L152:L154,$BG$1))+MIN(Payline!L$4/10,COUNTIF(L153:L155,$BG$1))+MIN(Payline!L$3/10,COUNTIF(L154:L156,$BG$1)),"")</f>
        <v/>
      </c>
      <c r="BJ154" s="43" t="str">
        <f>IF($I154&lt;F$14,MIN(Payline!M$5/10,COUNTIF(M152:M154,$BG$1))+MIN(Payline!M$4/10,COUNTIF(M153:M155,$BG$1))+MIN(Payline!M$3/10,COUNTIF(M154:M156,$BG$1)),"")</f>
        <v/>
      </c>
      <c r="BK154" s="43" t="str">
        <f>IF($I154&lt;G$14,MIN(Payline!N$5/10,COUNTIF(N152:N154,$BG$1))+MIN(Payline!N$4/10,COUNTIF(N153:N155,$BG$1))+MIN(Payline!N$3/10,COUNTIF(N154:N156,$BG$1)),"")</f>
        <v/>
      </c>
      <c r="BL154" s="46">
        <v>150</v>
      </c>
      <c r="BM154" s="43" t="str" cm="1">
        <f t="array" aca="1" ref="BM154" ca="1">_xlfn.IFS(
    $I154=0,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$I154=1,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$I154=(C$14-2),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$I154=(C$14-1),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$I154&lt;C$14, MIN(Payline!J$5/10, COUNTIF(J152:J154, $BM$1)) +
              MIN(Payline!J$4/10, COUNTIF(J153:J155, $BM$1)) +
              MIN(Payline!J$3/10, COUNTIF(J154:J156, $BM$1)),
    TRUE, ""
)</f>
        <v/>
      </c>
      <c r="BN154" s="43" t="str" cm="1">
        <f t="array" aca="1" ref="BN154" ca="1">_xlfn.IFS(
    $I154=0,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$I154=1,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$I154=(D$14-2),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$I154=(D$14-1),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$I154&lt;D$14, MIN(Payline!K$5/10, COUNTIF(K152:K154, $BM$1)) +
              MIN(Payline!K$4/10, COUNTIF(K153:K155, $BM$1)) +
              MIN(Payline!K$3/10, COUNTIF(K154:K156, $BM$1)),
    TRUE, ""
)</f>
        <v/>
      </c>
      <c r="BO154" s="43" t="str" cm="1">
        <f t="array" aca="1" ref="BO154" ca="1">_xlfn.IFS(
    $I154=0,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$I154=1,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$I154=(E$14-2),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$I154=(E$14-1),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$I154&lt;E$14, MIN(Payline!L$5/10, COUNTIF(L152:L154, $BM$1)) +
              MIN(Payline!L$4/10, COUNTIF(L153:L155, $BM$1)) +
              MIN(Payline!L$3/10, COUNTIF(L154:L156, $BM$1)),
    TRUE, ""
)</f>
        <v/>
      </c>
      <c r="BP154" s="43" t="str" cm="1">
        <f t="array" aca="1" ref="BP154" ca="1">_xlfn.IFS(
    $I154=0,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$I154=1,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$I154=(F$14-2),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$I154=(F$14-1),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$I154&lt;F$14, MIN(Payline!M$5/10, COUNTIF(M152:M154, $BM$1)) +
              MIN(Payline!M$4/10, COUNTIF(M153:M155, $BM$1)) +
              MIN(Payline!M$3/10, COUNTIF(M154:M156, $BM$1)),
    TRUE, ""
)</f>
        <v/>
      </c>
      <c r="BQ154" s="161" t="str" cm="1">
        <f t="array" aca="1" ref="BQ154" ca="1">_xlfn.IFS(
    $I154=0,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$I154=1,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$I154=(G$14-2),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$I154=(G$14-1),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$I154&lt;G$14, MIN(Payline!N$5/10, COUNTIF(N152:N154, $BM$1)) +
              MIN(Payline!N$4/10, COUNTIF(N153:N155, $BM$1)) +
              MIN(Payline!N$3/10, COUNTIF(N154:N156, $BM$1)),
    TRUE, ""
)</f>
        <v/>
      </c>
    </row>
    <row r="155" spans="1:69">
      <c r="A155" s="90" t="s">
        <v>7</v>
      </c>
      <c r="B155" s="63">
        <v>7</v>
      </c>
      <c r="C155" s="90">
        <f t="shared" ca="1" si="37"/>
        <v>5.2</v>
      </c>
      <c r="D155" s="43">
        <f t="shared" ca="1" si="38"/>
        <v>5.0999999999999996</v>
      </c>
      <c r="E155" s="43">
        <f t="shared" ca="1" si="39"/>
        <v>5.2</v>
      </c>
      <c r="F155" s="43">
        <f t="shared" ca="1" si="40"/>
        <v>4.4000000000000004</v>
      </c>
      <c r="G155" s="89">
        <f t="shared" ca="1" si="41"/>
        <v>4.8</v>
      </c>
      <c r="I155" s="84">
        <v>151</v>
      </c>
      <c r="J155" s="83"/>
      <c r="K155" s="83"/>
      <c r="L155" s="83"/>
      <c r="M155" s="83"/>
      <c r="N155" s="83"/>
      <c r="P155" s="46">
        <v>151</v>
      </c>
      <c r="Q155" s="43" t="str">
        <f>IF($I155&lt;C$14,MIN(Payline!J$5/10,COUNTIF(J153:J155,$Q$1))+MIN(Payline!J$4/10,COUNTIF(J154:J156,$Q$1))+MIN(Payline!J$3/10,COUNTIF(J155:J157,$Q$1)),"")</f>
        <v/>
      </c>
      <c r="R155" s="43" t="str">
        <f>IF($I155&lt;D$14,MIN(Payline!K$5/10,COUNTIF(K153:K155,$Q$1))+MIN(Payline!K$4/10,COUNTIF(K154:K156,$Q$1))+MIN(Payline!K$3/10,COUNTIF(K155:K157,$Q$1)),"")</f>
        <v/>
      </c>
      <c r="S155" s="43" t="str">
        <f>IF($I155&lt;E$14,MIN(Payline!L$5/10,COUNTIF(L153:L155,$Q$1))+MIN(Payline!L$4/10,COUNTIF(L154:L156,$Q$1))+MIN(Payline!L$3/10,COUNTIF(L155:L157,$Q$1)),"")</f>
        <v/>
      </c>
      <c r="T155" s="43" t="str">
        <f>IF($I155&lt;F$14,MIN(Payline!M$5/10,COUNTIF(M153:M155,$Q$1))+MIN(Payline!M$4/10,COUNTIF(M154:M156,$Q$1))+MIN(Payline!M$3/10,COUNTIF(M155:M157,$Q$1)),"")</f>
        <v/>
      </c>
      <c r="U155" s="43" t="str">
        <f>IF($I155&lt;G$14,MIN(Payline!N$5/10,COUNTIF(N153:N155,$Q$1))+MIN(Payline!N$4/10,COUNTIF(N154:N156,$Q$1))+MIN(Payline!N$3/10,COUNTIF(N155:N157,$Q$1)),"")</f>
        <v/>
      </c>
      <c r="V155" s="46">
        <v>151</v>
      </c>
      <c r="W155" s="43" t="str">
        <f>IF($I155&lt;C$14,MIN(Payline!J$5/10,COUNTIF(J153:J155,$W$1))+MIN(Payline!J$4/10,COUNTIF(J154:J156,$W$1))+MIN(Payline!J$3/10,COUNTIF(J155:J157,$W$1)),"")</f>
        <v/>
      </c>
      <c r="X155" s="43" t="str">
        <f>IF($I155&lt;D$14,MIN(Payline!K$5/10,COUNTIF(K153:K155,$W$1))+MIN(Payline!K$4/10,COUNTIF(K154:K156,$W$1))+MIN(Payline!K$3/10,COUNTIF(K155:K157,$W$1)),"")</f>
        <v/>
      </c>
      <c r="Y155" s="43" t="str">
        <f>IF($I155&lt;E$14,MIN(Payline!L$5/10,COUNTIF(L153:L155,$W$1))+MIN(Payline!L$4/10,COUNTIF(L154:L156,$W$1))+MIN(Payline!L$3/10,COUNTIF(L155:L157,$W$1)),"")</f>
        <v/>
      </c>
      <c r="Z155" s="43" t="str">
        <f>IF($I155&lt;F$14,MIN(Payline!M$5/10,COUNTIF(M153:M155,$W$1))+MIN(Payline!M$4/10,COUNTIF(M154:M156,$W$1))+MIN(Payline!M$3/10,COUNTIF(M155:M157,$W$1)),"")</f>
        <v/>
      </c>
      <c r="AA155" s="43" t="str">
        <f>IF($I155&lt;G$14,MIN(Payline!N$5/10,COUNTIF(N153:N155,$W$1))+MIN(Payline!N$4/10,COUNTIF(N154:N156,$W$1))+MIN(Payline!N$3/10,COUNTIF(N155:N157,$W$1)),"")</f>
        <v/>
      </c>
      <c r="AB155" s="46">
        <v>151</v>
      </c>
      <c r="AC155" s="43" t="str">
        <f>IF($I155&lt;C$14,MIN(Payline!J$5/10,COUNTIF(J153:J155,$AC$1))+MIN(Payline!J$4/10,COUNTIF(J154:J156,$AC$1))+MIN(Payline!J$3/10,COUNTIF(J155:J157,$AC$1)),"")</f>
        <v/>
      </c>
      <c r="AD155" s="43" t="str">
        <f>IF($I155&lt;D$14,MIN(Payline!K$5/10,COUNTIF(K153:K155,$AC$1))+MIN(Payline!K$4/10,COUNTIF(K154:K156,$AC$1))+MIN(Payline!K$3/10,COUNTIF(K155:K157,$AC$1)),"")</f>
        <v/>
      </c>
      <c r="AE155" s="43" t="str">
        <f>IF($I155&lt;E$14,MIN(Payline!L$5/10,COUNTIF(L153:L155,$AC$1))+MIN(Payline!L$4/10,COUNTIF(L154:L156,$AC$1))+MIN(Payline!L$3/10,COUNTIF(L155:L157,$AC$1)),"")</f>
        <v/>
      </c>
      <c r="AF155" s="43" t="str">
        <f>IF($I155&lt;F$14,MIN(Payline!M$5/10,COUNTIF(M153:M155,$AC$1))+MIN(Payline!M$4/10,COUNTIF(M154:M156,$AC$1))+MIN(Payline!M$3/10,COUNTIF(M155:M157,$AC$1)),"")</f>
        <v/>
      </c>
      <c r="AG155" s="43" t="str">
        <f>IF($I155&lt;G$14,MIN(Payline!N$5/10,COUNTIF(N153:N155,$AC$1))+MIN(Payline!N$4/10,COUNTIF(N154:N156,$AC$1))+MIN(Payline!N$3/10,COUNTIF(N155:N157,$AC$1)),"")</f>
        <v/>
      </c>
      <c r="AH155" s="46">
        <v>151</v>
      </c>
      <c r="AI155" s="43" t="str">
        <f>IF($I155&lt;C$14,MIN(Payline!J$5/10,COUNTIF(J153:J155,$AI$1))+MIN(Payline!J$4/10,COUNTIF(J154:J156,$AI$1))+MIN(Payline!J$3/10,COUNTIF(J155:J157,$AI$1)),"")</f>
        <v/>
      </c>
      <c r="AJ155" s="43" t="str">
        <f>IF($I155&lt;D$14,MIN(Payline!K$5/10,COUNTIF(K153:K155,$AI$1))+MIN(Payline!K$4/10,COUNTIF(K154:K156,$AI$1))+MIN(Payline!K$3/10,COUNTIF(K155:K157,$AI$1)),"")</f>
        <v/>
      </c>
      <c r="AK155" s="43" t="str">
        <f>IF($I155&lt;E$14,MIN(Payline!L$5/10,COUNTIF(L153:L155,$AI$1))+MIN(Payline!L$4/10,COUNTIF(L154:L156,$AI$1))+MIN(Payline!L$3/10,COUNTIF(L155:L157,$AI$1)),"")</f>
        <v/>
      </c>
      <c r="AL155" s="43" t="str">
        <f>IF($I155&lt;F$14,MIN(Payline!M$5/10,COUNTIF(M153:M155,$AI$1))+MIN(Payline!M$4/10,COUNTIF(M154:M156,$AI$1))+MIN(Payline!M$3/10,COUNTIF(M155:M157,$AI$1)),"")</f>
        <v/>
      </c>
      <c r="AM155" s="43" t="str">
        <f>IF($I155&lt;G$14,MIN(Payline!N$5/10,COUNTIF(N153:N155,$AI$1))+MIN(Payline!N$4/10,COUNTIF(N154:N156,$AI$1))+MIN(Payline!N$3/10,COUNTIF(N155:N157,$AI$1)),"")</f>
        <v/>
      </c>
      <c r="AN155" s="46">
        <v>151</v>
      </c>
      <c r="AO155" s="43" t="str">
        <f>IF($I155&lt;C$14,MIN(Payline!J$5/10,COUNTIF(J153:J155,$AO$1))+MIN(Payline!J$4/10,COUNTIF(J154:J156,$AO$1))+MIN(Payline!J$3/10,COUNTIF(J155:J157,$AO$1)),"")</f>
        <v/>
      </c>
      <c r="AP155" s="43" t="str">
        <f>IF($I155&lt;D$14,MIN(Payline!K$5/10,COUNTIF(K153:K155,$AO$1))+MIN(Payline!K$4/10,COUNTIF(K154:K156,$AO$1))+MIN(Payline!K$3/10,COUNTIF(K155:K157,$AO$1)),"")</f>
        <v/>
      </c>
      <c r="AQ155" s="43" t="str">
        <f>IF($I155&lt;E$14,MIN(Payline!L$5/10,COUNTIF(L153:L155,$AO$1))+MIN(Payline!L$4/10,COUNTIF(L154:L156,$AO$1))+MIN(Payline!L$3/10,COUNTIF(L155:L157,$AO$1)),"")</f>
        <v/>
      </c>
      <c r="AR155" s="43" t="str">
        <f>IF($I155&lt;F$14,MIN(Payline!M$5/10,COUNTIF(M153:M155,$AO$1))+MIN(Payline!M$4/10,COUNTIF(M154:M156,$AO$1))+MIN(Payline!M$3/10,COUNTIF(M155:M157,$AO$1)),"")</f>
        <v/>
      </c>
      <c r="AS155" s="43" t="str">
        <f>IF($I155&lt;G$14,MIN(Payline!N$5/10,COUNTIF(N153:N155,$AO$1))+MIN(Payline!N$4/10,COUNTIF(N154:N156,$AO$1))+MIN(Payline!N$3/10,COUNTIF(N155:N157,$AO$1)),"")</f>
        <v/>
      </c>
      <c r="AT155" s="46">
        <v>151</v>
      </c>
      <c r="AU155" s="43" t="str">
        <f>IF($I155&lt;C$14,MIN(Payline!J$5/10,COUNTIF(J153:J155,$AU$1))+MIN(Payline!J$4/10,COUNTIF(J154:J156,$AU$1))+MIN(Payline!J$3/10,COUNTIF(J155:J157,$AU$1)),"")</f>
        <v/>
      </c>
      <c r="AV155" s="43" t="str">
        <f>IF($I155&lt;D$14,MIN(Payline!K$5/10,COUNTIF(K153:K155,$AU$1))+MIN(Payline!K$4/10,COUNTIF(K154:K156,$AU$1))+MIN(Payline!K$3/10,COUNTIF(K155:K157,$AU$1)),"")</f>
        <v/>
      </c>
      <c r="AW155" s="43" t="str">
        <f>IF($I155&lt;E$14,MIN(Payline!L$5/10,COUNTIF(L153:L155,$AU$1))+MIN(Payline!L$4/10,COUNTIF(L154:L156,$AU$1))+MIN(Payline!L$3/10,COUNTIF(L155:L157,$AU$1)),"")</f>
        <v/>
      </c>
      <c r="AX155" s="43" t="str">
        <f>IF($I155&lt;F$14,MIN(Payline!M$5/10,COUNTIF(M153:M155,$AU$1))+MIN(Payline!M$4/10,COUNTIF(M154:M156,$AU$1))+MIN(Payline!M$3/10,COUNTIF(M155:M157,$AU$1)),"")</f>
        <v/>
      </c>
      <c r="AY155" s="43" t="str">
        <f>IF($I155&lt;G$14,MIN(Payline!N$5/10,COUNTIF(N153:N155,$AU$1))+MIN(Payline!N$4/10,COUNTIF(N154:N156,$AU$1))+MIN(Payline!N$3/10,COUNTIF(N155:N157,$AU$1)),"")</f>
        <v/>
      </c>
      <c r="AZ155" s="46">
        <v>151</v>
      </c>
      <c r="BA155" s="43" t="str" cm="1">
        <f t="array" aca="1" ref="BA155" ca="1">_xlfn.IFS(
    $I155=0,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$I155&lt;C$14, MIN(Payline!J$5/10, COUNTIF(J153:J155, $BA$1)) +
              MIN(Payline!J$4/10, COUNTIF(J154:J156, $BA$1)) +
              MIN(Payline!J$3/10, COUNTIF(J155:J157, $BA$1)),
    TRUE, ""
)</f>
        <v/>
      </c>
      <c r="BB155" s="43" t="str" cm="1">
        <f t="array" aca="1" ref="BB155" ca="1">_xlfn.IFS(
    $I155=0,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$I155&lt;D$14, MIN(Payline!K$5/10, COUNTIF(K153:K155, $BA$1)) +
              MIN(Payline!K$4/10, COUNTIF(K154:K156, $BA$1)) +
              MIN(Payline!K$3/10, COUNTIF(K155:K157, $BA$1)),
    TRUE, ""
)</f>
        <v/>
      </c>
      <c r="BC155" s="43" t="str" cm="1">
        <f t="array" aca="1" ref="BC155" ca="1">_xlfn.IFS(
    $I155=0,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$I155&lt;E$14, MIN(Payline!L$5/10, COUNTIF(L153:L155, $BA$1)) +
              MIN(Payline!L$4/10, COUNTIF(L154:L156, $BA$1)) +
              MIN(Payline!L$3/10, COUNTIF(L155:L157, $BA$1)),
    TRUE, ""
)</f>
        <v/>
      </c>
      <c r="BD155" s="43" t="str" cm="1">
        <f t="array" aca="1" ref="BD155" ca="1">_xlfn.IFS(
    $I155=0,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$I155&lt;F$14, MIN(Payline!M$5/10, COUNTIF(M153:M155, $BA$1)) +
              MIN(Payline!M$4/10, COUNTIF(M154:M156, $BA$1)) +
              MIN(Payline!M$3/10, COUNTIF(M155:M157, $BA$1)),
    TRUE, ""
)</f>
        <v/>
      </c>
      <c r="BE155" s="43" t="str" cm="1">
        <f t="array" aca="1" ref="BE155" ca="1">_xlfn.IFS(
    $I155=0,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$I155&lt;G$14, MIN(Payline!N$5/10, COUNTIF(N153:N155, $BA$1)) +
              MIN(Payline!N$4/10, COUNTIF(N154:N156, $BA$1)) +
              MIN(Payline!N$3/10, COUNTIF(N155:N157, $BA$1)),
    TRUE, ""
)</f>
        <v/>
      </c>
      <c r="BF155" s="46">
        <v>151</v>
      </c>
      <c r="BG155" s="43" t="str">
        <f>IF($I155&lt;C$14,MIN(Payline!J$5/10,COUNTIF(J153:J155,$BG$1))+MIN(Payline!J$4/10,COUNTIF(J154:J156,$BG$1))+MIN(Payline!J$3/10,COUNTIF(J155:J157,$BG$1)),"")</f>
        <v/>
      </c>
      <c r="BH155" s="43" t="str">
        <f>IF($I155&lt;D$14,MIN(Payline!K$5/10,COUNTIF(K153:K155,$BG$1))+MIN(Payline!K$4/10,COUNTIF(K154:K156,$BG$1))+MIN(Payline!K$3/10,COUNTIF(K155:K157,$BG$1)),"")</f>
        <v/>
      </c>
      <c r="BI155" s="43" t="str">
        <f>IF($I155&lt;E$14,MIN(Payline!L$5/10,COUNTIF(L153:L155,$BG$1))+MIN(Payline!L$4/10,COUNTIF(L154:L156,$BG$1))+MIN(Payline!L$3/10,COUNTIF(L155:L157,$BG$1)),"")</f>
        <v/>
      </c>
      <c r="BJ155" s="43" t="str">
        <f>IF($I155&lt;F$14,MIN(Payline!M$5/10,COUNTIF(M153:M155,$BG$1))+MIN(Payline!M$4/10,COUNTIF(M154:M156,$BG$1))+MIN(Payline!M$3/10,COUNTIF(M155:M157,$BG$1)),"")</f>
        <v/>
      </c>
      <c r="BK155" s="43" t="str">
        <f>IF($I155&lt;G$14,MIN(Payline!N$5/10,COUNTIF(N153:N155,$BG$1))+MIN(Payline!N$4/10,COUNTIF(N154:N156,$BG$1))+MIN(Payline!N$3/10,COUNTIF(N155:N157,$BG$1)),"")</f>
        <v/>
      </c>
      <c r="BL155" s="46">
        <v>151</v>
      </c>
      <c r="BM155" s="43" t="str" cm="1">
        <f t="array" aca="1" ref="BM155" ca="1">_xlfn.IFS(
    $I155=0,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$I155=1,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$I155=(C$14-2),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$I155=(C$14-1),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$I155&lt;C$14, MIN(Payline!J$5/10, COUNTIF(J153:J155, $BM$1)) +
              MIN(Payline!J$4/10, COUNTIF(J154:J156, $BM$1)) +
              MIN(Payline!J$3/10, COUNTIF(J155:J157, $BM$1)),
    TRUE, ""
)</f>
        <v/>
      </c>
      <c r="BN155" s="43" t="str" cm="1">
        <f t="array" aca="1" ref="BN155" ca="1">_xlfn.IFS(
    $I155=0,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$I155=1,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$I155=(D$14-2),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$I155=(D$14-1),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$I155&lt;D$14, MIN(Payline!K$5/10, COUNTIF(K153:K155, $BM$1)) +
              MIN(Payline!K$4/10, COUNTIF(K154:K156, $BM$1)) +
              MIN(Payline!K$3/10, COUNTIF(K155:K157, $BM$1)),
    TRUE, ""
)</f>
        <v/>
      </c>
      <c r="BO155" s="43" t="str" cm="1">
        <f t="array" aca="1" ref="BO155" ca="1">_xlfn.IFS(
    $I155=0,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$I155=1,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$I155=(E$14-2),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$I155=(E$14-1),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$I155&lt;E$14, MIN(Payline!L$5/10, COUNTIF(L153:L155, $BM$1)) +
              MIN(Payline!L$4/10, COUNTIF(L154:L156, $BM$1)) +
              MIN(Payline!L$3/10, COUNTIF(L155:L157, $BM$1)),
    TRUE, ""
)</f>
        <v/>
      </c>
      <c r="BP155" s="43" t="str" cm="1">
        <f t="array" aca="1" ref="BP155" ca="1">_xlfn.IFS(
    $I155=0,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$I155=1,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$I155=(F$14-2),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$I155=(F$14-1),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$I155&lt;F$14, MIN(Payline!M$5/10, COUNTIF(M153:M155, $BM$1)) +
              MIN(Payline!M$4/10, COUNTIF(M154:M156, $BM$1)) +
              MIN(Payline!M$3/10, COUNTIF(M155:M157, $BM$1)),
    TRUE, ""
)</f>
        <v/>
      </c>
      <c r="BQ155" s="161" t="str" cm="1">
        <f t="array" aca="1" ref="BQ155" ca="1">_xlfn.IFS(
    $I155=0,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$I155=1,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$I155=(G$14-2),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$I155=(G$14-1),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$I155&lt;G$14, MIN(Payline!N$5/10, COUNTIF(N153:N155, $BM$1)) +
              MIN(Payline!N$4/10, COUNTIF(N154:N156, $BM$1)) +
              MIN(Payline!N$3/10, COUNTIF(N155:N157, $BM$1)),
    TRUE, ""
)</f>
        <v/>
      </c>
    </row>
    <row r="156" spans="1:69">
      <c r="A156" s="90" t="s">
        <v>6</v>
      </c>
      <c r="B156" s="63">
        <v>8</v>
      </c>
      <c r="C156" s="90">
        <f t="shared" ca="1" si="37"/>
        <v>1.5</v>
      </c>
      <c r="D156" s="43">
        <f t="shared" ca="1" si="38"/>
        <v>1.8000000000000003</v>
      </c>
      <c r="E156" s="43">
        <f t="shared" ca="1" si="39"/>
        <v>1.5</v>
      </c>
      <c r="F156" s="43">
        <f t="shared" ca="1" si="40"/>
        <v>1.7</v>
      </c>
      <c r="G156" s="89">
        <f t="shared" ca="1" si="41"/>
        <v>1.5</v>
      </c>
      <c r="I156" s="84">
        <v>152</v>
      </c>
      <c r="J156" s="83"/>
      <c r="K156" s="83"/>
      <c r="L156" s="83"/>
      <c r="M156" s="83"/>
      <c r="N156" s="83"/>
      <c r="P156" s="46">
        <v>152</v>
      </c>
      <c r="Q156" s="43" t="str">
        <f>IF($I156&lt;C$14,MIN(Payline!J$5/10,COUNTIF(J154:J156,$Q$1))+MIN(Payline!J$4/10,COUNTIF(J155:J157,$Q$1))+MIN(Payline!J$3/10,COUNTIF(J156:J158,$Q$1)),"")</f>
        <v/>
      </c>
      <c r="R156" s="43" t="str">
        <f>IF($I156&lt;D$14,MIN(Payline!K$5/10,COUNTIF(K154:K156,$Q$1))+MIN(Payline!K$4/10,COUNTIF(K155:K157,$Q$1))+MIN(Payline!K$3/10,COUNTIF(K156:K158,$Q$1)),"")</f>
        <v/>
      </c>
      <c r="S156" s="43" t="str">
        <f>IF($I156&lt;E$14,MIN(Payline!L$5/10,COUNTIF(L154:L156,$Q$1))+MIN(Payline!L$4/10,COUNTIF(L155:L157,$Q$1))+MIN(Payline!L$3/10,COUNTIF(L156:L158,$Q$1)),"")</f>
        <v/>
      </c>
      <c r="T156" s="43" t="str">
        <f>IF($I156&lt;F$14,MIN(Payline!M$5/10,COUNTIF(M154:M156,$Q$1))+MIN(Payline!M$4/10,COUNTIF(M155:M157,$Q$1))+MIN(Payline!M$3/10,COUNTIF(M156:M158,$Q$1)),"")</f>
        <v/>
      </c>
      <c r="U156" s="43" t="str">
        <f>IF($I156&lt;G$14,MIN(Payline!N$5/10,COUNTIF(N154:N156,$Q$1))+MIN(Payline!N$4/10,COUNTIF(N155:N157,$Q$1))+MIN(Payline!N$3/10,COUNTIF(N156:N158,$Q$1)),"")</f>
        <v/>
      </c>
      <c r="V156" s="46">
        <v>152</v>
      </c>
      <c r="W156" s="43" t="str">
        <f>IF($I156&lt;C$14,MIN(Payline!J$5/10,COUNTIF(J154:J156,$W$1))+MIN(Payline!J$4/10,COUNTIF(J155:J157,$W$1))+MIN(Payline!J$3/10,COUNTIF(J156:J158,$W$1)),"")</f>
        <v/>
      </c>
      <c r="X156" s="43" t="str">
        <f>IF($I156&lt;D$14,MIN(Payline!K$5/10,COUNTIF(K154:K156,$W$1))+MIN(Payline!K$4/10,COUNTIF(K155:K157,$W$1))+MIN(Payline!K$3/10,COUNTIF(K156:K158,$W$1)),"")</f>
        <v/>
      </c>
      <c r="Y156" s="43" t="str">
        <f>IF($I156&lt;E$14,MIN(Payline!L$5/10,COUNTIF(L154:L156,$W$1))+MIN(Payline!L$4/10,COUNTIF(L155:L157,$W$1))+MIN(Payline!L$3/10,COUNTIF(L156:L158,$W$1)),"")</f>
        <v/>
      </c>
      <c r="Z156" s="43" t="str">
        <f>IF($I156&lt;F$14,MIN(Payline!M$5/10,COUNTIF(M154:M156,$W$1))+MIN(Payline!M$4/10,COUNTIF(M155:M157,$W$1))+MIN(Payline!M$3/10,COUNTIF(M156:M158,$W$1)),"")</f>
        <v/>
      </c>
      <c r="AA156" s="43" t="str">
        <f>IF($I156&lt;G$14,MIN(Payline!N$5/10,COUNTIF(N154:N156,$W$1))+MIN(Payline!N$4/10,COUNTIF(N155:N157,$W$1))+MIN(Payline!N$3/10,COUNTIF(N156:N158,$W$1)),"")</f>
        <v/>
      </c>
      <c r="AB156" s="46">
        <v>152</v>
      </c>
      <c r="AC156" s="43" t="str">
        <f>IF($I156&lt;C$14,MIN(Payline!J$5/10,COUNTIF(J154:J156,$AC$1))+MIN(Payline!J$4/10,COUNTIF(J155:J157,$AC$1))+MIN(Payline!J$3/10,COUNTIF(J156:J158,$AC$1)),"")</f>
        <v/>
      </c>
      <c r="AD156" s="43" t="str">
        <f>IF($I156&lt;D$14,MIN(Payline!K$5/10,COUNTIF(K154:K156,$AC$1))+MIN(Payline!K$4/10,COUNTIF(K155:K157,$AC$1))+MIN(Payline!K$3/10,COUNTIF(K156:K158,$AC$1)),"")</f>
        <v/>
      </c>
      <c r="AE156" s="43" t="str">
        <f>IF($I156&lt;E$14,MIN(Payline!L$5/10,COUNTIF(L154:L156,$AC$1))+MIN(Payline!L$4/10,COUNTIF(L155:L157,$AC$1))+MIN(Payline!L$3/10,COUNTIF(L156:L158,$AC$1)),"")</f>
        <v/>
      </c>
      <c r="AF156" s="43" t="str">
        <f>IF($I156&lt;F$14,MIN(Payline!M$5/10,COUNTIF(M154:M156,$AC$1))+MIN(Payline!M$4/10,COUNTIF(M155:M157,$AC$1))+MIN(Payline!M$3/10,COUNTIF(M156:M158,$AC$1)),"")</f>
        <v/>
      </c>
      <c r="AG156" s="43" t="str">
        <f>IF($I156&lt;G$14,MIN(Payline!N$5/10,COUNTIF(N154:N156,$AC$1))+MIN(Payline!N$4/10,COUNTIF(N155:N157,$AC$1))+MIN(Payline!N$3/10,COUNTIF(N156:N158,$AC$1)),"")</f>
        <v/>
      </c>
      <c r="AH156" s="46">
        <v>152</v>
      </c>
      <c r="AI156" s="43" t="str">
        <f>IF($I156&lt;C$14,MIN(Payline!J$5/10,COUNTIF(J154:J156,$AI$1))+MIN(Payline!J$4/10,COUNTIF(J155:J157,$AI$1))+MIN(Payline!J$3/10,COUNTIF(J156:J158,$AI$1)),"")</f>
        <v/>
      </c>
      <c r="AJ156" s="43" t="str">
        <f>IF($I156&lt;D$14,MIN(Payline!K$5/10,COUNTIF(K154:K156,$AI$1))+MIN(Payline!K$4/10,COUNTIF(K155:K157,$AI$1))+MIN(Payline!K$3/10,COUNTIF(K156:K158,$AI$1)),"")</f>
        <v/>
      </c>
      <c r="AK156" s="43" t="str">
        <f>IF($I156&lt;E$14,MIN(Payline!L$5/10,COUNTIF(L154:L156,$AI$1))+MIN(Payline!L$4/10,COUNTIF(L155:L157,$AI$1))+MIN(Payline!L$3/10,COUNTIF(L156:L158,$AI$1)),"")</f>
        <v/>
      </c>
      <c r="AL156" s="43" t="str">
        <f>IF($I156&lt;F$14,MIN(Payline!M$5/10,COUNTIF(M154:M156,$AI$1))+MIN(Payline!M$4/10,COUNTIF(M155:M157,$AI$1))+MIN(Payline!M$3/10,COUNTIF(M156:M158,$AI$1)),"")</f>
        <v/>
      </c>
      <c r="AM156" s="43" t="str">
        <f>IF($I156&lt;G$14,MIN(Payline!N$5/10,COUNTIF(N154:N156,$AI$1))+MIN(Payline!N$4/10,COUNTIF(N155:N157,$AI$1))+MIN(Payline!N$3/10,COUNTIF(N156:N158,$AI$1)),"")</f>
        <v/>
      </c>
      <c r="AN156" s="46">
        <v>152</v>
      </c>
      <c r="AO156" s="43" t="str">
        <f>IF($I156&lt;C$14,MIN(Payline!J$5/10,COUNTIF(J154:J156,$AO$1))+MIN(Payline!J$4/10,COUNTIF(J155:J157,$AO$1))+MIN(Payline!J$3/10,COUNTIF(J156:J158,$AO$1)),"")</f>
        <v/>
      </c>
      <c r="AP156" s="43" t="str">
        <f>IF($I156&lt;D$14,MIN(Payline!K$5/10,COUNTIF(K154:K156,$AO$1))+MIN(Payline!K$4/10,COUNTIF(K155:K157,$AO$1))+MIN(Payline!K$3/10,COUNTIF(K156:K158,$AO$1)),"")</f>
        <v/>
      </c>
      <c r="AQ156" s="43" t="str">
        <f>IF($I156&lt;E$14,MIN(Payline!L$5/10,COUNTIF(L154:L156,$AO$1))+MIN(Payline!L$4/10,COUNTIF(L155:L157,$AO$1))+MIN(Payline!L$3/10,COUNTIF(L156:L158,$AO$1)),"")</f>
        <v/>
      </c>
      <c r="AR156" s="43" t="str">
        <f>IF($I156&lt;F$14,MIN(Payline!M$5/10,COUNTIF(M154:M156,$AO$1))+MIN(Payline!M$4/10,COUNTIF(M155:M157,$AO$1))+MIN(Payline!M$3/10,COUNTIF(M156:M158,$AO$1)),"")</f>
        <v/>
      </c>
      <c r="AS156" s="43" t="str">
        <f>IF($I156&lt;G$14,MIN(Payline!N$5/10,COUNTIF(N154:N156,$AO$1))+MIN(Payline!N$4/10,COUNTIF(N155:N157,$AO$1))+MIN(Payline!N$3/10,COUNTIF(N156:N158,$AO$1)),"")</f>
        <v/>
      </c>
      <c r="AT156" s="46">
        <v>152</v>
      </c>
      <c r="AU156" s="43" t="str">
        <f>IF($I156&lt;C$14,MIN(Payline!J$5/10,COUNTIF(J154:J156,$AU$1))+MIN(Payline!J$4/10,COUNTIF(J155:J157,$AU$1))+MIN(Payline!J$3/10,COUNTIF(J156:J158,$AU$1)),"")</f>
        <v/>
      </c>
      <c r="AV156" s="43" t="str">
        <f>IF($I156&lt;D$14,MIN(Payline!K$5/10,COUNTIF(K154:K156,$AU$1))+MIN(Payline!K$4/10,COUNTIF(K155:K157,$AU$1))+MIN(Payline!K$3/10,COUNTIF(K156:K158,$AU$1)),"")</f>
        <v/>
      </c>
      <c r="AW156" s="43" t="str">
        <f>IF($I156&lt;E$14,MIN(Payline!L$5/10,COUNTIF(L154:L156,$AU$1))+MIN(Payline!L$4/10,COUNTIF(L155:L157,$AU$1))+MIN(Payline!L$3/10,COUNTIF(L156:L158,$AU$1)),"")</f>
        <v/>
      </c>
      <c r="AX156" s="43" t="str">
        <f>IF($I156&lt;F$14,MIN(Payline!M$5/10,COUNTIF(M154:M156,$AU$1))+MIN(Payline!M$4/10,COUNTIF(M155:M157,$AU$1))+MIN(Payline!M$3/10,COUNTIF(M156:M158,$AU$1)),"")</f>
        <v/>
      </c>
      <c r="AY156" s="43" t="str">
        <f>IF($I156&lt;G$14,MIN(Payline!N$5/10,COUNTIF(N154:N156,$AU$1))+MIN(Payline!N$4/10,COUNTIF(N155:N157,$AU$1))+MIN(Payline!N$3/10,COUNTIF(N156:N158,$AU$1)),"")</f>
        <v/>
      </c>
      <c r="AZ156" s="46">
        <v>152</v>
      </c>
      <c r="BA156" s="43" t="str" cm="1">
        <f t="array" aca="1" ref="BA156" ca="1">_xlfn.IFS(
    $I156=0,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$I156&lt;C$14, MIN(Payline!J$5/10, COUNTIF(J154:J156, $BA$1)) +
              MIN(Payline!J$4/10, COUNTIF(J155:J157, $BA$1)) +
              MIN(Payline!J$3/10, COUNTIF(J156:J158, $BA$1)),
    TRUE, ""
)</f>
        <v/>
      </c>
      <c r="BB156" s="43" t="str" cm="1">
        <f t="array" aca="1" ref="BB156" ca="1">_xlfn.IFS(
    $I156=0,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$I156&lt;D$14, MIN(Payline!K$5/10, COUNTIF(K154:K156, $BA$1)) +
              MIN(Payline!K$4/10, COUNTIF(K155:K157, $BA$1)) +
              MIN(Payline!K$3/10, COUNTIF(K156:K158, $BA$1)),
    TRUE, ""
)</f>
        <v/>
      </c>
      <c r="BC156" s="43" t="str" cm="1">
        <f t="array" aca="1" ref="BC156" ca="1">_xlfn.IFS(
    $I156=0,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$I156&lt;E$14, MIN(Payline!L$5/10, COUNTIF(L154:L156, $BA$1)) +
              MIN(Payline!L$4/10, COUNTIF(L155:L157, $BA$1)) +
              MIN(Payline!L$3/10, COUNTIF(L156:L158, $BA$1)),
    TRUE, ""
)</f>
        <v/>
      </c>
      <c r="BD156" s="43" t="str" cm="1">
        <f t="array" aca="1" ref="BD156" ca="1">_xlfn.IFS(
    $I156=0,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$I156&lt;F$14, MIN(Payline!M$5/10, COUNTIF(M154:M156, $BA$1)) +
              MIN(Payline!M$4/10, COUNTIF(M155:M157, $BA$1)) +
              MIN(Payline!M$3/10, COUNTIF(M156:M158, $BA$1)),
    TRUE, ""
)</f>
        <v/>
      </c>
      <c r="BE156" s="43" t="str" cm="1">
        <f t="array" aca="1" ref="BE156" ca="1">_xlfn.IFS(
    $I156=0,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$I156&lt;G$14, MIN(Payline!N$5/10, COUNTIF(N154:N156, $BA$1)) +
              MIN(Payline!N$4/10, COUNTIF(N155:N157, $BA$1)) +
              MIN(Payline!N$3/10, COUNTIF(N156:N158, $BA$1)),
    TRUE, ""
)</f>
        <v/>
      </c>
      <c r="BF156" s="46">
        <v>152</v>
      </c>
      <c r="BG156" s="43" t="str">
        <f>IF($I156&lt;C$14,MIN(Payline!J$5/10,COUNTIF(J154:J156,$BG$1))+MIN(Payline!J$4/10,COUNTIF(J155:J157,$BG$1))+MIN(Payline!J$3/10,COUNTIF(J156:J158,$BG$1)),"")</f>
        <v/>
      </c>
      <c r="BH156" s="43" t="str">
        <f>IF($I156&lt;D$14,MIN(Payline!K$5/10,COUNTIF(K154:K156,$BG$1))+MIN(Payline!K$4/10,COUNTIF(K155:K157,$BG$1))+MIN(Payline!K$3/10,COUNTIF(K156:K158,$BG$1)),"")</f>
        <v/>
      </c>
      <c r="BI156" s="43" t="str">
        <f>IF($I156&lt;E$14,MIN(Payline!L$5/10,COUNTIF(L154:L156,$BG$1))+MIN(Payline!L$4/10,COUNTIF(L155:L157,$BG$1))+MIN(Payline!L$3/10,COUNTIF(L156:L158,$BG$1)),"")</f>
        <v/>
      </c>
      <c r="BJ156" s="43" t="str">
        <f>IF($I156&lt;F$14,MIN(Payline!M$5/10,COUNTIF(M154:M156,$BG$1))+MIN(Payline!M$4/10,COUNTIF(M155:M157,$BG$1))+MIN(Payline!M$3/10,COUNTIF(M156:M158,$BG$1)),"")</f>
        <v/>
      </c>
      <c r="BK156" s="43" t="str">
        <f>IF($I156&lt;G$14,MIN(Payline!N$5/10,COUNTIF(N154:N156,$BG$1))+MIN(Payline!N$4/10,COUNTIF(N155:N157,$BG$1))+MIN(Payline!N$3/10,COUNTIF(N156:N158,$BG$1)),"")</f>
        <v/>
      </c>
      <c r="BL156" s="46">
        <v>152</v>
      </c>
      <c r="BM156" s="43" t="str" cm="1">
        <f t="array" aca="1" ref="BM156" ca="1">_xlfn.IFS(
    $I156=0, MIN(Payline!J$5/10, COUNTIF(INDIRECT(ADDRESS(C$14+2, COLUMN(J$1))), $BM$1) + COUNTIF(INDIRECT(ADDRESS(C$14+3, COLUMN(J$1))), $BM$1) + COUNTIF(J$4, $BM$1)) +
          MIN(Payline!J$4/10, COUNTIF(INDIRECT(ADDRESS(C$14+3, COLUMN(J$1))), $BM$1) + COUNTIF(J$4, $BM$1) + COUNTIF(J$5, $BM$1)) +
          MIN(Payline!J$3/10, COUNTIF(J$4:J$6, $BM$1)),
    $I156=1, MIN(Payline!J$5/10, COUNTIF(INDIRECT(ADDRESS(C$14+3, COLUMN(J$1))), $BM$1) + COUNTIF(J$4, $BM$1) + COUNTIF(J$5, $BM$1)) +
          MIN(Payline!J$4/10, COUNTIF(J$4, $BM$1) + COUNTIF(J$5, $BM$1) + COUNTIF(J$6, $BM$1)) +
          MIN(Payline!J$3/10, COUNTIF(J$5:J$7, $BM$1)),
    $I156=(C$14-2), MIN(Payline!J$5/10, COUNTIF(INDIRECT(ADDRESS(C$14, COLUMN(J$1)) &amp; ":" &amp; ADDRESS(C$14+2, COLUMN(J$1))), $BM$1)) +
                 MIN(Payline!J$4/10, COUNTIF(INDIRECT(ADDRESS(C$14+1, COLUMN(J$1)) &amp; ":" &amp; ADDRESS(C$14+3, COLUMN(J$1))), $BM$1)) +
                 MIN(Payline!J$3/10, COUNTIF(INDIRECT(ADDRESS(C$14+2, COLUMN(J$1)) &amp; ":" &amp; ADDRESS(C$14+3, COLUMN(J$1))), $BM$1) + COUNTIF(J$4, $BM$1)),
    $I156=(C$14-1), MIN(Payline!J$5/10, COUNTIF(INDIRECT(ADDRESS(C$14+1, COLUMN(J$1)) &amp; ":" &amp; ADDRESS(C$14+3, COLUMN(J$1))), $BM$1)) +
                 MIN(Payline!J$4/10, COUNTIF(INDIRECT(ADDRESS(C$14+2, COLUMN(J$1)) &amp; ":" &amp; ADDRESS(C$14+3, COLUMN(J$1))), $BM$1) + COUNTIF(J$4, $BM$1)) +
                 MIN(Payline!J$3/10, COUNTIF(INDIRECT(ADDRESS(C$14+3, COLUMN(J$1))), $BM$1) + COUNTIF(J$4:J$5, $BM$1)),
    $I156&lt;C$14, MIN(Payline!J$5/10, COUNTIF(J154:J156, $BM$1)) +
              MIN(Payline!J$4/10, COUNTIF(J155:J157, $BM$1)) +
              MIN(Payline!J$3/10, COUNTIF(J156:J158, $BM$1)),
    TRUE, ""
)</f>
        <v/>
      </c>
      <c r="BN156" s="43" t="str" cm="1">
        <f t="array" aca="1" ref="BN156" ca="1">_xlfn.IFS(
    $I156=0, MIN(Payline!K$5/10, COUNTIF(INDIRECT(ADDRESS(D$14+2, COLUMN(K$1))), $BM$1) + COUNTIF(INDIRECT(ADDRESS(D$14+3, COLUMN(K$1))), $BM$1) + COUNTIF(K$4, $BM$1)) +
          MIN(Payline!K$4/10, COUNTIF(INDIRECT(ADDRESS(D$14+3, COLUMN(K$1))), $BM$1) + COUNTIF(K$4, $BM$1) + COUNTIF(K$5, $BM$1)) +
          MIN(Payline!K$3/10, COUNTIF(K$4:K$6, $BM$1)),
    $I156=1, MIN(Payline!K$5/10, COUNTIF(INDIRECT(ADDRESS(D$14+3, COLUMN(K$1))), $BM$1) + COUNTIF(K$4, $BM$1) + COUNTIF(K$5, $BM$1)) +
          MIN(Payline!K$4/10, COUNTIF(K$4, $BM$1) + COUNTIF(K$5, $BM$1) + COUNTIF(K$6, $BM$1)) +
          MIN(Payline!K$3/10, COUNTIF(K$5:K$7, $BM$1)),
    $I156=(D$14-2), MIN(Payline!K$5/10, COUNTIF(INDIRECT(ADDRESS(D$14, COLUMN(K$1)) &amp; ":" &amp; ADDRESS(D$14+2, COLUMN(K$1))), $BM$1)) +
                 MIN(Payline!K$4/10, COUNTIF(INDIRECT(ADDRESS(D$14+1, COLUMN(K$1)) &amp; ":" &amp; ADDRESS(D$14+3, COLUMN(K$1))), $BM$1)) +
                 MIN(Payline!K$3/10, COUNTIF(INDIRECT(ADDRESS(D$14+2, COLUMN(K$1)) &amp; ":" &amp; ADDRESS(D$14+3, COLUMN(K$1))), $BM$1) + COUNTIF(K$4, $BM$1)),
    $I156=(D$14-1), MIN(Payline!K$5/10, COUNTIF(INDIRECT(ADDRESS(D$14+1, COLUMN(K$1)) &amp; ":" &amp; ADDRESS(D$14+3, COLUMN(K$1))), $BM$1)) +
                 MIN(Payline!K$4/10, COUNTIF(INDIRECT(ADDRESS(D$14+2, COLUMN(K$1)) &amp; ":" &amp; ADDRESS(D$14+3, COLUMN(K$1))), $BM$1) + COUNTIF(K$4, $BM$1)) +
                 MIN(Payline!K$3/10, COUNTIF(INDIRECT(ADDRESS(D$14+3, COLUMN(K$1))), $BM$1) + COUNTIF(K$4:K$5, $BM$1)),
    $I156&lt;D$14, MIN(Payline!K$5/10, COUNTIF(K154:K156, $BM$1)) +
              MIN(Payline!K$4/10, COUNTIF(K155:K157, $BM$1)) +
              MIN(Payline!K$3/10, COUNTIF(K156:K158, $BM$1)),
    TRUE, ""
)</f>
        <v/>
      </c>
      <c r="BO156" s="43" t="str" cm="1">
        <f t="array" aca="1" ref="BO156" ca="1">_xlfn.IFS(
    $I156=0, MIN(Payline!L$5/10, COUNTIF(INDIRECT(ADDRESS(E$14+2, COLUMN(L$1))), $BM$1) + COUNTIF(INDIRECT(ADDRESS(E$14+3, COLUMN(L$1))), $BM$1) + COUNTIF(L$4, $BM$1)) +
          MIN(Payline!L$4/10, COUNTIF(INDIRECT(ADDRESS(E$14+3, COLUMN(L$1))), $BM$1) + COUNTIF(L$4, $BM$1) + COUNTIF(L$5, $BM$1)) +
          MIN(Payline!L$3/10, COUNTIF(L$4:L$6, $BM$1)),
    $I156=1, MIN(Payline!L$5/10, COUNTIF(INDIRECT(ADDRESS(E$14+3, COLUMN(L$1))), $BM$1) + COUNTIF(L$4, $BM$1) + COUNTIF(L$5, $BM$1)) +
          MIN(Payline!L$4/10, COUNTIF(L$4, $BM$1) + COUNTIF(L$5, $BM$1) + COUNTIF(L$6, $BM$1)) +
          MIN(Payline!L$3/10, COUNTIF(L$5:L$7, $BM$1)),
    $I156=(E$14-2), MIN(Payline!L$5/10, COUNTIF(INDIRECT(ADDRESS(E$14, COLUMN(L$1)) &amp; ":" &amp; ADDRESS(E$14+2, COLUMN(L$1))), $BM$1)) +
                 MIN(Payline!L$4/10, COUNTIF(INDIRECT(ADDRESS(E$14+1, COLUMN(L$1)) &amp; ":" &amp; ADDRESS(E$14+3, COLUMN(L$1))), $BM$1)) +
                 MIN(Payline!L$3/10, COUNTIF(INDIRECT(ADDRESS(E$14+2, COLUMN(L$1)) &amp; ":" &amp; ADDRESS(E$14+3, COLUMN(L$1))), $BM$1) + COUNTIF(L$4, $BM$1)),
    $I156=(E$14-1), MIN(Payline!L$5/10, COUNTIF(INDIRECT(ADDRESS(E$14+1, COLUMN(L$1)) &amp; ":" &amp; ADDRESS(E$14+3, COLUMN(L$1))), $BM$1)) +
                 MIN(Payline!L$4/10, COUNTIF(INDIRECT(ADDRESS(E$14+2, COLUMN(L$1)) &amp; ":" &amp; ADDRESS(E$14+3, COLUMN(L$1))), $BM$1) + COUNTIF(L$4, $BM$1)) +
                 MIN(Payline!L$3/10, COUNTIF(INDIRECT(ADDRESS(E$14+3, COLUMN(L$1))), $BM$1) + COUNTIF(L$4:L$5, $BM$1)),
    $I156&lt;E$14, MIN(Payline!L$5/10, COUNTIF(L154:L156, $BM$1)) +
              MIN(Payline!L$4/10, COUNTIF(L155:L157, $BM$1)) +
              MIN(Payline!L$3/10, COUNTIF(L156:L158, $BM$1)),
    TRUE, ""
)</f>
        <v/>
      </c>
      <c r="BP156" s="43" t="str" cm="1">
        <f t="array" aca="1" ref="BP156" ca="1">_xlfn.IFS(
    $I156=0, MIN(Payline!M$5/10, COUNTIF(INDIRECT(ADDRESS(F$14+2, COLUMN(M$1))), $BM$1) + COUNTIF(INDIRECT(ADDRESS(F$14+3, COLUMN(M$1))), $BM$1) + COUNTIF(M$4, $BM$1)) +
          MIN(Payline!M$4/10, COUNTIF(INDIRECT(ADDRESS(F$14+3, COLUMN(M$1))), $BM$1) + COUNTIF(M$4, $BM$1) + COUNTIF(M$5, $BM$1)) +
          MIN(Payline!M$3/10, COUNTIF(M$4:M$6, $BM$1)),
    $I156=1, MIN(Payline!M$5/10, COUNTIF(INDIRECT(ADDRESS(F$14+3, COLUMN(M$1))), $BM$1) + COUNTIF(M$4, $BM$1) + COUNTIF(M$5, $BM$1)) +
          MIN(Payline!M$4/10, COUNTIF(M$4, $BM$1) + COUNTIF(M$5, $BM$1) + COUNTIF(M$6, $BM$1)) +
          MIN(Payline!M$3/10, COUNTIF(M$5:M$7, $BM$1)),
    $I156=(F$14-2), MIN(Payline!M$5/10, COUNTIF(INDIRECT(ADDRESS(F$14, COLUMN(M$1)) &amp; ":" &amp; ADDRESS(F$14+2, COLUMN(M$1))), $BM$1)) +
                 MIN(Payline!M$4/10, COUNTIF(INDIRECT(ADDRESS(F$14+1, COLUMN(M$1)) &amp; ":" &amp; ADDRESS(F$14+3, COLUMN(M$1))), $BM$1)) +
                 MIN(Payline!M$3/10, COUNTIF(INDIRECT(ADDRESS(F$14+2, COLUMN(M$1)) &amp; ":" &amp; ADDRESS(F$14+3, COLUMN(M$1))), $BM$1) + COUNTIF(M$4, $BM$1)),
    $I156=(F$14-1), MIN(Payline!M$5/10, COUNTIF(INDIRECT(ADDRESS(F$14+1, COLUMN(M$1)) &amp; ":" &amp; ADDRESS(F$14+3, COLUMN(M$1))), $BM$1)) +
                 MIN(Payline!M$4/10, COUNTIF(INDIRECT(ADDRESS(F$14+2, COLUMN(M$1)) &amp; ":" &amp; ADDRESS(F$14+3, COLUMN(M$1))), $BM$1) + COUNTIF(M$4, $BM$1)) +
                 MIN(Payline!M$3/10, COUNTIF(INDIRECT(ADDRESS(F$14+3, COLUMN(M$1))), $BM$1) + COUNTIF(M$4:M$5, $BM$1)),
    $I156&lt;F$14, MIN(Payline!M$5/10, COUNTIF(M154:M156, $BM$1)) +
              MIN(Payline!M$4/10, COUNTIF(M155:M157, $BM$1)) +
              MIN(Payline!M$3/10, COUNTIF(M156:M158, $BM$1)),
    TRUE, ""
)</f>
        <v/>
      </c>
      <c r="BQ156" s="161" t="str" cm="1">
        <f t="array" aca="1" ref="BQ156" ca="1">_xlfn.IFS(
    $I156=0, MIN(Payline!N$5/10, COUNTIF(INDIRECT(ADDRESS(G$14+2, COLUMN(N$1))), $BM$1) + COUNTIF(INDIRECT(ADDRESS(G$14+3, COLUMN(N$1))), $BM$1) + COUNTIF(N$4, $BM$1)) +
          MIN(Payline!N$4/10, COUNTIF(INDIRECT(ADDRESS(G$14+3, COLUMN(N$1))), $BM$1) + COUNTIF(N$4, $BM$1) + COUNTIF(N$5, $BM$1)) +
          MIN(Payline!N$3/10, COUNTIF(N$4:N$6, $BM$1)),
    $I156=1, MIN(Payline!N$5/10, COUNTIF(INDIRECT(ADDRESS(G$14+3, COLUMN(N$1))), $BM$1) + COUNTIF(N$4, $BM$1) + COUNTIF(N$5, $BM$1)) +
          MIN(Payline!N$4/10, COUNTIF(N$4, $BM$1) + COUNTIF(N$5, $BM$1) + COUNTIF(N$6, $BM$1)) +
          MIN(Payline!N$3/10, COUNTIF(N$5:N$7, $BM$1)),
    $I156=(G$14-2), MIN(Payline!N$5/10, COUNTIF(INDIRECT(ADDRESS(G$14, COLUMN(N$1)) &amp; ":" &amp; ADDRESS(G$14+2, COLUMN(N$1))), $BM$1)) +
                 MIN(Payline!N$4/10, COUNTIF(INDIRECT(ADDRESS(G$14+1, COLUMN(N$1)) &amp; ":" &amp; ADDRESS(G$14+3, COLUMN(N$1))), $BM$1)) +
                 MIN(Payline!N$3/10, COUNTIF(INDIRECT(ADDRESS(G$14+2, COLUMN(N$1)) &amp; ":" &amp; ADDRESS(G$14+3, COLUMN(N$1))), $BM$1) + COUNTIF(N$4, $BM$1)),
    $I156=(G$14-1), MIN(Payline!N$5/10, COUNTIF(INDIRECT(ADDRESS(G$14+1, COLUMN(N$1)) &amp; ":" &amp; ADDRESS(G$14+3, COLUMN(N$1))), $BM$1)) +
                 MIN(Payline!N$4/10, COUNTIF(INDIRECT(ADDRESS(G$14+2, COLUMN(N$1)) &amp; ":" &amp; ADDRESS(G$14+3, COLUMN(N$1))), $BM$1) + COUNTIF(N$4, $BM$1)) +
                 MIN(Payline!N$3/10, COUNTIF(INDIRECT(ADDRESS(G$14+3, COLUMN(N$1))), $BM$1) + COUNTIF(N$4:N$5, $BM$1)),
    $I156&lt;G$14, MIN(Payline!N$5/10, COUNTIF(N154:N156, $BM$1)) +
              MIN(Payline!N$4/10, COUNTIF(N155:N157, $BM$1)) +
              MIN(Payline!N$3/10, COUNTIF(N156:N158, $BM$1)),
    TRUE, ""
)</f>
        <v/>
      </c>
    </row>
    <row r="157" spans="1:69" ht="16.5" thickBot="1">
      <c r="A157" s="88" t="s">
        <v>5</v>
      </c>
      <c r="B157" s="35">
        <v>9</v>
      </c>
      <c r="C157" s="88">
        <f t="shared" ca="1" si="37"/>
        <v>2.2999999999999998</v>
      </c>
      <c r="D157" s="87">
        <f t="shared" ca="1" si="38"/>
        <v>2.2999999999999998</v>
      </c>
      <c r="E157" s="87">
        <f t="shared" ca="1" si="39"/>
        <v>2.2999999999999998</v>
      </c>
      <c r="F157" s="87">
        <f t="shared" ca="1" si="40"/>
        <v>2.7</v>
      </c>
      <c r="G157" s="86">
        <f t="shared" ca="1" si="41"/>
        <v>2.7</v>
      </c>
      <c r="I157" s="84">
        <v>153</v>
      </c>
      <c r="J157" s="83"/>
      <c r="K157" s="83"/>
      <c r="L157" s="83"/>
      <c r="M157" s="83"/>
      <c r="N157" s="83"/>
      <c r="P157" s="46">
        <v>153</v>
      </c>
      <c r="Q157" s="43" t="str">
        <f>IF($I157&lt;C$14,MIN(Payline!J$5/10,COUNTIF(J155:J157,$Q$1))+MIN(Payline!J$4/10,COUNTIF(J156:J158,$Q$1))+MIN(Payline!J$3/10,COUNTIF(J157:J159,$Q$1)),"")</f>
        <v/>
      </c>
      <c r="R157" s="43" t="str">
        <f>IF($I157&lt;D$14,MIN(Payline!K$5/10,COUNTIF(K155:K157,$Q$1))+MIN(Payline!K$4/10,COUNTIF(K156:K158,$Q$1))+MIN(Payline!K$3/10,COUNTIF(K157:K159,$Q$1)),"")</f>
        <v/>
      </c>
      <c r="S157" s="43" t="str">
        <f>IF($I157&lt;E$14,MIN(Payline!L$5/10,COUNTIF(L155:L157,$Q$1))+MIN(Payline!L$4/10,COUNTIF(L156:L158,$Q$1))+MIN(Payline!L$3/10,COUNTIF(L157:L159,$Q$1)),"")</f>
        <v/>
      </c>
      <c r="T157" s="43" t="str">
        <f>IF($I157&lt;F$14,MIN(Payline!M$5/10,COUNTIF(M155:M157,$Q$1))+MIN(Payline!M$4/10,COUNTIF(M156:M158,$Q$1))+MIN(Payline!M$3/10,COUNTIF(M157:M159,$Q$1)),"")</f>
        <v/>
      </c>
      <c r="U157" s="43" t="str">
        <f>IF($I157&lt;G$14,MIN(Payline!N$5/10,COUNTIF(N155:N157,$Q$1))+MIN(Payline!N$4/10,COUNTIF(N156:N158,$Q$1))+MIN(Payline!N$3/10,COUNTIF(N157:N159,$Q$1)),"")</f>
        <v/>
      </c>
      <c r="V157" s="46">
        <v>153</v>
      </c>
      <c r="W157" s="43" t="str">
        <f>IF($I157&lt;C$14,MIN(Payline!J$5/10,COUNTIF(J155:J157,$W$1))+MIN(Payline!J$4/10,COUNTIF(J156:J158,$W$1))+MIN(Payline!J$3/10,COUNTIF(J157:J159,$W$1)),"")</f>
        <v/>
      </c>
      <c r="X157" s="43" t="str">
        <f>IF($I157&lt;D$14,MIN(Payline!K$5/10,COUNTIF(K155:K157,$W$1))+MIN(Payline!K$4/10,COUNTIF(K156:K158,$W$1))+MIN(Payline!K$3/10,COUNTIF(K157:K159,$W$1)),"")</f>
        <v/>
      </c>
      <c r="Y157" s="43" t="str">
        <f>IF($I157&lt;E$14,MIN(Payline!L$5/10,COUNTIF(L155:L157,$W$1))+MIN(Payline!L$4/10,COUNTIF(L156:L158,$W$1))+MIN(Payline!L$3/10,COUNTIF(L157:L159,$W$1)),"")</f>
        <v/>
      </c>
      <c r="Z157" s="43" t="str">
        <f>IF($I157&lt;F$14,MIN(Payline!M$5/10,COUNTIF(M155:M157,$W$1))+MIN(Payline!M$4/10,COUNTIF(M156:M158,$W$1))+MIN(Payline!M$3/10,COUNTIF(M157:M159,$W$1)),"")</f>
        <v/>
      </c>
      <c r="AA157" s="43" t="str">
        <f>IF($I157&lt;G$14,MIN(Payline!N$5/10,COUNTIF(N155:N157,$W$1))+MIN(Payline!N$4/10,COUNTIF(N156:N158,$W$1))+MIN(Payline!N$3/10,COUNTIF(N157:N159,$W$1)),"")</f>
        <v/>
      </c>
      <c r="AB157" s="46">
        <v>153</v>
      </c>
      <c r="AC157" s="43" t="str">
        <f>IF($I157&lt;C$14,MIN(Payline!J$5/10,COUNTIF(J155:J157,$AC$1))+MIN(Payline!J$4/10,COUNTIF(J156:J158,$AC$1))+MIN(Payline!J$3/10,COUNTIF(J157:J159,$AC$1)),"")</f>
        <v/>
      </c>
      <c r="AD157" s="43" t="str">
        <f>IF($I157&lt;D$14,MIN(Payline!K$5/10,COUNTIF(K155:K157,$AC$1))+MIN(Payline!K$4/10,COUNTIF(K156:K158,$AC$1))+MIN(Payline!K$3/10,COUNTIF(K157:K159,$AC$1)),"")</f>
        <v/>
      </c>
      <c r="AE157" s="43" t="str">
        <f>IF($I157&lt;E$14,MIN(Payline!L$5/10,COUNTIF(L155:L157,$AC$1))+MIN(Payline!L$4/10,COUNTIF(L156:L158,$AC$1))+MIN(Payline!L$3/10,COUNTIF(L157:L159,$AC$1)),"")</f>
        <v/>
      </c>
      <c r="AF157" s="43" t="str">
        <f>IF($I157&lt;F$14,MIN(Payline!M$5/10,COUNTIF(M155:M157,$AC$1))+MIN(Payline!M$4/10,COUNTIF(M156:M158,$AC$1))+MIN(Payline!M$3/10,COUNTIF(M157:M159,$AC$1)),"")</f>
        <v/>
      </c>
      <c r="AG157" s="43" t="str">
        <f>IF($I157&lt;G$14,MIN(Payline!N$5/10,COUNTIF(N155:N157,$AC$1))+MIN(Payline!N$4/10,COUNTIF(N156:N158,$AC$1))+MIN(Payline!N$3/10,COUNTIF(N157:N159,$AC$1)),"")</f>
        <v/>
      </c>
      <c r="AH157" s="46">
        <v>153</v>
      </c>
      <c r="AI157" s="43" t="str">
        <f>IF($I157&lt;C$14,MIN(Payline!J$5/10,COUNTIF(J155:J157,$AI$1))+MIN(Payline!J$4/10,COUNTIF(J156:J158,$AI$1))+MIN(Payline!J$3/10,COUNTIF(J157:J159,$AI$1)),"")</f>
        <v/>
      </c>
      <c r="AJ157" s="43" t="str">
        <f>IF($I157&lt;D$14,MIN(Payline!K$5/10,COUNTIF(K155:K157,$AI$1))+MIN(Payline!K$4/10,COUNTIF(K156:K158,$AI$1))+MIN(Payline!K$3/10,COUNTIF(K157:K159,$AI$1)),"")</f>
        <v/>
      </c>
      <c r="AK157" s="43" t="str">
        <f>IF($I157&lt;E$14,MIN(Payline!L$5/10,COUNTIF(L155:L157,$AI$1))+MIN(Payline!L$4/10,COUNTIF(L156:L158,$AI$1))+MIN(Payline!L$3/10,COUNTIF(L157:L159,$AI$1)),"")</f>
        <v/>
      </c>
      <c r="AL157" s="43" t="str">
        <f>IF($I157&lt;F$14,MIN(Payline!M$5/10,COUNTIF(M155:M157,$AI$1))+MIN(Payline!M$4/10,COUNTIF(M156:M158,$AI$1))+MIN(Payline!M$3/10,COUNTIF(M157:M159,$AI$1)),"")</f>
        <v/>
      </c>
      <c r="AM157" s="43" t="str">
        <f>IF($I157&lt;G$14,MIN(Payline!N$5/10,COUNTIF(N155:N157,$AI$1))+MIN(Payline!N$4/10,COUNTIF(N156:N158,$AI$1))+MIN(Payline!N$3/10,COUNTIF(N157:N159,$AI$1)),"")</f>
        <v/>
      </c>
      <c r="AN157" s="46">
        <v>153</v>
      </c>
      <c r="AO157" s="43" t="str">
        <f>IF($I157&lt;C$14,MIN(Payline!J$5/10,COUNTIF(J155:J157,$AO$1))+MIN(Payline!J$4/10,COUNTIF(J156:J158,$AO$1))+MIN(Payline!J$3/10,COUNTIF(J157:J159,$AO$1)),"")</f>
        <v/>
      </c>
      <c r="AP157" s="43" t="str">
        <f>IF($I157&lt;D$14,MIN(Payline!K$5/10,COUNTIF(K155:K157,$AO$1))+MIN(Payline!K$4/10,COUNTIF(K156:K158,$AO$1))+MIN(Payline!K$3/10,COUNTIF(K157:K159,$AO$1)),"")</f>
        <v/>
      </c>
      <c r="AQ157" s="43" t="str">
        <f>IF($I157&lt;E$14,MIN(Payline!L$5/10,COUNTIF(L155:L157,$AO$1))+MIN(Payline!L$4/10,COUNTIF(L156:L158,$AO$1))+MIN(Payline!L$3/10,COUNTIF(L157:L159,$AO$1)),"")</f>
        <v/>
      </c>
      <c r="AR157" s="43" t="str">
        <f>IF($I157&lt;F$14,MIN(Payline!M$5/10,COUNTIF(M155:M157,$AO$1))+MIN(Payline!M$4/10,COUNTIF(M156:M158,$AO$1))+MIN(Payline!M$3/10,COUNTIF(M157:M159,$AO$1)),"")</f>
        <v/>
      </c>
      <c r="AS157" s="43" t="str">
        <f>IF($I157&lt;G$14,MIN(Payline!N$5/10,COUNTIF(N155:N157,$AO$1))+MIN(Payline!N$4/10,COUNTIF(N156:N158,$AO$1))+MIN(Payline!N$3/10,COUNTIF(N157:N159,$AO$1)),"")</f>
        <v/>
      </c>
      <c r="AT157" s="46">
        <v>153</v>
      </c>
      <c r="AU157" s="43" t="str">
        <f>IF($I157&lt;C$14,MIN(Payline!J$5/10,COUNTIF(J155:J157,$AU$1))+MIN(Payline!J$4/10,COUNTIF(J156:J158,$AU$1))+MIN(Payline!J$3/10,COUNTIF(J157:J159,$AU$1)),"")</f>
        <v/>
      </c>
      <c r="AV157" s="43" t="str">
        <f>IF($I157&lt;D$14,MIN(Payline!K$5/10,COUNTIF(K155:K157,$AU$1))+MIN(Payline!K$4/10,COUNTIF(K156:K158,$AU$1))+MIN(Payline!K$3/10,COUNTIF(K157:K159,$AU$1)),"")</f>
        <v/>
      </c>
      <c r="AW157" s="43" t="str">
        <f>IF($I157&lt;E$14,MIN(Payline!L$5/10,COUNTIF(L155:L157,$AU$1))+MIN(Payline!L$4/10,COUNTIF(L156:L158,$AU$1))+MIN(Payline!L$3/10,COUNTIF(L157:L159,$AU$1)),"")</f>
        <v/>
      </c>
      <c r="AX157" s="43" t="str">
        <f>IF($I157&lt;F$14,MIN(Payline!M$5/10,COUNTIF(M155:M157,$AU$1))+MIN(Payline!M$4/10,COUNTIF(M156:M158,$AU$1))+MIN(Payline!M$3/10,COUNTIF(M157:M159,$AU$1)),"")</f>
        <v/>
      </c>
      <c r="AY157" s="43" t="str">
        <f>IF($I157&lt;G$14,MIN(Payline!N$5/10,COUNTIF(N155:N157,$AU$1))+MIN(Payline!N$4/10,COUNTIF(N156:N158,$AU$1))+MIN(Payline!N$3/10,COUNTIF(N157:N159,$AU$1)),"")</f>
        <v/>
      </c>
      <c r="AZ157" s="46">
        <v>153</v>
      </c>
      <c r="BA157" s="43" t="str" cm="1">
        <f t="array" aca="1" ref="BA157" ca="1">_xlfn.IFS(
    $I157=0,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$I157&lt;C$14, MIN(Payline!J$5/10, COUNTIF(J155:J157, $BA$1)) +
              MIN(Payline!J$4/10, COUNTIF(J156:J158, $BA$1)) +
              MIN(Payline!J$3/10, COUNTIF(J157:J159, $BA$1)),
    TRUE, ""
)</f>
        <v/>
      </c>
      <c r="BB157" s="43" t="str" cm="1">
        <f t="array" aca="1" ref="BB157" ca="1">_xlfn.IFS(
    $I157=0,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$I157&lt;D$14, MIN(Payline!K$5/10, COUNTIF(K155:K157, $BA$1)) +
              MIN(Payline!K$4/10, COUNTIF(K156:K158, $BA$1)) +
              MIN(Payline!K$3/10, COUNTIF(K157:K159, $BA$1)),
    TRUE, ""
)</f>
        <v/>
      </c>
      <c r="BC157" s="43" t="str" cm="1">
        <f t="array" aca="1" ref="BC157" ca="1">_xlfn.IFS(
    $I157=0,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$I157&lt;E$14, MIN(Payline!L$5/10, COUNTIF(L155:L157, $BA$1)) +
              MIN(Payline!L$4/10, COUNTIF(L156:L158, $BA$1)) +
              MIN(Payline!L$3/10, COUNTIF(L157:L159, $BA$1)),
    TRUE, ""
)</f>
        <v/>
      </c>
      <c r="BD157" s="43" t="str" cm="1">
        <f t="array" aca="1" ref="BD157" ca="1">_xlfn.IFS(
    $I157=0,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$I157&lt;F$14, MIN(Payline!M$5/10, COUNTIF(M155:M157, $BA$1)) +
              MIN(Payline!M$4/10, COUNTIF(M156:M158, $BA$1)) +
              MIN(Payline!M$3/10, COUNTIF(M157:M159, $BA$1)),
    TRUE, ""
)</f>
        <v/>
      </c>
      <c r="BE157" s="43" t="str" cm="1">
        <f t="array" aca="1" ref="BE157" ca="1">_xlfn.IFS(
    $I157=0,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$I157&lt;G$14, MIN(Payline!N$5/10, COUNTIF(N155:N157, $BA$1)) +
              MIN(Payline!N$4/10, COUNTIF(N156:N158, $BA$1)) +
              MIN(Payline!N$3/10, COUNTIF(N157:N159, $BA$1)),
    TRUE, ""
)</f>
        <v/>
      </c>
      <c r="BF157" s="46">
        <v>153</v>
      </c>
      <c r="BG157" s="43" t="str">
        <f>IF($I157&lt;C$14,MIN(Payline!J$5/10,COUNTIF(J155:J157,$BG$1))+MIN(Payline!J$4/10,COUNTIF(J156:J158,$BG$1))+MIN(Payline!J$3/10,COUNTIF(J157:J159,$BG$1)),"")</f>
        <v/>
      </c>
      <c r="BH157" s="43" t="str">
        <f>IF($I157&lt;D$14,MIN(Payline!K$5/10,COUNTIF(K155:K157,$BG$1))+MIN(Payline!K$4/10,COUNTIF(K156:K158,$BG$1))+MIN(Payline!K$3/10,COUNTIF(K157:K159,$BG$1)),"")</f>
        <v/>
      </c>
      <c r="BI157" s="43" t="str">
        <f>IF($I157&lt;E$14,MIN(Payline!L$5/10,COUNTIF(L155:L157,$BG$1))+MIN(Payline!L$4/10,COUNTIF(L156:L158,$BG$1))+MIN(Payline!L$3/10,COUNTIF(L157:L159,$BG$1)),"")</f>
        <v/>
      </c>
      <c r="BJ157" s="43" t="str">
        <f>IF($I157&lt;F$14,MIN(Payline!M$5/10,COUNTIF(M155:M157,$BG$1))+MIN(Payline!M$4/10,COUNTIF(M156:M158,$BG$1))+MIN(Payline!M$3/10,COUNTIF(M157:M159,$BG$1)),"")</f>
        <v/>
      </c>
      <c r="BK157" s="43" t="str">
        <f>IF($I157&lt;G$14,MIN(Payline!N$5/10,COUNTIF(N155:N157,$BG$1))+MIN(Payline!N$4/10,COUNTIF(N156:N158,$BG$1))+MIN(Payline!N$3/10,COUNTIF(N157:N159,$BG$1)),"")</f>
        <v/>
      </c>
      <c r="BL157" s="46">
        <v>153</v>
      </c>
      <c r="BM157" s="43" t="str">
        <f>IF($I157&lt;C$14,MIN(Payline!J$5/10,COUNTIF(J155:J157,$BM$1))+MIN(Payline!J$4/10,COUNTIF(J156:J158,$BM$1))+MIN(Payline!J$3/10,COUNTIF(J157:J159,$BM$1)),"")</f>
        <v/>
      </c>
      <c r="BN157" s="43" t="str">
        <f>IF($I157&lt;D$14,MIN(Payline!K$5/10,COUNTIF(K155:K157,$BM$1))+MIN(Payline!K$4/10,COUNTIF(K156:K158,$BM$1))+MIN(Payline!K$3/10,COUNTIF(K157:K159,$BM$1)),"")</f>
        <v/>
      </c>
      <c r="BO157" s="43" t="str">
        <f>IF($I157&lt;E$14,MIN(Payline!L$5/10,COUNTIF(L155:L157,$BM$1))+MIN(Payline!L$4/10,COUNTIF(L156:L158,$BM$1))+MIN(Payline!L$3/10,COUNTIF(L157:L159,$BM$1)),"")</f>
        <v/>
      </c>
      <c r="BP157" s="43" t="str">
        <f>IF($I157&lt;F$14,MIN(Payline!M$5/10,COUNTIF(M155:M157,$BM$1))+MIN(Payline!M$4/10,COUNTIF(M156:M158,$BM$1))+MIN(Payline!M$3/10,COUNTIF(M157:M159,$BM$1)),"")</f>
        <v/>
      </c>
      <c r="BQ157" s="161" t="str">
        <f>IF($I157&lt;G$14,MIN(Payline!N$5/10,COUNTIF(N155:N157,$BM$1))+MIN(Payline!N$4/10,COUNTIF(N156:N158,$BM$1))+MIN(Payline!N$3/10,COUNTIF(N157:N159,$BM$1)),"")</f>
        <v/>
      </c>
    </row>
    <row r="158" spans="1:69" ht="16.5" thickBot="1">
      <c r="A158" s="94" t="s">
        <v>107</v>
      </c>
      <c r="I158" s="84">
        <v>154</v>
      </c>
      <c r="J158" s="83"/>
      <c r="K158" s="83"/>
      <c r="L158" s="83"/>
      <c r="M158" s="83"/>
      <c r="N158" s="83"/>
      <c r="P158" s="46">
        <v>154</v>
      </c>
      <c r="Q158" s="43" t="str">
        <f>IF($I158&lt;C$14,MIN(Payline!J$5/10,COUNTIF(J156:J158,$Q$1))+MIN(Payline!J$4/10,COUNTIF(J157:J159,$Q$1))+MIN(Payline!J$3/10,COUNTIF(J158:J160,$Q$1)),"")</f>
        <v/>
      </c>
      <c r="R158" s="43" t="str">
        <f>IF($I158&lt;D$14,MIN(Payline!K$5/10,COUNTIF(K156:K158,$Q$1))+MIN(Payline!K$4/10,COUNTIF(K157:K159,$Q$1))+MIN(Payline!K$3/10,COUNTIF(K158:K160,$Q$1)),"")</f>
        <v/>
      </c>
      <c r="S158" s="43" t="str">
        <f>IF($I158&lt;E$14,MIN(Payline!L$5/10,COUNTIF(L156:L158,$Q$1))+MIN(Payline!L$4/10,COUNTIF(L157:L159,$Q$1))+MIN(Payline!L$3/10,COUNTIF(L158:L160,$Q$1)),"")</f>
        <v/>
      </c>
      <c r="T158" s="43" t="str">
        <f>IF($I158&lt;F$14,MIN(Payline!M$5/10,COUNTIF(M156:M158,$Q$1))+MIN(Payline!M$4/10,COUNTIF(M157:M159,$Q$1))+MIN(Payline!M$3/10,COUNTIF(M158:M160,$Q$1)),"")</f>
        <v/>
      </c>
      <c r="U158" s="43" t="str">
        <f>IF($I158&lt;G$14,MIN(Payline!N$5/10,COUNTIF(N156:N158,$Q$1))+MIN(Payline!N$4/10,COUNTIF(N157:N159,$Q$1))+MIN(Payline!N$3/10,COUNTIF(N158:N160,$Q$1)),"")</f>
        <v/>
      </c>
      <c r="V158" s="46">
        <v>154</v>
      </c>
      <c r="W158" s="43" t="str">
        <f>IF($I158&lt;C$14,MIN(Payline!J$5/10,COUNTIF(J156:J158,$W$1))+MIN(Payline!J$4/10,COUNTIF(J157:J159,$W$1))+MIN(Payline!J$3/10,COUNTIF(J158:J160,$W$1)),"")</f>
        <v/>
      </c>
      <c r="X158" s="43" t="str">
        <f>IF($I158&lt;D$14,MIN(Payline!K$5/10,COUNTIF(K156:K158,$W$1))+MIN(Payline!K$4/10,COUNTIF(K157:K159,$W$1))+MIN(Payline!K$3/10,COUNTIF(K158:K160,$W$1)),"")</f>
        <v/>
      </c>
      <c r="Y158" s="43" t="str">
        <f>IF($I158&lt;E$14,MIN(Payline!L$5/10,COUNTIF(L156:L158,$W$1))+MIN(Payline!L$4/10,COUNTIF(L157:L159,$W$1))+MIN(Payline!L$3/10,COUNTIF(L158:L160,$W$1)),"")</f>
        <v/>
      </c>
      <c r="Z158" s="43" t="str">
        <f>IF($I158&lt;F$14,MIN(Payline!M$5/10,COUNTIF(M156:M158,$W$1))+MIN(Payline!M$4/10,COUNTIF(M157:M159,$W$1))+MIN(Payline!M$3/10,COUNTIF(M158:M160,$W$1)),"")</f>
        <v/>
      </c>
      <c r="AA158" s="43" t="str">
        <f>IF($I158&lt;G$14,MIN(Payline!N$5/10,COUNTIF(N156:N158,$W$1))+MIN(Payline!N$4/10,COUNTIF(N157:N159,$W$1))+MIN(Payline!N$3/10,COUNTIF(N158:N160,$W$1)),"")</f>
        <v/>
      </c>
      <c r="AB158" s="46">
        <v>154</v>
      </c>
      <c r="AC158" s="43" t="str">
        <f>IF($I158&lt;C$14,MIN(Payline!J$5/10,COUNTIF(J156:J158,$AC$1))+MIN(Payline!J$4/10,COUNTIF(J157:J159,$AC$1))+MIN(Payline!J$3/10,COUNTIF(J158:J160,$AC$1)),"")</f>
        <v/>
      </c>
      <c r="AD158" s="43" t="str">
        <f>IF($I158&lt;D$14,MIN(Payline!K$5/10,COUNTIF(K156:K158,$AC$1))+MIN(Payline!K$4/10,COUNTIF(K157:K159,$AC$1))+MIN(Payline!K$3/10,COUNTIF(K158:K160,$AC$1)),"")</f>
        <v/>
      </c>
      <c r="AE158" s="43" t="str">
        <f>IF($I158&lt;E$14,MIN(Payline!L$5/10,COUNTIF(L156:L158,$AC$1))+MIN(Payline!L$4/10,COUNTIF(L157:L159,$AC$1))+MIN(Payline!L$3/10,COUNTIF(L158:L160,$AC$1)),"")</f>
        <v/>
      </c>
      <c r="AF158" s="43" t="str">
        <f>IF($I158&lt;F$14,MIN(Payline!M$5/10,COUNTIF(M156:M158,$AC$1))+MIN(Payline!M$4/10,COUNTIF(M157:M159,$AC$1))+MIN(Payline!M$3/10,COUNTIF(M158:M160,$AC$1)),"")</f>
        <v/>
      </c>
      <c r="AG158" s="43" t="str">
        <f>IF($I158&lt;G$14,MIN(Payline!N$5/10,COUNTIF(N156:N158,$AC$1))+MIN(Payline!N$4/10,COUNTIF(N157:N159,$AC$1))+MIN(Payline!N$3/10,COUNTIF(N158:N160,$AC$1)),"")</f>
        <v/>
      </c>
      <c r="AH158" s="46">
        <v>154</v>
      </c>
      <c r="AI158" s="43" t="str">
        <f>IF($I158&lt;C$14,MIN(Payline!J$5/10,COUNTIF(J156:J158,$AI$1))+MIN(Payline!J$4/10,COUNTIF(J157:J159,$AI$1))+MIN(Payline!J$3/10,COUNTIF(J158:J160,$AI$1)),"")</f>
        <v/>
      </c>
      <c r="AJ158" s="43" t="str">
        <f>IF($I158&lt;D$14,MIN(Payline!K$5/10,COUNTIF(K156:K158,$AI$1))+MIN(Payline!K$4/10,COUNTIF(K157:K159,$AI$1))+MIN(Payline!K$3/10,COUNTIF(K158:K160,$AI$1)),"")</f>
        <v/>
      </c>
      <c r="AK158" s="43" t="str">
        <f>IF($I158&lt;E$14,MIN(Payline!L$5/10,COUNTIF(L156:L158,$AI$1))+MIN(Payline!L$4/10,COUNTIF(L157:L159,$AI$1))+MIN(Payline!L$3/10,COUNTIF(L158:L160,$AI$1)),"")</f>
        <v/>
      </c>
      <c r="AL158" s="43" t="str">
        <f>IF($I158&lt;F$14,MIN(Payline!M$5/10,COUNTIF(M156:M158,$AI$1))+MIN(Payline!M$4/10,COUNTIF(M157:M159,$AI$1))+MIN(Payline!M$3/10,COUNTIF(M158:M160,$AI$1)),"")</f>
        <v/>
      </c>
      <c r="AM158" s="43" t="str">
        <f>IF($I158&lt;G$14,MIN(Payline!N$5/10,COUNTIF(N156:N158,$AI$1))+MIN(Payline!N$4/10,COUNTIF(N157:N159,$AI$1))+MIN(Payline!N$3/10,COUNTIF(N158:N160,$AI$1)),"")</f>
        <v/>
      </c>
      <c r="AN158" s="46">
        <v>154</v>
      </c>
      <c r="AO158" s="43" t="str">
        <f>IF($I158&lt;C$14,MIN(Payline!J$5/10,COUNTIF(J156:J158,$AO$1))+MIN(Payline!J$4/10,COUNTIF(J157:J159,$AO$1))+MIN(Payline!J$3/10,COUNTIF(J158:J160,$AO$1)),"")</f>
        <v/>
      </c>
      <c r="AP158" s="43" t="str">
        <f>IF($I158&lt;D$14,MIN(Payline!K$5/10,COUNTIF(K156:K158,$AO$1))+MIN(Payline!K$4/10,COUNTIF(K157:K159,$AO$1))+MIN(Payline!K$3/10,COUNTIF(K158:K160,$AO$1)),"")</f>
        <v/>
      </c>
      <c r="AQ158" s="43" t="str">
        <f>IF($I158&lt;E$14,MIN(Payline!L$5/10,COUNTIF(L156:L158,$AO$1))+MIN(Payline!L$4/10,COUNTIF(L157:L159,$AO$1))+MIN(Payline!L$3/10,COUNTIF(L158:L160,$AO$1)),"")</f>
        <v/>
      </c>
      <c r="AR158" s="43" t="str">
        <f>IF($I158&lt;F$14,MIN(Payline!M$5/10,COUNTIF(M156:M158,$AO$1))+MIN(Payline!M$4/10,COUNTIF(M157:M159,$AO$1))+MIN(Payline!M$3/10,COUNTIF(M158:M160,$AO$1)),"")</f>
        <v/>
      </c>
      <c r="AS158" s="43" t="str">
        <f>IF($I158&lt;G$14,MIN(Payline!N$5/10,COUNTIF(N156:N158,$AO$1))+MIN(Payline!N$4/10,COUNTIF(N157:N159,$AO$1))+MIN(Payline!N$3/10,COUNTIF(N158:N160,$AO$1)),"")</f>
        <v/>
      </c>
      <c r="AT158" s="46">
        <v>154</v>
      </c>
      <c r="AU158" s="43" t="str">
        <f>IF($I158&lt;C$14,MIN(Payline!J$5/10,COUNTIF(J156:J158,$AU$1))+MIN(Payline!J$4/10,COUNTIF(J157:J159,$AU$1))+MIN(Payline!J$3/10,COUNTIF(J158:J160,$AU$1)),"")</f>
        <v/>
      </c>
      <c r="AV158" s="43" t="str">
        <f>IF($I158&lt;D$14,MIN(Payline!K$5/10,COUNTIF(K156:K158,$AU$1))+MIN(Payline!K$4/10,COUNTIF(K157:K159,$AU$1))+MIN(Payline!K$3/10,COUNTIF(K158:K160,$AU$1)),"")</f>
        <v/>
      </c>
      <c r="AW158" s="43" t="str">
        <f>IF($I158&lt;E$14,MIN(Payline!L$5/10,COUNTIF(L156:L158,$AU$1))+MIN(Payline!L$4/10,COUNTIF(L157:L159,$AU$1))+MIN(Payline!L$3/10,COUNTIF(L158:L160,$AU$1)),"")</f>
        <v/>
      </c>
      <c r="AX158" s="43" t="str">
        <f>IF($I158&lt;F$14,MIN(Payline!M$5/10,COUNTIF(M156:M158,$AU$1))+MIN(Payline!M$4/10,COUNTIF(M157:M159,$AU$1))+MIN(Payline!M$3/10,COUNTIF(M158:M160,$AU$1)),"")</f>
        <v/>
      </c>
      <c r="AY158" s="43" t="str">
        <f>IF($I158&lt;G$14,MIN(Payline!N$5/10,COUNTIF(N156:N158,$AU$1))+MIN(Payline!N$4/10,COUNTIF(N157:N159,$AU$1))+MIN(Payline!N$3/10,COUNTIF(N158:N160,$AU$1)),"")</f>
        <v/>
      </c>
      <c r="AZ158" s="46">
        <v>154</v>
      </c>
      <c r="BA158" s="43" t="str" cm="1">
        <f t="array" aca="1" ref="BA158" ca="1">_xlfn.IFS(
    $I158=0,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$I158=1,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$I158=(C$14-2),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$I158=(C$14-1),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$I158&lt;C$14, MIN(Payline!J$5/10, COUNTIF(J156:J158, $BA$1)) +
              MIN(Payline!J$4/10, COUNTIF(J157:J159, $BA$1)) +
              MIN(Payline!J$3/10, COUNTIF(J158:J160, $BA$1)),
    TRUE, ""
)</f>
        <v/>
      </c>
      <c r="BB158" s="43" t="str" cm="1">
        <f t="array" aca="1" ref="BB158" ca="1">_xlfn.IFS(
    $I158=0,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$I158=1,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$I158=(D$14-2),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$I158=(D$14-1),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$I158&lt;D$14, MIN(Payline!K$5/10, COUNTIF(K156:K158, $BA$1)) +
              MIN(Payline!K$4/10, COUNTIF(K157:K159, $BA$1)) +
              MIN(Payline!K$3/10, COUNTIF(K158:K160, $BA$1)),
    TRUE, ""
)</f>
        <v/>
      </c>
      <c r="BC158" s="43" t="str" cm="1">
        <f t="array" aca="1" ref="BC158" ca="1">_xlfn.IFS(
    $I158=0,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$I158=1,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$I158=(E$14-2),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$I158=(E$14-1),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$I158&lt;E$14, MIN(Payline!L$5/10, COUNTIF(L156:L158, $BA$1)) +
              MIN(Payline!L$4/10, COUNTIF(L157:L159, $BA$1)) +
              MIN(Payline!L$3/10, COUNTIF(L158:L160, $BA$1)),
    TRUE, ""
)</f>
        <v/>
      </c>
      <c r="BD158" s="43" t="str" cm="1">
        <f t="array" aca="1" ref="BD158" ca="1">_xlfn.IFS(
    $I158=0,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$I158=1,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$I158=(F$14-2),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$I158=(F$14-1),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$I158&lt;F$14, MIN(Payline!M$5/10, COUNTIF(M156:M158, $BA$1)) +
              MIN(Payline!M$4/10, COUNTIF(M157:M159, $BA$1)) +
              MIN(Payline!M$3/10, COUNTIF(M158:M160, $BA$1)),
    TRUE, ""
)</f>
        <v/>
      </c>
      <c r="BE158" s="43" t="str" cm="1">
        <f t="array" aca="1" ref="BE158" ca="1">_xlfn.IFS(
    $I158=0,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$I158=1,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$I158=(G$14-2),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$I158=(G$14-1),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$I158&lt;G$14, MIN(Payline!N$5/10, COUNTIF(N156:N158, $BA$1)) +
              MIN(Payline!N$4/10, COUNTIF(N157:N159, $BA$1)) +
              MIN(Payline!N$3/10, COUNTIF(N158:N160, $BA$1)),
    TRUE, ""
)</f>
        <v/>
      </c>
      <c r="BF158" s="46">
        <v>154</v>
      </c>
      <c r="BG158" s="43" t="str">
        <f>IF($I158&lt;C$14,MIN(Payline!J$5/10,COUNTIF(J156:J158,$BG$1))+MIN(Payline!J$4/10,COUNTIF(J157:J159,$BG$1))+MIN(Payline!J$3/10,COUNTIF(J158:J160,$BG$1)),"")</f>
        <v/>
      </c>
      <c r="BH158" s="43" t="str">
        <f>IF($I158&lt;D$14,MIN(Payline!K$5/10,COUNTIF(K156:K158,$BG$1))+MIN(Payline!K$4/10,COUNTIF(K157:K159,$BG$1))+MIN(Payline!K$3/10,COUNTIF(K158:K160,$BG$1)),"")</f>
        <v/>
      </c>
      <c r="BI158" s="43" t="str">
        <f>IF($I158&lt;E$14,MIN(Payline!L$5/10,COUNTIF(L156:L158,$BG$1))+MIN(Payline!L$4/10,COUNTIF(L157:L159,$BG$1))+MIN(Payline!L$3/10,COUNTIF(L158:L160,$BG$1)),"")</f>
        <v/>
      </c>
      <c r="BJ158" s="43" t="str">
        <f>IF($I158&lt;F$14,MIN(Payline!M$5/10,COUNTIF(M156:M158,$BG$1))+MIN(Payline!M$4/10,COUNTIF(M157:M159,$BG$1))+MIN(Payline!M$3/10,COUNTIF(M158:M160,$BG$1)),"")</f>
        <v/>
      </c>
      <c r="BK158" s="43" t="str">
        <f>IF($I158&lt;G$14,MIN(Payline!N$5/10,COUNTIF(N156:N158,$BG$1))+MIN(Payline!N$4/10,COUNTIF(N157:N159,$BG$1))+MIN(Payline!N$3/10,COUNTIF(N158:N160,$BG$1)),"")</f>
        <v/>
      </c>
      <c r="BL158" s="46">
        <v>154</v>
      </c>
      <c r="BM158" s="43" t="str">
        <f>IF($I158&lt;C$14,MIN(Payline!J$5/10,COUNTIF(J156:J158,$BM$1))+MIN(Payline!J$4/10,COUNTIF(J157:J159,$BM$1))+MIN(Payline!J$3/10,COUNTIF(J158:J160,$BM$1)),"")</f>
        <v/>
      </c>
      <c r="BN158" s="43" t="str">
        <f>IF($I158&lt;D$14,MIN(Payline!K$5/10,COUNTIF(K156:K158,$BM$1))+MIN(Payline!K$4/10,COUNTIF(K157:K159,$BM$1))+MIN(Payline!K$3/10,COUNTIF(K158:K160,$BM$1)),"")</f>
        <v/>
      </c>
      <c r="BO158" s="43" t="str">
        <f>IF($I158&lt;E$14,MIN(Payline!L$5/10,COUNTIF(L156:L158,$BM$1))+MIN(Payline!L$4/10,COUNTIF(L157:L159,$BM$1))+MIN(Payline!L$3/10,COUNTIF(L158:L160,$BM$1)),"")</f>
        <v/>
      </c>
      <c r="BP158" s="43" t="str">
        <f>IF($I158&lt;F$14,MIN(Payline!M$5/10,COUNTIF(M156:M158,$BM$1))+MIN(Payline!M$4/10,COUNTIF(M157:M159,$BM$1))+MIN(Payline!M$3/10,COUNTIF(M158:M160,$BM$1)),"")</f>
        <v/>
      </c>
      <c r="BQ158" s="161" t="str">
        <f>IF($I158&lt;G$14,MIN(Payline!N$5/10,COUNTIF(N156:N158,$BM$1))+MIN(Payline!N$4/10,COUNTIF(N157:N159,$BM$1))+MIN(Payline!N$3/10,COUNTIF(N158:N160,$BM$1)),"")</f>
        <v/>
      </c>
    </row>
    <row r="159" spans="1:69" ht="17.25" thickBot="1">
      <c r="A159" s="32" t="s">
        <v>18</v>
      </c>
      <c r="B159" s="18" t="s">
        <v>57</v>
      </c>
      <c r="C159" s="96" t="s">
        <v>106</v>
      </c>
      <c r="D159" s="93" t="s">
        <v>105</v>
      </c>
      <c r="E159" s="93" t="s">
        <v>104</v>
      </c>
      <c r="F159" s="93" t="s">
        <v>103</v>
      </c>
      <c r="G159" s="92" t="s">
        <v>102</v>
      </c>
      <c r="I159" s="84">
        <v>155</v>
      </c>
      <c r="J159" s="83"/>
      <c r="K159" s="83"/>
      <c r="L159" s="83"/>
      <c r="M159" s="83"/>
      <c r="N159" s="83"/>
      <c r="P159" s="46">
        <v>155</v>
      </c>
      <c r="Q159" s="43" t="str">
        <f>IF($I159&lt;C$14,MIN(Payline!J$5/10,COUNTIF(J157:J159,$Q$1))+MIN(Payline!J$4/10,COUNTIF(J158:J160,$Q$1))+MIN(Payline!J$3/10,COUNTIF(J159:J161,$Q$1)),"")</f>
        <v/>
      </c>
      <c r="R159" s="43" t="str">
        <f>IF($I159&lt;D$14,MIN(Payline!K$5/10,COUNTIF(K157:K159,$Q$1))+MIN(Payline!K$4/10,COUNTIF(K158:K160,$Q$1))+MIN(Payline!K$3/10,COUNTIF(K159:K161,$Q$1)),"")</f>
        <v/>
      </c>
      <c r="S159" s="43" t="str">
        <f>IF($I159&lt;E$14,MIN(Payline!L$5/10,COUNTIF(L157:L159,$Q$1))+MIN(Payline!L$4/10,COUNTIF(L158:L160,$Q$1))+MIN(Payline!L$3/10,COUNTIF(L159:L161,$Q$1)),"")</f>
        <v/>
      </c>
      <c r="T159" s="43" t="str">
        <f>IF($I159&lt;F$14,MIN(Payline!M$5/10,COUNTIF(M157:M159,$Q$1))+MIN(Payline!M$4/10,COUNTIF(M158:M160,$Q$1))+MIN(Payline!M$3/10,COUNTIF(M159:M161,$Q$1)),"")</f>
        <v/>
      </c>
      <c r="U159" s="43" t="str">
        <f>IF($I159&lt;G$14,MIN(Payline!N$5/10,COUNTIF(N157:N159,$Q$1))+MIN(Payline!N$4/10,COUNTIF(N158:N160,$Q$1))+MIN(Payline!N$3/10,COUNTIF(N159:N161,$Q$1)),"")</f>
        <v/>
      </c>
      <c r="V159" s="46">
        <v>155</v>
      </c>
      <c r="W159" s="43" t="str">
        <f>IF($I159&lt;C$14,MIN(Payline!J$5/10,COUNTIF(J157:J159,$W$1))+MIN(Payline!J$4/10,COUNTIF(J158:J160,$W$1))+MIN(Payline!J$3/10,COUNTIF(J159:J161,$W$1)),"")</f>
        <v/>
      </c>
      <c r="X159" s="43" t="str">
        <f>IF($I159&lt;D$14,MIN(Payline!K$5/10,COUNTIF(K157:K159,$W$1))+MIN(Payline!K$4/10,COUNTIF(K158:K160,$W$1))+MIN(Payline!K$3/10,COUNTIF(K159:K161,$W$1)),"")</f>
        <v/>
      </c>
      <c r="Y159" s="43" t="str">
        <f>IF($I159&lt;E$14,MIN(Payline!L$5/10,COUNTIF(L157:L159,$W$1))+MIN(Payline!L$4/10,COUNTIF(L158:L160,$W$1))+MIN(Payline!L$3/10,COUNTIF(L159:L161,$W$1)),"")</f>
        <v/>
      </c>
      <c r="Z159" s="43" t="str">
        <f>IF($I159&lt;F$14,MIN(Payline!M$5/10,COUNTIF(M157:M159,$W$1))+MIN(Payline!M$4/10,COUNTIF(M158:M160,$W$1))+MIN(Payline!M$3/10,COUNTIF(M159:M161,$W$1)),"")</f>
        <v/>
      </c>
      <c r="AA159" s="43" t="str">
        <f>IF($I159&lt;G$14,MIN(Payline!N$5/10,COUNTIF(N157:N159,$W$1))+MIN(Payline!N$4/10,COUNTIF(N158:N160,$W$1))+MIN(Payline!N$3/10,COUNTIF(N159:N161,$W$1)),"")</f>
        <v/>
      </c>
      <c r="AB159" s="46">
        <v>155</v>
      </c>
      <c r="AC159" s="43" t="str">
        <f>IF($I159&lt;C$14,MIN(Payline!J$5/10,COUNTIF(J157:J159,$AC$1))+MIN(Payline!J$4/10,COUNTIF(J158:J160,$AC$1))+MIN(Payline!J$3/10,COUNTIF(J159:J161,$AC$1)),"")</f>
        <v/>
      </c>
      <c r="AD159" s="43" t="str">
        <f>IF($I159&lt;D$14,MIN(Payline!K$5/10,COUNTIF(K157:K159,$AC$1))+MIN(Payline!K$4/10,COUNTIF(K158:K160,$AC$1))+MIN(Payline!K$3/10,COUNTIF(K159:K161,$AC$1)),"")</f>
        <v/>
      </c>
      <c r="AE159" s="43" t="str">
        <f>IF($I159&lt;E$14,MIN(Payline!L$5/10,COUNTIF(L157:L159,$AC$1))+MIN(Payline!L$4/10,COUNTIF(L158:L160,$AC$1))+MIN(Payline!L$3/10,COUNTIF(L159:L161,$AC$1)),"")</f>
        <v/>
      </c>
      <c r="AF159" s="43" t="str">
        <f>IF($I159&lt;F$14,MIN(Payline!M$5/10,COUNTIF(M157:M159,$AC$1))+MIN(Payline!M$4/10,COUNTIF(M158:M160,$AC$1))+MIN(Payline!M$3/10,COUNTIF(M159:M161,$AC$1)),"")</f>
        <v/>
      </c>
      <c r="AG159" s="43" t="str">
        <f>IF($I159&lt;G$14,MIN(Payline!N$5/10,COUNTIF(N157:N159,$AC$1))+MIN(Payline!N$4/10,COUNTIF(N158:N160,$AC$1))+MIN(Payline!N$3/10,COUNTIF(N159:N161,$AC$1)),"")</f>
        <v/>
      </c>
      <c r="AH159" s="46">
        <v>155</v>
      </c>
      <c r="AI159" s="43" t="str">
        <f>IF($I159&lt;C$14,MIN(Payline!J$5/10,COUNTIF(J157:J159,$AI$1))+MIN(Payline!J$4/10,COUNTIF(J158:J160,$AI$1))+MIN(Payline!J$3/10,COUNTIF(J159:J161,$AI$1)),"")</f>
        <v/>
      </c>
      <c r="AJ159" s="43" t="str">
        <f>IF($I159&lt;D$14,MIN(Payline!K$5/10,COUNTIF(K157:K159,$AI$1))+MIN(Payline!K$4/10,COUNTIF(K158:K160,$AI$1))+MIN(Payline!K$3/10,COUNTIF(K159:K161,$AI$1)),"")</f>
        <v/>
      </c>
      <c r="AK159" s="43" t="str">
        <f>IF($I159&lt;E$14,MIN(Payline!L$5/10,COUNTIF(L157:L159,$AI$1))+MIN(Payline!L$4/10,COUNTIF(L158:L160,$AI$1))+MIN(Payline!L$3/10,COUNTIF(L159:L161,$AI$1)),"")</f>
        <v/>
      </c>
      <c r="AL159" s="43" t="str">
        <f>IF($I159&lt;F$14,MIN(Payline!M$5/10,COUNTIF(M157:M159,$AI$1))+MIN(Payline!M$4/10,COUNTIF(M158:M160,$AI$1))+MIN(Payline!M$3/10,COUNTIF(M159:M161,$AI$1)),"")</f>
        <v/>
      </c>
      <c r="AM159" s="43" t="str">
        <f>IF($I159&lt;G$14,MIN(Payline!N$5/10,COUNTIF(N157:N159,$AI$1))+MIN(Payline!N$4/10,COUNTIF(N158:N160,$AI$1))+MIN(Payline!N$3/10,COUNTIF(N159:N161,$AI$1)),"")</f>
        <v/>
      </c>
      <c r="AN159" s="46">
        <v>155</v>
      </c>
      <c r="AO159" s="43" t="str">
        <f>IF($I159&lt;C$14,MIN(Payline!J$5/10,COUNTIF(J157:J159,$AO$1))+MIN(Payline!J$4/10,COUNTIF(J158:J160,$AO$1))+MIN(Payline!J$3/10,COUNTIF(J159:J161,$AO$1)),"")</f>
        <v/>
      </c>
      <c r="AP159" s="43" t="str">
        <f>IF($I159&lt;D$14,MIN(Payline!K$5/10,COUNTIF(K157:K159,$AO$1))+MIN(Payline!K$4/10,COUNTIF(K158:K160,$AO$1))+MIN(Payline!K$3/10,COUNTIF(K159:K161,$AO$1)),"")</f>
        <v/>
      </c>
      <c r="AQ159" s="43" t="str">
        <f>IF($I159&lt;E$14,MIN(Payline!L$5/10,COUNTIF(L157:L159,$AO$1))+MIN(Payline!L$4/10,COUNTIF(L158:L160,$AO$1))+MIN(Payline!L$3/10,COUNTIF(L159:L161,$AO$1)),"")</f>
        <v/>
      </c>
      <c r="AR159" s="43" t="str">
        <f>IF($I159&lt;F$14,MIN(Payline!M$5/10,COUNTIF(M157:M159,$AO$1))+MIN(Payline!M$4/10,COUNTIF(M158:M160,$AO$1))+MIN(Payline!M$3/10,COUNTIF(M159:M161,$AO$1)),"")</f>
        <v/>
      </c>
      <c r="AS159" s="43" t="str">
        <f>IF($I159&lt;G$14,MIN(Payline!N$5/10,COUNTIF(N157:N159,$AO$1))+MIN(Payline!N$4/10,COUNTIF(N158:N160,$AO$1))+MIN(Payline!N$3/10,COUNTIF(N159:N161,$AO$1)),"")</f>
        <v/>
      </c>
      <c r="AT159" s="46">
        <v>155</v>
      </c>
      <c r="AU159" s="43" t="str">
        <f>IF($I159&lt;C$14,MIN(Payline!J$5/10,COUNTIF(J157:J159,$AU$1))+MIN(Payline!J$4/10,COUNTIF(J158:J160,$AU$1))+MIN(Payline!J$3/10,COUNTIF(J159:J161,$AU$1)),"")</f>
        <v/>
      </c>
      <c r="AV159" s="43" t="str">
        <f>IF($I159&lt;D$14,MIN(Payline!K$5/10,COUNTIF(K157:K159,$AU$1))+MIN(Payline!K$4/10,COUNTIF(K158:K160,$AU$1))+MIN(Payline!K$3/10,COUNTIF(K159:K161,$AU$1)),"")</f>
        <v/>
      </c>
      <c r="AW159" s="43" t="str">
        <f>IF($I159&lt;E$14,MIN(Payline!L$5/10,COUNTIF(L157:L159,$AU$1))+MIN(Payline!L$4/10,COUNTIF(L158:L160,$AU$1))+MIN(Payline!L$3/10,COUNTIF(L159:L161,$AU$1)),"")</f>
        <v/>
      </c>
      <c r="AX159" s="43" t="str">
        <f>IF($I159&lt;F$14,MIN(Payline!M$5/10,COUNTIF(M157:M159,$AU$1))+MIN(Payline!M$4/10,COUNTIF(M158:M160,$AU$1))+MIN(Payline!M$3/10,COUNTIF(M159:M161,$AU$1)),"")</f>
        <v/>
      </c>
      <c r="AY159" s="43" t="str">
        <f>IF($I159&lt;G$14,MIN(Payline!N$5/10,COUNTIF(N157:N159,$AU$1))+MIN(Payline!N$4/10,COUNTIF(N158:N160,$AU$1))+MIN(Payline!N$3/10,COUNTIF(N159:N161,$AU$1)),"")</f>
        <v/>
      </c>
      <c r="AZ159" s="46">
        <v>155</v>
      </c>
      <c r="BA159" s="43" t="str" cm="1">
        <f t="array" aca="1" ref="BA159" ca="1">_xlfn.IFS(
    $I159=0,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$I159=1,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$I159=(C$14-2),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$I159=(C$14-1),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$I159&lt;C$14, MIN(Payline!J$5/10, COUNTIF(J157:J159, $BA$1)) +
              MIN(Payline!J$4/10, COUNTIF(J158:J160, $BA$1)) +
              MIN(Payline!J$3/10, COUNTIF(J159:J161, $BA$1)),
    TRUE, ""
)</f>
        <v/>
      </c>
      <c r="BB159" s="43" t="str" cm="1">
        <f t="array" aca="1" ref="BB159" ca="1">_xlfn.IFS(
    $I159=0,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$I159=1,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$I159=(D$14-2),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$I159=(D$14-1),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$I159&lt;D$14, MIN(Payline!K$5/10, COUNTIF(K157:K159, $BA$1)) +
              MIN(Payline!K$4/10, COUNTIF(K158:K160, $BA$1)) +
              MIN(Payline!K$3/10, COUNTIF(K159:K161, $BA$1)),
    TRUE, ""
)</f>
        <v/>
      </c>
      <c r="BC159" s="43" t="str" cm="1">
        <f t="array" aca="1" ref="BC159" ca="1">_xlfn.IFS(
    $I159=0,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$I159=1,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$I159=(E$14-2),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$I159=(E$14-1),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$I159&lt;E$14, MIN(Payline!L$5/10, COUNTIF(L157:L159, $BA$1)) +
              MIN(Payline!L$4/10, COUNTIF(L158:L160, $BA$1)) +
              MIN(Payline!L$3/10, COUNTIF(L159:L161, $BA$1)),
    TRUE, ""
)</f>
        <v/>
      </c>
      <c r="BD159" s="43" t="str" cm="1">
        <f t="array" aca="1" ref="BD159" ca="1">_xlfn.IFS(
    $I159=0,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$I159=1,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$I159=(F$14-2),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$I159=(F$14-1),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$I159&lt;F$14, MIN(Payline!M$5/10, COUNTIF(M157:M159, $BA$1)) +
              MIN(Payline!M$4/10, COUNTIF(M158:M160, $BA$1)) +
              MIN(Payline!M$3/10, COUNTIF(M159:M161, $BA$1)),
    TRUE, ""
)</f>
        <v/>
      </c>
      <c r="BE159" s="43" t="str" cm="1">
        <f t="array" aca="1" ref="BE159" ca="1">_xlfn.IFS(
    $I159=0,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$I159=1,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$I159=(G$14-2),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$I159=(G$14-1),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$I159&lt;G$14, MIN(Payline!N$5/10, COUNTIF(N157:N159, $BA$1)) +
              MIN(Payline!N$4/10, COUNTIF(N158:N160, $BA$1)) +
              MIN(Payline!N$3/10, COUNTIF(N159:N161, $BA$1)),
    TRUE, ""
)</f>
        <v/>
      </c>
      <c r="BF159" s="46">
        <v>155</v>
      </c>
      <c r="BG159" s="43" t="str">
        <f>IF($I159&lt;C$14,MIN(Payline!J$5/10,COUNTIF(J157:J159,$BG$1))+MIN(Payline!J$4/10,COUNTIF(J158:J160,$BG$1))+MIN(Payline!J$3/10,COUNTIF(J159:J161,$BG$1)),"")</f>
        <v/>
      </c>
      <c r="BH159" s="43" t="str">
        <f>IF($I159&lt;D$14,MIN(Payline!K$5/10,COUNTIF(K157:K159,$BG$1))+MIN(Payline!K$4/10,COUNTIF(K158:K160,$BG$1))+MIN(Payline!K$3/10,COUNTIF(K159:K161,$BG$1)),"")</f>
        <v/>
      </c>
      <c r="BI159" s="43" t="str">
        <f>IF($I159&lt;E$14,MIN(Payline!L$5/10,COUNTIF(L157:L159,$BG$1))+MIN(Payline!L$4/10,COUNTIF(L158:L160,$BG$1))+MIN(Payline!L$3/10,COUNTIF(L159:L161,$BG$1)),"")</f>
        <v/>
      </c>
      <c r="BJ159" s="43" t="str">
        <f>IF($I159&lt;F$14,MIN(Payline!M$5/10,COUNTIF(M157:M159,$BG$1))+MIN(Payline!M$4/10,COUNTIF(M158:M160,$BG$1))+MIN(Payline!M$3/10,COUNTIF(M159:M161,$BG$1)),"")</f>
        <v/>
      </c>
      <c r="BK159" s="43" t="str">
        <f>IF($I159&lt;G$14,MIN(Payline!N$5/10,COUNTIF(N157:N159,$BG$1))+MIN(Payline!N$4/10,COUNTIF(N158:N160,$BG$1))+MIN(Payline!N$3/10,COUNTIF(N159:N161,$BG$1)),"")</f>
        <v/>
      </c>
      <c r="BL159" s="46">
        <v>155</v>
      </c>
      <c r="BM159" s="43" t="str">
        <f>IF($I159&lt;C$14,MIN(Payline!J$5/10,COUNTIF(J157:J159,$BM$1))+MIN(Payline!J$4/10,COUNTIF(J158:J160,$BM$1))+MIN(Payline!J$3/10,COUNTIF(J159:J161,$BM$1)),"")</f>
        <v/>
      </c>
      <c r="BN159" s="43" t="str">
        <f>IF($I159&lt;D$14,MIN(Payline!K$5/10,COUNTIF(K157:K159,$BM$1))+MIN(Payline!K$4/10,COUNTIF(K158:K160,$BM$1))+MIN(Payline!K$3/10,COUNTIF(K159:K161,$BM$1)),"")</f>
        <v/>
      </c>
      <c r="BO159" s="43" t="str">
        <f>IF($I159&lt;E$14,MIN(Payline!L$5/10,COUNTIF(L157:L159,$BM$1))+MIN(Payline!L$4/10,COUNTIF(L158:L160,$BM$1))+MIN(Payline!L$3/10,COUNTIF(L159:L161,$BM$1)),"")</f>
        <v/>
      </c>
      <c r="BP159" s="43" t="str">
        <f>IF($I159&lt;F$14,MIN(Payline!M$5/10,COUNTIF(M157:M159,$BM$1))+MIN(Payline!M$4/10,COUNTIF(M158:M160,$BM$1))+MIN(Payline!M$3/10,COUNTIF(M159:M161,$BM$1)),"")</f>
        <v/>
      </c>
      <c r="BQ159" s="161" t="str">
        <f>IF($I159&lt;G$14,MIN(Payline!N$5/10,COUNTIF(N157:N159,$BM$1))+MIN(Payline!N$4/10,COUNTIF(N158:N160,$BM$1))+MIN(Payline!N$3/10,COUNTIF(N159:N161,$BM$1)),"")</f>
        <v/>
      </c>
    </row>
    <row r="160" spans="1:69">
      <c r="A160" s="90" t="s">
        <v>4</v>
      </c>
      <c r="B160" s="63">
        <v>11</v>
      </c>
      <c r="C160" s="108">
        <f ca="1">IF($A160=$AU$1,C148,C13-C148)</f>
        <v>1</v>
      </c>
      <c r="D160" s="107">
        <f ca="1">IF($A160=$AU$1,D148,D13-D148)</f>
        <v>1.1000000000000001</v>
      </c>
      <c r="E160" s="107">
        <f ca="1">IF($A160=$AU$1,E148,E13-E148)</f>
        <v>1</v>
      </c>
      <c r="F160" s="107">
        <f ca="1">IF($A160=$AU$1,F148,F13-F148)</f>
        <v>0.89999999999999991</v>
      </c>
      <c r="G160" s="91">
        <f ca="1">IF($A160=$AU$1,G148,G13-G148)</f>
        <v>1</v>
      </c>
      <c r="I160" s="84">
        <v>156</v>
      </c>
      <c r="J160" s="83"/>
      <c r="K160" s="83"/>
      <c r="L160" s="83"/>
      <c r="M160" s="83"/>
      <c r="N160" s="83"/>
      <c r="P160" s="46">
        <v>156</v>
      </c>
      <c r="Q160" s="43" t="str">
        <f>IF($I160&lt;C$14,MIN(Payline!J$5/10,COUNTIF(J158:J160,$Q$1))+MIN(Payline!J$4/10,COUNTIF(J159:J161,$Q$1))+MIN(Payline!J$3/10,COUNTIF(J160:J162,$Q$1)),"")</f>
        <v/>
      </c>
      <c r="R160" s="43" t="str">
        <f>IF($I160&lt;D$14,MIN(Payline!K$5/10,COUNTIF(K158:K160,$Q$1))+MIN(Payline!K$4/10,COUNTIF(K159:K161,$Q$1))+MIN(Payline!K$3/10,COUNTIF(K160:K162,$Q$1)),"")</f>
        <v/>
      </c>
      <c r="S160" s="43" t="str">
        <f>IF($I160&lt;E$14,MIN(Payline!L$5/10,COUNTIF(L158:L160,$Q$1))+MIN(Payline!L$4/10,COUNTIF(L159:L161,$Q$1))+MIN(Payline!L$3/10,COUNTIF(L160:L162,$Q$1)),"")</f>
        <v/>
      </c>
      <c r="T160" s="43" t="str">
        <f>IF($I160&lt;F$14,MIN(Payline!M$5/10,COUNTIF(M158:M160,$Q$1))+MIN(Payline!M$4/10,COUNTIF(M159:M161,$Q$1))+MIN(Payline!M$3/10,COUNTIF(M160:M162,$Q$1)),"")</f>
        <v/>
      </c>
      <c r="U160" s="43" t="str">
        <f>IF($I160&lt;G$14,MIN(Payline!N$5/10,COUNTIF(N158:N160,$Q$1))+MIN(Payline!N$4/10,COUNTIF(N159:N161,$Q$1))+MIN(Payline!N$3/10,COUNTIF(N160:N162,$Q$1)),"")</f>
        <v/>
      </c>
      <c r="V160" s="46">
        <v>156</v>
      </c>
      <c r="W160" s="43" t="str">
        <f>IF($I160&lt;C$14,MIN(Payline!J$5/10,COUNTIF(J158:J160,$W$1))+MIN(Payline!J$4/10,COUNTIF(J159:J161,$W$1))+MIN(Payline!J$3/10,COUNTIF(J160:J162,$W$1)),"")</f>
        <v/>
      </c>
      <c r="X160" s="43" t="str">
        <f>IF($I160&lt;D$14,MIN(Payline!K$5/10,COUNTIF(K158:K160,$W$1))+MIN(Payline!K$4/10,COUNTIF(K159:K161,$W$1))+MIN(Payline!K$3/10,COUNTIF(K160:K162,$W$1)),"")</f>
        <v/>
      </c>
      <c r="Y160" s="43" t="str">
        <f>IF($I160&lt;E$14,MIN(Payline!L$5/10,COUNTIF(L158:L160,$W$1))+MIN(Payline!L$4/10,COUNTIF(L159:L161,$W$1))+MIN(Payline!L$3/10,COUNTIF(L160:L162,$W$1)),"")</f>
        <v/>
      </c>
      <c r="Z160" s="43" t="str">
        <f>IF($I160&lt;F$14,MIN(Payline!M$5/10,COUNTIF(M158:M160,$W$1))+MIN(Payline!M$4/10,COUNTIF(M159:M161,$W$1))+MIN(Payline!M$3/10,COUNTIF(M160:M162,$W$1)),"")</f>
        <v/>
      </c>
      <c r="AA160" s="43" t="str">
        <f>IF($I160&lt;G$14,MIN(Payline!N$5/10,COUNTIF(N158:N160,$W$1))+MIN(Payline!N$4/10,COUNTIF(N159:N161,$W$1))+MIN(Payline!N$3/10,COUNTIF(N160:N162,$W$1)),"")</f>
        <v/>
      </c>
      <c r="AB160" s="46">
        <v>156</v>
      </c>
      <c r="AC160" s="43" t="str">
        <f>IF($I160&lt;C$14,MIN(Payline!J$5/10,COUNTIF(J158:J160,$AC$1))+MIN(Payline!J$4/10,COUNTIF(J159:J161,$AC$1))+MIN(Payline!J$3/10,COUNTIF(J160:J162,$AC$1)),"")</f>
        <v/>
      </c>
      <c r="AD160" s="43" t="str">
        <f>IF($I160&lt;D$14,MIN(Payline!K$5/10,COUNTIF(K158:K160,$AC$1))+MIN(Payline!K$4/10,COUNTIF(K159:K161,$AC$1))+MIN(Payline!K$3/10,COUNTIF(K160:K162,$AC$1)),"")</f>
        <v/>
      </c>
      <c r="AE160" s="43" t="str">
        <f>IF($I160&lt;E$14,MIN(Payline!L$5/10,COUNTIF(L158:L160,$AC$1))+MIN(Payline!L$4/10,COUNTIF(L159:L161,$AC$1))+MIN(Payline!L$3/10,COUNTIF(L160:L162,$AC$1)),"")</f>
        <v/>
      </c>
      <c r="AF160" s="43" t="str">
        <f>IF($I160&lt;F$14,MIN(Payline!M$5/10,COUNTIF(M158:M160,$AC$1))+MIN(Payline!M$4/10,COUNTIF(M159:M161,$AC$1))+MIN(Payline!M$3/10,COUNTIF(M160:M162,$AC$1)),"")</f>
        <v/>
      </c>
      <c r="AG160" s="43" t="str">
        <f>IF($I160&lt;G$14,MIN(Payline!N$5/10,COUNTIF(N158:N160,$AC$1))+MIN(Payline!N$4/10,COUNTIF(N159:N161,$AC$1))+MIN(Payline!N$3/10,COUNTIF(N160:N162,$AC$1)),"")</f>
        <v/>
      </c>
      <c r="AH160" s="46">
        <v>156</v>
      </c>
      <c r="AI160" s="43" t="str">
        <f>IF($I160&lt;C$14,MIN(Payline!J$5/10,COUNTIF(J158:J160,$AI$1))+MIN(Payline!J$4/10,COUNTIF(J159:J161,$AI$1))+MIN(Payline!J$3/10,COUNTIF(J160:J162,$AI$1)),"")</f>
        <v/>
      </c>
      <c r="AJ160" s="43" t="str">
        <f>IF($I160&lt;D$14,MIN(Payline!K$5/10,COUNTIF(K158:K160,$AI$1))+MIN(Payline!K$4/10,COUNTIF(K159:K161,$AI$1))+MIN(Payline!K$3/10,COUNTIF(K160:K162,$AI$1)),"")</f>
        <v/>
      </c>
      <c r="AK160" s="43" t="str">
        <f>IF($I160&lt;E$14,MIN(Payline!L$5/10,COUNTIF(L158:L160,$AI$1))+MIN(Payline!L$4/10,COUNTIF(L159:L161,$AI$1))+MIN(Payline!L$3/10,COUNTIF(L160:L162,$AI$1)),"")</f>
        <v/>
      </c>
      <c r="AL160" s="43" t="str">
        <f>IF($I160&lt;F$14,MIN(Payline!M$5/10,COUNTIF(M158:M160,$AI$1))+MIN(Payline!M$4/10,COUNTIF(M159:M161,$AI$1))+MIN(Payline!M$3/10,COUNTIF(M160:M162,$AI$1)),"")</f>
        <v/>
      </c>
      <c r="AM160" s="43" t="str">
        <f>IF($I160&lt;G$14,MIN(Payline!N$5/10,COUNTIF(N158:N160,$AI$1))+MIN(Payline!N$4/10,COUNTIF(N159:N161,$AI$1))+MIN(Payline!N$3/10,COUNTIF(N160:N162,$AI$1)),"")</f>
        <v/>
      </c>
      <c r="AN160" s="46">
        <v>156</v>
      </c>
      <c r="AO160" s="43" t="str">
        <f>IF($I160&lt;C$14,MIN(Payline!J$5/10,COUNTIF(J158:J160,$AO$1))+MIN(Payline!J$4/10,COUNTIF(J159:J161,$AO$1))+MIN(Payline!J$3/10,COUNTIF(J160:J162,$AO$1)),"")</f>
        <v/>
      </c>
      <c r="AP160" s="43" t="str">
        <f>IF($I160&lt;D$14,MIN(Payline!K$5/10,COUNTIF(K158:K160,$AO$1))+MIN(Payline!K$4/10,COUNTIF(K159:K161,$AO$1))+MIN(Payline!K$3/10,COUNTIF(K160:K162,$AO$1)),"")</f>
        <v/>
      </c>
      <c r="AQ160" s="43" t="str">
        <f>IF($I160&lt;E$14,MIN(Payline!L$5/10,COUNTIF(L158:L160,$AO$1))+MIN(Payline!L$4/10,COUNTIF(L159:L161,$AO$1))+MIN(Payline!L$3/10,COUNTIF(L160:L162,$AO$1)),"")</f>
        <v/>
      </c>
      <c r="AR160" s="43" t="str">
        <f>IF($I160&lt;F$14,MIN(Payline!M$5/10,COUNTIF(M158:M160,$AO$1))+MIN(Payline!M$4/10,COUNTIF(M159:M161,$AO$1))+MIN(Payline!M$3/10,COUNTIF(M160:M162,$AO$1)),"")</f>
        <v/>
      </c>
      <c r="AS160" s="43" t="str">
        <f>IF($I160&lt;G$14,MIN(Payline!N$5/10,COUNTIF(N158:N160,$AO$1))+MIN(Payline!N$4/10,COUNTIF(N159:N161,$AO$1))+MIN(Payline!N$3/10,COUNTIF(N160:N162,$AO$1)),"")</f>
        <v/>
      </c>
      <c r="AT160" s="46">
        <v>156</v>
      </c>
      <c r="AU160" s="43" t="str">
        <f>IF($I160&lt;C$14,MIN(Payline!J$5/10,COUNTIF(J158:J160,$AU$1))+MIN(Payline!J$4/10,COUNTIF(J159:J161,$AU$1))+MIN(Payline!J$3/10,COUNTIF(J160:J162,$AU$1)),"")</f>
        <v/>
      </c>
      <c r="AV160" s="43" t="str">
        <f>IF($I160&lt;D$14,MIN(Payline!K$5/10,COUNTIF(K158:K160,$AU$1))+MIN(Payline!K$4/10,COUNTIF(K159:K161,$AU$1))+MIN(Payline!K$3/10,COUNTIF(K160:K162,$AU$1)),"")</f>
        <v/>
      </c>
      <c r="AW160" s="43" t="str">
        <f>IF($I160&lt;E$14,MIN(Payline!L$5/10,COUNTIF(L158:L160,$AU$1))+MIN(Payline!L$4/10,COUNTIF(L159:L161,$AU$1))+MIN(Payline!L$3/10,COUNTIF(L160:L162,$AU$1)),"")</f>
        <v/>
      </c>
      <c r="AX160" s="43" t="str">
        <f>IF($I160&lt;F$14,MIN(Payline!M$5/10,COUNTIF(M158:M160,$AU$1))+MIN(Payline!M$4/10,COUNTIF(M159:M161,$AU$1))+MIN(Payline!M$3/10,COUNTIF(M160:M162,$AU$1)),"")</f>
        <v/>
      </c>
      <c r="AY160" s="43" t="str">
        <f>IF($I160&lt;G$14,MIN(Payline!N$5/10,COUNTIF(N158:N160,$AU$1))+MIN(Payline!N$4/10,COUNTIF(N159:N161,$AU$1))+MIN(Payline!N$3/10,COUNTIF(N160:N162,$AU$1)),"")</f>
        <v/>
      </c>
      <c r="AZ160" s="46">
        <v>156</v>
      </c>
      <c r="BA160" s="43" t="str" cm="1">
        <f t="array" aca="1" ref="BA160" ca="1">_xlfn.IFS(
    $I160=0,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$I160=1,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$I160=(C$14-2),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$I160=(C$14-1),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$I160&lt;C$14, MIN(Payline!J$5/10, COUNTIF(J158:J160, $BA$1)) +
              MIN(Payline!J$4/10, COUNTIF(J159:J161, $BA$1)) +
              MIN(Payline!J$3/10, COUNTIF(J160:J162, $BA$1)),
    TRUE, ""
)</f>
        <v/>
      </c>
      <c r="BB160" s="43" t="str" cm="1">
        <f t="array" aca="1" ref="BB160" ca="1">_xlfn.IFS(
    $I160=0,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$I160=1,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$I160=(D$14-2),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$I160=(D$14-1),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$I160&lt;D$14, MIN(Payline!K$5/10, COUNTIF(K158:K160, $BA$1)) +
              MIN(Payline!K$4/10, COUNTIF(K159:K161, $BA$1)) +
              MIN(Payline!K$3/10, COUNTIF(K160:K162, $BA$1)),
    TRUE, ""
)</f>
        <v/>
      </c>
      <c r="BC160" s="43" t="str" cm="1">
        <f t="array" aca="1" ref="BC160" ca="1">_xlfn.IFS(
    $I160=0,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$I160=1,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$I160=(E$14-2),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$I160=(E$14-1),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$I160&lt;E$14, MIN(Payline!L$5/10, COUNTIF(L158:L160, $BA$1)) +
              MIN(Payline!L$4/10, COUNTIF(L159:L161, $BA$1)) +
              MIN(Payline!L$3/10, COUNTIF(L160:L162, $BA$1)),
    TRUE, ""
)</f>
        <v/>
      </c>
      <c r="BD160" s="43" t="str" cm="1">
        <f t="array" aca="1" ref="BD160" ca="1">_xlfn.IFS(
    $I160=0,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$I160=1,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$I160=(F$14-2),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$I160=(F$14-1),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$I160&lt;F$14, MIN(Payline!M$5/10, COUNTIF(M158:M160, $BA$1)) +
              MIN(Payline!M$4/10, COUNTIF(M159:M161, $BA$1)) +
              MIN(Payline!M$3/10, COUNTIF(M160:M162, $BA$1)),
    TRUE, ""
)</f>
        <v/>
      </c>
      <c r="BE160" s="43" t="str" cm="1">
        <f t="array" aca="1" ref="BE160" ca="1">_xlfn.IFS(
    $I160=0,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$I160=1,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$I160=(G$14-2),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$I160=(G$14-1),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$I160&lt;G$14, MIN(Payline!N$5/10, COUNTIF(N158:N160, $BA$1)) +
              MIN(Payline!N$4/10, COUNTIF(N159:N161, $BA$1)) +
              MIN(Payline!N$3/10, COUNTIF(N160:N162, $BA$1)),
    TRUE, ""
)</f>
        <v/>
      </c>
      <c r="BF160" s="46">
        <v>156</v>
      </c>
      <c r="BG160" s="43" t="str">
        <f>IF($I160&lt;C$14,MIN(Payline!J$5/10,COUNTIF(J158:J160,$BG$1))+MIN(Payline!J$4/10,COUNTIF(J159:J161,$BG$1))+MIN(Payline!J$3/10,COUNTIF(J160:J162,$BG$1)),"")</f>
        <v/>
      </c>
      <c r="BH160" s="43" t="str">
        <f>IF($I160&lt;D$14,MIN(Payline!K$5/10,COUNTIF(K158:K160,$BG$1))+MIN(Payline!K$4/10,COUNTIF(K159:K161,$BG$1))+MIN(Payline!K$3/10,COUNTIF(K160:K162,$BG$1)),"")</f>
        <v/>
      </c>
      <c r="BI160" s="43" t="str">
        <f>IF($I160&lt;E$14,MIN(Payline!L$5/10,COUNTIF(L158:L160,$BG$1))+MIN(Payline!L$4/10,COUNTIF(L159:L161,$BG$1))+MIN(Payline!L$3/10,COUNTIF(L160:L162,$BG$1)),"")</f>
        <v/>
      </c>
      <c r="BJ160" s="43" t="str">
        <f>IF($I160&lt;F$14,MIN(Payline!M$5/10,COUNTIF(M158:M160,$BG$1))+MIN(Payline!M$4/10,COUNTIF(M159:M161,$BG$1))+MIN(Payline!M$3/10,COUNTIF(M160:M162,$BG$1)),"")</f>
        <v/>
      </c>
      <c r="BK160" s="43" t="str">
        <f>IF($I160&lt;G$14,MIN(Payline!N$5/10,COUNTIF(N158:N160,$BG$1))+MIN(Payline!N$4/10,COUNTIF(N159:N161,$BG$1))+MIN(Payline!N$3/10,COUNTIF(N160:N162,$BG$1)),"")</f>
        <v/>
      </c>
      <c r="BL160" s="46">
        <v>156</v>
      </c>
      <c r="BM160" s="43" t="str">
        <f>IF($I160&lt;C$14,MIN(Payline!J$5/10,COUNTIF(J158:J160,$BM$1))+MIN(Payline!J$4/10,COUNTIF(J159:J161,$BM$1))+MIN(Payline!J$3/10,COUNTIF(J160:J162,$BM$1)),"")</f>
        <v/>
      </c>
      <c r="BN160" s="43" t="str">
        <f>IF($I160&lt;D$14,MIN(Payline!K$5/10,COUNTIF(K158:K160,$BM$1))+MIN(Payline!K$4/10,COUNTIF(K159:K161,$BM$1))+MIN(Payline!K$3/10,COUNTIF(K160:K162,$BM$1)),"")</f>
        <v/>
      </c>
      <c r="BO160" s="43" t="str">
        <f>IF($I160&lt;E$14,MIN(Payline!L$5/10,COUNTIF(L158:L160,$BM$1))+MIN(Payline!L$4/10,COUNTIF(L159:L161,$BM$1))+MIN(Payline!L$3/10,COUNTIF(L160:L162,$BM$1)),"")</f>
        <v/>
      </c>
      <c r="BP160" s="43" t="str">
        <f>IF($I160&lt;F$14,MIN(Payline!M$5/10,COUNTIF(M158:M160,$BM$1))+MIN(Payline!M$4/10,COUNTIF(M159:M161,$BM$1))+MIN(Payline!M$3/10,COUNTIF(M160:M162,$BM$1)),"")</f>
        <v/>
      </c>
      <c r="BQ160" s="161" t="str">
        <f>IF($I160&lt;G$14,MIN(Payline!N$5/10,COUNTIF(N158:N160,$BM$1))+MIN(Payline!N$4/10,COUNTIF(N159:N161,$BM$1))+MIN(Payline!N$3/10,COUNTIF(N160:N162,$BM$1)),"")</f>
        <v/>
      </c>
    </row>
    <row r="161" spans="1:69">
      <c r="A161" s="90" t="s">
        <v>13</v>
      </c>
      <c r="B161" s="63">
        <v>1</v>
      </c>
      <c r="C161" s="90">
        <f t="shared" ref="C161:G169" ca="1" si="42">IF($A161=$AU$1,C149,C4-C149)</f>
        <v>6.9</v>
      </c>
      <c r="D161" s="43">
        <f t="shared" ca="1" si="42"/>
        <v>7</v>
      </c>
      <c r="E161" s="43">
        <f t="shared" ca="1" si="42"/>
        <v>6.9</v>
      </c>
      <c r="F161" s="43">
        <f t="shared" ca="1" si="42"/>
        <v>7.1</v>
      </c>
      <c r="G161" s="89">
        <f t="shared" ca="1" si="42"/>
        <v>6.9</v>
      </c>
      <c r="I161" s="84">
        <v>157</v>
      </c>
      <c r="J161" s="83"/>
      <c r="K161" s="83"/>
      <c r="L161" s="83"/>
      <c r="M161" s="83"/>
      <c r="N161" s="83"/>
      <c r="P161" s="46">
        <v>157</v>
      </c>
      <c r="Q161" s="43" t="str">
        <f>IF($I161&lt;C$14,MIN(Payline!J$5/10,COUNTIF(J159:J161,$Q$1))+MIN(Payline!J$4/10,COUNTIF(J160:J162,$Q$1))+MIN(Payline!J$3/10,COUNTIF(J161:J163,$Q$1)),"")</f>
        <v/>
      </c>
      <c r="R161" s="43" t="str">
        <f>IF($I161&lt;D$14,MIN(Payline!K$5/10,COUNTIF(K159:K161,$Q$1))+MIN(Payline!K$4/10,COUNTIF(K160:K162,$Q$1))+MIN(Payline!K$3/10,COUNTIF(K161:K163,$Q$1)),"")</f>
        <v/>
      </c>
      <c r="S161" s="43" t="str">
        <f>IF($I161&lt;E$14,MIN(Payline!L$5/10,COUNTIF(L159:L161,$Q$1))+MIN(Payline!L$4/10,COUNTIF(L160:L162,$Q$1))+MIN(Payline!L$3/10,COUNTIF(L161:L163,$Q$1)),"")</f>
        <v/>
      </c>
      <c r="T161" s="43" t="str">
        <f>IF($I161&lt;F$14,MIN(Payline!M$5/10,COUNTIF(M159:M161,$Q$1))+MIN(Payline!M$4/10,COUNTIF(M160:M162,$Q$1))+MIN(Payline!M$3/10,COUNTIF(M161:M163,$Q$1)),"")</f>
        <v/>
      </c>
      <c r="U161" s="43" t="str">
        <f>IF($I161&lt;G$14,MIN(Payline!N$5/10,COUNTIF(N159:N161,$Q$1))+MIN(Payline!N$4/10,COUNTIF(N160:N162,$Q$1))+MIN(Payline!N$3/10,COUNTIF(N161:N163,$Q$1)),"")</f>
        <v/>
      </c>
      <c r="V161" s="46">
        <v>157</v>
      </c>
      <c r="W161" s="43" t="str">
        <f>IF($I161&lt;C$14,MIN(Payline!J$5/10,COUNTIF(J159:J161,$W$1))+MIN(Payline!J$4/10,COUNTIF(J160:J162,$W$1))+MIN(Payline!J$3/10,COUNTIF(J161:J163,$W$1)),"")</f>
        <v/>
      </c>
      <c r="X161" s="43" t="str">
        <f>IF($I161&lt;D$14,MIN(Payline!K$5/10,COUNTIF(K159:K161,$W$1))+MIN(Payline!K$4/10,COUNTIF(K160:K162,$W$1))+MIN(Payline!K$3/10,COUNTIF(K161:K163,$W$1)),"")</f>
        <v/>
      </c>
      <c r="Y161" s="43" t="str">
        <f>IF($I161&lt;E$14,MIN(Payline!L$5/10,COUNTIF(L159:L161,$W$1))+MIN(Payline!L$4/10,COUNTIF(L160:L162,$W$1))+MIN(Payline!L$3/10,COUNTIF(L161:L163,$W$1)),"")</f>
        <v/>
      </c>
      <c r="Z161" s="43" t="str">
        <f>IF($I161&lt;F$14,MIN(Payline!M$5/10,COUNTIF(M159:M161,$W$1))+MIN(Payline!M$4/10,COUNTIF(M160:M162,$W$1))+MIN(Payline!M$3/10,COUNTIF(M161:M163,$W$1)),"")</f>
        <v/>
      </c>
      <c r="AA161" s="43" t="str">
        <f>IF($I161&lt;G$14,MIN(Payline!N$5/10,COUNTIF(N159:N161,$W$1))+MIN(Payline!N$4/10,COUNTIF(N160:N162,$W$1))+MIN(Payline!N$3/10,COUNTIF(N161:N163,$W$1)),"")</f>
        <v/>
      </c>
      <c r="AB161" s="46">
        <v>157</v>
      </c>
      <c r="AC161" s="43" t="str">
        <f>IF($I161&lt;C$14,MIN(Payline!J$5/10,COUNTIF(J159:J161,$AC$1))+MIN(Payline!J$4/10,COUNTIF(J160:J162,$AC$1))+MIN(Payline!J$3/10,COUNTIF(J161:J163,$AC$1)),"")</f>
        <v/>
      </c>
      <c r="AD161" s="43" t="str">
        <f>IF($I161&lt;D$14,MIN(Payline!K$5/10,COUNTIF(K159:K161,$AC$1))+MIN(Payline!K$4/10,COUNTIF(K160:K162,$AC$1))+MIN(Payline!K$3/10,COUNTIF(K161:K163,$AC$1)),"")</f>
        <v/>
      </c>
      <c r="AE161" s="43" t="str">
        <f>IF($I161&lt;E$14,MIN(Payline!L$5/10,COUNTIF(L159:L161,$AC$1))+MIN(Payline!L$4/10,COUNTIF(L160:L162,$AC$1))+MIN(Payline!L$3/10,COUNTIF(L161:L163,$AC$1)),"")</f>
        <v/>
      </c>
      <c r="AF161" s="43" t="str">
        <f>IF($I161&lt;F$14,MIN(Payline!M$5/10,COUNTIF(M159:M161,$AC$1))+MIN(Payline!M$4/10,COUNTIF(M160:M162,$AC$1))+MIN(Payline!M$3/10,COUNTIF(M161:M163,$AC$1)),"")</f>
        <v/>
      </c>
      <c r="AG161" s="43" t="str">
        <f>IF($I161&lt;G$14,MIN(Payline!N$5/10,COUNTIF(N159:N161,$AC$1))+MIN(Payline!N$4/10,COUNTIF(N160:N162,$AC$1))+MIN(Payline!N$3/10,COUNTIF(N161:N163,$AC$1)),"")</f>
        <v/>
      </c>
      <c r="AH161" s="46">
        <v>157</v>
      </c>
      <c r="AI161" s="43" t="str">
        <f>IF($I161&lt;C$14,MIN(Payline!J$5/10,COUNTIF(J159:J161,$AI$1))+MIN(Payline!J$4/10,COUNTIF(J160:J162,$AI$1))+MIN(Payline!J$3/10,COUNTIF(J161:J163,$AI$1)),"")</f>
        <v/>
      </c>
      <c r="AJ161" s="43" t="str">
        <f>IF($I161&lt;D$14,MIN(Payline!K$5/10,COUNTIF(K159:K161,$AI$1))+MIN(Payline!K$4/10,COUNTIF(K160:K162,$AI$1))+MIN(Payline!K$3/10,COUNTIF(K161:K163,$AI$1)),"")</f>
        <v/>
      </c>
      <c r="AK161" s="43" t="str">
        <f>IF($I161&lt;E$14,MIN(Payline!L$5/10,COUNTIF(L159:L161,$AI$1))+MIN(Payline!L$4/10,COUNTIF(L160:L162,$AI$1))+MIN(Payline!L$3/10,COUNTIF(L161:L163,$AI$1)),"")</f>
        <v/>
      </c>
      <c r="AL161" s="43" t="str">
        <f>IF($I161&lt;F$14,MIN(Payline!M$5/10,COUNTIF(M159:M161,$AI$1))+MIN(Payline!M$4/10,COUNTIF(M160:M162,$AI$1))+MIN(Payline!M$3/10,COUNTIF(M161:M163,$AI$1)),"")</f>
        <v/>
      </c>
      <c r="AM161" s="43" t="str">
        <f>IF($I161&lt;G$14,MIN(Payline!N$5/10,COUNTIF(N159:N161,$AI$1))+MIN(Payline!N$4/10,COUNTIF(N160:N162,$AI$1))+MIN(Payline!N$3/10,COUNTIF(N161:N163,$AI$1)),"")</f>
        <v/>
      </c>
      <c r="AN161" s="46">
        <v>157</v>
      </c>
      <c r="AO161" s="43" t="str">
        <f>IF($I161&lt;C$14,MIN(Payline!J$5/10,COUNTIF(J159:J161,$AO$1))+MIN(Payline!J$4/10,COUNTIF(J160:J162,$AO$1))+MIN(Payline!J$3/10,COUNTIF(J161:J163,$AO$1)),"")</f>
        <v/>
      </c>
      <c r="AP161" s="43" t="str">
        <f>IF($I161&lt;D$14,MIN(Payline!K$5/10,COUNTIF(K159:K161,$AO$1))+MIN(Payline!K$4/10,COUNTIF(K160:K162,$AO$1))+MIN(Payline!K$3/10,COUNTIF(K161:K163,$AO$1)),"")</f>
        <v/>
      </c>
      <c r="AQ161" s="43" t="str">
        <f>IF($I161&lt;E$14,MIN(Payline!L$5/10,COUNTIF(L159:L161,$AO$1))+MIN(Payline!L$4/10,COUNTIF(L160:L162,$AO$1))+MIN(Payline!L$3/10,COUNTIF(L161:L163,$AO$1)),"")</f>
        <v/>
      </c>
      <c r="AR161" s="43" t="str">
        <f>IF($I161&lt;F$14,MIN(Payline!M$5/10,COUNTIF(M159:M161,$AO$1))+MIN(Payline!M$4/10,COUNTIF(M160:M162,$AO$1))+MIN(Payline!M$3/10,COUNTIF(M161:M163,$AO$1)),"")</f>
        <v/>
      </c>
      <c r="AS161" s="43" t="str">
        <f>IF($I161&lt;G$14,MIN(Payline!N$5/10,COUNTIF(N159:N161,$AO$1))+MIN(Payline!N$4/10,COUNTIF(N160:N162,$AO$1))+MIN(Payline!N$3/10,COUNTIF(N161:N163,$AO$1)),"")</f>
        <v/>
      </c>
      <c r="AT161" s="46">
        <v>157</v>
      </c>
      <c r="AU161" s="43" t="str">
        <f>IF($I161&lt;C$14,MIN(Payline!J$5/10,COUNTIF(J159:J161,$AU$1))+MIN(Payline!J$4/10,COUNTIF(J160:J162,$AU$1))+MIN(Payline!J$3/10,COUNTIF(J161:J163,$AU$1)),"")</f>
        <v/>
      </c>
      <c r="AV161" s="43" t="str">
        <f>IF($I161&lt;D$14,MIN(Payline!K$5/10,COUNTIF(K159:K161,$AU$1))+MIN(Payline!K$4/10,COUNTIF(K160:K162,$AU$1))+MIN(Payline!K$3/10,COUNTIF(K161:K163,$AU$1)),"")</f>
        <v/>
      </c>
      <c r="AW161" s="43" t="str">
        <f>IF($I161&lt;E$14,MIN(Payline!L$5/10,COUNTIF(L159:L161,$AU$1))+MIN(Payline!L$4/10,COUNTIF(L160:L162,$AU$1))+MIN(Payline!L$3/10,COUNTIF(L161:L163,$AU$1)),"")</f>
        <v/>
      </c>
      <c r="AX161" s="43" t="str">
        <f>IF($I161&lt;F$14,MIN(Payline!M$5/10,COUNTIF(M159:M161,$AU$1))+MIN(Payline!M$4/10,COUNTIF(M160:M162,$AU$1))+MIN(Payline!M$3/10,COUNTIF(M161:M163,$AU$1)),"")</f>
        <v/>
      </c>
      <c r="AY161" s="43" t="str">
        <f>IF($I161&lt;G$14,MIN(Payline!N$5/10,COUNTIF(N159:N161,$AU$1))+MIN(Payline!N$4/10,COUNTIF(N160:N162,$AU$1))+MIN(Payline!N$3/10,COUNTIF(N161:N163,$AU$1)),"")</f>
        <v/>
      </c>
      <c r="AZ161" s="46">
        <v>157</v>
      </c>
      <c r="BA161" s="43" t="str" cm="1">
        <f t="array" aca="1" ref="BA161" ca="1">_xlfn.IFS(
    $I161=0,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$I161=1,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$I161=(C$14-2),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$I161=(C$14-1),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$I161&lt;C$14, MIN(Payline!J$5/10, COUNTIF(J159:J161, $BA$1)) +
              MIN(Payline!J$4/10, COUNTIF(J160:J162, $BA$1)) +
              MIN(Payline!J$3/10, COUNTIF(J161:J163, $BA$1)),
    TRUE, ""
)</f>
        <v/>
      </c>
      <c r="BB161" s="43" t="str" cm="1">
        <f t="array" aca="1" ref="BB161" ca="1">_xlfn.IFS(
    $I161=0,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$I161=1,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$I161=(D$14-2),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$I161=(D$14-1),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$I161&lt;D$14, MIN(Payline!K$5/10, COUNTIF(K159:K161, $BA$1)) +
              MIN(Payline!K$4/10, COUNTIF(K160:K162, $BA$1)) +
              MIN(Payline!K$3/10, COUNTIF(K161:K163, $BA$1)),
    TRUE, ""
)</f>
        <v/>
      </c>
      <c r="BC161" s="43" t="str" cm="1">
        <f t="array" aca="1" ref="BC161" ca="1">_xlfn.IFS(
    $I161=0,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$I161=1,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$I161=(E$14-2),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$I161=(E$14-1),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$I161&lt;E$14, MIN(Payline!L$5/10, COUNTIF(L159:L161, $BA$1)) +
              MIN(Payline!L$4/10, COUNTIF(L160:L162, $BA$1)) +
              MIN(Payline!L$3/10, COUNTIF(L161:L163, $BA$1)),
    TRUE, ""
)</f>
        <v/>
      </c>
      <c r="BD161" s="43" t="str" cm="1">
        <f t="array" aca="1" ref="BD161" ca="1">_xlfn.IFS(
    $I161=0,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$I161=1,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$I161=(F$14-2),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$I161=(F$14-1),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$I161&lt;F$14, MIN(Payline!M$5/10, COUNTIF(M159:M161, $BA$1)) +
              MIN(Payline!M$4/10, COUNTIF(M160:M162, $BA$1)) +
              MIN(Payline!M$3/10, COUNTIF(M161:M163, $BA$1)),
    TRUE, ""
)</f>
        <v/>
      </c>
      <c r="BE161" s="43" t="str" cm="1">
        <f t="array" aca="1" ref="BE161" ca="1">_xlfn.IFS(
    $I161=0,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$I161=1,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$I161=(G$14-2),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$I161=(G$14-1),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$I161&lt;G$14, MIN(Payline!N$5/10, COUNTIF(N159:N161, $BA$1)) +
              MIN(Payline!N$4/10, COUNTIF(N160:N162, $BA$1)) +
              MIN(Payline!N$3/10, COUNTIF(N161:N163, $BA$1)),
    TRUE, ""
)</f>
        <v/>
      </c>
      <c r="BF161" s="46">
        <v>157</v>
      </c>
      <c r="BG161" s="43" t="str">
        <f>IF($I161&lt;C$14,MIN(Payline!J$5/10,COUNTIF(J159:J161,$BG$1))+MIN(Payline!J$4/10,COUNTIF(J160:J162,$BG$1))+MIN(Payline!J$3/10,COUNTIF(J161:J163,$BG$1)),"")</f>
        <v/>
      </c>
      <c r="BH161" s="43" t="str">
        <f>IF($I161&lt;D$14,MIN(Payline!K$5/10,COUNTIF(K159:K161,$BG$1))+MIN(Payline!K$4/10,COUNTIF(K160:K162,$BG$1))+MIN(Payline!K$3/10,COUNTIF(K161:K163,$BG$1)),"")</f>
        <v/>
      </c>
      <c r="BI161" s="43" t="str">
        <f>IF($I161&lt;E$14,MIN(Payline!L$5/10,COUNTIF(L159:L161,$BG$1))+MIN(Payline!L$4/10,COUNTIF(L160:L162,$BG$1))+MIN(Payline!L$3/10,COUNTIF(L161:L163,$BG$1)),"")</f>
        <v/>
      </c>
      <c r="BJ161" s="43" t="str">
        <f>IF($I161&lt;F$14,MIN(Payline!M$5/10,COUNTIF(M159:M161,$BG$1))+MIN(Payline!M$4/10,COUNTIF(M160:M162,$BG$1))+MIN(Payline!M$3/10,COUNTIF(M161:M163,$BG$1)),"")</f>
        <v/>
      </c>
      <c r="BK161" s="43" t="str">
        <f>IF($I161&lt;G$14,MIN(Payline!N$5/10,COUNTIF(N159:N161,$BG$1))+MIN(Payline!N$4/10,COUNTIF(N160:N162,$BG$1))+MIN(Payline!N$3/10,COUNTIF(N161:N163,$BG$1)),"")</f>
        <v/>
      </c>
      <c r="BL161" s="46">
        <v>157</v>
      </c>
      <c r="BM161" s="43" t="str">
        <f>IF($I161&lt;C$14,MIN(Payline!J$5/10,COUNTIF(J159:J161,$BM$1))+MIN(Payline!J$4/10,COUNTIF(J160:J162,$BM$1))+MIN(Payline!J$3/10,COUNTIF(J161:J163,$BM$1)),"")</f>
        <v/>
      </c>
      <c r="BN161" s="43" t="str">
        <f>IF($I161&lt;D$14,MIN(Payline!K$5/10,COUNTIF(K159:K161,$BM$1))+MIN(Payline!K$4/10,COUNTIF(K160:K162,$BM$1))+MIN(Payline!K$3/10,COUNTIF(K161:K163,$BM$1)),"")</f>
        <v/>
      </c>
      <c r="BO161" s="43" t="str">
        <f>IF($I161&lt;E$14,MIN(Payline!L$5/10,COUNTIF(L159:L161,$BM$1))+MIN(Payline!L$4/10,COUNTIF(L160:L162,$BM$1))+MIN(Payline!L$3/10,COUNTIF(L161:L163,$BM$1)),"")</f>
        <v/>
      </c>
      <c r="BP161" s="43" t="str">
        <f>IF($I161&lt;F$14,MIN(Payline!M$5/10,COUNTIF(M159:M161,$BM$1))+MIN(Payline!M$4/10,COUNTIF(M160:M162,$BM$1))+MIN(Payline!M$3/10,COUNTIF(M161:M163,$BM$1)),"")</f>
        <v/>
      </c>
      <c r="BQ161" s="161" t="str">
        <f>IF($I161&lt;G$14,MIN(Payline!N$5/10,COUNTIF(N159:N161,$BM$1))+MIN(Payline!N$4/10,COUNTIF(N160:N162,$BM$1))+MIN(Payline!N$3/10,COUNTIF(N161:N163,$BM$1)),"")</f>
        <v/>
      </c>
    </row>
    <row r="162" spans="1:69">
      <c r="A162" s="90" t="s">
        <v>12</v>
      </c>
      <c r="B162" s="63">
        <v>2</v>
      </c>
      <c r="C162" s="90">
        <f t="shared" ca="1" si="42"/>
        <v>9.8000000000000007</v>
      </c>
      <c r="D162" s="43">
        <f t="shared" ca="1" si="42"/>
        <v>9.5</v>
      </c>
      <c r="E162" s="43">
        <f t="shared" ca="1" si="42"/>
        <v>9.8000000000000007</v>
      </c>
      <c r="F162" s="43">
        <f t="shared" ca="1" si="42"/>
        <v>9.6999999999999993</v>
      </c>
      <c r="G162" s="89">
        <f t="shared" ca="1" si="42"/>
        <v>9.8000000000000007</v>
      </c>
      <c r="I162" s="84">
        <v>158</v>
      </c>
      <c r="J162" s="83"/>
      <c r="K162" s="83"/>
      <c r="L162" s="83"/>
      <c r="M162" s="83"/>
      <c r="N162" s="83"/>
      <c r="P162" s="46">
        <v>158</v>
      </c>
      <c r="Q162" s="43" t="str">
        <f>IF($I162&lt;C$14,MIN(Payline!J$5/10,COUNTIF(J160:J162,$Q$1))+MIN(Payline!J$4/10,COUNTIF(J161:J163,$Q$1))+MIN(Payline!J$3/10,COUNTIF(J162:J164,$Q$1)),"")</f>
        <v/>
      </c>
      <c r="R162" s="43" t="str">
        <f>IF($I162&lt;D$14,MIN(Payline!K$5/10,COUNTIF(K160:K162,$Q$1))+MIN(Payline!K$4/10,COUNTIF(K161:K163,$Q$1))+MIN(Payline!K$3/10,COUNTIF(K162:K164,$Q$1)),"")</f>
        <v/>
      </c>
      <c r="S162" s="43" t="str">
        <f>IF($I162&lt;E$14,MIN(Payline!L$5/10,COUNTIF(L160:L162,$Q$1))+MIN(Payline!L$4/10,COUNTIF(L161:L163,$Q$1))+MIN(Payline!L$3/10,COUNTIF(L162:L164,$Q$1)),"")</f>
        <v/>
      </c>
      <c r="T162" s="43" t="str">
        <f>IF($I162&lt;F$14,MIN(Payline!M$5/10,COUNTIF(M160:M162,$Q$1))+MIN(Payline!M$4/10,COUNTIF(M161:M163,$Q$1))+MIN(Payline!M$3/10,COUNTIF(M162:M164,$Q$1)),"")</f>
        <v/>
      </c>
      <c r="U162" s="43" t="str">
        <f>IF($I162&lt;G$14,MIN(Payline!N$5/10,COUNTIF(N160:N162,$Q$1))+MIN(Payline!N$4/10,COUNTIF(N161:N163,$Q$1))+MIN(Payline!N$3/10,COUNTIF(N162:N164,$Q$1)),"")</f>
        <v/>
      </c>
      <c r="V162" s="46">
        <v>158</v>
      </c>
      <c r="W162" s="43" t="str">
        <f>IF($I162&lt;C$14,MIN(Payline!J$5/10,COUNTIF(J160:J162,$W$1))+MIN(Payline!J$4/10,COUNTIF(J161:J163,$W$1))+MIN(Payline!J$3/10,COUNTIF(J162:J164,$W$1)),"")</f>
        <v/>
      </c>
      <c r="X162" s="43" t="str">
        <f>IF($I162&lt;D$14,MIN(Payline!K$5/10,COUNTIF(K160:K162,$W$1))+MIN(Payline!K$4/10,COUNTIF(K161:K163,$W$1))+MIN(Payline!K$3/10,COUNTIF(K162:K164,$W$1)),"")</f>
        <v/>
      </c>
      <c r="Y162" s="43" t="str">
        <f>IF($I162&lt;E$14,MIN(Payline!L$5/10,COUNTIF(L160:L162,$W$1))+MIN(Payline!L$4/10,COUNTIF(L161:L163,$W$1))+MIN(Payline!L$3/10,COUNTIF(L162:L164,$W$1)),"")</f>
        <v/>
      </c>
      <c r="Z162" s="43" t="str">
        <f>IF($I162&lt;F$14,MIN(Payline!M$5/10,COUNTIF(M160:M162,$W$1))+MIN(Payline!M$4/10,COUNTIF(M161:M163,$W$1))+MIN(Payline!M$3/10,COUNTIF(M162:M164,$W$1)),"")</f>
        <v/>
      </c>
      <c r="AA162" s="43" t="str">
        <f>IF($I162&lt;G$14,MIN(Payline!N$5/10,COUNTIF(N160:N162,$W$1))+MIN(Payline!N$4/10,COUNTIF(N161:N163,$W$1))+MIN(Payline!N$3/10,COUNTIF(N162:N164,$W$1)),"")</f>
        <v/>
      </c>
      <c r="AB162" s="46">
        <v>158</v>
      </c>
      <c r="AC162" s="43" t="str">
        <f>IF($I162&lt;C$14,MIN(Payline!J$5/10,COUNTIF(J160:J162,$AC$1))+MIN(Payline!J$4/10,COUNTIF(J161:J163,$AC$1))+MIN(Payline!J$3/10,COUNTIF(J162:J164,$AC$1)),"")</f>
        <v/>
      </c>
      <c r="AD162" s="43" t="str">
        <f>IF($I162&lt;D$14,MIN(Payline!K$5/10,COUNTIF(K160:K162,$AC$1))+MIN(Payline!K$4/10,COUNTIF(K161:K163,$AC$1))+MIN(Payline!K$3/10,COUNTIF(K162:K164,$AC$1)),"")</f>
        <v/>
      </c>
      <c r="AE162" s="43" t="str">
        <f>IF($I162&lt;E$14,MIN(Payline!L$5/10,COUNTIF(L160:L162,$AC$1))+MIN(Payline!L$4/10,COUNTIF(L161:L163,$AC$1))+MIN(Payline!L$3/10,COUNTIF(L162:L164,$AC$1)),"")</f>
        <v/>
      </c>
      <c r="AF162" s="43" t="str">
        <f>IF($I162&lt;F$14,MIN(Payline!M$5/10,COUNTIF(M160:M162,$AC$1))+MIN(Payline!M$4/10,COUNTIF(M161:M163,$AC$1))+MIN(Payline!M$3/10,COUNTIF(M162:M164,$AC$1)),"")</f>
        <v/>
      </c>
      <c r="AG162" s="43" t="str">
        <f>IF($I162&lt;G$14,MIN(Payline!N$5/10,COUNTIF(N160:N162,$AC$1))+MIN(Payline!N$4/10,COUNTIF(N161:N163,$AC$1))+MIN(Payline!N$3/10,COUNTIF(N162:N164,$AC$1)),"")</f>
        <v/>
      </c>
      <c r="AH162" s="46">
        <v>158</v>
      </c>
      <c r="AI162" s="43" t="str">
        <f>IF($I162&lt;C$14,MIN(Payline!J$5/10,COUNTIF(J160:J162,$AI$1))+MIN(Payline!J$4/10,COUNTIF(J161:J163,$AI$1))+MIN(Payline!J$3/10,COUNTIF(J162:J164,$AI$1)),"")</f>
        <v/>
      </c>
      <c r="AJ162" s="43" t="str">
        <f>IF($I162&lt;D$14,MIN(Payline!K$5/10,COUNTIF(K160:K162,$AI$1))+MIN(Payline!K$4/10,COUNTIF(K161:K163,$AI$1))+MIN(Payline!K$3/10,COUNTIF(K162:K164,$AI$1)),"")</f>
        <v/>
      </c>
      <c r="AK162" s="43" t="str">
        <f>IF($I162&lt;E$14,MIN(Payline!L$5/10,COUNTIF(L160:L162,$AI$1))+MIN(Payline!L$4/10,COUNTIF(L161:L163,$AI$1))+MIN(Payline!L$3/10,COUNTIF(L162:L164,$AI$1)),"")</f>
        <v/>
      </c>
      <c r="AL162" s="43" t="str">
        <f>IF($I162&lt;F$14,MIN(Payline!M$5/10,COUNTIF(M160:M162,$AI$1))+MIN(Payline!M$4/10,COUNTIF(M161:M163,$AI$1))+MIN(Payline!M$3/10,COUNTIF(M162:M164,$AI$1)),"")</f>
        <v/>
      </c>
      <c r="AM162" s="43" t="str">
        <f>IF($I162&lt;G$14,MIN(Payline!N$5/10,COUNTIF(N160:N162,$AI$1))+MIN(Payline!N$4/10,COUNTIF(N161:N163,$AI$1))+MIN(Payline!N$3/10,COUNTIF(N162:N164,$AI$1)),"")</f>
        <v/>
      </c>
      <c r="AN162" s="46">
        <v>158</v>
      </c>
      <c r="AO162" s="43" t="str">
        <f>IF($I162&lt;C$14,MIN(Payline!J$5/10,COUNTIF(J160:J162,$AO$1))+MIN(Payline!J$4/10,COUNTIF(J161:J163,$AO$1))+MIN(Payline!J$3/10,COUNTIF(J162:J164,$AO$1)),"")</f>
        <v/>
      </c>
      <c r="AP162" s="43" t="str">
        <f>IF($I162&lt;D$14,MIN(Payline!K$5/10,COUNTIF(K160:K162,$AO$1))+MIN(Payline!K$4/10,COUNTIF(K161:K163,$AO$1))+MIN(Payline!K$3/10,COUNTIF(K162:K164,$AO$1)),"")</f>
        <v/>
      </c>
      <c r="AQ162" s="43" t="str">
        <f>IF($I162&lt;E$14,MIN(Payline!L$5/10,COUNTIF(L160:L162,$AO$1))+MIN(Payline!L$4/10,COUNTIF(L161:L163,$AO$1))+MIN(Payline!L$3/10,COUNTIF(L162:L164,$AO$1)),"")</f>
        <v/>
      </c>
      <c r="AR162" s="43" t="str">
        <f>IF($I162&lt;F$14,MIN(Payline!M$5/10,COUNTIF(M160:M162,$AO$1))+MIN(Payline!M$4/10,COUNTIF(M161:M163,$AO$1))+MIN(Payline!M$3/10,COUNTIF(M162:M164,$AO$1)),"")</f>
        <v/>
      </c>
      <c r="AS162" s="43" t="str">
        <f>IF($I162&lt;G$14,MIN(Payline!N$5/10,COUNTIF(N160:N162,$AO$1))+MIN(Payline!N$4/10,COUNTIF(N161:N163,$AO$1))+MIN(Payline!N$3/10,COUNTIF(N162:N164,$AO$1)),"")</f>
        <v/>
      </c>
      <c r="AT162" s="46">
        <v>158</v>
      </c>
      <c r="AU162" s="43" t="str">
        <f>IF($I162&lt;C$14,MIN(Payline!J$5/10,COUNTIF(J160:J162,$AU$1))+MIN(Payline!J$4/10,COUNTIF(J161:J163,$AU$1))+MIN(Payline!J$3/10,COUNTIF(J162:J164,$AU$1)),"")</f>
        <v/>
      </c>
      <c r="AV162" s="43" t="str">
        <f>IF($I162&lt;D$14,MIN(Payline!K$5/10,COUNTIF(K160:K162,$AU$1))+MIN(Payline!K$4/10,COUNTIF(K161:K163,$AU$1))+MIN(Payline!K$3/10,COUNTIF(K162:K164,$AU$1)),"")</f>
        <v/>
      </c>
      <c r="AW162" s="43" t="str">
        <f>IF($I162&lt;E$14,MIN(Payline!L$5/10,COUNTIF(L160:L162,$AU$1))+MIN(Payline!L$4/10,COUNTIF(L161:L163,$AU$1))+MIN(Payline!L$3/10,COUNTIF(L162:L164,$AU$1)),"")</f>
        <v/>
      </c>
      <c r="AX162" s="43" t="str">
        <f>IF($I162&lt;F$14,MIN(Payline!M$5/10,COUNTIF(M160:M162,$AU$1))+MIN(Payline!M$4/10,COUNTIF(M161:M163,$AU$1))+MIN(Payline!M$3/10,COUNTIF(M162:M164,$AU$1)),"")</f>
        <v/>
      </c>
      <c r="AY162" s="43" t="str">
        <f>IF($I162&lt;G$14,MIN(Payline!N$5/10,COUNTIF(N160:N162,$AU$1))+MIN(Payline!N$4/10,COUNTIF(N161:N163,$AU$1))+MIN(Payline!N$3/10,COUNTIF(N162:N164,$AU$1)),"")</f>
        <v/>
      </c>
      <c r="AZ162" s="46">
        <v>158</v>
      </c>
      <c r="BA162" s="43" t="str" cm="1">
        <f t="array" aca="1" ref="BA162" ca="1">_xlfn.IFS(
    $I162=0,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$I162=1,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$I162=(C$14-2),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$I162=(C$14-1),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$I162&lt;C$14, MIN(Payline!J$5/10, COUNTIF(J160:J162, $BA$1)) +
              MIN(Payline!J$4/10, COUNTIF(J161:J163, $BA$1)) +
              MIN(Payline!J$3/10, COUNTIF(J162:J164, $BA$1)),
    TRUE, ""
)</f>
        <v/>
      </c>
      <c r="BB162" s="43" t="str" cm="1">
        <f t="array" aca="1" ref="BB162" ca="1">_xlfn.IFS(
    $I162=0,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$I162=1,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$I162=(D$14-2),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$I162=(D$14-1),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$I162&lt;D$14, MIN(Payline!K$5/10, COUNTIF(K160:K162, $BA$1)) +
              MIN(Payline!K$4/10, COUNTIF(K161:K163, $BA$1)) +
              MIN(Payline!K$3/10, COUNTIF(K162:K164, $BA$1)),
    TRUE, ""
)</f>
        <v/>
      </c>
      <c r="BC162" s="43" t="str" cm="1">
        <f t="array" aca="1" ref="BC162" ca="1">_xlfn.IFS(
    $I162=0,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$I162=1,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$I162=(E$14-2),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$I162=(E$14-1),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$I162&lt;E$14, MIN(Payline!L$5/10, COUNTIF(L160:L162, $BA$1)) +
              MIN(Payline!L$4/10, COUNTIF(L161:L163, $BA$1)) +
              MIN(Payline!L$3/10, COUNTIF(L162:L164, $BA$1)),
    TRUE, ""
)</f>
        <v/>
      </c>
      <c r="BD162" s="43" t="str" cm="1">
        <f t="array" aca="1" ref="BD162" ca="1">_xlfn.IFS(
    $I162=0,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$I162=1,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$I162=(F$14-2),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$I162=(F$14-1),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$I162&lt;F$14, MIN(Payline!M$5/10, COUNTIF(M160:M162, $BA$1)) +
              MIN(Payline!M$4/10, COUNTIF(M161:M163, $BA$1)) +
              MIN(Payline!M$3/10, COUNTIF(M162:M164, $BA$1)),
    TRUE, ""
)</f>
        <v/>
      </c>
      <c r="BE162" s="43" t="str" cm="1">
        <f t="array" aca="1" ref="BE162" ca="1">_xlfn.IFS(
    $I162=0,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$I162=1,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$I162=(G$14-2),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$I162=(G$14-1),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$I162&lt;G$14, MIN(Payline!N$5/10, COUNTIF(N160:N162, $BA$1)) +
              MIN(Payline!N$4/10, COUNTIF(N161:N163, $BA$1)) +
              MIN(Payline!N$3/10, COUNTIF(N162:N164, $BA$1)),
    TRUE, ""
)</f>
        <v/>
      </c>
      <c r="BF162" s="46">
        <v>158</v>
      </c>
      <c r="BG162" s="43" t="str">
        <f>IF($I162&lt;C$14,MIN(Payline!J$5/10,COUNTIF(J160:J162,$BG$1))+MIN(Payline!J$4/10,COUNTIF(J161:J163,$BG$1))+MIN(Payline!J$3/10,COUNTIF(J162:J164,$BG$1)),"")</f>
        <v/>
      </c>
      <c r="BH162" s="43" t="str">
        <f>IF($I162&lt;D$14,MIN(Payline!K$5/10,COUNTIF(K160:K162,$BG$1))+MIN(Payline!K$4/10,COUNTIF(K161:K163,$BG$1))+MIN(Payline!K$3/10,COUNTIF(K162:K164,$BG$1)),"")</f>
        <v/>
      </c>
      <c r="BI162" s="43" t="str">
        <f>IF($I162&lt;E$14,MIN(Payline!L$5/10,COUNTIF(L160:L162,$BG$1))+MIN(Payline!L$4/10,COUNTIF(L161:L163,$BG$1))+MIN(Payline!L$3/10,COUNTIF(L162:L164,$BG$1)),"")</f>
        <v/>
      </c>
      <c r="BJ162" s="43" t="str">
        <f>IF($I162&lt;F$14,MIN(Payline!M$5/10,COUNTIF(M160:M162,$BG$1))+MIN(Payline!M$4/10,COUNTIF(M161:M163,$BG$1))+MIN(Payline!M$3/10,COUNTIF(M162:M164,$BG$1)),"")</f>
        <v/>
      </c>
      <c r="BK162" s="43" t="str">
        <f>IF($I162&lt;G$14,MIN(Payline!N$5/10,COUNTIF(N160:N162,$BG$1))+MIN(Payline!N$4/10,COUNTIF(N161:N163,$BG$1))+MIN(Payline!N$3/10,COUNTIF(N162:N164,$BG$1)),"")</f>
        <v/>
      </c>
      <c r="BL162" s="46">
        <v>158</v>
      </c>
      <c r="BM162" s="43" t="str">
        <f>IF($I162&lt;C$14,MIN(Payline!J$5/10,COUNTIF(J160:J162,$BM$1))+MIN(Payline!J$4/10,COUNTIF(J161:J163,$BM$1))+MIN(Payline!J$3/10,COUNTIF(J162:J164,$BM$1)),"")</f>
        <v/>
      </c>
      <c r="BN162" s="43" t="str">
        <f>IF($I162&lt;D$14,MIN(Payline!K$5/10,COUNTIF(K160:K162,$BM$1))+MIN(Payline!K$4/10,COUNTIF(K161:K163,$BM$1))+MIN(Payline!K$3/10,COUNTIF(K162:K164,$BM$1)),"")</f>
        <v/>
      </c>
      <c r="BO162" s="43" t="str">
        <f>IF($I162&lt;E$14,MIN(Payline!L$5/10,COUNTIF(L160:L162,$BM$1))+MIN(Payline!L$4/10,COUNTIF(L161:L163,$BM$1))+MIN(Payline!L$3/10,COUNTIF(L162:L164,$BM$1)),"")</f>
        <v/>
      </c>
      <c r="BP162" s="43" t="str">
        <f>IF($I162&lt;F$14,MIN(Payline!M$5/10,COUNTIF(M160:M162,$BM$1))+MIN(Payline!M$4/10,COUNTIF(M161:M163,$BM$1))+MIN(Payline!M$3/10,COUNTIF(M162:M164,$BM$1)),"")</f>
        <v/>
      </c>
      <c r="BQ162" s="161" t="str">
        <f>IF($I162&lt;G$14,MIN(Payline!N$5/10,COUNTIF(N160:N162,$BM$1))+MIN(Payline!N$4/10,COUNTIF(N161:N163,$BM$1))+MIN(Payline!N$3/10,COUNTIF(N162:N164,$BM$1)),"")</f>
        <v/>
      </c>
    </row>
    <row r="163" spans="1:69">
      <c r="A163" s="90" t="s">
        <v>11</v>
      </c>
      <c r="B163" s="63">
        <v>3</v>
      </c>
      <c r="C163" s="90">
        <f t="shared" ca="1" si="42"/>
        <v>10.1</v>
      </c>
      <c r="D163" s="43">
        <f t="shared" ca="1" si="42"/>
        <v>10</v>
      </c>
      <c r="E163" s="43">
        <f t="shared" ca="1" si="42"/>
        <v>10.1</v>
      </c>
      <c r="F163" s="43">
        <f t="shared" ca="1" si="42"/>
        <v>9.9</v>
      </c>
      <c r="G163" s="89">
        <f t="shared" ca="1" si="42"/>
        <v>10.1</v>
      </c>
      <c r="I163" s="84">
        <v>159</v>
      </c>
      <c r="J163" s="83"/>
      <c r="K163" s="83"/>
      <c r="L163" s="83"/>
      <c r="M163" s="83"/>
      <c r="N163" s="83"/>
      <c r="P163" s="46">
        <v>159</v>
      </c>
      <c r="Q163" s="43" t="str">
        <f>IF($I163&lt;C$14,MIN(Payline!J$5/10,COUNTIF(J161:J163,$Q$1))+MIN(Payline!J$4/10,COUNTIF(J162:J164,$Q$1))+MIN(Payline!J$3/10,COUNTIF(J163:J165,$Q$1)),"")</f>
        <v/>
      </c>
      <c r="R163" s="43" t="str">
        <f>IF($I163&lt;D$14,MIN(Payline!K$5/10,COUNTIF(K161:K163,$Q$1))+MIN(Payline!K$4/10,COUNTIF(K162:K164,$Q$1))+MIN(Payline!K$3/10,COUNTIF(K163:K165,$Q$1)),"")</f>
        <v/>
      </c>
      <c r="S163" s="43" t="str">
        <f>IF($I163&lt;E$14,MIN(Payline!L$5/10,COUNTIF(L161:L163,$Q$1))+MIN(Payline!L$4/10,COUNTIF(L162:L164,$Q$1))+MIN(Payline!L$3/10,COUNTIF(L163:L165,$Q$1)),"")</f>
        <v/>
      </c>
      <c r="T163" s="43" t="str">
        <f>IF($I163&lt;F$14,MIN(Payline!M$5/10,COUNTIF(M161:M163,$Q$1))+MIN(Payline!M$4/10,COUNTIF(M162:M164,$Q$1))+MIN(Payline!M$3/10,COUNTIF(M163:M165,$Q$1)),"")</f>
        <v/>
      </c>
      <c r="U163" s="43" t="str">
        <f>IF($I163&lt;G$14,MIN(Payline!N$5/10,COUNTIF(N161:N163,$Q$1))+MIN(Payline!N$4/10,COUNTIF(N162:N164,$Q$1))+MIN(Payline!N$3/10,COUNTIF(N163:N165,$Q$1)),"")</f>
        <v/>
      </c>
      <c r="V163" s="46">
        <v>159</v>
      </c>
      <c r="W163" s="43" t="str">
        <f>IF($I163&lt;C$14,MIN(Payline!J$5/10,COUNTIF(J161:J163,$W$1))+MIN(Payline!J$4/10,COUNTIF(J162:J164,$W$1))+MIN(Payline!J$3/10,COUNTIF(J163:J165,$W$1)),"")</f>
        <v/>
      </c>
      <c r="X163" s="43" t="str">
        <f>IF($I163&lt;D$14,MIN(Payline!K$5/10,COUNTIF(K161:K163,$W$1))+MIN(Payline!K$4/10,COUNTIF(K162:K164,$W$1))+MIN(Payline!K$3/10,COUNTIF(K163:K165,$W$1)),"")</f>
        <v/>
      </c>
      <c r="Y163" s="43" t="str">
        <f>IF($I163&lt;E$14,MIN(Payline!L$5/10,COUNTIF(L161:L163,$W$1))+MIN(Payline!L$4/10,COUNTIF(L162:L164,$W$1))+MIN(Payline!L$3/10,COUNTIF(L163:L165,$W$1)),"")</f>
        <v/>
      </c>
      <c r="Z163" s="43" t="str">
        <f>IF($I163&lt;F$14,MIN(Payline!M$5/10,COUNTIF(M161:M163,$W$1))+MIN(Payline!M$4/10,COUNTIF(M162:M164,$W$1))+MIN(Payline!M$3/10,COUNTIF(M163:M165,$W$1)),"")</f>
        <v/>
      </c>
      <c r="AA163" s="43" t="str">
        <f>IF($I163&lt;G$14,MIN(Payline!N$5/10,COUNTIF(N161:N163,$W$1))+MIN(Payline!N$4/10,COUNTIF(N162:N164,$W$1))+MIN(Payline!N$3/10,COUNTIF(N163:N165,$W$1)),"")</f>
        <v/>
      </c>
      <c r="AB163" s="46">
        <v>159</v>
      </c>
      <c r="AC163" s="43" t="str">
        <f>IF($I163&lt;C$14,MIN(Payline!J$5/10,COUNTIF(J161:J163,$AC$1))+MIN(Payline!J$4/10,COUNTIF(J162:J164,$AC$1))+MIN(Payline!J$3/10,COUNTIF(J163:J165,$AC$1)),"")</f>
        <v/>
      </c>
      <c r="AD163" s="43" t="str">
        <f>IF($I163&lt;D$14,MIN(Payline!K$5/10,COUNTIF(K161:K163,$AC$1))+MIN(Payline!K$4/10,COUNTIF(K162:K164,$AC$1))+MIN(Payline!K$3/10,COUNTIF(K163:K165,$AC$1)),"")</f>
        <v/>
      </c>
      <c r="AE163" s="43" t="str">
        <f>IF($I163&lt;E$14,MIN(Payline!L$5/10,COUNTIF(L161:L163,$AC$1))+MIN(Payline!L$4/10,COUNTIF(L162:L164,$AC$1))+MIN(Payline!L$3/10,COUNTIF(L163:L165,$AC$1)),"")</f>
        <v/>
      </c>
      <c r="AF163" s="43" t="str">
        <f>IF($I163&lt;F$14,MIN(Payline!M$5/10,COUNTIF(M161:M163,$AC$1))+MIN(Payline!M$4/10,COUNTIF(M162:M164,$AC$1))+MIN(Payline!M$3/10,COUNTIF(M163:M165,$AC$1)),"")</f>
        <v/>
      </c>
      <c r="AG163" s="43" t="str">
        <f>IF($I163&lt;G$14,MIN(Payline!N$5/10,COUNTIF(N161:N163,$AC$1))+MIN(Payline!N$4/10,COUNTIF(N162:N164,$AC$1))+MIN(Payline!N$3/10,COUNTIF(N163:N165,$AC$1)),"")</f>
        <v/>
      </c>
      <c r="AH163" s="46">
        <v>159</v>
      </c>
      <c r="AI163" s="43" t="str">
        <f>IF($I163&lt;C$14,MIN(Payline!J$5/10,COUNTIF(J161:J163,$AI$1))+MIN(Payline!J$4/10,COUNTIF(J162:J164,$AI$1))+MIN(Payline!J$3/10,COUNTIF(J163:J165,$AI$1)),"")</f>
        <v/>
      </c>
      <c r="AJ163" s="43" t="str">
        <f>IF($I163&lt;D$14,MIN(Payline!K$5/10,COUNTIF(K161:K163,$AI$1))+MIN(Payline!K$4/10,COUNTIF(K162:K164,$AI$1))+MIN(Payline!K$3/10,COUNTIF(K163:K165,$AI$1)),"")</f>
        <v/>
      </c>
      <c r="AK163" s="43" t="str">
        <f>IF($I163&lt;E$14,MIN(Payline!L$5/10,COUNTIF(L161:L163,$AI$1))+MIN(Payline!L$4/10,COUNTIF(L162:L164,$AI$1))+MIN(Payline!L$3/10,COUNTIF(L163:L165,$AI$1)),"")</f>
        <v/>
      </c>
      <c r="AL163" s="43" t="str">
        <f>IF($I163&lt;F$14,MIN(Payline!M$5/10,COUNTIF(M161:M163,$AI$1))+MIN(Payline!M$4/10,COUNTIF(M162:M164,$AI$1))+MIN(Payline!M$3/10,COUNTIF(M163:M165,$AI$1)),"")</f>
        <v/>
      </c>
      <c r="AM163" s="43" t="str">
        <f>IF($I163&lt;G$14,MIN(Payline!N$5/10,COUNTIF(N161:N163,$AI$1))+MIN(Payline!N$4/10,COUNTIF(N162:N164,$AI$1))+MIN(Payline!N$3/10,COUNTIF(N163:N165,$AI$1)),"")</f>
        <v/>
      </c>
      <c r="AN163" s="46">
        <v>159</v>
      </c>
      <c r="AO163" s="43" t="str">
        <f>IF($I163&lt;C$14,MIN(Payline!J$5/10,COUNTIF(J161:J163,$AO$1))+MIN(Payline!J$4/10,COUNTIF(J162:J164,$AO$1))+MIN(Payline!J$3/10,COUNTIF(J163:J165,$AO$1)),"")</f>
        <v/>
      </c>
      <c r="AP163" s="43" t="str">
        <f>IF($I163&lt;D$14,MIN(Payline!K$5/10,COUNTIF(K161:K163,$AO$1))+MIN(Payline!K$4/10,COUNTIF(K162:K164,$AO$1))+MIN(Payline!K$3/10,COUNTIF(K163:K165,$AO$1)),"")</f>
        <v/>
      </c>
      <c r="AQ163" s="43" t="str">
        <f>IF($I163&lt;E$14,MIN(Payline!L$5/10,COUNTIF(L161:L163,$AO$1))+MIN(Payline!L$4/10,COUNTIF(L162:L164,$AO$1))+MIN(Payline!L$3/10,COUNTIF(L163:L165,$AO$1)),"")</f>
        <v/>
      </c>
      <c r="AR163" s="43" t="str">
        <f>IF($I163&lt;F$14,MIN(Payline!M$5/10,COUNTIF(M161:M163,$AO$1))+MIN(Payline!M$4/10,COUNTIF(M162:M164,$AO$1))+MIN(Payline!M$3/10,COUNTIF(M163:M165,$AO$1)),"")</f>
        <v/>
      </c>
      <c r="AS163" s="43" t="str">
        <f>IF($I163&lt;G$14,MIN(Payline!N$5/10,COUNTIF(N161:N163,$AO$1))+MIN(Payline!N$4/10,COUNTIF(N162:N164,$AO$1))+MIN(Payline!N$3/10,COUNTIF(N163:N165,$AO$1)),"")</f>
        <v/>
      </c>
      <c r="AT163" s="46">
        <v>159</v>
      </c>
      <c r="AU163" s="43" t="str">
        <f>IF($I163&lt;C$14,MIN(Payline!J$5/10,COUNTIF(J161:J163,$AU$1))+MIN(Payline!J$4/10,COUNTIF(J162:J164,$AU$1))+MIN(Payline!J$3/10,COUNTIF(J163:J165,$AU$1)),"")</f>
        <v/>
      </c>
      <c r="AV163" s="43" t="str">
        <f>IF($I163&lt;D$14,MIN(Payline!K$5/10,COUNTIF(K161:K163,$AU$1))+MIN(Payline!K$4/10,COUNTIF(K162:K164,$AU$1))+MIN(Payline!K$3/10,COUNTIF(K163:K165,$AU$1)),"")</f>
        <v/>
      </c>
      <c r="AW163" s="43" t="str">
        <f>IF($I163&lt;E$14,MIN(Payline!L$5/10,COUNTIF(L161:L163,$AU$1))+MIN(Payline!L$4/10,COUNTIF(L162:L164,$AU$1))+MIN(Payline!L$3/10,COUNTIF(L163:L165,$AU$1)),"")</f>
        <v/>
      </c>
      <c r="AX163" s="43" t="str">
        <f>IF($I163&lt;F$14,MIN(Payline!M$5/10,COUNTIF(M161:M163,$AU$1))+MIN(Payline!M$4/10,COUNTIF(M162:M164,$AU$1))+MIN(Payline!M$3/10,COUNTIF(M163:M165,$AU$1)),"")</f>
        <v/>
      </c>
      <c r="AY163" s="43" t="str">
        <f>IF($I163&lt;G$14,MIN(Payline!N$5/10,COUNTIF(N161:N163,$AU$1))+MIN(Payline!N$4/10,COUNTIF(N162:N164,$AU$1))+MIN(Payline!N$3/10,COUNTIF(N163:N165,$AU$1)),"")</f>
        <v/>
      </c>
      <c r="AZ163" s="46">
        <v>159</v>
      </c>
      <c r="BA163" s="43" t="str" cm="1">
        <f t="array" aca="1" ref="BA163" ca="1">_xlfn.IFS(
    $I163=0,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$I163=1,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$I163=(C$14-2),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$I163=(C$14-1),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$I163&lt;C$14, MIN(Payline!J$5/10, COUNTIF(J161:J163, $BA$1)) +
              MIN(Payline!J$4/10, COUNTIF(J162:J164, $BA$1)) +
              MIN(Payline!J$3/10, COUNTIF(J163:J165, $BA$1)),
    TRUE, ""
)</f>
        <v/>
      </c>
      <c r="BB163" s="43" t="str" cm="1">
        <f t="array" aca="1" ref="BB163" ca="1">_xlfn.IFS(
    $I163=0,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$I163=1,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$I163=(D$14-2),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$I163=(D$14-1),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$I163&lt;D$14, MIN(Payline!K$5/10, COUNTIF(K161:K163, $BA$1)) +
              MIN(Payline!K$4/10, COUNTIF(K162:K164, $BA$1)) +
              MIN(Payline!K$3/10, COUNTIF(K163:K165, $BA$1)),
    TRUE, ""
)</f>
        <v/>
      </c>
      <c r="BC163" s="43" t="str" cm="1">
        <f t="array" aca="1" ref="BC163" ca="1">_xlfn.IFS(
    $I163=0,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$I163=1,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$I163=(E$14-2),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$I163=(E$14-1),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$I163&lt;E$14, MIN(Payline!L$5/10, COUNTIF(L161:L163, $BA$1)) +
              MIN(Payline!L$4/10, COUNTIF(L162:L164, $BA$1)) +
              MIN(Payline!L$3/10, COUNTIF(L163:L165, $BA$1)),
    TRUE, ""
)</f>
        <v/>
      </c>
      <c r="BD163" s="43" t="str" cm="1">
        <f t="array" aca="1" ref="BD163" ca="1">_xlfn.IFS(
    $I163=0,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$I163=1,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$I163=(F$14-2),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$I163=(F$14-1),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$I163&lt;F$14, MIN(Payline!M$5/10, COUNTIF(M161:M163, $BA$1)) +
              MIN(Payline!M$4/10, COUNTIF(M162:M164, $BA$1)) +
              MIN(Payline!M$3/10, COUNTIF(M163:M165, $BA$1)),
    TRUE, ""
)</f>
        <v/>
      </c>
      <c r="BE163" s="43" t="str" cm="1">
        <f t="array" aca="1" ref="BE163" ca="1">_xlfn.IFS(
    $I163=0,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$I163=1,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$I163=(G$14-2),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$I163=(G$14-1),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$I163&lt;G$14, MIN(Payline!N$5/10, COUNTIF(N161:N163, $BA$1)) +
              MIN(Payline!N$4/10, COUNTIF(N162:N164, $BA$1)) +
              MIN(Payline!N$3/10, COUNTIF(N163:N165, $BA$1)),
    TRUE, ""
)</f>
        <v/>
      </c>
      <c r="BF163" s="46">
        <v>159</v>
      </c>
      <c r="BG163" s="43" t="str">
        <f>IF($I163&lt;C$14,MIN(Payline!J$5/10,COUNTIF(J161:J163,$BG$1))+MIN(Payline!J$4/10,COUNTIF(J162:J164,$BG$1))+MIN(Payline!J$3/10,COUNTIF(J163:J165,$BG$1)),"")</f>
        <v/>
      </c>
      <c r="BH163" s="43" t="str">
        <f>IF($I163&lt;D$14,MIN(Payline!K$5/10,COUNTIF(K161:K163,$BG$1))+MIN(Payline!K$4/10,COUNTIF(K162:K164,$BG$1))+MIN(Payline!K$3/10,COUNTIF(K163:K165,$BG$1)),"")</f>
        <v/>
      </c>
      <c r="BI163" s="43" t="str">
        <f>IF($I163&lt;E$14,MIN(Payline!L$5/10,COUNTIF(L161:L163,$BG$1))+MIN(Payline!L$4/10,COUNTIF(L162:L164,$BG$1))+MIN(Payline!L$3/10,COUNTIF(L163:L165,$BG$1)),"")</f>
        <v/>
      </c>
      <c r="BJ163" s="43" t="str">
        <f>IF($I163&lt;F$14,MIN(Payline!M$5/10,COUNTIF(M161:M163,$BG$1))+MIN(Payline!M$4/10,COUNTIF(M162:M164,$BG$1))+MIN(Payline!M$3/10,COUNTIF(M163:M165,$BG$1)),"")</f>
        <v/>
      </c>
      <c r="BK163" s="43" t="str">
        <f>IF($I163&lt;G$14,MIN(Payline!N$5/10,COUNTIF(N161:N163,$BG$1))+MIN(Payline!N$4/10,COUNTIF(N162:N164,$BG$1))+MIN(Payline!N$3/10,COUNTIF(N163:N165,$BG$1)),"")</f>
        <v/>
      </c>
      <c r="BL163" s="46">
        <v>159</v>
      </c>
      <c r="BM163" s="43" t="str">
        <f>IF($I163&lt;C$14,MIN(Payline!J$5/10,COUNTIF(J161:J163,$BM$1))+MIN(Payline!J$4/10,COUNTIF(J162:J164,$BM$1))+MIN(Payline!J$3/10,COUNTIF(J163:J165,$BM$1)),"")</f>
        <v/>
      </c>
      <c r="BN163" s="43" t="str">
        <f>IF($I163&lt;D$14,MIN(Payline!K$5/10,COUNTIF(K161:K163,$BM$1))+MIN(Payline!K$4/10,COUNTIF(K162:K164,$BM$1))+MIN(Payline!K$3/10,COUNTIF(K163:K165,$BM$1)),"")</f>
        <v/>
      </c>
      <c r="BO163" s="43" t="str">
        <f>IF($I163&lt;E$14,MIN(Payline!L$5/10,COUNTIF(L161:L163,$BM$1))+MIN(Payline!L$4/10,COUNTIF(L162:L164,$BM$1))+MIN(Payline!L$3/10,COUNTIF(L163:L165,$BM$1)),"")</f>
        <v/>
      </c>
      <c r="BP163" s="43" t="str">
        <f>IF($I163&lt;F$14,MIN(Payline!M$5/10,COUNTIF(M161:M163,$BM$1))+MIN(Payline!M$4/10,COUNTIF(M162:M164,$BM$1))+MIN(Payline!M$3/10,COUNTIF(M163:M165,$BM$1)),"")</f>
        <v/>
      </c>
      <c r="BQ163" s="161" t="str">
        <f>IF($I163&lt;G$14,MIN(Payline!N$5/10,COUNTIF(N161:N163,$BM$1))+MIN(Payline!N$4/10,COUNTIF(N162:N164,$BM$1))+MIN(Payline!N$3/10,COUNTIF(N163:N165,$BM$1)),"")</f>
        <v/>
      </c>
    </row>
    <row r="164" spans="1:69">
      <c r="A164" s="90" t="s">
        <v>10</v>
      </c>
      <c r="B164" s="63">
        <v>4</v>
      </c>
      <c r="C164" s="90">
        <f t="shared" ca="1" si="42"/>
        <v>7.6</v>
      </c>
      <c r="D164" s="43">
        <f t="shared" ca="1" si="42"/>
        <v>7.8</v>
      </c>
      <c r="E164" s="43">
        <f t="shared" ca="1" si="42"/>
        <v>7.6</v>
      </c>
      <c r="F164" s="43">
        <f t="shared" ca="1" si="42"/>
        <v>7.6</v>
      </c>
      <c r="G164" s="89">
        <f t="shared" ca="1" si="42"/>
        <v>7.6</v>
      </c>
      <c r="I164" s="84">
        <v>160</v>
      </c>
      <c r="J164" s="83"/>
      <c r="K164" s="83"/>
      <c r="L164" s="83"/>
      <c r="M164" s="83"/>
      <c r="N164" s="83"/>
      <c r="P164" s="46">
        <v>160</v>
      </c>
      <c r="Q164" s="43" t="str">
        <f>IF($I164&lt;C$14,MIN(Payline!J$5/10,COUNTIF(J162:J164,$Q$1))+MIN(Payline!J$4/10,COUNTIF(J163:J165,$Q$1))+MIN(Payline!J$3/10,COUNTIF(J164:J166,$Q$1)),"")</f>
        <v/>
      </c>
      <c r="R164" s="43" t="str">
        <f>IF($I164&lt;D$14,MIN(Payline!K$5/10,COUNTIF(K162:K164,$Q$1))+MIN(Payline!K$4/10,COUNTIF(K163:K165,$Q$1))+MIN(Payline!K$3/10,COUNTIF(K164:K166,$Q$1)),"")</f>
        <v/>
      </c>
      <c r="S164" s="43" t="str">
        <f>IF($I164&lt;E$14,MIN(Payline!L$5/10,COUNTIF(L162:L164,$Q$1))+MIN(Payline!L$4/10,COUNTIF(L163:L165,$Q$1))+MIN(Payline!L$3/10,COUNTIF(L164:L166,$Q$1)),"")</f>
        <v/>
      </c>
      <c r="T164" s="43" t="str">
        <f>IF($I164&lt;F$14,MIN(Payline!M$5/10,COUNTIF(M162:M164,$Q$1))+MIN(Payline!M$4/10,COUNTIF(M163:M165,$Q$1))+MIN(Payline!M$3/10,COUNTIF(M164:M166,$Q$1)),"")</f>
        <v/>
      </c>
      <c r="U164" s="43" t="str">
        <f>IF($I164&lt;G$14,MIN(Payline!N$5/10,COUNTIF(N162:N164,$Q$1))+MIN(Payline!N$4/10,COUNTIF(N163:N165,$Q$1))+MIN(Payline!N$3/10,COUNTIF(N164:N166,$Q$1)),"")</f>
        <v/>
      </c>
      <c r="V164" s="46">
        <v>160</v>
      </c>
      <c r="W164" s="43" t="str">
        <f>IF($I164&lt;C$14,MIN(Payline!J$5/10,COUNTIF(J162:J164,$W$1))+MIN(Payline!J$4/10,COUNTIF(J163:J165,$W$1))+MIN(Payline!J$3/10,COUNTIF(J164:J166,$W$1)),"")</f>
        <v/>
      </c>
      <c r="X164" s="43" t="str">
        <f>IF($I164&lt;D$14,MIN(Payline!K$5/10,COUNTIF(K162:K164,$W$1))+MIN(Payline!K$4/10,COUNTIF(K163:K165,$W$1))+MIN(Payline!K$3/10,COUNTIF(K164:K166,$W$1)),"")</f>
        <v/>
      </c>
      <c r="Y164" s="43" t="str">
        <f>IF($I164&lt;E$14,MIN(Payline!L$5/10,COUNTIF(L162:L164,$W$1))+MIN(Payline!L$4/10,COUNTIF(L163:L165,$W$1))+MIN(Payline!L$3/10,COUNTIF(L164:L166,$W$1)),"")</f>
        <v/>
      </c>
      <c r="Z164" s="43" t="str">
        <f>IF($I164&lt;F$14,MIN(Payline!M$5/10,COUNTIF(M162:M164,$W$1))+MIN(Payline!M$4/10,COUNTIF(M163:M165,$W$1))+MIN(Payline!M$3/10,COUNTIF(M164:M166,$W$1)),"")</f>
        <v/>
      </c>
      <c r="AA164" s="43" t="str">
        <f>IF($I164&lt;G$14,MIN(Payline!N$5/10,COUNTIF(N162:N164,$W$1))+MIN(Payline!N$4/10,COUNTIF(N163:N165,$W$1))+MIN(Payline!N$3/10,COUNTIF(N164:N166,$W$1)),"")</f>
        <v/>
      </c>
      <c r="AB164" s="46">
        <v>160</v>
      </c>
      <c r="AC164" s="43" t="str">
        <f>IF($I164&lt;C$14,MIN(Payline!J$5/10,COUNTIF(J162:J164,$AC$1))+MIN(Payline!J$4/10,COUNTIF(J163:J165,$AC$1))+MIN(Payline!J$3/10,COUNTIF(J164:J166,$AC$1)),"")</f>
        <v/>
      </c>
      <c r="AD164" s="43" t="str">
        <f>IF($I164&lt;D$14,MIN(Payline!K$5/10,COUNTIF(K162:K164,$AC$1))+MIN(Payline!K$4/10,COUNTIF(K163:K165,$AC$1))+MIN(Payline!K$3/10,COUNTIF(K164:K166,$AC$1)),"")</f>
        <v/>
      </c>
      <c r="AE164" s="43" t="str">
        <f>IF($I164&lt;E$14,MIN(Payline!L$5/10,COUNTIF(L162:L164,$AC$1))+MIN(Payline!L$4/10,COUNTIF(L163:L165,$AC$1))+MIN(Payline!L$3/10,COUNTIF(L164:L166,$AC$1)),"")</f>
        <v/>
      </c>
      <c r="AF164" s="43" t="str">
        <f>IF($I164&lt;F$14,MIN(Payline!M$5/10,COUNTIF(M162:M164,$AC$1))+MIN(Payline!M$4/10,COUNTIF(M163:M165,$AC$1))+MIN(Payline!M$3/10,COUNTIF(M164:M166,$AC$1)),"")</f>
        <v/>
      </c>
      <c r="AG164" s="43" t="str">
        <f>IF($I164&lt;G$14,MIN(Payline!N$5/10,COUNTIF(N162:N164,$AC$1))+MIN(Payline!N$4/10,COUNTIF(N163:N165,$AC$1))+MIN(Payline!N$3/10,COUNTIF(N164:N166,$AC$1)),"")</f>
        <v/>
      </c>
      <c r="AH164" s="46">
        <v>160</v>
      </c>
      <c r="AI164" s="43" t="str">
        <f>IF($I164&lt;C$14,MIN(Payline!J$5/10,COUNTIF(J162:J164,$AI$1))+MIN(Payline!J$4/10,COUNTIF(J163:J165,$AI$1))+MIN(Payline!J$3/10,COUNTIF(J164:J166,$AI$1)),"")</f>
        <v/>
      </c>
      <c r="AJ164" s="43" t="str">
        <f>IF($I164&lt;D$14,MIN(Payline!K$5/10,COUNTIF(K162:K164,$AI$1))+MIN(Payline!K$4/10,COUNTIF(K163:K165,$AI$1))+MIN(Payline!K$3/10,COUNTIF(K164:K166,$AI$1)),"")</f>
        <v/>
      </c>
      <c r="AK164" s="43" t="str">
        <f>IF($I164&lt;E$14,MIN(Payline!L$5/10,COUNTIF(L162:L164,$AI$1))+MIN(Payline!L$4/10,COUNTIF(L163:L165,$AI$1))+MIN(Payline!L$3/10,COUNTIF(L164:L166,$AI$1)),"")</f>
        <v/>
      </c>
      <c r="AL164" s="43" t="str">
        <f>IF($I164&lt;F$14,MIN(Payline!M$5/10,COUNTIF(M162:M164,$AI$1))+MIN(Payline!M$4/10,COUNTIF(M163:M165,$AI$1))+MIN(Payline!M$3/10,COUNTIF(M164:M166,$AI$1)),"")</f>
        <v/>
      </c>
      <c r="AM164" s="43" t="str">
        <f>IF($I164&lt;G$14,MIN(Payline!N$5/10,COUNTIF(N162:N164,$AI$1))+MIN(Payline!N$4/10,COUNTIF(N163:N165,$AI$1))+MIN(Payline!N$3/10,COUNTIF(N164:N166,$AI$1)),"")</f>
        <v/>
      </c>
      <c r="AN164" s="46">
        <v>160</v>
      </c>
      <c r="AO164" s="43" t="str">
        <f>IF($I164&lt;C$14,MIN(Payline!J$5/10,COUNTIF(J162:J164,$AO$1))+MIN(Payline!J$4/10,COUNTIF(J163:J165,$AO$1))+MIN(Payline!J$3/10,COUNTIF(J164:J166,$AO$1)),"")</f>
        <v/>
      </c>
      <c r="AP164" s="43" t="str">
        <f>IF($I164&lt;D$14,MIN(Payline!K$5/10,COUNTIF(K162:K164,$AO$1))+MIN(Payline!K$4/10,COUNTIF(K163:K165,$AO$1))+MIN(Payline!K$3/10,COUNTIF(K164:K166,$AO$1)),"")</f>
        <v/>
      </c>
      <c r="AQ164" s="43" t="str">
        <f>IF($I164&lt;E$14,MIN(Payline!L$5/10,COUNTIF(L162:L164,$AO$1))+MIN(Payline!L$4/10,COUNTIF(L163:L165,$AO$1))+MIN(Payline!L$3/10,COUNTIF(L164:L166,$AO$1)),"")</f>
        <v/>
      </c>
      <c r="AR164" s="43" t="str">
        <f>IF($I164&lt;F$14,MIN(Payline!M$5/10,COUNTIF(M162:M164,$AO$1))+MIN(Payline!M$4/10,COUNTIF(M163:M165,$AO$1))+MIN(Payline!M$3/10,COUNTIF(M164:M166,$AO$1)),"")</f>
        <v/>
      </c>
      <c r="AS164" s="43" t="str">
        <f>IF($I164&lt;G$14,MIN(Payline!N$5/10,COUNTIF(N162:N164,$AO$1))+MIN(Payline!N$4/10,COUNTIF(N163:N165,$AO$1))+MIN(Payline!N$3/10,COUNTIF(N164:N166,$AO$1)),"")</f>
        <v/>
      </c>
      <c r="AT164" s="46">
        <v>160</v>
      </c>
      <c r="AU164" s="43" t="str">
        <f>IF($I164&lt;C$14,MIN(Payline!J$5/10,COUNTIF(J162:J164,$AU$1))+MIN(Payline!J$4/10,COUNTIF(J163:J165,$AU$1))+MIN(Payline!J$3/10,COUNTIF(J164:J166,$AU$1)),"")</f>
        <v/>
      </c>
      <c r="AV164" s="43" t="str">
        <f>IF($I164&lt;D$14,MIN(Payline!K$5/10,COUNTIF(K162:K164,$AU$1))+MIN(Payline!K$4/10,COUNTIF(K163:K165,$AU$1))+MIN(Payline!K$3/10,COUNTIF(K164:K166,$AU$1)),"")</f>
        <v/>
      </c>
      <c r="AW164" s="43" t="str">
        <f>IF($I164&lt;E$14,MIN(Payline!L$5/10,COUNTIF(L162:L164,$AU$1))+MIN(Payline!L$4/10,COUNTIF(L163:L165,$AU$1))+MIN(Payline!L$3/10,COUNTIF(L164:L166,$AU$1)),"")</f>
        <v/>
      </c>
      <c r="AX164" s="43" t="str">
        <f>IF($I164&lt;F$14,MIN(Payline!M$5/10,COUNTIF(M162:M164,$AU$1))+MIN(Payline!M$4/10,COUNTIF(M163:M165,$AU$1))+MIN(Payline!M$3/10,COUNTIF(M164:M166,$AU$1)),"")</f>
        <v/>
      </c>
      <c r="AY164" s="43" t="str">
        <f>IF($I164&lt;G$14,MIN(Payline!N$5/10,COUNTIF(N162:N164,$AU$1))+MIN(Payline!N$4/10,COUNTIF(N163:N165,$AU$1))+MIN(Payline!N$3/10,COUNTIF(N164:N166,$AU$1)),"")</f>
        <v/>
      </c>
      <c r="AZ164" s="46">
        <v>160</v>
      </c>
      <c r="BA164" s="43" t="str" cm="1">
        <f t="array" aca="1" ref="BA164" ca="1">_xlfn.IFS(
    $I164=0,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$I164=1,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$I164=(C$14-2),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$I164=(C$14-1),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$I164&lt;C$14, MIN(Payline!J$5/10, COUNTIF(J162:J164, $BA$1)) +
              MIN(Payline!J$4/10, COUNTIF(J163:J165, $BA$1)) +
              MIN(Payline!J$3/10, COUNTIF(J164:J166, $BA$1)),
    TRUE, ""
)</f>
        <v/>
      </c>
      <c r="BB164" s="43" t="str" cm="1">
        <f t="array" aca="1" ref="BB164" ca="1">_xlfn.IFS(
    $I164=0,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$I164=1,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$I164=(D$14-2),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$I164=(D$14-1),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$I164&lt;D$14, MIN(Payline!K$5/10, COUNTIF(K162:K164, $BA$1)) +
              MIN(Payline!K$4/10, COUNTIF(K163:K165, $BA$1)) +
              MIN(Payline!K$3/10, COUNTIF(K164:K166, $BA$1)),
    TRUE, ""
)</f>
        <v/>
      </c>
      <c r="BC164" s="43" t="str" cm="1">
        <f t="array" aca="1" ref="BC164" ca="1">_xlfn.IFS(
    $I164=0,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$I164=1,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$I164=(E$14-2),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$I164=(E$14-1),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$I164&lt;E$14, MIN(Payline!L$5/10, COUNTIF(L162:L164, $BA$1)) +
              MIN(Payline!L$4/10, COUNTIF(L163:L165, $BA$1)) +
              MIN(Payline!L$3/10, COUNTIF(L164:L166, $BA$1)),
    TRUE, ""
)</f>
        <v/>
      </c>
      <c r="BD164" s="43" t="str" cm="1">
        <f t="array" aca="1" ref="BD164" ca="1">_xlfn.IFS(
    $I164=0,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$I164=1,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$I164=(F$14-2),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$I164=(F$14-1),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$I164&lt;F$14, MIN(Payline!M$5/10, COUNTIF(M162:M164, $BA$1)) +
              MIN(Payline!M$4/10, COUNTIF(M163:M165, $BA$1)) +
              MIN(Payline!M$3/10, COUNTIF(M164:M166, $BA$1)),
    TRUE, ""
)</f>
        <v/>
      </c>
      <c r="BE164" s="43" t="str" cm="1">
        <f t="array" aca="1" ref="BE164" ca="1">_xlfn.IFS(
    $I164=0,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$I164=1,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$I164=(G$14-2),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$I164=(G$14-1),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$I164&lt;G$14, MIN(Payline!N$5/10, COUNTIF(N162:N164, $BA$1)) +
              MIN(Payline!N$4/10, COUNTIF(N163:N165, $BA$1)) +
              MIN(Payline!N$3/10, COUNTIF(N164:N166, $BA$1)),
    TRUE, ""
)</f>
        <v/>
      </c>
      <c r="BF164" s="46">
        <v>160</v>
      </c>
      <c r="BG164" s="43" t="str">
        <f>IF($I164&lt;C$14,MIN(Payline!J$5/10,COUNTIF(J162:J164,$BG$1))+MIN(Payline!J$4/10,COUNTIF(J163:J165,$BG$1))+MIN(Payline!J$3/10,COUNTIF(J164:J166,$BG$1)),"")</f>
        <v/>
      </c>
      <c r="BH164" s="43" t="str">
        <f>IF($I164&lt;D$14,MIN(Payline!K$5/10,COUNTIF(K162:K164,$BG$1))+MIN(Payline!K$4/10,COUNTIF(K163:K165,$BG$1))+MIN(Payline!K$3/10,COUNTIF(K164:K166,$BG$1)),"")</f>
        <v/>
      </c>
      <c r="BI164" s="43" t="str">
        <f>IF($I164&lt;E$14,MIN(Payline!L$5/10,COUNTIF(L162:L164,$BG$1))+MIN(Payline!L$4/10,COUNTIF(L163:L165,$BG$1))+MIN(Payline!L$3/10,COUNTIF(L164:L166,$BG$1)),"")</f>
        <v/>
      </c>
      <c r="BJ164" s="43" t="str">
        <f>IF($I164&lt;F$14,MIN(Payline!M$5/10,COUNTIF(M162:M164,$BG$1))+MIN(Payline!M$4/10,COUNTIF(M163:M165,$BG$1))+MIN(Payline!M$3/10,COUNTIF(M164:M166,$BG$1)),"")</f>
        <v/>
      </c>
      <c r="BK164" s="43" t="str">
        <f>IF($I164&lt;G$14,MIN(Payline!N$5/10,COUNTIF(N162:N164,$BG$1))+MIN(Payline!N$4/10,COUNTIF(N163:N165,$BG$1))+MIN(Payline!N$3/10,COUNTIF(N164:N166,$BG$1)),"")</f>
        <v/>
      </c>
      <c r="BL164" s="46">
        <v>160</v>
      </c>
      <c r="BM164" s="43" t="str">
        <f>IF($I164&lt;C$14,MIN(Payline!J$5/10,COUNTIF(J162:J164,$BM$1))+MIN(Payline!J$4/10,COUNTIF(J163:J165,$BM$1))+MIN(Payline!J$3/10,COUNTIF(J164:J166,$BM$1)),"")</f>
        <v/>
      </c>
      <c r="BN164" s="43" t="str">
        <f>IF($I164&lt;D$14,MIN(Payline!K$5/10,COUNTIF(K162:K164,$BM$1))+MIN(Payline!K$4/10,COUNTIF(K163:K165,$BM$1))+MIN(Payline!K$3/10,COUNTIF(K164:K166,$BM$1)),"")</f>
        <v/>
      </c>
      <c r="BO164" s="43" t="str">
        <f>IF($I164&lt;E$14,MIN(Payline!L$5/10,COUNTIF(L162:L164,$BM$1))+MIN(Payline!L$4/10,COUNTIF(L163:L165,$BM$1))+MIN(Payline!L$3/10,COUNTIF(L164:L166,$BM$1)),"")</f>
        <v/>
      </c>
      <c r="BP164" s="43" t="str">
        <f>IF($I164&lt;F$14,MIN(Payline!M$5/10,COUNTIF(M162:M164,$BM$1))+MIN(Payline!M$4/10,COUNTIF(M163:M165,$BM$1))+MIN(Payline!M$3/10,COUNTIF(M164:M166,$BM$1)),"")</f>
        <v/>
      </c>
      <c r="BQ164" s="161" t="str">
        <f>IF($I164&lt;G$14,MIN(Payline!N$5/10,COUNTIF(N162:N164,$BM$1))+MIN(Payline!N$4/10,COUNTIF(N163:N165,$BM$1))+MIN(Payline!N$3/10,COUNTIF(N164:N166,$BM$1)),"")</f>
        <v/>
      </c>
    </row>
    <row r="165" spans="1:69">
      <c r="A165" s="90" t="s">
        <v>9</v>
      </c>
      <c r="B165" s="63">
        <v>5</v>
      </c>
      <c r="C165" s="90">
        <f t="shared" ca="1" si="42"/>
        <v>7.6</v>
      </c>
      <c r="D165" s="43">
        <f t="shared" ca="1" si="42"/>
        <v>7.8</v>
      </c>
      <c r="E165" s="43">
        <f t="shared" ca="1" si="42"/>
        <v>7.6</v>
      </c>
      <c r="F165" s="43">
        <f t="shared" ca="1" si="42"/>
        <v>7.6</v>
      </c>
      <c r="G165" s="89">
        <f t="shared" ca="1" si="42"/>
        <v>7.6</v>
      </c>
      <c r="I165" s="84">
        <v>161</v>
      </c>
      <c r="J165" s="83"/>
      <c r="K165" s="83"/>
      <c r="L165" s="83"/>
      <c r="M165" s="83"/>
      <c r="N165" s="83"/>
      <c r="P165" s="46">
        <v>161</v>
      </c>
      <c r="Q165" s="43" t="str">
        <f>IF($I165&lt;C$14,MIN(Payline!J$5/10,COUNTIF(J163:J165,$Q$1))+MIN(Payline!J$4/10,COUNTIF(J164:J166,$Q$1))+MIN(Payline!J$3/10,COUNTIF(J165:J167,$Q$1)),"")</f>
        <v/>
      </c>
      <c r="R165" s="43" t="str">
        <f>IF($I165&lt;D$14,MIN(Payline!K$5/10,COUNTIF(K163:K165,$Q$1))+MIN(Payline!K$4/10,COUNTIF(K164:K166,$Q$1))+MIN(Payline!K$3/10,COUNTIF(K165:K167,$Q$1)),"")</f>
        <v/>
      </c>
      <c r="S165" s="43" t="str">
        <f>IF($I165&lt;E$14,MIN(Payline!L$5/10,COUNTIF(L163:L165,$Q$1))+MIN(Payline!L$4/10,COUNTIF(L164:L166,$Q$1))+MIN(Payline!L$3/10,COUNTIF(L165:L167,$Q$1)),"")</f>
        <v/>
      </c>
      <c r="T165" s="43" t="str">
        <f>IF($I165&lt;F$14,MIN(Payline!M$5/10,COUNTIF(M163:M165,$Q$1))+MIN(Payline!M$4/10,COUNTIF(M164:M166,$Q$1))+MIN(Payline!M$3/10,COUNTIF(M165:M167,$Q$1)),"")</f>
        <v/>
      </c>
      <c r="U165" s="43" t="str">
        <f>IF($I165&lt;G$14,MIN(Payline!N$5/10,COUNTIF(N163:N165,$Q$1))+MIN(Payline!N$4/10,COUNTIF(N164:N166,$Q$1))+MIN(Payline!N$3/10,COUNTIF(N165:N167,$Q$1)),"")</f>
        <v/>
      </c>
      <c r="V165" s="46">
        <v>161</v>
      </c>
      <c r="W165" s="43" t="str">
        <f>IF($I165&lt;C$14,MIN(Payline!J$5/10,COUNTIF(J163:J165,$W$1))+MIN(Payline!J$4/10,COUNTIF(J164:J166,$W$1))+MIN(Payline!J$3/10,COUNTIF(J165:J167,$W$1)),"")</f>
        <v/>
      </c>
      <c r="X165" s="43" t="str">
        <f>IF($I165&lt;D$14,MIN(Payline!K$5/10,COUNTIF(K163:K165,$W$1))+MIN(Payline!K$4/10,COUNTIF(K164:K166,$W$1))+MIN(Payline!K$3/10,COUNTIF(K165:K167,$W$1)),"")</f>
        <v/>
      </c>
      <c r="Y165" s="43" t="str">
        <f>IF($I165&lt;E$14,MIN(Payline!L$5/10,COUNTIF(L163:L165,$W$1))+MIN(Payline!L$4/10,COUNTIF(L164:L166,$W$1))+MIN(Payline!L$3/10,COUNTIF(L165:L167,$W$1)),"")</f>
        <v/>
      </c>
      <c r="Z165" s="43" t="str">
        <f>IF($I165&lt;F$14,MIN(Payline!M$5/10,COUNTIF(M163:M165,$W$1))+MIN(Payline!M$4/10,COUNTIF(M164:M166,$W$1))+MIN(Payline!M$3/10,COUNTIF(M165:M167,$W$1)),"")</f>
        <v/>
      </c>
      <c r="AA165" s="43" t="str">
        <f>IF($I165&lt;G$14,MIN(Payline!N$5/10,COUNTIF(N163:N165,$W$1))+MIN(Payline!N$4/10,COUNTIF(N164:N166,$W$1))+MIN(Payline!N$3/10,COUNTIF(N165:N167,$W$1)),"")</f>
        <v/>
      </c>
      <c r="AB165" s="46">
        <v>161</v>
      </c>
      <c r="AC165" s="43" t="str">
        <f>IF($I165&lt;C$14,MIN(Payline!J$5/10,COUNTIF(J163:J165,$AC$1))+MIN(Payline!J$4/10,COUNTIF(J164:J166,$AC$1))+MIN(Payline!J$3/10,COUNTIF(J165:J167,$AC$1)),"")</f>
        <v/>
      </c>
      <c r="AD165" s="43" t="str">
        <f>IF($I165&lt;D$14,MIN(Payline!K$5/10,COUNTIF(K163:K165,$AC$1))+MIN(Payline!K$4/10,COUNTIF(K164:K166,$AC$1))+MIN(Payline!K$3/10,COUNTIF(K165:K167,$AC$1)),"")</f>
        <v/>
      </c>
      <c r="AE165" s="43" t="str">
        <f>IF($I165&lt;E$14,MIN(Payline!L$5/10,COUNTIF(L163:L165,$AC$1))+MIN(Payline!L$4/10,COUNTIF(L164:L166,$AC$1))+MIN(Payline!L$3/10,COUNTIF(L165:L167,$AC$1)),"")</f>
        <v/>
      </c>
      <c r="AF165" s="43" t="str">
        <f>IF($I165&lt;F$14,MIN(Payline!M$5/10,COUNTIF(M163:M165,$AC$1))+MIN(Payline!M$4/10,COUNTIF(M164:M166,$AC$1))+MIN(Payline!M$3/10,COUNTIF(M165:M167,$AC$1)),"")</f>
        <v/>
      </c>
      <c r="AG165" s="43" t="str">
        <f>IF($I165&lt;G$14,MIN(Payline!N$5/10,COUNTIF(N163:N165,$AC$1))+MIN(Payline!N$4/10,COUNTIF(N164:N166,$AC$1))+MIN(Payline!N$3/10,COUNTIF(N165:N167,$AC$1)),"")</f>
        <v/>
      </c>
      <c r="AH165" s="46">
        <v>161</v>
      </c>
      <c r="AI165" s="43" t="str">
        <f>IF($I165&lt;C$14,MIN(Payline!J$5/10,COUNTIF(J163:J165,$AI$1))+MIN(Payline!J$4/10,COUNTIF(J164:J166,$AI$1))+MIN(Payline!J$3/10,COUNTIF(J165:J167,$AI$1)),"")</f>
        <v/>
      </c>
      <c r="AJ165" s="43" t="str">
        <f>IF($I165&lt;D$14,MIN(Payline!K$5/10,COUNTIF(K163:K165,$AI$1))+MIN(Payline!K$4/10,COUNTIF(K164:K166,$AI$1))+MIN(Payline!K$3/10,COUNTIF(K165:K167,$AI$1)),"")</f>
        <v/>
      </c>
      <c r="AK165" s="43" t="str">
        <f>IF($I165&lt;E$14,MIN(Payline!L$5/10,COUNTIF(L163:L165,$AI$1))+MIN(Payline!L$4/10,COUNTIF(L164:L166,$AI$1))+MIN(Payline!L$3/10,COUNTIF(L165:L167,$AI$1)),"")</f>
        <v/>
      </c>
      <c r="AL165" s="43" t="str">
        <f>IF($I165&lt;F$14,MIN(Payline!M$5/10,COUNTIF(M163:M165,$AI$1))+MIN(Payline!M$4/10,COUNTIF(M164:M166,$AI$1))+MIN(Payline!M$3/10,COUNTIF(M165:M167,$AI$1)),"")</f>
        <v/>
      </c>
      <c r="AM165" s="43" t="str">
        <f>IF($I165&lt;G$14,MIN(Payline!N$5/10,COUNTIF(N163:N165,$AI$1))+MIN(Payline!N$4/10,COUNTIF(N164:N166,$AI$1))+MIN(Payline!N$3/10,COUNTIF(N165:N167,$AI$1)),"")</f>
        <v/>
      </c>
      <c r="AN165" s="46">
        <v>161</v>
      </c>
      <c r="AO165" s="43" t="str">
        <f>IF($I165&lt;C$14,MIN(Payline!J$5/10,COUNTIF(J163:J165,$AO$1))+MIN(Payline!J$4/10,COUNTIF(J164:J166,$AO$1))+MIN(Payline!J$3/10,COUNTIF(J165:J167,$AO$1)),"")</f>
        <v/>
      </c>
      <c r="AP165" s="43" t="str">
        <f>IF($I165&lt;D$14,MIN(Payline!K$5/10,COUNTIF(K163:K165,$AO$1))+MIN(Payline!K$4/10,COUNTIF(K164:K166,$AO$1))+MIN(Payline!K$3/10,COUNTIF(K165:K167,$AO$1)),"")</f>
        <v/>
      </c>
      <c r="AQ165" s="43" t="str">
        <f>IF($I165&lt;E$14,MIN(Payline!L$5/10,COUNTIF(L163:L165,$AO$1))+MIN(Payline!L$4/10,COUNTIF(L164:L166,$AO$1))+MIN(Payline!L$3/10,COUNTIF(L165:L167,$AO$1)),"")</f>
        <v/>
      </c>
      <c r="AR165" s="43" t="str">
        <f>IF($I165&lt;F$14,MIN(Payline!M$5/10,COUNTIF(M163:M165,$AO$1))+MIN(Payline!M$4/10,COUNTIF(M164:M166,$AO$1))+MIN(Payline!M$3/10,COUNTIF(M165:M167,$AO$1)),"")</f>
        <v/>
      </c>
      <c r="AS165" s="43" t="str">
        <f>IF($I165&lt;G$14,MIN(Payline!N$5/10,COUNTIF(N163:N165,$AO$1))+MIN(Payline!N$4/10,COUNTIF(N164:N166,$AO$1))+MIN(Payline!N$3/10,COUNTIF(N165:N167,$AO$1)),"")</f>
        <v/>
      </c>
      <c r="AT165" s="46">
        <v>161</v>
      </c>
      <c r="AU165" s="43" t="str">
        <f>IF($I165&lt;C$14,MIN(Payline!J$5/10,COUNTIF(J163:J165,$AU$1))+MIN(Payline!J$4/10,COUNTIF(J164:J166,$AU$1))+MIN(Payline!J$3/10,COUNTIF(J165:J167,$AU$1)),"")</f>
        <v/>
      </c>
      <c r="AV165" s="43" t="str">
        <f>IF($I165&lt;D$14,MIN(Payline!K$5/10,COUNTIF(K163:K165,$AU$1))+MIN(Payline!K$4/10,COUNTIF(K164:K166,$AU$1))+MIN(Payline!K$3/10,COUNTIF(K165:K167,$AU$1)),"")</f>
        <v/>
      </c>
      <c r="AW165" s="43" t="str">
        <f>IF($I165&lt;E$14,MIN(Payline!L$5/10,COUNTIF(L163:L165,$AU$1))+MIN(Payline!L$4/10,COUNTIF(L164:L166,$AU$1))+MIN(Payline!L$3/10,COUNTIF(L165:L167,$AU$1)),"")</f>
        <v/>
      </c>
      <c r="AX165" s="43" t="str">
        <f>IF($I165&lt;F$14,MIN(Payline!M$5/10,COUNTIF(M163:M165,$AU$1))+MIN(Payline!M$4/10,COUNTIF(M164:M166,$AU$1))+MIN(Payline!M$3/10,COUNTIF(M165:M167,$AU$1)),"")</f>
        <v/>
      </c>
      <c r="AY165" s="43" t="str">
        <f>IF($I165&lt;G$14,MIN(Payline!N$5/10,COUNTIF(N163:N165,$AU$1))+MIN(Payline!N$4/10,COUNTIF(N164:N166,$AU$1))+MIN(Payline!N$3/10,COUNTIF(N165:N167,$AU$1)),"")</f>
        <v/>
      </c>
      <c r="AZ165" s="46">
        <v>161</v>
      </c>
      <c r="BA165" s="43" t="str" cm="1">
        <f t="array" aca="1" ref="BA165" ca="1">_xlfn.IFS(
    $I165=0,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$I165=1,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$I165=(C$14-2),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$I165=(C$14-1),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$I165&lt;C$14, MIN(Payline!J$5/10, COUNTIF(J163:J165, $BA$1)) +
              MIN(Payline!J$4/10, COUNTIF(J164:J166, $BA$1)) +
              MIN(Payline!J$3/10, COUNTIF(J165:J167, $BA$1)),
    TRUE, ""
)</f>
        <v/>
      </c>
      <c r="BB165" s="43" t="str" cm="1">
        <f t="array" aca="1" ref="BB165" ca="1">_xlfn.IFS(
    $I165=0,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$I165=1,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$I165=(D$14-2),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$I165=(D$14-1),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$I165&lt;D$14, MIN(Payline!K$5/10, COUNTIF(K163:K165, $BA$1)) +
              MIN(Payline!K$4/10, COUNTIF(K164:K166, $BA$1)) +
              MIN(Payline!K$3/10, COUNTIF(K165:K167, $BA$1)),
    TRUE, ""
)</f>
        <v/>
      </c>
      <c r="BC165" s="43" t="str" cm="1">
        <f t="array" aca="1" ref="BC165" ca="1">_xlfn.IFS(
    $I165=0,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$I165=1,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$I165=(E$14-2),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$I165=(E$14-1),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$I165&lt;E$14, MIN(Payline!L$5/10, COUNTIF(L163:L165, $BA$1)) +
              MIN(Payline!L$4/10, COUNTIF(L164:L166, $BA$1)) +
              MIN(Payline!L$3/10, COUNTIF(L165:L167, $BA$1)),
    TRUE, ""
)</f>
        <v/>
      </c>
      <c r="BD165" s="43" t="str" cm="1">
        <f t="array" aca="1" ref="BD165" ca="1">_xlfn.IFS(
    $I165=0,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$I165=1,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$I165=(F$14-2),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$I165=(F$14-1),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$I165&lt;F$14, MIN(Payline!M$5/10, COUNTIF(M163:M165, $BA$1)) +
              MIN(Payline!M$4/10, COUNTIF(M164:M166, $BA$1)) +
              MIN(Payline!M$3/10, COUNTIF(M165:M167, $BA$1)),
    TRUE, ""
)</f>
        <v/>
      </c>
      <c r="BE165" s="43" t="str" cm="1">
        <f t="array" aca="1" ref="BE165" ca="1">_xlfn.IFS(
    $I165=0,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$I165=1,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$I165=(G$14-2),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$I165=(G$14-1),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$I165&lt;G$14, MIN(Payline!N$5/10, COUNTIF(N163:N165, $BA$1)) +
              MIN(Payline!N$4/10, COUNTIF(N164:N166, $BA$1)) +
              MIN(Payline!N$3/10, COUNTIF(N165:N167, $BA$1)),
    TRUE, ""
)</f>
        <v/>
      </c>
      <c r="BF165" s="46">
        <v>161</v>
      </c>
      <c r="BG165" s="43" t="str">
        <f>IF($I165&lt;C$14,MIN(Payline!J$5/10,COUNTIF(J163:J165,$BG$1))+MIN(Payline!J$4/10,COUNTIF(J164:J166,$BG$1))+MIN(Payline!J$3/10,COUNTIF(J165:J167,$BG$1)),"")</f>
        <v/>
      </c>
      <c r="BH165" s="43" t="str">
        <f>IF($I165&lt;D$14,MIN(Payline!K$5/10,COUNTIF(K163:K165,$BG$1))+MIN(Payline!K$4/10,COUNTIF(K164:K166,$BG$1))+MIN(Payline!K$3/10,COUNTIF(K165:K167,$BG$1)),"")</f>
        <v/>
      </c>
      <c r="BI165" s="43" t="str">
        <f>IF($I165&lt;E$14,MIN(Payline!L$5/10,COUNTIF(L163:L165,$BG$1))+MIN(Payline!L$4/10,COUNTIF(L164:L166,$BG$1))+MIN(Payline!L$3/10,COUNTIF(L165:L167,$BG$1)),"")</f>
        <v/>
      </c>
      <c r="BJ165" s="43" t="str">
        <f>IF($I165&lt;F$14,MIN(Payline!M$5/10,COUNTIF(M163:M165,$BG$1))+MIN(Payline!M$4/10,COUNTIF(M164:M166,$BG$1))+MIN(Payline!M$3/10,COUNTIF(M165:M167,$BG$1)),"")</f>
        <v/>
      </c>
      <c r="BK165" s="43" t="str">
        <f>IF($I165&lt;G$14,MIN(Payline!N$5/10,COUNTIF(N163:N165,$BG$1))+MIN(Payline!N$4/10,COUNTIF(N164:N166,$BG$1))+MIN(Payline!N$3/10,COUNTIF(N165:N167,$BG$1)),"")</f>
        <v/>
      </c>
      <c r="BL165" s="46">
        <v>161</v>
      </c>
      <c r="BM165" s="43" t="str">
        <f>IF($I165&lt;C$14,MIN(Payline!J$5/10,COUNTIF(J163:J165,$BM$1))+MIN(Payline!J$4/10,COUNTIF(J164:J166,$BM$1))+MIN(Payline!J$3/10,COUNTIF(J165:J167,$BM$1)),"")</f>
        <v/>
      </c>
      <c r="BN165" s="43" t="str">
        <f>IF($I165&lt;D$14,MIN(Payline!K$5/10,COUNTIF(K163:K165,$BM$1))+MIN(Payline!K$4/10,COUNTIF(K164:K166,$BM$1))+MIN(Payline!K$3/10,COUNTIF(K165:K167,$BM$1)),"")</f>
        <v/>
      </c>
      <c r="BO165" s="43" t="str">
        <f>IF($I165&lt;E$14,MIN(Payline!L$5/10,COUNTIF(L163:L165,$BM$1))+MIN(Payline!L$4/10,COUNTIF(L164:L166,$BM$1))+MIN(Payline!L$3/10,COUNTIF(L165:L167,$BM$1)),"")</f>
        <v/>
      </c>
      <c r="BP165" s="43" t="str">
        <f>IF($I165&lt;F$14,MIN(Payline!M$5/10,COUNTIF(M163:M165,$BM$1))+MIN(Payline!M$4/10,COUNTIF(M164:M166,$BM$1))+MIN(Payline!M$3/10,COUNTIF(M165:M167,$BM$1)),"")</f>
        <v/>
      </c>
      <c r="BQ165" s="161" t="str">
        <f>IF($I165&lt;G$14,MIN(Payline!N$5/10,COUNTIF(N163:N165,$BM$1))+MIN(Payline!N$4/10,COUNTIF(N164:N166,$BM$1))+MIN(Payline!N$3/10,COUNTIF(N165:N167,$BM$1)),"")</f>
        <v/>
      </c>
    </row>
    <row r="166" spans="1:69">
      <c r="A166" s="90" t="s">
        <v>8</v>
      </c>
      <c r="B166" s="63">
        <v>6</v>
      </c>
      <c r="C166" s="90">
        <f t="shared" ca="1" si="42"/>
        <v>31</v>
      </c>
      <c r="D166" s="43">
        <f t="shared" ca="1" si="42"/>
        <v>31</v>
      </c>
      <c r="E166" s="43">
        <f t="shared" ca="1" si="42"/>
        <v>31</v>
      </c>
      <c r="F166" s="43">
        <f t="shared" ca="1" si="42"/>
        <v>30</v>
      </c>
      <c r="G166" s="89">
        <f t="shared" ca="1" si="42"/>
        <v>30</v>
      </c>
      <c r="I166" s="84">
        <v>162</v>
      </c>
      <c r="J166" s="83"/>
      <c r="K166" s="83"/>
      <c r="L166" s="83"/>
      <c r="M166" s="83"/>
      <c r="N166" s="83"/>
      <c r="P166" s="46">
        <v>162</v>
      </c>
      <c r="Q166" s="43" t="str">
        <f>IF($I166&lt;C$14,MIN(Payline!J$5/10,COUNTIF(J164:J166,$Q$1))+MIN(Payline!J$4/10,COUNTIF(J165:J167,$Q$1))+MIN(Payline!J$3/10,COUNTIF(J166:J168,$Q$1)),"")</f>
        <v/>
      </c>
      <c r="R166" s="43" t="str">
        <f>IF($I166&lt;D$14,MIN(Payline!K$5/10,COUNTIF(K164:K166,$Q$1))+MIN(Payline!K$4/10,COUNTIF(K165:K167,$Q$1))+MIN(Payline!K$3/10,COUNTIF(K166:K168,$Q$1)),"")</f>
        <v/>
      </c>
      <c r="S166" s="43" t="str">
        <f>IF($I166&lt;E$14,MIN(Payline!L$5/10,COUNTIF(L164:L166,$Q$1))+MIN(Payline!L$4/10,COUNTIF(L165:L167,$Q$1))+MIN(Payline!L$3/10,COUNTIF(L166:L168,$Q$1)),"")</f>
        <v/>
      </c>
      <c r="T166" s="43" t="str">
        <f>IF($I166&lt;F$14,MIN(Payline!M$5/10,COUNTIF(M164:M166,$Q$1))+MIN(Payline!M$4/10,COUNTIF(M165:M167,$Q$1))+MIN(Payline!M$3/10,COUNTIF(M166:M168,$Q$1)),"")</f>
        <v/>
      </c>
      <c r="U166" s="43" t="str">
        <f>IF($I166&lt;G$14,MIN(Payline!N$5/10,COUNTIF(N164:N166,$Q$1))+MIN(Payline!N$4/10,COUNTIF(N165:N167,$Q$1))+MIN(Payline!N$3/10,COUNTIF(N166:N168,$Q$1)),"")</f>
        <v/>
      </c>
      <c r="V166" s="46">
        <v>162</v>
      </c>
      <c r="W166" s="43" t="str">
        <f>IF($I166&lt;C$14,MIN(Payline!J$5/10,COUNTIF(J164:J166,$W$1))+MIN(Payline!J$4/10,COUNTIF(J165:J167,$W$1))+MIN(Payline!J$3/10,COUNTIF(J166:J168,$W$1)),"")</f>
        <v/>
      </c>
      <c r="X166" s="43" t="str">
        <f>IF($I166&lt;D$14,MIN(Payline!K$5/10,COUNTIF(K164:K166,$W$1))+MIN(Payline!K$4/10,COUNTIF(K165:K167,$W$1))+MIN(Payline!K$3/10,COUNTIF(K166:K168,$W$1)),"")</f>
        <v/>
      </c>
      <c r="Y166" s="43" t="str">
        <f>IF($I166&lt;E$14,MIN(Payline!L$5/10,COUNTIF(L164:L166,$W$1))+MIN(Payline!L$4/10,COUNTIF(L165:L167,$W$1))+MIN(Payline!L$3/10,COUNTIF(L166:L168,$W$1)),"")</f>
        <v/>
      </c>
      <c r="Z166" s="43" t="str">
        <f>IF($I166&lt;F$14,MIN(Payline!M$5/10,COUNTIF(M164:M166,$W$1))+MIN(Payline!M$4/10,COUNTIF(M165:M167,$W$1))+MIN(Payline!M$3/10,COUNTIF(M166:M168,$W$1)),"")</f>
        <v/>
      </c>
      <c r="AA166" s="43" t="str">
        <f>IF($I166&lt;G$14,MIN(Payline!N$5/10,COUNTIF(N164:N166,$W$1))+MIN(Payline!N$4/10,COUNTIF(N165:N167,$W$1))+MIN(Payline!N$3/10,COUNTIF(N166:N168,$W$1)),"")</f>
        <v/>
      </c>
      <c r="AB166" s="46">
        <v>162</v>
      </c>
      <c r="AC166" s="43" t="str">
        <f>IF($I166&lt;C$14,MIN(Payline!J$5/10,COUNTIF(J164:J166,$AC$1))+MIN(Payline!J$4/10,COUNTIF(J165:J167,$AC$1))+MIN(Payline!J$3/10,COUNTIF(J166:J168,$AC$1)),"")</f>
        <v/>
      </c>
      <c r="AD166" s="43" t="str">
        <f>IF($I166&lt;D$14,MIN(Payline!K$5/10,COUNTIF(K164:K166,$AC$1))+MIN(Payline!K$4/10,COUNTIF(K165:K167,$AC$1))+MIN(Payline!K$3/10,COUNTIF(K166:K168,$AC$1)),"")</f>
        <v/>
      </c>
      <c r="AE166" s="43" t="str">
        <f>IF($I166&lt;E$14,MIN(Payline!L$5/10,COUNTIF(L164:L166,$AC$1))+MIN(Payline!L$4/10,COUNTIF(L165:L167,$AC$1))+MIN(Payline!L$3/10,COUNTIF(L166:L168,$AC$1)),"")</f>
        <v/>
      </c>
      <c r="AF166" s="43" t="str">
        <f>IF($I166&lt;F$14,MIN(Payline!M$5/10,COUNTIF(M164:M166,$AC$1))+MIN(Payline!M$4/10,COUNTIF(M165:M167,$AC$1))+MIN(Payline!M$3/10,COUNTIF(M166:M168,$AC$1)),"")</f>
        <v/>
      </c>
      <c r="AG166" s="43" t="str">
        <f>IF($I166&lt;G$14,MIN(Payline!N$5/10,COUNTIF(N164:N166,$AC$1))+MIN(Payline!N$4/10,COUNTIF(N165:N167,$AC$1))+MIN(Payline!N$3/10,COUNTIF(N166:N168,$AC$1)),"")</f>
        <v/>
      </c>
      <c r="AH166" s="46">
        <v>162</v>
      </c>
      <c r="AI166" s="43" t="str">
        <f>IF($I166&lt;C$14,MIN(Payline!J$5/10,COUNTIF(J164:J166,$AI$1))+MIN(Payline!J$4/10,COUNTIF(J165:J167,$AI$1))+MIN(Payline!J$3/10,COUNTIF(J166:J168,$AI$1)),"")</f>
        <v/>
      </c>
      <c r="AJ166" s="43" t="str">
        <f>IF($I166&lt;D$14,MIN(Payline!K$5/10,COUNTIF(K164:K166,$AI$1))+MIN(Payline!K$4/10,COUNTIF(K165:K167,$AI$1))+MIN(Payline!K$3/10,COUNTIF(K166:K168,$AI$1)),"")</f>
        <v/>
      </c>
      <c r="AK166" s="43" t="str">
        <f>IF($I166&lt;E$14,MIN(Payline!L$5/10,COUNTIF(L164:L166,$AI$1))+MIN(Payline!L$4/10,COUNTIF(L165:L167,$AI$1))+MIN(Payline!L$3/10,COUNTIF(L166:L168,$AI$1)),"")</f>
        <v/>
      </c>
      <c r="AL166" s="43" t="str">
        <f>IF($I166&lt;F$14,MIN(Payline!M$5/10,COUNTIF(M164:M166,$AI$1))+MIN(Payline!M$4/10,COUNTIF(M165:M167,$AI$1))+MIN(Payline!M$3/10,COUNTIF(M166:M168,$AI$1)),"")</f>
        <v/>
      </c>
      <c r="AM166" s="43" t="str">
        <f>IF($I166&lt;G$14,MIN(Payline!N$5/10,COUNTIF(N164:N166,$AI$1))+MIN(Payline!N$4/10,COUNTIF(N165:N167,$AI$1))+MIN(Payline!N$3/10,COUNTIF(N166:N168,$AI$1)),"")</f>
        <v/>
      </c>
      <c r="AN166" s="46">
        <v>162</v>
      </c>
      <c r="AO166" s="43" t="str">
        <f>IF($I166&lt;C$14,MIN(Payline!J$5/10,COUNTIF(J164:J166,$AO$1))+MIN(Payline!J$4/10,COUNTIF(J165:J167,$AO$1))+MIN(Payline!J$3/10,COUNTIF(J166:J168,$AO$1)),"")</f>
        <v/>
      </c>
      <c r="AP166" s="43" t="str">
        <f>IF($I166&lt;D$14,MIN(Payline!K$5/10,COUNTIF(K164:K166,$AO$1))+MIN(Payline!K$4/10,COUNTIF(K165:K167,$AO$1))+MIN(Payline!K$3/10,COUNTIF(K166:K168,$AO$1)),"")</f>
        <v/>
      </c>
      <c r="AQ166" s="43" t="str">
        <f>IF($I166&lt;E$14,MIN(Payline!L$5/10,COUNTIF(L164:L166,$AO$1))+MIN(Payline!L$4/10,COUNTIF(L165:L167,$AO$1))+MIN(Payline!L$3/10,COUNTIF(L166:L168,$AO$1)),"")</f>
        <v/>
      </c>
      <c r="AR166" s="43" t="str">
        <f>IF($I166&lt;F$14,MIN(Payline!M$5/10,COUNTIF(M164:M166,$AO$1))+MIN(Payline!M$4/10,COUNTIF(M165:M167,$AO$1))+MIN(Payline!M$3/10,COUNTIF(M166:M168,$AO$1)),"")</f>
        <v/>
      </c>
      <c r="AS166" s="43" t="str">
        <f>IF($I166&lt;G$14,MIN(Payline!N$5/10,COUNTIF(N164:N166,$AO$1))+MIN(Payline!N$4/10,COUNTIF(N165:N167,$AO$1))+MIN(Payline!N$3/10,COUNTIF(N166:N168,$AO$1)),"")</f>
        <v/>
      </c>
      <c r="AT166" s="46">
        <v>162</v>
      </c>
      <c r="AU166" s="43" t="str">
        <f>IF($I166&lt;C$14,MIN(Payline!J$5/10,COUNTIF(J164:J166,$AU$1))+MIN(Payline!J$4/10,COUNTIF(J165:J167,$AU$1))+MIN(Payline!J$3/10,COUNTIF(J166:J168,$AU$1)),"")</f>
        <v/>
      </c>
      <c r="AV166" s="43" t="str">
        <f>IF($I166&lt;D$14,MIN(Payline!K$5/10,COUNTIF(K164:K166,$AU$1))+MIN(Payline!K$4/10,COUNTIF(K165:K167,$AU$1))+MIN(Payline!K$3/10,COUNTIF(K166:K168,$AU$1)),"")</f>
        <v/>
      </c>
      <c r="AW166" s="43" t="str">
        <f>IF($I166&lt;E$14,MIN(Payline!L$5/10,COUNTIF(L164:L166,$AU$1))+MIN(Payline!L$4/10,COUNTIF(L165:L167,$AU$1))+MIN(Payline!L$3/10,COUNTIF(L166:L168,$AU$1)),"")</f>
        <v/>
      </c>
      <c r="AX166" s="43" t="str">
        <f>IF($I166&lt;F$14,MIN(Payline!M$5/10,COUNTIF(M164:M166,$AU$1))+MIN(Payline!M$4/10,COUNTIF(M165:M167,$AU$1))+MIN(Payline!M$3/10,COUNTIF(M166:M168,$AU$1)),"")</f>
        <v/>
      </c>
      <c r="AY166" s="43" t="str">
        <f>IF($I166&lt;G$14,MIN(Payline!N$5/10,COUNTIF(N164:N166,$AU$1))+MIN(Payline!N$4/10,COUNTIF(N165:N167,$AU$1))+MIN(Payline!N$3/10,COUNTIF(N166:N168,$AU$1)),"")</f>
        <v/>
      </c>
      <c r="AZ166" s="46">
        <v>162</v>
      </c>
      <c r="BA166" s="43" t="str" cm="1">
        <f t="array" aca="1" ref="BA166" ca="1">_xlfn.IFS(
    $I166=0,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$I166=1,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$I166=(C$14-2),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$I166=(C$14-1),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$I166&lt;C$14, MIN(Payline!J$5/10, COUNTIF(J164:J166, $BA$1)) +
              MIN(Payline!J$4/10, COUNTIF(J165:J167, $BA$1)) +
              MIN(Payline!J$3/10, COUNTIF(J166:J168, $BA$1)),
    TRUE, ""
)</f>
        <v/>
      </c>
      <c r="BB166" s="43" t="str" cm="1">
        <f t="array" aca="1" ref="BB166" ca="1">_xlfn.IFS(
    $I166=0,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$I166=1,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$I166=(D$14-2),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$I166=(D$14-1),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$I166&lt;D$14, MIN(Payline!K$5/10, COUNTIF(K164:K166, $BA$1)) +
              MIN(Payline!K$4/10, COUNTIF(K165:K167, $BA$1)) +
              MIN(Payline!K$3/10, COUNTIF(K166:K168, $BA$1)),
    TRUE, ""
)</f>
        <v/>
      </c>
      <c r="BC166" s="43" t="str" cm="1">
        <f t="array" aca="1" ref="BC166" ca="1">_xlfn.IFS(
    $I166=0,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$I166=1,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$I166=(E$14-2),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$I166=(E$14-1),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$I166&lt;E$14, MIN(Payline!L$5/10, COUNTIF(L164:L166, $BA$1)) +
              MIN(Payline!L$4/10, COUNTIF(L165:L167, $BA$1)) +
              MIN(Payline!L$3/10, COUNTIF(L166:L168, $BA$1)),
    TRUE, ""
)</f>
        <v/>
      </c>
      <c r="BD166" s="43" t="str" cm="1">
        <f t="array" aca="1" ref="BD166" ca="1">_xlfn.IFS(
    $I166=0,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$I166=1,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$I166=(F$14-2),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$I166=(F$14-1),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$I166&lt;F$14, MIN(Payline!M$5/10, COUNTIF(M164:M166, $BA$1)) +
              MIN(Payline!M$4/10, COUNTIF(M165:M167, $BA$1)) +
              MIN(Payline!M$3/10, COUNTIF(M166:M168, $BA$1)),
    TRUE, ""
)</f>
        <v/>
      </c>
      <c r="BE166" s="43" t="str" cm="1">
        <f t="array" aca="1" ref="BE166" ca="1">_xlfn.IFS(
    $I166=0,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$I166=1,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$I166=(G$14-2),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$I166=(G$14-1),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$I166&lt;G$14, MIN(Payline!N$5/10, COUNTIF(N164:N166, $BA$1)) +
              MIN(Payline!N$4/10, COUNTIF(N165:N167, $BA$1)) +
              MIN(Payline!N$3/10, COUNTIF(N166:N168, $BA$1)),
    TRUE, ""
)</f>
        <v/>
      </c>
      <c r="BF166" s="46">
        <v>162</v>
      </c>
      <c r="BG166" s="43" t="str">
        <f>IF($I166&lt;C$14,MIN(Payline!J$5/10,COUNTIF(J164:J166,$BG$1))+MIN(Payline!J$4/10,COUNTIF(J165:J167,$BG$1))+MIN(Payline!J$3/10,COUNTIF(J166:J168,$BG$1)),"")</f>
        <v/>
      </c>
      <c r="BH166" s="43" t="str">
        <f>IF($I166&lt;D$14,MIN(Payline!K$5/10,COUNTIF(K164:K166,$BG$1))+MIN(Payline!K$4/10,COUNTIF(K165:K167,$BG$1))+MIN(Payline!K$3/10,COUNTIF(K166:K168,$BG$1)),"")</f>
        <v/>
      </c>
      <c r="BI166" s="43" t="str">
        <f>IF($I166&lt;E$14,MIN(Payline!L$5/10,COUNTIF(L164:L166,$BG$1))+MIN(Payline!L$4/10,COUNTIF(L165:L167,$BG$1))+MIN(Payline!L$3/10,COUNTIF(L166:L168,$BG$1)),"")</f>
        <v/>
      </c>
      <c r="BJ166" s="43" t="str">
        <f>IF($I166&lt;F$14,MIN(Payline!M$5/10,COUNTIF(M164:M166,$BG$1))+MIN(Payline!M$4/10,COUNTIF(M165:M167,$BG$1))+MIN(Payline!M$3/10,COUNTIF(M166:M168,$BG$1)),"")</f>
        <v/>
      </c>
      <c r="BK166" s="43" t="str">
        <f>IF($I166&lt;G$14,MIN(Payline!N$5/10,COUNTIF(N164:N166,$BG$1))+MIN(Payline!N$4/10,COUNTIF(N165:N167,$BG$1))+MIN(Payline!N$3/10,COUNTIF(N166:N168,$BG$1)),"")</f>
        <v/>
      </c>
      <c r="BL166" s="46">
        <v>162</v>
      </c>
      <c r="BM166" s="43" t="str">
        <f>IF($I166&lt;C$14,MIN(Payline!J$5/10,COUNTIF(J164:J166,$BM$1))+MIN(Payline!J$4/10,COUNTIF(J165:J167,$BM$1))+MIN(Payline!J$3/10,COUNTIF(J166:J168,$BM$1)),"")</f>
        <v/>
      </c>
      <c r="BN166" s="43" t="str">
        <f>IF($I166&lt;D$14,MIN(Payline!K$5/10,COUNTIF(K164:K166,$BM$1))+MIN(Payline!K$4/10,COUNTIF(K165:K167,$BM$1))+MIN(Payline!K$3/10,COUNTIF(K166:K168,$BM$1)),"")</f>
        <v/>
      </c>
      <c r="BO166" s="43" t="str">
        <f>IF($I166&lt;E$14,MIN(Payline!L$5/10,COUNTIF(L164:L166,$BM$1))+MIN(Payline!L$4/10,COUNTIF(L165:L167,$BM$1))+MIN(Payline!L$3/10,COUNTIF(L166:L168,$BM$1)),"")</f>
        <v/>
      </c>
      <c r="BP166" s="43" t="str">
        <f>IF($I166&lt;F$14,MIN(Payline!M$5/10,COUNTIF(M164:M166,$BM$1))+MIN(Payline!M$4/10,COUNTIF(M165:M167,$BM$1))+MIN(Payline!M$3/10,COUNTIF(M166:M168,$BM$1)),"")</f>
        <v/>
      </c>
      <c r="BQ166" s="161" t="str">
        <f>IF($I166&lt;G$14,MIN(Payline!N$5/10,COUNTIF(N164:N166,$BM$1))+MIN(Payline!N$4/10,COUNTIF(N165:N167,$BM$1))+MIN(Payline!N$3/10,COUNTIF(N166:N168,$BM$1)),"")</f>
        <v/>
      </c>
    </row>
    <row r="167" spans="1:69">
      <c r="A167" s="90" t="s">
        <v>7</v>
      </c>
      <c r="B167" s="63">
        <v>7</v>
      </c>
      <c r="C167" s="90">
        <f t="shared" ca="1" si="42"/>
        <v>4.8</v>
      </c>
      <c r="D167" s="43">
        <f t="shared" ca="1" si="42"/>
        <v>4.9000000000000004</v>
      </c>
      <c r="E167" s="43">
        <f t="shared" ca="1" si="42"/>
        <v>4.8</v>
      </c>
      <c r="F167" s="43">
        <f t="shared" ca="1" si="42"/>
        <v>5.6</v>
      </c>
      <c r="G167" s="89">
        <f t="shared" ca="1" si="42"/>
        <v>5.2</v>
      </c>
      <c r="I167" s="84">
        <v>163</v>
      </c>
      <c r="J167" s="83"/>
      <c r="K167" s="83"/>
      <c r="L167" s="83"/>
      <c r="M167" s="83"/>
      <c r="N167" s="83"/>
      <c r="P167" s="46">
        <v>163</v>
      </c>
      <c r="Q167" s="43" t="str">
        <f>IF($I167&lt;C$14,MIN(Payline!J$5/10,COUNTIF(J165:J167,$Q$1))+MIN(Payline!J$4/10,COUNTIF(J166:J168,$Q$1))+MIN(Payline!J$3/10,COUNTIF(J167:J169,$Q$1)),"")</f>
        <v/>
      </c>
      <c r="R167" s="43" t="str">
        <f>IF($I167&lt;D$14,MIN(Payline!K$5/10,COUNTIF(K165:K167,$Q$1))+MIN(Payline!K$4/10,COUNTIF(K166:K168,$Q$1))+MIN(Payline!K$3/10,COUNTIF(K167:K169,$Q$1)),"")</f>
        <v/>
      </c>
      <c r="S167" s="43" t="str">
        <f>IF($I167&lt;E$14,MIN(Payline!L$5/10,COUNTIF(L165:L167,$Q$1))+MIN(Payline!L$4/10,COUNTIF(L166:L168,$Q$1))+MIN(Payline!L$3/10,COUNTIF(L167:L169,$Q$1)),"")</f>
        <v/>
      </c>
      <c r="T167" s="43" t="str">
        <f>IF($I167&lt;F$14,MIN(Payline!M$5/10,COUNTIF(M165:M167,$Q$1))+MIN(Payline!M$4/10,COUNTIF(M166:M168,$Q$1))+MIN(Payline!M$3/10,COUNTIF(M167:M169,$Q$1)),"")</f>
        <v/>
      </c>
      <c r="U167" s="43" t="str">
        <f>IF($I167&lt;G$14,MIN(Payline!N$5/10,COUNTIF(N165:N167,$Q$1))+MIN(Payline!N$4/10,COUNTIF(N166:N168,$Q$1))+MIN(Payline!N$3/10,COUNTIF(N167:N169,$Q$1)),"")</f>
        <v/>
      </c>
      <c r="V167" s="46">
        <v>163</v>
      </c>
      <c r="W167" s="43" t="str">
        <f>IF($I167&lt;C$14,MIN(Payline!J$5/10,COUNTIF(J165:J167,$W$1))+MIN(Payline!J$4/10,COUNTIF(J166:J168,$W$1))+MIN(Payline!J$3/10,COUNTIF(J167:J169,$W$1)),"")</f>
        <v/>
      </c>
      <c r="X167" s="43" t="str">
        <f>IF($I167&lt;D$14,MIN(Payline!K$5/10,COUNTIF(K165:K167,$W$1))+MIN(Payline!K$4/10,COUNTIF(K166:K168,$W$1))+MIN(Payline!K$3/10,COUNTIF(K167:K169,$W$1)),"")</f>
        <v/>
      </c>
      <c r="Y167" s="43" t="str">
        <f>IF($I167&lt;E$14,MIN(Payline!L$5/10,COUNTIF(L165:L167,$W$1))+MIN(Payline!L$4/10,COUNTIF(L166:L168,$W$1))+MIN(Payline!L$3/10,COUNTIF(L167:L169,$W$1)),"")</f>
        <v/>
      </c>
      <c r="Z167" s="43" t="str">
        <f>IF($I167&lt;F$14,MIN(Payline!M$5/10,COUNTIF(M165:M167,$W$1))+MIN(Payline!M$4/10,COUNTIF(M166:M168,$W$1))+MIN(Payline!M$3/10,COUNTIF(M167:M169,$W$1)),"")</f>
        <v/>
      </c>
      <c r="AA167" s="43" t="str">
        <f>IF($I167&lt;G$14,MIN(Payline!N$5/10,COUNTIF(N165:N167,$W$1))+MIN(Payline!N$4/10,COUNTIF(N166:N168,$W$1))+MIN(Payline!N$3/10,COUNTIF(N167:N169,$W$1)),"")</f>
        <v/>
      </c>
      <c r="AB167" s="46">
        <v>163</v>
      </c>
      <c r="AC167" s="43" t="str">
        <f>IF($I167&lt;C$14,MIN(Payline!J$5/10,COUNTIF(J165:J167,$AC$1))+MIN(Payline!J$4/10,COUNTIF(J166:J168,$AC$1))+MIN(Payline!J$3/10,COUNTIF(J167:J169,$AC$1)),"")</f>
        <v/>
      </c>
      <c r="AD167" s="43" t="str">
        <f>IF($I167&lt;D$14,MIN(Payline!K$5/10,COUNTIF(K165:K167,$AC$1))+MIN(Payline!K$4/10,COUNTIF(K166:K168,$AC$1))+MIN(Payline!K$3/10,COUNTIF(K167:K169,$AC$1)),"")</f>
        <v/>
      </c>
      <c r="AE167" s="43" t="str">
        <f>IF($I167&lt;E$14,MIN(Payline!L$5/10,COUNTIF(L165:L167,$AC$1))+MIN(Payline!L$4/10,COUNTIF(L166:L168,$AC$1))+MIN(Payline!L$3/10,COUNTIF(L167:L169,$AC$1)),"")</f>
        <v/>
      </c>
      <c r="AF167" s="43" t="str">
        <f>IF($I167&lt;F$14,MIN(Payline!M$5/10,COUNTIF(M165:M167,$AC$1))+MIN(Payline!M$4/10,COUNTIF(M166:M168,$AC$1))+MIN(Payline!M$3/10,COUNTIF(M167:M169,$AC$1)),"")</f>
        <v/>
      </c>
      <c r="AG167" s="43" t="str">
        <f>IF($I167&lt;G$14,MIN(Payline!N$5/10,COUNTIF(N165:N167,$AC$1))+MIN(Payline!N$4/10,COUNTIF(N166:N168,$AC$1))+MIN(Payline!N$3/10,COUNTIF(N167:N169,$AC$1)),"")</f>
        <v/>
      </c>
      <c r="AH167" s="46">
        <v>163</v>
      </c>
      <c r="AI167" s="43" t="str">
        <f>IF($I167&lt;C$14,MIN(Payline!J$5/10,COUNTIF(J165:J167,$AI$1))+MIN(Payline!J$4/10,COUNTIF(J166:J168,$AI$1))+MIN(Payline!J$3/10,COUNTIF(J167:J169,$AI$1)),"")</f>
        <v/>
      </c>
      <c r="AJ167" s="43" t="str">
        <f>IF($I167&lt;D$14,MIN(Payline!K$5/10,COUNTIF(K165:K167,$AI$1))+MIN(Payline!K$4/10,COUNTIF(K166:K168,$AI$1))+MIN(Payline!K$3/10,COUNTIF(K167:K169,$AI$1)),"")</f>
        <v/>
      </c>
      <c r="AK167" s="43" t="str">
        <f>IF($I167&lt;E$14,MIN(Payline!L$5/10,COUNTIF(L165:L167,$AI$1))+MIN(Payline!L$4/10,COUNTIF(L166:L168,$AI$1))+MIN(Payline!L$3/10,COUNTIF(L167:L169,$AI$1)),"")</f>
        <v/>
      </c>
      <c r="AL167" s="43" t="str">
        <f>IF($I167&lt;F$14,MIN(Payline!M$5/10,COUNTIF(M165:M167,$AI$1))+MIN(Payline!M$4/10,COUNTIF(M166:M168,$AI$1))+MIN(Payline!M$3/10,COUNTIF(M167:M169,$AI$1)),"")</f>
        <v/>
      </c>
      <c r="AM167" s="43" t="str">
        <f>IF($I167&lt;G$14,MIN(Payline!N$5/10,COUNTIF(N165:N167,$AI$1))+MIN(Payline!N$4/10,COUNTIF(N166:N168,$AI$1))+MIN(Payline!N$3/10,COUNTIF(N167:N169,$AI$1)),"")</f>
        <v/>
      </c>
      <c r="AN167" s="46">
        <v>163</v>
      </c>
      <c r="AO167" s="43" t="str">
        <f>IF($I167&lt;C$14,MIN(Payline!J$5/10,COUNTIF(J165:J167,$AO$1))+MIN(Payline!J$4/10,COUNTIF(J166:J168,$AO$1))+MIN(Payline!J$3/10,COUNTIF(J167:J169,$AO$1)),"")</f>
        <v/>
      </c>
      <c r="AP167" s="43" t="str">
        <f>IF($I167&lt;D$14,MIN(Payline!K$5/10,COUNTIF(K165:K167,$AO$1))+MIN(Payline!K$4/10,COUNTIF(K166:K168,$AO$1))+MIN(Payline!K$3/10,COUNTIF(K167:K169,$AO$1)),"")</f>
        <v/>
      </c>
      <c r="AQ167" s="43" t="str">
        <f>IF($I167&lt;E$14,MIN(Payline!L$5/10,COUNTIF(L165:L167,$AO$1))+MIN(Payline!L$4/10,COUNTIF(L166:L168,$AO$1))+MIN(Payline!L$3/10,COUNTIF(L167:L169,$AO$1)),"")</f>
        <v/>
      </c>
      <c r="AR167" s="43" t="str">
        <f>IF($I167&lt;F$14,MIN(Payline!M$5/10,COUNTIF(M165:M167,$AO$1))+MIN(Payline!M$4/10,COUNTIF(M166:M168,$AO$1))+MIN(Payline!M$3/10,COUNTIF(M167:M169,$AO$1)),"")</f>
        <v/>
      </c>
      <c r="AS167" s="43" t="str">
        <f>IF($I167&lt;G$14,MIN(Payline!N$5/10,COUNTIF(N165:N167,$AO$1))+MIN(Payline!N$4/10,COUNTIF(N166:N168,$AO$1))+MIN(Payline!N$3/10,COUNTIF(N167:N169,$AO$1)),"")</f>
        <v/>
      </c>
      <c r="AT167" s="46">
        <v>163</v>
      </c>
      <c r="AU167" s="43" t="str">
        <f>IF($I167&lt;C$14,MIN(Payline!J$5/10,COUNTIF(J165:J167,$AU$1))+MIN(Payline!J$4/10,COUNTIF(J166:J168,$AU$1))+MIN(Payline!J$3/10,COUNTIF(J167:J169,$AU$1)),"")</f>
        <v/>
      </c>
      <c r="AV167" s="43" t="str">
        <f>IF($I167&lt;D$14,MIN(Payline!K$5/10,COUNTIF(K165:K167,$AU$1))+MIN(Payline!K$4/10,COUNTIF(K166:K168,$AU$1))+MIN(Payline!K$3/10,COUNTIF(K167:K169,$AU$1)),"")</f>
        <v/>
      </c>
      <c r="AW167" s="43" t="str">
        <f>IF($I167&lt;E$14,MIN(Payline!L$5/10,COUNTIF(L165:L167,$AU$1))+MIN(Payline!L$4/10,COUNTIF(L166:L168,$AU$1))+MIN(Payline!L$3/10,COUNTIF(L167:L169,$AU$1)),"")</f>
        <v/>
      </c>
      <c r="AX167" s="43" t="str">
        <f>IF($I167&lt;F$14,MIN(Payline!M$5/10,COUNTIF(M165:M167,$AU$1))+MIN(Payline!M$4/10,COUNTIF(M166:M168,$AU$1))+MIN(Payline!M$3/10,COUNTIF(M167:M169,$AU$1)),"")</f>
        <v/>
      </c>
      <c r="AY167" s="43" t="str">
        <f>IF($I167&lt;G$14,MIN(Payline!N$5/10,COUNTIF(N165:N167,$AU$1))+MIN(Payline!N$4/10,COUNTIF(N166:N168,$AU$1))+MIN(Payline!N$3/10,COUNTIF(N167:N169,$AU$1)),"")</f>
        <v/>
      </c>
      <c r="AZ167" s="46">
        <v>163</v>
      </c>
      <c r="BA167" s="43" t="str" cm="1">
        <f t="array" aca="1" ref="BA167" ca="1">_xlfn.IFS(
    $I167=0, MIN(Payline!J$5/10, COUNTIF(INDIRECT(ADDRESS(C$14+2, COLUMN(J$1))), $BA$1) + COUNTIF(INDIRECT(ADDRESS(C$14+3, COLUMN(J$1))), $BA$1) + COUNTIF(J$4, $BA$1)) +
          MIN(Payline!J$4/10, COUNTIF(INDIRECT(ADDRESS(C$14+3, COLUMN(J$1))), $BA$1) + COUNTIF(J$4, $BA$1) + COUNTIF(J$5, $BA$1)) +
          MIN(Payline!J$3/10, COUNTIF(J$4:J$6, $BA$1)),
    $I167=1, MIN(Payline!J$5/10, COUNTIF(INDIRECT(ADDRESS(C$14+3, COLUMN(J$1))), $BA$1) + COUNTIF(J$4, $BA$1) + COUNTIF(J$5, $BA$1)) +
          MIN(Payline!J$4/10, COUNTIF(J$4, $BA$1) + COUNTIF(J$5, $BA$1) + COUNTIF(J$6, $BA$1)) +
          MIN(Payline!J$3/10, COUNTIF(J$5:J$7, $BA$1)),
    $I167=(C$14-2), MIN(Payline!J$5/10, COUNTIF(INDIRECT(ADDRESS(C$14, COLUMN(J$1)) &amp; ":" &amp; ADDRESS(C$14+2, COLUMN(J$1))), $BA$1)) +
                 MIN(Payline!J$4/10, COUNTIF(INDIRECT(ADDRESS(C$14+1, COLUMN(J$1)) &amp; ":" &amp; ADDRESS(C$14+3, COLUMN(J$1))), $BA$1)) +
                 MIN(Payline!J$3/10, COUNTIF(INDIRECT(ADDRESS(C$14+2, COLUMN(J$1)) &amp; ":" &amp; ADDRESS(C$14+3, COLUMN(J$1))), $BA$1) + COUNTIF(J$4, $BA$1)),
    $I167=(C$14-1), MIN(Payline!J$5/10, COUNTIF(INDIRECT(ADDRESS(C$14+1, COLUMN(J$1)) &amp; ":" &amp; ADDRESS(C$14+3, COLUMN(J$1))), $BA$1)) +
                 MIN(Payline!J$4/10, COUNTIF(INDIRECT(ADDRESS(C$14+2, COLUMN(J$1)) &amp; ":" &amp; ADDRESS(C$14+3, COLUMN(J$1))), $BA$1) + COUNTIF(J$4, $BA$1)) +
                 MIN(Payline!J$3/10, COUNTIF(INDIRECT(ADDRESS(C$14+3, COLUMN(J$1))), $BA$1) + COUNTIF(J$4:J$5, $BA$1)),
    $I167&lt;C$14, MIN(Payline!J$5/10, COUNTIF(J165:J167, $BA$1)) +
              MIN(Payline!J$4/10, COUNTIF(J166:J168, $BA$1)) +
              MIN(Payline!J$3/10, COUNTIF(J167:J169, $BA$1)),
    TRUE, ""
)</f>
        <v/>
      </c>
      <c r="BB167" s="43" t="str" cm="1">
        <f t="array" aca="1" ref="BB167" ca="1">_xlfn.IFS(
    $I167=0, MIN(Payline!K$5/10, COUNTIF(INDIRECT(ADDRESS(D$14+2, COLUMN(K$1))), $BA$1) + COUNTIF(INDIRECT(ADDRESS(D$14+3, COLUMN(K$1))), $BA$1) + COUNTIF(K$4, $BA$1)) +
          MIN(Payline!K$4/10, COUNTIF(INDIRECT(ADDRESS(D$14+3, COLUMN(K$1))), $BA$1) + COUNTIF(K$4, $BA$1) + COUNTIF(K$5, $BA$1)) +
          MIN(Payline!K$3/10, COUNTIF(K$4:K$6, $BA$1)),
    $I167=1, MIN(Payline!K$5/10, COUNTIF(INDIRECT(ADDRESS(D$14+3, COLUMN(K$1))), $BA$1) + COUNTIF(K$4, $BA$1) + COUNTIF(K$5, $BA$1)) +
          MIN(Payline!K$4/10, COUNTIF(K$4, $BA$1) + COUNTIF(K$5, $BA$1) + COUNTIF(K$6, $BA$1)) +
          MIN(Payline!K$3/10, COUNTIF(K$5:K$7, $BA$1)),
    $I167=(D$14-2), MIN(Payline!K$5/10, COUNTIF(INDIRECT(ADDRESS(D$14, COLUMN(K$1)) &amp; ":" &amp; ADDRESS(D$14+2, COLUMN(K$1))), $BA$1)) +
                 MIN(Payline!K$4/10, COUNTIF(INDIRECT(ADDRESS(D$14+1, COLUMN(K$1)) &amp; ":" &amp; ADDRESS(D$14+3, COLUMN(K$1))), $BA$1)) +
                 MIN(Payline!K$3/10, COUNTIF(INDIRECT(ADDRESS(D$14+2, COLUMN(K$1)) &amp; ":" &amp; ADDRESS(D$14+3, COLUMN(K$1))), $BA$1) + COUNTIF(K$4, $BA$1)),
    $I167=(D$14-1), MIN(Payline!K$5/10, COUNTIF(INDIRECT(ADDRESS(D$14+1, COLUMN(K$1)) &amp; ":" &amp; ADDRESS(D$14+3, COLUMN(K$1))), $BA$1)) +
                 MIN(Payline!K$4/10, COUNTIF(INDIRECT(ADDRESS(D$14+2, COLUMN(K$1)) &amp; ":" &amp; ADDRESS(D$14+3, COLUMN(K$1))), $BA$1) + COUNTIF(K$4, $BA$1)) +
                 MIN(Payline!K$3/10, COUNTIF(INDIRECT(ADDRESS(D$14+3, COLUMN(K$1))), $BA$1) + COUNTIF(K$4:K$5, $BA$1)),
    $I167&lt;D$14, MIN(Payline!K$5/10, COUNTIF(K165:K167, $BA$1)) +
              MIN(Payline!K$4/10, COUNTIF(K166:K168, $BA$1)) +
              MIN(Payline!K$3/10, COUNTIF(K167:K169, $BA$1)),
    TRUE, ""
)</f>
        <v/>
      </c>
      <c r="BC167" s="43" t="str" cm="1">
        <f t="array" aca="1" ref="BC167" ca="1">_xlfn.IFS(
    $I167=0, MIN(Payline!L$5/10, COUNTIF(INDIRECT(ADDRESS(E$14+2, COLUMN(L$1))), $BA$1) + COUNTIF(INDIRECT(ADDRESS(E$14+3, COLUMN(L$1))), $BA$1) + COUNTIF(L$4, $BA$1)) +
          MIN(Payline!L$4/10, COUNTIF(INDIRECT(ADDRESS(E$14+3, COLUMN(L$1))), $BA$1) + COUNTIF(L$4, $BA$1) + COUNTIF(L$5, $BA$1)) +
          MIN(Payline!L$3/10, COUNTIF(L$4:L$6, $BA$1)),
    $I167=1, MIN(Payline!L$5/10, COUNTIF(INDIRECT(ADDRESS(E$14+3, COLUMN(L$1))), $BA$1) + COUNTIF(L$4, $BA$1) + COUNTIF(L$5, $BA$1)) +
          MIN(Payline!L$4/10, COUNTIF(L$4, $BA$1) + COUNTIF(L$5, $BA$1) + COUNTIF(L$6, $BA$1)) +
          MIN(Payline!L$3/10, COUNTIF(L$5:L$7, $BA$1)),
    $I167=(E$14-2), MIN(Payline!L$5/10, COUNTIF(INDIRECT(ADDRESS(E$14, COLUMN(L$1)) &amp; ":" &amp; ADDRESS(E$14+2, COLUMN(L$1))), $BA$1)) +
                 MIN(Payline!L$4/10, COUNTIF(INDIRECT(ADDRESS(E$14+1, COLUMN(L$1)) &amp; ":" &amp; ADDRESS(E$14+3, COLUMN(L$1))), $BA$1)) +
                 MIN(Payline!L$3/10, COUNTIF(INDIRECT(ADDRESS(E$14+2, COLUMN(L$1)) &amp; ":" &amp; ADDRESS(E$14+3, COLUMN(L$1))), $BA$1) + COUNTIF(L$4, $BA$1)),
    $I167=(E$14-1), MIN(Payline!L$5/10, COUNTIF(INDIRECT(ADDRESS(E$14+1, COLUMN(L$1)) &amp; ":" &amp; ADDRESS(E$14+3, COLUMN(L$1))), $BA$1)) +
                 MIN(Payline!L$4/10, COUNTIF(INDIRECT(ADDRESS(E$14+2, COLUMN(L$1)) &amp; ":" &amp; ADDRESS(E$14+3, COLUMN(L$1))), $BA$1) + COUNTIF(L$4, $BA$1)) +
                 MIN(Payline!L$3/10, COUNTIF(INDIRECT(ADDRESS(E$14+3, COLUMN(L$1))), $BA$1) + COUNTIF(L$4:L$5, $BA$1)),
    $I167&lt;E$14, MIN(Payline!L$5/10, COUNTIF(L165:L167, $BA$1)) +
              MIN(Payline!L$4/10, COUNTIF(L166:L168, $BA$1)) +
              MIN(Payline!L$3/10, COUNTIF(L167:L169, $BA$1)),
    TRUE, ""
)</f>
        <v/>
      </c>
      <c r="BD167" s="43" t="str" cm="1">
        <f t="array" aca="1" ref="BD167" ca="1">_xlfn.IFS(
    $I167=0, MIN(Payline!M$5/10, COUNTIF(INDIRECT(ADDRESS(F$14+2, COLUMN(M$1))), $BA$1) + COUNTIF(INDIRECT(ADDRESS(F$14+3, COLUMN(M$1))), $BA$1) + COUNTIF(M$4, $BA$1)) +
          MIN(Payline!M$4/10, COUNTIF(INDIRECT(ADDRESS(F$14+3, COLUMN(M$1))), $BA$1) + COUNTIF(M$4, $BA$1) + COUNTIF(M$5, $BA$1)) +
          MIN(Payline!M$3/10, COUNTIF(M$4:M$6, $BA$1)),
    $I167=1, MIN(Payline!M$5/10, COUNTIF(INDIRECT(ADDRESS(F$14+3, COLUMN(M$1))), $BA$1) + COUNTIF(M$4, $BA$1) + COUNTIF(M$5, $BA$1)) +
          MIN(Payline!M$4/10, COUNTIF(M$4, $BA$1) + COUNTIF(M$5, $BA$1) + COUNTIF(M$6, $BA$1)) +
          MIN(Payline!M$3/10, COUNTIF(M$5:M$7, $BA$1)),
    $I167=(F$14-2), MIN(Payline!M$5/10, COUNTIF(INDIRECT(ADDRESS(F$14, COLUMN(M$1)) &amp; ":" &amp; ADDRESS(F$14+2, COLUMN(M$1))), $BA$1)) +
                 MIN(Payline!M$4/10, COUNTIF(INDIRECT(ADDRESS(F$14+1, COLUMN(M$1)) &amp; ":" &amp; ADDRESS(F$14+3, COLUMN(M$1))), $BA$1)) +
                 MIN(Payline!M$3/10, COUNTIF(INDIRECT(ADDRESS(F$14+2, COLUMN(M$1)) &amp; ":" &amp; ADDRESS(F$14+3, COLUMN(M$1))), $BA$1) + COUNTIF(M$4, $BA$1)),
    $I167=(F$14-1), MIN(Payline!M$5/10, COUNTIF(INDIRECT(ADDRESS(F$14+1, COLUMN(M$1)) &amp; ":" &amp; ADDRESS(F$14+3, COLUMN(M$1))), $BA$1)) +
                 MIN(Payline!M$4/10, COUNTIF(INDIRECT(ADDRESS(F$14+2, COLUMN(M$1)) &amp; ":" &amp; ADDRESS(F$14+3, COLUMN(M$1))), $BA$1) + COUNTIF(M$4, $BA$1)) +
                 MIN(Payline!M$3/10, COUNTIF(INDIRECT(ADDRESS(F$14+3, COLUMN(M$1))), $BA$1) + COUNTIF(M$4:M$5, $BA$1)),
    $I167&lt;F$14, MIN(Payline!M$5/10, COUNTIF(M165:M167, $BA$1)) +
              MIN(Payline!M$4/10, COUNTIF(M166:M168, $BA$1)) +
              MIN(Payline!M$3/10, COUNTIF(M167:M169, $BA$1)),
    TRUE, ""
)</f>
        <v/>
      </c>
      <c r="BE167" s="43" t="str" cm="1">
        <f t="array" aca="1" ref="BE167" ca="1">_xlfn.IFS(
    $I167=0, MIN(Payline!N$5/10, COUNTIF(INDIRECT(ADDRESS(G$14+2, COLUMN(N$1))), $BA$1) + COUNTIF(INDIRECT(ADDRESS(G$14+3, COLUMN(N$1))), $BA$1) + COUNTIF(N$4, $BA$1)) +
          MIN(Payline!N$4/10, COUNTIF(INDIRECT(ADDRESS(G$14+3, COLUMN(N$1))), $BA$1) + COUNTIF(N$4, $BA$1) + COUNTIF(N$5, $BA$1)) +
          MIN(Payline!N$3/10, COUNTIF(N$4:N$6, $BA$1)),
    $I167=1, MIN(Payline!N$5/10, COUNTIF(INDIRECT(ADDRESS(G$14+3, COLUMN(N$1))), $BA$1) + COUNTIF(N$4, $BA$1) + COUNTIF(N$5, $BA$1)) +
          MIN(Payline!N$4/10, COUNTIF(N$4, $BA$1) + COUNTIF(N$5, $BA$1) + COUNTIF(N$6, $BA$1)) +
          MIN(Payline!N$3/10, COUNTIF(N$5:N$7, $BA$1)),
    $I167=(G$14-2), MIN(Payline!N$5/10, COUNTIF(INDIRECT(ADDRESS(G$14, COLUMN(N$1)) &amp; ":" &amp; ADDRESS(G$14+2, COLUMN(N$1))), $BA$1)) +
                 MIN(Payline!N$4/10, COUNTIF(INDIRECT(ADDRESS(G$14+1, COLUMN(N$1)) &amp; ":" &amp; ADDRESS(G$14+3, COLUMN(N$1))), $BA$1)) +
                 MIN(Payline!N$3/10, COUNTIF(INDIRECT(ADDRESS(G$14+2, COLUMN(N$1)) &amp; ":" &amp; ADDRESS(G$14+3, COLUMN(N$1))), $BA$1) + COUNTIF(N$4, $BA$1)),
    $I167=(G$14-1), MIN(Payline!N$5/10, COUNTIF(INDIRECT(ADDRESS(G$14+1, COLUMN(N$1)) &amp; ":" &amp; ADDRESS(G$14+3, COLUMN(N$1))), $BA$1)) +
                 MIN(Payline!N$4/10, COUNTIF(INDIRECT(ADDRESS(G$14+2, COLUMN(N$1)) &amp; ":" &amp; ADDRESS(G$14+3, COLUMN(N$1))), $BA$1) + COUNTIF(N$4, $BA$1)) +
                 MIN(Payline!N$3/10, COUNTIF(INDIRECT(ADDRESS(G$14+3, COLUMN(N$1))), $BA$1) + COUNTIF(N$4:N$5, $BA$1)),
    $I167&lt;G$14, MIN(Payline!N$5/10, COUNTIF(N165:N167, $BA$1)) +
              MIN(Payline!N$4/10, COUNTIF(N166:N168, $BA$1)) +
              MIN(Payline!N$3/10, COUNTIF(N167:N169, $BA$1)),
    TRUE, ""
)</f>
        <v/>
      </c>
      <c r="BF167" s="46">
        <v>163</v>
      </c>
      <c r="BG167" s="43" t="str">
        <f>IF($I167&lt;C$14,MIN(Payline!J$5/10,COUNTIF(J165:J167,$BG$1))+MIN(Payline!J$4/10,COUNTIF(J166:J168,$BG$1))+MIN(Payline!J$3/10,COUNTIF(J167:J169,$BG$1)),"")</f>
        <v/>
      </c>
      <c r="BH167" s="43" t="str">
        <f>IF($I167&lt;D$14,MIN(Payline!K$5/10,COUNTIF(K165:K167,$BG$1))+MIN(Payline!K$4/10,COUNTIF(K166:K168,$BG$1))+MIN(Payline!K$3/10,COUNTIF(K167:K169,$BG$1)),"")</f>
        <v/>
      </c>
      <c r="BI167" s="43" t="str">
        <f>IF($I167&lt;E$14,MIN(Payline!L$5/10,COUNTIF(L165:L167,$BG$1))+MIN(Payline!L$4/10,COUNTIF(L166:L168,$BG$1))+MIN(Payline!L$3/10,COUNTIF(L167:L169,$BG$1)),"")</f>
        <v/>
      </c>
      <c r="BJ167" s="43" t="str">
        <f>IF($I167&lt;F$14,MIN(Payline!M$5/10,COUNTIF(M165:M167,$BG$1))+MIN(Payline!M$4/10,COUNTIF(M166:M168,$BG$1))+MIN(Payline!M$3/10,COUNTIF(M167:M169,$BG$1)),"")</f>
        <v/>
      </c>
      <c r="BK167" s="43" t="str">
        <f>IF($I167&lt;G$14,MIN(Payline!N$5/10,COUNTIF(N165:N167,$BG$1))+MIN(Payline!N$4/10,COUNTIF(N166:N168,$BG$1))+MIN(Payline!N$3/10,COUNTIF(N167:N169,$BG$1)),"")</f>
        <v/>
      </c>
      <c r="BL167" s="46">
        <v>163</v>
      </c>
      <c r="BM167" s="43" t="str">
        <f>IF($I167&lt;C$14,MIN(Payline!J$5/10,COUNTIF(J165:J167,$BM$1))+MIN(Payline!J$4/10,COUNTIF(J166:J168,$BM$1))+MIN(Payline!J$3/10,COUNTIF(J167:J169,$BM$1)),"")</f>
        <v/>
      </c>
      <c r="BN167" s="43" t="str">
        <f>IF($I167&lt;D$14,MIN(Payline!K$5/10,COUNTIF(K165:K167,$BM$1))+MIN(Payline!K$4/10,COUNTIF(K166:K168,$BM$1))+MIN(Payline!K$3/10,COUNTIF(K167:K169,$BM$1)),"")</f>
        <v/>
      </c>
      <c r="BO167" s="43" t="str">
        <f>IF($I167&lt;E$14,MIN(Payline!L$5/10,COUNTIF(L165:L167,$BM$1))+MIN(Payline!L$4/10,COUNTIF(L166:L168,$BM$1))+MIN(Payline!L$3/10,COUNTIF(L167:L169,$BM$1)),"")</f>
        <v/>
      </c>
      <c r="BP167" s="43" t="str">
        <f>IF($I167&lt;F$14,MIN(Payline!M$5/10,COUNTIF(M165:M167,$BM$1))+MIN(Payline!M$4/10,COUNTIF(M166:M168,$BM$1))+MIN(Payline!M$3/10,COUNTIF(M167:M169,$BM$1)),"")</f>
        <v/>
      </c>
      <c r="BQ167" s="161" t="str">
        <f>IF($I167&lt;G$14,MIN(Payline!N$5/10,COUNTIF(N165:N167,$BM$1))+MIN(Payline!N$4/10,COUNTIF(N166:N168,$BM$1))+MIN(Payline!N$3/10,COUNTIF(N167:N169,$BM$1)),"")</f>
        <v/>
      </c>
    </row>
    <row r="168" spans="1:69">
      <c r="A168" s="90" t="s">
        <v>6</v>
      </c>
      <c r="B168" s="63">
        <v>8</v>
      </c>
      <c r="C168" s="90">
        <f t="shared" ca="1" si="42"/>
        <v>10.5</v>
      </c>
      <c r="D168" s="43">
        <f t="shared" ca="1" si="42"/>
        <v>10.199999999999999</v>
      </c>
      <c r="E168" s="43">
        <f t="shared" ca="1" si="42"/>
        <v>10.5</v>
      </c>
      <c r="F168" s="43">
        <f t="shared" ca="1" si="42"/>
        <v>10.3</v>
      </c>
      <c r="G168" s="89">
        <f t="shared" ca="1" si="42"/>
        <v>10.5</v>
      </c>
      <c r="I168" s="84">
        <v>164</v>
      </c>
      <c r="J168" s="83"/>
      <c r="K168" s="83"/>
      <c r="L168" s="83"/>
      <c r="M168" s="83"/>
      <c r="N168" s="83"/>
      <c r="P168" s="46">
        <v>164</v>
      </c>
      <c r="Q168" s="43" t="str">
        <f>IF($I168&lt;C$14,MIN(Payline!J$5/10,COUNTIF(J166:J168,$Q$1))+MIN(Payline!J$4/10,COUNTIF(J167:J169,$Q$1))+MIN(Payline!J$3/10,COUNTIF(J168:J170,$Q$1)),"")</f>
        <v/>
      </c>
      <c r="R168" s="43" t="str">
        <f>IF($I168&lt;D$14,MIN(Payline!K$5/10,COUNTIF(K166:K168,$Q$1))+MIN(Payline!K$4/10,COUNTIF(K167:K169,$Q$1))+MIN(Payline!K$3/10,COUNTIF(K168:K170,$Q$1)),"")</f>
        <v/>
      </c>
      <c r="S168" s="43" t="str">
        <f>IF($I168&lt;E$14,MIN(Payline!L$5/10,COUNTIF(L166:L168,$Q$1))+MIN(Payline!L$4/10,COUNTIF(L167:L169,$Q$1))+MIN(Payline!L$3/10,COUNTIF(L168:L170,$Q$1)),"")</f>
        <v/>
      </c>
      <c r="T168" s="43" t="str">
        <f>IF($I168&lt;F$14,MIN(Payline!M$5/10,COUNTIF(M166:M168,$Q$1))+MIN(Payline!M$4/10,COUNTIF(M167:M169,$Q$1))+MIN(Payline!M$3/10,COUNTIF(M168:M170,$Q$1)),"")</f>
        <v/>
      </c>
      <c r="U168" s="43" t="str">
        <f>IF($I168&lt;G$14,MIN(Payline!N$5/10,COUNTIF(N166:N168,$Q$1))+MIN(Payline!N$4/10,COUNTIF(N167:N169,$Q$1))+MIN(Payline!N$3/10,COUNTIF(N168:N170,$Q$1)),"")</f>
        <v/>
      </c>
      <c r="V168" s="46">
        <v>164</v>
      </c>
      <c r="W168" s="43" t="str">
        <f>IF($I168&lt;C$14,MIN(Payline!J$5/10,COUNTIF(J166:J168,$W$1))+MIN(Payline!J$4/10,COUNTIF(J167:J169,$W$1))+MIN(Payline!J$3/10,COUNTIF(J168:J170,$W$1)),"")</f>
        <v/>
      </c>
      <c r="X168" s="43" t="str">
        <f>IF($I168&lt;D$14,MIN(Payline!K$5/10,COUNTIF(K166:K168,$W$1))+MIN(Payline!K$4/10,COUNTIF(K167:K169,$W$1))+MIN(Payline!K$3/10,COUNTIF(K168:K170,$W$1)),"")</f>
        <v/>
      </c>
      <c r="Y168" s="43" t="str">
        <f>IF($I168&lt;E$14,MIN(Payline!L$5/10,COUNTIF(L166:L168,$W$1))+MIN(Payline!L$4/10,COUNTIF(L167:L169,$W$1))+MIN(Payline!L$3/10,COUNTIF(L168:L170,$W$1)),"")</f>
        <v/>
      </c>
      <c r="Z168" s="43" t="str">
        <f>IF($I168&lt;F$14,MIN(Payline!M$5/10,COUNTIF(M166:M168,$W$1))+MIN(Payline!M$4/10,COUNTIF(M167:M169,$W$1))+MIN(Payline!M$3/10,COUNTIF(M168:M170,$W$1)),"")</f>
        <v/>
      </c>
      <c r="AA168" s="43" t="str">
        <f>IF($I168&lt;G$14,MIN(Payline!N$5/10,COUNTIF(N166:N168,$W$1))+MIN(Payline!N$4/10,COUNTIF(N167:N169,$W$1))+MIN(Payline!N$3/10,COUNTIF(N168:N170,$W$1)),"")</f>
        <v/>
      </c>
      <c r="AB168" s="46">
        <v>164</v>
      </c>
      <c r="AC168" s="43" t="str">
        <f>IF($I168&lt;C$14,MIN(Payline!J$5/10,COUNTIF(J166:J168,$AC$1))+MIN(Payline!J$4/10,COUNTIF(J167:J169,$AC$1))+MIN(Payline!J$3/10,COUNTIF(J168:J170,$AC$1)),"")</f>
        <v/>
      </c>
      <c r="AD168" s="43" t="str">
        <f>IF($I168&lt;D$14,MIN(Payline!K$5/10,COUNTIF(K166:K168,$AC$1))+MIN(Payline!K$4/10,COUNTIF(K167:K169,$AC$1))+MIN(Payline!K$3/10,COUNTIF(K168:K170,$AC$1)),"")</f>
        <v/>
      </c>
      <c r="AE168" s="43" t="str">
        <f>IF($I168&lt;E$14,MIN(Payline!L$5/10,COUNTIF(L166:L168,$AC$1))+MIN(Payline!L$4/10,COUNTIF(L167:L169,$AC$1))+MIN(Payline!L$3/10,COUNTIF(L168:L170,$AC$1)),"")</f>
        <v/>
      </c>
      <c r="AF168" s="43" t="str">
        <f>IF($I168&lt;F$14,MIN(Payline!M$5/10,COUNTIF(M166:M168,$AC$1))+MIN(Payline!M$4/10,COUNTIF(M167:M169,$AC$1))+MIN(Payline!M$3/10,COUNTIF(M168:M170,$AC$1)),"")</f>
        <v/>
      </c>
      <c r="AG168" s="43" t="str">
        <f>IF($I168&lt;G$14,MIN(Payline!N$5/10,COUNTIF(N166:N168,$AC$1))+MIN(Payline!N$4/10,COUNTIF(N167:N169,$AC$1))+MIN(Payline!N$3/10,COUNTIF(N168:N170,$AC$1)),"")</f>
        <v/>
      </c>
      <c r="AH168" s="46">
        <v>164</v>
      </c>
      <c r="AI168" s="43" t="str">
        <f>IF($I168&lt;C$14,MIN(Payline!J$5/10,COUNTIF(J166:J168,$AI$1))+MIN(Payline!J$4/10,COUNTIF(J167:J169,$AI$1))+MIN(Payline!J$3/10,COUNTIF(J168:J170,$AI$1)),"")</f>
        <v/>
      </c>
      <c r="AJ168" s="43" t="str">
        <f>IF($I168&lt;D$14,MIN(Payline!K$5/10,COUNTIF(K166:K168,$AI$1))+MIN(Payline!K$4/10,COUNTIF(K167:K169,$AI$1))+MIN(Payline!K$3/10,COUNTIF(K168:K170,$AI$1)),"")</f>
        <v/>
      </c>
      <c r="AK168" s="43" t="str">
        <f>IF($I168&lt;E$14,MIN(Payline!L$5/10,COUNTIF(L166:L168,$AI$1))+MIN(Payline!L$4/10,COUNTIF(L167:L169,$AI$1))+MIN(Payline!L$3/10,COUNTIF(L168:L170,$AI$1)),"")</f>
        <v/>
      </c>
      <c r="AL168" s="43" t="str">
        <f>IF($I168&lt;F$14,MIN(Payline!M$5/10,COUNTIF(M166:M168,$AI$1))+MIN(Payline!M$4/10,COUNTIF(M167:M169,$AI$1))+MIN(Payline!M$3/10,COUNTIF(M168:M170,$AI$1)),"")</f>
        <v/>
      </c>
      <c r="AM168" s="43" t="str">
        <f>IF($I168&lt;G$14,MIN(Payline!N$5/10,COUNTIF(N166:N168,$AI$1))+MIN(Payline!N$4/10,COUNTIF(N167:N169,$AI$1))+MIN(Payline!N$3/10,COUNTIF(N168:N170,$AI$1)),"")</f>
        <v/>
      </c>
      <c r="AN168" s="46">
        <v>164</v>
      </c>
      <c r="AO168" s="43" t="str">
        <f>IF($I168&lt;C$14,MIN(Payline!J$5/10,COUNTIF(J166:J168,$AO$1))+MIN(Payline!J$4/10,COUNTIF(J167:J169,$AO$1))+MIN(Payline!J$3/10,COUNTIF(J168:J170,$AO$1)),"")</f>
        <v/>
      </c>
      <c r="AP168" s="43" t="str">
        <f>IF($I168&lt;D$14,MIN(Payline!K$5/10,COUNTIF(K166:K168,$AO$1))+MIN(Payline!K$4/10,COUNTIF(K167:K169,$AO$1))+MIN(Payline!K$3/10,COUNTIF(K168:K170,$AO$1)),"")</f>
        <v/>
      </c>
      <c r="AQ168" s="43" t="str">
        <f>IF($I168&lt;E$14,MIN(Payline!L$5/10,COUNTIF(L166:L168,$AO$1))+MIN(Payline!L$4/10,COUNTIF(L167:L169,$AO$1))+MIN(Payline!L$3/10,COUNTIF(L168:L170,$AO$1)),"")</f>
        <v/>
      </c>
      <c r="AR168" s="43" t="str">
        <f>IF($I168&lt;F$14,MIN(Payline!M$5/10,COUNTIF(M166:M168,$AO$1))+MIN(Payline!M$4/10,COUNTIF(M167:M169,$AO$1))+MIN(Payline!M$3/10,COUNTIF(M168:M170,$AO$1)),"")</f>
        <v/>
      </c>
      <c r="AS168" s="43" t="str">
        <f>IF($I168&lt;G$14,MIN(Payline!N$5/10,COUNTIF(N166:N168,$AO$1))+MIN(Payline!N$4/10,COUNTIF(N167:N169,$AO$1))+MIN(Payline!N$3/10,COUNTIF(N168:N170,$AO$1)),"")</f>
        <v/>
      </c>
      <c r="AT168" s="46">
        <v>164</v>
      </c>
      <c r="AU168" s="43" t="str">
        <f>IF($I168&lt;C$14,MIN(Payline!J$5/10,COUNTIF(J166:J168,$AU$1))+MIN(Payline!J$4/10,COUNTIF(J167:J169,$AU$1))+MIN(Payline!J$3/10,COUNTIF(J168:J170,$AU$1)),"")</f>
        <v/>
      </c>
      <c r="AV168" s="43" t="str">
        <f>IF($I168&lt;D$14,MIN(Payline!K$5/10,COUNTIF(K166:K168,$AU$1))+MIN(Payline!K$4/10,COUNTIF(K167:K169,$AU$1))+MIN(Payline!K$3/10,COUNTIF(K168:K170,$AU$1)),"")</f>
        <v/>
      </c>
      <c r="AW168" s="43" t="str">
        <f>IF($I168&lt;E$14,MIN(Payline!L$5/10,COUNTIF(L166:L168,$AU$1))+MIN(Payline!L$4/10,COUNTIF(L167:L169,$AU$1))+MIN(Payline!L$3/10,COUNTIF(L168:L170,$AU$1)),"")</f>
        <v/>
      </c>
      <c r="AX168" s="43" t="str">
        <f>IF($I168&lt;F$14,MIN(Payline!M$5/10,COUNTIF(M166:M168,$AU$1))+MIN(Payline!M$4/10,COUNTIF(M167:M169,$AU$1))+MIN(Payline!M$3/10,COUNTIF(M168:M170,$AU$1)),"")</f>
        <v/>
      </c>
      <c r="AY168" s="43" t="str">
        <f>IF($I168&lt;G$14,MIN(Payline!N$5/10,COUNTIF(N166:N168,$AU$1))+MIN(Payline!N$4/10,COUNTIF(N167:N169,$AU$1))+MIN(Payline!N$3/10,COUNTIF(N168:N170,$AU$1)),"")</f>
        <v/>
      </c>
      <c r="AZ168" s="46">
        <v>164</v>
      </c>
      <c r="BA168" s="43" t="str">
        <f>IF($I168&lt;C$14,MIN(Payline!J$5/10,COUNTIF(J166:J168,$BA$1))+MIN(Payline!J$4/10,COUNTIF(J167:J169,$BA$1))+MIN(Payline!J$3/10,COUNTIF(J168:J170,$BA$1)),"")</f>
        <v/>
      </c>
      <c r="BB168" s="43" t="str">
        <f>IF($I168&lt;D$14,MIN(Payline!K$5/10,COUNTIF(K166:K168,$BA$1))+MIN(Payline!K$4/10,COUNTIF(K167:K169,$BA$1))+MIN(Payline!K$3/10,COUNTIF(K168:K170,$BA$1)),"")</f>
        <v/>
      </c>
      <c r="BC168" s="43" t="str">
        <f>IF($I168&lt;E$14,MIN(Payline!L$5/10,COUNTIF(L166:L168,$BA$1))+MIN(Payline!L$4/10,COUNTIF(L167:L169,$BA$1))+MIN(Payline!L$3/10,COUNTIF(L168:L170,$BA$1)),"")</f>
        <v/>
      </c>
      <c r="BD168" s="43" t="str">
        <f>IF($I168&lt;F$14,MIN(Payline!M$5/10,COUNTIF(M166:M168,$BA$1))+MIN(Payline!M$4/10,COUNTIF(M167:M169,$BA$1))+MIN(Payline!M$3/10,COUNTIF(M168:M170,$BA$1)),"")</f>
        <v/>
      </c>
      <c r="BE168" s="43" t="str">
        <f>IF($I168&lt;G$14,MIN(Payline!N$5/10,COUNTIF(N166:N168,$BA$1))+MIN(Payline!N$4/10,COUNTIF(N167:N169,$BA$1))+MIN(Payline!N$3/10,COUNTIF(N168:N170,$BA$1)),"")</f>
        <v/>
      </c>
      <c r="BF168" s="46">
        <v>164</v>
      </c>
      <c r="BG168" s="43" t="str">
        <f>IF($I168&lt;C$14,MIN(Payline!J$5/10,COUNTIF(J166:J168,$BG$1))+MIN(Payline!J$4/10,COUNTIF(J167:J169,$BG$1))+MIN(Payline!J$3/10,COUNTIF(J168:J170,$BG$1)),"")</f>
        <v/>
      </c>
      <c r="BH168" s="43" t="str">
        <f>IF($I168&lt;D$14,MIN(Payline!K$5/10,COUNTIF(K166:K168,$BG$1))+MIN(Payline!K$4/10,COUNTIF(K167:K169,$BG$1))+MIN(Payline!K$3/10,COUNTIF(K168:K170,$BG$1)),"")</f>
        <v/>
      </c>
      <c r="BI168" s="43" t="str">
        <f>IF($I168&lt;E$14,MIN(Payline!L$5/10,COUNTIF(L166:L168,$BG$1))+MIN(Payline!L$4/10,COUNTIF(L167:L169,$BG$1))+MIN(Payline!L$3/10,COUNTIF(L168:L170,$BG$1)),"")</f>
        <v/>
      </c>
      <c r="BJ168" s="43" t="str">
        <f>IF($I168&lt;F$14,MIN(Payline!M$5/10,COUNTIF(M166:M168,$BG$1))+MIN(Payline!M$4/10,COUNTIF(M167:M169,$BG$1))+MIN(Payline!M$3/10,COUNTIF(M168:M170,$BG$1)),"")</f>
        <v/>
      </c>
      <c r="BK168" s="43" t="str">
        <f>IF($I168&lt;G$14,MIN(Payline!N$5/10,COUNTIF(N166:N168,$BG$1))+MIN(Payline!N$4/10,COUNTIF(N167:N169,$BG$1))+MIN(Payline!N$3/10,COUNTIF(N168:N170,$BG$1)),"")</f>
        <v/>
      </c>
      <c r="BL168" s="46">
        <v>164</v>
      </c>
      <c r="BM168" s="43" t="str">
        <f>IF($I168&lt;C$14,MIN(Payline!J$5/10,COUNTIF(J166:J168,$BM$1))+MIN(Payline!J$4/10,COUNTIF(J167:J169,$BM$1))+MIN(Payline!J$3/10,COUNTIF(J168:J170,$BM$1)),"")</f>
        <v/>
      </c>
      <c r="BN168" s="43" t="str">
        <f>IF($I168&lt;D$14,MIN(Payline!K$5/10,COUNTIF(K166:K168,$BM$1))+MIN(Payline!K$4/10,COUNTIF(K167:K169,$BM$1))+MIN(Payline!K$3/10,COUNTIF(K168:K170,$BM$1)),"")</f>
        <v/>
      </c>
      <c r="BO168" s="43" t="str">
        <f>IF($I168&lt;E$14,MIN(Payline!L$5/10,COUNTIF(L166:L168,$BM$1))+MIN(Payline!L$4/10,COUNTIF(L167:L169,$BM$1))+MIN(Payline!L$3/10,COUNTIF(L168:L170,$BM$1)),"")</f>
        <v/>
      </c>
      <c r="BP168" s="43" t="str">
        <f>IF($I168&lt;F$14,MIN(Payline!M$5/10,COUNTIF(M166:M168,$BM$1))+MIN(Payline!M$4/10,COUNTIF(M167:M169,$BM$1))+MIN(Payline!M$3/10,COUNTIF(M168:M170,$BM$1)),"")</f>
        <v/>
      </c>
      <c r="BQ168" s="161" t="str">
        <f>IF($I168&lt;G$14,MIN(Payline!N$5/10,COUNTIF(N166:N168,$BM$1))+MIN(Payline!N$4/10,COUNTIF(N167:N169,$BM$1))+MIN(Payline!N$3/10,COUNTIF(N168:N170,$BM$1)),"")</f>
        <v/>
      </c>
    </row>
    <row r="169" spans="1:69" ht="16.5" thickBot="1">
      <c r="A169" s="88" t="s">
        <v>5</v>
      </c>
      <c r="B169" s="35">
        <v>9</v>
      </c>
      <c r="C169" s="88">
        <f t="shared" ca="1" si="42"/>
        <v>10.7</v>
      </c>
      <c r="D169" s="87">
        <f t="shared" ca="1" si="42"/>
        <v>10.7</v>
      </c>
      <c r="E169" s="87">
        <f t="shared" ca="1" si="42"/>
        <v>10.7</v>
      </c>
      <c r="F169" s="87">
        <f t="shared" ca="1" si="42"/>
        <v>11.3</v>
      </c>
      <c r="G169" s="86">
        <f t="shared" ca="1" si="42"/>
        <v>11.3</v>
      </c>
      <c r="I169" s="84">
        <v>165</v>
      </c>
      <c r="J169" s="83"/>
      <c r="K169" s="83"/>
      <c r="L169" s="83"/>
      <c r="M169" s="83"/>
      <c r="N169" s="83"/>
      <c r="P169" s="46">
        <v>165</v>
      </c>
      <c r="Q169" s="43" t="str">
        <f>IF($I169&lt;C$14,MIN(Payline!J$5/10,COUNTIF(J167:J169,$Q$1))+MIN(Payline!J$4/10,COUNTIF(J168:J170,$Q$1))+MIN(Payline!J$3/10,COUNTIF(J169:J171,$Q$1)),"")</f>
        <v/>
      </c>
      <c r="R169" s="43" t="str">
        <f>IF($I169&lt;D$14,MIN(Payline!K$5/10,COUNTIF(K167:K169,$Q$1))+MIN(Payline!K$4/10,COUNTIF(K168:K170,$Q$1))+MIN(Payline!K$3/10,COUNTIF(K169:K171,$Q$1)),"")</f>
        <v/>
      </c>
      <c r="S169" s="43" t="str">
        <f>IF($I169&lt;E$14,MIN(Payline!L$5/10,COUNTIF(L167:L169,$Q$1))+MIN(Payline!L$4/10,COUNTIF(L168:L170,$Q$1))+MIN(Payline!L$3/10,COUNTIF(L169:L171,$Q$1)),"")</f>
        <v/>
      </c>
      <c r="T169" s="43" t="str">
        <f>IF($I169&lt;F$14,MIN(Payline!M$5/10,COUNTIF(M167:M169,$Q$1))+MIN(Payline!M$4/10,COUNTIF(M168:M170,$Q$1))+MIN(Payline!M$3/10,COUNTIF(M169:M171,$Q$1)),"")</f>
        <v/>
      </c>
      <c r="U169" s="43" t="str">
        <f>IF($I169&lt;G$14,MIN(Payline!N$5/10,COUNTIF(N167:N169,$Q$1))+MIN(Payline!N$4/10,COUNTIF(N168:N170,$Q$1))+MIN(Payline!N$3/10,COUNTIF(N169:N171,$Q$1)),"")</f>
        <v/>
      </c>
      <c r="V169" s="46">
        <v>165</v>
      </c>
      <c r="W169" s="43" t="str">
        <f>IF($I169&lt;C$14,MIN(Payline!J$5/10,COUNTIF(J167:J169,$W$1))+MIN(Payline!J$4/10,COUNTIF(J168:J170,$W$1))+MIN(Payline!J$3/10,COUNTIF(J169:J171,$W$1)),"")</f>
        <v/>
      </c>
      <c r="X169" s="43" t="str">
        <f>IF($I169&lt;D$14,MIN(Payline!K$5/10,COUNTIF(K167:K169,$W$1))+MIN(Payline!K$4/10,COUNTIF(K168:K170,$W$1))+MIN(Payline!K$3/10,COUNTIF(K169:K171,$W$1)),"")</f>
        <v/>
      </c>
      <c r="Y169" s="43" t="str">
        <f>IF($I169&lt;E$14,MIN(Payline!L$5/10,COUNTIF(L167:L169,$W$1))+MIN(Payline!L$4/10,COUNTIF(L168:L170,$W$1))+MIN(Payline!L$3/10,COUNTIF(L169:L171,$W$1)),"")</f>
        <v/>
      </c>
      <c r="Z169" s="43" t="str">
        <f>IF($I169&lt;F$14,MIN(Payline!M$5/10,COUNTIF(M167:M169,$W$1))+MIN(Payline!M$4/10,COUNTIF(M168:M170,$W$1))+MIN(Payline!M$3/10,COUNTIF(M169:M171,$W$1)),"")</f>
        <v/>
      </c>
      <c r="AA169" s="43" t="str">
        <f>IF($I169&lt;G$14,MIN(Payline!N$5/10,COUNTIF(N167:N169,$W$1))+MIN(Payline!N$4/10,COUNTIF(N168:N170,$W$1))+MIN(Payline!N$3/10,COUNTIF(N169:N171,$W$1)),"")</f>
        <v/>
      </c>
      <c r="AB169" s="46">
        <v>165</v>
      </c>
      <c r="AC169" s="43" t="str">
        <f>IF($I169&lt;C$14,MIN(Payline!J$5/10,COUNTIF(J167:J169,$AC$1))+MIN(Payline!J$4/10,COUNTIF(J168:J170,$AC$1))+MIN(Payline!J$3/10,COUNTIF(J169:J171,$AC$1)),"")</f>
        <v/>
      </c>
      <c r="AD169" s="43" t="str">
        <f>IF($I169&lt;D$14,MIN(Payline!K$5/10,COUNTIF(K167:K169,$AC$1))+MIN(Payline!K$4/10,COUNTIF(K168:K170,$AC$1))+MIN(Payline!K$3/10,COUNTIF(K169:K171,$AC$1)),"")</f>
        <v/>
      </c>
      <c r="AE169" s="43" t="str">
        <f>IF($I169&lt;E$14,MIN(Payline!L$5/10,COUNTIF(L167:L169,$AC$1))+MIN(Payline!L$4/10,COUNTIF(L168:L170,$AC$1))+MIN(Payline!L$3/10,COUNTIF(L169:L171,$AC$1)),"")</f>
        <v/>
      </c>
      <c r="AF169" s="43" t="str">
        <f>IF($I169&lt;F$14,MIN(Payline!M$5/10,COUNTIF(M167:M169,$AC$1))+MIN(Payline!M$4/10,COUNTIF(M168:M170,$AC$1))+MIN(Payline!M$3/10,COUNTIF(M169:M171,$AC$1)),"")</f>
        <v/>
      </c>
      <c r="AG169" s="43" t="str">
        <f>IF($I169&lt;G$14,MIN(Payline!N$5/10,COUNTIF(N167:N169,$AC$1))+MIN(Payline!N$4/10,COUNTIF(N168:N170,$AC$1))+MIN(Payline!N$3/10,COUNTIF(N169:N171,$AC$1)),"")</f>
        <v/>
      </c>
      <c r="AH169" s="46">
        <v>165</v>
      </c>
      <c r="AI169" s="43" t="str">
        <f>IF($I169&lt;C$14,MIN(Payline!J$5/10,COUNTIF(J167:J169,$AI$1))+MIN(Payline!J$4/10,COUNTIF(J168:J170,$AI$1))+MIN(Payline!J$3/10,COUNTIF(J169:J171,$AI$1)),"")</f>
        <v/>
      </c>
      <c r="AJ169" s="43" t="str">
        <f>IF($I169&lt;D$14,MIN(Payline!K$5/10,COUNTIF(K167:K169,$AI$1))+MIN(Payline!K$4/10,COUNTIF(K168:K170,$AI$1))+MIN(Payline!K$3/10,COUNTIF(K169:K171,$AI$1)),"")</f>
        <v/>
      </c>
      <c r="AK169" s="43" t="str">
        <f>IF($I169&lt;E$14,MIN(Payline!L$5/10,COUNTIF(L167:L169,$AI$1))+MIN(Payline!L$4/10,COUNTIF(L168:L170,$AI$1))+MIN(Payline!L$3/10,COUNTIF(L169:L171,$AI$1)),"")</f>
        <v/>
      </c>
      <c r="AL169" s="43" t="str">
        <f>IF($I169&lt;F$14,MIN(Payline!M$5/10,COUNTIF(M167:M169,$AI$1))+MIN(Payline!M$4/10,COUNTIF(M168:M170,$AI$1))+MIN(Payline!M$3/10,COUNTIF(M169:M171,$AI$1)),"")</f>
        <v/>
      </c>
      <c r="AM169" s="43" t="str">
        <f>IF($I169&lt;G$14,MIN(Payline!N$5/10,COUNTIF(N167:N169,$AI$1))+MIN(Payline!N$4/10,COUNTIF(N168:N170,$AI$1))+MIN(Payline!N$3/10,COUNTIF(N169:N171,$AI$1)),"")</f>
        <v/>
      </c>
      <c r="AN169" s="46">
        <v>165</v>
      </c>
      <c r="AO169" s="43" t="str">
        <f>IF($I169&lt;C$14,MIN(Payline!J$5/10,COUNTIF(J167:J169,$AO$1))+MIN(Payline!J$4/10,COUNTIF(J168:J170,$AO$1))+MIN(Payline!J$3/10,COUNTIF(J169:J171,$AO$1)),"")</f>
        <v/>
      </c>
      <c r="AP169" s="43" t="str">
        <f>IF($I169&lt;D$14,MIN(Payline!K$5/10,COUNTIF(K167:K169,$AO$1))+MIN(Payline!K$4/10,COUNTIF(K168:K170,$AO$1))+MIN(Payline!K$3/10,COUNTIF(K169:K171,$AO$1)),"")</f>
        <v/>
      </c>
      <c r="AQ169" s="43" t="str">
        <f>IF($I169&lt;E$14,MIN(Payline!L$5/10,COUNTIF(L167:L169,$AO$1))+MIN(Payline!L$4/10,COUNTIF(L168:L170,$AO$1))+MIN(Payline!L$3/10,COUNTIF(L169:L171,$AO$1)),"")</f>
        <v/>
      </c>
      <c r="AR169" s="43" t="str">
        <f>IF($I169&lt;F$14,MIN(Payline!M$5/10,COUNTIF(M167:M169,$AO$1))+MIN(Payline!M$4/10,COUNTIF(M168:M170,$AO$1))+MIN(Payline!M$3/10,COUNTIF(M169:M171,$AO$1)),"")</f>
        <v/>
      </c>
      <c r="AS169" s="43" t="str">
        <f>IF($I169&lt;G$14,MIN(Payline!N$5/10,COUNTIF(N167:N169,$AO$1))+MIN(Payline!N$4/10,COUNTIF(N168:N170,$AO$1))+MIN(Payline!N$3/10,COUNTIF(N169:N171,$AO$1)),"")</f>
        <v/>
      </c>
      <c r="AT169" s="46">
        <v>165</v>
      </c>
      <c r="AU169" s="43" t="str">
        <f>IF($I169&lt;C$14,MIN(Payline!J$5/10,COUNTIF(J167:J169,$AU$1))+MIN(Payline!J$4/10,COUNTIF(J168:J170,$AU$1))+MIN(Payline!J$3/10,COUNTIF(J169:J171,$AU$1)),"")</f>
        <v/>
      </c>
      <c r="AV169" s="43" t="str">
        <f>IF($I169&lt;D$14,MIN(Payline!K$5/10,COUNTIF(K167:K169,$AU$1))+MIN(Payline!K$4/10,COUNTIF(K168:K170,$AU$1))+MIN(Payline!K$3/10,COUNTIF(K169:K171,$AU$1)),"")</f>
        <v/>
      </c>
      <c r="AW169" s="43" t="str">
        <f>IF($I169&lt;E$14,MIN(Payline!L$5/10,COUNTIF(L167:L169,$AU$1))+MIN(Payline!L$4/10,COUNTIF(L168:L170,$AU$1))+MIN(Payline!L$3/10,COUNTIF(L169:L171,$AU$1)),"")</f>
        <v/>
      </c>
      <c r="AX169" s="43" t="str">
        <f>IF($I169&lt;F$14,MIN(Payline!M$5/10,COUNTIF(M167:M169,$AU$1))+MIN(Payline!M$4/10,COUNTIF(M168:M170,$AU$1))+MIN(Payline!M$3/10,COUNTIF(M169:M171,$AU$1)),"")</f>
        <v/>
      </c>
      <c r="AY169" s="43" t="str">
        <f>IF($I169&lt;G$14,MIN(Payline!N$5/10,COUNTIF(N167:N169,$AU$1))+MIN(Payline!N$4/10,COUNTIF(N168:N170,$AU$1))+MIN(Payline!N$3/10,COUNTIF(N169:N171,$AU$1)),"")</f>
        <v/>
      </c>
      <c r="AZ169" s="46">
        <v>165</v>
      </c>
      <c r="BA169" s="43" t="str">
        <f>IF($I169&lt;C$14,MIN(Payline!J$5/10,COUNTIF(J167:J169,$BA$1))+MIN(Payline!J$4/10,COUNTIF(J168:J170,$BA$1))+MIN(Payline!J$3/10,COUNTIF(J169:J171,$BA$1)),"")</f>
        <v/>
      </c>
      <c r="BB169" s="43" t="str">
        <f>IF($I169&lt;D$14,MIN(Payline!K$5/10,COUNTIF(K167:K169,$BA$1))+MIN(Payline!K$4/10,COUNTIF(K168:K170,$BA$1))+MIN(Payline!K$3/10,COUNTIF(K169:K171,$BA$1)),"")</f>
        <v/>
      </c>
      <c r="BC169" s="43" t="str">
        <f>IF($I169&lt;E$14,MIN(Payline!L$5/10,COUNTIF(L167:L169,$BA$1))+MIN(Payline!L$4/10,COUNTIF(L168:L170,$BA$1))+MIN(Payline!L$3/10,COUNTIF(L169:L171,$BA$1)),"")</f>
        <v/>
      </c>
      <c r="BD169" s="43" t="str">
        <f>IF($I169&lt;F$14,MIN(Payline!M$5/10,COUNTIF(M167:M169,$BA$1))+MIN(Payline!M$4/10,COUNTIF(M168:M170,$BA$1))+MIN(Payline!M$3/10,COUNTIF(M169:M171,$BA$1)),"")</f>
        <v/>
      </c>
      <c r="BE169" s="43" t="str">
        <f>IF($I169&lt;G$14,MIN(Payline!N$5/10,COUNTIF(N167:N169,$BA$1))+MIN(Payline!N$4/10,COUNTIF(N168:N170,$BA$1))+MIN(Payline!N$3/10,COUNTIF(N169:N171,$BA$1)),"")</f>
        <v/>
      </c>
      <c r="BF169" s="46">
        <v>165</v>
      </c>
      <c r="BG169" s="43" t="str">
        <f>IF($I169&lt;C$14,MIN(Payline!J$5/10,COUNTIF(J167:J169,$BG$1))+MIN(Payline!J$4/10,COUNTIF(J168:J170,$BG$1))+MIN(Payline!J$3/10,COUNTIF(J169:J171,$BG$1)),"")</f>
        <v/>
      </c>
      <c r="BH169" s="43" t="str">
        <f>IF($I169&lt;D$14,MIN(Payline!K$5/10,COUNTIF(K167:K169,$BG$1))+MIN(Payline!K$4/10,COUNTIF(K168:K170,$BG$1))+MIN(Payline!K$3/10,COUNTIF(K169:K171,$BG$1)),"")</f>
        <v/>
      </c>
      <c r="BI169" s="43" t="str">
        <f>IF($I169&lt;E$14,MIN(Payline!L$5/10,COUNTIF(L167:L169,$BG$1))+MIN(Payline!L$4/10,COUNTIF(L168:L170,$BG$1))+MIN(Payline!L$3/10,COUNTIF(L169:L171,$BG$1)),"")</f>
        <v/>
      </c>
      <c r="BJ169" s="43" t="str">
        <f>IF($I169&lt;F$14,MIN(Payline!M$5/10,COUNTIF(M167:M169,$BG$1))+MIN(Payline!M$4/10,COUNTIF(M168:M170,$BG$1))+MIN(Payline!M$3/10,COUNTIF(M169:M171,$BG$1)),"")</f>
        <v/>
      </c>
      <c r="BK169" s="43" t="str">
        <f>IF($I169&lt;G$14,MIN(Payline!N$5/10,COUNTIF(N167:N169,$BG$1))+MIN(Payline!N$4/10,COUNTIF(N168:N170,$BG$1))+MIN(Payline!N$3/10,COUNTIF(N169:N171,$BG$1)),"")</f>
        <v/>
      </c>
      <c r="BL169" s="46">
        <v>165</v>
      </c>
      <c r="BM169" s="43" t="str">
        <f>IF($I169&lt;C$14,MIN(Payline!J$5/10,COUNTIF(J167:J169,$BM$1))+MIN(Payline!J$4/10,COUNTIF(J168:J170,$BM$1))+MIN(Payline!J$3/10,COUNTIF(J169:J171,$BM$1)),"")</f>
        <v/>
      </c>
      <c r="BN169" s="43" t="str">
        <f>IF($I169&lt;D$14,MIN(Payline!K$5/10,COUNTIF(K167:K169,$BM$1))+MIN(Payline!K$4/10,COUNTIF(K168:K170,$BM$1))+MIN(Payline!K$3/10,COUNTIF(K169:K171,$BM$1)),"")</f>
        <v/>
      </c>
      <c r="BO169" s="43" t="str">
        <f>IF($I169&lt;E$14,MIN(Payline!L$5/10,COUNTIF(L167:L169,$BM$1))+MIN(Payline!L$4/10,COUNTIF(L168:L170,$BM$1))+MIN(Payline!L$3/10,COUNTIF(L169:L171,$BM$1)),"")</f>
        <v/>
      </c>
      <c r="BP169" s="43" t="str">
        <f>IF($I169&lt;F$14,MIN(Payline!M$5/10,COUNTIF(M167:M169,$BM$1))+MIN(Payline!M$4/10,COUNTIF(M168:M170,$BM$1))+MIN(Payline!M$3/10,COUNTIF(M169:M171,$BM$1)),"")</f>
        <v/>
      </c>
      <c r="BQ169" s="161" t="str">
        <f>IF($I169&lt;G$14,MIN(Payline!N$5/10,COUNTIF(N167:N169,$BM$1))+MIN(Payline!N$4/10,COUNTIF(N168:N170,$BM$1))+MIN(Payline!N$3/10,COUNTIF(N169:N171,$BM$1)),"")</f>
        <v/>
      </c>
    </row>
    <row r="170" spans="1:69">
      <c r="B170" s="12" t="s">
        <v>133</v>
      </c>
      <c r="C170" s="12">
        <f ca="1">SUM(C160:C169)</f>
        <v>100</v>
      </c>
      <c r="D170" s="12">
        <f ca="1">SUM(D160:D169)</f>
        <v>100</v>
      </c>
      <c r="E170" s="12">
        <f ca="1">SUM(E160:E169)</f>
        <v>100</v>
      </c>
      <c r="F170" s="12">
        <f ca="1">SUM(F160:F169)</f>
        <v>100</v>
      </c>
      <c r="G170" s="12">
        <f ca="1">SUM(G160:G169)</f>
        <v>100</v>
      </c>
      <c r="I170" s="84">
        <v>166</v>
      </c>
      <c r="J170" s="83"/>
      <c r="K170" s="83"/>
      <c r="L170" s="83"/>
      <c r="M170" s="83"/>
      <c r="N170" s="83"/>
      <c r="P170" s="46">
        <v>166</v>
      </c>
      <c r="Q170" s="43" t="str">
        <f>IF($I170&lt;C$14,MIN(Payline!J$5/10,COUNTIF(J168:J170,$Q$1))+MIN(Payline!J$4/10,COUNTIF(J169:J171,$Q$1))+MIN(Payline!J$3/10,COUNTIF(J170:J172,$Q$1)),"")</f>
        <v/>
      </c>
      <c r="R170" s="43" t="str">
        <f>IF($I170&lt;D$14,MIN(Payline!K$5/10,COUNTIF(K168:K170,$Q$1))+MIN(Payline!K$4/10,COUNTIF(K169:K171,$Q$1))+MIN(Payline!K$3/10,COUNTIF(K170:K172,$Q$1)),"")</f>
        <v/>
      </c>
      <c r="S170" s="43" t="str">
        <f>IF($I170&lt;E$14,MIN(Payline!L$5/10,COUNTIF(L168:L170,$Q$1))+MIN(Payline!L$4/10,COUNTIF(L169:L171,$Q$1))+MIN(Payline!L$3/10,COUNTIF(L170:L172,$Q$1)),"")</f>
        <v/>
      </c>
      <c r="T170" s="43" t="str">
        <f>IF($I170&lt;F$14,MIN(Payline!M$5/10,COUNTIF(M168:M170,$Q$1))+MIN(Payline!M$4/10,COUNTIF(M169:M171,$Q$1))+MIN(Payline!M$3/10,COUNTIF(M170:M172,$Q$1)),"")</f>
        <v/>
      </c>
      <c r="U170" s="43" t="str">
        <f>IF($I170&lt;G$14,MIN(Payline!N$5/10,COUNTIF(N168:N170,$Q$1))+MIN(Payline!N$4/10,COUNTIF(N169:N171,$Q$1))+MIN(Payline!N$3/10,COUNTIF(N170:N172,$Q$1)),"")</f>
        <v/>
      </c>
      <c r="V170" s="46">
        <v>166</v>
      </c>
      <c r="W170" s="43" t="str">
        <f>IF($I170&lt;C$14,MIN(Payline!J$5/10,COUNTIF(J168:J170,$W$1))+MIN(Payline!J$4/10,COUNTIF(J169:J171,$W$1))+MIN(Payline!J$3/10,COUNTIF(J170:J172,$W$1)),"")</f>
        <v/>
      </c>
      <c r="X170" s="43" t="str">
        <f>IF($I170&lt;D$14,MIN(Payline!K$5/10,COUNTIF(K168:K170,$W$1))+MIN(Payline!K$4/10,COUNTIF(K169:K171,$W$1))+MIN(Payline!K$3/10,COUNTIF(K170:K172,$W$1)),"")</f>
        <v/>
      </c>
      <c r="Y170" s="43" t="str">
        <f>IF($I170&lt;E$14,MIN(Payline!L$5/10,COUNTIF(L168:L170,$W$1))+MIN(Payline!L$4/10,COUNTIF(L169:L171,$W$1))+MIN(Payline!L$3/10,COUNTIF(L170:L172,$W$1)),"")</f>
        <v/>
      </c>
      <c r="Z170" s="43" t="str">
        <f>IF($I170&lt;F$14,MIN(Payline!M$5/10,COUNTIF(M168:M170,$W$1))+MIN(Payline!M$4/10,COUNTIF(M169:M171,$W$1))+MIN(Payline!M$3/10,COUNTIF(M170:M172,$W$1)),"")</f>
        <v/>
      </c>
      <c r="AA170" s="43" t="str">
        <f>IF($I170&lt;G$14,MIN(Payline!N$5/10,COUNTIF(N168:N170,$W$1))+MIN(Payline!N$4/10,COUNTIF(N169:N171,$W$1))+MIN(Payline!N$3/10,COUNTIF(N170:N172,$W$1)),"")</f>
        <v/>
      </c>
      <c r="AB170" s="46">
        <v>166</v>
      </c>
      <c r="AC170" s="43" t="str">
        <f>IF($I170&lt;C$14,MIN(Payline!J$5/10,COUNTIF(J168:J170,$AC$1))+MIN(Payline!J$4/10,COUNTIF(J169:J171,$AC$1))+MIN(Payline!J$3/10,COUNTIF(J170:J172,$AC$1)),"")</f>
        <v/>
      </c>
      <c r="AD170" s="43" t="str">
        <f>IF($I170&lt;D$14,MIN(Payline!K$5/10,COUNTIF(K168:K170,$AC$1))+MIN(Payline!K$4/10,COUNTIF(K169:K171,$AC$1))+MIN(Payline!K$3/10,COUNTIF(K170:K172,$AC$1)),"")</f>
        <v/>
      </c>
      <c r="AE170" s="43" t="str">
        <f>IF($I170&lt;E$14,MIN(Payline!L$5/10,COUNTIF(L168:L170,$AC$1))+MIN(Payline!L$4/10,COUNTIF(L169:L171,$AC$1))+MIN(Payline!L$3/10,COUNTIF(L170:L172,$AC$1)),"")</f>
        <v/>
      </c>
      <c r="AF170" s="43" t="str">
        <f>IF($I170&lt;F$14,MIN(Payline!M$5/10,COUNTIF(M168:M170,$AC$1))+MIN(Payline!M$4/10,COUNTIF(M169:M171,$AC$1))+MIN(Payline!M$3/10,COUNTIF(M170:M172,$AC$1)),"")</f>
        <v/>
      </c>
      <c r="AG170" s="43" t="str">
        <f>IF($I170&lt;G$14,MIN(Payline!N$5/10,COUNTIF(N168:N170,$AC$1))+MIN(Payline!N$4/10,COUNTIF(N169:N171,$AC$1))+MIN(Payline!N$3/10,COUNTIF(N170:N172,$AC$1)),"")</f>
        <v/>
      </c>
      <c r="AH170" s="46">
        <v>166</v>
      </c>
      <c r="AI170" s="43" t="str">
        <f>IF($I170&lt;C$14,MIN(Payline!J$5/10,COUNTIF(J168:J170,$AI$1))+MIN(Payline!J$4/10,COUNTIF(J169:J171,$AI$1))+MIN(Payline!J$3/10,COUNTIF(J170:J172,$AI$1)),"")</f>
        <v/>
      </c>
      <c r="AJ170" s="43" t="str">
        <f>IF($I170&lt;D$14,MIN(Payline!K$5/10,COUNTIF(K168:K170,$AI$1))+MIN(Payline!K$4/10,COUNTIF(K169:K171,$AI$1))+MIN(Payline!K$3/10,COUNTIF(K170:K172,$AI$1)),"")</f>
        <v/>
      </c>
      <c r="AK170" s="43" t="str">
        <f>IF($I170&lt;E$14,MIN(Payline!L$5/10,COUNTIF(L168:L170,$AI$1))+MIN(Payline!L$4/10,COUNTIF(L169:L171,$AI$1))+MIN(Payline!L$3/10,COUNTIF(L170:L172,$AI$1)),"")</f>
        <v/>
      </c>
      <c r="AL170" s="43" t="str">
        <f>IF($I170&lt;F$14,MIN(Payline!M$5/10,COUNTIF(M168:M170,$AI$1))+MIN(Payline!M$4/10,COUNTIF(M169:M171,$AI$1))+MIN(Payline!M$3/10,COUNTIF(M170:M172,$AI$1)),"")</f>
        <v/>
      </c>
      <c r="AM170" s="43" t="str">
        <f>IF($I170&lt;G$14,MIN(Payline!N$5/10,COUNTIF(N168:N170,$AI$1))+MIN(Payline!N$4/10,COUNTIF(N169:N171,$AI$1))+MIN(Payline!N$3/10,COUNTIF(N170:N172,$AI$1)),"")</f>
        <v/>
      </c>
      <c r="AN170" s="46">
        <v>166</v>
      </c>
      <c r="AO170" s="43" t="str">
        <f>IF($I170&lt;C$14,MIN(Payline!J$5/10,COUNTIF(J168:J170,$AO$1))+MIN(Payline!J$4/10,COUNTIF(J169:J171,$AO$1))+MIN(Payline!J$3/10,COUNTIF(J170:J172,$AO$1)),"")</f>
        <v/>
      </c>
      <c r="AP170" s="43" t="str">
        <f>IF($I170&lt;D$14,MIN(Payline!K$5/10,COUNTIF(K168:K170,$AO$1))+MIN(Payline!K$4/10,COUNTIF(K169:K171,$AO$1))+MIN(Payline!K$3/10,COUNTIF(K170:K172,$AO$1)),"")</f>
        <v/>
      </c>
      <c r="AQ170" s="43" t="str">
        <f>IF($I170&lt;E$14,MIN(Payline!L$5/10,COUNTIF(L168:L170,$AO$1))+MIN(Payline!L$4/10,COUNTIF(L169:L171,$AO$1))+MIN(Payline!L$3/10,COUNTIF(L170:L172,$AO$1)),"")</f>
        <v/>
      </c>
      <c r="AR170" s="43" t="str">
        <f>IF($I170&lt;F$14,MIN(Payline!M$5/10,COUNTIF(M168:M170,$AO$1))+MIN(Payline!M$4/10,COUNTIF(M169:M171,$AO$1))+MIN(Payline!M$3/10,COUNTIF(M170:M172,$AO$1)),"")</f>
        <v/>
      </c>
      <c r="AS170" s="43" t="str">
        <f>IF($I170&lt;G$14,MIN(Payline!N$5/10,COUNTIF(N168:N170,$AO$1))+MIN(Payline!N$4/10,COUNTIF(N169:N171,$AO$1))+MIN(Payline!N$3/10,COUNTIF(N170:N172,$AO$1)),"")</f>
        <v/>
      </c>
      <c r="AT170" s="46">
        <v>166</v>
      </c>
      <c r="AU170" s="43" t="str">
        <f>IF($I170&lt;C$14,MIN(Payline!J$5/10,COUNTIF(J168:J170,$AU$1))+MIN(Payline!J$4/10,COUNTIF(J169:J171,$AU$1))+MIN(Payline!J$3/10,COUNTIF(J170:J172,$AU$1)),"")</f>
        <v/>
      </c>
      <c r="AV170" s="43" t="str">
        <f>IF($I170&lt;D$14,MIN(Payline!K$5/10,COUNTIF(K168:K170,$AU$1))+MIN(Payline!K$4/10,COUNTIF(K169:K171,$AU$1))+MIN(Payline!K$3/10,COUNTIF(K170:K172,$AU$1)),"")</f>
        <v/>
      </c>
      <c r="AW170" s="43" t="str">
        <f>IF($I170&lt;E$14,MIN(Payline!L$5/10,COUNTIF(L168:L170,$AU$1))+MIN(Payline!L$4/10,COUNTIF(L169:L171,$AU$1))+MIN(Payline!L$3/10,COUNTIF(L170:L172,$AU$1)),"")</f>
        <v/>
      </c>
      <c r="AX170" s="43" t="str">
        <f>IF($I170&lt;F$14,MIN(Payline!M$5/10,COUNTIF(M168:M170,$AU$1))+MIN(Payline!M$4/10,COUNTIF(M169:M171,$AU$1))+MIN(Payline!M$3/10,COUNTIF(M170:M172,$AU$1)),"")</f>
        <v/>
      </c>
      <c r="AY170" s="43" t="str">
        <f>IF($I170&lt;G$14,MIN(Payline!N$5/10,COUNTIF(N168:N170,$AU$1))+MIN(Payline!N$4/10,COUNTIF(N169:N171,$AU$1))+MIN(Payline!N$3/10,COUNTIF(N170:N172,$AU$1)),"")</f>
        <v/>
      </c>
      <c r="AZ170" s="46">
        <v>166</v>
      </c>
      <c r="BA170" s="43" t="str">
        <f>IF($I170&lt;C$14,MIN(Payline!J$5/10,COUNTIF(J168:J170,$BA$1))+MIN(Payline!J$4/10,COUNTIF(J169:J171,$BA$1))+MIN(Payline!J$3/10,COUNTIF(J170:J172,$BA$1)),"")</f>
        <v/>
      </c>
      <c r="BB170" s="43" t="str">
        <f>IF($I170&lt;D$14,MIN(Payline!K$5/10,COUNTIF(K168:K170,$BA$1))+MIN(Payline!K$4/10,COUNTIF(K169:K171,$BA$1))+MIN(Payline!K$3/10,COUNTIF(K170:K172,$BA$1)),"")</f>
        <v/>
      </c>
      <c r="BC170" s="43" t="str">
        <f>IF($I170&lt;E$14,MIN(Payline!L$5/10,COUNTIF(L168:L170,$BA$1))+MIN(Payline!L$4/10,COUNTIF(L169:L171,$BA$1))+MIN(Payline!L$3/10,COUNTIF(L170:L172,$BA$1)),"")</f>
        <v/>
      </c>
      <c r="BD170" s="43" t="str">
        <f>IF($I170&lt;F$14,MIN(Payline!M$5/10,COUNTIF(M168:M170,$BA$1))+MIN(Payline!M$4/10,COUNTIF(M169:M171,$BA$1))+MIN(Payline!M$3/10,COUNTIF(M170:M172,$BA$1)),"")</f>
        <v/>
      </c>
      <c r="BE170" s="43" t="str">
        <f>IF($I170&lt;G$14,MIN(Payline!N$5/10,COUNTIF(N168:N170,$BA$1))+MIN(Payline!N$4/10,COUNTIF(N169:N171,$BA$1))+MIN(Payline!N$3/10,COUNTIF(N170:N172,$BA$1)),"")</f>
        <v/>
      </c>
      <c r="BF170" s="46">
        <v>166</v>
      </c>
      <c r="BG170" s="43" t="str">
        <f>IF($I170&lt;C$14,MIN(Payline!J$5/10,COUNTIF(J168:J170,$BG$1))+MIN(Payline!J$4/10,COUNTIF(J169:J171,$BG$1))+MIN(Payline!J$3/10,COUNTIF(J170:J172,$BG$1)),"")</f>
        <v/>
      </c>
      <c r="BH170" s="43" t="str">
        <f>IF($I170&lt;D$14,MIN(Payline!K$5/10,COUNTIF(K168:K170,$BG$1))+MIN(Payline!K$4/10,COUNTIF(K169:K171,$BG$1))+MIN(Payline!K$3/10,COUNTIF(K170:K172,$BG$1)),"")</f>
        <v/>
      </c>
      <c r="BI170" s="43" t="str">
        <f>IF($I170&lt;E$14,MIN(Payline!L$5/10,COUNTIF(L168:L170,$BG$1))+MIN(Payline!L$4/10,COUNTIF(L169:L171,$BG$1))+MIN(Payline!L$3/10,COUNTIF(L170:L172,$BG$1)),"")</f>
        <v/>
      </c>
      <c r="BJ170" s="43" t="str">
        <f>IF($I170&lt;F$14,MIN(Payline!M$5/10,COUNTIF(M168:M170,$BG$1))+MIN(Payline!M$4/10,COUNTIF(M169:M171,$BG$1))+MIN(Payline!M$3/10,COUNTIF(M170:M172,$BG$1)),"")</f>
        <v/>
      </c>
      <c r="BK170" s="43" t="str">
        <f>IF($I170&lt;G$14,MIN(Payline!N$5/10,COUNTIF(N168:N170,$BG$1))+MIN(Payline!N$4/10,COUNTIF(N169:N171,$BG$1))+MIN(Payline!N$3/10,COUNTIF(N170:N172,$BG$1)),"")</f>
        <v/>
      </c>
      <c r="BL170" s="46">
        <v>166</v>
      </c>
      <c r="BM170" s="43" t="str">
        <f>IF($I170&lt;C$14,MIN(Payline!J$5/10,COUNTIF(J168:J170,$BM$1))+MIN(Payline!J$4/10,COUNTIF(J169:J171,$BM$1))+MIN(Payline!J$3/10,COUNTIF(J170:J172,$BM$1)),"")</f>
        <v/>
      </c>
      <c r="BN170" s="43" t="str">
        <f>IF($I170&lt;D$14,MIN(Payline!K$5/10,COUNTIF(K168:K170,$BM$1))+MIN(Payline!K$4/10,COUNTIF(K169:K171,$BM$1))+MIN(Payline!K$3/10,COUNTIF(K170:K172,$BM$1)),"")</f>
        <v/>
      </c>
      <c r="BO170" s="43" t="str">
        <f>IF($I170&lt;E$14,MIN(Payline!L$5/10,COUNTIF(L168:L170,$BM$1))+MIN(Payline!L$4/10,COUNTIF(L169:L171,$BM$1))+MIN(Payline!L$3/10,COUNTIF(L170:L172,$BM$1)),"")</f>
        <v/>
      </c>
      <c r="BP170" s="43" t="str">
        <f>IF($I170&lt;F$14,MIN(Payline!M$5/10,COUNTIF(M168:M170,$BM$1))+MIN(Payline!M$4/10,COUNTIF(M169:M171,$BM$1))+MIN(Payline!M$3/10,COUNTIF(M170:M172,$BM$1)),"")</f>
        <v/>
      </c>
      <c r="BQ170" s="161" t="str">
        <f>IF($I170&lt;G$14,MIN(Payline!N$5/10,COUNTIF(N168:N170,$BM$1))+MIN(Payline!N$4/10,COUNTIF(N169:N171,$BM$1))+MIN(Payline!N$3/10,COUNTIF(N170:N172,$BM$1)),"")</f>
        <v/>
      </c>
    </row>
    <row r="171" spans="1:69">
      <c r="I171" s="84">
        <v>167</v>
      </c>
      <c r="J171" s="83"/>
      <c r="K171" s="83"/>
      <c r="L171" s="83"/>
      <c r="M171" s="83"/>
      <c r="N171" s="83"/>
      <c r="P171" s="46">
        <v>167</v>
      </c>
      <c r="Q171" s="43" t="str">
        <f>IF($I171&lt;C$14,MIN(Payline!J$5/10,COUNTIF(J169:J171,$Q$1))+MIN(Payline!J$4/10,COUNTIF(J170:J172,$Q$1))+MIN(Payline!J$3/10,COUNTIF(J171:J173,$Q$1)),"")</f>
        <v/>
      </c>
      <c r="R171" s="43" t="str">
        <f>IF($I171&lt;D$14,MIN(Payline!K$5/10,COUNTIF(K169:K171,$Q$1))+MIN(Payline!K$4/10,COUNTIF(K170:K172,$Q$1))+MIN(Payline!K$3/10,COUNTIF(K171:K173,$Q$1)),"")</f>
        <v/>
      </c>
      <c r="S171" s="43" t="str">
        <f>IF($I171&lt;E$14,MIN(Payline!L$5/10,COUNTIF(L169:L171,$Q$1))+MIN(Payline!L$4/10,COUNTIF(L170:L172,$Q$1))+MIN(Payline!L$3/10,COUNTIF(L171:L173,$Q$1)),"")</f>
        <v/>
      </c>
      <c r="T171" s="43" t="str">
        <f>IF($I171&lt;F$14,MIN(Payline!M$5/10,COUNTIF(M169:M171,$Q$1))+MIN(Payline!M$4/10,COUNTIF(M170:M172,$Q$1))+MIN(Payline!M$3/10,COUNTIF(M171:M173,$Q$1)),"")</f>
        <v/>
      </c>
      <c r="U171" s="43" t="str">
        <f>IF($I171&lt;G$14,MIN(Payline!N$5/10,COUNTIF(N169:N171,$Q$1))+MIN(Payline!N$4/10,COUNTIF(N170:N172,$Q$1))+MIN(Payline!N$3/10,COUNTIF(N171:N173,$Q$1)),"")</f>
        <v/>
      </c>
      <c r="V171" s="46">
        <v>167</v>
      </c>
      <c r="W171" s="43" t="str">
        <f>IF($I171&lt;C$14,MIN(Payline!J$5/10,COUNTIF(J169:J171,$W$1))+MIN(Payline!J$4/10,COUNTIF(J170:J172,$W$1))+MIN(Payline!J$3/10,COUNTIF(J171:J173,$W$1)),"")</f>
        <v/>
      </c>
      <c r="X171" s="43" t="str">
        <f>IF($I171&lt;D$14,MIN(Payline!K$5/10,COUNTIF(K169:K171,$W$1))+MIN(Payline!K$4/10,COUNTIF(K170:K172,$W$1))+MIN(Payline!K$3/10,COUNTIF(K171:K173,$W$1)),"")</f>
        <v/>
      </c>
      <c r="Y171" s="43" t="str">
        <f>IF($I171&lt;E$14,MIN(Payline!L$5/10,COUNTIF(L169:L171,$W$1))+MIN(Payline!L$4/10,COUNTIF(L170:L172,$W$1))+MIN(Payline!L$3/10,COUNTIF(L171:L173,$W$1)),"")</f>
        <v/>
      </c>
      <c r="Z171" s="43" t="str">
        <f>IF($I171&lt;F$14,MIN(Payline!M$5/10,COUNTIF(M169:M171,$W$1))+MIN(Payline!M$4/10,COUNTIF(M170:M172,$W$1))+MIN(Payline!M$3/10,COUNTIF(M171:M173,$W$1)),"")</f>
        <v/>
      </c>
      <c r="AA171" s="43" t="str">
        <f>IF($I171&lt;G$14,MIN(Payline!N$5/10,COUNTIF(N169:N171,$W$1))+MIN(Payline!N$4/10,COUNTIF(N170:N172,$W$1))+MIN(Payline!N$3/10,COUNTIF(N171:N173,$W$1)),"")</f>
        <v/>
      </c>
      <c r="AB171" s="46">
        <v>167</v>
      </c>
      <c r="AC171" s="43" t="str">
        <f>IF($I171&lt;C$14,MIN(Payline!J$5/10,COUNTIF(J169:J171,$AC$1))+MIN(Payline!J$4/10,COUNTIF(J170:J172,$AC$1))+MIN(Payline!J$3/10,COUNTIF(J171:J173,$AC$1)),"")</f>
        <v/>
      </c>
      <c r="AD171" s="43" t="str">
        <f>IF($I171&lt;D$14,MIN(Payline!K$5/10,COUNTIF(K169:K171,$AC$1))+MIN(Payline!K$4/10,COUNTIF(K170:K172,$AC$1))+MIN(Payline!K$3/10,COUNTIF(K171:K173,$AC$1)),"")</f>
        <v/>
      </c>
      <c r="AE171" s="43" t="str">
        <f>IF($I171&lt;E$14,MIN(Payline!L$5/10,COUNTIF(L169:L171,$AC$1))+MIN(Payline!L$4/10,COUNTIF(L170:L172,$AC$1))+MIN(Payline!L$3/10,COUNTIF(L171:L173,$AC$1)),"")</f>
        <v/>
      </c>
      <c r="AF171" s="43" t="str">
        <f>IF($I171&lt;F$14,MIN(Payline!M$5/10,COUNTIF(M169:M171,$AC$1))+MIN(Payline!M$4/10,COUNTIF(M170:M172,$AC$1))+MIN(Payline!M$3/10,COUNTIF(M171:M173,$AC$1)),"")</f>
        <v/>
      </c>
      <c r="AG171" s="43" t="str">
        <f>IF($I171&lt;G$14,MIN(Payline!N$5/10,COUNTIF(N169:N171,$AC$1))+MIN(Payline!N$4/10,COUNTIF(N170:N172,$AC$1))+MIN(Payline!N$3/10,COUNTIF(N171:N173,$AC$1)),"")</f>
        <v/>
      </c>
      <c r="AH171" s="46">
        <v>167</v>
      </c>
      <c r="AI171" s="43" t="str">
        <f>IF($I171&lt;C$14,MIN(Payline!J$5/10,COUNTIF(J169:J171,$AI$1))+MIN(Payline!J$4/10,COUNTIF(J170:J172,$AI$1))+MIN(Payline!J$3/10,COUNTIF(J171:J173,$AI$1)),"")</f>
        <v/>
      </c>
      <c r="AJ171" s="43" t="str">
        <f>IF($I171&lt;D$14,MIN(Payline!K$5/10,COUNTIF(K169:K171,$AI$1))+MIN(Payline!K$4/10,COUNTIF(K170:K172,$AI$1))+MIN(Payline!K$3/10,COUNTIF(K171:K173,$AI$1)),"")</f>
        <v/>
      </c>
      <c r="AK171" s="43" t="str">
        <f>IF($I171&lt;E$14,MIN(Payline!L$5/10,COUNTIF(L169:L171,$AI$1))+MIN(Payline!L$4/10,COUNTIF(L170:L172,$AI$1))+MIN(Payline!L$3/10,COUNTIF(L171:L173,$AI$1)),"")</f>
        <v/>
      </c>
      <c r="AL171" s="43" t="str">
        <f>IF($I171&lt;F$14,MIN(Payline!M$5/10,COUNTIF(M169:M171,$AI$1))+MIN(Payline!M$4/10,COUNTIF(M170:M172,$AI$1))+MIN(Payline!M$3/10,COUNTIF(M171:M173,$AI$1)),"")</f>
        <v/>
      </c>
      <c r="AM171" s="43" t="str">
        <f>IF($I171&lt;G$14,MIN(Payline!N$5/10,COUNTIF(N169:N171,$AI$1))+MIN(Payline!N$4/10,COUNTIF(N170:N172,$AI$1))+MIN(Payline!N$3/10,COUNTIF(N171:N173,$AI$1)),"")</f>
        <v/>
      </c>
      <c r="AN171" s="46">
        <v>167</v>
      </c>
      <c r="AO171" s="43" t="str">
        <f>IF($I171&lt;C$14,MIN(Payline!J$5/10,COUNTIF(J169:J171,$AO$1))+MIN(Payline!J$4/10,COUNTIF(J170:J172,$AO$1))+MIN(Payline!J$3/10,COUNTIF(J171:J173,$AO$1)),"")</f>
        <v/>
      </c>
      <c r="AP171" s="43" t="str">
        <f>IF($I171&lt;D$14,MIN(Payline!K$5/10,COUNTIF(K169:K171,$AO$1))+MIN(Payline!K$4/10,COUNTIF(K170:K172,$AO$1))+MIN(Payline!K$3/10,COUNTIF(K171:K173,$AO$1)),"")</f>
        <v/>
      </c>
      <c r="AQ171" s="43" t="str">
        <f>IF($I171&lt;E$14,MIN(Payline!L$5/10,COUNTIF(L169:L171,$AO$1))+MIN(Payline!L$4/10,COUNTIF(L170:L172,$AO$1))+MIN(Payline!L$3/10,COUNTIF(L171:L173,$AO$1)),"")</f>
        <v/>
      </c>
      <c r="AR171" s="43" t="str">
        <f>IF($I171&lt;F$14,MIN(Payline!M$5/10,COUNTIF(M169:M171,$AO$1))+MIN(Payline!M$4/10,COUNTIF(M170:M172,$AO$1))+MIN(Payline!M$3/10,COUNTIF(M171:M173,$AO$1)),"")</f>
        <v/>
      </c>
      <c r="AS171" s="43" t="str">
        <f>IF($I171&lt;G$14,MIN(Payline!N$5/10,COUNTIF(N169:N171,$AO$1))+MIN(Payline!N$4/10,COUNTIF(N170:N172,$AO$1))+MIN(Payline!N$3/10,COUNTIF(N171:N173,$AO$1)),"")</f>
        <v/>
      </c>
      <c r="AT171" s="46">
        <v>167</v>
      </c>
      <c r="AU171" s="43" t="str">
        <f>IF($I171&lt;C$14,MIN(Payline!J$5/10,COUNTIF(J169:J171,$AU$1))+MIN(Payline!J$4/10,COUNTIF(J170:J172,$AU$1))+MIN(Payline!J$3/10,COUNTIF(J171:J173,$AU$1)),"")</f>
        <v/>
      </c>
      <c r="AV171" s="43" t="str">
        <f>IF($I171&lt;D$14,MIN(Payline!K$5/10,COUNTIF(K169:K171,$AU$1))+MIN(Payline!K$4/10,COUNTIF(K170:K172,$AU$1))+MIN(Payline!K$3/10,COUNTIF(K171:K173,$AU$1)),"")</f>
        <v/>
      </c>
      <c r="AW171" s="43" t="str">
        <f>IF($I171&lt;E$14,MIN(Payline!L$5/10,COUNTIF(L169:L171,$AU$1))+MIN(Payline!L$4/10,COUNTIF(L170:L172,$AU$1))+MIN(Payline!L$3/10,COUNTIF(L171:L173,$AU$1)),"")</f>
        <v/>
      </c>
      <c r="AX171" s="43" t="str">
        <f>IF($I171&lt;F$14,MIN(Payline!M$5/10,COUNTIF(M169:M171,$AU$1))+MIN(Payline!M$4/10,COUNTIF(M170:M172,$AU$1))+MIN(Payline!M$3/10,COUNTIF(M171:M173,$AU$1)),"")</f>
        <v/>
      </c>
      <c r="AY171" s="43" t="str">
        <f>IF($I171&lt;G$14,MIN(Payline!N$5/10,COUNTIF(N169:N171,$AU$1))+MIN(Payline!N$4/10,COUNTIF(N170:N172,$AU$1))+MIN(Payline!N$3/10,COUNTIF(N171:N173,$AU$1)),"")</f>
        <v/>
      </c>
      <c r="AZ171" s="46">
        <v>167</v>
      </c>
      <c r="BA171" s="43" t="str">
        <f>IF($I171&lt;C$14,MIN(Payline!J$5/10,COUNTIF(J169:J171,$BA$1))+MIN(Payline!J$4/10,COUNTIF(J170:J172,$BA$1))+MIN(Payline!J$3/10,COUNTIF(J171:J173,$BA$1)),"")</f>
        <v/>
      </c>
      <c r="BB171" s="43" t="str">
        <f>IF($I171&lt;D$14,MIN(Payline!K$5/10,COUNTIF(K169:K171,$BA$1))+MIN(Payline!K$4/10,COUNTIF(K170:K172,$BA$1))+MIN(Payline!K$3/10,COUNTIF(K171:K173,$BA$1)),"")</f>
        <v/>
      </c>
      <c r="BC171" s="43" t="str">
        <f>IF($I171&lt;E$14,MIN(Payline!L$5/10,COUNTIF(L169:L171,$BA$1))+MIN(Payline!L$4/10,COUNTIF(L170:L172,$BA$1))+MIN(Payline!L$3/10,COUNTIF(L171:L173,$BA$1)),"")</f>
        <v/>
      </c>
      <c r="BD171" s="43" t="str">
        <f>IF($I171&lt;F$14,MIN(Payline!M$5/10,COUNTIF(M169:M171,$BA$1))+MIN(Payline!M$4/10,COUNTIF(M170:M172,$BA$1))+MIN(Payline!M$3/10,COUNTIF(M171:M173,$BA$1)),"")</f>
        <v/>
      </c>
      <c r="BE171" s="43" t="str">
        <f>IF($I171&lt;G$14,MIN(Payline!N$5/10,COUNTIF(N169:N171,$BA$1))+MIN(Payline!N$4/10,COUNTIF(N170:N172,$BA$1))+MIN(Payline!N$3/10,COUNTIF(N171:N173,$BA$1)),"")</f>
        <v/>
      </c>
      <c r="BF171" s="46">
        <v>167</v>
      </c>
      <c r="BG171" s="43" t="str">
        <f>IF($I171&lt;C$14,MIN(Payline!J$5/10,COUNTIF(J169:J171,$BG$1))+MIN(Payline!J$4/10,COUNTIF(J170:J172,$BG$1))+MIN(Payline!J$3/10,COUNTIF(J171:J173,$BG$1)),"")</f>
        <v/>
      </c>
      <c r="BH171" s="43" t="str">
        <f>IF($I171&lt;D$14,MIN(Payline!K$5/10,COUNTIF(K169:K171,$BG$1))+MIN(Payline!K$4/10,COUNTIF(K170:K172,$BG$1))+MIN(Payline!K$3/10,COUNTIF(K171:K173,$BG$1)),"")</f>
        <v/>
      </c>
      <c r="BI171" s="43" t="str">
        <f>IF($I171&lt;E$14,MIN(Payline!L$5/10,COUNTIF(L169:L171,$BG$1))+MIN(Payline!L$4/10,COUNTIF(L170:L172,$BG$1))+MIN(Payline!L$3/10,COUNTIF(L171:L173,$BG$1)),"")</f>
        <v/>
      </c>
      <c r="BJ171" s="43" t="str">
        <f>IF($I171&lt;F$14,MIN(Payline!M$5/10,COUNTIF(M169:M171,$BG$1))+MIN(Payline!M$4/10,COUNTIF(M170:M172,$BG$1))+MIN(Payline!M$3/10,COUNTIF(M171:M173,$BG$1)),"")</f>
        <v/>
      </c>
      <c r="BK171" s="43" t="str">
        <f>IF($I171&lt;G$14,MIN(Payline!N$5/10,COUNTIF(N169:N171,$BG$1))+MIN(Payline!N$4/10,COUNTIF(N170:N172,$BG$1))+MIN(Payline!N$3/10,COUNTIF(N171:N173,$BG$1)),"")</f>
        <v/>
      </c>
      <c r="BL171" s="46">
        <v>167</v>
      </c>
      <c r="BM171" s="43" t="str">
        <f>IF($I171&lt;C$14,MIN(Payline!J$5/10,COUNTIF(J169:J171,$BM$1))+MIN(Payline!J$4/10,COUNTIF(J170:J172,$BM$1))+MIN(Payline!J$3/10,COUNTIF(J171:J173,$BM$1)),"")</f>
        <v/>
      </c>
      <c r="BN171" s="43" t="str">
        <f>IF($I171&lt;D$14,MIN(Payline!K$5/10,COUNTIF(K169:K171,$BM$1))+MIN(Payline!K$4/10,COUNTIF(K170:K172,$BM$1))+MIN(Payline!K$3/10,COUNTIF(K171:K173,$BM$1)),"")</f>
        <v/>
      </c>
      <c r="BO171" s="43" t="str">
        <f>IF($I171&lt;E$14,MIN(Payline!L$5/10,COUNTIF(L169:L171,$BM$1))+MIN(Payline!L$4/10,COUNTIF(L170:L172,$BM$1))+MIN(Payline!L$3/10,COUNTIF(L171:L173,$BM$1)),"")</f>
        <v/>
      </c>
      <c r="BP171" s="43" t="str">
        <f>IF($I171&lt;F$14,MIN(Payline!M$5/10,COUNTIF(M169:M171,$BM$1))+MIN(Payline!M$4/10,COUNTIF(M170:M172,$BM$1))+MIN(Payline!M$3/10,COUNTIF(M171:M173,$BM$1)),"")</f>
        <v/>
      </c>
      <c r="BQ171" s="161" t="str">
        <f>IF($I171&lt;G$14,MIN(Payline!N$5/10,COUNTIF(N169:N171,$BM$1))+MIN(Payline!N$4/10,COUNTIF(N170:N172,$BM$1))+MIN(Payline!N$3/10,COUNTIF(N171:N173,$BM$1)),"")</f>
        <v/>
      </c>
    </row>
    <row r="172" spans="1:69" ht="16.5" thickBot="1">
      <c r="A172" s="111" t="s">
        <v>203</v>
      </c>
      <c r="C172" s="110"/>
      <c r="I172" s="84">
        <v>168</v>
      </c>
      <c r="J172" s="83"/>
      <c r="K172" s="83"/>
      <c r="L172" s="83"/>
      <c r="M172" s="83"/>
      <c r="N172" s="83"/>
      <c r="P172" s="46">
        <v>168</v>
      </c>
      <c r="Q172" s="43" t="str">
        <f>IF($I172&lt;C$14,MIN(Payline!J$5/10,COUNTIF(J170:J172,$Q$1))+MIN(Payline!J$4/10,COUNTIF(J171:J173,$Q$1))+MIN(Payline!J$3/10,COUNTIF(J172:J174,$Q$1)),"")</f>
        <v/>
      </c>
      <c r="R172" s="43" t="str">
        <f>IF($I172&lt;D$14,MIN(Payline!K$5/10,COUNTIF(K170:K172,$Q$1))+MIN(Payline!K$4/10,COUNTIF(K171:K173,$Q$1))+MIN(Payline!K$3/10,COUNTIF(K172:K174,$Q$1)),"")</f>
        <v/>
      </c>
      <c r="S172" s="43" t="str">
        <f>IF($I172&lt;E$14,MIN(Payline!L$5/10,COUNTIF(L170:L172,$Q$1))+MIN(Payline!L$4/10,COUNTIF(L171:L173,$Q$1))+MIN(Payline!L$3/10,COUNTIF(L172:L174,$Q$1)),"")</f>
        <v/>
      </c>
      <c r="T172" s="43" t="str">
        <f>IF($I172&lt;F$14,MIN(Payline!M$5/10,COUNTIF(M170:M172,$Q$1))+MIN(Payline!M$4/10,COUNTIF(M171:M173,$Q$1))+MIN(Payline!M$3/10,COUNTIF(M172:M174,$Q$1)),"")</f>
        <v/>
      </c>
      <c r="U172" s="43" t="str">
        <f>IF($I172&lt;G$14,MIN(Payline!N$5/10,COUNTIF(N170:N172,$Q$1))+MIN(Payline!N$4/10,COUNTIF(N171:N173,$Q$1))+MIN(Payline!N$3/10,COUNTIF(N172:N174,$Q$1)),"")</f>
        <v/>
      </c>
      <c r="V172" s="46">
        <v>168</v>
      </c>
      <c r="W172" s="43" t="str">
        <f>IF($I172&lt;C$14,MIN(Payline!J$5/10,COUNTIF(J170:J172,$W$1))+MIN(Payline!J$4/10,COUNTIF(J171:J173,$W$1))+MIN(Payline!J$3/10,COUNTIF(J172:J174,$W$1)),"")</f>
        <v/>
      </c>
      <c r="X172" s="43" t="str">
        <f>IF($I172&lt;D$14,MIN(Payline!K$5/10,COUNTIF(K170:K172,$W$1))+MIN(Payline!K$4/10,COUNTIF(K171:K173,$W$1))+MIN(Payline!K$3/10,COUNTIF(K172:K174,$W$1)),"")</f>
        <v/>
      </c>
      <c r="Y172" s="43" t="str">
        <f>IF($I172&lt;E$14,MIN(Payline!L$5/10,COUNTIF(L170:L172,$W$1))+MIN(Payline!L$4/10,COUNTIF(L171:L173,$W$1))+MIN(Payline!L$3/10,COUNTIF(L172:L174,$W$1)),"")</f>
        <v/>
      </c>
      <c r="Z172" s="43" t="str">
        <f>IF($I172&lt;F$14,MIN(Payline!M$5/10,COUNTIF(M170:M172,$W$1))+MIN(Payline!M$4/10,COUNTIF(M171:M173,$W$1))+MIN(Payline!M$3/10,COUNTIF(M172:M174,$W$1)),"")</f>
        <v/>
      </c>
      <c r="AA172" s="43" t="str">
        <f>IF($I172&lt;G$14,MIN(Payline!N$5/10,COUNTIF(N170:N172,$W$1))+MIN(Payline!N$4/10,COUNTIF(N171:N173,$W$1))+MIN(Payline!N$3/10,COUNTIF(N172:N174,$W$1)),"")</f>
        <v/>
      </c>
      <c r="AB172" s="46">
        <v>168</v>
      </c>
      <c r="AC172" s="43" t="str">
        <f>IF($I172&lt;C$14,MIN(Payline!J$5/10,COUNTIF(J170:J172,$AC$1))+MIN(Payline!J$4/10,COUNTIF(J171:J173,$AC$1))+MIN(Payline!J$3/10,COUNTIF(J172:J174,$AC$1)),"")</f>
        <v/>
      </c>
      <c r="AD172" s="43" t="str">
        <f>IF($I172&lt;D$14,MIN(Payline!K$5/10,COUNTIF(K170:K172,$AC$1))+MIN(Payline!K$4/10,COUNTIF(K171:K173,$AC$1))+MIN(Payline!K$3/10,COUNTIF(K172:K174,$AC$1)),"")</f>
        <v/>
      </c>
      <c r="AE172" s="43" t="str">
        <f>IF($I172&lt;E$14,MIN(Payline!L$5/10,COUNTIF(L170:L172,$AC$1))+MIN(Payline!L$4/10,COUNTIF(L171:L173,$AC$1))+MIN(Payline!L$3/10,COUNTIF(L172:L174,$AC$1)),"")</f>
        <v/>
      </c>
      <c r="AF172" s="43" t="str">
        <f>IF($I172&lt;F$14,MIN(Payline!M$5/10,COUNTIF(M170:M172,$AC$1))+MIN(Payline!M$4/10,COUNTIF(M171:M173,$AC$1))+MIN(Payline!M$3/10,COUNTIF(M172:M174,$AC$1)),"")</f>
        <v/>
      </c>
      <c r="AG172" s="43" t="str">
        <f>IF($I172&lt;G$14,MIN(Payline!N$5/10,COUNTIF(N170:N172,$AC$1))+MIN(Payline!N$4/10,COUNTIF(N171:N173,$AC$1))+MIN(Payline!N$3/10,COUNTIF(N172:N174,$AC$1)),"")</f>
        <v/>
      </c>
      <c r="AH172" s="46">
        <v>168</v>
      </c>
      <c r="AI172" s="43" t="str">
        <f>IF($I172&lt;C$14,MIN(Payline!J$5/10,COUNTIF(J170:J172,$AI$1))+MIN(Payline!J$4/10,COUNTIF(J171:J173,$AI$1))+MIN(Payline!J$3/10,COUNTIF(J172:J174,$AI$1)),"")</f>
        <v/>
      </c>
      <c r="AJ172" s="43" t="str">
        <f>IF($I172&lt;D$14,MIN(Payline!K$5/10,COUNTIF(K170:K172,$AI$1))+MIN(Payline!K$4/10,COUNTIF(K171:K173,$AI$1))+MIN(Payline!K$3/10,COUNTIF(K172:K174,$AI$1)),"")</f>
        <v/>
      </c>
      <c r="AK172" s="43" t="str">
        <f>IF($I172&lt;E$14,MIN(Payline!L$5/10,COUNTIF(L170:L172,$AI$1))+MIN(Payline!L$4/10,COUNTIF(L171:L173,$AI$1))+MIN(Payline!L$3/10,COUNTIF(L172:L174,$AI$1)),"")</f>
        <v/>
      </c>
      <c r="AL172" s="43" t="str">
        <f>IF($I172&lt;F$14,MIN(Payline!M$5/10,COUNTIF(M170:M172,$AI$1))+MIN(Payline!M$4/10,COUNTIF(M171:M173,$AI$1))+MIN(Payline!M$3/10,COUNTIF(M172:M174,$AI$1)),"")</f>
        <v/>
      </c>
      <c r="AM172" s="43" t="str">
        <f>IF($I172&lt;G$14,MIN(Payline!N$5/10,COUNTIF(N170:N172,$AI$1))+MIN(Payline!N$4/10,COUNTIF(N171:N173,$AI$1))+MIN(Payline!N$3/10,COUNTIF(N172:N174,$AI$1)),"")</f>
        <v/>
      </c>
      <c r="AN172" s="46">
        <v>168</v>
      </c>
      <c r="AO172" s="43" t="str">
        <f>IF($I172&lt;C$14,MIN(Payline!J$5/10,COUNTIF(J170:J172,$AO$1))+MIN(Payline!J$4/10,COUNTIF(J171:J173,$AO$1))+MIN(Payline!J$3/10,COUNTIF(J172:J174,$AO$1)),"")</f>
        <v/>
      </c>
      <c r="AP172" s="43" t="str">
        <f>IF($I172&lt;D$14,MIN(Payline!K$5/10,COUNTIF(K170:K172,$AO$1))+MIN(Payline!K$4/10,COUNTIF(K171:K173,$AO$1))+MIN(Payline!K$3/10,COUNTIF(K172:K174,$AO$1)),"")</f>
        <v/>
      </c>
      <c r="AQ172" s="43" t="str">
        <f>IF($I172&lt;E$14,MIN(Payline!L$5/10,COUNTIF(L170:L172,$AO$1))+MIN(Payline!L$4/10,COUNTIF(L171:L173,$AO$1))+MIN(Payline!L$3/10,COUNTIF(L172:L174,$AO$1)),"")</f>
        <v/>
      </c>
      <c r="AR172" s="43" t="str">
        <f>IF($I172&lt;F$14,MIN(Payline!M$5/10,COUNTIF(M170:M172,$AO$1))+MIN(Payline!M$4/10,COUNTIF(M171:M173,$AO$1))+MIN(Payline!M$3/10,COUNTIF(M172:M174,$AO$1)),"")</f>
        <v/>
      </c>
      <c r="AS172" s="43" t="str">
        <f>IF($I172&lt;G$14,MIN(Payline!N$5/10,COUNTIF(N170:N172,$AO$1))+MIN(Payline!N$4/10,COUNTIF(N171:N173,$AO$1))+MIN(Payline!N$3/10,COUNTIF(N172:N174,$AO$1)),"")</f>
        <v/>
      </c>
      <c r="AT172" s="46">
        <v>168</v>
      </c>
      <c r="AU172" s="43" t="str">
        <f>IF($I172&lt;C$14,MIN(Payline!J$5/10,COUNTIF(J170:J172,$AU$1))+MIN(Payline!J$4/10,COUNTIF(J171:J173,$AU$1))+MIN(Payline!J$3/10,COUNTIF(J172:J174,$AU$1)),"")</f>
        <v/>
      </c>
      <c r="AV172" s="43" t="str">
        <f>IF($I172&lt;D$14,MIN(Payline!K$5/10,COUNTIF(K170:K172,$AU$1))+MIN(Payline!K$4/10,COUNTIF(K171:K173,$AU$1))+MIN(Payline!K$3/10,COUNTIF(K172:K174,$AU$1)),"")</f>
        <v/>
      </c>
      <c r="AW172" s="43" t="str">
        <f>IF($I172&lt;E$14,MIN(Payline!L$5/10,COUNTIF(L170:L172,$AU$1))+MIN(Payline!L$4/10,COUNTIF(L171:L173,$AU$1))+MIN(Payline!L$3/10,COUNTIF(L172:L174,$AU$1)),"")</f>
        <v/>
      </c>
      <c r="AX172" s="43" t="str">
        <f>IF($I172&lt;F$14,MIN(Payline!M$5/10,COUNTIF(M170:M172,$AU$1))+MIN(Payline!M$4/10,COUNTIF(M171:M173,$AU$1))+MIN(Payline!M$3/10,COUNTIF(M172:M174,$AU$1)),"")</f>
        <v/>
      </c>
      <c r="AY172" s="43" t="str">
        <f>IF($I172&lt;G$14,MIN(Payline!N$5/10,COUNTIF(N170:N172,$AU$1))+MIN(Payline!N$4/10,COUNTIF(N171:N173,$AU$1))+MIN(Payline!N$3/10,COUNTIF(N172:N174,$AU$1)),"")</f>
        <v/>
      </c>
      <c r="AZ172" s="46">
        <v>168</v>
      </c>
      <c r="BA172" s="43" t="str">
        <f>IF($I172&lt;C$14,MIN(Payline!J$5/10,COUNTIF(J170:J172,$BA$1))+MIN(Payline!J$4/10,COUNTIF(J171:J173,$BA$1))+MIN(Payline!J$3/10,COUNTIF(J172:J174,$BA$1)),"")</f>
        <v/>
      </c>
      <c r="BB172" s="43" t="str">
        <f>IF($I172&lt;D$14,MIN(Payline!K$5/10,COUNTIF(K170:K172,$BA$1))+MIN(Payline!K$4/10,COUNTIF(K171:K173,$BA$1))+MIN(Payline!K$3/10,COUNTIF(K172:K174,$BA$1)),"")</f>
        <v/>
      </c>
      <c r="BC172" s="43" t="str">
        <f>IF($I172&lt;E$14,MIN(Payline!L$5/10,COUNTIF(L170:L172,$BA$1))+MIN(Payline!L$4/10,COUNTIF(L171:L173,$BA$1))+MIN(Payline!L$3/10,COUNTIF(L172:L174,$BA$1)),"")</f>
        <v/>
      </c>
      <c r="BD172" s="43" t="str">
        <f>IF($I172&lt;F$14,MIN(Payline!M$5/10,COUNTIF(M170:M172,$BA$1))+MIN(Payline!M$4/10,COUNTIF(M171:M173,$BA$1))+MIN(Payline!M$3/10,COUNTIF(M172:M174,$BA$1)),"")</f>
        <v/>
      </c>
      <c r="BE172" s="43" t="str">
        <f>IF($I172&lt;G$14,MIN(Payline!N$5/10,COUNTIF(N170:N172,$BA$1))+MIN(Payline!N$4/10,COUNTIF(N171:N173,$BA$1))+MIN(Payline!N$3/10,COUNTIF(N172:N174,$BA$1)),"")</f>
        <v/>
      </c>
      <c r="BF172" s="46">
        <v>168</v>
      </c>
      <c r="BG172" s="43" t="str">
        <f>IF($I172&lt;C$14,MIN(Payline!J$5/10,COUNTIF(J170:J172,$BG$1))+MIN(Payline!J$4/10,COUNTIF(J171:J173,$BG$1))+MIN(Payline!J$3/10,COUNTIF(J172:J174,$BG$1)),"")</f>
        <v/>
      </c>
      <c r="BH172" s="43" t="str">
        <f>IF($I172&lt;D$14,MIN(Payline!K$5/10,COUNTIF(K170:K172,$BG$1))+MIN(Payline!K$4/10,COUNTIF(K171:K173,$BG$1))+MIN(Payline!K$3/10,COUNTIF(K172:K174,$BG$1)),"")</f>
        <v/>
      </c>
      <c r="BI172" s="43" t="str">
        <f>IF($I172&lt;E$14,MIN(Payline!L$5/10,COUNTIF(L170:L172,$BG$1))+MIN(Payline!L$4/10,COUNTIF(L171:L173,$BG$1))+MIN(Payline!L$3/10,COUNTIF(L172:L174,$BG$1)),"")</f>
        <v/>
      </c>
      <c r="BJ172" s="43" t="str">
        <f>IF($I172&lt;F$14,MIN(Payline!M$5/10,COUNTIF(M170:M172,$BG$1))+MIN(Payline!M$4/10,COUNTIF(M171:M173,$BG$1))+MIN(Payline!M$3/10,COUNTIF(M172:M174,$BG$1)),"")</f>
        <v/>
      </c>
      <c r="BK172" s="43" t="str">
        <f>IF($I172&lt;G$14,MIN(Payline!N$5/10,COUNTIF(N170:N172,$BG$1))+MIN(Payline!N$4/10,COUNTIF(N171:N173,$BG$1))+MIN(Payline!N$3/10,COUNTIF(N172:N174,$BG$1)),"")</f>
        <v/>
      </c>
      <c r="BL172" s="46">
        <v>168</v>
      </c>
      <c r="BM172" s="43" t="str">
        <f>IF($I172&lt;C$14,MIN(Payline!J$5/10,COUNTIF(J170:J172,$BM$1))+MIN(Payline!J$4/10,COUNTIF(J171:J173,$BM$1))+MIN(Payline!J$3/10,COUNTIF(J172:J174,$BM$1)),"")</f>
        <v/>
      </c>
      <c r="BN172" s="43" t="str">
        <f>IF($I172&lt;D$14,MIN(Payline!K$5/10,COUNTIF(K170:K172,$BM$1))+MIN(Payline!K$4/10,COUNTIF(K171:K173,$BM$1))+MIN(Payline!K$3/10,COUNTIF(K172:K174,$BM$1)),"")</f>
        <v/>
      </c>
      <c r="BO172" s="43" t="str">
        <f>IF($I172&lt;E$14,MIN(Payline!L$5/10,COUNTIF(L170:L172,$BM$1))+MIN(Payline!L$4/10,COUNTIF(L171:L173,$BM$1))+MIN(Payline!L$3/10,COUNTIF(L172:L174,$BM$1)),"")</f>
        <v/>
      </c>
      <c r="BP172" s="43" t="str">
        <f>IF($I172&lt;F$14,MIN(Payline!M$5/10,COUNTIF(M170:M172,$BM$1))+MIN(Payline!M$4/10,COUNTIF(M171:M173,$BM$1))+MIN(Payline!M$3/10,COUNTIF(M172:M174,$BM$1)),"")</f>
        <v/>
      </c>
      <c r="BQ172" s="161" t="str">
        <f>IF($I172&lt;G$14,MIN(Payline!N$5/10,COUNTIF(N170:N172,$BM$1))+MIN(Payline!N$4/10,COUNTIF(N171:N173,$BM$1))+MIN(Payline!N$3/10,COUNTIF(N172:N174,$BM$1)),"")</f>
        <v/>
      </c>
    </row>
    <row r="173" spans="1:69" ht="17.25" thickBot="1">
      <c r="A173" s="32" t="s">
        <v>18</v>
      </c>
      <c r="B173" s="18" t="s">
        <v>57</v>
      </c>
      <c r="C173" s="96" t="s">
        <v>106</v>
      </c>
      <c r="D173" s="93" t="s">
        <v>105</v>
      </c>
      <c r="E173" s="93" t="s">
        <v>104</v>
      </c>
      <c r="F173" s="93" t="s">
        <v>103</v>
      </c>
      <c r="G173" s="92" t="s">
        <v>102</v>
      </c>
      <c r="I173" s="84">
        <v>169</v>
      </c>
      <c r="J173" s="83"/>
      <c r="K173" s="83"/>
      <c r="L173" s="83"/>
      <c r="M173" s="83"/>
      <c r="N173" s="83"/>
      <c r="P173" s="46">
        <v>169</v>
      </c>
      <c r="Q173" s="43" t="str">
        <f>IF($I173&lt;C$14,MIN(Payline!J$5/10,COUNTIF(J171:J173,$Q$1))+MIN(Payline!J$4/10,COUNTIF(J172:J174,$Q$1))+MIN(Payline!J$3/10,COUNTIF(J173:J175,$Q$1)),"")</f>
        <v/>
      </c>
      <c r="R173" s="43" t="str">
        <f>IF($I173&lt;D$14,MIN(Payline!K$5/10,COUNTIF(K171:K173,$Q$1))+MIN(Payline!K$4/10,COUNTIF(K172:K174,$Q$1))+MIN(Payline!K$3/10,COUNTIF(K173:K175,$Q$1)),"")</f>
        <v/>
      </c>
      <c r="S173" s="43" t="str">
        <f>IF($I173&lt;E$14,MIN(Payline!L$5/10,COUNTIF(L171:L173,$Q$1))+MIN(Payline!L$4/10,COUNTIF(L172:L174,$Q$1))+MIN(Payline!L$3/10,COUNTIF(L173:L175,$Q$1)),"")</f>
        <v/>
      </c>
      <c r="T173" s="43" t="str">
        <f>IF($I173&lt;F$14,MIN(Payline!M$5/10,COUNTIF(M171:M173,$Q$1))+MIN(Payline!M$4/10,COUNTIF(M172:M174,$Q$1))+MIN(Payline!M$3/10,COUNTIF(M173:M175,$Q$1)),"")</f>
        <v/>
      </c>
      <c r="U173" s="43" t="str">
        <f>IF($I173&lt;G$14,MIN(Payline!N$5/10,COUNTIF(N171:N173,$Q$1))+MIN(Payline!N$4/10,COUNTIF(N172:N174,$Q$1))+MIN(Payline!N$3/10,COUNTIF(N173:N175,$Q$1)),"")</f>
        <v/>
      </c>
      <c r="V173" s="46">
        <v>169</v>
      </c>
      <c r="W173" s="43" t="str">
        <f>IF($I173&lt;C$14,MIN(Payline!J$5/10,COUNTIF(J171:J173,$W$1))+MIN(Payline!J$4/10,COUNTIF(J172:J174,$W$1))+MIN(Payline!J$3/10,COUNTIF(J173:J175,$W$1)),"")</f>
        <v/>
      </c>
      <c r="X173" s="43" t="str">
        <f>IF($I173&lt;D$14,MIN(Payline!K$5/10,COUNTIF(K171:K173,$W$1))+MIN(Payline!K$4/10,COUNTIF(K172:K174,$W$1))+MIN(Payline!K$3/10,COUNTIF(K173:K175,$W$1)),"")</f>
        <v/>
      </c>
      <c r="Y173" s="43" t="str">
        <f>IF($I173&lt;E$14,MIN(Payline!L$5/10,COUNTIF(L171:L173,$W$1))+MIN(Payline!L$4/10,COUNTIF(L172:L174,$W$1))+MIN(Payline!L$3/10,COUNTIF(L173:L175,$W$1)),"")</f>
        <v/>
      </c>
      <c r="Z173" s="43" t="str">
        <f>IF($I173&lt;F$14,MIN(Payline!M$5/10,COUNTIF(M171:M173,$W$1))+MIN(Payline!M$4/10,COUNTIF(M172:M174,$W$1))+MIN(Payline!M$3/10,COUNTIF(M173:M175,$W$1)),"")</f>
        <v/>
      </c>
      <c r="AA173" s="43" t="str">
        <f>IF($I173&lt;G$14,MIN(Payline!N$5/10,COUNTIF(N171:N173,$W$1))+MIN(Payline!N$4/10,COUNTIF(N172:N174,$W$1))+MIN(Payline!N$3/10,COUNTIF(N173:N175,$W$1)),"")</f>
        <v/>
      </c>
      <c r="AB173" s="46">
        <v>169</v>
      </c>
      <c r="AC173" s="43" t="str">
        <f>IF($I173&lt;C$14,MIN(Payline!J$5/10,COUNTIF(J171:J173,$AC$1))+MIN(Payline!J$4/10,COUNTIF(J172:J174,$AC$1))+MIN(Payline!J$3/10,COUNTIF(J173:J175,$AC$1)),"")</f>
        <v/>
      </c>
      <c r="AD173" s="43" t="str">
        <f>IF($I173&lt;D$14,MIN(Payline!K$5/10,COUNTIF(K171:K173,$AC$1))+MIN(Payline!K$4/10,COUNTIF(K172:K174,$AC$1))+MIN(Payline!K$3/10,COUNTIF(K173:K175,$AC$1)),"")</f>
        <v/>
      </c>
      <c r="AE173" s="43" t="str">
        <f>IF($I173&lt;E$14,MIN(Payline!L$5/10,COUNTIF(L171:L173,$AC$1))+MIN(Payline!L$4/10,COUNTIF(L172:L174,$AC$1))+MIN(Payline!L$3/10,COUNTIF(L173:L175,$AC$1)),"")</f>
        <v/>
      </c>
      <c r="AF173" s="43" t="str">
        <f>IF($I173&lt;F$14,MIN(Payline!M$5/10,COUNTIF(M171:M173,$AC$1))+MIN(Payline!M$4/10,COUNTIF(M172:M174,$AC$1))+MIN(Payline!M$3/10,COUNTIF(M173:M175,$AC$1)),"")</f>
        <v/>
      </c>
      <c r="AG173" s="43" t="str">
        <f>IF($I173&lt;G$14,MIN(Payline!N$5/10,COUNTIF(N171:N173,$AC$1))+MIN(Payline!N$4/10,COUNTIF(N172:N174,$AC$1))+MIN(Payline!N$3/10,COUNTIF(N173:N175,$AC$1)),"")</f>
        <v/>
      </c>
      <c r="AH173" s="46">
        <v>169</v>
      </c>
      <c r="AI173" s="43" t="str">
        <f>IF($I173&lt;C$14,MIN(Payline!J$5/10,COUNTIF(J171:J173,$AI$1))+MIN(Payline!J$4/10,COUNTIF(J172:J174,$AI$1))+MIN(Payline!J$3/10,COUNTIF(J173:J175,$AI$1)),"")</f>
        <v/>
      </c>
      <c r="AJ173" s="43" t="str">
        <f>IF($I173&lt;D$14,MIN(Payline!K$5/10,COUNTIF(K171:K173,$AI$1))+MIN(Payline!K$4/10,COUNTIF(K172:K174,$AI$1))+MIN(Payline!K$3/10,COUNTIF(K173:K175,$AI$1)),"")</f>
        <v/>
      </c>
      <c r="AK173" s="43" t="str">
        <f>IF($I173&lt;E$14,MIN(Payline!L$5/10,COUNTIF(L171:L173,$AI$1))+MIN(Payline!L$4/10,COUNTIF(L172:L174,$AI$1))+MIN(Payline!L$3/10,COUNTIF(L173:L175,$AI$1)),"")</f>
        <v/>
      </c>
      <c r="AL173" s="43" t="str">
        <f>IF($I173&lt;F$14,MIN(Payline!M$5/10,COUNTIF(M171:M173,$AI$1))+MIN(Payline!M$4/10,COUNTIF(M172:M174,$AI$1))+MIN(Payline!M$3/10,COUNTIF(M173:M175,$AI$1)),"")</f>
        <v/>
      </c>
      <c r="AM173" s="43" t="str">
        <f>IF($I173&lt;G$14,MIN(Payline!N$5/10,COUNTIF(N171:N173,$AI$1))+MIN(Payline!N$4/10,COUNTIF(N172:N174,$AI$1))+MIN(Payline!N$3/10,COUNTIF(N173:N175,$AI$1)),"")</f>
        <v/>
      </c>
      <c r="AN173" s="46">
        <v>169</v>
      </c>
      <c r="AO173" s="43" t="str">
        <f>IF($I173&lt;C$14,MIN(Payline!J$5/10,COUNTIF(J171:J173,$AO$1))+MIN(Payline!J$4/10,COUNTIF(J172:J174,$AO$1))+MIN(Payline!J$3/10,COUNTIF(J173:J175,$AO$1)),"")</f>
        <v/>
      </c>
      <c r="AP173" s="43" t="str">
        <f>IF($I173&lt;D$14,MIN(Payline!K$5/10,COUNTIF(K171:K173,$AO$1))+MIN(Payline!K$4/10,COUNTIF(K172:K174,$AO$1))+MIN(Payline!K$3/10,COUNTIF(K173:K175,$AO$1)),"")</f>
        <v/>
      </c>
      <c r="AQ173" s="43" t="str">
        <f>IF($I173&lt;E$14,MIN(Payline!L$5/10,COUNTIF(L171:L173,$AO$1))+MIN(Payline!L$4/10,COUNTIF(L172:L174,$AO$1))+MIN(Payline!L$3/10,COUNTIF(L173:L175,$AO$1)),"")</f>
        <v/>
      </c>
      <c r="AR173" s="43" t="str">
        <f>IF($I173&lt;F$14,MIN(Payline!M$5/10,COUNTIF(M171:M173,$AO$1))+MIN(Payline!M$4/10,COUNTIF(M172:M174,$AO$1))+MIN(Payline!M$3/10,COUNTIF(M173:M175,$AO$1)),"")</f>
        <v/>
      </c>
      <c r="AS173" s="43" t="str">
        <f>IF($I173&lt;G$14,MIN(Payline!N$5/10,COUNTIF(N171:N173,$AO$1))+MIN(Payline!N$4/10,COUNTIF(N172:N174,$AO$1))+MIN(Payline!N$3/10,COUNTIF(N173:N175,$AO$1)),"")</f>
        <v/>
      </c>
      <c r="AT173" s="46">
        <v>169</v>
      </c>
      <c r="AU173" s="43" t="str">
        <f>IF($I173&lt;C$14,MIN(Payline!J$5/10,COUNTIF(J171:J173,$AU$1))+MIN(Payline!J$4/10,COUNTIF(J172:J174,$AU$1))+MIN(Payline!J$3/10,COUNTIF(J173:J175,$AU$1)),"")</f>
        <v/>
      </c>
      <c r="AV173" s="43" t="str">
        <f>IF($I173&lt;D$14,MIN(Payline!K$5/10,COUNTIF(K171:K173,$AU$1))+MIN(Payline!K$4/10,COUNTIF(K172:K174,$AU$1))+MIN(Payline!K$3/10,COUNTIF(K173:K175,$AU$1)),"")</f>
        <v/>
      </c>
      <c r="AW173" s="43" t="str">
        <f>IF($I173&lt;E$14,MIN(Payline!L$5/10,COUNTIF(L171:L173,$AU$1))+MIN(Payline!L$4/10,COUNTIF(L172:L174,$AU$1))+MIN(Payline!L$3/10,COUNTIF(L173:L175,$AU$1)),"")</f>
        <v/>
      </c>
      <c r="AX173" s="43" t="str">
        <f>IF($I173&lt;F$14,MIN(Payline!M$5/10,COUNTIF(M171:M173,$AU$1))+MIN(Payline!M$4/10,COUNTIF(M172:M174,$AU$1))+MIN(Payline!M$3/10,COUNTIF(M173:M175,$AU$1)),"")</f>
        <v/>
      </c>
      <c r="AY173" s="43" t="str">
        <f>IF($I173&lt;G$14,MIN(Payline!N$5/10,COUNTIF(N171:N173,$AU$1))+MIN(Payline!N$4/10,COUNTIF(N172:N174,$AU$1))+MIN(Payline!N$3/10,COUNTIF(N173:N175,$AU$1)),"")</f>
        <v/>
      </c>
      <c r="AZ173" s="46">
        <v>169</v>
      </c>
      <c r="BA173" s="43" t="str">
        <f>IF($I173&lt;C$14,MIN(Payline!J$5/10,COUNTIF(J171:J173,$BA$1))+MIN(Payline!J$4/10,COUNTIF(J172:J174,$BA$1))+MIN(Payline!J$3/10,COUNTIF(J173:J175,$BA$1)),"")</f>
        <v/>
      </c>
      <c r="BB173" s="43" t="str">
        <f>IF($I173&lt;D$14,MIN(Payline!K$5/10,COUNTIF(K171:K173,$BA$1))+MIN(Payline!K$4/10,COUNTIF(K172:K174,$BA$1))+MIN(Payline!K$3/10,COUNTIF(K173:K175,$BA$1)),"")</f>
        <v/>
      </c>
      <c r="BC173" s="43" t="str">
        <f>IF($I173&lt;E$14,MIN(Payline!L$5/10,COUNTIF(L171:L173,$BA$1))+MIN(Payline!L$4/10,COUNTIF(L172:L174,$BA$1))+MIN(Payline!L$3/10,COUNTIF(L173:L175,$BA$1)),"")</f>
        <v/>
      </c>
      <c r="BD173" s="43" t="str">
        <f>IF($I173&lt;F$14,MIN(Payline!M$5/10,COUNTIF(M171:M173,$BA$1))+MIN(Payline!M$4/10,COUNTIF(M172:M174,$BA$1))+MIN(Payline!M$3/10,COUNTIF(M173:M175,$BA$1)),"")</f>
        <v/>
      </c>
      <c r="BE173" s="43" t="str">
        <f>IF($I173&lt;G$14,MIN(Payline!N$5/10,COUNTIF(N171:N173,$BA$1))+MIN(Payline!N$4/10,COUNTIF(N172:N174,$BA$1))+MIN(Payline!N$3/10,COUNTIF(N173:N175,$BA$1)),"")</f>
        <v/>
      </c>
      <c r="BF173" s="46">
        <v>169</v>
      </c>
      <c r="BG173" s="43" t="str">
        <f>IF($I173&lt;C$14,MIN(Payline!J$5/10,COUNTIF(J171:J173,$BG$1))+MIN(Payline!J$4/10,COUNTIF(J172:J174,$BG$1))+MIN(Payline!J$3/10,COUNTIF(J173:J175,$BG$1)),"")</f>
        <v/>
      </c>
      <c r="BH173" s="43" t="str">
        <f>IF($I173&lt;D$14,MIN(Payline!K$5/10,COUNTIF(K171:K173,$BG$1))+MIN(Payline!K$4/10,COUNTIF(K172:K174,$BG$1))+MIN(Payline!K$3/10,COUNTIF(K173:K175,$BG$1)),"")</f>
        <v/>
      </c>
      <c r="BI173" s="43" t="str">
        <f>IF($I173&lt;E$14,MIN(Payline!L$5/10,COUNTIF(L171:L173,$BG$1))+MIN(Payline!L$4/10,COUNTIF(L172:L174,$BG$1))+MIN(Payline!L$3/10,COUNTIF(L173:L175,$BG$1)),"")</f>
        <v/>
      </c>
      <c r="BJ173" s="43" t="str">
        <f>IF($I173&lt;F$14,MIN(Payline!M$5/10,COUNTIF(M171:M173,$BG$1))+MIN(Payline!M$4/10,COUNTIF(M172:M174,$BG$1))+MIN(Payline!M$3/10,COUNTIF(M173:M175,$BG$1)),"")</f>
        <v/>
      </c>
      <c r="BK173" s="43" t="str">
        <f>IF($I173&lt;G$14,MIN(Payline!N$5/10,COUNTIF(N171:N173,$BG$1))+MIN(Payline!N$4/10,COUNTIF(N172:N174,$BG$1))+MIN(Payline!N$3/10,COUNTIF(N173:N175,$BG$1)),"")</f>
        <v/>
      </c>
      <c r="BL173" s="46">
        <v>169</v>
      </c>
      <c r="BM173" s="43" t="str">
        <f>IF($I173&lt;C$14,MIN(Payline!J$5/10,COUNTIF(J171:J173,$BM$1))+MIN(Payline!J$4/10,COUNTIF(J172:J174,$BM$1))+MIN(Payline!J$3/10,COUNTIF(J173:J175,$BM$1)),"")</f>
        <v/>
      </c>
      <c r="BN173" s="43" t="str">
        <f>IF($I173&lt;D$14,MIN(Payline!K$5/10,COUNTIF(K171:K173,$BM$1))+MIN(Payline!K$4/10,COUNTIF(K172:K174,$BM$1))+MIN(Payline!K$3/10,COUNTIF(K173:K175,$BM$1)),"")</f>
        <v/>
      </c>
      <c r="BO173" s="43" t="str">
        <f>IF($I173&lt;E$14,MIN(Payline!L$5/10,COUNTIF(L171:L173,$BM$1))+MIN(Payline!L$4/10,COUNTIF(L172:L174,$BM$1))+MIN(Payline!L$3/10,COUNTIF(L173:L175,$BM$1)),"")</f>
        <v/>
      </c>
      <c r="BP173" s="43" t="str">
        <f>IF($I173&lt;F$14,MIN(Payline!M$5/10,COUNTIF(M171:M173,$BM$1))+MIN(Payline!M$4/10,COUNTIF(M172:M174,$BM$1))+MIN(Payline!M$3/10,COUNTIF(M173:M175,$BM$1)),"")</f>
        <v/>
      </c>
      <c r="BQ173" s="161" t="str">
        <f>IF($I173&lt;G$14,MIN(Payline!N$5/10,COUNTIF(N171:N173,$BM$1))+MIN(Payline!N$4/10,COUNTIF(N172:N174,$BM$1))+MIN(Payline!N$3/10,COUNTIF(N173:N175,$BM$1)),"")</f>
        <v/>
      </c>
    </row>
    <row r="174" spans="1:69">
      <c r="A174" s="90" t="s">
        <v>4</v>
      </c>
      <c r="B174" s="63">
        <v>11</v>
      </c>
      <c r="C174" s="108">
        <f t="shared" ref="C174:C183" ca="1" si="43">IF($A174=$BA$1,SUM(BA$4:BA$354),SUMIF(J$4:J$354,$A174,BA$4:BA$354))</f>
        <v>0.3</v>
      </c>
      <c r="D174" s="107">
        <f t="shared" ref="D174:D183" ca="1" si="44">IF($A174=$BA$1,SUM(BB$4:BB$354),SUMIF(K$4:K$354,$A174,BB$4:BB$354))</f>
        <v>0.3</v>
      </c>
      <c r="E174" s="107">
        <f t="shared" ref="E174:E183" ca="1" si="45">IF($A174=$BA$1,SUM(BC$4:BC$354),SUMIF(L$4:L$354,$A174,BC$4:BC$354))</f>
        <v>0.3</v>
      </c>
      <c r="F174" s="107">
        <f t="shared" ref="F174:F183" ca="1" si="46">IF($A174=$BA$1,SUM(BD$4:BD$354),SUMIF(M$4:M$354,$A174,BD$4:BD$354))</f>
        <v>0.4</v>
      </c>
      <c r="G174" s="91">
        <f t="shared" ref="G174:G183" ca="1" si="47">IF($A174=$BA$1,SUM(BE$4:BE$354),SUMIF(N$4:N$354,$A174,BE$4:BE$354))</f>
        <v>0.3</v>
      </c>
      <c r="I174" s="84">
        <v>170</v>
      </c>
      <c r="J174" s="83"/>
      <c r="K174" s="83"/>
      <c r="L174" s="83"/>
      <c r="M174" s="83"/>
      <c r="N174" s="83"/>
      <c r="P174" s="46">
        <v>170</v>
      </c>
      <c r="Q174" s="43" t="str">
        <f>IF($I174&lt;C$14,MIN(Payline!J$5/10,COUNTIF(J172:J174,$Q$1))+MIN(Payline!J$4/10,COUNTIF(J173:J175,$Q$1))+MIN(Payline!J$3/10,COUNTIF(J174:J176,$Q$1)),"")</f>
        <v/>
      </c>
      <c r="R174" s="43" t="str">
        <f>IF($I174&lt;D$14,MIN(Payline!K$5/10,COUNTIF(K172:K174,$Q$1))+MIN(Payline!K$4/10,COUNTIF(K173:K175,$Q$1))+MIN(Payline!K$3/10,COUNTIF(K174:K176,$Q$1)),"")</f>
        <v/>
      </c>
      <c r="S174" s="43" t="str">
        <f>IF($I174&lt;E$14,MIN(Payline!L$5/10,COUNTIF(L172:L174,$Q$1))+MIN(Payline!L$4/10,COUNTIF(L173:L175,$Q$1))+MIN(Payline!L$3/10,COUNTIF(L174:L176,$Q$1)),"")</f>
        <v/>
      </c>
      <c r="T174" s="43" t="str">
        <f>IF($I174&lt;F$14,MIN(Payline!M$5/10,COUNTIF(M172:M174,$Q$1))+MIN(Payline!M$4/10,COUNTIF(M173:M175,$Q$1))+MIN(Payline!M$3/10,COUNTIF(M174:M176,$Q$1)),"")</f>
        <v/>
      </c>
      <c r="U174" s="43" t="str">
        <f>IF($I174&lt;G$14,MIN(Payline!N$5/10,COUNTIF(N172:N174,$Q$1))+MIN(Payline!N$4/10,COUNTIF(N173:N175,$Q$1))+MIN(Payline!N$3/10,COUNTIF(N174:N176,$Q$1)),"")</f>
        <v/>
      </c>
      <c r="V174" s="46">
        <v>170</v>
      </c>
      <c r="W174" s="43" t="str">
        <f>IF($I174&lt;C$14,MIN(Payline!J$5/10,COUNTIF(J172:J174,$W$1))+MIN(Payline!J$4/10,COUNTIF(J173:J175,$W$1))+MIN(Payline!J$3/10,COUNTIF(J174:J176,$W$1)),"")</f>
        <v/>
      </c>
      <c r="X174" s="43" t="str">
        <f>IF($I174&lt;D$14,MIN(Payline!K$5/10,COUNTIF(K172:K174,$W$1))+MIN(Payline!K$4/10,COUNTIF(K173:K175,$W$1))+MIN(Payline!K$3/10,COUNTIF(K174:K176,$W$1)),"")</f>
        <v/>
      </c>
      <c r="Y174" s="43" t="str">
        <f>IF($I174&lt;E$14,MIN(Payline!L$5/10,COUNTIF(L172:L174,$W$1))+MIN(Payline!L$4/10,COUNTIF(L173:L175,$W$1))+MIN(Payline!L$3/10,COUNTIF(L174:L176,$W$1)),"")</f>
        <v/>
      </c>
      <c r="Z174" s="43" t="str">
        <f>IF($I174&lt;F$14,MIN(Payline!M$5/10,COUNTIF(M172:M174,$W$1))+MIN(Payline!M$4/10,COUNTIF(M173:M175,$W$1))+MIN(Payline!M$3/10,COUNTIF(M174:M176,$W$1)),"")</f>
        <v/>
      </c>
      <c r="AA174" s="43" t="str">
        <f>IF($I174&lt;G$14,MIN(Payline!N$5/10,COUNTIF(N172:N174,$W$1))+MIN(Payline!N$4/10,COUNTIF(N173:N175,$W$1))+MIN(Payline!N$3/10,COUNTIF(N174:N176,$W$1)),"")</f>
        <v/>
      </c>
      <c r="AB174" s="46">
        <v>170</v>
      </c>
      <c r="AC174" s="43" t="str">
        <f>IF($I174&lt;C$14,MIN(Payline!J$5/10,COUNTIF(J172:J174,$AC$1))+MIN(Payline!J$4/10,COUNTIF(J173:J175,$AC$1))+MIN(Payline!J$3/10,COUNTIF(J174:J176,$AC$1)),"")</f>
        <v/>
      </c>
      <c r="AD174" s="43" t="str">
        <f>IF($I174&lt;D$14,MIN(Payline!K$5/10,COUNTIF(K172:K174,$AC$1))+MIN(Payline!K$4/10,COUNTIF(K173:K175,$AC$1))+MIN(Payline!K$3/10,COUNTIF(K174:K176,$AC$1)),"")</f>
        <v/>
      </c>
      <c r="AE174" s="43" t="str">
        <f>IF($I174&lt;E$14,MIN(Payline!L$5/10,COUNTIF(L172:L174,$AC$1))+MIN(Payline!L$4/10,COUNTIF(L173:L175,$AC$1))+MIN(Payline!L$3/10,COUNTIF(L174:L176,$AC$1)),"")</f>
        <v/>
      </c>
      <c r="AF174" s="43" t="str">
        <f>IF($I174&lt;F$14,MIN(Payline!M$5/10,COUNTIF(M172:M174,$AC$1))+MIN(Payline!M$4/10,COUNTIF(M173:M175,$AC$1))+MIN(Payline!M$3/10,COUNTIF(M174:M176,$AC$1)),"")</f>
        <v/>
      </c>
      <c r="AG174" s="43" t="str">
        <f>IF($I174&lt;G$14,MIN(Payline!N$5/10,COUNTIF(N172:N174,$AC$1))+MIN(Payline!N$4/10,COUNTIF(N173:N175,$AC$1))+MIN(Payline!N$3/10,COUNTIF(N174:N176,$AC$1)),"")</f>
        <v/>
      </c>
      <c r="AH174" s="46">
        <v>170</v>
      </c>
      <c r="AI174" s="43" t="str">
        <f>IF($I174&lt;C$14,MIN(Payline!J$5/10,COUNTIF(J172:J174,$AI$1))+MIN(Payline!J$4/10,COUNTIF(J173:J175,$AI$1))+MIN(Payline!J$3/10,COUNTIF(J174:J176,$AI$1)),"")</f>
        <v/>
      </c>
      <c r="AJ174" s="43" t="str">
        <f>IF($I174&lt;D$14,MIN(Payline!K$5/10,COUNTIF(K172:K174,$AI$1))+MIN(Payline!K$4/10,COUNTIF(K173:K175,$AI$1))+MIN(Payline!K$3/10,COUNTIF(K174:K176,$AI$1)),"")</f>
        <v/>
      </c>
      <c r="AK174" s="43" t="str">
        <f>IF($I174&lt;E$14,MIN(Payline!L$5/10,COUNTIF(L172:L174,$AI$1))+MIN(Payline!L$4/10,COUNTIF(L173:L175,$AI$1))+MIN(Payline!L$3/10,COUNTIF(L174:L176,$AI$1)),"")</f>
        <v/>
      </c>
      <c r="AL174" s="43" t="str">
        <f>IF($I174&lt;F$14,MIN(Payline!M$5/10,COUNTIF(M172:M174,$AI$1))+MIN(Payline!M$4/10,COUNTIF(M173:M175,$AI$1))+MIN(Payline!M$3/10,COUNTIF(M174:M176,$AI$1)),"")</f>
        <v/>
      </c>
      <c r="AM174" s="43" t="str">
        <f>IF($I174&lt;G$14,MIN(Payline!N$5/10,COUNTIF(N172:N174,$AI$1))+MIN(Payline!N$4/10,COUNTIF(N173:N175,$AI$1))+MIN(Payline!N$3/10,COUNTIF(N174:N176,$AI$1)),"")</f>
        <v/>
      </c>
      <c r="AN174" s="46">
        <v>170</v>
      </c>
      <c r="AO174" s="43" t="str">
        <f>IF($I174&lt;C$14,MIN(Payline!J$5/10,COUNTIF(J172:J174,$AO$1))+MIN(Payline!J$4/10,COUNTIF(J173:J175,$AO$1))+MIN(Payline!J$3/10,COUNTIF(J174:J176,$AO$1)),"")</f>
        <v/>
      </c>
      <c r="AP174" s="43" t="str">
        <f>IF($I174&lt;D$14,MIN(Payline!K$5/10,COUNTIF(K172:K174,$AO$1))+MIN(Payline!K$4/10,COUNTIF(K173:K175,$AO$1))+MIN(Payline!K$3/10,COUNTIF(K174:K176,$AO$1)),"")</f>
        <v/>
      </c>
      <c r="AQ174" s="43" t="str">
        <f>IF($I174&lt;E$14,MIN(Payline!L$5/10,COUNTIF(L172:L174,$AO$1))+MIN(Payline!L$4/10,COUNTIF(L173:L175,$AO$1))+MIN(Payline!L$3/10,COUNTIF(L174:L176,$AO$1)),"")</f>
        <v/>
      </c>
      <c r="AR174" s="43" t="str">
        <f>IF($I174&lt;F$14,MIN(Payline!M$5/10,COUNTIF(M172:M174,$AO$1))+MIN(Payline!M$4/10,COUNTIF(M173:M175,$AO$1))+MIN(Payline!M$3/10,COUNTIF(M174:M176,$AO$1)),"")</f>
        <v/>
      </c>
      <c r="AS174" s="43" t="str">
        <f>IF($I174&lt;G$14,MIN(Payline!N$5/10,COUNTIF(N172:N174,$AO$1))+MIN(Payline!N$4/10,COUNTIF(N173:N175,$AO$1))+MIN(Payline!N$3/10,COUNTIF(N174:N176,$AO$1)),"")</f>
        <v/>
      </c>
      <c r="AT174" s="46">
        <v>170</v>
      </c>
      <c r="AU174" s="43" t="str">
        <f>IF($I174&lt;C$14,MIN(Payline!J$5/10,COUNTIF(J172:J174,$AU$1))+MIN(Payline!J$4/10,COUNTIF(J173:J175,$AU$1))+MIN(Payline!J$3/10,COUNTIF(J174:J176,$AU$1)),"")</f>
        <v/>
      </c>
      <c r="AV174" s="43" t="str">
        <f>IF($I174&lt;D$14,MIN(Payline!K$5/10,COUNTIF(K172:K174,$AU$1))+MIN(Payline!K$4/10,COUNTIF(K173:K175,$AU$1))+MIN(Payline!K$3/10,COUNTIF(K174:K176,$AU$1)),"")</f>
        <v/>
      </c>
      <c r="AW174" s="43" t="str">
        <f>IF($I174&lt;E$14,MIN(Payline!L$5/10,COUNTIF(L172:L174,$AU$1))+MIN(Payline!L$4/10,COUNTIF(L173:L175,$AU$1))+MIN(Payline!L$3/10,COUNTIF(L174:L176,$AU$1)),"")</f>
        <v/>
      </c>
      <c r="AX174" s="43" t="str">
        <f>IF($I174&lt;F$14,MIN(Payline!M$5/10,COUNTIF(M172:M174,$AU$1))+MIN(Payline!M$4/10,COUNTIF(M173:M175,$AU$1))+MIN(Payline!M$3/10,COUNTIF(M174:M176,$AU$1)),"")</f>
        <v/>
      </c>
      <c r="AY174" s="43" t="str">
        <f>IF($I174&lt;G$14,MIN(Payline!N$5/10,COUNTIF(N172:N174,$AU$1))+MIN(Payline!N$4/10,COUNTIF(N173:N175,$AU$1))+MIN(Payline!N$3/10,COUNTIF(N174:N176,$AU$1)),"")</f>
        <v/>
      </c>
      <c r="AZ174" s="46">
        <v>170</v>
      </c>
      <c r="BA174" s="43" t="str">
        <f>IF($I174&lt;C$14,MIN(Payline!J$5/10,COUNTIF(J172:J174,$BA$1))+MIN(Payline!J$4/10,COUNTIF(J173:J175,$BA$1))+MIN(Payline!J$3/10,COUNTIF(J174:J176,$BA$1)),"")</f>
        <v/>
      </c>
      <c r="BB174" s="43" t="str">
        <f>IF($I174&lt;D$14,MIN(Payline!K$5/10,COUNTIF(K172:K174,$BA$1))+MIN(Payline!K$4/10,COUNTIF(K173:K175,$BA$1))+MIN(Payline!K$3/10,COUNTIF(K174:K176,$BA$1)),"")</f>
        <v/>
      </c>
      <c r="BC174" s="43" t="str">
        <f>IF($I174&lt;E$14,MIN(Payline!L$5/10,COUNTIF(L172:L174,$BA$1))+MIN(Payline!L$4/10,COUNTIF(L173:L175,$BA$1))+MIN(Payline!L$3/10,COUNTIF(L174:L176,$BA$1)),"")</f>
        <v/>
      </c>
      <c r="BD174" s="43" t="str">
        <f>IF($I174&lt;F$14,MIN(Payline!M$5/10,COUNTIF(M172:M174,$BA$1))+MIN(Payline!M$4/10,COUNTIF(M173:M175,$BA$1))+MIN(Payline!M$3/10,COUNTIF(M174:M176,$BA$1)),"")</f>
        <v/>
      </c>
      <c r="BE174" s="43" t="str">
        <f>IF($I174&lt;G$14,MIN(Payline!N$5/10,COUNTIF(N172:N174,$BA$1))+MIN(Payline!N$4/10,COUNTIF(N173:N175,$BA$1))+MIN(Payline!N$3/10,COUNTIF(N174:N176,$BA$1)),"")</f>
        <v/>
      </c>
      <c r="BF174" s="46">
        <v>170</v>
      </c>
      <c r="BG174" s="43" t="str">
        <f>IF($I174&lt;C$14,MIN(Payline!J$5/10,COUNTIF(J172:J174,$BG$1))+MIN(Payline!J$4/10,COUNTIF(J173:J175,$BG$1))+MIN(Payline!J$3/10,COUNTIF(J174:J176,$BG$1)),"")</f>
        <v/>
      </c>
      <c r="BH174" s="43" t="str">
        <f>IF($I174&lt;D$14,MIN(Payline!K$5/10,COUNTIF(K172:K174,$BG$1))+MIN(Payline!K$4/10,COUNTIF(K173:K175,$BG$1))+MIN(Payline!K$3/10,COUNTIF(K174:K176,$BG$1)),"")</f>
        <v/>
      </c>
      <c r="BI174" s="43" t="str">
        <f>IF($I174&lt;E$14,MIN(Payline!L$5/10,COUNTIF(L172:L174,$BG$1))+MIN(Payline!L$4/10,COUNTIF(L173:L175,$BG$1))+MIN(Payline!L$3/10,COUNTIF(L174:L176,$BG$1)),"")</f>
        <v/>
      </c>
      <c r="BJ174" s="43" t="str">
        <f>IF($I174&lt;F$14,MIN(Payline!M$5/10,COUNTIF(M172:M174,$BG$1))+MIN(Payline!M$4/10,COUNTIF(M173:M175,$BG$1))+MIN(Payline!M$3/10,COUNTIF(M174:M176,$BG$1)),"")</f>
        <v/>
      </c>
      <c r="BK174" s="43" t="str">
        <f>IF($I174&lt;G$14,MIN(Payline!N$5/10,COUNTIF(N172:N174,$BG$1))+MIN(Payline!N$4/10,COUNTIF(N173:N175,$BG$1))+MIN(Payline!N$3/10,COUNTIF(N174:N176,$BG$1)),"")</f>
        <v/>
      </c>
      <c r="BL174" s="46">
        <v>170</v>
      </c>
      <c r="BM174" s="43" t="str">
        <f>IF($I174&lt;C$14,MIN(Payline!J$5/10,COUNTIF(J172:J174,$BM$1))+MIN(Payline!J$4/10,COUNTIF(J173:J175,$BM$1))+MIN(Payline!J$3/10,COUNTIF(J174:J176,$BM$1)),"")</f>
        <v/>
      </c>
      <c r="BN174" s="43" t="str">
        <f>IF($I174&lt;D$14,MIN(Payline!K$5/10,COUNTIF(K172:K174,$BM$1))+MIN(Payline!K$4/10,COUNTIF(K173:K175,$BM$1))+MIN(Payline!K$3/10,COUNTIF(K174:K176,$BM$1)),"")</f>
        <v/>
      </c>
      <c r="BO174" s="43" t="str">
        <f>IF($I174&lt;E$14,MIN(Payline!L$5/10,COUNTIF(L172:L174,$BM$1))+MIN(Payline!L$4/10,COUNTIF(L173:L175,$BM$1))+MIN(Payline!L$3/10,COUNTIF(L174:L176,$BM$1)),"")</f>
        <v/>
      </c>
      <c r="BP174" s="43" t="str">
        <f>IF($I174&lt;F$14,MIN(Payline!M$5/10,COUNTIF(M172:M174,$BM$1))+MIN(Payline!M$4/10,COUNTIF(M173:M175,$BM$1))+MIN(Payline!M$3/10,COUNTIF(M174:M176,$BM$1)),"")</f>
        <v/>
      </c>
      <c r="BQ174" s="161" t="str">
        <f>IF($I174&lt;G$14,MIN(Payline!N$5/10,COUNTIF(N172:N174,$BM$1))+MIN(Payline!N$4/10,COUNTIF(N173:N175,$BM$1))+MIN(Payline!N$3/10,COUNTIF(N174:N176,$BM$1)),"")</f>
        <v/>
      </c>
    </row>
    <row r="175" spans="1:69">
      <c r="A175" s="90" t="s">
        <v>13</v>
      </c>
      <c r="B175" s="63">
        <v>1</v>
      </c>
      <c r="C175" s="90">
        <f t="shared" ca="1" si="43"/>
        <v>0.89999999999999991</v>
      </c>
      <c r="D175" s="43">
        <f t="shared" ca="1" si="44"/>
        <v>1.2000000000000002</v>
      </c>
      <c r="E175" s="43">
        <f t="shared" ca="1" si="45"/>
        <v>0.89999999999999991</v>
      </c>
      <c r="F175" s="43">
        <f t="shared" ca="1" si="46"/>
        <v>0.89999999999999991</v>
      </c>
      <c r="G175" s="89">
        <f t="shared" ca="1" si="47"/>
        <v>0.89999999999999991</v>
      </c>
      <c r="I175" s="84">
        <v>171</v>
      </c>
      <c r="J175" s="83"/>
      <c r="K175" s="83"/>
      <c r="L175" s="83"/>
      <c r="M175" s="83"/>
      <c r="N175" s="83"/>
      <c r="P175" s="46">
        <v>171</v>
      </c>
      <c r="Q175" s="43" t="str">
        <f>IF($I175&lt;C$14,MIN(Payline!J$5/10,COUNTIF(J173:J175,$Q$1))+MIN(Payline!J$4/10,COUNTIF(J174:J176,$Q$1))+MIN(Payline!J$3/10,COUNTIF(J175:J177,$Q$1)),"")</f>
        <v/>
      </c>
      <c r="R175" s="43" t="str">
        <f>IF($I175&lt;D$14,MIN(Payline!K$5/10,COUNTIF(K173:K175,$Q$1))+MIN(Payline!K$4/10,COUNTIF(K174:K176,$Q$1))+MIN(Payline!K$3/10,COUNTIF(K175:K177,$Q$1)),"")</f>
        <v/>
      </c>
      <c r="S175" s="43" t="str">
        <f>IF($I175&lt;E$14,MIN(Payline!L$5/10,COUNTIF(L173:L175,$Q$1))+MIN(Payline!L$4/10,COUNTIF(L174:L176,$Q$1))+MIN(Payline!L$3/10,COUNTIF(L175:L177,$Q$1)),"")</f>
        <v/>
      </c>
      <c r="T175" s="43" t="str">
        <f>IF($I175&lt;F$14,MIN(Payline!M$5/10,COUNTIF(M173:M175,$Q$1))+MIN(Payline!M$4/10,COUNTIF(M174:M176,$Q$1))+MIN(Payline!M$3/10,COUNTIF(M175:M177,$Q$1)),"")</f>
        <v/>
      </c>
      <c r="U175" s="43" t="str">
        <f>IF($I175&lt;G$14,MIN(Payline!N$5/10,COUNTIF(N173:N175,$Q$1))+MIN(Payline!N$4/10,COUNTIF(N174:N176,$Q$1))+MIN(Payline!N$3/10,COUNTIF(N175:N177,$Q$1)),"")</f>
        <v/>
      </c>
      <c r="V175" s="46">
        <v>171</v>
      </c>
      <c r="W175" s="43" t="str">
        <f>IF($I175&lt;C$14,MIN(Payline!J$5/10,COUNTIF(J173:J175,$W$1))+MIN(Payline!J$4/10,COUNTIF(J174:J176,$W$1))+MIN(Payline!J$3/10,COUNTIF(J175:J177,$W$1)),"")</f>
        <v/>
      </c>
      <c r="X175" s="43" t="str">
        <f>IF($I175&lt;D$14,MIN(Payline!K$5/10,COUNTIF(K173:K175,$W$1))+MIN(Payline!K$4/10,COUNTIF(K174:K176,$W$1))+MIN(Payline!K$3/10,COUNTIF(K175:K177,$W$1)),"")</f>
        <v/>
      </c>
      <c r="Y175" s="43" t="str">
        <f>IF($I175&lt;E$14,MIN(Payline!L$5/10,COUNTIF(L173:L175,$W$1))+MIN(Payline!L$4/10,COUNTIF(L174:L176,$W$1))+MIN(Payline!L$3/10,COUNTIF(L175:L177,$W$1)),"")</f>
        <v/>
      </c>
      <c r="Z175" s="43" t="str">
        <f>IF($I175&lt;F$14,MIN(Payline!M$5/10,COUNTIF(M173:M175,$W$1))+MIN(Payline!M$4/10,COUNTIF(M174:M176,$W$1))+MIN(Payline!M$3/10,COUNTIF(M175:M177,$W$1)),"")</f>
        <v/>
      </c>
      <c r="AA175" s="43" t="str">
        <f>IF($I175&lt;G$14,MIN(Payline!N$5/10,COUNTIF(N173:N175,$W$1))+MIN(Payline!N$4/10,COUNTIF(N174:N176,$W$1))+MIN(Payline!N$3/10,COUNTIF(N175:N177,$W$1)),"")</f>
        <v/>
      </c>
      <c r="AB175" s="46">
        <v>171</v>
      </c>
      <c r="AC175" s="43" t="str">
        <f>IF($I175&lt;C$14,MIN(Payline!J$5/10,COUNTIF(J173:J175,$AC$1))+MIN(Payline!J$4/10,COUNTIF(J174:J176,$AC$1))+MIN(Payline!J$3/10,COUNTIF(J175:J177,$AC$1)),"")</f>
        <v/>
      </c>
      <c r="AD175" s="43" t="str">
        <f>IF($I175&lt;D$14,MIN(Payline!K$5/10,COUNTIF(K173:K175,$AC$1))+MIN(Payline!K$4/10,COUNTIF(K174:K176,$AC$1))+MIN(Payline!K$3/10,COUNTIF(K175:K177,$AC$1)),"")</f>
        <v/>
      </c>
      <c r="AE175" s="43" t="str">
        <f>IF($I175&lt;E$14,MIN(Payline!L$5/10,COUNTIF(L173:L175,$AC$1))+MIN(Payline!L$4/10,COUNTIF(L174:L176,$AC$1))+MIN(Payline!L$3/10,COUNTIF(L175:L177,$AC$1)),"")</f>
        <v/>
      </c>
      <c r="AF175" s="43" t="str">
        <f>IF($I175&lt;F$14,MIN(Payline!M$5/10,COUNTIF(M173:M175,$AC$1))+MIN(Payline!M$4/10,COUNTIF(M174:M176,$AC$1))+MIN(Payline!M$3/10,COUNTIF(M175:M177,$AC$1)),"")</f>
        <v/>
      </c>
      <c r="AG175" s="43" t="str">
        <f>IF($I175&lt;G$14,MIN(Payline!N$5/10,COUNTIF(N173:N175,$AC$1))+MIN(Payline!N$4/10,COUNTIF(N174:N176,$AC$1))+MIN(Payline!N$3/10,COUNTIF(N175:N177,$AC$1)),"")</f>
        <v/>
      </c>
      <c r="AH175" s="46">
        <v>171</v>
      </c>
      <c r="AI175" s="43" t="str">
        <f>IF($I175&lt;C$14,MIN(Payline!J$5/10,COUNTIF(J173:J175,$AI$1))+MIN(Payline!J$4/10,COUNTIF(J174:J176,$AI$1))+MIN(Payline!J$3/10,COUNTIF(J175:J177,$AI$1)),"")</f>
        <v/>
      </c>
      <c r="AJ175" s="43" t="str">
        <f>IF($I175&lt;D$14,MIN(Payline!K$5/10,COUNTIF(K173:K175,$AI$1))+MIN(Payline!K$4/10,COUNTIF(K174:K176,$AI$1))+MIN(Payline!K$3/10,COUNTIF(K175:K177,$AI$1)),"")</f>
        <v/>
      </c>
      <c r="AK175" s="43" t="str">
        <f>IF($I175&lt;E$14,MIN(Payline!L$5/10,COUNTIF(L173:L175,$AI$1))+MIN(Payline!L$4/10,COUNTIF(L174:L176,$AI$1))+MIN(Payline!L$3/10,COUNTIF(L175:L177,$AI$1)),"")</f>
        <v/>
      </c>
      <c r="AL175" s="43" t="str">
        <f>IF($I175&lt;F$14,MIN(Payline!M$5/10,COUNTIF(M173:M175,$AI$1))+MIN(Payline!M$4/10,COUNTIF(M174:M176,$AI$1))+MIN(Payline!M$3/10,COUNTIF(M175:M177,$AI$1)),"")</f>
        <v/>
      </c>
      <c r="AM175" s="43" t="str">
        <f>IF($I175&lt;G$14,MIN(Payline!N$5/10,COUNTIF(N173:N175,$AI$1))+MIN(Payline!N$4/10,COUNTIF(N174:N176,$AI$1))+MIN(Payline!N$3/10,COUNTIF(N175:N177,$AI$1)),"")</f>
        <v/>
      </c>
      <c r="AN175" s="46">
        <v>171</v>
      </c>
      <c r="AO175" s="43" t="str">
        <f>IF($I175&lt;C$14,MIN(Payline!J$5/10,COUNTIF(J173:J175,$AO$1))+MIN(Payline!J$4/10,COUNTIF(J174:J176,$AO$1))+MIN(Payline!J$3/10,COUNTIF(J175:J177,$AO$1)),"")</f>
        <v/>
      </c>
      <c r="AP175" s="43" t="str">
        <f>IF($I175&lt;D$14,MIN(Payline!K$5/10,COUNTIF(K173:K175,$AO$1))+MIN(Payline!K$4/10,COUNTIF(K174:K176,$AO$1))+MIN(Payline!K$3/10,COUNTIF(K175:K177,$AO$1)),"")</f>
        <v/>
      </c>
      <c r="AQ175" s="43" t="str">
        <f>IF($I175&lt;E$14,MIN(Payline!L$5/10,COUNTIF(L173:L175,$AO$1))+MIN(Payline!L$4/10,COUNTIF(L174:L176,$AO$1))+MIN(Payline!L$3/10,COUNTIF(L175:L177,$AO$1)),"")</f>
        <v/>
      </c>
      <c r="AR175" s="43" t="str">
        <f>IF($I175&lt;F$14,MIN(Payline!M$5/10,COUNTIF(M173:M175,$AO$1))+MIN(Payline!M$4/10,COUNTIF(M174:M176,$AO$1))+MIN(Payline!M$3/10,COUNTIF(M175:M177,$AO$1)),"")</f>
        <v/>
      </c>
      <c r="AS175" s="43" t="str">
        <f>IF($I175&lt;G$14,MIN(Payline!N$5/10,COUNTIF(N173:N175,$AO$1))+MIN(Payline!N$4/10,COUNTIF(N174:N176,$AO$1))+MIN(Payline!N$3/10,COUNTIF(N175:N177,$AO$1)),"")</f>
        <v/>
      </c>
      <c r="AT175" s="46">
        <v>171</v>
      </c>
      <c r="AU175" s="43" t="str">
        <f>IF($I175&lt;C$14,MIN(Payline!J$5/10,COUNTIF(J173:J175,$AU$1))+MIN(Payline!J$4/10,COUNTIF(J174:J176,$AU$1))+MIN(Payline!J$3/10,COUNTIF(J175:J177,$AU$1)),"")</f>
        <v/>
      </c>
      <c r="AV175" s="43" t="str">
        <f>IF($I175&lt;D$14,MIN(Payline!K$5/10,COUNTIF(K173:K175,$AU$1))+MIN(Payline!K$4/10,COUNTIF(K174:K176,$AU$1))+MIN(Payline!K$3/10,COUNTIF(K175:K177,$AU$1)),"")</f>
        <v/>
      </c>
      <c r="AW175" s="43" t="str">
        <f>IF($I175&lt;E$14,MIN(Payline!L$5/10,COUNTIF(L173:L175,$AU$1))+MIN(Payline!L$4/10,COUNTIF(L174:L176,$AU$1))+MIN(Payline!L$3/10,COUNTIF(L175:L177,$AU$1)),"")</f>
        <v/>
      </c>
      <c r="AX175" s="43" t="str">
        <f>IF($I175&lt;F$14,MIN(Payline!M$5/10,COUNTIF(M173:M175,$AU$1))+MIN(Payline!M$4/10,COUNTIF(M174:M176,$AU$1))+MIN(Payline!M$3/10,COUNTIF(M175:M177,$AU$1)),"")</f>
        <v/>
      </c>
      <c r="AY175" s="43" t="str">
        <f>IF($I175&lt;G$14,MIN(Payline!N$5/10,COUNTIF(N173:N175,$AU$1))+MIN(Payline!N$4/10,COUNTIF(N174:N176,$AU$1))+MIN(Payline!N$3/10,COUNTIF(N175:N177,$AU$1)),"")</f>
        <v/>
      </c>
      <c r="AZ175" s="46">
        <v>171</v>
      </c>
      <c r="BA175" s="43" t="str">
        <f>IF($I175&lt;C$14,MIN(Payline!J$5/10,COUNTIF(J173:J175,$BA$1))+MIN(Payline!J$4/10,COUNTIF(J174:J176,$BA$1))+MIN(Payline!J$3/10,COUNTIF(J175:J177,$BA$1)),"")</f>
        <v/>
      </c>
      <c r="BB175" s="43" t="str">
        <f>IF($I175&lt;D$14,MIN(Payline!K$5/10,COUNTIF(K173:K175,$BA$1))+MIN(Payline!K$4/10,COUNTIF(K174:K176,$BA$1))+MIN(Payline!K$3/10,COUNTIF(K175:K177,$BA$1)),"")</f>
        <v/>
      </c>
      <c r="BC175" s="43" t="str">
        <f>IF($I175&lt;E$14,MIN(Payline!L$5/10,COUNTIF(L173:L175,$BA$1))+MIN(Payline!L$4/10,COUNTIF(L174:L176,$BA$1))+MIN(Payline!L$3/10,COUNTIF(L175:L177,$BA$1)),"")</f>
        <v/>
      </c>
      <c r="BD175" s="43" t="str">
        <f>IF($I175&lt;F$14,MIN(Payline!M$5/10,COUNTIF(M173:M175,$BA$1))+MIN(Payline!M$4/10,COUNTIF(M174:M176,$BA$1))+MIN(Payline!M$3/10,COUNTIF(M175:M177,$BA$1)),"")</f>
        <v/>
      </c>
      <c r="BE175" s="43" t="str">
        <f>IF($I175&lt;G$14,MIN(Payline!N$5/10,COUNTIF(N173:N175,$BA$1))+MIN(Payline!N$4/10,COUNTIF(N174:N176,$BA$1))+MIN(Payline!N$3/10,COUNTIF(N175:N177,$BA$1)),"")</f>
        <v/>
      </c>
      <c r="BF175" s="46">
        <v>171</v>
      </c>
      <c r="BG175" s="43" t="str">
        <f>IF($I175&lt;C$14,MIN(Payline!J$5/10,COUNTIF(J173:J175,$BG$1))+MIN(Payline!J$4/10,COUNTIF(J174:J176,$BG$1))+MIN(Payline!J$3/10,COUNTIF(J175:J177,$BG$1)),"")</f>
        <v/>
      </c>
      <c r="BH175" s="43" t="str">
        <f>IF($I175&lt;D$14,MIN(Payline!K$5/10,COUNTIF(K173:K175,$BG$1))+MIN(Payline!K$4/10,COUNTIF(K174:K176,$BG$1))+MIN(Payline!K$3/10,COUNTIF(K175:K177,$BG$1)),"")</f>
        <v/>
      </c>
      <c r="BI175" s="43" t="str">
        <f>IF($I175&lt;E$14,MIN(Payline!L$5/10,COUNTIF(L173:L175,$BG$1))+MIN(Payline!L$4/10,COUNTIF(L174:L176,$BG$1))+MIN(Payline!L$3/10,COUNTIF(L175:L177,$BG$1)),"")</f>
        <v/>
      </c>
      <c r="BJ175" s="43" t="str">
        <f>IF($I175&lt;F$14,MIN(Payline!M$5/10,COUNTIF(M173:M175,$BG$1))+MIN(Payline!M$4/10,COUNTIF(M174:M176,$BG$1))+MIN(Payline!M$3/10,COUNTIF(M175:M177,$BG$1)),"")</f>
        <v/>
      </c>
      <c r="BK175" s="43" t="str">
        <f>IF($I175&lt;G$14,MIN(Payline!N$5/10,COUNTIF(N173:N175,$BG$1))+MIN(Payline!N$4/10,COUNTIF(N174:N176,$BG$1))+MIN(Payline!N$3/10,COUNTIF(N175:N177,$BG$1)),"")</f>
        <v/>
      </c>
      <c r="BL175" s="46">
        <v>171</v>
      </c>
      <c r="BM175" s="43" t="str">
        <f>IF($I175&lt;C$14,MIN(Payline!J$5/10,COUNTIF(J173:J175,$BM$1))+MIN(Payline!J$4/10,COUNTIF(J174:J176,$BM$1))+MIN(Payline!J$3/10,COUNTIF(J175:J177,$BM$1)),"")</f>
        <v/>
      </c>
      <c r="BN175" s="43" t="str">
        <f>IF($I175&lt;D$14,MIN(Payline!K$5/10,COUNTIF(K173:K175,$BM$1))+MIN(Payline!K$4/10,COUNTIF(K174:K176,$BM$1))+MIN(Payline!K$3/10,COUNTIF(K175:K177,$BM$1)),"")</f>
        <v/>
      </c>
      <c r="BO175" s="43" t="str">
        <f>IF($I175&lt;E$14,MIN(Payline!L$5/10,COUNTIF(L173:L175,$BM$1))+MIN(Payline!L$4/10,COUNTIF(L174:L176,$BM$1))+MIN(Payline!L$3/10,COUNTIF(L175:L177,$BM$1)),"")</f>
        <v/>
      </c>
      <c r="BP175" s="43" t="str">
        <f>IF($I175&lt;F$14,MIN(Payline!M$5/10,COUNTIF(M173:M175,$BM$1))+MIN(Payline!M$4/10,COUNTIF(M174:M176,$BM$1))+MIN(Payline!M$3/10,COUNTIF(M175:M177,$BM$1)),"")</f>
        <v/>
      </c>
      <c r="BQ175" s="161" t="str">
        <f>IF($I175&lt;G$14,MIN(Payline!N$5/10,COUNTIF(N173:N175,$BM$1))+MIN(Payline!N$4/10,COUNTIF(N174:N176,$BM$1))+MIN(Payline!N$3/10,COUNTIF(N175:N177,$BM$1)),"")</f>
        <v/>
      </c>
    </row>
    <row r="176" spans="1:69">
      <c r="A176" s="90" t="s">
        <v>12</v>
      </c>
      <c r="B176" s="63">
        <v>2</v>
      </c>
      <c r="C176" s="90">
        <f t="shared" ca="1" si="43"/>
        <v>0</v>
      </c>
      <c r="D176" s="43">
        <f t="shared" ca="1" si="44"/>
        <v>0</v>
      </c>
      <c r="E176" s="43">
        <f t="shared" ca="1" si="45"/>
        <v>0</v>
      </c>
      <c r="F176" s="43">
        <f t="shared" ca="1" si="46"/>
        <v>0</v>
      </c>
      <c r="G176" s="89">
        <f t="shared" ca="1" si="47"/>
        <v>0</v>
      </c>
      <c r="I176" s="84">
        <v>172</v>
      </c>
      <c r="J176" s="83"/>
      <c r="K176" s="83"/>
      <c r="L176" s="83"/>
      <c r="M176" s="83"/>
      <c r="N176" s="83"/>
      <c r="P176" s="46">
        <v>172</v>
      </c>
      <c r="Q176" s="43" t="str">
        <f>IF($I176&lt;C$14,MIN(Payline!J$5/10,COUNTIF(J174:J176,$Q$1))+MIN(Payline!J$4/10,COUNTIF(J175:J177,$Q$1))+MIN(Payline!J$3/10,COUNTIF(J176:J178,$Q$1)),"")</f>
        <v/>
      </c>
      <c r="R176" s="43" t="str">
        <f>IF($I176&lt;D$14,MIN(Payline!K$5/10,COUNTIF(K174:K176,$Q$1))+MIN(Payline!K$4/10,COUNTIF(K175:K177,$Q$1))+MIN(Payline!K$3/10,COUNTIF(K176:K178,$Q$1)),"")</f>
        <v/>
      </c>
      <c r="S176" s="43" t="str">
        <f>IF($I176&lt;E$14,MIN(Payline!L$5/10,COUNTIF(L174:L176,$Q$1))+MIN(Payline!L$4/10,COUNTIF(L175:L177,$Q$1))+MIN(Payline!L$3/10,COUNTIF(L176:L178,$Q$1)),"")</f>
        <v/>
      </c>
      <c r="T176" s="43" t="str">
        <f>IF($I176&lt;F$14,MIN(Payline!M$5/10,COUNTIF(M174:M176,$Q$1))+MIN(Payline!M$4/10,COUNTIF(M175:M177,$Q$1))+MIN(Payline!M$3/10,COUNTIF(M176:M178,$Q$1)),"")</f>
        <v/>
      </c>
      <c r="U176" s="43" t="str">
        <f>IF($I176&lt;G$14,MIN(Payline!N$5/10,COUNTIF(N174:N176,$Q$1))+MIN(Payline!N$4/10,COUNTIF(N175:N177,$Q$1))+MIN(Payline!N$3/10,COUNTIF(N176:N178,$Q$1)),"")</f>
        <v/>
      </c>
      <c r="V176" s="46">
        <v>172</v>
      </c>
      <c r="W176" s="43" t="str">
        <f>IF($I176&lt;C$14,MIN(Payline!J$5/10,COUNTIF(J174:J176,$W$1))+MIN(Payline!J$4/10,COUNTIF(J175:J177,$W$1))+MIN(Payline!J$3/10,COUNTIF(J176:J178,$W$1)),"")</f>
        <v/>
      </c>
      <c r="X176" s="43" t="str">
        <f>IF($I176&lt;D$14,MIN(Payline!K$5/10,COUNTIF(K174:K176,$W$1))+MIN(Payline!K$4/10,COUNTIF(K175:K177,$W$1))+MIN(Payline!K$3/10,COUNTIF(K176:K178,$W$1)),"")</f>
        <v/>
      </c>
      <c r="Y176" s="43" t="str">
        <f>IF($I176&lt;E$14,MIN(Payline!L$5/10,COUNTIF(L174:L176,$W$1))+MIN(Payline!L$4/10,COUNTIF(L175:L177,$W$1))+MIN(Payline!L$3/10,COUNTIF(L176:L178,$W$1)),"")</f>
        <v/>
      </c>
      <c r="Z176" s="43" t="str">
        <f>IF($I176&lt;F$14,MIN(Payline!M$5/10,COUNTIF(M174:M176,$W$1))+MIN(Payline!M$4/10,COUNTIF(M175:M177,$W$1))+MIN(Payline!M$3/10,COUNTIF(M176:M178,$W$1)),"")</f>
        <v/>
      </c>
      <c r="AA176" s="43" t="str">
        <f>IF($I176&lt;G$14,MIN(Payline!N$5/10,COUNTIF(N174:N176,$W$1))+MIN(Payline!N$4/10,COUNTIF(N175:N177,$W$1))+MIN(Payline!N$3/10,COUNTIF(N176:N178,$W$1)),"")</f>
        <v/>
      </c>
      <c r="AB176" s="46">
        <v>172</v>
      </c>
      <c r="AC176" s="43" t="str">
        <f>IF($I176&lt;C$14,MIN(Payline!J$5/10,COUNTIF(J174:J176,$AC$1))+MIN(Payline!J$4/10,COUNTIF(J175:J177,$AC$1))+MIN(Payline!J$3/10,COUNTIF(J176:J178,$AC$1)),"")</f>
        <v/>
      </c>
      <c r="AD176" s="43" t="str">
        <f>IF($I176&lt;D$14,MIN(Payline!K$5/10,COUNTIF(K174:K176,$AC$1))+MIN(Payline!K$4/10,COUNTIF(K175:K177,$AC$1))+MIN(Payline!K$3/10,COUNTIF(K176:K178,$AC$1)),"")</f>
        <v/>
      </c>
      <c r="AE176" s="43" t="str">
        <f>IF($I176&lt;E$14,MIN(Payline!L$5/10,COUNTIF(L174:L176,$AC$1))+MIN(Payline!L$4/10,COUNTIF(L175:L177,$AC$1))+MIN(Payline!L$3/10,COUNTIF(L176:L178,$AC$1)),"")</f>
        <v/>
      </c>
      <c r="AF176" s="43" t="str">
        <f>IF($I176&lt;F$14,MIN(Payline!M$5/10,COUNTIF(M174:M176,$AC$1))+MIN(Payline!M$4/10,COUNTIF(M175:M177,$AC$1))+MIN(Payline!M$3/10,COUNTIF(M176:M178,$AC$1)),"")</f>
        <v/>
      </c>
      <c r="AG176" s="43" t="str">
        <f>IF($I176&lt;G$14,MIN(Payline!N$5/10,COUNTIF(N174:N176,$AC$1))+MIN(Payline!N$4/10,COUNTIF(N175:N177,$AC$1))+MIN(Payline!N$3/10,COUNTIF(N176:N178,$AC$1)),"")</f>
        <v/>
      </c>
      <c r="AH176" s="46">
        <v>172</v>
      </c>
      <c r="AI176" s="43" t="str">
        <f>IF($I176&lt;C$14,MIN(Payline!J$5/10,COUNTIF(J174:J176,$AI$1))+MIN(Payline!J$4/10,COUNTIF(J175:J177,$AI$1))+MIN(Payline!J$3/10,COUNTIF(J176:J178,$AI$1)),"")</f>
        <v/>
      </c>
      <c r="AJ176" s="43" t="str">
        <f>IF($I176&lt;D$14,MIN(Payline!K$5/10,COUNTIF(K174:K176,$AI$1))+MIN(Payline!K$4/10,COUNTIF(K175:K177,$AI$1))+MIN(Payline!K$3/10,COUNTIF(K176:K178,$AI$1)),"")</f>
        <v/>
      </c>
      <c r="AK176" s="43" t="str">
        <f>IF($I176&lt;E$14,MIN(Payline!L$5/10,COUNTIF(L174:L176,$AI$1))+MIN(Payline!L$4/10,COUNTIF(L175:L177,$AI$1))+MIN(Payline!L$3/10,COUNTIF(L176:L178,$AI$1)),"")</f>
        <v/>
      </c>
      <c r="AL176" s="43" t="str">
        <f>IF($I176&lt;F$14,MIN(Payline!M$5/10,COUNTIF(M174:M176,$AI$1))+MIN(Payline!M$4/10,COUNTIF(M175:M177,$AI$1))+MIN(Payline!M$3/10,COUNTIF(M176:M178,$AI$1)),"")</f>
        <v/>
      </c>
      <c r="AM176" s="43" t="str">
        <f>IF($I176&lt;G$14,MIN(Payline!N$5/10,COUNTIF(N174:N176,$AI$1))+MIN(Payline!N$4/10,COUNTIF(N175:N177,$AI$1))+MIN(Payline!N$3/10,COUNTIF(N176:N178,$AI$1)),"")</f>
        <v/>
      </c>
      <c r="AN176" s="46">
        <v>172</v>
      </c>
      <c r="AO176" s="43" t="str">
        <f>IF($I176&lt;C$14,MIN(Payline!J$5/10,COUNTIF(J174:J176,$AO$1))+MIN(Payline!J$4/10,COUNTIF(J175:J177,$AO$1))+MIN(Payline!J$3/10,COUNTIF(J176:J178,$AO$1)),"")</f>
        <v/>
      </c>
      <c r="AP176" s="43" t="str">
        <f>IF($I176&lt;D$14,MIN(Payline!K$5/10,COUNTIF(K174:K176,$AO$1))+MIN(Payline!K$4/10,COUNTIF(K175:K177,$AO$1))+MIN(Payline!K$3/10,COUNTIF(K176:K178,$AO$1)),"")</f>
        <v/>
      </c>
      <c r="AQ176" s="43" t="str">
        <f>IF($I176&lt;E$14,MIN(Payline!L$5/10,COUNTIF(L174:L176,$AO$1))+MIN(Payline!L$4/10,COUNTIF(L175:L177,$AO$1))+MIN(Payline!L$3/10,COUNTIF(L176:L178,$AO$1)),"")</f>
        <v/>
      </c>
      <c r="AR176" s="43" t="str">
        <f>IF($I176&lt;F$14,MIN(Payline!M$5/10,COUNTIF(M174:M176,$AO$1))+MIN(Payline!M$4/10,COUNTIF(M175:M177,$AO$1))+MIN(Payline!M$3/10,COUNTIF(M176:M178,$AO$1)),"")</f>
        <v/>
      </c>
      <c r="AS176" s="43" t="str">
        <f>IF($I176&lt;G$14,MIN(Payline!N$5/10,COUNTIF(N174:N176,$AO$1))+MIN(Payline!N$4/10,COUNTIF(N175:N177,$AO$1))+MIN(Payline!N$3/10,COUNTIF(N176:N178,$AO$1)),"")</f>
        <v/>
      </c>
      <c r="AT176" s="46">
        <v>172</v>
      </c>
      <c r="AU176" s="43" t="str">
        <f>IF($I176&lt;C$14,MIN(Payline!J$5/10,COUNTIF(J174:J176,$AU$1))+MIN(Payline!J$4/10,COUNTIF(J175:J177,$AU$1))+MIN(Payline!J$3/10,COUNTIF(J176:J178,$AU$1)),"")</f>
        <v/>
      </c>
      <c r="AV176" s="43" t="str">
        <f>IF($I176&lt;D$14,MIN(Payline!K$5/10,COUNTIF(K174:K176,$AU$1))+MIN(Payline!K$4/10,COUNTIF(K175:K177,$AU$1))+MIN(Payline!K$3/10,COUNTIF(K176:K178,$AU$1)),"")</f>
        <v/>
      </c>
      <c r="AW176" s="43" t="str">
        <f>IF($I176&lt;E$14,MIN(Payline!L$5/10,COUNTIF(L174:L176,$AU$1))+MIN(Payline!L$4/10,COUNTIF(L175:L177,$AU$1))+MIN(Payline!L$3/10,COUNTIF(L176:L178,$AU$1)),"")</f>
        <v/>
      </c>
      <c r="AX176" s="43" t="str">
        <f>IF($I176&lt;F$14,MIN(Payline!M$5/10,COUNTIF(M174:M176,$AU$1))+MIN(Payline!M$4/10,COUNTIF(M175:M177,$AU$1))+MIN(Payline!M$3/10,COUNTIF(M176:M178,$AU$1)),"")</f>
        <v/>
      </c>
      <c r="AY176" s="43" t="str">
        <f>IF($I176&lt;G$14,MIN(Payline!N$5/10,COUNTIF(N174:N176,$AU$1))+MIN(Payline!N$4/10,COUNTIF(N175:N177,$AU$1))+MIN(Payline!N$3/10,COUNTIF(N176:N178,$AU$1)),"")</f>
        <v/>
      </c>
      <c r="AZ176" s="46">
        <v>172</v>
      </c>
      <c r="BA176" s="43" t="str">
        <f>IF($I176&lt;C$14,MIN(Payline!J$5/10,COUNTIF(J174:J176,$BA$1))+MIN(Payline!J$4/10,COUNTIF(J175:J177,$BA$1))+MIN(Payline!J$3/10,COUNTIF(J176:J178,$BA$1)),"")</f>
        <v/>
      </c>
      <c r="BB176" s="43" t="str">
        <f>IF($I176&lt;D$14,MIN(Payline!K$5/10,COUNTIF(K174:K176,$BA$1))+MIN(Payline!K$4/10,COUNTIF(K175:K177,$BA$1))+MIN(Payline!K$3/10,COUNTIF(K176:K178,$BA$1)),"")</f>
        <v/>
      </c>
      <c r="BC176" s="43" t="str">
        <f>IF($I176&lt;E$14,MIN(Payline!L$5/10,COUNTIF(L174:L176,$BA$1))+MIN(Payline!L$4/10,COUNTIF(L175:L177,$BA$1))+MIN(Payline!L$3/10,COUNTIF(L176:L178,$BA$1)),"")</f>
        <v/>
      </c>
      <c r="BD176" s="43" t="str">
        <f>IF($I176&lt;F$14,MIN(Payline!M$5/10,COUNTIF(M174:M176,$BA$1))+MIN(Payline!M$4/10,COUNTIF(M175:M177,$BA$1))+MIN(Payline!M$3/10,COUNTIF(M176:M178,$BA$1)),"")</f>
        <v/>
      </c>
      <c r="BE176" s="43" t="str">
        <f>IF($I176&lt;G$14,MIN(Payline!N$5/10,COUNTIF(N174:N176,$BA$1))+MIN(Payline!N$4/10,COUNTIF(N175:N177,$BA$1))+MIN(Payline!N$3/10,COUNTIF(N176:N178,$BA$1)),"")</f>
        <v/>
      </c>
      <c r="BF176" s="46">
        <v>172</v>
      </c>
      <c r="BG176" s="43" t="str">
        <f>IF($I176&lt;C$14,MIN(Payline!J$5/10,COUNTIF(J174:J176,$BG$1))+MIN(Payline!J$4/10,COUNTIF(J175:J177,$BG$1))+MIN(Payline!J$3/10,COUNTIF(J176:J178,$BG$1)),"")</f>
        <v/>
      </c>
      <c r="BH176" s="43" t="str">
        <f>IF($I176&lt;D$14,MIN(Payline!K$5/10,COUNTIF(K174:K176,$BG$1))+MIN(Payline!K$4/10,COUNTIF(K175:K177,$BG$1))+MIN(Payline!K$3/10,COUNTIF(K176:K178,$BG$1)),"")</f>
        <v/>
      </c>
      <c r="BI176" s="43" t="str">
        <f>IF($I176&lt;E$14,MIN(Payline!L$5/10,COUNTIF(L174:L176,$BG$1))+MIN(Payline!L$4/10,COUNTIF(L175:L177,$BG$1))+MIN(Payline!L$3/10,COUNTIF(L176:L178,$BG$1)),"")</f>
        <v/>
      </c>
      <c r="BJ176" s="43" t="str">
        <f>IF($I176&lt;F$14,MIN(Payline!M$5/10,COUNTIF(M174:M176,$BG$1))+MIN(Payline!M$4/10,COUNTIF(M175:M177,$BG$1))+MIN(Payline!M$3/10,COUNTIF(M176:M178,$BG$1)),"")</f>
        <v/>
      </c>
      <c r="BK176" s="43" t="str">
        <f>IF($I176&lt;G$14,MIN(Payline!N$5/10,COUNTIF(N174:N176,$BG$1))+MIN(Payline!N$4/10,COUNTIF(N175:N177,$BG$1))+MIN(Payline!N$3/10,COUNTIF(N176:N178,$BG$1)),"")</f>
        <v/>
      </c>
      <c r="BL176" s="46">
        <v>172</v>
      </c>
      <c r="BM176" s="43" t="str">
        <f>IF($I176&lt;C$14,MIN(Payline!J$5/10,COUNTIF(J174:J176,$BM$1))+MIN(Payline!J$4/10,COUNTIF(J175:J177,$BM$1))+MIN(Payline!J$3/10,COUNTIF(J176:J178,$BM$1)),"")</f>
        <v/>
      </c>
      <c r="BN176" s="43" t="str">
        <f>IF($I176&lt;D$14,MIN(Payline!K$5/10,COUNTIF(K174:K176,$BM$1))+MIN(Payline!K$4/10,COUNTIF(K175:K177,$BM$1))+MIN(Payline!K$3/10,COUNTIF(K176:K178,$BM$1)),"")</f>
        <v/>
      </c>
      <c r="BO176" s="43" t="str">
        <f>IF($I176&lt;E$14,MIN(Payline!L$5/10,COUNTIF(L174:L176,$BM$1))+MIN(Payline!L$4/10,COUNTIF(L175:L177,$BM$1))+MIN(Payline!L$3/10,COUNTIF(L176:L178,$BM$1)),"")</f>
        <v/>
      </c>
      <c r="BP176" s="43" t="str">
        <f>IF($I176&lt;F$14,MIN(Payline!M$5/10,COUNTIF(M174:M176,$BM$1))+MIN(Payline!M$4/10,COUNTIF(M175:M177,$BM$1))+MIN(Payline!M$3/10,COUNTIF(M176:M178,$BM$1)),"")</f>
        <v/>
      </c>
      <c r="BQ176" s="161" t="str">
        <f>IF($I176&lt;G$14,MIN(Payline!N$5/10,COUNTIF(N174:N176,$BM$1))+MIN(Payline!N$4/10,COUNTIF(N175:N177,$BM$1))+MIN(Payline!N$3/10,COUNTIF(N176:N178,$BM$1)),"")</f>
        <v/>
      </c>
    </row>
    <row r="177" spans="1:69">
      <c r="A177" s="90" t="s">
        <v>11</v>
      </c>
      <c r="B177" s="63">
        <v>3</v>
      </c>
      <c r="C177" s="90">
        <f t="shared" ca="1" si="43"/>
        <v>0.6</v>
      </c>
      <c r="D177" s="43">
        <f t="shared" ca="1" si="44"/>
        <v>0.6</v>
      </c>
      <c r="E177" s="43">
        <f t="shared" ca="1" si="45"/>
        <v>0.6</v>
      </c>
      <c r="F177" s="43">
        <f t="shared" ca="1" si="46"/>
        <v>0.8</v>
      </c>
      <c r="G177" s="89">
        <f t="shared" ca="1" si="47"/>
        <v>0.6</v>
      </c>
      <c r="I177" s="84">
        <v>173</v>
      </c>
      <c r="J177" s="83"/>
      <c r="K177" s="83"/>
      <c r="L177" s="83"/>
      <c r="M177" s="83"/>
      <c r="N177" s="83"/>
      <c r="P177" s="46">
        <v>173</v>
      </c>
      <c r="Q177" s="43" t="str">
        <f>IF($I177&lt;C$14,MIN(Payline!J$5/10,COUNTIF(J175:J177,$Q$1))+MIN(Payline!J$4/10,COUNTIF(J176:J178,$Q$1))+MIN(Payline!J$3/10,COUNTIF(J177:J179,$Q$1)),"")</f>
        <v/>
      </c>
      <c r="R177" s="43" t="str">
        <f>IF($I177&lt;D$14,MIN(Payline!K$5/10,COUNTIF(K175:K177,$Q$1))+MIN(Payline!K$4/10,COUNTIF(K176:K178,$Q$1))+MIN(Payline!K$3/10,COUNTIF(K177:K179,$Q$1)),"")</f>
        <v/>
      </c>
      <c r="S177" s="43" t="str">
        <f>IF($I177&lt;E$14,MIN(Payline!L$5/10,COUNTIF(L175:L177,$Q$1))+MIN(Payline!L$4/10,COUNTIF(L176:L178,$Q$1))+MIN(Payline!L$3/10,COUNTIF(L177:L179,$Q$1)),"")</f>
        <v/>
      </c>
      <c r="T177" s="43" t="str">
        <f>IF($I177&lt;F$14,MIN(Payline!M$5/10,COUNTIF(M175:M177,$Q$1))+MIN(Payline!M$4/10,COUNTIF(M176:M178,$Q$1))+MIN(Payline!M$3/10,COUNTIF(M177:M179,$Q$1)),"")</f>
        <v/>
      </c>
      <c r="U177" s="43" t="str">
        <f>IF($I177&lt;G$14,MIN(Payline!N$5/10,COUNTIF(N175:N177,$Q$1))+MIN(Payline!N$4/10,COUNTIF(N176:N178,$Q$1))+MIN(Payline!N$3/10,COUNTIF(N177:N179,$Q$1)),"")</f>
        <v/>
      </c>
      <c r="V177" s="46">
        <v>173</v>
      </c>
      <c r="W177" s="43" t="str">
        <f>IF($I177&lt;C$14,MIN(Payline!J$5/10,COUNTIF(J175:J177,$W$1))+MIN(Payline!J$4/10,COUNTIF(J176:J178,$W$1))+MIN(Payline!J$3/10,COUNTIF(J177:J179,$W$1)),"")</f>
        <v/>
      </c>
      <c r="X177" s="43" t="str">
        <f>IF($I177&lt;D$14,MIN(Payline!K$5/10,COUNTIF(K175:K177,$W$1))+MIN(Payline!K$4/10,COUNTIF(K176:K178,$W$1))+MIN(Payline!K$3/10,COUNTIF(K177:K179,$W$1)),"")</f>
        <v/>
      </c>
      <c r="Y177" s="43" t="str">
        <f>IF($I177&lt;E$14,MIN(Payline!L$5/10,COUNTIF(L175:L177,$W$1))+MIN(Payline!L$4/10,COUNTIF(L176:L178,$W$1))+MIN(Payline!L$3/10,COUNTIF(L177:L179,$W$1)),"")</f>
        <v/>
      </c>
      <c r="Z177" s="43" t="str">
        <f>IF($I177&lt;F$14,MIN(Payline!M$5/10,COUNTIF(M175:M177,$W$1))+MIN(Payline!M$4/10,COUNTIF(M176:M178,$W$1))+MIN(Payline!M$3/10,COUNTIF(M177:M179,$W$1)),"")</f>
        <v/>
      </c>
      <c r="AA177" s="43" t="str">
        <f>IF($I177&lt;G$14,MIN(Payline!N$5/10,COUNTIF(N175:N177,$W$1))+MIN(Payline!N$4/10,COUNTIF(N176:N178,$W$1))+MIN(Payline!N$3/10,COUNTIF(N177:N179,$W$1)),"")</f>
        <v/>
      </c>
      <c r="AB177" s="46">
        <v>173</v>
      </c>
      <c r="AC177" s="43" t="str">
        <f>IF($I177&lt;C$14,MIN(Payline!J$5/10,COUNTIF(J175:J177,$AC$1))+MIN(Payline!J$4/10,COUNTIF(J176:J178,$AC$1))+MIN(Payline!J$3/10,COUNTIF(J177:J179,$AC$1)),"")</f>
        <v/>
      </c>
      <c r="AD177" s="43" t="str">
        <f>IF($I177&lt;D$14,MIN(Payline!K$5/10,COUNTIF(K175:K177,$AC$1))+MIN(Payline!K$4/10,COUNTIF(K176:K178,$AC$1))+MIN(Payline!K$3/10,COUNTIF(K177:K179,$AC$1)),"")</f>
        <v/>
      </c>
      <c r="AE177" s="43" t="str">
        <f>IF($I177&lt;E$14,MIN(Payline!L$5/10,COUNTIF(L175:L177,$AC$1))+MIN(Payline!L$4/10,COUNTIF(L176:L178,$AC$1))+MIN(Payline!L$3/10,COUNTIF(L177:L179,$AC$1)),"")</f>
        <v/>
      </c>
      <c r="AF177" s="43" t="str">
        <f>IF($I177&lt;F$14,MIN(Payline!M$5/10,COUNTIF(M175:M177,$AC$1))+MIN(Payline!M$4/10,COUNTIF(M176:M178,$AC$1))+MIN(Payline!M$3/10,COUNTIF(M177:M179,$AC$1)),"")</f>
        <v/>
      </c>
      <c r="AG177" s="43" t="str">
        <f>IF($I177&lt;G$14,MIN(Payline!N$5/10,COUNTIF(N175:N177,$AC$1))+MIN(Payline!N$4/10,COUNTIF(N176:N178,$AC$1))+MIN(Payline!N$3/10,COUNTIF(N177:N179,$AC$1)),"")</f>
        <v/>
      </c>
      <c r="AH177" s="46">
        <v>173</v>
      </c>
      <c r="AI177" s="43" t="str">
        <f>IF($I177&lt;C$14,MIN(Payline!J$5/10,COUNTIF(J175:J177,$AI$1))+MIN(Payline!J$4/10,COUNTIF(J176:J178,$AI$1))+MIN(Payline!J$3/10,COUNTIF(J177:J179,$AI$1)),"")</f>
        <v/>
      </c>
      <c r="AJ177" s="43" t="str">
        <f>IF($I177&lt;D$14,MIN(Payline!K$5/10,COUNTIF(K175:K177,$AI$1))+MIN(Payline!K$4/10,COUNTIF(K176:K178,$AI$1))+MIN(Payline!K$3/10,COUNTIF(K177:K179,$AI$1)),"")</f>
        <v/>
      </c>
      <c r="AK177" s="43" t="str">
        <f>IF($I177&lt;E$14,MIN(Payline!L$5/10,COUNTIF(L175:L177,$AI$1))+MIN(Payline!L$4/10,COUNTIF(L176:L178,$AI$1))+MIN(Payline!L$3/10,COUNTIF(L177:L179,$AI$1)),"")</f>
        <v/>
      </c>
      <c r="AL177" s="43" t="str">
        <f>IF($I177&lt;F$14,MIN(Payline!M$5/10,COUNTIF(M175:M177,$AI$1))+MIN(Payline!M$4/10,COUNTIF(M176:M178,$AI$1))+MIN(Payline!M$3/10,COUNTIF(M177:M179,$AI$1)),"")</f>
        <v/>
      </c>
      <c r="AM177" s="43" t="str">
        <f>IF($I177&lt;G$14,MIN(Payline!N$5/10,COUNTIF(N175:N177,$AI$1))+MIN(Payline!N$4/10,COUNTIF(N176:N178,$AI$1))+MIN(Payline!N$3/10,COUNTIF(N177:N179,$AI$1)),"")</f>
        <v/>
      </c>
      <c r="AN177" s="46">
        <v>173</v>
      </c>
      <c r="AO177" s="43" t="str">
        <f>IF($I177&lt;C$14,MIN(Payline!J$5/10,COUNTIF(J175:J177,$AO$1))+MIN(Payline!J$4/10,COUNTIF(J176:J178,$AO$1))+MIN(Payline!J$3/10,COUNTIF(J177:J179,$AO$1)),"")</f>
        <v/>
      </c>
      <c r="AP177" s="43" t="str">
        <f>IF($I177&lt;D$14,MIN(Payline!K$5/10,COUNTIF(K175:K177,$AO$1))+MIN(Payline!K$4/10,COUNTIF(K176:K178,$AO$1))+MIN(Payline!K$3/10,COUNTIF(K177:K179,$AO$1)),"")</f>
        <v/>
      </c>
      <c r="AQ177" s="43" t="str">
        <f>IF($I177&lt;E$14,MIN(Payline!L$5/10,COUNTIF(L175:L177,$AO$1))+MIN(Payline!L$4/10,COUNTIF(L176:L178,$AO$1))+MIN(Payline!L$3/10,COUNTIF(L177:L179,$AO$1)),"")</f>
        <v/>
      </c>
      <c r="AR177" s="43" t="str">
        <f>IF($I177&lt;F$14,MIN(Payline!M$5/10,COUNTIF(M175:M177,$AO$1))+MIN(Payline!M$4/10,COUNTIF(M176:M178,$AO$1))+MIN(Payline!M$3/10,COUNTIF(M177:M179,$AO$1)),"")</f>
        <v/>
      </c>
      <c r="AS177" s="43" t="str">
        <f>IF($I177&lt;G$14,MIN(Payline!N$5/10,COUNTIF(N175:N177,$AO$1))+MIN(Payline!N$4/10,COUNTIF(N176:N178,$AO$1))+MIN(Payline!N$3/10,COUNTIF(N177:N179,$AO$1)),"")</f>
        <v/>
      </c>
      <c r="AT177" s="46">
        <v>173</v>
      </c>
      <c r="AU177" s="43" t="str">
        <f>IF($I177&lt;C$14,MIN(Payline!J$5/10,COUNTIF(J175:J177,$AU$1))+MIN(Payline!J$4/10,COUNTIF(J176:J178,$AU$1))+MIN(Payline!J$3/10,COUNTIF(J177:J179,$AU$1)),"")</f>
        <v/>
      </c>
      <c r="AV177" s="43" t="str">
        <f>IF($I177&lt;D$14,MIN(Payline!K$5/10,COUNTIF(K175:K177,$AU$1))+MIN(Payline!K$4/10,COUNTIF(K176:K178,$AU$1))+MIN(Payline!K$3/10,COUNTIF(K177:K179,$AU$1)),"")</f>
        <v/>
      </c>
      <c r="AW177" s="43" t="str">
        <f>IF($I177&lt;E$14,MIN(Payline!L$5/10,COUNTIF(L175:L177,$AU$1))+MIN(Payline!L$4/10,COUNTIF(L176:L178,$AU$1))+MIN(Payline!L$3/10,COUNTIF(L177:L179,$AU$1)),"")</f>
        <v/>
      </c>
      <c r="AX177" s="43" t="str">
        <f>IF($I177&lt;F$14,MIN(Payline!M$5/10,COUNTIF(M175:M177,$AU$1))+MIN(Payline!M$4/10,COUNTIF(M176:M178,$AU$1))+MIN(Payline!M$3/10,COUNTIF(M177:M179,$AU$1)),"")</f>
        <v/>
      </c>
      <c r="AY177" s="43" t="str">
        <f>IF($I177&lt;G$14,MIN(Payline!N$5/10,COUNTIF(N175:N177,$AU$1))+MIN(Payline!N$4/10,COUNTIF(N176:N178,$AU$1))+MIN(Payline!N$3/10,COUNTIF(N177:N179,$AU$1)),"")</f>
        <v/>
      </c>
      <c r="AZ177" s="46">
        <v>173</v>
      </c>
      <c r="BA177" s="43" t="str">
        <f>IF($I177&lt;C$14,MIN(Payline!J$5/10,COUNTIF(J175:J177,$BA$1))+MIN(Payline!J$4/10,COUNTIF(J176:J178,$BA$1))+MIN(Payline!J$3/10,COUNTIF(J177:J179,$BA$1)),"")</f>
        <v/>
      </c>
      <c r="BB177" s="43" t="str">
        <f>IF($I177&lt;D$14,MIN(Payline!K$5/10,COUNTIF(K175:K177,$BA$1))+MIN(Payline!K$4/10,COUNTIF(K176:K178,$BA$1))+MIN(Payline!K$3/10,COUNTIF(K177:K179,$BA$1)),"")</f>
        <v/>
      </c>
      <c r="BC177" s="43" t="str">
        <f>IF($I177&lt;E$14,MIN(Payline!L$5/10,COUNTIF(L175:L177,$BA$1))+MIN(Payline!L$4/10,COUNTIF(L176:L178,$BA$1))+MIN(Payline!L$3/10,COUNTIF(L177:L179,$BA$1)),"")</f>
        <v/>
      </c>
      <c r="BD177" s="43" t="str">
        <f>IF($I177&lt;F$14,MIN(Payline!M$5/10,COUNTIF(M175:M177,$BA$1))+MIN(Payline!M$4/10,COUNTIF(M176:M178,$BA$1))+MIN(Payline!M$3/10,COUNTIF(M177:M179,$BA$1)),"")</f>
        <v/>
      </c>
      <c r="BE177" s="43" t="str">
        <f>IF($I177&lt;G$14,MIN(Payline!N$5/10,COUNTIF(N175:N177,$BA$1))+MIN(Payline!N$4/10,COUNTIF(N176:N178,$BA$1))+MIN(Payline!N$3/10,COUNTIF(N177:N179,$BA$1)),"")</f>
        <v/>
      </c>
      <c r="BF177" s="46">
        <v>173</v>
      </c>
      <c r="BG177" s="43" t="str">
        <f>IF($I177&lt;C$14,MIN(Payline!J$5/10,COUNTIF(J175:J177,$BG$1))+MIN(Payline!J$4/10,COUNTIF(J176:J178,$BG$1))+MIN(Payline!J$3/10,COUNTIF(J177:J179,$BG$1)),"")</f>
        <v/>
      </c>
      <c r="BH177" s="43" t="str">
        <f>IF($I177&lt;D$14,MIN(Payline!K$5/10,COUNTIF(K175:K177,$BG$1))+MIN(Payline!K$4/10,COUNTIF(K176:K178,$BG$1))+MIN(Payline!K$3/10,COUNTIF(K177:K179,$BG$1)),"")</f>
        <v/>
      </c>
      <c r="BI177" s="43" t="str">
        <f>IF($I177&lt;E$14,MIN(Payline!L$5/10,COUNTIF(L175:L177,$BG$1))+MIN(Payline!L$4/10,COUNTIF(L176:L178,$BG$1))+MIN(Payline!L$3/10,COUNTIF(L177:L179,$BG$1)),"")</f>
        <v/>
      </c>
      <c r="BJ177" s="43" t="str">
        <f>IF($I177&lt;F$14,MIN(Payline!M$5/10,COUNTIF(M175:M177,$BG$1))+MIN(Payline!M$4/10,COUNTIF(M176:M178,$BG$1))+MIN(Payline!M$3/10,COUNTIF(M177:M179,$BG$1)),"")</f>
        <v/>
      </c>
      <c r="BK177" s="43" t="str">
        <f>IF($I177&lt;G$14,MIN(Payline!N$5/10,COUNTIF(N175:N177,$BG$1))+MIN(Payline!N$4/10,COUNTIF(N176:N178,$BG$1))+MIN(Payline!N$3/10,COUNTIF(N177:N179,$BG$1)),"")</f>
        <v/>
      </c>
      <c r="BL177" s="46">
        <v>173</v>
      </c>
      <c r="BM177" s="43" t="str">
        <f>IF($I177&lt;C$14,MIN(Payline!J$5/10,COUNTIF(J175:J177,$BM$1))+MIN(Payline!J$4/10,COUNTIF(J176:J178,$BM$1))+MIN(Payline!J$3/10,COUNTIF(J177:J179,$BM$1)),"")</f>
        <v/>
      </c>
      <c r="BN177" s="43" t="str">
        <f>IF($I177&lt;D$14,MIN(Payline!K$5/10,COUNTIF(K175:K177,$BM$1))+MIN(Payline!K$4/10,COUNTIF(K176:K178,$BM$1))+MIN(Payline!K$3/10,COUNTIF(K177:K179,$BM$1)),"")</f>
        <v/>
      </c>
      <c r="BO177" s="43" t="str">
        <f>IF($I177&lt;E$14,MIN(Payline!L$5/10,COUNTIF(L175:L177,$BM$1))+MIN(Payline!L$4/10,COUNTIF(L176:L178,$BM$1))+MIN(Payline!L$3/10,COUNTIF(L177:L179,$BM$1)),"")</f>
        <v/>
      </c>
      <c r="BP177" s="43" t="str">
        <f>IF($I177&lt;F$14,MIN(Payline!M$5/10,COUNTIF(M175:M177,$BM$1))+MIN(Payline!M$4/10,COUNTIF(M176:M178,$BM$1))+MIN(Payline!M$3/10,COUNTIF(M177:M179,$BM$1)),"")</f>
        <v/>
      </c>
      <c r="BQ177" s="161" t="str">
        <f>IF($I177&lt;G$14,MIN(Payline!N$5/10,COUNTIF(N175:N177,$BM$1))+MIN(Payline!N$4/10,COUNTIF(N176:N178,$BM$1))+MIN(Payline!N$3/10,COUNTIF(N177:N179,$BM$1)),"")</f>
        <v/>
      </c>
    </row>
    <row r="178" spans="1:69">
      <c r="A178" s="90" t="s">
        <v>10</v>
      </c>
      <c r="B178" s="63">
        <v>4</v>
      </c>
      <c r="C178" s="90">
        <f t="shared" ca="1" si="43"/>
        <v>2.2999999999999998</v>
      </c>
      <c r="D178" s="43">
        <f t="shared" ca="1" si="44"/>
        <v>2.1</v>
      </c>
      <c r="E178" s="43">
        <f t="shared" ca="1" si="45"/>
        <v>2.2999999999999998</v>
      </c>
      <c r="F178" s="43">
        <f t="shared" ca="1" si="46"/>
        <v>2.5999999999999996</v>
      </c>
      <c r="G178" s="89">
        <f t="shared" ca="1" si="47"/>
        <v>2.2999999999999998</v>
      </c>
      <c r="I178" s="84">
        <v>174</v>
      </c>
      <c r="J178" s="83"/>
      <c r="K178" s="83"/>
      <c r="L178" s="83"/>
      <c r="M178" s="83"/>
      <c r="N178" s="83"/>
      <c r="P178" s="46">
        <v>174</v>
      </c>
      <c r="Q178" s="43" t="str">
        <f>IF($I178&lt;C$14,MIN(Payline!J$5/10,COUNTIF(J176:J178,$Q$1))+MIN(Payline!J$4/10,COUNTIF(J177:J179,$Q$1))+MIN(Payline!J$3/10,COUNTIF(J178:J180,$Q$1)),"")</f>
        <v/>
      </c>
      <c r="R178" s="43" t="str">
        <f>IF($I178&lt;D$14,MIN(Payline!K$5/10,COUNTIF(K176:K178,$Q$1))+MIN(Payline!K$4/10,COUNTIF(K177:K179,$Q$1))+MIN(Payline!K$3/10,COUNTIF(K178:K180,$Q$1)),"")</f>
        <v/>
      </c>
      <c r="S178" s="43" t="str">
        <f>IF($I178&lt;E$14,MIN(Payline!L$5/10,COUNTIF(L176:L178,$Q$1))+MIN(Payline!L$4/10,COUNTIF(L177:L179,$Q$1))+MIN(Payline!L$3/10,COUNTIF(L178:L180,$Q$1)),"")</f>
        <v/>
      </c>
      <c r="T178" s="43" t="str">
        <f>IF($I178&lt;F$14,MIN(Payline!M$5/10,COUNTIF(M176:M178,$Q$1))+MIN(Payline!M$4/10,COUNTIF(M177:M179,$Q$1))+MIN(Payline!M$3/10,COUNTIF(M178:M180,$Q$1)),"")</f>
        <v/>
      </c>
      <c r="U178" s="43" t="str">
        <f>IF($I178&lt;G$14,MIN(Payline!N$5/10,COUNTIF(N176:N178,$Q$1))+MIN(Payline!N$4/10,COUNTIF(N177:N179,$Q$1))+MIN(Payline!N$3/10,COUNTIF(N178:N180,$Q$1)),"")</f>
        <v/>
      </c>
      <c r="V178" s="46">
        <v>174</v>
      </c>
      <c r="W178" s="43" t="str">
        <f>IF($I178&lt;C$14,MIN(Payline!J$5/10,COUNTIF(J176:J178,$W$1))+MIN(Payline!J$4/10,COUNTIF(J177:J179,$W$1))+MIN(Payline!J$3/10,COUNTIF(J178:J180,$W$1)),"")</f>
        <v/>
      </c>
      <c r="X178" s="43" t="str">
        <f>IF($I178&lt;D$14,MIN(Payline!K$5/10,COUNTIF(K176:K178,$W$1))+MIN(Payline!K$4/10,COUNTIF(K177:K179,$W$1))+MIN(Payline!K$3/10,COUNTIF(K178:K180,$W$1)),"")</f>
        <v/>
      </c>
      <c r="Y178" s="43" t="str">
        <f>IF($I178&lt;E$14,MIN(Payline!L$5/10,COUNTIF(L176:L178,$W$1))+MIN(Payline!L$4/10,COUNTIF(L177:L179,$W$1))+MIN(Payline!L$3/10,COUNTIF(L178:L180,$W$1)),"")</f>
        <v/>
      </c>
      <c r="Z178" s="43" t="str">
        <f>IF($I178&lt;F$14,MIN(Payline!M$5/10,COUNTIF(M176:M178,$W$1))+MIN(Payline!M$4/10,COUNTIF(M177:M179,$W$1))+MIN(Payline!M$3/10,COUNTIF(M178:M180,$W$1)),"")</f>
        <v/>
      </c>
      <c r="AA178" s="43" t="str">
        <f>IF($I178&lt;G$14,MIN(Payline!N$5/10,COUNTIF(N176:N178,$W$1))+MIN(Payline!N$4/10,COUNTIF(N177:N179,$W$1))+MIN(Payline!N$3/10,COUNTIF(N178:N180,$W$1)),"")</f>
        <v/>
      </c>
      <c r="AB178" s="46">
        <v>174</v>
      </c>
      <c r="AC178" s="43" t="str">
        <f>IF($I178&lt;C$14,MIN(Payline!J$5/10,COUNTIF(J176:J178,$AC$1))+MIN(Payline!J$4/10,COUNTIF(J177:J179,$AC$1))+MIN(Payline!J$3/10,COUNTIF(J178:J180,$AC$1)),"")</f>
        <v/>
      </c>
      <c r="AD178" s="43" t="str">
        <f>IF($I178&lt;D$14,MIN(Payline!K$5/10,COUNTIF(K176:K178,$AC$1))+MIN(Payline!K$4/10,COUNTIF(K177:K179,$AC$1))+MIN(Payline!K$3/10,COUNTIF(K178:K180,$AC$1)),"")</f>
        <v/>
      </c>
      <c r="AE178" s="43" t="str">
        <f>IF($I178&lt;E$14,MIN(Payline!L$5/10,COUNTIF(L176:L178,$AC$1))+MIN(Payline!L$4/10,COUNTIF(L177:L179,$AC$1))+MIN(Payline!L$3/10,COUNTIF(L178:L180,$AC$1)),"")</f>
        <v/>
      </c>
      <c r="AF178" s="43" t="str">
        <f>IF($I178&lt;F$14,MIN(Payline!M$5/10,COUNTIF(M176:M178,$AC$1))+MIN(Payline!M$4/10,COUNTIF(M177:M179,$AC$1))+MIN(Payline!M$3/10,COUNTIF(M178:M180,$AC$1)),"")</f>
        <v/>
      </c>
      <c r="AG178" s="43" t="str">
        <f>IF($I178&lt;G$14,MIN(Payline!N$5/10,COUNTIF(N176:N178,$AC$1))+MIN(Payline!N$4/10,COUNTIF(N177:N179,$AC$1))+MIN(Payline!N$3/10,COUNTIF(N178:N180,$AC$1)),"")</f>
        <v/>
      </c>
      <c r="AH178" s="46">
        <v>174</v>
      </c>
      <c r="AI178" s="43" t="str">
        <f>IF($I178&lt;C$14,MIN(Payline!J$5/10,COUNTIF(J176:J178,$AI$1))+MIN(Payline!J$4/10,COUNTIF(J177:J179,$AI$1))+MIN(Payline!J$3/10,COUNTIF(J178:J180,$AI$1)),"")</f>
        <v/>
      </c>
      <c r="AJ178" s="43" t="str">
        <f>IF($I178&lt;D$14,MIN(Payline!K$5/10,COUNTIF(K176:K178,$AI$1))+MIN(Payline!K$4/10,COUNTIF(K177:K179,$AI$1))+MIN(Payline!K$3/10,COUNTIF(K178:K180,$AI$1)),"")</f>
        <v/>
      </c>
      <c r="AK178" s="43" t="str">
        <f>IF($I178&lt;E$14,MIN(Payline!L$5/10,COUNTIF(L176:L178,$AI$1))+MIN(Payline!L$4/10,COUNTIF(L177:L179,$AI$1))+MIN(Payline!L$3/10,COUNTIF(L178:L180,$AI$1)),"")</f>
        <v/>
      </c>
      <c r="AL178" s="43" t="str">
        <f>IF($I178&lt;F$14,MIN(Payline!M$5/10,COUNTIF(M176:M178,$AI$1))+MIN(Payline!M$4/10,COUNTIF(M177:M179,$AI$1))+MIN(Payline!M$3/10,COUNTIF(M178:M180,$AI$1)),"")</f>
        <v/>
      </c>
      <c r="AM178" s="43" t="str">
        <f>IF($I178&lt;G$14,MIN(Payline!N$5/10,COUNTIF(N176:N178,$AI$1))+MIN(Payline!N$4/10,COUNTIF(N177:N179,$AI$1))+MIN(Payline!N$3/10,COUNTIF(N178:N180,$AI$1)),"")</f>
        <v/>
      </c>
      <c r="AN178" s="46">
        <v>174</v>
      </c>
      <c r="AO178" s="43" t="str">
        <f>IF($I178&lt;C$14,MIN(Payline!J$5/10,COUNTIF(J176:J178,$AO$1))+MIN(Payline!J$4/10,COUNTIF(J177:J179,$AO$1))+MIN(Payline!J$3/10,COUNTIF(J178:J180,$AO$1)),"")</f>
        <v/>
      </c>
      <c r="AP178" s="43" t="str">
        <f>IF($I178&lt;D$14,MIN(Payline!K$5/10,COUNTIF(K176:K178,$AO$1))+MIN(Payline!K$4/10,COUNTIF(K177:K179,$AO$1))+MIN(Payline!K$3/10,COUNTIF(K178:K180,$AO$1)),"")</f>
        <v/>
      </c>
      <c r="AQ178" s="43" t="str">
        <f>IF($I178&lt;E$14,MIN(Payline!L$5/10,COUNTIF(L176:L178,$AO$1))+MIN(Payline!L$4/10,COUNTIF(L177:L179,$AO$1))+MIN(Payline!L$3/10,COUNTIF(L178:L180,$AO$1)),"")</f>
        <v/>
      </c>
      <c r="AR178" s="43" t="str">
        <f>IF($I178&lt;F$14,MIN(Payline!M$5/10,COUNTIF(M176:M178,$AO$1))+MIN(Payline!M$4/10,COUNTIF(M177:M179,$AO$1))+MIN(Payline!M$3/10,COUNTIF(M178:M180,$AO$1)),"")</f>
        <v/>
      </c>
      <c r="AS178" s="43" t="str">
        <f>IF($I178&lt;G$14,MIN(Payline!N$5/10,COUNTIF(N176:N178,$AO$1))+MIN(Payline!N$4/10,COUNTIF(N177:N179,$AO$1))+MIN(Payline!N$3/10,COUNTIF(N178:N180,$AO$1)),"")</f>
        <v/>
      </c>
      <c r="AT178" s="46">
        <v>174</v>
      </c>
      <c r="AU178" s="43" t="str">
        <f>IF($I178&lt;C$14,MIN(Payline!J$5/10,COUNTIF(J176:J178,$AU$1))+MIN(Payline!J$4/10,COUNTIF(J177:J179,$AU$1))+MIN(Payline!J$3/10,COUNTIF(J178:J180,$AU$1)),"")</f>
        <v/>
      </c>
      <c r="AV178" s="43" t="str">
        <f>IF($I178&lt;D$14,MIN(Payline!K$5/10,COUNTIF(K176:K178,$AU$1))+MIN(Payline!K$4/10,COUNTIF(K177:K179,$AU$1))+MIN(Payline!K$3/10,COUNTIF(K178:K180,$AU$1)),"")</f>
        <v/>
      </c>
      <c r="AW178" s="43" t="str">
        <f>IF($I178&lt;E$14,MIN(Payline!L$5/10,COUNTIF(L176:L178,$AU$1))+MIN(Payline!L$4/10,COUNTIF(L177:L179,$AU$1))+MIN(Payline!L$3/10,COUNTIF(L178:L180,$AU$1)),"")</f>
        <v/>
      </c>
      <c r="AX178" s="43" t="str">
        <f>IF($I178&lt;F$14,MIN(Payline!M$5/10,COUNTIF(M176:M178,$AU$1))+MIN(Payline!M$4/10,COUNTIF(M177:M179,$AU$1))+MIN(Payline!M$3/10,COUNTIF(M178:M180,$AU$1)),"")</f>
        <v/>
      </c>
      <c r="AY178" s="43" t="str">
        <f>IF($I178&lt;G$14,MIN(Payline!N$5/10,COUNTIF(N176:N178,$AU$1))+MIN(Payline!N$4/10,COUNTIF(N177:N179,$AU$1))+MIN(Payline!N$3/10,COUNTIF(N178:N180,$AU$1)),"")</f>
        <v/>
      </c>
      <c r="AZ178" s="46">
        <v>174</v>
      </c>
      <c r="BA178" s="43" t="str">
        <f>IF($I178&lt;C$14,MIN(Payline!J$5/10,COUNTIF(J176:J178,$BA$1))+MIN(Payline!J$4/10,COUNTIF(J177:J179,$BA$1))+MIN(Payline!J$3/10,COUNTIF(J178:J180,$BA$1)),"")</f>
        <v/>
      </c>
      <c r="BB178" s="43" t="str">
        <f>IF($I178&lt;D$14,MIN(Payline!K$5/10,COUNTIF(K176:K178,$BA$1))+MIN(Payline!K$4/10,COUNTIF(K177:K179,$BA$1))+MIN(Payline!K$3/10,COUNTIF(K178:K180,$BA$1)),"")</f>
        <v/>
      </c>
      <c r="BC178" s="43" t="str">
        <f>IF($I178&lt;E$14,MIN(Payline!L$5/10,COUNTIF(L176:L178,$BA$1))+MIN(Payline!L$4/10,COUNTIF(L177:L179,$BA$1))+MIN(Payline!L$3/10,COUNTIF(L178:L180,$BA$1)),"")</f>
        <v/>
      </c>
      <c r="BD178" s="43" t="str">
        <f>IF($I178&lt;F$14,MIN(Payline!M$5/10,COUNTIF(M176:M178,$BA$1))+MIN(Payline!M$4/10,COUNTIF(M177:M179,$BA$1))+MIN(Payline!M$3/10,COUNTIF(M178:M180,$BA$1)),"")</f>
        <v/>
      </c>
      <c r="BE178" s="43" t="str">
        <f>IF($I178&lt;G$14,MIN(Payline!N$5/10,COUNTIF(N176:N178,$BA$1))+MIN(Payline!N$4/10,COUNTIF(N177:N179,$BA$1))+MIN(Payline!N$3/10,COUNTIF(N178:N180,$BA$1)),"")</f>
        <v/>
      </c>
      <c r="BF178" s="46">
        <v>174</v>
      </c>
      <c r="BG178" s="43" t="str">
        <f>IF($I178&lt;C$14,MIN(Payline!J$5/10,COUNTIF(J176:J178,$BG$1))+MIN(Payline!J$4/10,COUNTIF(J177:J179,$BG$1))+MIN(Payline!J$3/10,COUNTIF(J178:J180,$BG$1)),"")</f>
        <v/>
      </c>
      <c r="BH178" s="43" t="str">
        <f>IF($I178&lt;D$14,MIN(Payline!K$5/10,COUNTIF(K176:K178,$BG$1))+MIN(Payline!K$4/10,COUNTIF(K177:K179,$BG$1))+MIN(Payline!K$3/10,COUNTIF(K178:K180,$BG$1)),"")</f>
        <v/>
      </c>
      <c r="BI178" s="43" t="str">
        <f>IF($I178&lt;E$14,MIN(Payline!L$5/10,COUNTIF(L176:L178,$BG$1))+MIN(Payline!L$4/10,COUNTIF(L177:L179,$BG$1))+MIN(Payline!L$3/10,COUNTIF(L178:L180,$BG$1)),"")</f>
        <v/>
      </c>
      <c r="BJ178" s="43" t="str">
        <f>IF($I178&lt;F$14,MIN(Payline!M$5/10,COUNTIF(M176:M178,$BG$1))+MIN(Payline!M$4/10,COUNTIF(M177:M179,$BG$1))+MIN(Payline!M$3/10,COUNTIF(M178:M180,$BG$1)),"")</f>
        <v/>
      </c>
      <c r="BK178" s="43" t="str">
        <f>IF($I178&lt;G$14,MIN(Payline!N$5/10,COUNTIF(N176:N178,$BG$1))+MIN(Payline!N$4/10,COUNTIF(N177:N179,$BG$1))+MIN(Payline!N$3/10,COUNTIF(N178:N180,$BG$1)),"")</f>
        <v/>
      </c>
      <c r="BL178" s="46">
        <v>174</v>
      </c>
      <c r="BM178" s="43" t="str">
        <f>IF($I178&lt;C$14,MIN(Payline!J$5/10,COUNTIF(J176:J178,$BM$1))+MIN(Payline!J$4/10,COUNTIF(J177:J179,$BM$1))+MIN(Payline!J$3/10,COUNTIF(J178:J180,$BM$1)),"")</f>
        <v/>
      </c>
      <c r="BN178" s="43" t="str">
        <f>IF($I178&lt;D$14,MIN(Payline!K$5/10,COUNTIF(K176:K178,$BM$1))+MIN(Payline!K$4/10,COUNTIF(K177:K179,$BM$1))+MIN(Payline!K$3/10,COUNTIF(K178:K180,$BM$1)),"")</f>
        <v/>
      </c>
      <c r="BO178" s="43" t="str">
        <f>IF($I178&lt;E$14,MIN(Payline!L$5/10,COUNTIF(L176:L178,$BM$1))+MIN(Payline!L$4/10,COUNTIF(L177:L179,$BM$1))+MIN(Payline!L$3/10,COUNTIF(L178:L180,$BM$1)),"")</f>
        <v/>
      </c>
      <c r="BP178" s="43" t="str">
        <f>IF($I178&lt;F$14,MIN(Payline!M$5/10,COUNTIF(M176:M178,$BM$1))+MIN(Payline!M$4/10,COUNTIF(M177:M179,$BM$1))+MIN(Payline!M$3/10,COUNTIF(M178:M180,$BM$1)),"")</f>
        <v/>
      </c>
      <c r="BQ178" s="161" t="str">
        <f>IF($I178&lt;G$14,MIN(Payline!N$5/10,COUNTIF(N176:N178,$BM$1))+MIN(Payline!N$4/10,COUNTIF(N177:N179,$BM$1))+MIN(Payline!N$3/10,COUNTIF(N178:N180,$BM$1)),"")</f>
        <v/>
      </c>
    </row>
    <row r="179" spans="1:69">
      <c r="A179" s="90" t="s">
        <v>9</v>
      </c>
      <c r="B179" s="63">
        <v>5</v>
      </c>
      <c r="C179" s="90">
        <f t="shared" ca="1" si="43"/>
        <v>2.8999999999999995</v>
      </c>
      <c r="D179" s="43">
        <f t="shared" ca="1" si="44"/>
        <v>3.1999999999999997</v>
      </c>
      <c r="E179" s="43">
        <f t="shared" ca="1" si="45"/>
        <v>2.8999999999999995</v>
      </c>
      <c r="F179" s="43">
        <f t="shared" ca="1" si="46"/>
        <v>2.8999999999999995</v>
      </c>
      <c r="G179" s="89">
        <f t="shared" ca="1" si="47"/>
        <v>2.8999999999999995</v>
      </c>
      <c r="I179" s="84">
        <v>175</v>
      </c>
      <c r="J179" s="83"/>
      <c r="K179" s="83"/>
      <c r="L179" s="83"/>
      <c r="M179" s="83"/>
      <c r="N179" s="83"/>
      <c r="P179" s="46">
        <v>175</v>
      </c>
      <c r="Q179" s="43" t="str">
        <f>IF($I179&lt;C$14,MIN(Payline!J$5/10,COUNTIF(J177:J179,$Q$1))+MIN(Payline!J$4/10,COUNTIF(J178:J180,$Q$1))+MIN(Payline!J$3/10,COUNTIF(J179:J181,$Q$1)),"")</f>
        <v/>
      </c>
      <c r="R179" s="43" t="str">
        <f>IF($I179&lt;D$14,MIN(Payline!K$5/10,COUNTIF(K177:K179,$Q$1))+MIN(Payline!K$4/10,COUNTIF(K178:K180,$Q$1))+MIN(Payline!K$3/10,COUNTIF(K179:K181,$Q$1)),"")</f>
        <v/>
      </c>
      <c r="S179" s="43" t="str">
        <f>IF($I179&lt;E$14,MIN(Payline!L$5/10,COUNTIF(L177:L179,$Q$1))+MIN(Payline!L$4/10,COUNTIF(L178:L180,$Q$1))+MIN(Payline!L$3/10,COUNTIF(L179:L181,$Q$1)),"")</f>
        <v/>
      </c>
      <c r="T179" s="43" t="str">
        <f>IF($I179&lt;F$14,MIN(Payline!M$5/10,COUNTIF(M177:M179,$Q$1))+MIN(Payline!M$4/10,COUNTIF(M178:M180,$Q$1))+MIN(Payline!M$3/10,COUNTIF(M179:M181,$Q$1)),"")</f>
        <v/>
      </c>
      <c r="U179" s="43" t="str">
        <f>IF($I179&lt;G$14,MIN(Payline!N$5/10,COUNTIF(N177:N179,$Q$1))+MIN(Payline!N$4/10,COUNTIF(N178:N180,$Q$1))+MIN(Payline!N$3/10,COUNTIF(N179:N181,$Q$1)),"")</f>
        <v/>
      </c>
      <c r="V179" s="46">
        <v>175</v>
      </c>
      <c r="W179" s="43" t="str">
        <f>IF($I179&lt;C$14,MIN(Payline!J$5/10,COUNTIF(J177:J179,$W$1))+MIN(Payline!J$4/10,COUNTIF(J178:J180,$W$1))+MIN(Payline!J$3/10,COUNTIF(J179:J181,$W$1)),"")</f>
        <v/>
      </c>
      <c r="X179" s="43" t="str">
        <f>IF($I179&lt;D$14,MIN(Payline!K$5/10,COUNTIF(K177:K179,$W$1))+MIN(Payline!K$4/10,COUNTIF(K178:K180,$W$1))+MIN(Payline!K$3/10,COUNTIF(K179:K181,$W$1)),"")</f>
        <v/>
      </c>
      <c r="Y179" s="43" t="str">
        <f>IF($I179&lt;E$14,MIN(Payline!L$5/10,COUNTIF(L177:L179,$W$1))+MIN(Payline!L$4/10,COUNTIF(L178:L180,$W$1))+MIN(Payline!L$3/10,COUNTIF(L179:L181,$W$1)),"")</f>
        <v/>
      </c>
      <c r="Z179" s="43" t="str">
        <f>IF($I179&lt;F$14,MIN(Payline!M$5/10,COUNTIF(M177:M179,$W$1))+MIN(Payline!M$4/10,COUNTIF(M178:M180,$W$1))+MIN(Payline!M$3/10,COUNTIF(M179:M181,$W$1)),"")</f>
        <v/>
      </c>
      <c r="AA179" s="43" t="str">
        <f>IF($I179&lt;G$14,MIN(Payline!N$5/10,COUNTIF(N177:N179,$W$1))+MIN(Payline!N$4/10,COUNTIF(N178:N180,$W$1))+MIN(Payline!N$3/10,COUNTIF(N179:N181,$W$1)),"")</f>
        <v/>
      </c>
      <c r="AB179" s="46">
        <v>175</v>
      </c>
      <c r="AC179" s="43" t="str">
        <f>IF($I179&lt;C$14,MIN(Payline!J$5/10,COUNTIF(J177:J179,$AC$1))+MIN(Payline!J$4/10,COUNTIF(J178:J180,$AC$1))+MIN(Payline!J$3/10,COUNTIF(J179:J181,$AC$1)),"")</f>
        <v/>
      </c>
      <c r="AD179" s="43" t="str">
        <f>IF($I179&lt;D$14,MIN(Payline!K$5/10,COUNTIF(K177:K179,$AC$1))+MIN(Payline!K$4/10,COUNTIF(K178:K180,$AC$1))+MIN(Payline!K$3/10,COUNTIF(K179:K181,$AC$1)),"")</f>
        <v/>
      </c>
      <c r="AE179" s="43" t="str">
        <f>IF($I179&lt;E$14,MIN(Payline!L$5/10,COUNTIF(L177:L179,$AC$1))+MIN(Payline!L$4/10,COUNTIF(L178:L180,$AC$1))+MIN(Payline!L$3/10,COUNTIF(L179:L181,$AC$1)),"")</f>
        <v/>
      </c>
      <c r="AF179" s="43" t="str">
        <f>IF($I179&lt;F$14,MIN(Payline!M$5/10,COUNTIF(M177:M179,$AC$1))+MIN(Payline!M$4/10,COUNTIF(M178:M180,$AC$1))+MIN(Payline!M$3/10,COUNTIF(M179:M181,$AC$1)),"")</f>
        <v/>
      </c>
      <c r="AG179" s="43" t="str">
        <f>IF($I179&lt;G$14,MIN(Payline!N$5/10,COUNTIF(N177:N179,$AC$1))+MIN(Payline!N$4/10,COUNTIF(N178:N180,$AC$1))+MIN(Payline!N$3/10,COUNTIF(N179:N181,$AC$1)),"")</f>
        <v/>
      </c>
      <c r="AH179" s="46">
        <v>175</v>
      </c>
      <c r="AI179" s="43" t="str">
        <f>IF($I179&lt;C$14,MIN(Payline!J$5/10,COUNTIF(J177:J179,$AI$1))+MIN(Payline!J$4/10,COUNTIF(J178:J180,$AI$1))+MIN(Payline!J$3/10,COUNTIF(J179:J181,$AI$1)),"")</f>
        <v/>
      </c>
      <c r="AJ179" s="43" t="str">
        <f>IF($I179&lt;D$14,MIN(Payline!K$5/10,COUNTIF(K177:K179,$AI$1))+MIN(Payline!K$4/10,COUNTIF(K178:K180,$AI$1))+MIN(Payline!K$3/10,COUNTIF(K179:K181,$AI$1)),"")</f>
        <v/>
      </c>
      <c r="AK179" s="43" t="str">
        <f>IF($I179&lt;E$14,MIN(Payline!L$5/10,COUNTIF(L177:L179,$AI$1))+MIN(Payline!L$4/10,COUNTIF(L178:L180,$AI$1))+MIN(Payline!L$3/10,COUNTIF(L179:L181,$AI$1)),"")</f>
        <v/>
      </c>
      <c r="AL179" s="43" t="str">
        <f>IF($I179&lt;F$14,MIN(Payline!M$5/10,COUNTIF(M177:M179,$AI$1))+MIN(Payline!M$4/10,COUNTIF(M178:M180,$AI$1))+MIN(Payline!M$3/10,COUNTIF(M179:M181,$AI$1)),"")</f>
        <v/>
      </c>
      <c r="AM179" s="43" t="str">
        <f>IF($I179&lt;G$14,MIN(Payline!N$5/10,COUNTIF(N177:N179,$AI$1))+MIN(Payline!N$4/10,COUNTIF(N178:N180,$AI$1))+MIN(Payline!N$3/10,COUNTIF(N179:N181,$AI$1)),"")</f>
        <v/>
      </c>
      <c r="AN179" s="46">
        <v>175</v>
      </c>
      <c r="AO179" s="43" t="str">
        <f>IF($I179&lt;C$14,MIN(Payline!J$5/10,COUNTIF(J177:J179,$AO$1))+MIN(Payline!J$4/10,COUNTIF(J178:J180,$AO$1))+MIN(Payline!J$3/10,COUNTIF(J179:J181,$AO$1)),"")</f>
        <v/>
      </c>
      <c r="AP179" s="43" t="str">
        <f>IF($I179&lt;D$14,MIN(Payline!K$5/10,COUNTIF(K177:K179,$AO$1))+MIN(Payline!K$4/10,COUNTIF(K178:K180,$AO$1))+MIN(Payline!K$3/10,COUNTIF(K179:K181,$AO$1)),"")</f>
        <v/>
      </c>
      <c r="AQ179" s="43" t="str">
        <f>IF($I179&lt;E$14,MIN(Payline!L$5/10,COUNTIF(L177:L179,$AO$1))+MIN(Payline!L$4/10,COUNTIF(L178:L180,$AO$1))+MIN(Payline!L$3/10,COUNTIF(L179:L181,$AO$1)),"")</f>
        <v/>
      </c>
      <c r="AR179" s="43" t="str">
        <f>IF($I179&lt;F$14,MIN(Payline!M$5/10,COUNTIF(M177:M179,$AO$1))+MIN(Payline!M$4/10,COUNTIF(M178:M180,$AO$1))+MIN(Payline!M$3/10,COUNTIF(M179:M181,$AO$1)),"")</f>
        <v/>
      </c>
      <c r="AS179" s="43" t="str">
        <f>IF($I179&lt;G$14,MIN(Payline!N$5/10,COUNTIF(N177:N179,$AO$1))+MIN(Payline!N$4/10,COUNTIF(N178:N180,$AO$1))+MIN(Payline!N$3/10,COUNTIF(N179:N181,$AO$1)),"")</f>
        <v/>
      </c>
      <c r="AT179" s="46">
        <v>175</v>
      </c>
      <c r="AU179" s="43" t="str">
        <f>IF($I179&lt;C$14,MIN(Payline!J$5/10,COUNTIF(J177:J179,$AU$1))+MIN(Payline!J$4/10,COUNTIF(J178:J180,$AU$1))+MIN(Payline!J$3/10,COUNTIF(J179:J181,$AU$1)),"")</f>
        <v/>
      </c>
      <c r="AV179" s="43" t="str">
        <f>IF($I179&lt;D$14,MIN(Payline!K$5/10,COUNTIF(K177:K179,$AU$1))+MIN(Payline!K$4/10,COUNTIF(K178:K180,$AU$1))+MIN(Payline!K$3/10,COUNTIF(K179:K181,$AU$1)),"")</f>
        <v/>
      </c>
      <c r="AW179" s="43" t="str">
        <f>IF($I179&lt;E$14,MIN(Payline!L$5/10,COUNTIF(L177:L179,$AU$1))+MIN(Payline!L$4/10,COUNTIF(L178:L180,$AU$1))+MIN(Payline!L$3/10,COUNTIF(L179:L181,$AU$1)),"")</f>
        <v/>
      </c>
      <c r="AX179" s="43" t="str">
        <f>IF($I179&lt;F$14,MIN(Payline!M$5/10,COUNTIF(M177:M179,$AU$1))+MIN(Payline!M$4/10,COUNTIF(M178:M180,$AU$1))+MIN(Payline!M$3/10,COUNTIF(M179:M181,$AU$1)),"")</f>
        <v/>
      </c>
      <c r="AY179" s="43" t="str">
        <f>IF($I179&lt;G$14,MIN(Payline!N$5/10,COUNTIF(N177:N179,$AU$1))+MIN(Payline!N$4/10,COUNTIF(N178:N180,$AU$1))+MIN(Payline!N$3/10,COUNTIF(N179:N181,$AU$1)),"")</f>
        <v/>
      </c>
      <c r="AZ179" s="46">
        <v>175</v>
      </c>
      <c r="BA179" s="43" t="str">
        <f>IF($I179&lt;C$14,MIN(Payline!J$5/10,COUNTIF(J177:J179,$BA$1))+MIN(Payline!J$4/10,COUNTIF(J178:J180,$BA$1))+MIN(Payline!J$3/10,COUNTIF(J179:J181,$BA$1)),"")</f>
        <v/>
      </c>
      <c r="BB179" s="43" t="str">
        <f>IF($I179&lt;D$14,MIN(Payline!K$5/10,COUNTIF(K177:K179,$BA$1))+MIN(Payline!K$4/10,COUNTIF(K178:K180,$BA$1))+MIN(Payline!K$3/10,COUNTIF(K179:K181,$BA$1)),"")</f>
        <v/>
      </c>
      <c r="BC179" s="43" t="str">
        <f>IF($I179&lt;E$14,MIN(Payline!L$5/10,COUNTIF(L177:L179,$BA$1))+MIN(Payline!L$4/10,COUNTIF(L178:L180,$BA$1))+MIN(Payline!L$3/10,COUNTIF(L179:L181,$BA$1)),"")</f>
        <v/>
      </c>
      <c r="BD179" s="43" t="str">
        <f>IF($I179&lt;F$14,MIN(Payline!M$5/10,COUNTIF(M177:M179,$BA$1))+MIN(Payline!M$4/10,COUNTIF(M178:M180,$BA$1))+MIN(Payline!M$3/10,COUNTIF(M179:M181,$BA$1)),"")</f>
        <v/>
      </c>
      <c r="BE179" s="43" t="str">
        <f>IF($I179&lt;G$14,MIN(Payline!N$5/10,COUNTIF(N177:N179,$BA$1))+MIN(Payline!N$4/10,COUNTIF(N178:N180,$BA$1))+MIN(Payline!N$3/10,COUNTIF(N179:N181,$BA$1)),"")</f>
        <v/>
      </c>
      <c r="BF179" s="46">
        <v>175</v>
      </c>
      <c r="BG179" s="43" t="str">
        <f>IF($I179&lt;C$14,MIN(Payline!J$5/10,COUNTIF(J177:J179,$BG$1))+MIN(Payline!J$4/10,COUNTIF(J178:J180,$BG$1))+MIN(Payline!J$3/10,COUNTIF(J179:J181,$BG$1)),"")</f>
        <v/>
      </c>
      <c r="BH179" s="43" t="str">
        <f>IF($I179&lt;D$14,MIN(Payline!K$5/10,COUNTIF(K177:K179,$BG$1))+MIN(Payline!K$4/10,COUNTIF(K178:K180,$BG$1))+MIN(Payline!K$3/10,COUNTIF(K179:K181,$BG$1)),"")</f>
        <v/>
      </c>
      <c r="BI179" s="43" t="str">
        <f>IF($I179&lt;E$14,MIN(Payline!L$5/10,COUNTIF(L177:L179,$BG$1))+MIN(Payline!L$4/10,COUNTIF(L178:L180,$BG$1))+MIN(Payline!L$3/10,COUNTIF(L179:L181,$BG$1)),"")</f>
        <v/>
      </c>
      <c r="BJ179" s="43" t="str">
        <f>IF($I179&lt;F$14,MIN(Payline!M$5/10,COUNTIF(M177:M179,$BG$1))+MIN(Payline!M$4/10,COUNTIF(M178:M180,$BG$1))+MIN(Payline!M$3/10,COUNTIF(M179:M181,$BG$1)),"")</f>
        <v/>
      </c>
      <c r="BK179" s="43" t="str">
        <f>IF($I179&lt;G$14,MIN(Payline!N$5/10,COUNTIF(N177:N179,$BG$1))+MIN(Payline!N$4/10,COUNTIF(N178:N180,$BG$1))+MIN(Payline!N$3/10,COUNTIF(N179:N181,$BG$1)),"")</f>
        <v/>
      </c>
      <c r="BL179" s="46">
        <v>175</v>
      </c>
      <c r="BM179" s="43" t="str">
        <f>IF($I179&lt;C$14,MIN(Payline!J$5/10,COUNTIF(J177:J179,$BM$1))+MIN(Payline!J$4/10,COUNTIF(J178:J180,$BM$1))+MIN(Payline!J$3/10,COUNTIF(J179:J181,$BM$1)),"")</f>
        <v/>
      </c>
      <c r="BN179" s="43" t="str">
        <f>IF($I179&lt;D$14,MIN(Payline!K$5/10,COUNTIF(K177:K179,$BM$1))+MIN(Payline!K$4/10,COUNTIF(K178:K180,$BM$1))+MIN(Payline!K$3/10,COUNTIF(K179:K181,$BM$1)),"")</f>
        <v/>
      </c>
      <c r="BO179" s="43" t="str">
        <f>IF($I179&lt;E$14,MIN(Payline!L$5/10,COUNTIF(L177:L179,$BM$1))+MIN(Payline!L$4/10,COUNTIF(L178:L180,$BM$1))+MIN(Payline!L$3/10,COUNTIF(L179:L181,$BM$1)),"")</f>
        <v/>
      </c>
      <c r="BP179" s="43" t="str">
        <f>IF($I179&lt;F$14,MIN(Payline!M$5/10,COUNTIF(M177:M179,$BM$1))+MIN(Payline!M$4/10,COUNTIF(M178:M180,$BM$1))+MIN(Payline!M$3/10,COUNTIF(M179:M181,$BM$1)),"")</f>
        <v/>
      </c>
      <c r="BQ179" s="161" t="str">
        <f>IF($I179&lt;G$14,MIN(Payline!N$5/10,COUNTIF(N177:N179,$BM$1))+MIN(Payline!N$4/10,COUNTIF(N178:N180,$BM$1))+MIN(Payline!N$3/10,COUNTIF(N179:N181,$BM$1)),"")</f>
        <v/>
      </c>
    </row>
    <row r="180" spans="1:69">
      <c r="A180" s="90" t="s">
        <v>8</v>
      </c>
      <c r="B180" s="63">
        <v>6</v>
      </c>
      <c r="C180" s="90">
        <f t="shared" ca="1" si="43"/>
        <v>5.8</v>
      </c>
      <c r="D180" s="43">
        <f t="shared" ca="1" si="44"/>
        <v>5.3999999999999995</v>
      </c>
      <c r="E180" s="43">
        <f t="shared" ca="1" si="45"/>
        <v>5.8</v>
      </c>
      <c r="F180" s="43">
        <f t="shared" ca="1" si="46"/>
        <v>4.8</v>
      </c>
      <c r="G180" s="89">
        <f t="shared" ca="1" si="47"/>
        <v>4.8</v>
      </c>
      <c r="I180" s="84">
        <v>176</v>
      </c>
      <c r="J180" s="83"/>
      <c r="K180" s="83"/>
      <c r="L180" s="83"/>
      <c r="M180" s="83"/>
      <c r="N180" s="83"/>
      <c r="P180" s="46">
        <v>176</v>
      </c>
      <c r="Q180" s="43" t="str">
        <f>IF($I180&lt;C$14,MIN(Payline!J$5/10,COUNTIF(J178:J180,$Q$1))+MIN(Payline!J$4/10,COUNTIF(J179:J181,$Q$1))+MIN(Payline!J$3/10,COUNTIF(J180:J182,$Q$1)),"")</f>
        <v/>
      </c>
      <c r="R180" s="43" t="str">
        <f>IF($I180&lt;D$14,MIN(Payline!K$5/10,COUNTIF(K178:K180,$Q$1))+MIN(Payline!K$4/10,COUNTIF(K179:K181,$Q$1))+MIN(Payline!K$3/10,COUNTIF(K180:K182,$Q$1)),"")</f>
        <v/>
      </c>
      <c r="S180" s="43" t="str">
        <f>IF($I180&lt;E$14,MIN(Payline!L$5/10,COUNTIF(L178:L180,$Q$1))+MIN(Payline!L$4/10,COUNTIF(L179:L181,$Q$1))+MIN(Payline!L$3/10,COUNTIF(L180:L182,$Q$1)),"")</f>
        <v/>
      </c>
      <c r="T180" s="43" t="str">
        <f>IF($I180&lt;F$14,MIN(Payline!M$5/10,COUNTIF(M178:M180,$Q$1))+MIN(Payline!M$4/10,COUNTIF(M179:M181,$Q$1))+MIN(Payline!M$3/10,COUNTIF(M180:M182,$Q$1)),"")</f>
        <v/>
      </c>
      <c r="U180" s="43" t="str">
        <f>IF($I180&lt;G$14,MIN(Payline!N$5/10,COUNTIF(N178:N180,$Q$1))+MIN(Payline!N$4/10,COUNTIF(N179:N181,$Q$1))+MIN(Payline!N$3/10,COUNTIF(N180:N182,$Q$1)),"")</f>
        <v/>
      </c>
      <c r="V180" s="46">
        <v>176</v>
      </c>
      <c r="W180" s="43" t="str">
        <f>IF($I180&lt;C$14,MIN(Payline!J$5/10,COUNTIF(J178:J180,$W$1))+MIN(Payline!J$4/10,COUNTIF(J179:J181,$W$1))+MIN(Payline!J$3/10,COUNTIF(J180:J182,$W$1)),"")</f>
        <v/>
      </c>
      <c r="X180" s="43" t="str">
        <f>IF($I180&lt;D$14,MIN(Payline!K$5/10,COUNTIF(K178:K180,$W$1))+MIN(Payline!K$4/10,COUNTIF(K179:K181,$W$1))+MIN(Payline!K$3/10,COUNTIF(K180:K182,$W$1)),"")</f>
        <v/>
      </c>
      <c r="Y180" s="43" t="str">
        <f>IF($I180&lt;E$14,MIN(Payline!L$5/10,COUNTIF(L178:L180,$W$1))+MIN(Payline!L$4/10,COUNTIF(L179:L181,$W$1))+MIN(Payline!L$3/10,COUNTIF(L180:L182,$W$1)),"")</f>
        <v/>
      </c>
      <c r="Z180" s="43" t="str">
        <f>IF($I180&lt;F$14,MIN(Payline!M$5/10,COUNTIF(M178:M180,$W$1))+MIN(Payline!M$4/10,COUNTIF(M179:M181,$W$1))+MIN(Payline!M$3/10,COUNTIF(M180:M182,$W$1)),"")</f>
        <v/>
      </c>
      <c r="AA180" s="43" t="str">
        <f>IF($I180&lt;G$14,MIN(Payline!N$5/10,COUNTIF(N178:N180,$W$1))+MIN(Payline!N$4/10,COUNTIF(N179:N181,$W$1))+MIN(Payline!N$3/10,COUNTIF(N180:N182,$W$1)),"")</f>
        <v/>
      </c>
      <c r="AB180" s="46">
        <v>176</v>
      </c>
      <c r="AC180" s="43" t="str">
        <f>IF($I180&lt;C$14,MIN(Payline!J$5/10,COUNTIF(J178:J180,$AC$1))+MIN(Payline!J$4/10,COUNTIF(J179:J181,$AC$1))+MIN(Payline!J$3/10,COUNTIF(J180:J182,$AC$1)),"")</f>
        <v/>
      </c>
      <c r="AD180" s="43" t="str">
        <f>IF($I180&lt;D$14,MIN(Payline!K$5/10,COUNTIF(K178:K180,$AC$1))+MIN(Payline!K$4/10,COUNTIF(K179:K181,$AC$1))+MIN(Payline!K$3/10,COUNTIF(K180:K182,$AC$1)),"")</f>
        <v/>
      </c>
      <c r="AE180" s="43" t="str">
        <f>IF($I180&lt;E$14,MIN(Payline!L$5/10,COUNTIF(L178:L180,$AC$1))+MIN(Payline!L$4/10,COUNTIF(L179:L181,$AC$1))+MIN(Payline!L$3/10,COUNTIF(L180:L182,$AC$1)),"")</f>
        <v/>
      </c>
      <c r="AF180" s="43" t="str">
        <f>IF($I180&lt;F$14,MIN(Payline!M$5/10,COUNTIF(M178:M180,$AC$1))+MIN(Payline!M$4/10,COUNTIF(M179:M181,$AC$1))+MIN(Payline!M$3/10,COUNTIF(M180:M182,$AC$1)),"")</f>
        <v/>
      </c>
      <c r="AG180" s="43" t="str">
        <f>IF($I180&lt;G$14,MIN(Payline!N$5/10,COUNTIF(N178:N180,$AC$1))+MIN(Payline!N$4/10,COUNTIF(N179:N181,$AC$1))+MIN(Payline!N$3/10,COUNTIF(N180:N182,$AC$1)),"")</f>
        <v/>
      </c>
      <c r="AH180" s="46">
        <v>176</v>
      </c>
      <c r="AI180" s="43" t="str">
        <f>IF($I180&lt;C$14,MIN(Payline!J$5/10,COUNTIF(J178:J180,$AI$1))+MIN(Payline!J$4/10,COUNTIF(J179:J181,$AI$1))+MIN(Payline!J$3/10,COUNTIF(J180:J182,$AI$1)),"")</f>
        <v/>
      </c>
      <c r="AJ180" s="43" t="str">
        <f>IF($I180&lt;D$14,MIN(Payline!K$5/10,COUNTIF(K178:K180,$AI$1))+MIN(Payline!K$4/10,COUNTIF(K179:K181,$AI$1))+MIN(Payline!K$3/10,COUNTIF(K180:K182,$AI$1)),"")</f>
        <v/>
      </c>
      <c r="AK180" s="43" t="str">
        <f>IF($I180&lt;E$14,MIN(Payline!L$5/10,COUNTIF(L178:L180,$AI$1))+MIN(Payline!L$4/10,COUNTIF(L179:L181,$AI$1))+MIN(Payline!L$3/10,COUNTIF(L180:L182,$AI$1)),"")</f>
        <v/>
      </c>
      <c r="AL180" s="43" t="str">
        <f>IF($I180&lt;F$14,MIN(Payline!M$5/10,COUNTIF(M178:M180,$AI$1))+MIN(Payline!M$4/10,COUNTIF(M179:M181,$AI$1))+MIN(Payline!M$3/10,COUNTIF(M180:M182,$AI$1)),"")</f>
        <v/>
      </c>
      <c r="AM180" s="43" t="str">
        <f>IF($I180&lt;G$14,MIN(Payline!N$5/10,COUNTIF(N178:N180,$AI$1))+MIN(Payline!N$4/10,COUNTIF(N179:N181,$AI$1))+MIN(Payline!N$3/10,COUNTIF(N180:N182,$AI$1)),"")</f>
        <v/>
      </c>
      <c r="AN180" s="46">
        <v>176</v>
      </c>
      <c r="AO180" s="43" t="str">
        <f>IF($I180&lt;C$14,MIN(Payline!J$5/10,COUNTIF(J178:J180,$AO$1))+MIN(Payline!J$4/10,COUNTIF(J179:J181,$AO$1))+MIN(Payline!J$3/10,COUNTIF(J180:J182,$AO$1)),"")</f>
        <v/>
      </c>
      <c r="AP180" s="43" t="str">
        <f>IF($I180&lt;D$14,MIN(Payline!K$5/10,COUNTIF(K178:K180,$AO$1))+MIN(Payline!K$4/10,COUNTIF(K179:K181,$AO$1))+MIN(Payline!K$3/10,COUNTIF(K180:K182,$AO$1)),"")</f>
        <v/>
      </c>
      <c r="AQ180" s="43" t="str">
        <f>IF($I180&lt;E$14,MIN(Payline!L$5/10,COUNTIF(L178:L180,$AO$1))+MIN(Payline!L$4/10,COUNTIF(L179:L181,$AO$1))+MIN(Payline!L$3/10,COUNTIF(L180:L182,$AO$1)),"")</f>
        <v/>
      </c>
      <c r="AR180" s="43" t="str">
        <f>IF($I180&lt;F$14,MIN(Payline!M$5/10,COUNTIF(M178:M180,$AO$1))+MIN(Payline!M$4/10,COUNTIF(M179:M181,$AO$1))+MIN(Payline!M$3/10,COUNTIF(M180:M182,$AO$1)),"")</f>
        <v/>
      </c>
      <c r="AS180" s="43" t="str">
        <f>IF($I180&lt;G$14,MIN(Payline!N$5/10,COUNTIF(N178:N180,$AO$1))+MIN(Payline!N$4/10,COUNTIF(N179:N181,$AO$1))+MIN(Payline!N$3/10,COUNTIF(N180:N182,$AO$1)),"")</f>
        <v/>
      </c>
      <c r="AT180" s="46">
        <v>176</v>
      </c>
      <c r="AU180" s="43" t="str">
        <f>IF($I180&lt;C$14,MIN(Payline!J$5/10,COUNTIF(J178:J180,$AU$1))+MIN(Payline!J$4/10,COUNTIF(J179:J181,$AU$1))+MIN(Payline!J$3/10,COUNTIF(J180:J182,$AU$1)),"")</f>
        <v/>
      </c>
      <c r="AV180" s="43" t="str">
        <f>IF($I180&lt;D$14,MIN(Payline!K$5/10,COUNTIF(K178:K180,$AU$1))+MIN(Payline!K$4/10,COUNTIF(K179:K181,$AU$1))+MIN(Payline!K$3/10,COUNTIF(K180:K182,$AU$1)),"")</f>
        <v/>
      </c>
      <c r="AW180" s="43" t="str">
        <f>IF($I180&lt;E$14,MIN(Payline!L$5/10,COUNTIF(L178:L180,$AU$1))+MIN(Payline!L$4/10,COUNTIF(L179:L181,$AU$1))+MIN(Payline!L$3/10,COUNTIF(L180:L182,$AU$1)),"")</f>
        <v/>
      </c>
      <c r="AX180" s="43" t="str">
        <f>IF($I180&lt;F$14,MIN(Payline!M$5/10,COUNTIF(M178:M180,$AU$1))+MIN(Payline!M$4/10,COUNTIF(M179:M181,$AU$1))+MIN(Payline!M$3/10,COUNTIF(M180:M182,$AU$1)),"")</f>
        <v/>
      </c>
      <c r="AY180" s="43" t="str">
        <f>IF($I180&lt;G$14,MIN(Payline!N$5/10,COUNTIF(N178:N180,$AU$1))+MIN(Payline!N$4/10,COUNTIF(N179:N181,$AU$1))+MIN(Payline!N$3/10,COUNTIF(N180:N182,$AU$1)),"")</f>
        <v/>
      </c>
      <c r="AZ180" s="46">
        <v>176</v>
      </c>
      <c r="BA180" s="43" t="str">
        <f>IF($I180&lt;C$14,MIN(Payline!J$5/10,COUNTIF(J178:J180,$BA$1))+MIN(Payline!J$4/10,COUNTIF(J179:J181,$BA$1))+MIN(Payline!J$3/10,COUNTIF(J180:J182,$BA$1)),"")</f>
        <v/>
      </c>
      <c r="BB180" s="43" t="str">
        <f>IF($I180&lt;D$14,MIN(Payline!K$5/10,COUNTIF(K178:K180,$BA$1))+MIN(Payline!K$4/10,COUNTIF(K179:K181,$BA$1))+MIN(Payline!K$3/10,COUNTIF(K180:K182,$BA$1)),"")</f>
        <v/>
      </c>
      <c r="BC180" s="43" t="str">
        <f>IF($I180&lt;E$14,MIN(Payline!L$5/10,COUNTIF(L178:L180,$BA$1))+MIN(Payline!L$4/10,COUNTIF(L179:L181,$BA$1))+MIN(Payline!L$3/10,COUNTIF(L180:L182,$BA$1)),"")</f>
        <v/>
      </c>
      <c r="BD180" s="43" t="str">
        <f>IF($I180&lt;F$14,MIN(Payline!M$5/10,COUNTIF(M178:M180,$BA$1))+MIN(Payline!M$4/10,COUNTIF(M179:M181,$BA$1))+MIN(Payline!M$3/10,COUNTIF(M180:M182,$BA$1)),"")</f>
        <v/>
      </c>
      <c r="BE180" s="43" t="str">
        <f>IF($I180&lt;G$14,MIN(Payline!N$5/10,COUNTIF(N178:N180,$BA$1))+MIN(Payline!N$4/10,COUNTIF(N179:N181,$BA$1))+MIN(Payline!N$3/10,COUNTIF(N180:N182,$BA$1)),"")</f>
        <v/>
      </c>
      <c r="BF180" s="46">
        <v>176</v>
      </c>
      <c r="BG180" s="43" t="str">
        <f>IF($I180&lt;C$14,MIN(Payline!J$5/10,COUNTIF(J178:J180,$BG$1))+MIN(Payline!J$4/10,COUNTIF(J179:J181,$BG$1))+MIN(Payline!J$3/10,COUNTIF(J180:J182,$BG$1)),"")</f>
        <v/>
      </c>
      <c r="BH180" s="43" t="str">
        <f>IF($I180&lt;D$14,MIN(Payline!K$5/10,COUNTIF(K178:K180,$BG$1))+MIN(Payline!K$4/10,COUNTIF(K179:K181,$BG$1))+MIN(Payline!K$3/10,COUNTIF(K180:K182,$BG$1)),"")</f>
        <v/>
      </c>
      <c r="BI180" s="43" t="str">
        <f>IF($I180&lt;E$14,MIN(Payline!L$5/10,COUNTIF(L178:L180,$BG$1))+MIN(Payline!L$4/10,COUNTIF(L179:L181,$BG$1))+MIN(Payline!L$3/10,COUNTIF(L180:L182,$BG$1)),"")</f>
        <v/>
      </c>
      <c r="BJ180" s="43" t="str">
        <f>IF($I180&lt;F$14,MIN(Payline!M$5/10,COUNTIF(M178:M180,$BG$1))+MIN(Payline!M$4/10,COUNTIF(M179:M181,$BG$1))+MIN(Payline!M$3/10,COUNTIF(M180:M182,$BG$1)),"")</f>
        <v/>
      </c>
      <c r="BK180" s="43" t="str">
        <f>IF($I180&lt;G$14,MIN(Payline!N$5/10,COUNTIF(N178:N180,$BG$1))+MIN(Payline!N$4/10,COUNTIF(N179:N181,$BG$1))+MIN(Payline!N$3/10,COUNTIF(N180:N182,$BG$1)),"")</f>
        <v/>
      </c>
      <c r="BL180" s="46">
        <v>176</v>
      </c>
      <c r="BM180" s="43" t="str">
        <f>IF($I180&lt;C$14,MIN(Payline!J$5/10,COUNTIF(J178:J180,$BM$1))+MIN(Payline!J$4/10,COUNTIF(J179:J181,$BM$1))+MIN(Payline!J$3/10,COUNTIF(J180:J182,$BM$1)),"")</f>
        <v/>
      </c>
      <c r="BN180" s="43" t="str">
        <f>IF($I180&lt;D$14,MIN(Payline!K$5/10,COUNTIF(K178:K180,$BM$1))+MIN(Payline!K$4/10,COUNTIF(K179:K181,$BM$1))+MIN(Payline!K$3/10,COUNTIF(K180:K182,$BM$1)),"")</f>
        <v/>
      </c>
      <c r="BO180" s="43" t="str">
        <f>IF($I180&lt;E$14,MIN(Payline!L$5/10,COUNTIF(L178:L180,$BM$1))+MIN(Payline!L$4/10,COUNTIF(L179:L181,$BM$1))+MIN(Payline!L$3/10,COUNTIF(L180:L182,$BM$1)),"")</f>
        <v/>
      </c>
      <c r="BP180" s="43" t="str">
        <f>IF($I180&lt;F$14,MIN(Payline!M$5/10,COUNTIF(M178:M180,$BM$1))+MIN(Payline!M$4/10,COUNTIF(M179:M181,$BM$1))+MIN(Payline!M$3/10,COUNTIF(M180:M182,$BM$1)),"")</f>
        <v/>
      </c>
      <c r="BQ180" s="161" t="str">
        <f>IF($I180&lt;G$14,MIN(Payline!N$5/10,COUNTIF(N178:N180,$BM$1))+MIN(Payline!N$4/10,COUNTIF(N179:N181,$BM$1))+MIN(Payline!N$3/10,COUNTIF(N180:N182,$BM$1)),"")</f>
        <v/>
      </c>
    </row>
    <row r="181" spans="1:69">
      <c r="A181" s="90" t="s">
        <v>7</v>
      </c>
      <c r="B181" s="63">
        <v>7</v>
      </c>
      <c r="C181" s="90">
        <f t="shared" ca="1" si="43"/>
        <v>30</v>
      </c>
      <c r="D181" s="43">
        <f t="shared" ca="1" si="44"/>
        <v>30</v>
      </c>
      <c r="E181" s="43">
        <f t="shared" ca="1" si="45"/>
        <v>30</v>
      </c>
      <c r="F181" s="43">
        <f t="shared" ca="1" si="46"/>
        <v>30</v>
      </c>
      <c r="G181" s="89">
        <f t="shared" ca="1" si="47"/>
        <v>30</v>
      </c>
      <c r="I181" s="84">
        <v>177</v>
      </c>
      <c r="J181" s="83"/>
      <c r="K181" s="83"/>
      <c r="L181" s="83"/>
      <c r="M181" s="83"/>
      <c r="N181" s="83"/>
      <c r="P181" s="46">
        <v>177</v>
      </c>
      <c r="Q181" s="43" t="str">
        <f>IF($I181&lt;C$14,MIN(Payline!J$5/10,COUNTIF(J179:J181,$Q$1))+MIN(Payline!J$4/10,COUNTIF(J180:J182,$Q$1))+MIN(Payline!J$3/10,COUNTIF(J181:J183,$Q$1)),"")</f>
        <v/>
      </c>
      <c r="R181" s="43" t="str">
        <f>IF($I181&lt;D$14,MIN(Payline!K$5/10,COUNTIF(K179:K181,$Q$1))+MIN(Payline!K$4/10,COUNTIF(K180:K182,$Q$1))+MIN(Payline!K$3/10,COUNTIF(K181:K183,$Q$1)),"")</f>
        <v/>
      </c>
      <c r="S181" s="43" t="str">
        <f>IF($I181&lt;E$14,MIN(Payline!L$5/10,COUNTIF(L179:L181,$Q$1))+MIN(Payline!L$4/10,COUNTIF(L180:L182,$Q$1))+MIN(Payline!L$3/10,COUNTIF(L181:L183,$Q$1)),"")</f>
        <v/>
      </c>
      <c r="T181" s="43" t="str">
        <f>IF($I181&lt;F$14,MIN(Payline!M$5/10,COUNTIF(M179:M181,$Q$1))+MIN(Payline!M$4/10,COUNTIF(M180:M182,$Q$1))+MIN(Payline!M$3/10,COUNTIF(M181:M183,$Q$1)),"")</f>
        <v/>
      </c>
      <c r="U181" s="43" t="str">
        <f>IF($I181&lt;G$14,MIN(Payline!N$5/10,COUNTIF(N179:N181,$Q$1))+MIN(Payline!N$4/10,COUNTIF(N180:N182,$Q$1))+MIN(Payline!N$3/10,COUNTIF(N181:N183,$Q$1)),"")</f>
        <v/>
      </c>
      <c r="V181" s="46">
        <v>177</v>
      </c>
      <c r="W181" s="43" t="str">
        <f>IF($I181&lt;C$14,MIN(Payline!J$5/10,COUNTIF(J179:J181,$W$1))+MIN(Payline!J$4/10,COUNTIF(J180:J182,$W$1))+MIN(Payline!J$3/10,COUNTIF(J181:J183,$W$1)),"")</f>
        <v/>
      </c>
      <c r="X181" s="43" t="str">
        <f>IF($I181&lt;D$14,MIN(Payline!K$5/10,COUNTIF(K179:K181,$W$1))+MIN(Payline!K$4/10,COUNTIF(K180:K182,$W$1))+MIN(Payline!K$3/10,COUNTIF(K181:K183,$W$1)),"")</f>
        <v/>
      </c>
      <c r="Y181" s="43" t="str">
        <f>IF($I181&lt;E$14,MIN(Payline!L$5/10,COUNTIF(L179:L181,$W$1))+MIN(Payline!L$4/10,COUNTIF(L180:L182,$W$1))+MIN(Payline!L$3/10,COUNTIF(L181:L183,$W$1)),"")</f>
        <v/>
      </c>
      <c r="Z181" s="43" t="str">
        <f>IF($I181&lt;F$14,MIN(Payline!M$5/10,COUNTIF(M179:M181,$W$1))+MIN(Payline!M$4/10,COUNTIF(M180:M182,$W$1))+MIN(Payline!M$3/10,COUNTIF(M181:M183,$W$1)),"")</f>
        <v/>
      </c>
      <c r="AA181" s="43" t="str">
        <f>IF($I181&lt;G$14,MIN(Payline!N$5/10,COUNTIF(N179:N181,$W$1))+MIN(Payline!N$4/10,COUNTIF(N180:N182,$W$1))+MIN(Payline!N$3/10,COUNTIF(N181:N183,$W$1)),"")</f>
        <v/>
      </c>
      <c r="AB181" s="46">
        <v>177</v>
      </c>
      <c r="AC181" s="43" t="str">
        <f>IF($I181&lt;C$14,MIN(Payline!J$5/10,COUNTIF(J179:J181,$AC$1))+MIN(Payline!J$4/10,COUNTIF(J180:J182,$AC$1))+MIN(Payline!J$3/10,COUNTIF(J181:J183,$AC$1)),"")</f>
        <v/>
      </c>
      <c r="AD181" s="43" t="str">
        <f>IF($I181&lt;D$14,MIN(Payline!K$5/10,COUNTIF(K179:K181,$AC$1))+MIN(Payline!K$4/10,COUNTIF(K180:K182,$AC$1))+MIN(Payline!K$3/10,COUNTIF(K181:K183,$AC$1)),"")</f>
        <v/>
      </c>
      <c r="AE181" s="43" t="str">
        <f>IF($I181&lt;E$14,MIN(Payline!L$5/10,COUNTIF(L179:L181,$AC$1))+MIN(Payline!L$4/10,COUNTIF(L180:L182,$AC$1))+MIN(Payline!L$3/10,COUNTIF(L181:L183,$AC$1)),"")</f>
        <v/>
      </c>
      <c r="AF181" s="43" t="str">
        <f>IF($I181&lt;F$14,MIN(Payline!M$5/10,COUNTIF(M179:M181,$AC$1))+MIN(Payline!M$4/10,COUNTIF(M180:M182,$AC$1))+MIN(Payline!M$3/10,COUNTIF(M181:M183,$AC$1)),"")</f>
        <v/>
      </c>
      <c r="AG181" s="43" t="str">
        <f>IF($I181&lt;G$14,MIN(Payline!N$5/10,COUNTIF(N179:N181,$AC$1))+MIN(Payline!N$4/10,COUNTIF(N180:N182,$AC$1))+MIN(Payline!N$3/10,COUNTIF(N181:N183,$AC$1)),"")</f>
        <v/>
      </c>
      <c r="AH181" s="46">
        <v>177</v>
      </c>
      <c r="AI181" s="43" t="str">
        <f>IF($I181&lt;C$14,MIN(Payline!J$5/10,COUNTIF(J179:J181,$AI$1))+MIN(Payline!J$4/10,COUNTIF(J180:J182,$AI$1))+MIN(Payline!J$3/10,COUNTIF(J181:J183,$AI$1)),"")</f>
        <v/>
      </c>
      <c r="AJ181" s="43" t="str">
        <f>IF($I181&lt;D$14,MIN(Payline!K$5/10,COUNTIF(K179:K181,$AI$1))+MIN(Payline!K$4/10,COUNTIF(K180:K182,$AI$1))+MIN(Payline!K$3/10,COUNTIF(K181:K183,$AI$1)),"")</f>
        <v/>
      </c>
      <c r="AK181" s="43" t="str">
        <f>IF($I181&lt;E$14,MIN(Payline!L$5/10,COUNTIF(L179:L181,$AI$1))+MIN(Payline!L$4/10,COUNTIF(L180:L182,$AI$1))+MIN(Payline!L$3/10,COUNTIF(L181:L183,$AI$1)),"")</f>
        <v/>
      </c>
      <c r="AL181" s="43" t="str">
        <f>IF($I181&lt;F$14,MIN(Payline!M$5/10,COUNTIF(M179:M181,$AI$1))+MIN(Payline!M$4/10,COUNTIF(M180:M182,$AI$1))+MIN(Payline!M$3/10,COUNTIF(M181:M183,$AI$1)),"")</f>
        <v/>
      </c>
      <c r="AM181" s="43" t="str">
        <f>IF($I181&lt;G$14,MIN(Payline!N$5/10,COUNTIF(N179:N181,$AI$1))+MIN(Payline!N$4/10,COUNTIF(N180:N182,$AI$1))+MIN(Payline!N$3/10,COUNTIF(N181:N183,$AI$1)),"")</f>
        <v/>
      </c>
      <c r="AN181" s="46">
        <v>177</v>
      </c>
      <c r="AO181" s="43" t="str">
        <f>IF($I181&lt;C$14,MIN(Payline!J$5/10,COUNTIF(J179:J181,$AO$1))+MIN(Payline!J$4/10,COUNTIF(J180:J182,$AO$1))+MIN(Payline!J$3/10,COUNTIF(J181:J183,$AO$1)),"")</f>
        <v/>
      </c>
      <c r="AP181" s="43" t="str">
        <f>IF($I181&lt;D$14,MIN(Payline!K$5/10,COUNTIF(K179:K181,$AO$1))+MIN(Payline!K$4/10,COUNTIF(K180:K182,$AO$1))+MIN(Payline!K$3/10,COUNTIF(K181:K183,$AO$1)),"")</f>
        <v/>
      </c>
      <c r="AQ181" s="43" t="str">
        <f>IF($I181&lt;E$14,MIN(Payline!L$5/10,COUNTIF(L179:L181,$AO$1))+MIN(Payline!L$4/10,COUNTIF(L180:L182,$AO$1))+MIN(Payline!L$3/10,COUNTIF(L181:L183,$AO$1)),"")</f>
        <v/>
      </c>
      <c r="AR181" s="43" t="str">
        <f>IF($I181&lt;F$14,MIN(Payline!M$5/10,COUNTIF(M179:M181,$AO$1))+MIN(Payline!M$4/10,COUNTIF(M180:M182,$AO$1))+MIN(Payline!M$3/10,COUNTIF(M181:M183,$AO$1)),"")</f>
        <v/>
      </c>
      <c r="AS181" s="43" t="str">
        <f>IF($I181&lt;G$14,MIN(Payline!N$5/10,COUNTIF(N179:N181,$AO$1))+MIN(Payline!N$4/10,COUNTIF(N180:N182,$AO$1))+MIN(Payline!N$3/10,COUNTIF(N181:N183,$AO$1)),"")</f>
        <v/>
      </c>
      <c r="AT181" s="46">
        <v>177</v>
      </c>
      <c r="AU181" s="43" t="str">
        <f>IF($I181&lt;C$14,MIN(Payline!J$5/10,COUNTIF(J179:J181,$AU$1))+MIN(Payline!J$4/10,COUNTIF(J180:J182,$AU$1))+MIN(Payline!J$3/10,COUNTIF(J181:J183,$AU$1)),"")</f>
        <v/>
      </c>
      <c r="AV181" s="43" t="str">
        <f>IF($I181&lt;D$14,MIN(Payline!K$5/10,COUNTIF(K179:K181,$AU$1))+MIN(Payline!K$4/10,COUNTIF(K180:K182,$AU$1))+MIN(Payline!K$3/10,COUNTIF(K181:K183,$AU$1)),"")</f>
        <v/>
      </c>
      <c r="AW181" s="43" t="str">
        <f>IF($I181&lt;E$14,MIN(Payline!L$5/10,COUNTIF(L179:L181,$AU$1))+MIN(Payline!L$4/10,COUNTIF(L180:L182,$AU$1))+MIN(Payline!L$3/10,COUNTIF(L181:L183,$AU$1)),"")</f>
        <v/>
      </c>
      <c r="AX181" s="43" t="str">
        <f>IF($I181&lt;F$14,MIN(Payline!M$5/10,COUNTIF(M179:M181,$AU$1))+MIN(Payline!M$4/10,COUNTIF(M180:M182,$AU$1))+MIN(Payline!M$3/10,COUNTIF(M181:M183,$AU$1)),"")</f>
        <v/>
      </c>
      <c r="AY181" s="43" t="str">
        <f>IF($I181&lt;G$14,MIN(Payline!N$5/10,COUNTIF(N179:N181,$AU$1))+MIN(Payline!N$4/10,COUNTIF(N180:N182,$AU$1))+MIN(Payline!N$3/10,COUNTIF(N181:N183,$AU$1)),"")</f>
        <v/>
      </c>
      <c r="AZ181" s="46">
        <v>177</v>
      </c>
      <c r="BA181" s="43" t="str">
        <f>IF($I181&lt;C$14,MIN(Payline!J$5/10,COUNTIF(J179:J181,$BA$1))+MIN(Payline!J$4/10,COUNTIF(J180:J182,$BA$1))+MIN(Payline!J$3/10,COUNTIF(J181:J183,$BA$1)),"")</f>
        <v/>
      </c>
      <c r="BB181" s="43" t="str">
        <f>IF($I181&lt;D$14,MIN(Payline!K$5/10,COUNTIF(K179:K181,$BA$1))+MIN(Payline!K$4/10,COUNTIF(K180:K182,$BA$1))+MIN(Payline!K$3/10,COUNTIF(K181:K183,$BA$1)),"")</f>
        <v/>
      </c>
      <c r="BC181" s="43" t="str">
        <f>IF($I181&lt;E$14,MIN(Payline!L$5/10,COUNTIF(L179:L181,$BA$1))+MIN(Payline!L$4/10,COUNTIF(L180:L182,$BA$1))+MIN(Payline!L$3/10,COUNTIF(L181:L183,$BA$1)),"")</f>
        <v/>
      </c>
      <c r="BD181" s="43" t="str">
        <f>IF($I181&lt;F$14,MIN(Payline!M$5/10,COUNTIF(M179:M181,$BA$1))+MIN(Payline!M$4/10,COUNTIF(M180:M182,$BA$1))+MIN(Payline!M$3/10,COUNTIF(M181:M183,$BA$1)),"")</f>
        <v/>
      </c>
      <c r="BE181" s="43" t="str">
        <f>IF($I181&lt;G$14,MIN(Payline!N$5/10,COUNTIF(N179:N181,$BA$1))+MIN(Payline!N$4/10,COUNTIF(N180:N182,$BA$1))+MIN(Payline!N$3/10,COUNTIF(N181:N183,$BA$1)),"")</f>
        <v/>
      </c>
      <c r="BF181" s="46">
        <v>177</v>
      </c>
      <c r="BG181" s="43" t="str">
        <f>IF($I181&lt;C$14,MIN(Payline!J$5/10,COUNTIF(J179:J181,$BG$1))+MIN(Payline!J$4/10,COUNTIF(J180:J182,$BG$1))+MIN(Payline!J$3/10,COUNTIF(J181:J183,$BG$1)),"")</f>
        <v/>
      </c>
      <c r="BH181" s="43" t="str">
        <f>IF($I181&lt;D$14,MIN(Payline!K$5/10,COUNTIF(K179:K181,$BG$1))+MIN(Payline!K$4/10,COUNTIF(K180:K182,$BG$1))+MIN(Payline!K$3/10,COUNTIF(K181:K183,$BG$1)),"")</f>
        <v/>
      </c>
      <c r="BI181" s="43" t="str">
        <f>IF($I181&lt;E$14,MIN(Payline!L$5/10,COUNTIF(L179:L181,$BG$1))+MIN(Payline!L$4/10,COUNTIF(L180:L182,$BG$1))+MIN(Payline!L$3/10,COUNTIF(L181:L183,$BG$1)),"")</f>
        <v/>
      </c>
      <c r="BJ181" s="43" t="str">
        <f>IF($I181&lt;F$14,MIN(Payline!M$5/10,COUNTIF(M179:M181,$BG$1))+MIN(Payline!M$4/10,COUNTIF(M180:M182,$BG$1))+MIN(Payline!M$3/10,COUNTIF(M181:M183,$BG$1)),"")</f>
        <v/>
      </c>
      <c r="BK181" s="43" t="str">
        <f>IF($I181&lt;G$14,MIN(Payline!N$5/10,COUNTIF(N179:N181,$BG$1))+MIN(Payline!N$4/10,COUNTIF(N180:N182,$BG$1))+MIN(Payline!N$3/10,COUNTIF(N181:N183,$BG$1)),"")</f>
        <v/>
      </c>
      <c r="BL181" s="46">
        <v>177</v>
      </c>
      <c r="BM181" s="43" t="str">
        <f>IF($I181&lt;C$14,MIN(Payline!J$5/10,COUNTIF(J179:J181,$BM$1))+MIN(Payline!J$4/10,COUNTIF(J180:J182,$BM$1))+MIN(Payline!J$3/10,COUNTIF(J181:J183,$BM$1)),"")</f>
        <v/>
      </c>
      <c r="BN181" s="43" t="str">
        <f>IF($I181&lt;D$14,MIN(Payline!K$5/10,COUNTIF(K179:K181,$BM$1))+MIN(Payline!K$4/10,COUNTIF(K180:K182,$BM$1))+MIN(Payline!K$3/10,COUNTIF(K181:K183,$BM$1)),"")</f>
        <v/>
      </c>
      <c r="BO181" s="43" t="str">
        <f>IF($I181&lt;E$14,MIN(Payline!L$5/10,COUNTIF(L179:L181,$BM$1))+MIN(Payline!L$4/10,COUNTIF(L180:L182,$BM$1))+MIN(Payline!L$3/10,COUNTIF(L181:L183,$BM$1)),"")</f>
        <v/>
      </c>
      <c r="BP181" s="43" t="str">
        <f>IF($I181&lt;F$14,MIN(Payline!M$5/10,COUNTIF(M179:M181,$BM$1))+MIN(Payline!M$4/10,COUNTIF(M180:M182,$BM$1))+MIN(Payline!M$3/10,COUNTIF(M181:M183,$BM$1)),"")</f>
        <v/>
      </c>
      <c r="BQ181" s="161" t="str">
        <f>IF($I181&lt;G$14,MIN(Payline!N$5/10,COUNTIF(N179:N181,$BM$1))+MIN(Payline!N$4/10,COUNTIF(N180:N182,$BM$1))+MIN(Payline!N$3/10,COUNTIF(N181:N183,$BM$1)),"")</f>
        <v/>
      </c>
    </row>
    <row r="182" spans="1:69">
      <c r="A182" s="90" t="s">
        <v>6</v>
      </c>
      <c r="B182" s="63">
        <v>8</v>
      </c>
      <c r="C182" s="90">
        <f t="shared" ca="1" si="43"/>
        <v>4.2</v>
      </c>
      <c r="D182" s="43">
        <f t="shared" ca="1" si="44"/>
        <v>4.2</v>
      </c>
      <c r="E182" s="43">
        <f t="shared" ca="1" si="45"/>
        <v>4.2</v>
      </c>
      <c r="F182" s="43">
        <f t="shared" ca="1" si="46"/>
        <v>3.6</v>
      </c>
      <c r="G182" s="89">
        <f t="shared" ca="1" si="47"/>
        <v>4.2</v>
      </c>
      <c r="I182" s="84">
        <v>178</v>
      </c>
      <c r="J182" s="83"/>
      <c r="K182" s="83"/>
      <c r="L182" s="83"/>
      <c r="M182" s="83"/>
      <c r="N182" s="83"/>
      <c r="P182" s="46">
        <v>178</v>
      </c>
      <c r="Q182" s="43" t="str">
        <f>IF($I182&lt;C$14,MIN(Payline!J$5/10,COUNTIF(J180:J182,$Q$1))+MIN(Payline!J$4/10,COUNTIF(J181:J183,$Q$1))+MIN(Payline!J$3/10,COUNTIF(J182:J184,$Q$1)),"")</f>
        <v/>
      </c>
      <c r="R182" s="43" t="str">
        <f>IF($I182&lt;D$14,MIN(Payline!K$5/10,COUNTIF(K180:K182,$Q$1))+MIN(Payline!K$4/10,COUNTIF(K181:K183,$Q$1))+MIN(Payline!K$3/10,COUNTIF(K182:K184,$Q$1)),"")</f>
        <v/>
      </c>
      <c r="S182" s="43" t="str">
        <f>IF($I182&lt;E$14,MIN(Payline!L$5/10,COUNTIF(L180:L182,$Q$1))+MIN(Payline!L$4/10,COUNTIF(L181:L183,$Q$1))+MIN(Payline!L$3/10,COUNTIF(L182:L184,$Q$1)),"")</f>
        <v/>
      </c>
      <c r="T182" s="43" t="str">
        <f>IF($I182&lt;F$14,MIN(Payline!M$5/10,COUNTIF(M180:M182,$Q$1))+MIN(Payline!M$4/10,COUNTIF(M181:M183,$Q$1))+MIN(Payline!M$3/10,COUNTIF(M182:M184,$Q$1)),"")</f>
        <v/>
      </c>
      <c r="U182" s="43" t="str">
        <f>IF($I182&lt;G$14,MIN(Payline!N$5/10,COUNTIF(N180:N182,$Q$1))+MIN(Payline!N$4/10,COUNTIF(N181:N183,$Q$1))+MIN(Payline!N$3/10,COUNTIF(N182:N184,$Q$1)),"")</f>
        <v/>
      </c>
      <c r="V182" s="46">
        <v>178</v>
      </c>
      <c r="W182" s="43" t="str">
        <f>IF($I182&lt;C$14,MIN(Payline!J$5/10,COUNTIF(J180:J182,$W$1))+MIN(Payline!J$4/10,COUNTIF(J181:J183,$W$1))+MIN(Payline!J$3/10,COUNTIF(J182:J184,$W$1)),"")</f>
        <v/>
      </c>
      <c r="X182" s="43" t="str">
        <f>IF($I182&lt;D$14,MIN(Payline!K$5/10,COUNTIF(K180:K182,$W$1))+MIN(Payline!K$4/10,COUNTIF(K181:K183,$W$1))+MIN(Payline!K$3/10,COUNTIF(K182:K184,$W$1)),"")</f>
        <v/>
      </c>
      <c r="Y182" s="43" t="str">
        <f>IF($I182&lt;E$14,MIN(Payline!L$5/10,COUNTIF(L180:L182,$W$1))+MIN(Payline!L$4/10,COUNTIF(L181:L183,$W$1))+MIN(Payline!L$3/10,COUNTIF(L182:L184,$W$1)),"")</f>
        <v/>
      </c>
      <c r="Z182" s="43" t="str">
        <f>IF($I182&lt;F$14,MIN(Payline!M$5/10,COUNTIF(M180:M182,$W$1))+MIN(Payline!M$4/10,COUNTIF(M181:M183,$W$1))+MIN(Payline!M$3/10,COUNTIF(M182:M184,$W$1)),"")</f>
        <v/>
      </c>
      <c r="AA182" s="43" t="str">
        <f>IF($I182&lt;G$14,MIN(Payline!N$5/10,COUNTIF(N180:N182,$W$1))+MIN(Payline!N$4/10,COUNTIF(N181:N183,$W$1))+MIN(Payline!N$3/10,COUNTIF(N182:N184,$W$1)),"")</f>
        <v/>
      </c>
      <c r="AB182" s="46">
        <v>178</v>
      </c>
      <c r="AC182" s="43" t="str">
        <f>IF($I182&lt;C$14,MIN(Payline!J$5/10,COUNTIF(J180:J182,$AC$1))+MIN(Payline!J$4/10,COUNTIF(J181:J183,$AC$1))+MIN(Payline!J$3/10,COUNTIF(J182:J184,$AC$1)),"")</f>
        <v/>
      </c>
      <c r="AD182" s="43" t="str">
        <f>IF($I182&lt;D$14,MIN(Payline!K$5/10,COUNTIF(K180:K182,$AC$1))+MIN(Payline!K$4/10,COUNTIF(K181:K183,$AC$1))+MIN(Payline!K$3/10,COUNTIF(K182:K184,$AC$1)),"")</f>
        <v/>
      </c>
      <c r="AE182" s="43" t="str">
        <f>IF($I182&lt;E$14,MIN(Payline!L$5/10,COUNTIF(L180:L182,$AC$1))+MIN(Payline!L$4/10,COUNTIF(L181:L183,$AC$1))+MIN(Payline!L$3/10,COUNTIF(L182:L184,$AC$1)),"")</f>
        <v/>
      </c>
      <c r="AF182" s="43" t="str">
        <f>IF($I182&lt;F$14,MIN(Payline!M$5/10,COUNTIF(M180:M182,$AC$1))+MIN(Payline!M$4/10,COUNTIF(M181:M183,$AC$1))+MIN(Payline!M$3/10,COUNTIF(M182:M184,$AC$1)),"")</f>
        <v/>
      </c>
      <c r="AG182" s="43" t="str">
        <f>IF($I182&lt;G$14,MIN(Payline!N$5/10,COUNTIF(N180:N182,$AC$1))+MIN(Payline!N$4/10,COUNTIF(N181:N183,$AC$1))+MIN(Payline!N$3/10,COUNTIF(N182:N184,$AC$1)),"")</f>
        <v/>
      </c>
      <c r="AH182" s="46">
        <v>178</v>
      </c>
      <c r="AI182" s="43" t="str">
        <f>IF($I182&lt;C$14,MIN(Payline!J$5/10,COUNTIF(J180:J182,$AI$1))+MIN(Payline!J$4/10,COUNTIF(J181:J183,$AI$1))+MIN(Payline!J$3/10,COUNTIF(J182:J184,$AI$1)),"")</f>
        <v/>
      </c>
      <c r="AJ182" s="43" t="str">
        <f>IF($I182&lt;D$14,MIN(Payline!K$5/10,COUNTIF(K180:K182,$AI$1))+MIN(Payline!K$4/10,COUNTIF(K181:K183,$AI$1))+MIN(Payline!K$3/10,COUNTIF(K182:K184,$AI$1)),"")</f>
        <v/>
      </c>
      <c r="AK182" s="43" t="str">
        <f>IF($I182&lt;E$14,MIN(Payline!L$5/10,COUNTIF(L180:L182,$AI$1))+MIN(Payline!L$4/10,COUNTIF(L181:L183,$AI$1))+MIN(Payline!L$3/10,COUNTIF(L182:L184,$AI$1)),"")</f>
        <v/>
      </c>
      <c r="AL182" s="43" t="str">
        <f>IF($I182&lt;F$14,MIN(Payline!M$5/10,COUNTIF(M180:M182,$AI$1))+MIN(Payline!M$4/10,COUNTIF(M181:M183,$AI$1))+MIN(Payline!M$3/10,COUNTIF(M182:M184,$AI$1)),"")</f>
        <v/>
      </c>
      <c r="AM182" s="43" t="str">
        <f>IF($I182&lt;G$14,MIN(Payline!N$5/10,COUNTIF(N180:N182,$AI$1))+MIN(Payline!N$4/10,COUNTIF(N181:N183,$AI$1))+MIN(Payline!N$3/10,COUNTIF(N182:N184,$AI$1)),"")</f>
        <v/>
      </c>
      <c r="AN182" s="46">
        <v>178</v>
      </c>
      <c r="AO182" s="43" t="str">
        <f>IF($I182&lt;C$14,MIN(Payline!J$5/10,COUNTIF(J180:J182,$AO$1))+MIN(Payline!J$4/10,COUNTIF(J181:J183,$AO$1))+MIN(Payline!J$3/10,COUNTIF(J182:J184,$AO$1)),"")</f>
        <v/>
      </c>
      <c r="AP182" s="43" t="str">
        <f>IF($I182&lt;D$14,MIN(Payline!K$5/10,COUNTIF(K180:K182,$AO$1))+MIN(Payline!K$4/10,COUNTIF(K181:K183,$AO$1))+MIN(Payline!K$3/10,COUNTIF(K182:K184,$AO$1)),"")</f>
        <v/>
      </c>
      <c r="AQ182" s="43" t="str">
        <f>IF($I182&lt;E$14,MIN(Payline!L$5/10,COUNTIF(L180:L182,$AO$1))+MIN(Payline!L$4/10,COUNTIF(L181:L183,$AO$1))+MIN(Payline!L$3/10,COUNTIF(L182:L184,$AO$1)),"")</f>
        <v/>
      </c>
      <c r="AR182" s="43" t="str">
        <f>IF($I182&lt;F$14,MIN(Payline!M$5/10,COUNTIF(M180:M182,$AO$1))+MIN(Payline!M$4/10,COUNTIF(M181:M183,$AO$1))+MIN(Payline!M$3/10,COUNTIF(M182:M184,$AO$1)),"")</f>
        <v/>
      </c>
      <c r="AS182" s="43" t="str">
        <f>IF($I182&lt;G$14,MIN(Payline!N$5/10,COUNTIF(N180:N182,$AO$1))+MIN(Payline!N$4/10,COUNTIF(N181:N183,$AO$1))+MIN(Payline!N$3/10,COUNTIF(N182:N184,$AO$1)),"")</f>
        <v/>
      </c>
      <c r="AT182" s="46">
        <v>178</v>
      </c>
      <c r="AU182" s="43" t="str">
        <f>IF($I182&lt;C$14,MIN(Payline!J$5/10,COUNTIF(J180:J182,$AU$1))+MIN(Payline!J$4/10,COUNTIF(J181:J183,$AU$1))+MIN(Payline!J$3/10,COUNTIF(J182:J184,$AU$1)),"")</f>
        <v/>
      </c>
      <c r="AV182" s="43" t="str">
        <f>IF($I182&lt;D$14,MIN(Payline!K$5/10,COUNTIF(K180:K182,$AU$1))+MIN(Payline!K$4/10,COUNTIF(K181:K183,$AU$1))+MIN(Payline!K$3/10,COUNTIF(K182:K184,$AU$1)),"")</f>
        <v/>
      </c>
      <c r="AW182" s="43" t="str">
        <f>IF($I182&lt;E$14,MIN(Payline!L$5/10,COUNTIF(L180:L182,$AU$1))+MIN(Payline!L$4/10,COUNTIF(L181:L183,$AU$1))+MIN(Payline!L$3/10,COUNTIF(L182:L184,$AU$1)),"")</f>
        <v/>
      </c>
      <c r="AX182" s="43" t="str">
        <f>IF($I182&lt;F$14,MIN(Payline!M$5/10,COUNTIF(M180:M182,$AU$1))+MIN(Payline!M$4/10,COUNTIF(M181:M183,$AU$1))+MIN(Payline!M$3/10,COUNTIF(M182:M184,$AU$1)),"")</f>
        <v/>
      </c>
      <c r="AY182" s="43" t="str">
        <f>IF($I182&lt;G$14,MIN(Payline!N$5/10,COUNTIF(N180:N182,$AU$1))+MIN(Payline!N$4/10,COUNTIF(N181:N183,$AU$1))+MIN(Payline!N$3/10,COUNTIF(N182:N184,$AU$1)),"")</f>
        <v/>
      </c>
      <c r="AZ182" s="46">
        <v>178</v>
      </c>
      <c r="BA182" s="43" t="str">
        <f>IF($I182&lt;C$14,MIN(Payline!J$5/10,COUNTIF(J180:J182,$BA$1))+MIN(Payline!J$4/10,COUNTIF(J181:J183,$BA$1))+MIN(Payline!J$3/10,COUNTIF(J182:J184,$BA$1)),"")</f>
        <v/>
      </c>
      <c r="BB182" s="43" t="str">
        <f>IF($I182&lt;D$14,MIN(Payline!K$5/10,COUNTIF(K180:K182,$BA$1))+MIN(Payline!K$4/10,COUNTIF(K181:K183,$BA$1))+MIN(Payline!K$3/10,COUNTIF(K182:K184,$BA$1)),"")</f>
        <v/>
      </c>
      <c r="BC182" s="43" t="str">
        <f>IF($I182&lt;E$14,MIN(Payline!L$5/10,COUNTIF(L180:L182,$BA$1))+MIN(Payline!L$4/10,COUNTIF(L181:L183,$BA$1))+MIN(Payline!L$3/10,COUNTIF(L182:L184,$BA$1)),"")</f>
        <v/>
      </c>
      <c r="BD182" s="43" t="str">
        <f>IF($I182&lt;F$14,MIN(Payline!M$5/10,COUNTIF(M180:M182,$BA$1))+MIN(Payline!M$4/10,COUNTIF(M181:M183,$BA$1))+MIN(Payline!M$3/10,COUNTIF(M182:M184,$BA$1)),"")</f>
        <v/>
      </c>
      <c r="BE182" s="43" t="str">
        <f>IF($I182&lt;G$14,MIN(Payline!N$5/10,COUNTIF(N180:N182,$BA$1))+MIN(Payline!N$4/10,COUNTIF(N181:N183,$BA$1))+MIN(Payline!N$3/10,COUNTIF(N182:N184,$BA$1)),"")</f>
        <v/>
      </c>
      <c r="BF182" s="46">
        <v>178</v>
      </c>
      <c r="BG182" s="43" t="str">
        <f>IF($I182&lt;C$14,MIN(Payline!J$5/10,COUNTIF(J180:J182,$BG$1))+MIN(Payline!J$4/10,COUNTIF(J181:J183,$BG$1))+MIN(Payline!J$3/10,COUNTIF(J182:J184,$BG$1)),"")</f>
        <v/>
      </c>
      <c r="BH182" s="43" t="str">
        <f>IF($I182&lt;D$14,MIN(Payline!K$5/10,COUNTIF(K180:K182,$BG$1))+MIN(Payline!K$4/10,COUNTIF(K181:K183,$BG$1))+MIN(Payline!K$3/10,COUNTIF(K182:K184,$BG$1)),"")</f>
        <v/>
      </c>
      <c r="BI182" s="43" t="str">
        <f>IF($I182&lt;E$14,MIN(Payline!L$5/10,COUNTIF(L180:L182,$BG$1))+MIN(Payline!L$4/10,COUNTIF(L181:L183,$BG$1))+MIN(Payline!L$3/10,COUNTIF(L182:L184,$BG$1)),"")</f>
        <v/>
      </c>
      <c r="BJ182" s="43" t="str">
        <f>IF($I182&lt;F$14,MIN(Payline!M$5/10,COUNTIF(M180:M182,$BG$1))+MIN(Payline!M$4/10,COUNTIF(M181:M183,$BG$1))+MIN(Payline!M$3/10,COUNTIF(M182:M184,$BG$1)),"")</f>
        <v/>
      </c>
      <c r="BK182" s="43" t="str">
        <f>IF($I182&lt;G$14,MIN(Payline!N$5/10,COUNTIF(N180:N182,$BG$1))+MIN(Payline!N$4/10,COUNTIF(N181:N183,$BG$1))+MIN(Payline!N$3/10,COUNTIF(N182:N184,$BG$1)),"")</f>
        <v/>
      </c>
      <c r="BL182" s="46">
        <v>178</v>
      </c>
      <c r="BM182" s="43" t="str">
        <f>IF($I182&lt;C$14,MIN(Payline!J$5/10,COUNTIF(J180:J182,$BM$1))+MIN(Payline!J$4/10,COUNTIF(J181:J183,$BM$1))+MIN(Payline!J$3/10,COUNTIF(J182:J184,$BM$1)),"")</f>
        <v/>
      </c>
      <c r="BN182" s="43" t="str">
        <f>IF($I182&lt;D$14,MIN(Payline!K$5/10,COUNTIF(K180:K182,$BM$1))+MIN(Payline!K$4/10,COUNTIF(K181:K183,$BM$1))+MIN(Payline!K$3/10,COUNTIF(K182:K184,$BM$1)),"")</f>
        <v/>
      </c>
      <c r="BO182" s="43" t="str">
        <f>IF($I182&lt;E$14,MIN(Payline!L$5/10,COUNTIF(L180:L182,$BM$1))+MIN(Payline!L$4/10,COUNTIF(L181:L183,$BM$1))+MIN(Payline!L$3/10,COUNTIF(L182:L184,$BM$1)),"")</f>
        <v/>
      </c>
      <c r="BP182" s="43" t="str">
        <f>IF($I182&lt;F$14,MIN(Payline!M$5/10,COUNTIF(M180:M182,$BM$1))+MIN(Payline!M$4/10,COUNTIF(M181:M183,$BM$1))+MIN(Payline!M$3/10,COUNTIF(M182:M184,$BM$1)),"")</f>
        <v/>
      </c>
      <c r="BQ182" s="161" t="str">
        <f>IF($I182&lt;G$14,MIN(Payline!N$5/10,COUNTIF(N180:N182,$BM$1))+MIN(Payline!N$4/10,COUNTIF(N181:N183,$BM$1))+MIN(Payline!N$3/10,COUNTIF(N182:N184,$BM$1)),"")</f>
        <v/>
      </c>
    </row>
    <row r="183" spans="1:69" ht="16.5" thickBot="1">
      <c r="A183" s="88" t="s">
        <v>5</v>
      </c>
      <c r="B183" s="35">
        <v>9</v>
      </c>
      <c r="C183" s="88">
        <f t="shared" ca="1" si="43"/>
        <v>3</v>
      </c>
      <c r="D183" s="87">
        <f t="shared" ca="1" si="44"/>
        <v>3.0000000000000004</v>
      </c>
      <c r="E183" s="87">
        <f t="shared" ca="1" si="45"/>
        <v>3</v>
      </c>
      <c r="F183" s="87">
        <f t="shared" ca="1" si="46"/>
        <v>4</v>
      </c>
      <c r="G183" s="86">
        <f t="shared" ca="1" si="47"/>
        <v>4</v>
      </c>
      <c r="I183" s="84">
        <v>179</v>
      </c>
      <c r="J183" s="83"/>
      <c r="K183" s="83"/>
      <c r="L183" s="83"/>
      <c r="M183" s="83"/>
      <c r="N183" s="83"/>
      <c r="P183" s="46">
        <v>179</v>
      </c>
      <c r="Q183" s="43" t="str">
        <f>IF($I183&lt;C$14,MIN(Payline!J$5/10,COUNTIF(J181:J183,$Q$1))+MIN(Payline!J$4/10,COUNTIF(J182:J184,$Q$1))+MIN(Payline!J$3/10,COUNTIF(J183:J185,$Q$1)),"")</f>
        <v/>
      </c>
      <c r="R183" s="43" t="str">
        <f>IF($I183&lt;D$14,MIN(Payline!K$5/10,COUNTIF(K181:K183,$Q$1))+MIN(Payline!K$4/10,COUNTIF(K182:K184,$Q$1))+MIN(Payline!K$3/10,COUNTIF(K183:K185,$Q$1)),"")</f>
        <v/>
      </c>
      <c r="S183" s="43" t="str">
        <f>IF($I183&lt;E$14,MIN(Payline!L$5/10,COUNTIF(L181:L183,$Q$1))+MIN(Payline!L$4/10,COUNTIF(L182:L184,$Q$1))+MIN(Payline!L$3/10,COUNTIF(L183:L185,$Q$1)),"")</f>
        <v/>
      </c>
      <c r="T183" s="43" t="str">
        <f>IF($I183&lt;F$14,MIN(Payline!M$5/10,COUNTIF(M181:M183,$Q$1))+MIN(Payline!M$4/10,COUNTIF(M182:M184,$Q$1))+MIN(Payline!M$3/10,COUNTIF(M183:M185,$Q$1)),"")</f>
        <v/>
      </c>
      <c r="U183" s="43" t="str">
        <f>IF($I183&lt;G$14,MIN(Payline!N$5/10,COUNTIF(N181:N183,$Q$1))+MIN(Payline!N$4/10,COUNTIF(N182:N184,$Q$1))+MIN(Payline!N$3/10,COUNTIF(N183:N185,$Q$1)),"")</f>
        <v/>
      </c>
      <c r="V183" s="46">
        <v>179</v>
      </c>
      <c r="W183" s="43" t="str">
        <f>IF($I183&lt;C$14,MIN(Payline!J$5/10,COUNTIF(J181:J183,$W$1))+MIN(Payline!J$4/10,COUNTIF(J182:J184,$W$1))+MIN(Payline!J$3/10,COUNTIF(J183:J185,$W$1)),"")</f>
        <v/>
      </c>
      <c r="X183" s="43" t="str">
        <f>IF($I183&lt;D$14,MIN(Payline!K$5/10,COUNTIF(K181:K183,$W$1))+MIN(Payline!K$4/10,COUNTIF(K182:K184,$W$1))+MIN(Payline!K$3/10,COUNTIF(K183:K185,$W$1)),"")</f>
        <v/>
      </c>
      <c r="Y183" s="43" t="str">
        <f>IF($I183&lt;E$14,MIN(Payline!L$5/10,COUNTIF(L181:L183,$W$1))+MIN(Payline!L$4/10,COUNTIF(L182:L184,$W$1))+MIN(Payline!L$3/10,COUNTIF(L183:L185,$W$1)),"")</f>
        <v/>
      </c>
      <c r="Z183" s="43" t="str">
        <f>IF($I183&lt;F$14,MIN(Payline!M$5/10,COUNTIF(M181:M183,$W$1))+MIN(Payline!M$4/10,COUNTIF(M182:M184,$W$1))+MIN(Payline!M$3/10,COUNTIF(M183:M185,$W$1)),"")</f>
        <v/>
      </c>
      <c r="AA183" s="43" t="str">
        <f>IF($I183&lt;G$14,MIN(Payline!N$5/10,COUNTIF(N181:N183,$W$1))+MIN(Payline!N$4/10,COUNTIF(N182:N184,$W$1))+MIN(Payline!N$3/10,COUNTIF(N183:N185,$W$1)),"")</f>
        <v/>
      </c>
      <c r="AB183" s="46">
        <v>179</v>
      </c>
      <c r="AC183" s="43" t="str">
        <f>IF($I183&lt;C$14,MIN(Payline!J$5/10,COUNTIF(J181:J183,$AC$1))+MIN(Payline!J$4/10,COUNTIF(J182:J184,$AC$1))+MIN(Payline!J$3/10,COUNTIF(J183:J185,$AC$1)),"")</f>
        <v/>
      </c>
      <c r="AD183" s="43" t="str">
        <f>IF($I183&lt;D$14,MIN(Payline!K$5/10,COUNTIF(K181:K183,$AC$1))+MIN(Payline!K$4/10,COUNTIF(K182:K184,$AC$1))+MIN(Payline!K$3/10,COUNTIF(K183:K185,$AC$1)),"")</f>
        <v/>
      </c>
      <c r="AE183" s="43" t="str">
        <f>IF($I183&lt;E$14,MIN(Payline!L$5/10,COUNTIF(L181:L183,$AC$1))+MIN(Payline!L$4/10,COUNTIF(L182:L184,$AC$1))+MIN(Payline!L$3/10,COUNTIF(L183:L185,$AC$1)),"")</f>
        <v/>
      </c>
      <c r="AF183" s="43" t="str">
        <f>IF($I183&lt;F$14,MIN(Payline!M$5/10,COUNTIF(M181:M183,$AC$1))+MIN(Payline!M$4/10,COUNTIF(M182:M184,$AC$1))+MIN(Payline!M$3/10,COUNTIF(M183:M185,$AC$1)),"")</f>
        <v/>
      </c>
      <c r="AG183" s="43" t="str">
        <f>IF($I183&lt;G$14,MIN(Payline!N$5/10,COUNTIF(N181:N183,$AC$1))+MIN(Payline!N$4/10,COUNTIF(N182:N184,$AC$1))+MIN(Payline!N$3/10,COUNTIF(N183:N185,$AC$1)),"")</f>
        <v/>
      </c>
      <c r="AH183" s="46">
        <v>179</v>
      </c>
      <c r="AI183" s="43" t="str">
        <f>IF($I183&lt;C$14,MIN(Payline!J$5/10,COUNTIF(J181:J183,$AI$1))+MIN(Payline!J$4/10,COUNTIF(J182:J184,$AI$1))+MIN(Payline!J$3/10,COUNTIF(J183:J185,$AI$1)),"")</f>
        <v/>
      </c>
      <c r="AJ183" s="43" t="str">
        <f>IF($I183&lt;D$14,MIN(Payline!K$5/10,COUNTIF(K181:K183,$AI$1))+MIN(Payline!K$4/10,COUNTIF(K182:K184,$AI$1))+MIN(Payline!K$3/10,COUNTIF(K183:K185,$AI$1)),"")</f>
        <v/>
      </c>
      <c r="AK183" s="43" t="str">
        <f>IF($I183&lt;E$14,MIN(Payline!L$5/10,COUNTIF(L181:L183,$AI$1))+MIN(Payline!L$4/10,COUNTIF(L182:L184,$AI$1))+MIN(Payline!L$3/10,COUNTIF(L183:L185,$AI$1)),"")</f>
        <v/>
      </c>
      <c r="AL183" s="43" t="str">
        <f>IF($I183&lt;F$14,MIN(Payline!M$5/10,COUNTIF(M181:M183,$AI$1))+MIN(Payline!M$4/10,COUNTIF(M182:M184,$AI$1))+MIN(Payline!M$3/10,COUNTIF(M183:M185,$AI$1)),"")</f>
        <v/>
      </c>
      <c r="AM183" s="43" t="str">
        <f>IF($I183&lt;G$14,MIN(Payline!N$5/10,COUNTIF(N181:N183,$AI$1))+MIN(Payline!N$4/10,COUNTIF(N182:N184,$AI$1))+MIN(Payline!N$3/10,COUNTIF(N183:N185,$AI$1)),"")</f>
        <v/>
      </c>
      <c r="AN183" s="46">
        <v>179</v>
      </c>
      <c r="AO183" s="43" t="str">
        <f>IF($I183&lt;C$14,MIN(Payline!J$5/10,COUNTIF(J181:J183,$AO$1))+MIN(Payline!J$4/10,COUNTIF(J182:J184,$AO$1))+MIN(Payline!J$3/10,COUNTIF(J183:J185,$AO$1)),"")</f>
        <v/>
      </c>
      <c r="AP183" s="43" t="str">
        <f>IF($I183&lt;D$14,MIN(Payline!K$5/10,COUNTIF(K181:K183,$AO$1))+MIN(Payline!K$4/10,COUNTIF(K182:K184,$AO$1))+MIN(Payline!K$3/10,COUNTIF(K183:K185,$AO$1)),"")</f>
        <v/>
      </c>
      <c r="AQ183" s="43" t="str">
        <f>IF($I183&lt;E$14,MIN(Payline!L$5/10,COUNTIF(L181:L183,$AO$1))+MIN(Payline!L$4/10,COUNTIF(L182:L184,$AO$1))+MIN(Payline!L$3/10,COUNTIF(L183:L185,$AO$1)),"")</f>
        <v/>
      </c>
      <c r="AR183" s="43" t="str">
        <f>IF($I183&lt;F$14,MIN(Payline!M$5/10,COUNTIF(M181:M183,$AO$1))+MIN(Payline!M$4/10,COUNTIF(M182:M184,$AO$1))+MIN(Payline!M$3/10,COUNTIF(M183:M185,$AO$1)),"")</f>
        <v/>
      </c>
      <c r="AS183" s="43" t="str">
        <f>IF($I183&lt;G$14,MIN(Payline!N$5/10,COUNTIF(N181:N183,$AO$1))+MIN(Payline!N$4/10,COUNTIF(N182:N184,$AO$1))+MIN(Payline!N$3/10,COUNTIF(N183:N185,$AO$1)),"")</f>
        <v/>
      </c>
      <c r="AT183" s="46">
        <v>179</v>
      </c>
      <c r="AU183" s="43" t="str">
        <f>IF($I183&lt;C$14,MIN(Payline!J$5/10,COUNTIF(J181:J183,$AU$1))+MIN(Payline!J$4/10,COUNTIF(J182:J184,$AU$1))+MIN(Payline!J$3/10,COUNTIF(J183:J185,$AU$1)),"")</f>
        <v/>
      </c>
      <c r="AV183" s="43" t="str">
        <f>IF($I183&lt;D$14,MIN(Payline!K$5/10,COUNTIF(K181:K183,$AU$1))+MIN(Payline!K$4/10,COUNTIF(K182:K184,$AU$1))+MIN(Payline!K$3/10,COUNTIF(K183:K185,$AU$1)),"")</f>
        <v/>
      </c>
      <c r="AW183" s="43" t="str">
        <f>IF($I183&lt;E$14,MIN(Payline!L$5/10,COUNTIF(L181:L183,$AU$1))+MIN(Payline!L$4/10,COUNTIF(L182:L184,$AU$1))+MIN(Payline!L$3/10,COUNTIF(L183:L185,$AU$1)),"")</f>
        <v/>
      </c>
      <c r="AX183" s="43" t="str">
        <f>IF($I183&lt;F$14,MIN(Payline!M$5/10,COUNTIF(M181:M183,$AU$1))+MIN(Payline!M$4/10,COUNTIF(M182:M184,$AU$1))+MIN(Payline!M$3/10,COUNTIF(M183:M185,$AU$1)),"")</f>
        <v/>
      </c>
      <c r="AY183" s="43" t="str">
        <f>IF($I183&lt;G$14,MIN(Payline!N$5/10,COUNTIF(N181:N183,$AU$1))+MIN(Payline!N$4/10,COUNTIF(N182:N184,$AU$1))+MIN(Payline!N$3/10,COUNTIF(N183:N185,$AU$1)),"")</f>
        <v/>
      </c>
      <c r="AZ183" s="46">
        <v>179</v>
      </c>
      <c r="BA183" s="43" t="str">
        <f>IF($I183&lt;C$14,MIN(Payline!J$5/10,COUNTIF(J181:J183,$BA$1))+MIN(Payline!J$4/10,COUNTIF(J182:J184,$BA$1))+MIN(Payline!J$3/10,COUNTIF(J183:J185,$BA$1)),"")</f>
        <v/>
      </c>
      <c r="BB183" s="43" t="str">
        <f>IF($I183&lt;D$14,MIN(Payline!K$5/10,COUNTIF(K181:K183,$BA$1))+MIN(Payline!K$4/10,COUNTIF(K182:K184,$BA$1))+MIN(Payline!K$3/10,COUNTIF(K183:K185,$BA$1)),"")</f>
        <v/>
      </c>
      <c r="BC183" s="43" t="str">
        <f>IF($I183&lt;E$14,MIN(Payline!L$5/10,COUNTIF(L181:L183,$BA$1))+MIN(Payline!L$4/10,COUNTIF(L182:L184,$BA$1))+MIN(Payline!L$3/10,COUNTIF(L183:L185,$BA$1)),"")</f>
        <v/>
      </c>
      <c r="BD183" s="43" t="str">
        <f>IF($I183&lt;F$14,MIN(Payline!M$5/10,COUNTIF(M181:M183,$BA$1))+MIN(Payline!M$4/10,COUNTIF(M182:M184,$BA$1))+MIN(Payline!M$3/10,COUNTIF(M183:M185,$BA$1)),"")</f>
        <v/>
      </c>
      <c r="BE183" s="43" t="str">
        <f>IF($I183&lt;G$14,MIN(Payline!N$5/10,COUNTIF(N181:N183,$BA$1))+MIN(Payline!N$4/10,COUNTIF(N182:N184,$BA$1))+MIN(Payline!N$3/10,COUNTIF(N183:N185,$BA$1)),"")</f>
        <v/>
      </c>
      <c r="BF183" s="46">
        <v>179</v>
      </c>
      <c r="BG183" s="43" t="str">
        <f>IF($I183&lt;C$14,MIN(Payline!J$5/10,COUNTIF(J181:J183,$BG$1))+MIN(Payline!J$4/10,COUNTIF(J182:J184,$BG$1))+MIN(Payline!J$3/10,COUNTIF(J183:J185,$BG$1)),"")</f>
        <v/>
      </c>
      <c r="BH183" s="43" t="str">
        <f>IF($I183&lt;D$14,MIN(Payline!K$5/10,COUNTIF(K181:K183,$BG$1))+MIN(Payline!K$4/10,COUNTIF(K182:K184,$BG$1))+MIN(Payline!K$3/10,COUNTIF(K183:K185,$BG$1)),"")</f>
        <v/>
      </c>
      <c r="BI183" s="43" t="str">
        <f>IF($I183&lt;E$14,MIN(Payline!L$5/10,COUNTIF(L181:L183,$BG$1))+MIN(Payline!L$4/10,COUNTIF(L182:L184,$BG$1))+MIN(Payline!L$3/10,COUNTIF(L183:L185,$BG$1)),"")</f>
        <v/>
      </c>
      <c r="BJ183" s="43" t="str">
        <f>IF($I183&lt;F$14,MIN(Payline!M$5/10,COUNTIF(M181:M183,$BG$1))+MIN(Payline!M$4/10,COUNTIF(M182:M184,$BG$1))+MIN(Payline!M$3/10,COUNTIF(M183:M185,$BG$1)),"")</f>
        <v/>
      </c>
      <c r="BK183" s="43" t="str">
        <f>IF($I183&lt;G$14,MIN(Payline!N$5/10,COUNTIF(N181:N183,$BG$1))+MIN(Payline!N$4/10,COUNTIF(N182:N184,$BG$1))+MIN(Payline!N$3/10,COUNTIF(N183:N185,$BG$1)),"")</f>
        <v/>
      </c>
      <c r="BL183" s="46">
        <v>179</v>
      </c>
      <c r="BM183" s="43" t="str">
        <f>IF($I183&lt;C$14,MIN(Payline!J$5/10,COUNTIF(J181:J183,$BM$1))+MIN(Payline!J$4/10,COUNTIF(J182:J184,$BM$1))+MIN(Payline!J$3/10,COUNTIF(J183:J185,$BM$1)),"")</f>
        <v/>
      </c>
      <c r="BN183" s="43" t="str">
        <f>IF($I183&lt;D$14,MIN(Payline!K$5/10,COUNTIF(K181:K183,$BM$1))+MIN(Payline!K$4/10,COUNTIF(K182:K184,$BM$1))+MIN(Payline!K$3/10,COUNTIF(K183:K185,$BM$1)),"")</f>
        <v/>
      </c>
      <c r="BO183" s="43" t="str">
        <f>IF($I183&lt;E$14,MIN(Payline!L$5/10,COUNTIF(L181:L183,$BM$1))+MIN(Payline!L$4/10,COUNTIF(L182:L184,$BM$1))+MIN(Payline!L$3/10,COUNTIF(L183:L185,$BM$1)),"")</f>
        <v/>
      </c>
      <c r="BP183" s="43" t="str">
        <f>IF($I183&lt;F$14,MIN(Payline!M$5/10,COUNTIF(M181:M183,$BM$1))+MIN(Payline!M$4/10,COUNTIF(M182:M184,$BM$1))+MIN(Payline!M$3/10,COUNTIF(M183:M185,$BM$1)),"")</f>
        <v/>
      </c>
      <c r="BQ183" s="161" t="str">
        <f>IF($I183&lt;G$14,MIN(Payline!N$5/10,COUNTIF(N181:N183,$BM$1))+MIN(Payline!N$4/10,COUNTIF(N182:N184,$BM$1))+MIN(Payline!N$3/10,COUNTIF(N183:N185,$BM$1)),"")</f>
        <v/>
      </c>
    </row>
    <row r="184" spans="1:69" ht="16.5" thickBot="1">
      <c r="A184" s="94" t="s">
        <v>107</v>
      </c>
      <c r="I184" s="84">
        <v>180</v>
      </c>
      <c r="J184" s="83"/>
      <c r="K184" s="83"/>
      <c r="L184" s="83"/>
      <c r="M184" s="83"/>
      <c r="N184" s="83"/>
      <c r="P184" s="46">
        <v>180</v>
      </c>
      <c r="Q184" s="43" t="str">
        <f>IF($I184&lt;C$14,MIN(Payline!J$5/10,COUNTIF(J182:J184,$Q$1))+MIN(Payline!J$4/10,COUNTIF(J183:J185,$Q$1))+MIN(Payline!J$3/10,COUNTIF(J184:J186,$Q$1)),"")</f>
        <v/>
      </c>
      <c r="R184" s="43" t="str">
        <f>IF($I184&lt;D$14,MIN(Payline!K$5/10,COUNTIF(K182:K184,$Q$1))+MIN(Payline!K$4/10,COUNTIF(K183:K185,$Q$1))+MIN(Payline!K$3/10,COUNTIF(K184:K186,$Q$1)),"")</f>
        <v/>
      </c>
      <c r="S184" s="43" t="str">
        <f>IF($I184&lt;E$14,MIN(Payline!L$5/10,COUNTIF(L182:L184,$Q$1))+MIN(Payline!L$4/10,COUNTIF(L183:L185,$Q$1))+MIN(Payline!L$3/10,COUNTIF(L184:L186,$Q$1)),"")</f>
        <v/>
      </c>
      <c r="T184" s="43" t="str">
        <f>IF($I184&lt;F$14,MIN(Payline!M$5/10,COUNTIF(M182:M184,$Q$1))+MIN(Payline!M$4/10,COUNTIF(M183:M185,$Q$1))+MIN(Payline!M$3/10,COUNTIF(M184:M186,$Q$1)),"")</f>
        <v/>
      </c>
      <c r="U184" s="43" t="str">
        <f>IF($I184&lt;G$14,MIN(Payline!N$5/10,COUNTIF(N182:N184,$Q$1))+MIN(Payline!N$4/10,COUNTIF(N183:N185,$Q$1))+MIN(Payline!N$3/10,COUNTIF(N184:N186,$Q$1)),"")</f>
        <v/>
      </c>
      <c r="V184" s="46">
        <v>180</v>
      </c>
      <c r="W184" s="43" t="str">
        <f>IF($I184&lt;C$14,MIN(Payline!J$5/10,COUNTIF(J182:J184,$W$1))+MIN(Payline!J$4/10,COUNTIF(J183:J185,$W$1))+MIN(Payline!J$3/10,COUNTIF(J184:J186,$W$1)),"")</f>
        <v/>
      </c>
      <c r="X184" s="43" t="str">
        <f>IF($I184&lt;D$14,MIN(Payline!K$5/10,COUNTIF(K182:K184,$W$1))+MIN(Payline!K$4/10,COUNTIF(K183:K185,$W$1))+MIN(Payline!K$3/10,COUNTIF(K184:K186,$W$1)),"")</f>
        <v/>
      </c>
      <c r="Y184" s="43" t="str">
        <f>IF($I184&lt;E$14,MIN(Payline!L$5/10,COUNTIF(L182:L184,$W$1))+MIN(Payline!L$4/10,COUNTIF(L183:L185,$W$1))+MIN(Payline!L$3/10,COUNTIF(L184:L186,$W$1)),"")</f>
        <v/>
      </c>
      <c r="Z184" s="43" t="str">
        <f>IF($I184&lt;F$14,MIN(Payline!M$5/10,COUNTIF(M182:M184,$W$1))+MIN(Payline!M$4/10,COUNTIF(M183:M185,$W$1))+MIN(Payline!M$3/10,COUNTIF(M184:M186,$W$1)),"")</f>
        <v/>
      </c>
      <c r="AA184" s="43" t="str">
        <f>IF($I184&lt;G$14,MIN(Payline!N$5/10,COUNTIF(N182:N184,$W$1))+MIN(Payline!N$4/10,COUNTIF(N183:N185,$W$1))+MIN(Payline!N$3/10,COUNTIF(N184:N186,$W$1)),"")</f>
        <v/>
      </c>
      <c r="AB184" s="46">
        <v>180</v>
      </c>
      <c r="AC184" s="43" t="str">
        <f>IF($I184&lt;C$14,MIN(Payline!J$5/10,COUNTIF(J182:J184,$AC$1))+MIN(Payline!J$4/10,COUNTIF(J183:J185,$AC$1))+MIN(Payline!J$3/10,COUNTIF(J184:J186,$AC$1)),"")</f>
        <v/>
      </c>
      <c r="AD184" s="43" t="str">
        <f>IF($I184&lt;D$14,MIN(Payline!K$5/10,COUNTIF(K182:K184,$AC$1))+MIN(Payline!K$4/10,COUNTIF(K183:K185,$AC$1))+MIN(Payline!K$3/10,COUNTIF(K184:K186,$AC$1)),"")</f>
        <v/>
      </c>
      <c r="AE184" s="43" t="str">
        <f>IF($I184&lt;E$14,MIN(Payline!L$5/10,COUNTIF(L182:L184,$AC$1))+MIN(Payline!L$4/10,COUNTIF(L183:L185,$AC$1))+MIN(Payline!L$3/10,COUNTIF(L184:L186,$AC$1)),"")</f>
        <v/>
      </c>
      <c r="AF184" s="43" t="str">
        <f>IF($I184&lt;F$14,MIN(Payline!M$5/10,COUNTIF(M182:M184,$AC$1))+MIN(Payline!M$4/10,COUNTIF(M183:M185,$AC$1))+MIN(Payline!M$3/10,COUNTIF(M184:M186,$AC$1)),"")</f>
        <v/>
      </c>
      <c r="AG184" s="43" t="str">
        <f>IF($I184&lt;G$14,MIN(Payline!N$5/10,COUNTIF(N182:N184,$AC$1))+MIN(Payline!N$4/10,COUNTIF(N183:N185,$AC$1))+MIN(Payline!N$3/10,COUNTIF(N184:N186,$AC$1)),"")</f>
        <v/>
      </c>
      <c r="AH184" s="46">
        <v>180</v>
      </c>
      <c r="AI184" s="43" t="str">
        <f>IF($I184&lt;C$14,MIN(Payline!J$5/10,COUNTIF(J182:J184,$AI$1))+MIN(Payline!J$4/10,COUNTIF(J183:J185,$AI$1))+MIN(Payline!J$3/10,COUNTIF(J184:J186,$AI$1)),"")</f>
        <v/>
      </c>
      <c r="AJ184" s="43" t="str">
        <f>IF($I184&lt;D$14,MIN(Payline!K$5/10,COUNTIF(K182:K184,$AI$1))+MIN(Payline!K$4/10,COUNTIF(K183:K185,$AI$1))+MIN(Payline!K$3/10,COUNTIF(K184:K186,$AI$1)),"")</f>
        <v/>
      </c>
      <c r="AK184" s="43" t="str">
        <f>IF($I184&lt;E$14,MIN(Payline!L$5/10,COUNTIF(L182:L184,$AI$1))+MIN(Payline!L$4/10,COUNTIF(L183:L185,$AI$1))+MIN(Payline!L$3/10,COUNTIF(L184:L186,$AI$1)),"")</f>
        <v/>
      </c>
      <c r="AL184" s="43" t="str">
        <f>IF($I184&lt;F$14,MIN(Payline!M$5/10,COUNTIF(M182:M184,$AI$1))+MIN(Payline!M$4/10,COUNTIF(M183:M185,$AI$1))+MIN(Payline!M$3/10,COUNTIF(M184:M186,$AI$1)),"")</f>
        <v/>
      </c>
      <c r="AM184" s="43" t="str">
        <f>IF($I184&lt;G$14,MIN(Payline!N$5/10,COUNTIF(N182:N184,$AI$1))+MIN(Payline!N$4/10,COUNTIF(N183:N185,$AI$1))+MIN(Payline!N$3/10,COUNTIF(N184:N186,$AI$1)),"")</f>
        <v/>
      </c>
      <c r="AN184" s="46">
        <v>180</v>
      </c>
      <c r="AO184" s="43" t="str">
        <f>IF($I184&lt;C$14,MIN(Payline!J$5/10,COUNTIF(J182:J184,$AO$1))+MIN(Payline!J$4/10,COUNTIF(J183:J185,$AO$1))+MIN(Payline!J$3/10,COUNTIF(J184:J186,$AO$1)),"")</f>
        <v/>
      </c>
      <c r="AP184" s="43" t="str">
        <f>IF($I184&lt;D$14,MIN(Payline!K$5/10,COUNTIF(K182:K184,$AO$1))+MIN(Payline!K$4/10,COUNTIF(K183:K185,$AO$1))+MIN(Payline!K$3/10,COUNTIF(K184:K186,$AO$1)),"")</f>
        <v/>
      </c>
      <c r="AQ184" s="43" t="str">
        <f>IF($I184&lt;E$14,MIN(Payline!L$5/10,COUNTIF(L182:L184,$AO$1))+MIN(Payline!L$4/10,COUNTIF(L183:L185,$AO$1))+MIN(Payline!L$3/10,COUNTIF(L184:L186,$AO$1)),"")</f>
        <v/>
      </c>
      <c r="AR184" s="43" t="str">
        <f>IF($I184&lt;F$14,MIN(Payline!M$5/10,COUNTIF(M182:M184,$AO$1))+MIN(Payline!M$4/10,COUNTIF(M183:M185,$AO$1))+MIN(Payline!M$3/10,COUNTIF(M184:M186,$AO$1)),"")</f>
        <v/>
      </c>
      <c r="AS184" s="43" t="str">
        <f>IF($I184&lt;G$14,MIN(Payline!N$5/10,COUNTIF(N182:N184,$AO$1))+MIN(Payline!N$4/10,COUNTIF(N183:N185,$AO$1))+MIN(Payline!N$3/10,COUNTIF(N184:N186,$AO$1)),"")</f>
        <v/>
      </c>
      <c r="AT184" s="46">
        <v>180</v>
      </c>
      <c r="AU184" s="43" t="str">
        <f>IF($I184&lt;C$14,MIN(Payline!J$5/10,COUNTIF(J182:J184,$AU$1))+MIN(Payline!J$4/10,COUNTIF(J183:J185,$AU$1))+MIN(Payline!J$3/10,COUNTIF(J184:J186,$AU$1)),"")</f>
        <v/>
      </c>
      <c r="AV184" s="43" t="str">
        <f>IF($I184&lt;D$14,MIN(Payline!K$5/10,COUNTIF(K182:K184,$AU$1))+MIN(Payline!K$4/10,COUNTIF(K183:K185,$AU$1))+MIN(Payline!K$3/10,COUNTIF(K184:K186,$AU$1)),"")</f>
        <v/>
      </c>
      <c r="AW184" s="43" t="str">
        <f>IF($I184&lt;E$14,MIN(Payline!L$5/10,COUNTIF(L182:L184,$AU$1))+MIN(Payline!L$4/10,COUNTIF(L183:L185,$AU$1))+MIN(Payline!L$3/10,COUNTIF(L184:L186,$AU$1)),"")</f>
        <v/>
      </c>
      <c r="AX184" s="43" t="str">
        <f>IF($I184&lt;F$14,MIN(Payline!M$5/10,COUNTIF(M182:M184,$AU$1))+MIN(Payline!M$4/10,COUNTIF(M183:M185,$AU$1))+MIN(Payline!M$3/10,COUNTIF(M184:M186,$AU$1)),"")</f>
        <v/>
      </c>
      <c r="AY184" s="43" t="str">
        <f>IF($I184&lt;G$14,MIN(Payline!N$5/10,COUNTIF(N182:N184,$AU$1))+MIN(Payline!N$4/10,COUNTIF(N183:N185,$AU$1))+MIN(Payline!N$3/10,COUNTIF(N184:N186,$AU$1)),"")</f>
        <v/>
      </c>
      <c r="AZ184" s="46">
        <v>180</v>
      </c>
      <c r="BA184" s="43" t="str">
        <f>IF($I184&lt;C$14,MIN(Payline!J$5/10,COUNTIF(J182:J184,$BA$1))+MIN(Payline!J$4/10,COUNTIF(J183:J185,$BA$1))+MIN(Payline!J$3/10,COUNTIF(J184:J186,$BA$1)),"")</f>
        <v/>
      </c>
      <c r="BB184" s="43" t="str">
        <f>IF($I184&lt;D$14,MIN(Payline!K$5/10,COUNTIF(K182:K184,$BA$1))+MIN(Payline!K$4/10,COUNTIF(K183:K185,$BA$1))+MIN(Payline!K$3/10,COUNTIF(K184:K186,$BA$1)),"")</f>
        <v/>
      </c>
      <c r="BC184" s="43" t="str">
        <f>IF($I184&lt;E$14,MIN(Payline!L$5/10,COUNTIF(L182:L184,$BA$1))+MIN(Payline!L$4/10,COUNTIF(L183:L185,$BA$1))+MIN(Payline!L$3/10,COUNTIF(L184:L186,$BA$1)),"")</f>
        <v/>
      </c>
      <c r="BD184" s="43" t="str">
        <f>IF($I184&lt;F$14,MIN(Payline!M$5/10,COUNTIF(M182:M184,$BA$1))+MIN(Payline!M$4/10,COUNTIF(M183:M185,$BA$1))+MIN(Payline!M$3/10,COUNTIF(M184:M186,$BA$1)),"")</f>
        <v/>
      </c>
      <c r="BE184" s="43" t="str">
        <f>IF($I184&lt;G$14,MIN(Payline!N$5/10,COUNTIF(N182:N184,$BA$1))+MIN(Payline!N$4/10,COUNTIF(N183:N185,$BA$1))+MIN(Payline!N$3/10,COUNTIF(N184:N186,$BA$1)),"")</f>
        <v/>
      </c>
      <c r="BF184" s="46">
        <v>180</v>
      </c>
      <c r="BG184" s="43" t="str">
        <f>IF($I184&lt;C$14,MIN(Payline!J$5/10,COUNTIF(J182:J184,$BG$1))+MIN(Payline!J$4/10,COUNTIF(J183:J185,$BG$1))+MIN(Payline!J$3/10,COUNTIF(J184:J186,$BG$1)),"")</f>
        <v/>
      </c>
      <c r="BH184" s="43" t="str">
        <f>IF($I184&lt;D$14,MIN(Payline!K$5/10,COUNTIF(K182:K184,$BG$1))+MIN(Payline!K$4/10,COUNTIF(K183:K185,$BG$1))+MIN(Payline!K$3/10,COUNTIF(K184:K186,$BG$1)),"")</f>
        <v/>
      </c>
      <c r="BI184" s="43" t="str">
        <f>IF($I184&lt;E$14,MIN(Payline!L$5/10,COUNTIF(L182:L184,$BG$1))+MIN(Payline!L$4/10,COUNTIF(L183:L185,$BG$1))+MIN(Payline!L$3/10,COUNTIF(L184:L186,$BG$1)),"")</f>
        <v/>
      </c>
      <c r="BJ184" s="43" t="str">
        <f>IF($I184&lt;F$14,MIN(Payline!M$5/10,COUNTIF(M182:M184,$BG$1))+MIN(Payline!M$4/10,COUNTIF(M183:M185,$BG$1))+MIN(Payline!M$3/10,COUNTIF(M184:M186,$BG$1)),"")</f>
        <v/>
      </c>
      <c r="BK184" s="43" t="str">
        <f>IF($I184&lt;G$14,MIN(Payline!N$5/10,COUNTIF(N182:N184,$BG$1))+MIN(Payline!N$4/10,COUNTIF(N183:N185,$BG$1))+MIN(Payline!N$3/10,COUNTIF(N184:N186,$BG$1)),"")</f>
        <v/>
      </c>
      <c r="BL184" s="46">
        <v>180</v>
      </c>
      <c r="BM184" s="43" t="str">
        <f>IF($I184&lt;C$14,MIN(Payline!J$5/10,COUNTIF(J182:J184,$BM$1))+MIN(Payline!J$4/10,COUNTIF(J183:J185,$BM$1))+MIN(Payline!J$3/10,COUNTIF(J184:J186,$BM$1)),"")</f>
        <v/>
      </c>
      <c r="BN184" s="43" t="str">
        <f>IF($I184&lt;D$14,MIN(Payline!K$5/10,COUNTIF(K182:K184,$BM$1))+MIN(Payline!K$4/10,COUNTIF(K183:K185,$BM$1))+MIN(Payline!K$3/10,COUNTIF(K184:K186,$BM$1)),"")</f>
        <v/>
      </c>
      <c r="BO184" s="43" t="str">
        <f>IF($I184&lt;E$14,MIN(Payline!L$5/10,COUNTIF(L182:L184,$BM$1))+MIN(Payline!L$4/10,COUNTIF(L183:L185,$BM$1))+MIN(Payline!L$3/10,COUNTIF(L184:L186,$BM$1)),"")</f>
        <v/>
      </c>
      <c r="BP184" s="43" t="str">
        <f>IF($I184&lt;F$14,MIN(Payline!M$5/10,COUNTIF(M182:M184,$BM$1))+MIN(Payline!M$4/10,COUNTIF(M183:M185,$BM$1))+MIN(Payline!M$3/10,COUNTIF(M184:M186,$BM$1)),"")</f>
        <v/>
      </c>
      <c r="BQ184" s="161" t="str">
        <f>IF($I184&lt;G$14,MIN(Payline!N$5/10,COUNTIF(N182:N184,$BM$1))+MIN(Payline!N$4/10,COUNTIF(N183:N185,$BM$1))+MIN(Payline!N$3/10,COUNTIF(N184:N186,$BM$1)),"")</f>
        <v/>
      </c>
    </row>
    <row r="185" spans="1:69" ht="17.25" thickBot="1">
      <c r="A185" s="32" t="s">
        <v>18</v>
      </c>
      <c r="B185" s="18" t="s">
        <v>57</v>
      </c>
      <c r="C185" s="96" t="s">
        <v>106</v>
      </c>
      <c r="D185" s="93" t="s">
        <v>105</v>
      </c>
      <c r="E185" s="93" t="s">
        <v>104</v>
      </c>
      <c r="F185" s="93" t="s">
        <v>103</v>
      </c>
      <c r="G185" s="92" t="s">
        <v>102</v>
      </c>
      <c r="I185" s="84">
        <v>181</v>
      </c>
      <c r="J185" s="83"/>
      <c r="K185" s="83"/>
      <c r="L185" s="83"/>
      <c r="M185" s="83"/>
      <c r="N185" s="83"/>
      <c r="P185" s="46">
        <v>181</v>
      </c>
      <c r="Q185" s="43" t="str">
        <f>IF($I185&lt;C$14,MIN(Payline!J$5/10,COUNTIF(J183:J185,$Q$1))+MIN(Payline!J$4/10,COUNTIF(J184:J186,$Q$1))+MIN(Payline!J$3/10,COUNTIF(J185:J187,$Q$1)),"")</f>
        <v/>
      </c>
      <c r="R185" s="43" t="str">
        <f>IF($I185&lt;D$14,MIN(Payline!K$5/10,COUNTIF(K183:K185,$Q$1))+MIN(Payline!K$4/10,COUNTIF(K184:K186,$Q$1))+MIN(Payline!K$3/10,COUNTIF(K185:K187,$Q$1)),"")</f>
        <v/>
      </c>
      <c r="S185" s="43" t="str">
        <f>IF($I185&lt;E$14,MIN(Payline!L$5/10,COUNTIF(L183:L185,$Q$1))+MIN(Payline!L$4/10,COUNTIF(L184:L186,$Q$1))+MIN(Payline!L$3/10,COUNTIF(L185:L187,$Q$1)),"")</f>
        <v/>
      </c>
      <c r="T185" s="43" t="str">
        <f>IF($I185&lt;F$14,MIN(Payline!M$5/10,COUNTIF(M183:M185,$Q$1))+MIN(Payline!M$4/10,COUNTIF(M184:M186,$Q$1))+MIN(Payline!M$3/10,COUNTIF(M185:M187,$Q$1)),"")</f>
        <v/>
      </c>
      <c r="U185" s="43" t="str">
        <f>IF($I185&lt;G$14,MIN(Payline!N$5/10,COUNTIF(N183:N185,$Q$1))+MIN(Payline!N$4/10,COUNTIF(N184:N186,$Q$1))+MIN(Payline!N$3/10,COUNTIF(N185:N187,$Q$1)),"")</f>
        <v/>
      </c>
      <c r="V185" s="46">
        <v>181</v>
      </c>
      <c r="W185" s="43" t="str">
        <f>IF($I185&lt;C$14,MIN(Payline!J$5/10,COUNTIF(J183:J185,$W$1))+MIN(Payline!J$4/10,COUNTIF(J184:J186,$W$1))+MIN(Payline!J$3/10,COUNTIF(J185:J187,$W$1)),"")</f>
        <v/>
      </c>
      <c r="X185" s="43" t="str">
        <f>IF($I185&lt;D$14,MIN(Payline!K$5/10,COUNTIF(K183:K185,$W$1))+MIN(Payline!K$4/10,COUNTIF(K184:K186,$W$1))+MIN(Payline!K$3/10,COUNTIF(K185:K187,$W$1)),"")</f>
        <v/>
      </c>
      <c r="Y185" s="43" t="str">
        <f>IF($I185&lt;E$14,MIN(Payline!L$5/10,COUNTIF(L183:L185,$W$1))+MIN(Payline!L$4/10,COUNTIF(L184:L186,$W$1))+MIN(Payline!L$3/10,COUNTIF(L185:L187,$W$1)),"")</f>
        <v/>
      </c>
      <c r="Z185" s="43" t="str">
        <f>IF($I185&lt;F$14,MIN(Payline!M$5/10,COUNTIF(M183:M185,$W$1))+MIN(Payline!M$4/10,COUNTIF(M184:M186,$W$1))+MIN(Payline!M$3/10,COUNTIF(M185:M187,$W$1)),"")</f>
        <v/>
      </c>
      <c r="AA185" s="43" t="str">
        <f>IF($I185&lt;G$14,MIN(Payline!N$5/10,COUNTIF(N183:N185,$W$1))+MIN(Payline!N$4/10,COUNTIF(N184:N186,$W$1))+MIN(Payline!N$3/10,COUNTIF(N185:N187,$W$1)),"")</f>
        <v/>
      </c>
      <c r="AB185" s="46">
        <v>181</v>
      </c>
      <c r="AC185" s="43" t="str">
        <f>IF($I185&lt;C$14,MIN(Payline!J$5/10,COUNTIF(J183:J185,$AC$1))+MIN(Payline!J$4/10,COUNTIF(J184:J186,$AC$1))+MIN(Payline!J$3/10,COUNTIF(J185:J187,$AC$1)),"")</f>
        <v/>
      </c>
      <c r="AD185" s="43" t="str">
        <f>IF($I185&lt;D$14,MIN(Payline!K$5/10,COUNTIF(K183:K185,$AC$1))+MIN(Payline!K$4/10,COUNTIF(K184:K186,$AC$1))+MIN(Payline!K$3/10,COUNTIF(K185:K187,$AC$1)),"")</f>
        <v/>
      </c>
      <c r="AE185" s="43" t="str">
        <f>IF($I185&lt;E$14,MIN(Payline!L$5/10,COUNTIF(L183:L185,$AC$1))+MIN(Payline!L$4/10,COUNTIF(L184:L186,$AC$1))+MIN(Payline!L$3/10,COUNTIF(L185:L187,$AC$1)),"")</f>
        <v/>
      </c>
      <c r="AF185" s="43" t="str">
        <f>IF($I185&lt;F$14,MIN(Payline!M$5/10,COUNTIF(M183:M185,$AC$1))+MIN(Payline!M$4/10,COUNTIF(M184:M186,$AC$1))+MIN(Payline!M$3/10,COUNTIF(M185:M187,$AC$1)),"")</f>
        <v/>
      </c>
      <c r="AG185" s="43" t="str">
        <f>IF($I185&lt;G$14,MIN(Payline!N$5/10,COUNTIF(N183:N185,$AC$1))+MIN(Payline!N$4/10,COUNTIF(N184:N186,$AC$1))+MIN(Payline!N$3/10,COUNTIF(N185:N187,$AC$1)),"")</f>
        <v/>
      </c>
      <c r="AH185" s="46">
        <v>181</v>
      </c>
      <c r="AI185" s="43" t="str">
        <f>IF($I185&lt;C$14,MIN(Payline!J$5/10,COUNTIF(J183:J185,$AI$1))+MIN(Payline!J$4/10,COUNTIF(J184:J186,$AI$1))+MIN(Payline!J$3/10,COUNTIF(J185:J187,$AI$1)),"")</f>
        <v/>
      </c>
      <c r="AJ185" s="43" t="str">
        <f>IF($I185&lt;D$14,MIN(Payline!K$5/10,COUNTIF(K183:K185,$AI$1))+MIN(Payline!K$4/10,COUNTIF(K184:K186,$AI$1))+MIN(Payline!K$3/10,COUNTIF(K185:K187,$AI$1)),"")</f>
        <v/>
      </c>
      <c r="AK185" s="43" t="str">
        <f>IF($I185&lt;E$14,MIN(Payline!L$5/10,COUNTIF(L183:L185,$AI$1))+MIN(Payline!L$4/10,COUNTIF(L184:L186,$AI$1))+MIN(Payline!L$3/10,COUNTIF(L185:L187,$AI$1)),"")</f>
        <v/>
      </c>
      <c r="AL185" s="43" t="str">
        <f>IF($I185&lt;F$14,MIN(Payline!M$5/10,COUNTIF(M183:M185,$AI$1))+MIN(Payline!M$4/10,COUNTIF(M184:M186,$AI$1))+MIN(Payline!M$3/10,COUNTIF(M185:M187,$AI$1)),"")</f>
        <v/>
      </c>
      <c r="AM185" s="43" t="str">
        <f>IF($I185&lt;G$14,MIN(Payline!N$5/10,COUNTIF(N183:N185,$AI$1))+MIN(Payline!N$4/10,COUNTIF(N184:N186,$AI$1))+MIN(Payline!N$3/10,COUNTIF(N185:N187,$AI$1)),"")</f>
        <v/>
      </c>
      <c r="AN185" s="46">
        <v>181</v>
      </c>
      <c r="AO185" s="43" t="str">
        <f>IF($I185&lt;C$14,MIN(Payline!J$5/10,COUNTIF(J183:J185,$AO$1))+MIN(Payline!J$4/10,COUNTIF(J184:J186,$AO$1))+MIN(Payline!J$3/10,COUNTIF(J185:J187,$AO$1)),"")</f>
        <v/>
      </c>
      <c r="AP185" s="43" t="str">
        <f>IF($I185&lt;D$14,MIN(Payline!K$5/10,COUNTIF(K183:K185,$AO$1))+MIN(Payline!K$4/10,COUNTIF(K184:K186,$AO$1))+MIN(Payline!K$3/10,COUNTIF(K185:K187,$AO$1)),"")</f>
        <v/>
      </c>
      <c r="AQ185" s="43" t="str">
        <f>IF($I185&lt;E$14,MIN(Payline!L$5/10,COUNTIF(L183:L185,$AO$1))+MIN(Payline!L$4/10,COUNTIF(L184:L186,$AO$1))+MIN(Payline!L$3/10,COUNTIF(L185:L187,$AO$1)),"")</f>
        <v/>
      </c>
      <c r="AR185" s="43" t="str">
        <f>IF($I185&lt;F$14,MIN(Payline!M$5/10,COUNTIF(M183:M185,$AO$1))+MIN(Payline!M$4/10,COUNTIF(M184:M186,$AO$1))+MIN(Payline!M$3/10,COUNTIF(M185:M187,$AO$1)),"")</f>
        <v/>
      </c>
      <c r="AS185" s="43" t="str">
        <f>IF($I185&lt;G$14,MIN(Payline!N$5/10,COUNTIF(N183:N185,$AO$1))+MIN(Payline!N$4/10,COUNTIF(N184:N186,$AO$1))+MIN(Payline!N$3/10,COUNTIF(N185:N187,$AO$1)),"")</f>
        <v/>
      </c>
      <c r="AT185" s="46">
        <v>181</v>
      </c>
      <c r="AU185" s="43" t="str">
        <f>IF($I185&lt;C$14,MIN(Payline!J$5/10,COUNTIF(J183:J185,$AU$1))+MIN(Payline!J$4/10,COUNTIF(J184:J186,$AU$1))+MIN(Payline!J$3/10,COUNTIF(J185:J187,$AU$1)),"")</f>
        <v/>
      </c>
      <c r="AV185" s="43" t="str">
        <f>IF($I185&lt;D$14,MIN(Payline!K$5/10,COUNTIF(K183:K185,$AU$1))+MIN(Payline!K$4/10,COUNTIF(K184:K186,$AU$1))+MIN(Payline!K$3/10,COUNTIF(K185:K187,$AU$1)),"")</f>
        <v/>
      </c>
      <c r="AW185" s="43" t="str">
        <f>IF($I185&lt;E$14,MIN(Payline!L$5/10,COUNTIF(L183:L185,$AU$1))+MIN(Payline!L$4/10,COUNTIF(L184:L186,$AU$1))+MIN(Payline!L$3/10,COUNTIF(L185:L187,$AU$1)),"")</f>
        <v/>
      </c>
      <c r="AX185" s="43" t="str">
        <f>IF($I185&lt;F$14,MIN(Payline!M$5/10,COUNTIF(M183:M185,$AU$1))+MIN(Payline!M$4/10,COUNTIF(M184:M186,$AU$1))+MIN(Payline!M$3/10,COUNTIF(M185:M187,$AU$1)),"")</f>
        <v/>
      </c>
      <c r="AY185" s="43" t="str">
        <f>IF($I185&lt;G$14,MIN(Payline!N$5/10,COUNTIF(N183:N185,$AU$1))+MIN(Payline!N$4/10,COUNTIF(N184:N186,$AU$1))+MIN(Payline!N$3/10,COUNTIF(N185:N187,$AU$1)),"")</f>
        <v/>
      </c>
      <c r="AZ185" s="46">
        <v>181</v>
      </c>
      <c r="BA185" s="43" t="str">
        <f>IF($I185&lt;C$14,MIN(Payline!J$5/10,COUNTIF(J183:J185,$BA$1))+MIN(Payline!J$4/10,COUNTIF(J184:J186,$BA$1))+MIN(Payline!J$3/10,COUNTIF(J185:J187,$BA$1)),"")</f>
        <v/>
      </c>
      <c r="BB185" s="43" t="str">
        <f>IF($I185&lt;D$14,MIN(Payline!K$5/10,COUNTIF(K183:K185,$BA$1))+MIN(Payline!K$4/10,COUNTIF(K184:K186,$BA$1))+MIN(Payline!K$3/10,COUNTIF(K185:K187,$BA$1)),"")</f>
        <v/>
      </c>
      <c r="BC185" s="43" t="str">
        <f>IF($I185&lt;E$14,MIN(Payline!L$5/10,COUNTIF(L183:L185,$BA$1))+MIN(Payline!L$4/10,COUNTIF(L184:L186,$BA$1))+MIN(Payline!L$3/10,COUNTIF(L185:L187,$BA$1)),"")</f>
        <v/>
      </c>
      <c r="BD185" s="43" t="str">
        <f>IF($I185&lt;F$14,MIN(Payline!M$5/10,COUNTIF(M183:M185,$BA$1))+MIN(Payline!M$4/10,COUNTIF(M184:M186,$BA$1))+MIN(Payline!M$3/10,COUNTIF(M185:M187,$BA$1)),"")</f>
        <v/>
      </c>
      <c r="BE185" s="43" t="str">
        <f>IF($I185&lt;G$14,MIN(Payline!N$5/10,COUNTIF(N183:N185,$BA$1))+MIN(Payline!N$4/10,COUNTIF(N184:N186,$BA$1))+MIN(Payline!N$3/10,COUNTIF(N185:N187,$BA$1)),"")</f>
        <v/>
      </c>
      <c r="BF185" s="46">
        <v>181</v>
      </c>
      <c r="BG185" s="43" t="str">
        <f>IF($I185&lt;C$14,MIN(Payline!J$5/10,COUNTIF(J183:J185,$BG$1))+MIN(Payline!J$4/10,COUNTIF(J184:J186,$BG$1))+MIN(Payline!J$3/10,COUNTIF(J185:J187,$BG$1)),"")</f>
        <v/>
      </c>
      <c r="BH185" s="43" t="str">
        <f>IF($I185&lt;D$14,MIN(Payline!K$5/10,COUNTIF(K183:K185,$BG$1))+MIN(Payline!K$4/10,COUNTIF(K184:K186,$BG$1))+MIN(Payline!K$3/10,COUNTIF(K185:K187,$BG$1)),"")</f>
        <v/>
      </c>
      <c r="BI185" s="43" t="str">
        <f>IF($I185&lt;E$14,MIN(Payline!L$5/10,COUNTIF(L183:L185,$BG$1))+MIN(Payline!L$4/10,COUNTIF(L184:L186,$BG$1))+MIN(Payline!L$3/10,COUNTIF(L185:L187,$BG$1)),"")</f>
        <v/>
      </c>
      <c r="BJ185" s="43" t="str">
        <f>IF($I185&lt;F$14,MIN(Payline!M$5/10,COUNTIF(M183:M185,$BG$1))+MIN(Payline!M$4/10,COUNTIF(M184:M186,$BG$1))+MIN(Payline!M$3/10,COUNTIF(M185:M187,$BG$1)),"")</f>
        <v/>
      </c>
      <c r="BK185" s="43" t="str">
        <f>IF($I185&lt;G$14,MIN(Payline!N$5/10,COUNTIF(N183:N185,$BG$1))+MIN(Payline!N$4/10,COUNTIF(N184:N186,$BG$1))+MIN(Payline!N$3/10,COUNTIF(N185:N187,$BG$1)),"")</f>
        <v/>
      </c>
      <c r="BL185" s="46">
        <v>181</v>
      </c>
      <c r="BM185" s="43" t="str">
        <f>IF($I185&lt;C$14,MIN(Payline!J$5/10,COUNTIF(J183:J185,$BM$1))+MIN(Payline!J$4/10,COUNTIF(J184:J186,$BM$1))+MIN(Payline!J$3/10,COUNTIF(J185:J187,$BM$1)),"")</f>
        <v/>
      </c>
      <c r="BN185" s="43" t="str">
        <f>IF($I185&lt;D$14,MIN(Payline!K$5/10,COUNTIF(K183:K185,$BM$1))+MIN(Payline!K$4/10,COUNTIF(K184:K186,$BM$1))+MIN(Payline!K$3/10,COUNTIF(K185:K187,$BM$1)),"")</f>
        <v/>
      </c>
      <c r="BO185" s="43" t="str">
        <f>IF($I185&lt;E$14,MIN(Payline!L$5/10,COUNTIF(L183:L185,$BM$1))+MIN(Payline!L$4/10,COUNTIF(L184:L186,$BM$1))+MIN(Payline!L$3/10,COUNTIF(L185:L187,$BM$1)),"")</f>
        <v/>
      </c>
      <c r="BP185" s="43" t="str">
        <f>IF($I185&lt;F$14,MIN(Payline!M$5/10,COUNTIF(M183:M185,$BM$1))+MIN(Payline!M$4/10,COUNTIF(M184:M186,$BM$1))+MIN(Payline!M$3/10,COUNTIF(M185:M187,$BM$1)),"")</f>
        <v/>
      </c>
      <c r="BQ185" s="161" t="str">
        <f>IF($I185&lt;G$14,MIN(Payline!N$5/10,COUNTIF(N183:N185,$BM$1))+MIN(Payline!N$4/10,COUNTIF(N184:N186,$BM$1))+MIN(Payline!N$3/10,COUNTIF(N185:N187,$BM$1)),"")</f>
        <v/>
      </c>
    </row>
    <row r="186" spans="1:69">
      <c r="A186" s="90" t="s">
        <v>4</v>
      </c>
      <c r="B186" s="63">
        <v>11</v>
      </c>
      <c r="C186" s="108">
        <f ca="1">IF($A186=$BA$1,C174,C13-C174)</f>
        <v>1.7</v>
      </c>
      <c r="D186" s="107">
        <f ca="1">IF($A186=$BA$1,D174,D13-D174)</f>
        <v>1.7</v>
      </c>
      <c r="E186" s="107">
        <f ca="1">IF($A186=$BA$1,E174,E13-E174)</f>
        <v>1.7</v>
      </c>
      <c r="F186" s="107">
        <f ca="1">IF($A186=$BA$1,F174,F13-F174)</f>
        <v>1.6</v>
      </c>
      <c r="G186" s="91">
        <f ca="1">IF($A186=$BA$1,G174,G13-G174)</f>
        <v>1.7</v>
      </c>
      <c r="I186" s="84">
        <v>182</v>
      </c>
      <c r="J186" s="83"/>
      <c r="K186" s="83"/>
      <c r="L186" s="83"/>
      <c r="M186" s="83"/>
      <c r="N186" s="83"/>
      <c r="P186" s="46">
        <v>182</v>
      </c>
      <c r="Q186" s="43" t="str">
        <f>IF($I186&lt;C$14,MIN(Payline!J$5/10,COUNTIF(J184:J186,$Q$1))+MIN(Payline!J$4/10,COUNTIF(J185:J187,$Q$1))+MIN(Payline!J$3/10,COUNTIF(J186:J188,$Q$1)),"")</f>
        <v/>
      </c>
      <c r="R186" s="43" t="str">
        <f>IF($I186&lt;D$14,MIN(Payline!K$5/10,COUNTIF(K184:K186,$Q$1))+MIN(Payline!K$4/10,COUNTIF(K185:K187,$Q$1))+MIN(Payline!K$3/10,COUNTIF(K186:K188,$Q$1)),"")</f>
        <v/>
      </c>
      <c r="S186" s="43" t="str">
        <f>IF($I186&lt;E$14,MIN(Payline!L$5/10,COUNTIF(L184:L186,$Q$1))+MIN(Payline!L$4/10,COUNTIF(L185:L187,$Q$1))+MIN(Payline!L$3/10,COUNTIF(L186:L188,$Q$1)),"")</f>
        <v/>
      </c>
      <c r="T186" s="43" t="str">
        <f>IF($I186&lt;F$14,MIN(Payline!M$5/10,COUNTIF(M184:M186,$Q$1))+MIN(Payline!M$4/10,COUNTIF(M185:M187,$Q$1))+MIN(Payline!M$3/10,COUNTIF(M186:M188,$Q$1)),"")</f>
        <v/>
      </c>
      <c r="U186" s="43" t="str">
        <f>IF($I186&lt;G$14,MIN(Payline!N$5/10,COUNTIF(N184:N186,$Q$1))+MIN(Payline!N$4/10,COUNTIF(N185:N187,$Q$1))+MIN(Payline!N$3/10,COUNTIF(N186:N188,$Q$1)),"")</f>
        <v/>
      </c>
      <c r="V186" s="46">
        <v>182</v>
      </c>
      <c r="W186" s="43" t="str">
        <f>IF($I186&lt;C$14,MIN(Payline!J$5/10,COUNTIF(J184:J186,$W$1))+MIN(Payline!J$4/10,COUNTIF(J185:J187,$W$1))+MIN(Payline!J$3/10,COUNTIF(J186:J188,$W$1)),"")</f>
        <v/>
      </c>
      <c r="X186" s="43" t="str">
        <f>IF($I186&lt;D$14,MIN(Payline!K$5/10,COUNTIF(K184:K186,$W$1))+MIN(Payline!K$4/10,COUNTIF(K185:K187,$W$1))+MIN(Payline!K$3/10,COUNTIF(K186:K188,$W$1)),"")</f>
        <v/>
      </c>
      <c r="Y186" s="43" t="str">
        <f>IF($I186&lt;E$14,MIN(Payline!L$5/10,COUNTIF(L184:L186,$W$1))+MIN(Payline!L$4/10,COUNTIF(L185:L187,$W$1))+MIN(Payline!L$3/10,COUNTIF(L186:L188,$W$1)),"")</f>
        <v/>
      </c>
      <c r="Z186" s="43" t="str">
        <f>IF($I186&lt;F$14,MIN(Payline!M$5/10,COUNTIF(M184:M186,$W$1))+MIN(Payline!M$4/10,COUNTIF(M185:M187,$W$1))+MIN(Payline!M$3/10,COUNTIF(M186:M188,$W$1)),"")</f>
        <v/>
      </c>
      <c r="AA186" s="43" t="str">
        <f>IF($I186&lt;G$14,MIN(Payline!N$5/10,COUNTIF(N184:N186,$W$1))+MIN(Payline!N$4/10,COUNTIF(N185:N187,$W$1))+MIN(Payline!N$3/10,COUNTIF(N186:N188,$W$1)),"")</f>
        <v/>
      </c>
      <c r="AB186" s="46">
        <v>182</v>
      </c>
      <c r="AC186" s="43" t="str">
        <f>IF($I186&lt;C$14,MIN(Payline!J$5/10,COUNTIF(J184:J186,$AC$1))+MIN(Payline!J$4/10,COUNTIF(J185:J187,$AC$1))+MIN(Payline!J$3/10,COUNTIF(J186:J188,$AC$1)),"")</f>
        <v/>
      </c>
      <c r="AD186" s="43" t="str">
        <f>IF($I186&lt;D$14,MIN(Payline!K$5/10,COUNTIF(K184:K186,$AC$1))+MIN(Payline!K$4/10,COUNTIF(K185:K187,$AC$1))+MIN(Payline!K$3/10,COUNTIF(K186:K188,$AC$1)),"")</f>
        <v/>
      </c>
      <c r="AE186" s="43" t="str">
        <f>IF($I186&lt;E$14,MIN(Payline!L$5/10,COUNTIF(L184:L186,$AC$1))+MIN(Payline!L$4/10,COUNTIF(L185:L187,$AC$1))+MIN(Payline!L$3/10,COUNTIF(L186:L188,$AC$1)),"")</f>
        <v/>
      </c>
      <c r="AF186" s="43" t="str">
        <f>IF($I186&lt;F$14,MIN(Payline!M$5/10,COUNTIF(M184:M186,$AC$1))+MIN(Payline!M$4/10,COUNTIF(M185:M187,$AC$1))+MIN(Payline!M$3/10,COUNTIF(M186:M188,$AC$1)),"")</f>
        <v/>
      </c>
      <c r="AG186" s="43" t="str">
        <f>IF($I186&lt;G$14,MIN(Payline!N$5/10,COUNTIF(N184:N186,$AC$1))+MIN(Payline!N$4/10,COUNTIF(N185:N187,$AC$1))+MIN(Payline!N$3/10,COUNTIF(N186:N188,$AC$1)),"")</f>
        <v/>
      </c>
      <c r="AH186" s="46">
        <v>182</v>
      </c>
      <c r="AI186" s="43" t="str">
        <f>IF($I186&lt;C$14,MIN(Payline!J$5/10,COUNTIF(J184:J186,$AI$1))+MIN(Payline!J$4/10,COUNTIF(J185:J187,$AI$1))+MIN(Payline!J$3/10,COUNTIF(J186:J188,$AI$1)),"")</f>
        <v/>
      </c>
      <c r="AJ186" s="43" t="str">
        <f>IF($I186&lt;D$14,MIN(Payline!K$5/10,COUNTIF(K184:K186,$AI$1))+MIN(Payline!K$4/10,COUNTIF(K185:K187,$AI$1))+MIN(Payline!K$3/10,COUNTIF(K186:K188,$AI$1)),"")</f>
        <v/>
      </c>
      <c r="AK186" s="43" t="str">
        <f>IF($I186&lt;E$14,MIN(Payline!L$5/10,COUNTIF(L184:L186,$AI$1))+MIN(Payline!L$4/10,COUNTIF(L185:L187,$AI$1))+MIN(Payline!L$3/10,COUNTIF(L186:L188,$AI$1)),"")</f>
        <v/>
      </c>
      <c r="AL186" s="43" t="str">
        <f>IF($I186&lt;F$14,MIN(Payline!M$5/10,COUNTIF(M184:M186,$AI$1))+MIN(Payline!M$4/10,COUNTIF(M185:M187,$AI$1))+MIN(Payline!M$3/10,COUNTIF(M186:M188,$AI$1)),"")</f>
        <v/>
      </c>
      <c r="AM186" s="43" t="str">
        <f>IF($I186&lt;G$14,MIN(Payline!N$5/10,COUNTIF(N184:N186,$AI$1))+MIN(Payline!N$4/10,COUNTIF(N185:N187,$AI$1))+MIN(Payline!N$3/10,COUNTIF(N186:N188,$AI$1)),"")</f>
        <v/>
      </c>
      <c r="AN186" s="46">
        <v>182</v>
      </c>
      <c r="AO186" s="43" t="str">
        <f>IF($I186&lt;C$14,MIN(Payline!J$5/10,COUNTIF(J184:J186,$AO$1))+MIN(Payline!J$4/10,COUNTIF(J185:J187,$AO$1))+MIN(Payline!J$3/10,COUNTIF(J186:J188,$AO$1)),"")</f>
        <v/>
      </c>
      <c r="AP186" s="43" t="str">
        <f>IF($I186&lt;D$14,MIN(Payline!K$5/10,COUNTIF(K184:K186,$AO$1))+MIN(Payline!K$4/10,COUNTIF(K185:K187,$AO$1))+MIN(Payline!K$3/10,COUNTIF(K186:K188,$AO$1)),"")</f>
        <v/>
      </c>
      <c r="AQ186" s="43" t="str">
        <f>IF($I186&lt;E$14,MIN(Payline!L$5/10,COUNTIF(L184:L186,$AO$1))+MIN(Payline!L$4/10,COUNTIF(L185:L187,$AO$1))+MIN(Payline!L$3/10,COUNTIF(L186:L188,$AO$1)),"")</f>
        <v/>
      </c>
      <c r="AR186" s="43" t="str">
        <f>IF($I186&lt;F$14,MIN(Payline!M$5/10,COUNTIF(M184:M186,$AO$1))+MIN(Payline!M$4/10,COUNTIF(M185:M187,$AO$1))+MIN(Payline!M$3/10,COUNTIF(M186:M188,$AO$1)),"")</f>
        <v/>
      </c>
      <c r="AS186" s="43" t="str">
        <f>IF($I186&lt;G$14,MIN(Payline!N$5/10,COUNTIF(N184:N186,$AO$1))+MIN(Payline!N$4/10,COUNTIF(N185:N187,$AO$1))+MIN(Payline!N$3/10,COUNTIF(N186:N188,$AO$1)),"")</f>
        <v/>
      </c>
      <c r="AT186" s="46">
        <v>182</v>
      </c>
      <c r="AU186" s="43" t="str">
        <f>IF($I186&lt;C$14,MIN(Payline!J$5/10,COUNTIF(J184:J186,$AU$1))+MIN(Payline!J$4/10,COUNTIF(J185:J187,$AU$1))+MIN(Payline!J$3/10,COUNTIF(J186:J188,$AU$1)),"")</f>
        <v/>
      </c>
      <c r="AV186" s="43" t="str">
        <f>IF($I186&lt;D$14,MIN(Payline!K$5/10,COUNTIF(K184:K186,$AU$1))+MIN(Payline!K$4/10,COUNTIF(K185:K187,$AU$1))+MIN(Payline!K$3/10,COUNTIF(K186:K188,$AU$1)),"")</f>
        <v/>
      </c>
      <c r="AW186" s="43" t="str">
        <f>IF($I186&lt;E$14,MIN(Payline!L$5/10,COUNTIF(L184:L186,$AU$1))+MIN(Payline!L$4/10,COUNTIF(L185:L187,$AU$1))+MIN(Payline!L$3/10,COUNTIF(L186:L188,$AU$1)),"")</f>
        <v/>
      </c>
      <c r="AX186" s="43" t="str">
        <f>IF($I186&lt;F$14,MIN(Payline!M$5/10,COUNTIF(M184:M186,$AU$1))+MIN(Payline!M$4/10,COUNTIF(M185:M187,$AU$1))+MIN(Payline!M$3/10,COUNTIF(M186:M188,$AU$1)),"")</f>
        <v/>
      </c>
      <c r="AY186" s="43" t="str">
        <f>IF($I186&lt;G$14,MIN(Payline!N$5/10,COUNTIF(N184:N186,$AU$1))+MIN(Payline!N$4/10,COUNTIF(N185:N187,$AU$1))+MIN(Payline!N$3/10,COUNTIF(N186:N188,$AU$1)),"")</f>
        <v/>
      </c>
      <c r="AZ186" s="46">
        <v>182</v>
      </c>
      <c r="BA186" s="43" t="str">
        <f>IF($I186&lt;C$14,MIN(Payline!J$5/10,COUNTIF(J184:J186,$BA$1))+MIN(Payline!J$4/10,COUNTIF(J185:J187,$BA$1))+MIN(Payline!J$3/10,COUNTIF(J186:J188,$BA$1)),"")</f>
        <v/>
      </c>
      <c r="BB186" s="43" t="str">
        <f>IF($I186&lt;D$14,MIN(Payline!K$5/10,COUNTIF(K184:K186,$BA$1))+MIN(Payline!K$4/10,COUNTIF(K185:K187,$BA$1))+MIN(Payline!K$3/10,COUNTIF(K186:K188,$BA$1)),"")</f>
        <v/>
      </c>
      <c r="BC186" s="43" t="str">
        <f>IF($I186&lt;E$14,MIN(Payline!L$5/10,COUNTIF(L184:L186,$BA$1))+MIN(Payline!L$4/10,COUNTIF(L185:L187,$BA$1))+MIN(Payline!L$3/10,COUNTIF(L186:L188,$BA$1)),"")</f>
        <v/>
      </c>
      <c r="BD186" s="43" t="str">
        <f>IF($I186&lt;F$14,MIN(Payline!M$5/10,COUNTIF(M184:M186,$BA$1))+MIN(Payline!M$4/10,COUNTIF(M185:M187,$BA$1))+MIN(Payline!M$3/10,COUNTIF(M186:M188,$BA$1)),"")</f>
        <v/>
      </c>
      <c r="BE186" s="43" t="str">
        <f>IF($I186&lt;G$14,MIN(Payline!N$5/10,COUNTIF(N184:N186,$BA$1))+MIN(Payline!N$4/10,COUNTIF(N185:N187,$BA$1))+MIN(Payline!N$3/10,COUNTIF(N186:N188,$BA$1)),"")</f>
        <v/>
      </c>
      <c r="BF186" s="46">
        <v>182</v>
      </c>
      <c r="BG186" s="43" t="str">
        <f>IF($I186&lt;C$14,MIN(Payline!J$5/10,COUNTIF(J184:J186,$BG$1))+MIN(Payline!J$4/10,COUNTIF(J185:J187,$BG$1))+MIN(Payline!J$3/10,COUNTIF(J186:J188,$BG$1)),"")</f>
        <v/>
      </c>
      <c r="BH186" s="43" t="str">
        <f>IF($I186&lt;D$14,MIN(Payline!K$5/10,COUNTIF(K184:K186,$BG$1))+MIN(Payline!K$4/10,COUNTIF(K185:K187,$BG$1))+MIN(Payline!K$3/10,COUNTIF(K186:K188,$BG$1)),"")</f>
        <v/>
      </c>
      <c r="BI186" s="43" t="str">
        <f>IF($I186&lt;E$14,MIN(Payline!L$5/10,COUNTIF(L184:L186,$BG$1))+MIN(Payline!L$4/10,COUNTIF(L185:L187,$BG$1))+MIN(Payline!L$3/10,COUNTIF(L186:L188,$BG$1)),"")</f>
        <v/>
      </c>
      <c r="BJ186" s="43" t="str">
        <f>IF($I186&lt;F$14,MIN(Payline!M$5/10,COUNTIF(M184:M186,$BG$1))+MIN(Payline!M$4/10,COUNTIF(M185:M187,$BG$1))+MIN(Payline!M$3/10,COUNTIF(M186:M188,$BG$1)),"")</f>
        <v/>
      </c>
      <c r="BK186" s="43" t="str">
        <f>IF($I186&lt;G$14,MIN(Payline!N$5/10,COUNTIF(N184:N186,$BG$1))+MIN(Payline!N$4/10,COUNTIF(N185:N187,$BG$1))+MIN(Payline!N$3/10,COUNTIF(N186:N188,$BG$1)),"")</f>
        <v/>
      </c>
      <c r="BL186" s="46">
        <v>182</v>
      </c>
      <c r="BM186" s="43" t="str">
        <f>IF($I186&lt;C$14,MIN(Payline!J$5/10,COUNTIF(J184:J186,$BM$1))+MIN(Payline!J$4/10,COUNTIF(J185:J187,$BM$1))+MIN(Payline!J$3/10,COUNTIF(J186:J188,$BM$1)),"")</f>
        <v/>
      </c>
      <c r="BN186" s="43" t="str">
        <f>IF($I186&lt;D$14,MIN(Payline!K$5/10,COUNTIF(K184:K186,$BM$1))+MIN(Payline!K$4/10,COUNTIF(K185:K187,$BM$1))+MIN(Payline!K$3/10,COUNTIF(K186:K188,$BM$1)),"")</f>
        <v/>
      </c>
      <c r="BO186" s="43" t="str">
        <f>IF($I186&lt;E$14,MIN(Payline!L$5/10,COUNTIF(L184:L186,$BM$1))+MIN(Payline!L$4/10,COUNTIF(L185:L187,$BM$1))+MIN(Payline!L$3/10,COUNTIF(L186:L188,$BM$1)),"")</f>
        <v/>
      </c>
      <c r="BP186" s="43" t="str">
        <f>IF($I186&lt;F$14,MIN(Payline!M$5/10,COUNTIF(M184:M186,$BM$1))+MIN(Payline!M$4/10,COUNTIF(M185:M187,$BM$1))+MIN(Payline!M$3/10,COUNTIF(M186:M188,$BM$1)),"")</f>
        <v/>
      </c>
      <c r="BQ186" s="161" t="str">
        <f>IF($I186&lt;G$14,MIN(Payline!N$5/10,COUNTIF(N184:N186,$BM$1))+MIN(Payline!N$4/10,COUNTIF(N185:N187,$BM$1))+MIN(Payline!N$3/10,COUNTIF(N186:N188,$BM$1)),"")</f>
        <v/>
      </c>
    </row>
    <row r="187" spans="1:69">
      <c r="A187" s="90" t="s">
        <v>13</v>
      </c>
      <c r="B187" s="63">
        <v>1</v>
      </c>
      <c r="C187" s="90">
        <f t="shared" ref="C187:G195" ca="1" si="48">IF($A187=$BA$1,C175,C4-C175)</f>
        <v>8.1</v>
      </c>
      <c r="D187" s="43">
        <f t="shared" ca="1" si="48"/>
        <v>7.8</v>
      </c>
      <c r="E187" s="43">
        <f t="shared" ca="1" si="48"/>
        <v>8.1</v>
      </c>
      <c r="F187" s="43">
        <f t="shared" ca="1" si="48"/>
        <v>8.1</v>
      </c>
      <c r="G187" s="89">
        <f t="shared" ca="1" si="48"/>
        <v>8.1</v>
      </c>
      <c r="I187" s="84">
        <v>183</v>
      </c>
      <c r="J187" s="83"/>
      <c r="K187" s="83"/>
      <c r="L187" s="83"/>
      <c r="M187" s="83"/>
      <c r="N187" s="83"/>
      <c r="P187" s="46">
        <v>183</v>
      </c>
      <c r="Q187" s="43" t="str">
        <f>IF($I187&lt;C$14,MIN(Payline!J$5/10,COUNTIF(J185:J187,$Q$1))+MIN(Payline!J$4/10,COUNTIF(J186:J188,$Q$1))+MIN(Payline!J$3/10,COUNTIF(J187:J189,$Q$1)),"")</f>
        <v/>
      </c>
      <c r="R187" s="43" t="str">
        <f>IF($I187&lt;D$14,MIN(Payline!K$5/10,COUNTIF(K185:K187,$Q$1))+MIN(Payline!K$4/10,COUNTIF(K186:K188,$Q$1))+MIN(Payline!K$3/10,COUNTIF(K187:K189,$Q$1)),"")</f>
        <v/>
      </c>
      <c r="S187" s="43" t="str">
        <f>IF($I187&lt;E$14,MIN(Payline!L$5/10,COUNTIF(L185:L187,$Q$1))+MIN(Payline!L$4/10,COUNTIF(L186:L188,$Q$1))+MIN(Payline!L$3/10,COUNTIF(L187:L189,$Q$1)),"")</f>
        <v/>
      </c>
      <c r="T187" s="43" t="str">
        <f>IF($I187&lt;F$14,MIN(Payline!M$5/10,COUNTIF(M185:M187,$Q$1))+MIN(Payline!M$4/10,COUNTIF(M186:M188,$Q$1))+MIN(Payline!M$3/10,COUNTIF(M187:M189,$Q$1)),"")</f>
        <v/>
      </c>
      <c r="U187" s="43" t="str">
        <f>IF($I187&lt;G$14,MIN(Payline!N$5/10,COUNTIF(N185:N187,$Q$1))+MIN(Payline!N$4/10,COUNTIF(N186:N188,$Q$1))+MIN(Payline!N$3/10,COUNTIF(N187:N189,$Q$1)),"")</f>
        <v/>
      </c>
      <c r="V187" s="46">
        <v>183</v>
      </c>
      <c r="W187" s="43" t="str">
        <f>IF($I187&lt;C$14,MIN(Payline!J$5/10,COUNTIF(J185:J187,$W$1))+MIN(Payline!J$4/10,COUNTIF(J186:J188,$W$1))+MIN(Payline!J$3/10,COUNTIF(J187:J189,$W$1)),"")</f>
        <v/>
      </c>
      <c r="X187" s="43" t="str">
        <f>IF($I187&lt;D$14,MIN(Payline!K$5/10,COUNTIF(K185:K187,$W$1))+MIN(Payline!K$4/10,COUNTIF(K186:K188,$W$1))+MIN(Payline!K$3/10,COUNTIF(K187:K189,$W$1)),"")</f>
        <v/>
      </c>
      <c r="Y187" s="43" t="str">
        <f>IF($I187&lt;E$14,MIN(Payline!L$5/10,COUNTIF(L185:L187,$W$1))+MIN(Payline!L$4/10,COUNTIF(L186:L188,$W$1))+MIN(Payline!L$3/10,COUNTIF(L187:L189,$W$1)),"")</f>
        <v/>
      </c>
      <c r="Z187" s="43" t="str">
        <f>IF($I187&lt;F$14,MIN(Payline!M$5/10,COUNTIF(M185:M187,$W$1))+MIN(Payline!M$4/10,COUNTIF(M186:M188,$W$1))+MIN(Payline!M$3/10,COUNTIF(M187:M189,$W$1)),"")</f>
        <v/>
      </c>
      <c r="AA187" s="43" t="str">
        <f>IF($I187&lt;G$14,MIN(Payline!N$5/10,COUNTIF(N185:N187,$W$1))+MIN(Payline!N$4/10,COUNTIF(N186:N188,$W$1))+MIN(Payline!N$3/10,COUNTIF(N187:N189,$W$1)),"")</f>
        <v/>
      </c>
      <c r="AB187" s="46">
        <v>183</v>
      </c>
      <c r="AC187" s="43" t="str">
        <f>IF($I187&lt;C$14,MIN(Payline!J$5/10,COUNTIF(J185:J187,$AC$1))+MIN(Payline!J$4/10,COUNTIF(J186:J188,$AC$1))+MIN(Payline!J$3/10,COUNTIF(J187:J189,$AC$1)),"")</f>
        <v/>
      </c>
      <c r="AD187" s="43" t="str">
        <f>IF($I187&lt;D$14,MIN(Payline!K$5/10,COUNTIF(K185:K187,$AC$1))+MIN(Payline!K$4/10,COUNTIF(K186:K188,$AC$1))+MIN(Payline!K$3/10,COUNTIF(K187:K189,$AC$1)),"")</f>
        <v/>
      </c>
      <c r="AE187" s="43" t="str">
        <f>IF($I187&lt;E$14,MIN(Payline!L$5/10,COUNTIF(L185:L187,$AC$1))+MIN(Payline!L$4/10,COUNTIF(L186:L188,$AC$1))+MIN(Payline!L$3/10,COUNTIF(L187:L189,$AC$1)),"")</f>
        <v/>
      </c>
      <c r="AF187" s="43" t="str">
        <f>IF($I187&lt;F$14,MIN(Payline!M$5/10,COUNTIF(M185:M187,$AC$1))+MIN(Payline!M$4/10,COUNTIF(M186:M188,$AC$1))+MIN(Payline!M$3/10,COUNTIF(M187:M189,$AC$1)),"")</f>
        <v/>
      </c>
      <c r="AG187" s="43" t="str">
        <f>IF($I187&lt;G$14,MIN(Payline!N$5/10,COUNTIF(N185:N187,$AC$1))+MIN(Payline!N$4/10,COUNTIF(N186:N188,$AC$1))+MIN(Payline!N$3/10,COUNTIF(N187:N189,$AC$1)),"")</f>
        <v/>
      </c>
      <c r="AH187" s="46">
        <v>183</v>
      </c>
      <c r="AI187" s="43" t="str">
        <f>IF($I187&lt;C$14,MIN(Payline!J$5/10,COUNTIF(J185:J187,$AI$1))+MIN(Payline!J$4/10,COUNTIF(J186:J188,$AI$1))+MIN(Payline!J$3/10,COUNTIF(J187:J189,$AI$1)),"")</f>
        <v/>
      </c>
      <c r="AJ187" s="43" t="str">
        <f>IF($I187&lt;D$14,MIN(Payline!K$5/10,COUNTIF(K185:K187,$AI$1))+MIN(Payline!K$4/10,COUNTIF(K186:K188,$AI$1))+MIN(Payline!K$3/10,COUNTIF(K187:K189,$AI$1)),"")</f>
        <v/>
      </c>
      <c r="AK187" s="43" t="str">
        <f>IF($I187&lt;E$14,MIN(Payline!L$5/10,COUNTIF(L185:L187,$AI$1))+MIN(Payline!L$4/10,COUNTIF(L186:L188,$AI$1))+MIN(Payline!L$3/10,COUNTIF(L187:L189,$AI$1)),"")</f>
        <v/>
      </c>
      <c r="AL187" s="43" t="str">
        <f>IF($I187&lt;F$14,MIN(Payline!M$5/10,COUNTIF(M185:M187,$AI$1))+MIN(Payline!M$4/10,COUNTIF(M186:M188,$AI$1))+MIN(Payline!M$3/10,COUNTIF(M187:M189,$AI$1)),"")</f>
        <v/>
      </c>
      <c r="AM187" s="43" t="str">
        <f>IF($I187&lt;G$14,MIN(Payline!N$5/10,COUNTIF(N185:N187,$AI$1))+MIN(Payline!N$4/10,COUNTIF(N186:N188,$AI$1))+MIN(Payline!N$3/10,COUNTIF(N187:N189,$AI$1)),"")</f>
        <v/>
      </c>
      <c r="AN187" s="46">
        <v>183</v>
      </c>
      <c r="AO187" s="43" t="str">
        <f>IF($I187&lt;C$14,MIN(Payline!J$5/10,COUNTIF(J185:J187,$AO$1))+MIN(Payline!J$4/10,COUNTIF(J186:J188,$AO$1))+MIN(Payline!J$3/10,COUNTIF(J187:J189,$AO$1)),"")</f>
        <v/>
      </c>
      <c r="AP187" s="43" t="str">
        <f>IF($I187&lt;D$14,MIN(Payline!K$5/10,COUNTIF(K185:K187,$AO$1))+MIN(Payline!K$4/10,COUNTIF(K186:K188,$AO$1))+MIN(Payline!K$3/10,COUNTIF(K187:K189,$AO$1)),"")</f>
        <v/>
      </c>
      <c r="AQ187" s="43" t="str">
        <f>IF($I187&lt;E$14,MIN(Payline!L$5/10,COUNTIF(L185:L187,$AO$1))+MIN(Payline!L$4/10,COUNTIF(L186:L188,$AO$1))+MIN(Payline!L$3/10,COUNTIF(L187:L189,$AO$1)),"")</f>
        <v/>
      </c>
      <c r="AR187" s="43" t="str">
        <f>IF($I187&lt;F$14,MIN(Payline!M$5/10,COUNTIF(M185:M187,$AO$1))+MIN(Payline!M$4/10,COUNTIF(M186:M188,$AO$1))+MIN(Payline!M$3/10,COUNTIF(M187:M189,$AO$1)),"")</f>
        <v/>
      </c>
      <c r="AS187" s="43" t="str">
        <f>IF($I187&lt;G$14,MIN(Payline!N$5/10,COUNTIF(N185:N187,$AO$1))+MIN(Payline!N$4/10,COUNTIF(N186:N188,$AO$1))+MIN(Payline!N$3/10,COUNTIF(N187:N189,$AO$1)),"")</f>
        <v/>
      </c>
      <c r="AT187" s="46">
        <v>183</v>
      </c>
      <c r="AU187" s="43" t="str">
        <f>IF($I187&lt;C$14,MIN(Payline!J$5/10,COUNTIF(J185:J187,$AU$1))+MIN(Payline!J$4/10,COUNTIF(J186:J188,$AU$1))+MIN(Payline!J$3/10,COUNTIF(J187:J189,$AU$1)),"")</f>
        <v/>
      </c>
      <c r="AV187" s="43" t="str">
        <f>IF($I187&lt;D$14,MIN(Payline!K$5/10,COUNTIF(K185:K187,$AU$1))+MIN(Payline!K$4/10,COUNTIF(K186:K188,$AU$1))+MIN(Payline!K$3/10,COUNTIF(K187:K189,$AU$1)),"")</f>
        <v/>
      </c>
      <c r="AW187" s="43" t="str">
        <f>IF($I187&lt;E$14,MIN(Payline!L$5/10,COUNTIF(L185:L187,$AU$1))+MIN(Payline!L$4/10,COUNTIF(L186:L188,$AU$1))+MIN(Payline!L$3/10,COUNTIF(L187:L189,$AU$1)),"")</f>
        <v/>
      </c>
      <c r="AX187" s="43" t="str">
        <f>IF($I187&lt;F$14,MIN(Payline!M$5/10,COUNTIF(M185:M187,$AU$1))+MIN(Payline!M$4/10,COUNTIF(M186:M188,$AU$1))+MIN(Payline!M$3/10,COUNTIF(M187:M189,$AU$1)),"")</f>
        <v/>
      </c>
      <c r="AY187" s="43" t="str">
        <f>IF($I187&lt;G$14,MIN(Payline!N$5/10,COUNTIF(N185:N187,$AU$1))+MIN(Payline!N$4/10,COUNTIF(N186:N188,$AU$1))+MIN(Payline!N$3/10,COUNTIF(N187:N189,$AU$1)),"")</f>
        <v/>
      </c>
      <c r="AZ187" s="46">
        <v>183</v>
      </c>
      <c r="BA187" s="43" t="str">
        <f>IF($I187&lt;C$14,MIN(Payline!J$5/10,COUNTIF(J185:J187,$BA$1))+MIN(Payline!J$4/10,COUNTIF(J186:J188,$BA$1))+MIN(Payline!J$3/10,COUNTIF(J187:J189,$BA$1)),"")</f>
        <v/>
      </c>
      <c r="BB187" s="43" t="str">
        <f>IF($I187&lt;D$14,MIN(Payline!K$5/10,COUNTIF(K185:K187,$BA$1))+MIN(Payline!K$4/10,COUNTIF(K186:K188,$BA$1))+MIN(Payline!K$3/10,COUNTIF(K187:K189,$BA$1)),"")</f>
        <v/>
      </c>
      <c r="BC187" s="43" t="str">
        <f>IF($I187&lt;E$14,MIN(Payline!L$5/10,COUNTIF(L185:L187,$BA$1))+MIN(Payline!L$4/10,COUNTIF(L186:L188,$BA$1))+MIN(Payline!L$3/10,COUNTIF(L187:L189,$BA$1)),"")</f>
        <v/>
      </c>
      <c r="BD187" s="43" t="str">
        <f>IF($I187&lt;F$14,MIN(Payline!M$5/10,COUNTIF(M185:M187,$BA$1))+MIN(Payline!M$4/10,COUNTIF(M186:M188,$BA$1))+MIN(Payline!M$3/10,COUNTIF(M187:M189,$BA$1)),"")</f>
        <v/>
      </c>
      <c r="BE187" s="43" t="str">
        <f>IF($I187&lt;G$14,MIN(Payline!N$5/10,COUNTIF(N185:N187,$BA$1))+MIN(Payline!N$4/10,COUNTIF(N186:N188,$BA$1))+MIN(Payline!N$3/10,COUNTIF(N187:N189,$BA$1)),"")</f>
        <v/>
      </c>
      <c r="BF187" s="46">
        <v>183</v>
      </c>
      <c r="BG187" s="43" t="str">
        <f>IF($I187&lt;C$14,MIN(Payline!J$5/10,COUNTIF(J185:J187,$BG$1))+MIN(Payline!J$4/10,COUNTIF(J186:J188,$BG$1))+MIN(Payline!J$3/10,COUNTIF(J187:J189,$BG$1)),"")</f>
        <v/>
      </c>
      <c r="BH187" s="43" t="str">
        <f>IF($I187&lt;D$14,MIN(Payline!K$5/10,COUNTIF(K185:K187,$BG$1))+MIN(Payline!K$4/10,COUNTIF(K186:K188,$BG$1))+MIN(Payline!K$3/10,COUNTIF(K187:K189,$BG$1)),"")</f>
        <v/>
      </c>
      <c r="BI187" s="43" t="str">
        <f>IF($I187&lt;E$14,MIN(Payline!L$5/10,COUNTIF(L185:L187,$BG$1))+MIN(Payline!L$4/10,COUNTIF(L186:L188,$BG$1))+MIN(Payline!L$3/10,COUNTIF(L187:L189,$BG$1)),"")</f>
        <v/>
      </c>
      <c r="BJ187" s="43" t="str">
        <f>IF($I187&lt;F$14,MIN(Payline!M$5/10,COUNTIF(M185:M187,$BG$1))+MIN(Payline!M$4/10,COUNTIF(M186:M188,$BG$1))+MIN(Payline!M$3/10,COUNTIF(M187:M189,$BG$1)),"")</f>
        <v/>
      </c>
      <c r="BK187" s="43" t="str">
        <f>IF($I187&lt;G$14,MIN(Payline!N$5/10,COUNTIF(N185:N187,$BG$1))+MIN(Payline!N$4/10,COUNTIF(N186:N188,$BG$1))+MIN(Payline!N$3/10,COUNTIF(N187:N189,$BG$1)),"")</f>
        <v/>
      </c>
      <c r="BL187" s="46">
        <v>183</v>
      </c>
      <c r="BM187" s="43" t="str">
        <f>IF($I187&lt;C$14,MIN(Payline!J$5/10,COUNTIF(J185:J187,$BM$1))+MIN(Payline!J$4/10,COUNTIF(J186:J188,$BM$1))+MIN(Payline!J$3/10,COUNTIF(J187:J189,$BM$1)),"")</f>
        <v/>
      </c>
      <c r="BN187" s="43" t="str">
        <f>IF($I187&lt;D$14,MIN(Payline!K$5/10,COUNTIF(K185:K187,$BM$1))+MIN(Payline!K$4/10,COUNTIF(K186:K188,$BM$1))+MIN(Payline!K$3/10,COUNTIF(K187:K189,$BM$1)),"")</f>
        <v/>
      </c>
      <c r="BO187" s="43" t="str">
        <f>IF($I187&lt;E$14,MIN(Payline!L$5/10,COUNTIF(L185:L187,$BM$1))+MIN(Payline!L$4/10,COUNTIF(L186:L188,$BM$1))+MIN(Payline!L$3/10,COUNTIF(L187:L189,$BM$1)),"")</f>
        <v/>
      </c>
      <c r="BP187" s="43" t="str">
        <f>IF($I187&lt;F$14,MIN(Payline!M$5/10,COUNTIF(M185:M187,$BM$1))+MIN(Payline!M$4/10,COUNTIF(M186:M188,$BM$1))+MIN(Payline!M$3/10,COUNTIF(M187:M189,$BM$1)),"")</f>
        <v/>
      </c>
      <c r="BQ187" s="161" t="str">
        <f>IF($I187&lt;G$14,MIN(Payline!N$5/10,COUNTIF(N185:N187,$BM$1))+MIN(Payline!N$4/10,COUNTIF(N186:N188,$BM$1))+MIN(Payline!N$3/10,COUNTIF(N187:N189,$BM$1)),"")</f>
        <v/>
      </c>
    </row>
    <row r="188" spans="1:69">
      <c r="A188" s="90" t="s">
        <v>12</v>
      </c>
      <c r="B188" s="63">
        <v>2</v>
      </c>
      <c r="C188" s="90">
        <f t="shared" ca="1" si="48"/>
        <v>12</v>
      </c>
      <c r="D188" s="43">
        <f t="shared" ca="1" si="48"/>
        <v>12</v>
      </c>
      <c r="E188" s="43">
        <f t="shared" ca="1" si="48"/>
        <v>12</v>
      </c>
      <c r="F188" s="43">
        <f t="shared" ca="1" si="48"/>
        <v>12</v>
      </c>
      <c r="G188" s="89">
        <f t="shared" ca="1" si="48"/>
        <v>12</v>
      </c>
      <c r="I188" s="84">
        <v>184</v>
      </c>
      <c r="J188" s="83"/>
      <c r="K188" s="83"/>
      <c r="L188" s="83"/>
      <c r="M188" s="83"/>
      <c r="N188" s="83"/>
      <c r="P188" s="46">
        <v>184</v>
      </c>
      <c r="Q188" s="43" t="str">
        <f>IF($I188&lt;C$14,MIN(Payline!J$5/10,COUNTIF(J186:J188,$Q$1))+MIN(Payline!J$4/10,COUNTIF(J187:J189,$Q$1))+MIN(Payline!J$3/10,COUNTIF(J188:J190,$Q$1)),"")</f>
        <v/>
      </c>
      <c r="R188" s="43" t="str">
        <f>IF($I188&lt;D$14,MIN(Payline!K$5/10,COUNTIF(K186:K188,$Q$1))+MIN(Payline!K$4/10,COUNTIF(K187:K189,$Q$1))+MIN(Payline!K$3/10,COUNTIF(K188:K190,$Q$1)),"")</f>
        <v/>
      </c>
      <c r="S188" s="43" t="str">
        <f>IF($I188&lt;E$14,MIN(Payline!L$5/10,COUNTIF(L186:L188,$Q$1))+MIN(Payline!L$4/10,COUNTIF(L187:L189,$Q$1))+MIN(Payline!L$3/10,COUNTIF(L188:L190,$Q$1)),"")</f>
        <v/>
      </c>
      <c r="T188" s="43" t="str">
        <f>IF($I188&lt;F$14,MIN(Payline!M$5/10,COUNTIF(M186:M188,$Q$1))+MIN(Payline!M$4/10,COUNTIF(M187:M189,$Q$1))+MIN(Payline!M$3/10,COUNTIF(M188:M190,$Q$1)),"")</f>
        <v/>
      </c>
      <c r="U188" s="43" t="str">
        <f>IF($I188&lt;G$14,MIN(Payline!N$5/10,COUNTIF(N186:N188,$Q$1))+MIN(Payline!N$4/10,COUNTIF(N187:N189,$Q$1))+MIN(Payline!N$3/10,COUNTIF(N188:N190,$Q$1)),"")</f>
        <v/>
      </c>
      <c r="V188" s="46">
        <v>184</v>
      </c>
      <c r="W188" s="43" t="str">
        <f>IF($I188&lt;C$14,MIN(Payline!J$5/10,COUNTIF(J186:J188,$W$1))+MIN(Payline!J$4/10,COUNTIF(J187:J189,$W$1))+MIN(Payline!J$3/10,COUNTIF(J188:J190,$W$1)),"")</f>
        <v/>
      </c>
      <c r="X188" s="43" t="str">
        <f>IF($I188&lt;D$14,MIN(Payline!K$5/10,COUNTIF(K186:K188,$W$1))+MIN(Payline!K$4/10,COUNTIF(K187:K189,$W$1))+MIN(Payline!K$3/10,COUNTIF(K188:K190,$W$1)),"")</f>
        <v/>
      </c>
      <c r="Y188" s="43" t="str">
        <f>IF($I188&lt;E$14,MIN(Payline!L$5/10,COUNTIF(L186:L188,$W$1))+MIN(Payline!L$4/10,COUNTIF(L187:L189,$W$1))+MIN(Payline!L$3/10,COUNTIF(L188:L190,$W$1)),"")</f>
        <v/>
      </c>
      <c r="Z188" s="43" t="str">
        <f>IF($I188&lt;F$14,MIN(Payline!M$5/10,COUNTIF(M186:M188,$W$1))+MIN(Payline!M$4/10,COUNTIF(M187:M189,$W$1))+MIN(Payline!M$3/10,COUNTIF(M188:M190,$W$1)),"")</f>
        <v/>
      </c>
      <c r="AA188" s="43" t="str">
        <f>IF($I188&lt;G$14,MIN(Payline!N$5/10,COUNTIF(N186:N188,$W$1))+MIN(Payline!N$4/10,COUNTIF(N187:N189,$W$1))+MIN(Payline!N$3/10,COUNTIF(N188:N190,$W$1)),"")</f>
        <v/>
      </c>
      <c r="AB188" s="46">
        <v>184</v>
      </c>
      <c r="AC188" s="43" t="str">
        <f>IF($I188&lt;C$14,MIN(Payline!J$5/10,COUNTIF(J186:J188,$AC$1))+MIN(Payline!J$4/10,COUNTIF(J187:J189,$AC$1))+MIN(Payline!J$3/10,COUNTIF(J188:J190,$AC$1)),"")</f>
        <v/>
      </c>
      <c r="AD188" s="43" t="str">
        <f>IF($I188&lt;D$14,MIN(Payline!K$5/10,COUNTIF(K186:K188,$AC$1))+MIN(Payline!K$4/10,COUNTIF(K187:K189,$AC$1))+MIN(Payline!K$3/10,COUNTIF(K188:K190,$AC$1)),"")</f>
        <v/>
      </c>
      <c r="AE188" s="43" t="str">
        <f>IF($I188&lt;E$14,MIN(Payline!L$5/10,COUNTIF(L186:L188,$AC$1))+MIN(Payline!L$4/10,COUNTIF(L187:L189,$AC$1))+MIN(Payline!L$3/10,COUNTIF(L188:L190,$AC$1)),"")</f>
        <v/>
      </c>
      <c r="AF188" s="43" t="str">
        <f>IF($I188&lt;F$14,MIN(Payline!M$5/10,COUNTIF(M186:M188,$AC$1))+MIN(Payline!M$4/10,COUNTIF(M187:M189,$AC$1))+MIN(Payline!M$3/10,COUNTIF(M188:M190,$AC$1)),"")</f>
        <v/>
      </c>
      <c r="AG188" s="43" t="str">
        <f>IF($I188&lt;G$14,MIN(Payline!N$5/10,COUNTIF(N186:N188,$AC$1))+MIN(Payline!N$4/10,COUNTIF(N187:N189,$AC$1))+MIN(Payline!N$3/10,COUNTIF(N188:N190,$AC$1)),"")</f>
        <v/>
      </c>
      <c r="AH188" s="46">
        <v>184</v>
      </c>
      <c r="AI188" s="43" t="str">
        <f>IF($I188&lt;C$14,MIN(Payline!J$5/10,COUNTIF(J186:J188,$AI$1))+MIN(Payline!J$4/10,COUNTIF(J187:J189,$AI$1))+MIN(Payline!J$3/10,COUNTIF(J188:J190,$AI$1)),"")</f>
        <v/>
      </c>
      <c r="AJ188" s="43" t="str">
        <f>IF($I188&lt;D$14,MIN(Payline!K$5/10,COUNTIF(K186:K188,$AI$1))+MIN(Payline!K$4/10,COUNTIF(K187:K189,$AI$1))+MIN(Payline!K$3/10,COUNTIF(K188:K190,$AI$1)),"")</f>
        <v/>
      </c>
      <c r="AK188" s="43" t="str">
        <f>IF($I188&lt;E$14,MIN(Payline!L$5/10,COUNTIF(L186:L188,$AI$1))+MIN(Payline!L$4/10,COUNTIF(L187:L189,$AI$1))+MIN(Payline!L$3/10,COUNTIF(L188:L190,$AI$1)),"")</f>
        <v/>
      </c>
      <c r="AL188" s="43" t="str">
        <f>IF($I188&lt;F$14,MIN(Payline!M$5/10,COUNTIF(M186:M188,$AI$1))+MIN(Payline!M$4/10,COUNTIF(M187:M189,$AI$1))+MIN(Payline!M$3/10,COUNTIF(M188:M190,$AI$1)),"")</f>
        <v/>
      </c>
      <c r="AM188" s="43" t="str">
        <f>IF($I188&lt;G$14,MIN(Payline!N$5/10,COUNTIF(N186:N188,$AI$1))+MIN(Payline!N$4/10,COUNTIF(N187:N189,$AI$1))+MIN(Payline!N$3/10,COUNTIF(N188:N190,$AI$1)),"")</f>
        <v/>
      </c>
      <c r="AN188" s="46">
        <v>184</v>
      </c>
      <c r="AO188" s="43" t="str">
        <f>IF($I188&lt;C$14,MIN(Payline!J$5/10,COUNTIF(J186:J188,$AO$1))+MIN(Payline!J$4/10,COUNTIF(J187:J189,$AO$1))+MIN(Payline!J$3/10,COUNTIF(J188:J190,$AO$1)),"")</f>
        <v/>
      </c>
      <c r="AP188" s="43" t="str">
        <f>IF($I188&lt;D$14,MIN(Payline!K$5/10,COUNTIF(K186:K188,$AO$1))+MIN(Payline!K$4/10,COUNTIF(K187:K189,$AO$1))+MIN(Payline!K$3/10,COUNTIF(K188:K190,$AO$1)),"")</f>
        <v/>
      </c>
      <c r="AQ188" s="43" t="str">
        <f>IF($I188&lt;E$14,MIN(Payline!L$5/10,COUNTIF(L186:L188,$AO$1))+MIN(Payline!L$4/10,COUNTIF(L187:L189,$AO$1))+MIN(Payline!L$3/10,COUNTIF(L188:L190,$AO$1)),"")</f>
        <v/>
      </c>
      <c r="AR188" s="43" t="str">
        <f>IF($I188&lt;F$14,MIN(Payline!M$5/10,COUNTIF(M186:M188,$AO$1))+MIN(Payline!M$4/10,COUNTIF(M187:M189,$AO$1))+MIN(Payline!M$3/10,COUNTIF(M188:M190,$AO$1)),"")</f>
        <v/>
      </c>
      <c r="AS188" s="43" t="str">
        <f>IF($I188&lt;G$14,MIN(Payline!N$5/10,COUNTIF(N186:N188,$AO$1))+MIN(Payline!N$4/10,COUNTIF(N187:N189,$AO$1))+MIN(Payline!N$3/10,COUNTIF(N188:N190,$AO$1)),"")</f>
        <v/>
      </c>
      <c r="AT188" s="46">
        <v>184</v>
      </c>
      <c r="AU188" s="43" t="str">
        <f>IF($I188&lt;C$14,MIN(Payline!J$5/10,COUNTIF(J186:J188,$AU$1))+MIN(Payline!J$4/10,COUNTIF(J187:J189,$AU$1))+MIN(Payline!J$3/10,COUNTIF(J188:J190,$AU$1)),"")</f>
        <v/>
      </c>
      <c r="AV188" s="43" t="str">
        <f>IF($I188&lt;D$14,MIN(Payline!K$5/10,COUNTIF(K186:K188,$AU$1))+MIN(Payline!K$4/10,COUNTIF(K187:K189,$AU$1))+MIN(Payline!K$3/10,COUNTIF(K188:K190,$AU$1)),"")</f>
        <v/>
      </c>
      <c r="AW188" s="43" t="str">
        <f>IF($I188&lt;E$14,MIN(Payline!L$5/10,COUNTIF(L186:L188,$AU$1))+MIN(Payline!L$4/10,COUNTIF(L187:L189,$AU$1))+MIN(Payline!L$3/10,COUNTIF(L188:L190,$AU$1)),"")</f>
        <v/>
      </c>
      <c r="AX188" s="43" t="str">
        <f>IF($I188&lt;F$14,MIN(Payline!M$5/10,COUNTIF(M186:M188,$AU$1))+MIN(Payline!M$4/10,COUNTIF(M187:M189,$AU$1))+MIN(Payline!M$3/10,COUNTIF(M188:M190,$AU$1)),"")</f>
        <v/>
      </c>
      <c r="AY188" s="43" t="str">
        <f>IF($I188&lt;G$14,MIN(Payline!N$5/10,COUNTIF(N186:N188,$AU$1))+MIN(Payline!N$4/10,COUNTIF(N187:N189,$AU$1))+MIN(Payline!N$3/10,COUNTIF(N188:N190,$AU$1)),"")</f>
        <v/>
      </c>
      <c r="AZ188" s="46">
        <v>184</v>
      </c>
      <c r="BA188" s="43" t="str">
        <f>IF($I188&lt;C$14,MIN(Payline!J$5/10,COUNTIF(J186:J188,$BA$1))+MIN(Payline!J$4/10,COUNTIF(J187:J189,$BA$1))+MIN(Payline!J$3/10,COUNTIF(J188:J190,$BA$1)),"")</f>
        <v/>
      </c>
      <c r="BB188" s="43" t="str">
        <f>IF($I188&lt;D$14,MIN(Payline!K$5/10,COUNTIF(K186:K188,$BA$1))+MIN(Payline!K$4/10,COUNTIF(K187:K189,$BA$1))+MIN(Payline!K$3/10,COUNTIF(K188:K190,$BA$1)),"")</f>
        <v/>
      </c>
      <c r="BC188" s="43" t="str">
        <f>IF($I188&lt;E$14,MIN(Payline!L$5/10,COUNTIF(L186:L188,$BA$1))+MIN(Payline!L$4/10,COUNTIF(L187:L189,$BA$1))+MIN(Payline!L$3/10,COUNTIF(L188:L190,$BA$1)),"")</f>
        <v/>
      </c>
      <c r="BD188" s="43" t="str">
        <f>IF($I188&lt;F$14,MIN(Payline!M$5/10,COUNTIF(M186:M188,$BA$1))+MIN(Payline!M$4/10,COUNTIF(M187:M189,$BA$1))+MIN(Payline!M$3/10,COUNTIF(M188:M190,$BA$1)),"")</f>
        <v/>
      </c>
      <c r="BE188" s="43" t="str">
        <f>IF($I188&lt;G$14,MIN(Payline!N$5/10,COUNTIF(N186:N188,$BA$1))+MIN(Payline!N$4/10,COUNTIF(N187:N189,$BA$1))+MIN(Payline!N$3/10,COUNTIF(N188:N190,$BA$1)),"")</f>
        <v/>
      </c>
      <c r="BF188" s="46">
        <v>184</v>
      </c>
      <c r="BG188" s="43" t="str">
        <f>IF($I188&lt;C$14,MIN(Payline!J$5/10,COUNTIF(J186:J188,$BG$1))+MIN(Payline!J$4/10,COUNTIF(J187:J189,$BG$1))+MIN(Payline!J$3/10,COUNTIF(J188:J190,$BG$1)),"")</f>
        <v/>
      </c>
      <c r="BH188" s="43" t="str">
        <f>IF($I188&lt;D$14,MIN(Payline!K$5/10,COUNTIF(K186:K188,$BG$1))+MIN(Payline!K$4/10,COUNTIF(K187:K189,$BG$1))+MIN(Payline!K$3/10,COUNTIF(K188:K190,$BG$1)),"")</f>
        <v/>
      </c>
      <c r="BI188" s="43" t="str">
        <f>IF($I188&lt;E$14,MIN(Payline!L$5/10,COUNTIF(L186:L188,$BG$1))+MIN(Payline!L$4/10,COUNTIF(L187:L189,$BG$1))+MIN(Payline!L$3/10,COUNTIF(L188:L190,$BG$1)),"")</f>
        <v/>
      </c>
      <c r="BJ188" s="43" t="str">
        <f>IF($I188&lt;F$14,MIN(Payline!M$5/10,COUNTIF(M186:M188,$BG$1))+MIN(Payline!M$4/10,COUNTIF(M187:M189,$BG$1))+MIN(Payline!M$3/10,COUNTIF(M188:M190,$BG$1)),"")</f>
        <v/>
      </c>
      <c r="BK188" s="43" t="str">
        <f>IF($I188&lt;G$14,MIN(Payline!N$5/10,COUNTIF(N186:N188,$BG$1))+MIN(Payline!N$4/10,COUNTIF(N187:N189,$BG$1))+MIN(Payline!N$3/10,COUNTIF(N188:N190,$BG$1)),"")</f>
        <v/>
      </c>
      <c r="BL188" s="46">
        <v>184</v>
      </c>
      <c r="BM188" s="43" t="str">
        <f>IF($I188&lt;C$14,MIN(Payline!J$5/10,COUNTIF(J186:J188,$BM$1))+MIN(Payline!J$4/10,COUNTIF(J187:J189,$BM$1))+MIN(Payline!J$3/10,COUNTIF(J188:J190,$BM$1)),"")</f>
        <v/>
      </c>
      <c r="BN188" s="43" t="str">
        <f>IF($I188&lt;D$14,MIN(Payline!K$5/10,COUNTIF(K186:K188,$BM$1))+MIN(Payline!K$4/10,COUNTIF(K187:K189,$BM$1))+MIN(Payline!K$3/10,COUNTIF(K188:K190,$BM$1)),"")</f>
        <v/>
      </c>
      <c r="BO188" s="43" t="str">
        <f>IF($I188&lt;E$14,MIN(Payline!L$5/10,COUNTIF(L186:L188,$BM$1))+MIN(Payline!L$4/10,COUNTIF(L187:L189,$BM$1))+MIN(Payline!L$3/10,COUNTIF(L188:L190,$BM$1)),"")</f>
        <v/>
      </c>
      <c r="BP188" s="43" t="str">
        <f>IF($I188&lt;F$14,MIN(Payline!M$5/10,COUNTIF(M186:M188,$BM$1))+MIN(Payline!M$4/10,COUNTIF(M187:M189,$BM$1))+MIN(Payline!M$3/10,COUNTIF(M188:M190,$BM$1)),"")</f>
        <v/>
      </c>
      <c r="BQ188" s="161" t="str">
        <f>IF($I188&lt;G$14,MIN(Payline!N$5/10,COUNTIF(N186:N188,$BM$1))+MIN(Payline!N$4/10,COUNTIF(N187:N189,$BM$1))+MIN(Payline!N$3/10,COUNTIF(N188:N190,$BM$1)),"")</f>
        <v/>
      </c>
    </row>
    <row r="189" spans="1:69">
      <c r="A189" s="90" t="s">
        <v>11</v>
      </c>
      <c r="B189" s="63">
        <v>3</v>
      </c>
      <c r="C189" s="90">
        <f t="shared" ca="1" si="48"/>
        <v>10.4</v>
      </c>
      <c r="D189" s="43">
        <f t="shared" ca="1" si="48"/>
        <v>10.4</v>
      </c>
      <c r="E189" s="43">
        <f t="shared" ca="1" si="48"/>
        <v>10.4</v>
      </c>
      <c r="F189" s="43">
        <f t="shared" ca="1" si="48"/>
        <v>10.199999999999999</v>
      </c>
      <c r="G189" s="89">
        <f t="shared" ca="1" si="48"/>
        <v>10.4</v>
      </c>
      <c r="I189" s="84">
        <v>185</v>
      </c>
      <c r="J189" s="83"/>
      <c r="K189" s="83"/>
      <c r="L189" s="83"/>
      <c r="M189" s="83"/>
      <c r="N189" s="83"/>
      <c r="P189" s="46">
        <v>185</v>
      </c>
      <c r="Q189" s="43" t="str">
        <f>IF($I189&lt;C$14,MIN(Payline!J$5/10,COUNTIF(J187:J189,$Q$1))+MIN(Payline!J$4/10,COUNTIF(J188:J190,$Q$1))+MIN(Payline!J$3/10,COUNTIF(J189:J191,$Q$1)),"")</f>
        <v/>
      </c>
      <c r="R189" s="43" t="str">
        <f>IF($I189&lt;D$14,MIN(Payline!K$5/10,COUNTIF(K187:K189,$Q$1))+MIN(Payline!K$4/10,COUNTIF(K188:K190,$Q$1))+MIN(Payline!K$3/10,COUNTIF(K189:K191,$Q$1)),"")</f>
        <v/>
      </c>
      <c r="S189" s="43" t="str">
        <f>IF($I189&lt;E$14,MIN(Payline!L$5/10,COUNTIF(L187:L189,$Q$1))+MIN(Payline!L$4/10,COUNTIF(L188:L190,$Q$1))+MIN(Payline!L$3/10,COUNTIF(L189:L191,$Q$1)),"")</f>
        <v/>
      </c>
      <c r="T189" s="43" t="str">
        <f>IF($I189&lt;F$14,MIN(Payline!M$5/10,COUNTIF(M187:M189,$Q$1))+MIN(Payline!M$4/10,COUNTIF(M188:M190,$Q$1))+MIN(Payline!M$3/10,COUNTIF(M189:M191,$Q$1)),"")</f>
        <v/>
      </c>
      <c r="U189" s="43" t="str">
        <f>IF($I189&lt;G$14,MIN(Payline!N$5/10,COUNTIF(N187:N189,$Q$1))+MIN(Payline!N$4/10,COUNTIF(N188:N190,$Q$1))+MIN(Payline!N$3/10,COUNTIF(N189:N191,$Q$1)),"")</f>
        <v/>
      </c>
      <c r="V189" s="46">
        <v>185</v>
      </c>
      <c r="W189" s="43" t="str">
        <f>IF($I189&lt;C$14,MIN(Payline!J$5/10,COUNTIF(J187:J189,$W$1))+MIN(Payline!J$4/10,COUNTIF(J188:J190,$W$1))+MIN(Payline!J$3/10,COUNTIF(J189:J191,$W$1)),"")</f>
        <v/>
      </c>
      <c r="X189" s="43" t="str">
        <f>IF($I189&lt;D$14,MIN(Payline!K$5/10,COUNTIF(K187:K189,$W$1))+MIN(Payline!K$4/10,COUNTIF(K188:K190,$W$1))+MIN(Payline!K$3/10,COUNTIF(K189:K191,$W$1)),"")</f>
        <v/>
      </c>
      <c r="Y189" s="43" t="str">
        <f>IF($I189&lt;E$14,MIN(Payline!L$5/10,COUNTIF(L187:L189,$W$1))+MIN(Payline!L$4/10,COUNTIF(L188:L190,$W$1))+MIN(Payline!L$3/10,COUNTIF(L189:L191,$W$1)),"")</f>
        <v/>
      </c>
      <c r="Z189" s="43" t="str">
        <f>IF($I189&lt;F$14,MIN(Payline!M$5/10,COUNTIF(M187:M189,$W$1))+MIN(Payline!M$4/10,COUNTIF(M188:M190,$W$1))+MIN(Payline!M$3/10,COUNTIF(M189:M191,$W$1)),"")</f>
        <v/>
      </c>
      <c r="AA189" s="43" t="str">
        <f>IF($I189&lt;G$14,MIN(Payline!N$5/10,COUNTIF(N187:N189,$W$1))+MIN(Payline!N$4/10,COUNTIF(N188:N190,$W$1))+MIN(Payline!N$3/10,COUNTIF(N189:N191,$W$1)),"")</f>
        <v/>
      </c>
      <c r="AB189" s="46">
        <v>185</v>
      </c>
      <c r="AC189" s="43" t="str">
        <f>IF($I189&lt;C$14,MIN(Payline!J$5/10,COUNTIF(J187:J189,$AC$1))+MIN(Payline!J$4/10,COUNTIF(J188:J190,$AC$1))+MIN(Payline!J$3/10,COUNTIF(J189:J191,$AC$1)),"")</f>
        <v/>
      </c>
      <c r="AD189" s="43" t="str">
        <f>IF($I189&lt;D$14,MIN(Payline!K$5/10,COUNTIF(K187:K189,$AC$1))+MIN(Payline!K$4/10,COUNTIF(K188:K190,$AC$1))+MIN(Payline!K$3/10,COUNTIF(K189:K191,$AC$1)),"")</f>
        <v/>
      </c>
      <c r="AE189" s="43" t="str">
        <f>IF($I189&lt;E$14,MIN(Payline!L$5/10,COUNTIF(L187:L189,$AC$1))+MIN(Payline!L$4/10,COUNTIF(L188:L190,$AC$1))+MIN(Payline!L$3/10,COUNTIF(L189:L191,$AC$1)),"")</f>
        <v/>
      </c>
      <c r="AF189" s="43" t="str">
        <f>IF($I189&lt;F$14,MIN(Payline!M$5/10,COUNTIF(M187:M189,$AC$1))+MIN(Payline!M$4/10,COUNTIF(M188:M190,$AC$1))+MIN(Payline!M$3/10,COUNTIF(M189:M191,$AC$1)),"")</f>
        <v/>
      </c>
      <c r="AG189" s="43" t="str">
        <f>IF($I189&lt;G$14,MIN(Payline!N$5/10,COUNTIF(N187:N189,$AC$1))+MIN(Payline!N$4/10,COUNTIF(N188:N190,$AC$1))+MIN(Payline!N$3/10,COUNTIF(N189:N191,$AC$1)),"")</f>
        <v/>
      </c>
      <c r="AH189" s="46">
        <v>185</v>
      </c>
      <c r="AI189" s="43" t="str">
        <f>IF($I189&lt;C$14,MIN(Payline!J$5/10,COUNTIF(J187:J189,$AI$1))+MIN(Payline!J$4/10,COUNTIF(J188:J190,$AI$1))+MIN(Payline!J$3/10,COUNTIF(J189:J191,$AI$1)),"")</f>
        <v/>
      </c>
      <c r="AJ189" s="43" t="str">
        <f>IF($I189&lt;D$14,MIN(Payline!K$5/10,COUNTIF(K187:K189,$AI$1))+MIN(Payline!K$4/10,COUNTIF(K188:K190,$AI$1))+MIN(Payline!K$3/10,COUNTIF(K189:K191,$AI$1)),"")</f>
        <v/>
      </c>
      <c r="AK189" s="43" t="str">
        <f>IF($I189&lt;E$14,MIN(Payline!L$5/10,COUNTIF(L187:L189,$AI$1))+MIN(Payline!L$4/10,COUNTIF(L188:L190,$AI$1))+MIN(Payline!L$3/10,COUNTIF(L189:L191,$AI$1)),"")</f>
        <v/>
      </c>
      <c r="AL189" s="43" t="str">
        <f>IF($I189&lt;F$14,MIN(Payline!M$5/10,COUNTIF(M187:M189,$AI$1))+MIN(Payline!M$4/10,COUNTIF(M188:M190,$AI$1))+MIN(Payline!M$3/10,COUNTIF(M189:M191,$AI$1)),"")</f>
        <v/>
      </c>
      <c r="AM189" s="43" t="str">
        <f>IF($I189&lt;G$14,MIN(Payline!N$5/10,COUNTIF(N187:N189,$AI$1))+MIN(Payline!N$4/10,COUNTIF(N188:N190,$AI$1))+MIN(Payline!N$3/10,COUNTIF(N189:N191,$AI$1)),"")</f>
        <v/>
      </c>
      <c r="AN189" s="46">
        <v>185</v>
      </c>
      <c r="AO189" s="43" t="str">
        <f>IF($I189&lt;C$14,MIN(Payline!J$5/10,COUNTIF(J187:J189,$AO$1))+MIN(Payline!J$4/10,COUNTIF(J188:J190,$AO$1))+MIN(Payline!J$3/10,COUNTIF(J189:J191,$AO$1)),"")</f>
        <v/>
      </c>
      <c r="AP189" s="43" t="str">
        <f>IF($I189&lt;D$14,MIN(Payline!K$5/10,COUNTIF(K187:K189,$AO$1))+MIN(Payline!K$4/10,COUNTIF(K188:K190,$AO$1))+MIN(Payline!K$3/10,COUNTIF(K189:K191,$AO$1)),"")</f>
        <v/>
      </c>
      <c r="AQ189" s="43" t="str">
        <f>IF($I189&lt;E$14,MIN(Payline!L$5/10,COUNTIF(L187:L189,$AO$1))+MIN(Payline!L$4/10,COUNTIF(L188:L190,$AO$1))+MIN(Payline!L$3/10,COUNTIF(L189:L191,$AO$1)),"")</f>
        <v/>
      </c>
      <c r="AR189" s="43" t="str">
        <f>IF($I189&lt;F$14,MIN(Payline!M$5/10,COUNTIF(M187:M189,$AO$1))+MIN(Payline!M$4/10,COUNTIF(M188:M190,$AO$1))+MIN(Payline!M$3/10,COUNTIF(M189:M191,$AO$1)),"")</f>
        <v/>
      </c>
      <c r="AS189" s="43" t="str">
        <f>IF($I189&lt;G$14,MIN(Payline!N$5/10,COUNTIF(N187:N189,$AO$1))+MIN(Payline!N$4/10,COUNTIF(N188:N190,$AO$1))+MIN(Payline!N$3/10,COUNTIF(N189:N191,$AO$1)),"")</f>
        <v/>
      </c>
      <c r="AT189" s="46">
        <v>185</v>
      </c>
      <c r="AU189" s="43" t="str">
        <f>IF($I189&lt;C$14,MIN(Payline!J$5/10,COUNTIF(J187:J189,$AU$1))+MIN(Payline!J$4/10,COUNTIF(J188:J190,$AU$1))+MIN(Payline!J$3/10,COUNTIF(J189:J191,$AU$1)),"")</f>
        <v/>
      </c>
      <c r="AV189" s="43" t="str">
        <f>IF($I189&lt;D$14,MIN(Payline!K$5/10,COUNTIF(K187:K189,$AU$1))+MIN(Payline!K$4/10,COUNTIF(K188:K190,$AU$1))+MIN(Payline!K$3/10,COUNTIF(K189:K191,$AU$1)),"")</f>
        <v/>
      </c>
      <c r="AW189" s="43" t="str">
        <f>IF($I189&lt;E$14,MIN(Payline!L$5/10,COUNTIF(L187:L189,$AU$1))+MIN(Payline!L$4/10,COUNTIF(L188:L190,$AU$1))+MIN(Payline!L$3/10,COUNTIF(L189:L191,$AU$1)),"")</f>
        <v/>
      </c>
      <c r="AX189" s="43" t="str">
        <f>IF($I189&lt;F$14,MIN(Payline!M$5/10,COUNTIF(M187:M189,$AU$1))+MIN(Payline!M$4/10,COUNTIF(M188:M190,$AU$1))+MIN(Payline!M$3/10,COUNTIF(M189:M191,$AU$1)),"")</f>
        <v/>
      </c>
      <c r="AY189" s="43" t="str">
        <f>IF($I189&lt;G$14,MIN(Payline!N$5/10,COUNTIF(N187:N189,$AU$1))+MIN(Payline!N$4/10,COUNTIF(N188:N190,$AU$1))+MIN(Payline!N$3/10,COUNTIF(N189:N191,$AU$1)),"")</f>
        <v/>
      </c>
      <c r="AZ189" s="46">
        <v>185</v>
      </c>
      <c r="BA189" s="43" t="str">
        <f>IF($I189&lt;C$14,MIN(Payline!J$5/10,COUNTIF(J187:J189,$BA$1))+MIN(Payline!J$4/10,COUNTIF(J188:J190,$BA$1))+MIN(Payline!J$3/10,COUNTIF(J189:J191,$BA$1)),"")</f>
        <v/>
      </c>
      <c r="BB189" s="43" t="str">
        <f>IF($I189&lt;D$14,MIN(Payline!K$5/10,COUNTIF(K187:K189,$BA$1))+MIN(Payline!K$4/10,COUNTIF(K188:K190,$BA$1))+MIN(Payline!K$3/10,COUNTIF(K189:K191,$BA$1)),"")</f>
        <v/>
      </c>
      <c r="BC189" s="43" t="str">
        <f>IF($I189&lt;E$14,MIN(Payline!L$5/10,COUNTIF(L187:L189,$BA$1))+MIN(Payline!L$4/10,COUNTIF(L188:L190,$BA$1))+MIN(Payline!L$3/10,COUNTIF(L189:L191,$BA$1)),"")</f>
        <v/>
      </c>
      <c r="BD189" s="43" t="str">
        <f>IF($I189&lt;F$14,MIN(Payline!M$5/10,COUNTIF(M187:M189,$BA$1))+MIN(Payline!M$4/10,COUNTIF(M188:M190,$BA$1))+MIN(Payline!M$3/10,COUNTIF(M189:M191,$BA$1)),"")</f>
        <v/>
      </c>
      <c r="BE189" s="43" t="str">
        <f>IF($I189&lt;G$14,MIN(Payline!N$5/10,COUNTIF(N187:N189,$BA$1))+MIN(Payline!N$4/10,COUNTIF(N188:N190,$BA$1))+MIN(Payline!N$3/10,COUNTIF(N189:N191,$BA$1)),"")</f>
        <v/>
      </c>
      <c r="BF189" s="46">
        <v>185</v>
      </c>
      <c r="BG189" s="43" t="str">
        <f>IF($I189&lt;C$14,MIN(Payline!J$5/10,COUNTIF(J187:J189,$BG$1))+MIN(Payline!J$4/10,COUNTIF(J188:J190,$BG$1))+MIN(Payline!J$3/10,COUNTIF(J189:J191,$BG$1)),"")</f>
        <v/>
      </c>
      <c r="BH189" s="43" t="str">
        <f>IF($I189&lt;D$14,MIN(Payline!K$5/10,COUNTIF(K187:K189,$BG$1))+MIN(Payline!K$4/10,COUNTIF(K188:K190,$BG$1))+MIN(Payline!K$3/10,COUNTIF(K189:K191,$BG$1)),"")</f>
        <v/>
      </c>
      <c r="BI189" s="43" t="str">
        <f>IF($I189&lt;E$14,MIN(Payline!L$5/10,COUNTIF(L187:L189,$BG$1))+MIN(Payline!L$4/10,COUNTIF(L188:L190,$BG$1))+MIN(Payline!L$3/10,COUNTIF(L189:L191,$BG$1)),"")</f>
        <v/>
      </c>
      <c r="BJ189" s="43" t="str">
        <f>IF($I189&lt;F$14,MIN(Payline!M$5/10,COUNTIF(M187:M189,$BG$1))+MIN(Payline!M$4/10,COUNTIF(M188:M190,$BG$1))+MIN(Payline!M$3/10,COUNTIF(M189:M191,$BG$1)),"")</f>
        <v/>
      </c>
      <c r="BK189" s="43" t="str">
        <f>IF($I189&lt;G$14,MIN(Payline!N$5/10,COUNTIF(N187:N189,$BG$1))+MIN(Payline!N$4/10,COUNTIF(N188:N190,$BG$1))+MIN(Payline!N$3/10,COUNTIF(N189:N191,$BG$1)),"")</f>
        <v/>
      </c>
      <c r="BL189" s="46">
        <v>185</v>
      </c>
      <c r="BM189" s="43" t="str">
        <f>IF($I189&lt;C$14,MIN(Payline!J$5/10,COUNTIF(J187:J189,$BM$1))+MIN(Payline!J$4/10,COUNTIF(J188:J190,$BM$1))+MIN(Payline!J$3/10,COUNTIF(J189:J191,$BM$1)),"")</f>
        <v/>
      </c>
      <c r="BN189" s="43" t="str">
        <f>IF($I189&lt;D$14,MIN(Payline!K$5/10,COUNTIF(K187:K189,$BM$1))+MIN(Payline!K$4/10,COUNTIF(K188:K190,$BM$1))+MIN(Payline!K$3/10,COUNTIF(K189:K191,$BM$1)),"")</f>
        <v/>
      </c>
      <c r="BO189" s="43" t="str">
        <f>IF($I189&lt;E$14,MIN(Payline!L$5/10,COUNTIF(L187:L189,$BM$1))+MIN(Payline!L$4/10,COUNTIF(L188:L190,$BM$1))+MIN(Payline!L$3/10,COUNTIF(L189:L191,$BM$1)),"")</f>
        <v/>
      </c>
      <c r="BP189" s="43" t="str">
        <f>IF($I189&lt;F$14,MIN(Payline!M$5/10,COUNTIF(M187:M189,$BM$1))+MIN(Payline!M$4/10,COUNTIF(M188:M190,$BM$1))+MIN(Payline!M$3/10,COUNTIF(M189:M191,$BM$1)),"")</f>
        <v/>
      </c>
      <c r="BQ189" s="161" t="str">
        <f>IF($I189&lt;G$14,MIN(Payline!N$5/10,COUNTIF(N187:N189,$BM$1))+MIN(Payline!N$4/10,COUNTIF(N188:N190,$BM$1))+MIN(Payline!N$3/10,COUNTIF(N189:N191,$BM$1)),"")</f>
        <v/>
      </c>
    </row>
    <row r="190" spans="1:69">
      <c r="A190" s="90" t="s">
        <v>10</v>
      </c>
      <c r="B190" s="63">
        <v>4</v>
      </c>
      <c r="C190" s="90">
        <f t="shared" ca="1" si="48"/>
        <v>6.7</v>
      </c>
      <c r="D190" s="43">
        <f t="shared" ca="1" si="48"/>
        <v>6.9</v>
      </c>
      <c r="E190" s="43">
        <f t="shared" ca="1" si="48"/>
        <v>6.7</v>
      </c>
      <c r="F190" s="43">
        <f t="shared" ca="1" si="48"/>
        <v>6.4</v>
      </c>
      <c r="G190" s="89">
        <f t="shared" ca="1" si="48"/>
        <v>6.7</v>
      </c>
      <c r="I190" s="84">
        <v>186</v>
      </c>
      <c r="J190" s="83"/>
      <c r="K190" s="83"/>
      <c r="L190" s="83"/>
      <c r="M190" s="83"/>
      <c r="N190" s="83"/>
      <c r="P190" s="46">
        <v>186</v>
      </c>
      <c r="Q190" s="43" t="str">
        <f>IF($I190&lt;C$14,MIN(Payline!J$5/10,COUNTIF(J188:J190,$Q$1))+MIN(Payline!J$4/10,COUNTIF(J189:J191,$Q$1))+MIN(Payline!J$3/10,COUNTIF(J190:J192,$Q$1)),"")</f>
        <v/>
      </c>
      <c r="R190" s="43" t="str">
        <f>IF($I190&lt;D$14,MIN(Payline!K$5/10,COUNTIF(K188:K190,$Q$1))+MIN(Payline!K$4/10,COUNTIF(K189:K191,$Q$1))+MIN(Payline!K$3/10,COUNTIF(K190:K192,$Q$1)),"")</f>
        <v/>
      </c>
      <c r="S190" s="43" t="str">
        <f>IF($I190&lt;E$14,MIN(Payline!L$5/10,COUNTIF(L188:L190,$Q$1))+MIN(Payline!L$4/10,COUNTIF(L189:L191,$Q$1))+MIN(Payline!L$3/10,COUNTIF(L190:L192,$Q$1)),"")</f>
        <v/>
      </c>
      <c r="T190" s="43" t="str">
        <f>IF($I190&lt;F$14,MIN(Payline!M$5/10,COUNTIF(M188:M190,$Q$1))+MIN(Payline!M$4/10,COUNTIF(M189:M191,$Q$1))+MIN(Payline!M$3/10,COUNTIF(M190:M192,$Q$1)),"")</f>
        <v/>
      </c>
      <c r="U190" s="43" t="str">
        <f>IF($I190&lt;G$14,MIN(Payline!N$5/10,COUNTIF(N188:N190,$Q$1))+MIN(Payline!N$4/10,COUNTIF(N189:N191,$Q$1))+MIN(Payline!N$3/10,COUNTIF(N190:N192,$Q$1)),"")</f>
        <v/>
      </c>
      <c r="V190" s="46">
        <v>186</v>
      </c>
      <c r="W190" s="43" t="str">
        <f>IF($I190&lt;C$14,MIN(Payline!J$5/10,COUNTIF(J188:J190,$W$1))+MIN(Payline!J$4/10,COUNTIF(J189:J191,$W$1))+MIN(Payline!J$3/10,COUNTIF(J190:J192,$W$1)),"")</f>
        <v/>
      </c>
      <c r="X190" s="43" t="str">
        <f>IF($I190&lt;D$14,MIN(Payline!K$5/10,COUNTIF(K188:K190,$W$1))+MIN(Payline!K$4/10,COUNTIF(K189:K191,$W$1))+MIN(Payline!K$3/10,COUNTIF(K190:K192,$W$1)),"")</f>
        <v/>
      </c>
      <c r="Y190" s="43" t="str">
        <f>IF($I190&lt;E$14,MIN(Payline!L$5/10,COUNTIF(L188:L190,$W$1))+MIN(Payline!L$4/10,COUNTIF(L189:L191,$W$1))+MIN(Payline!L$3/10,COUNTIF(L190:L192,$W$1)),"")</f>
        <v/>
      </c>
      <c r="Z190" s="43" t="str">
        <f>IF($I190&lt;F$14,MIN(Payline!M$5/10,COUNTIF(M188:M190,$W$1))+MIN(Payline!M$4/10,COUNTIF(M189:M191,$W$1))+MIN(Payline!M$3/10,COUNTIF(M190:M192,$W$1)),"")</f>
        <v/>
      </c>
      <c r="AA190" s="43" t="str">
        <f>IF($I190&lt;G$14,MIN(Payline!N$5/10,COUNTIF(N188:N190,$W$1))+MIN(Payline!N$4/10,COUNTIF(N189:N191,$W$1))+MIN(Payline!N$3/10,COUNTIF(N190:N192,$W$1)),"")</f>
        <v/>
      </c>
      <c r="AB190" s="46">
        <v>186</v>
      </c>
      <c r="AC190" s="43" t="str">
        <f>IF($I190&lt;C$14,MIN(Payline!J$5/10,COUNTIF(J188:J190,$AC$1))+MIN(Payline!J$4/10,COUNTIF(J189:J191,$AC$1))+MIN(Payline!J$3/10,COUNTIF(J190:J192,$AC$1)),"")</f>
        <v/>
      </c>
      <c r="AD190" s="43" t="str">
        <f>IF($I190&lt;D$14,MIN(Payline!K$5/10,COUNTIF(K188:K190,$AC$1))+MIN(Payline!K$4/10,COUNTIF(K189:K191,$AC$1))+MIN(Payline!K$3/10,COUNTIF(K190:K192,$AC$1)),"")</f>
        <v/>
      </c>
      <c r="AE190" s="43" t="str">
        <f>IF($I190&lt;E$14,MIN(Payline!L$5/10,COUNTIF(L188:L190,$AC$1))+MIN(Payline!L$4/10,COUNTIF(L189:L191,$AC$1))+MIN(Payline!L$3/10,COUNTIF(L190:L192,$AC$1)),"")</f>
        <v/>
      </c>
      <c r="AF190" s="43" t="str">
        <f>IF($I190&lt;F$14,MIN(Payline!M$5/10,COUNTIF(M188:M190,$AC$1))+MIN(Payline!M$4/10,COUNTIF(M189:M191,$AC$1))+MIN(Payline!M$3/10,COUNTIF(M190:M192,$AC$1)),"")</f>
        <v/>
      </c>
      <c r="AG190" s="43" t="str">
        <f>IF($I190&lt;G$14,MIN(Payline!N$5/10,COUNTIF(N188:N190,$AC$1))+MIN(Payline!N$4/10,COUNTIF(N189:N191,$AC$1))+MIN(Payline!N$3/10,COUNTIF(N190:N192,$AC$1)),"")</f>
        <v/>
      </c>
      <c r="AH190" s="46">
        <v>186</v>
      </c>
      <c r="AI190" s="43" t="str">
        <f>IF($I190&lt;C$14,MIN(Payline!J$5/10,COUNTIF(J188:J190,$AI$1))+MIN(Payline!J$4/10,COUNTIF(J189:J191,$AI$1))+MIN(Payline!J$3/10,COUNTIF(J190:J192,$AI$1)),"")</f>
        <v/>
      </c>
      <c r="AJ190" s="43" t="str">
        <f>IF($I190&lt;D$14,MIN(Payline!K$5/10,COUNTIF(K188:K190,$AI$1))+MIN(Payline!K$4/10,COUNTIF(K189:K191,$AI$1))+MIN(Payline!K$3/10,COUNTIF(K190:K192,$AI$1)),"")</f>
        <v/>
      </c>
      <c r="AK190" s="43" t="str">
        <f>IF($I190&lt;E$14,MIN(Payline!L$5/10,COUNTIF(L188:L190,$AI$1))+MIN(Payline!L$4/10,COUNTIF(L189:L191,$AI$1))+MIN(Payline!L$3/10,COUNTIF(L190:L192,$AI$1)),"")</f>
        <v/>
      </c>
      <c r="AL190" s="43" t="str">
        <f>IF($I190&lt;F$14,MIN(Payline!M$5/10,COUNTIF(M188:M190,$AI$1))+MIN(Payline!M$4/10,COUNTIF(M189:M191,$AI$1))+MIN(Payline!M$3/10,COUNTIF(M190:M192,$AI$1)),"")</f>
        <v/>
      </c>
      <c r="AM190" s="43" t="str">
        <f>IF($I190&lt;G$14,MIN(Payline!N$5/10,COUNTIF(N188:N190,$AI$1))+MIN(Payline!N$4/10,COUNTIF(N189:N191,$AI$1))+MIN(Payline!N$3/10,COUNTIF(N190:N192,$AI$1)),"")</f>
        <v/>
      </c>
      <c r="AN190" s="46">
        <v>186</v>
      </c>
      <c r="AO190" s="43" t="str">
        <f>IF($I190&lt;C$14,MIN(Payline!J$5/10,COUNTIF(J188:J190,$AO$1))+MIN(Payline!J$4/10,COUNTIF(J189:J191,$AO$1))+MIN(Payline!J$3/10,COUNTIF(J190:J192,$AO$1)),"")</f>
        <v/>
      </c>
      <c r="AP190" s="43" t="str">
        <f>IF($I190&lt;D$14,MIN(Payline!K$5/10,COUNTIF(K188:K190,$AO$1))+MIN(Payline!K$4/10,COUNTIF(K189:K191,$AO$1))+MIN(Payline!K$3/10,COUNTIF(K190:K192,$AO$1)),"")</f>
        <v/>
      </c>
      <c r="AQ190" s="43" t="str">
        <f>IF($I190&lt;E$14,MIN(Payline!L$5/10,COUNTIF(L188:L190,$AO$1))+MIN(Payline!L$4/10,COUNTIF(L189:L191,$AO$1))+MIN(Payline!L$3/10,COUNTIF(L190:L192,$AO$1)),"")</f>
        <v/>
      </c>
      <c r="AR190" s="43" t="str">
        <f>IF($I190&lt;F$14,MIN(Payline!M$5/10,COUNTIF(M188:M190,$AO$1))+MIN(Payline!M$4/10,COUNTIF(M189:M191,$AO$1))+MIN(Payline!M$3/10,COUNTIF(M190:M192,$AO$1)),"")</f>
        <v/>
      </c>
      <c r="AS190" s="43" t="str">
        <f>IF($I190&lt;G$14,MIN(Payline!N$5/10,COUNTIF(N188:N190,$AO$1))+MIN(Payline!N$4/10,COUNTIF(N189:N191,$AO$1))+MIN(Payline!N$3/10,COUNTIF(N190:N192,$AO$1)),"")</f>
        <v/>
      </c>
      <c r="AT190" s="46">
        <v>186</v>
      </c>
      <c r="AU190" s="43" t="str">
        <f>IF($I190&lt;C$14,MIN(Payline!J$5/10,COUNTIF(J188:J190,$AU$1))+MIN(Payline!J$4/10,COUNTIF(J189:J191,$AU$1))+MIN(Payline!J$3/10,COUNTIF(J190:J192,$AU$1)),"")</f>
        <v/>
      </c>
      <c r="AV190" s="43" t="str">
        <f>IF($I190&lt;D$14,MIN(Payline!K$5/10,COUNTIF(K188:K190,$AU$1))+MIN(Payline!K$4/10,COUNTIF(K189:K191,$AU$1))+MIN(Payline!K$3/10,COUNTIF(K190:K192,$AU$1)),"")</f>
        <v/>
      </c>
      <c r="AW190" s="43" t="str">
        <f>IF($I190&lt;E$14,MIN(Payline!L$5/10,COUNTIF(L188:L190,$AU$1))+MIN(Payline!L$4/10,COUNTIF(L189:L191,$AU$1))+MIN(Payline!L$3/10,COUNTIF(L190:L192,$AU$1)),"")</f>
        <v/>
      </c>
      <c r="AX190" s="43" t="str">
        <f>IF($I190&lt;F$14,MIN(Payline!M$5/10,COUNTIF(M188:M190,$AU$1))+MIN(Payline!M$4/10,COUNTIF(M189:M191,$AU$1))+MIN(Payline!M$3/10,COUNTIF(M190:M192,$AU$1)),"")</f>
        <v/>
      </c>
      <c r="AY190" s="43" t="str">
        <f>IF($I190&lt;G$14,MIN(Payline!N$5/10,COUNTIF(N188:N190,$AU$1))+MIN(Payline!N$4/10,COUNTIF(N189:N191,$AU$1))+MIN(Payline!N$3/10,COUNTIF(N190:N192,$AU$1)),"")</f>
        <v/>
      </c>
      <c r="AZ190" s="46">
        <v>186</v>
      </c>
      <c r="BA190" s="43" t="str">
        <f>IF($I190&lt;C$14,MIN(Payline!J$5/10,COUNTIF(J188:J190,$BA$1))+MIN(Payline!J$4/10,COUNTIF(J189:J191,$BA$1))+MIN(Payline!J$3/10,COUNTIF(J190:J192,$BA$1)),"")</f>
        <v/>
      </c>
      <c r="BB190" s="43" t="str">
        <f>IF($I190&lt;D$14,MIN(Payline!K$5/10,COUNTIF(K188:K190,$BA$1))+MIN(Payline!K$4/10,COUNTIF(K189:K191,$BA$1))+MIN(Payline!K$3/10,COUNTIF(K190:K192,$BA$1)),"")</f>
        <v/>
      </c>
      <c r="BC190" s="43" t="str">
        <f>IF($I190&lt;E$14,MIN(Payline!L$5/10,COUNTIF(L188:L190,$BA$1))+MIN(Payline!L$4/10,COUNTIF(L189:L191,$BA$1))+MIN(Payline!L$3/10,COUNTIF(L190:L192,$BA$1)),"")</f>
        <v/>
      </c>
      <c r="BD190" s="43" t="str">
        <f>IF($I190&lt;F$14,MIN(Payline!M$5/10,COUNTIF(M188:M190,$BA$1))+MIN(Payline!M$4/10,COUNTIF(M189:M191,$BA$1))+MIN(Payline!M$3/10,COUNTIF(M190:M192,$BA$1)),"")</f>
        <v/>
      </c>
      <c r="BE190" s="43" t="str">
        <f>IF($I190&lt;G$14,MIN(Payline!N$5/10,COUNTIF(N188:N190,$BA$1))+MIN(Payline!N$4/10,COUNTIF(N189:N191,$BA$1))+MIN(Payline!N$3/10,COUNTIF(N190:N192,$BA$1)),"")</f>
        <v/>
      </c>
      <c r="BF190" s="46">
        <v>186</v>
      </c>
      <c r="BG190" s="43" t="str">
        <f>IF($I190&lt;C$14,MIN(Payline!J$5/10,COUNTIF(J188:J190,$BG$1))+MIN(Payline!J$4/10,COUNTIF(J189:J191,$BG$1))+MIN(Payline!J$3/10,COUNTIF(J190:J192,$BG$1)),"")</f>
        <v/>
      </c>
      <c r="BH190" s="43" t="str">
        <f>IF($I190&lt;D$14,MIN(Payline!K$5/10,COUNTIF(K188:K190,$BG$1))+MIN(Payline!K$4/10,COUNTIF(K189:K191,$BG$1))+MIN(Payline!K$3/10,COUNTIF(K190:K192,$BG$1)),"")</f>
        <v/>
      </c>
      <c r="BI190" s="43" t="str">
        <f>IF($I190&lt;E$14,MIN(Payline!L$5/10,COUNTIF(L188:L190,$BG$1))+MIN(Payline!L$4/10,COUNTIF(L189:L191,$BG$1))+MIN(Payline!L$3/10,COUNTIF(L190:L192,$BG$1)),"")</f>
        <v/>
      </c>
      <c r="BJ190" s="43" t="str">
        <f>IF($I190&lt;F$14,MIN(Payline!M$5/10,COUNTIF(M188:M190,$BG$1))+MIN(Payline!M$4/10,COUNTIF(M189:M191,$BG$1))+MIN(Payline!M$3/10,COUNTIF(M190:M192,$BG$1)),"")</f>
        <v/>
      </c>
      <c r="BK190" s="43" t="str">
        <f>IF($I190&lt;G$14,MIN(Payline!N$5/10,COUNTIF(N188:N190,$BG$1))+MIN(Payline!N$4/10,COUNTIF(N189:N191,$BG$1))+MIN(Payline!N$3/10,COUNTIF(N190:N192,$BG$1)),"")</f>
        <v/>
      </c>
      <c r="BL190" s="46">
        <v>186</v>
      </c>
      <c r="BM190" s="43" t="str">
        <f>IF($I190&lt;C$14,MIN(Payline!J$5/10,COUNTIF(J188:J190,$BM$1))+MIN(Payline!J$4/10,COUNTIF(J189:J191,$BM$1))+MIN(Payline!J$3/10,COUNTIF(J190:J192,$BM$1)),"")</f>
        <v/>
      </c>
      <c r="BN190" s="43" t="str">
        <f>IF($I190&lt;D$14,MIN(Payline!K$5/10,COUNTIF(K188:K190,$BM$1))+MIN(Payline!K$4/10,COUNTIF(K189:K191,$BM$1))+MIN(Payline!K$3/10,COUNTIF(K190:K192,$BM$1)),"")</f>
        <v/>
      </c>
      <c r="BO190" s="43" t="str">
        <f>IF($I190&lt;E$14,MIN(Payline!L$5/10,COUNTIF(L188:L190,$BM$1))+MIN(Payline!L$4/10,COUNTIF(L189:L191,$BM$1))+MIN(Payline!L$3/10,COUNTIF(L190:L192,$BM$1)),"")</f>
        <v/>
      </c>
      <c r="BP190" s="43" t="str">
        <f>IF($I190&lt;F$14,MIN(Payline!M$5/10,COUNTIF(M188:M190,$BM$1))+MIN(Payline!M$4/10,COUNTIF(M189:M191,$BM$1))+MIN(Payline!M$3/10,COUNTIF(M190:M192,$BM$1)),"")</f>
        <v/>
      </c>
      <c r="BQ190" s="161" t="str">
        <f>IF($I190&lt;G$14,MIN(Payline!N$5/10,COUNTIF(N188:N190,$BM$1))+MIN(Payline!N$4/10,COUNTIF(N189:N191,$BM$1))+MIN(Payline!N$3/10,COUNTIF(N190:N192,$BM$1)),"")</f>
        <v/>
      </c>
    </row>
    <row r="191" spans="1:69">
      <c r="A191" s="90" t="s">
        <v>9</v>
      </c>
      <c r="B191" s="63">
        <v>5</v>
      </c>
      <c r="C191" s="90">
        <f t="shared" ca="1" si="48"/>
        <v>8.1000000000000014</v>
      </c>
      <c r="D191" s="43">
        <f t="shared" ca="1" si="48"/>
        <v>7.8000000000000007</v>
      </c>
      <c r="E191" s="43">
        <f t="shared" ca="1" si="48"/>
        <v>8.1000000000000014</v>
      </c>
      <c r="F191" s="43">
        <f t="shared" ca="1" si="48"/>
        <v>8.1000000000000014</v>
      </c>
      <c r="G191" s="89">
        <f t="shared" ca="1" si="48"/>
        <v>8.1000000000000014</v>
      </c>
      <c r="I191" s="84">
        <v>187</v>
      </c>
      <c r="J191" s="83"/>
      <c r="K191" s="83"/>
      <c r="L191" s="83"/>
      <c r="M191" s="83"/>
      <c r="N191" s="83"/>
      <c r="P191" s="46">
        <v>187</v>
      </c>
      <c r="Q191" s="43" t="str">
        <f>IF($I191&lt;C$14,MIN(Payline!J$5/10,COUNTIF(J189:J191,$Q$1))+MIN(Payline!J$4/10,COUNTIF(J190:J192,$Q$1))+MIN(Payline!J$3/10,COUNTIF(J191:J193,$Q$1)),"")</f>
        <v/>
      </c>
      <c r="R191" s="43" t="str">
        <f>IF($I191&lt;D$14,MIN(Payline!K$5/10,COUNTIF(K189:K191,$Q$1))+MIN(Payline!K$4/10,COUNTIF(K190:K192,$Q$1))+MIN(Payline!K$3/10,COUNTIF(K191:K193,$Q$1)),"")</f>
        <v/>
      </c>
      <c r="S191" s="43" t="str">
        <f>IF($I191&lt;E$14,MIN(Payline!L$5/10,COUNTIF(L189:L191,$Q$1))+MIN(Payline!L$4/10,COUNTIF(L190:L192,$Q$1))+MIN(Payline!L$3/10,COUNTIF(L191:L193,$Q$1)),"")</f>
        <v/>
      </c>
      <c r="T191" s="43" t="str">
        <f>IF($I191&lt;F$14,MIN(Payline!M$5/10,COUNTIF(M189:M191,$Q$1))+MIN(Payline!M$4/10,COUNTIF(M190:M192,$Q$1))+MIN(Payline!M$3/10,COUNTIF(M191:M193,$Q$1)),"")</f>
        <v/>
      </c>
      <c r="U191" s="43" t="str">
        <f>IF($I191&lt;G$14,MIN(Payline!N$5/10,COUNTIF(N189:N191,$Q$1))+MIN(Payline!N$4/10,COUNTIF(N190:N192,$Q$1))+MIN(Payline!N$3/10,COUNTIF(N191:N193,$Q$1)),"")</f>
        <v/>
      </c>
      <c r="V191" s="46">
        <v>187</v>
      </c>
      <c r="W191" s="43" t="str">
        <f>IF($I191&lt;C$14,MIN(Payline!J$5/10,COUNTIF(J189:J191,$W$1))+MIN(Payline!J$4/10,COUNTIF(J190:J192,$W$1))+MIN(Payline!J$3/10,COUNTIF(J191:J193,$W$1)),"")</f>
        <v/>
      </c>
      <c r="X191" s="43" t="str">
        <f>IF($I191&lt;D$14,MIN(Payline!K$5/10,COUNTIF(K189:K191,$W$1))+MIN(Payline!K$4/10,COUNTIF(K190:K192,$W$1))+MIN(Payline!K$3/10,COUNTIF(K191:K193,$W$1)),"")</f>
        <v/>
      </c>
      <c r="Y191" s="43" t="str">
        <f>IF($I191&lt;E$14,MIN(Payline!L$5/10,COUNTIF(L189:L191,$W$1))+MIN(Payline!L$4/10,COUNTIF(L190:L192,$W$1))+MIN(Payline!L$3/10,COUNTIF(L191:L193,$W$1)),"")</f>
        <v/>
      </c>
      <c r="Z191" s="43" t="str">
        <f>IF($I191&lt;F$14,MIN(Payline!M$5/10,COUNTIF(M189:M191,$W$1))+MIN(Payline!M$4/10,COUNTIF(M190:M192,$W$1))+MIN(Payline!M$3/10,COUNTIF(M191:M193,$W$1)),"")</f>
        <v/>
      </c>
      <c r="AA191" s="43" t="str">
        <f>IF($I191&lt;G$14,MIN(Payline!N$5/10,COUNTIF(N189:N191,$W$1))+MIN(Payline!N$4/10,COUNTIF(N190:N192,$W$1))+MIN(Payline!N$3/10,COUNTIF(N191:N193,$W$1)),"")</f>
        <v/>
      </c>
      <c r="AB191" s="46">
        <v>187</v>
      </c>
      <c r="AC191" s="43" t="str">
        <f>IF($I191&lt;C$14,MIN(Payline!J$5/10,COUNTIF(J189:J191,$AC$1))+MIN(Payline!J$4/10,COUNTIF(J190:J192,$AC$1))+MIN(Payline!J$3/10,COUNTIF(J191:J193,$AC$1)),"")</f>
        <v/>
      </c>
      <c r="AD191" s="43" t="str">
        <f>IF($I191&lt;D$14,MIN(Payline!K$5/10,COUNTIF(K189:K191,$AC$1))+MIN(Payline!K$4/10,COUNTIF(K190:K192,$AC$1))+MIN(Payline!K$3/10,COUNTIF(K191:K193,$AC$1)),"")</f>
        <v/>
      </c>
      <c r="AE191" s="43" t="str">
        <f>IF($I191&lt;E$14,MIN(Payline!L$5/10,COUNTIF(L189:L191,$AC$1))+MIN(Payline!L$4/10,COUNTIF(L190:L192,$AC$1))+MIN(Payline!L$3/10,COUNTIF(L191:L193,$AC$1)),"")</f>
        <v/>
      </c>
      <c r="AF191" s="43" t="str">
        <f>IF($I191&lt;F$14,MIN(Payline!M$5/10,COUNTIF(M189:M191,$AC$1))+MIN(Payline!M$4/10,COUNTIF(M190:M192,$AC$1))+MIN(Payline!M$3/10,COUNTIF(M191:M193,$AC$1)),"")</f>
        <v/>
      </c>
      <c r="AG191" s="43" t="str">
        <f>IF($I191&lt;G$14,MIN(Payline!N$5/10,COUNTIF(N189:N191,$AC$1))+MIN(Payline!N$4/10,COUNTIF(N190:N192,$AC$1))+MIN(Payline!N$3/10,COUNTIF(N191:N193,$AC$1)),"")</f>
        <v/>
      </c>
      <c r="AH191" s="46">
        <v>187</v>
      </c>
      <c r="AI191" s="43" t="str">
        <f>IF($I191&lt;C$14,MIN(Payline!J$5/10,COUNTIF(J189:J191,$AI$1))+MIN(Payline!J$4/10,COUNTIF(J190:J192,$AI$1))+MIN(Payline!J$3/10,COUNTIF(J191:J193,$AI$1)),"")</f>
        <v/>
      </c>
      <c r="AJ191" s="43" t="str">
        <f>IF($I191&lt;D$14,MIN(Payline!K$5/10,COUNTIF(K189:K191,$AI$1))+MIN(Payline!K$4/10,COUNTIF(K190:K192,$AI$1))+MIN(Payline!K$3/10,COUNTIF(K191:K193,$AI$1)),"")</f>
        <v/>
      </c>
      <c r="AK191" s="43" t="str">
        <f>IF($I191&lt;E$14,MIN(Payline!L$5/10,COUNTIF(L189:L191,$AI$1))+MIN(Payline!L$4/10,COUNTIF(L190:L192,$AI$1))+MIN(Payline!L$3/10,COUNTIF(L191:L193,$AI$1)),"")</f>
        <v/>
      </c>
      <c r="AL191" s="43" t="str">
        <f>IF($I191&lt;F$14,MIN(Payline!M$5/10,COUNTIF(M189:M191,$AI$1))+MIN(Payline!M$4/10,COUNTIF(M190:M192,$AI$1))+MIN(Payline!M$3/10,COUNTIF(M191:M193,$AI$1)),"")</f>
        <v/>
      </c>
      <c r="AM191" s="43" t="str">
        <f>IF($I191&lt;G$14,MIN(Payline!N$5/10,COUNTIF(N189:N191,$AI$1))+MIN(Payline!N$4/10,COUNTIF(N190:N192,$AI$1))+MIN(Payline!N$3/10,COUNTIF(N191:N193,$AI$1)),"")</f>
        <v/>
      </c>
      <c r="AN191" s="46">
        <v>187</v>
      </c>
      <c r="AO191" s="43" t="str">
        <f>IF($I191&lt;C$14,MIN(Payline!J$5/10,COUNTIF(J189:J191,$AO$1))+MIN(Payline!J$4/10,COUNTIF(J190:J192,$AO$1))+MIN(Payline!J$3/10,COUNTIF(J191:J193,$AO$1)),"")</f>
        <v/>
      </c>
      <c r="AP191" s="43" t="str">
        <f>IF($I191&lt;D$14,MIN(Payline!K$5/10,COUNTIF(K189:K191,$AO$1))+MIN(Payline!K$4/10,COUNTIF(K190:K192,$AO$1))+MIN(Payline!K$3/10,COUNTIF(K191:K193,$AO$1)),"")</f>
        <v/>
      </c>
      <c r="AQ191" s="43" t="str">
        <f>IF($I191&lt;E$14,MIN(Payline!L$5/10,COUNTIF(L189:L191,$AO$1))+MIN(Payline!L$4/10,COUNTIF(L190:L192,$AO$1))+MIN(Payline!L$3/10,COUNTIF(L191:L193,$AO$1)),"")</f>
        <v/>
      </c>
      <c r="AR191" s="43" t="str">
        <f>IF($I191&lt;F$14,MIN(Payline!M$5/10,COUNTIF(M189:M191,$AO$1))+MIN(Payline!M$4/10,COUNTIF(M190:M192,$AO$1))+MIN(Payline!M$3/10,COUNTIF(M191:M193,$AO$1)),"")</f>
        <v/>
      </c>
      <c r="AS191" s="43" t="str">
        <f>IF($I191&lt;G$14,MIN(Payline!N$5/10,COUNTIF(N189:N191,$AO$1))+MIN(Payline!N$4/10,COUNTIF(N190:N192,$AO$1))+MIN(Payline!N$3/10,COUNTIF(N191:N193,$AO$1)),"")</f>
        <v/>
      </c>
      <c r="AT191" s="46">
        <v>187</v>
      </c>
      <c r="AU191" s="43" t="str">
        <f>IF($I191&lt;C$14,MIN(Payline!J$5/10,COUNTIF(J189:J191,$AU$1))+MIN(Payline!J$4/10,COUNTIF(J190:J192,$AU$1))+MIN(Payline!J$3/10,COUNTIF(J191:J193,$AU$1)),"")</f>
        <v/>
      </c>
      <c r="AV191" s="43" t="str">
        <f>IF($I191&lt;D$14,MIN(Payline!K$5/10,COUNTIF(K189:K191,$AU$1))+MIN(Payline!K$4/10,COUNTIF(K190:K192,$AU$1))+MIN(Payline!K$3/10,COUNTIF(K191:K193,$AU$1)),"")</f>
        <v/>
      </c>
      <c r="AW191" s="43" t="str">
        <f>IF($I191&lt;E$14,MIN(Payline!L$5/10,COUNTIF(L189:L191,$AU$1))+MIN(Payline!L$4/10,COUNTIF(L190:L192,$AU$1))+MIN(Payline!L$3/10,COUNTIF(L191:L193,$AU$1)),"")</f>
        <v/>
      </c>
      <c r="AX191" s="43" t="str">
        <f>IF($I191&lt;F$14,MIN(Payline!M$5/10,COUNTIF(M189:M191,$AU$1))+MIN(Payline!M$4/10,COUNTIF(M190:M192,$AU$1))+MIN(Payline!M$3/10,COUNTIF(M191:M193,$AU$1)),"")</f>
        <v/>
      </c>
      <c r="AY191" s="43" t="str">
        <f>IF($I191&lt;G$14,MIN(Payline!N$5/10,COUNTIF(N189:N191,$AU$1))+MIN(Payline!N$4/10,COUNTIF(N190:N192,$AU$1))+MIN(Payline!N$3/10,COUNTIF(N191:N193,$AU$1)),"")</f>
        <v/>
      </c>
      <c r="AZ191" s="46">
        <v>187</v>
      </c>
      <c r="BA191" s="43" t="str">
        <f>IF($I191&lt;C$14,MIN(Payline!J$5/10,COUNTIF(J189:J191,$BA$1))+MIN(Payline!J$4/10,COUNTIF(J190:J192,$BA$1))+MIN(Payline!J$3/10,COUNTIF(J191:J193,$BA$1)),"")</f>
        <v/>
      </c>
      <c r="BB191" s="43" t="str">
        <f>IF($I191&lt;D$14,MIN(Payline!K$5/10,COUNTIF(K189:K191,$BA$1))+MIN(Payline!K$4/10,COUNTIF(K190:K192,$BA$1))+MIN(Payline!K$3/10,COUNTIF(K191:K193,$BA$1)),"")</f>
        <v/>
      </c>
      <c r="BC191" s="43" t="str">
        <f>IF($I191&lt;E$14,MIN(Payline!L$5/10,COUNTIF(L189:L191,$BA$1))+MIN(Payline!L$4/10,COUNTIF(L190:L192,$BA$1))+MIN(Payline!L$3/10,COUNTIF(L191:L193,$BA$1)),"")</f>
        <v/>
      </c>
      <c r="BD191" s="43" t="str">
        <f>IF($I191&lt;F$14,MIN(Payline!M$5/10,COUNTIF(M189:M191,$BA$1))+MIN(Payline!M$4/10,COUNTIF(M190:M192,$BA$1))+MIN(Payline!M$3/10,COUNTIF(M191:M193,$BA$1)),"")</f>
        <v/>
      </c>
      <c r="BE191" s="43" t="str">
        <f>IF($I191&lt;G$14,MIN(Payline!N$5/10,COUNTIF(N189:N191,$BA$1))+MIN(Payline!N$4/10,COUNTIF(N190:N192,$BA$1))+MIN(Payline!N$3/10,COUNTIF(N191:N193,$BA$1)),"")</f>
        <v/>
      </c>
      <c r="BF191" s="46">
        <v>187</v>
      </c>
      <c r="BG191" s="43" t="str">
        <f>IF($I191&lt;C$14,MIN(Payline!J$5/10,COUNTIF(J189:J191,$BG$1))+MIN(Payline!J$4/10,COUNTIF(J190:J192,$BG$1))+MIN(Payline!J$3/10,COUNTIF(J191:J193,$BG$1)),"")</f>
        <v/>
      </c>
      <c r="BH191" s="43" t="str">
        <f>IF($I191&lt;D$14,MIN(Payline!K$5/10,COUNTIF(K189:K191,$BG$1))+MIN(Payline!K$4/10,COUNTIF(K190:K192,$BG$1))+MIN(Payline!K$3/10,COUNTIF(K191:K193,$BG$1)),"")</f>
        <v/>
      </c>
      <c r="BI191" s="43" t="str">
        <f>IF($I191&lt;E$14,MIN(Payline!L$5/10,COUNTIF(L189:L191,$BG$1))+MIN(Payline!L$4/10,COUNTIF(L190:L192,$BG$1))+MIN(Payline!L$3/10,COUNTIF(L191:L193,$BG$1)),"")</f>
        <v/>
      </c>
      <c r="BJ191" s="43" t="str">
        <f>IF($I191&lt;F$14,MIN(Payline!M$5/10,COUNTIF(M189:M191,$BG$1))+MIN(Payline!M$4/10,COUNTIF(M190:M192,$BG$1))+MIN(Payline!M$3/10,COUNTIF(M191:M193,$BG$1)),"")</f>
        <v/>
      </c>
      <c r="BK191" s="43" t="str">
        <f>IF($I191&lt;G$14,MIN(Payline!N$5/10,COUNTIF(N189:N191,$BG$1))+MIN(Payline!N$4/10,COUNTIF(N190:N192,$BG$1))+MIN(Payline!N$3/10,COUNTIF(N191:N193,$BG$1)),"")</f>
        <v/>
      </c>
      <c r="BL191" s="46">
        <v>187</v>
      </c>
      <c r="BM191" s="43" t="str">
        <f>IF($I191&lt;C$14,MIN(Payline!J$5/10,COUNTIF(J189:J191,$BM$1))+MIN(Payline!J$4/10,COUNTIF(J190:J192,$BM$1))+MIN(Payline!J$3/10,COUNTIF(J191:J193,$BM$1)),"")</f>
        <v/>
      </c>
      <c r="BN191" s="43" t="str">
        <f>IF($I191&lt;D$14,MIN(Payline!K$5/10,COUNTIF(K189:K191,$BM$1))+MIN(Payline!K$4/10,COUNTIF(K190:K192,$BM$1))+MIN(Payline!K$3/10,COUNTIF(K191:K193,$BM$1)),"")</f>
        <v/>
      </c>
      <c r="BO191" s="43" t="str">
        <f>IF($I191&lt;E$14,MIN(Payline!L$5/10,COUNTIF(L189:L191,$BM$1))+MIN(Payline!L$4/10,COUNTIF(L190:L192,$BM$1))+MIN(Payline!L$3/10,COUNTIF(L191:L193,$BM$1)),"")</f>
        <v/>
      </c>
      <c r="BP191" s="43" t="str">
        <f>IF($I191&lt;F$14,MIN(Payline!M$5/10,COUNTIF(M189:M191,$BM$1))+MIN(Payline!M$4/10,COUNTIF(M190:M192,$BM$1))+MIN(Payline!M$3/10,COUNTIF(M191:M193,$BM$1)),"")</f>
        <v/>
      </c>
      <c r="BQ191" s="161" t="str">
        <f>IF($I191&lt;G$14,MIN(Payline!N$5/10,COUNTIF(N189:N191,$BM$1))+MIN(Payline!N$4/10,COUNTIF(N190:N192,$BM$1))+MIN(Payline!N$3/10,COUNTIF(N191:N193,$BM$1)),"")</f>
        <v/>
      </c>
    </row>
    <row r="192" spans="1:69">
      <c r="A192" s="90" t="s">
        <v>8</v>
      </c>
      <c r="B192" s="63">
        <v>6</v>
      </c>
      <c r="C192" s="90">
        <f t="shared" ca="1" si="48"/>
        <v>5.2</v>
      </c>
      <c r="D192" s="43">
        <f t="shared" ca="1" si="48"/>
        <v>5.6000000000000005</v>
      </c>
      <c r="E192" s="43">
        <f t="shared" ca="1" si="48"/>
        <v>5.2</v>
      </c>
      <c r="F192" s="43">
        <f t="shared" ca="1" si="48"/>
        <v>5.2</v>
      </c>
      <c r="G192" s="89">
        <f t="shared" ca="1" si="48"/>
        <v>5.2</v>
      </c>
      <c r="I192" s="84">
        <v>188</v>
      </c>
      <c r="J192" s="83"/>
      <c r="K192" s="83"/>
      <c r="L192" s="83"/>
      <c r="M192" s="83"/>
      <c r="N192" s="83"/>
      <c r="P192" s="46">
        <v>188</v>
      </c>
      <c r="Q192" s="43" t="str">
        <f>IF($I192&lt;C$14,MIN(Payline!J$5/10,COUNTIF(J190:J192,$Q$1))+MIN(Payline!J$4/10,COUNTIF(J191:J193,$Q$1))+MIN(Payline!J$3/10,COUNTIF(J192:J194,$Q$1)),"")</f>
        <v/>
      </c>
      <c r="R192" s="43" t="str">
        <f>IF($I192&lt;D$14,MIN(Payline!K$5/10,COUNTIF(K190:K192,$Q$1))+MIN(Payline!K$4/10,COUNTIF(K191:K193,$Q$1))+MIN(Payline!K$3/10,COUNTIF(K192:K194,$Q$1)),"")</f>
        <v/>
      </c>
      <c r="S192" s="43" t="str">
        <f>IF($I192&lt;E$14,MIN(Payline!L$5/10,COUNTIF(L190:L192,$Q$1))+MIN(Payline!L$4/10,COUNTIF(L191:L193,$Q$1))+MIN(Payline!L$3/10,COUNTIF(L192:L194,$Q$1)),"")</f>
        <v/>
      </c>
      <c r="T192" s="43" t="str">
        <f>IF($I192&lt;F$14,MIN(Payline!M$5/10,COUNTIF(M190:M192,$Q$1))+MIN(Payline!M$4/10,COUNTIF(M191:M193,$Q$1))+MIN(Payline!M$3/10,COUNTIF(M192:M194,$Q$1)),"")</f>
        <v/>
      </c>
      <c r="U192" s="43" t="str">
        <f>IF($I192&lt;G$14,MIN(Payline!N$5/10,COUNTIF(N190:N192,$Q$1))+MIN(Payline!N$4/10,COUNTIF(N191:N193,$Q$1))+MIN(Payline!N$3/10,COUNTIF(N192:N194,$Q$1)),"")</f>
        <v/>
      </c>
      <c r="V192" s="46">
        <v>188</v>
      </c>
      <c r="W192" s="43" t="str">
        <f>IF($I192&lt;C$14,MIN(Payline!J$5/10,COUNTIF(J190:J192,$W$1))+MIN(Payline!J$4/10,COUNTIF(J191:J193,$W$1))+MIN(Payline!J$3/10,COUNTIF(J192:J194,$W$1)),"")</f>
        <v/>
      </c>
      <c r="X192" s="43" t="str">
        <f>IF($I192&lt;D$14,MIN(Payline!K$5/10,COUNTIF(K190:K192,$W$1))+MIN(Payline!K$4/10,COUNTIF(K191:K193,$W$1))+MIN(Payline!K$3/10,COUNTIF(K192:K194,$W$1)),"")</f>
        <v/>
      </c>
      <c r="Y192" s="43" t="str">
        <f>IF($I192&lt;E$14,MIN(Payline!L$5/10,COUNTIF(L190:L192,$W$1))+MIN(Payline!L$4/10,COUNTIF(L191:L193,$W$1))+MIN(Payline!L$3/10,COUNTIF(L192:L194,$W$1)),"")</f>
        <v/>
      </c>
      <c r="Z192" s="43" t="str">
        <f>IF($I192&lt;F$14,MIN(Payline!M$5/10,COUNTIF(M190:M192,$W$1))+MIN(Payline!M$4/10,COUNTIF(M191:M193,$W$1))+MIN(Payline!M$3/10,COUNTIF(M192:M194,$W$1)),"")</f>
        <v/>
      </c>
      <c r="AA192" s="43" t="str">
        <f>IF($I192&lt;G$14,MIN(Payline!N$5/10,COUNTIF(N190:N192,$W$1))+MIN(Payline!N$4/10,COUNTIF(N191:N193,$W$1))+MIN(Payline!N$3/10,COUNTIF(N192:N194,$W$1)),"")</f>
        <v/>
      </c>
      <c r="AB192" s="46">
        <v>188</v>
      </c>
      <c r="AC192" s="43" t="str">
        <f>IF($I192&lt;C$14,MIN(Payline!J$5/10,COUNTIF(J190:J192,$AC$1))+MIN(Payline!J$4/10,COUNTIF(J191:J193,$AC$1))+MIN(Payline!J$3/10,COUNTIF(J192:J194,$AC$1)),"")</f>
        <v/>
      </c>
      <c r="AD192" s="43" t="str">
        <f>IF($I192&lt;D$14,MIN(Payline!K$5/10,COUNTIF(K190:K192,$AC$1))+MIN(Payline!K$4/10,COUNTIF(K191:K193,$AC$1))+MIN(Payline!K$3/10,COUNTIF(K192:K194,$AC$1)),"")</f>
        <v/>
      </c>
      <c r="AE192" s="43" t="str">
        <f>IF($I192&lt;E$14,MIN(Payline!L$5/10,COUNTIF(L190:L192,$AC$1))+MIN(Payline!L$4/10,COUNTIF(L191:L193,$AC$1))+MIN(Payline!L$3/10,COUNTIF(L192:L194,$AC$1)),"")</f>
        <v/>
      </c>
      <c r="AF192" s="43" t="str">
        <f>IF($I192&lt;F$14,MIN(Payline!M$5/10,COUNTIF(M190:M192,$AC$1))+MIN(Payline!M$4/10,COUNTIF(M191:M193,$AC$1))+MIN(Payline!M$3/10,COUNTIF(M192:M194,$AC$1)),"")</f>
        <v/>
      </c>
      <c r="AG192" s="43" t="str">
        <f>IF($I192&lt;G$14,MIN(Payline!N$5/10,COUNTIF(N190:N192,$AC$1))+MIN(Payline!N$4/10,COUNTIF(N191:N193,$AC$1))+MIN(Payline!N$3/10,COUNTIF(N192:N194,$AC$1)),"")</f>
        <v/>
      </c>
      <c r="AH192" s="46">
        <v>188</v>
      </c>
      <c r="AI192" s="43" t="str">
        <f>IF($I192&lt;C$14,MIN(Payline!J$5/10,COUNTIF(J190:J192,$AI$1))+MIN(Payline!J$4/10,COUNTIF(J191:J193,$AI$1))+MIN(Payline!J$3/10,COUNTIF(J192:J194,$AI$1)),"")</f>
        <v/>
      </c>
      <c r="AJ192" s="43" t="str">
        <f>IF($I192&lt;D$14,MIN(Payline!K$5/10,COUNTIF(K190:K192,$AI$1))+MIN(Payline!K$4/10,COUNTIF(K191:K193,$AI$1))+MIN(Payline!K$3/10,COUNTIF(K192:K194,$AI$1)),"")</f>
        <v/>
      </c>
      <c r="AK192" s="43" t="str">
        <f>IF($I192&lt;E$14,MIN(Payline!L$5/10,COUNTIF(L190:L192,$AI$1))+MIN(Payline!L$4/10,COUNTIF(L191:L193,$AI$1))+MIN(Payline!L$3/10,COUNTIF(L192:L194,$AI$1)),"")</f>
        <v/>
      </c>
      <c r="AL192" s="43" t="str">
        <f>IF($I192&lt;F$14,MIN(Payline!M$5/10,COUNTIF(M190:M192,$AI$1))+MIN(Payline!M$4/10,COUNTIF(M191:M193,$AI$1))+MIN(Payline!M$3/10,COUNTIF(M192:M194,$AI$1)),"")</f>
        <v/>
      </c>
      <c r="AM192" s="43" t="str">
        <f>IF($I192&lt;G$14,MIN(Payline!N$5/10,COUNTIF(N190:N192,$AI$1))+MIN(Payline!N$4/10,COUNTIF(N191:N193,$AI$1))+MIN(Payline!N$3/10,COUNTIF(N192:N194,$AI$1)),"")</f>
        <v/>
      </c>
      <c r="AN192" s="46">
        <v>188</v>
      </c>
      <c r="AO192" s="43" t="str">
        <f>IF($I192&lt;C$14,MIN(Payline!J$5/10,COUNTIF(J190:J192,$AO$1))+MIN(Payline!J$4/10,COUNTIF(J191:J193,$AO$1))+MIN(Payline!J$3/10,COUNTIF(J192:J194,$AO$1)),"")</f>
        <v/>
      </c>
      <c r="AP192" s="43" t="str">
        <f>IF($I192&lt;D$14,MIN(Payline!K$5/10,COUNTIF(K190:K192,$AO$1))+MIN(Payline!K$4/10,COUNTIF(K191:K193,$AO$1))+MIN(Payline!K$3/10,COUNTIF(K192:K194,$AO$1)),"")</f>
        <v/>
      </c>
      <c r="AQ192" s="43" t="str">
        <f>IF($I192&lt;E$14,MIN(Payline!L$5/10,COUNTIF(L190:L192,$AO$1))+MIN(Payline!L$4/10,COUNTIF(L191:L193,$AO$1))+MIN(Payline!L$3/10,COUNTIF(L192:L194,$AO$1)),"")</f>
        <v/>
      </c>
      <c r="AR192" s="43" t="str">
        <f>IF($I192&lt;F$14,MIN(Payline!M$5/10,COUNTIF(M190:M192,$AO$1))+MIN(Payline!M$4/10,COUNTIF(M191:M193,$AO$1))+MIN(Payline!M$3/10,COUNTIF(M192:M194,$AO$1)),"")</f>
        <v/>
      </c>
      <c r="AS192" s="43" t="str">
        <f>IF($I192&lt;G$14,MIN(Payline!N$5/10,COUNTIF(N190:N192,$AO$1))+MIN(Payline!N$4/10,COUNTIF(N191:N193,$AO$1))+MIN(Payline!N$3/10,COUNTIF(N192:N194,$AO$1)),"")</f>
        <v/>
      </c>
      <c r="AT192" s="46">
        <v>188</v>
      </c>
      <c r="AU192" s="43" t="str">
        <f>IF($I192&lt;C$14,MIN(Payline!J$5/10,COUNTIF(J190:J192,$AU$1))+MIN(Payline!J$4/10,COUNTIF(J191:J193,$AU$1))+MIN(Payline!J$3/10,COUNTIF(J192:J194,$AU$1)),"")</f>
        <v/>
      </c>
      <c r="AV192" s="43" t="str">
        <f>IF($I192&lt;D$14,MIN(Payline!K$5/10,COUNTIF(K190:K192,$AU$1))+MIN(Payline!K$4/10,COUNTIF(K191:K193,$AU$1))+MIN(Payline!K$3/10,COUNTIF(K192:K194,$AU$1)),"")</f>
        <v/>
      </c>
      <c r="AW192" s="43" t="str">
        <f>IF($I192&lt;E$14,MIN(Payline!L$5/10,COUNTIF(L190:L192,$AU$1))+MIN(Payline!L$4/10,COUNTIF(L191:L193,$AU$1))+MIN(Payline!L$3/10,COUNTIF(L192:L194,$AU$1)),"")</f>
        <v/>
      </c>
      <c r="AX192" s="43" t="str">
        <f>IF($I192&lt;F$14,MIN(Payline!M$5/10,COUNTIF(M190:M192,$AU$1))+MIN(Payline!M$4/10,COUNTIF(M191:M193,$AU$1))+MIN(Payline!M$3/10,COUNTIF(M192:M194,$AU$1)),"")</f>
        <v/>
      </c>
      <c r="AY192" s="43" t="str">
        <f>IF($I192&lt;G$14,MIN(Payline!N$5/10,COUNTIF(N190:N192,$AU$1))+MIN(Payline!N$4/10,COUNTIF(N191:N193,$AU$1))+MIN(Payline!N$3/10,COUNTIF(N192:N194,$AU$1)),"")</f>
        <v/>
      </c>
      <c r="AZ192" s="46">
        <v>188</v>
      </c>
      <c r="BA192" s="43" t="str">
        <f>IF($I192&lt;C$14,MIN(Payline!J$5/10,COUNTIF(J190:J192,$BA$1))+MIN(Payline!J$4/10,COUNTIF(J191:J193,$BA$1))+MIN(Payline!J$3/10,COUNTIF(J192:J194,$BA$1)),"")</f>
        <v/>
      </c>
      <c r="BB192" s="43" t="str">
        <f>IF($I192&lt;D$14,MIN(Payline!K$5/10,COUNTIF(K190:K192,$BA$1))+MIN(Payline!K$4/10,COUNTIF(K191:K193,$BA$1))+MIN(Payline!K$3/10,COUNTIF(K192:K194,$BA$1)),"")</f>
        <v/>
      </c>
      <c r="BC192" s="43" t="str">
        <f>IF($I192&lt;E$14,MIN(Payline!L$5/10,COUNTIF(L190:L192,$BA$1))+MIN(Payline!L$4/10,COUNTIF(L191:L193,$BA$1))+MIN(Payline!L$3/10,COUNTIF(L192:L194,$BA$1)),"")</f>
        <v/>
      </c>
      <c r="BD192" s="43" t="str">
        <f>IF($I192&lt;F$14,MIN(Payline!M$5/10,COUNTIF(M190:M192,$BA$1))+MIN(Payline!M$4/10,COUNTIF(M191:M193,$BA$1))+MIN(Payline!M$3/10,COUNTIF(M192:M194,$BA$1)),"")</f>
        <v/>
      </c>
      <c r="BE192" s="43" t="str">
        <f>IF($I192&lt;G$14,MIN(Payline!N$5/10,COUNTIF(N190:N192,$BA$1))+MIN(Payline!N$4/10,COUNTIF(N191:N193,$BA$1))+MIN(Payline!N$3/10,COUNTIF(N192:N194,$BA$1)),"")</f>
        <v/>
      </c>
      <c r="BF192" s="46">
        <v>188</v>
      </c>
      <c r="BG192" s="43" t="str">
        <f>IF($I192&lt;C$14,MIN(Payline!J$5/10,COUNTIF(J190:J192,$BG$1))+MIN(Payline!J$4/10,COUNTIF(J191:J193,$BG$1))+MIN(Payline!J$3/10,COUNTIF(J192:J194,$BG$1)),"")</f>
        <v/>
      </c>
      <c r="BH192" s="43" t="str">
        <f>IF($I192&lt;D$14,MIN(Payline!K$5/10,COUNTIF(K190:K192,$BG$1))+MIN(Payline!K$4/10,COUNTIF(K191:K193,$BG$1))+MIN(Payline!K$3/10,COUNTIF(K192:K194,$BG$1)),"")</f>
        <v/>
      </c>
      <c r="BI192" s="43" t="str">
        <f>IF($I192&lt;E$14,MIN(Payline!L$5/10,COUNTIF(L190:L192,$BG$1))+MIN(Payline!L$4/10,COUNTIF(L191:L193,$BG$1))+MIN(Payline!L$3/10,COUNTIF(L192:L194,$BG$1)),"")</f>
        <v/>
      </c>
      <c r="BJ192" s="43" t="str">
        <f>IF($I192&lt;F$14,MIN(Payline!M$5/10,COUNTIF(M190:M192,$BG$1))+MIN(Payline!M$4/10,COUNTIF(M191:M193,$BG$1))+MIN(Payline!M$3/10,COUNTIF(M192:M194,$BG$1)),"")</f>
        <v/>
      </c>
      <c r="BK192" s="43" t="str">
        <f>IF($I192&lt;G$14,MIN(Payline!N$5/10,COUNTIF(N190:N192,$BG$1))+MIN(Payline!N$4/10,COUNTIF(N191:N193,$BG$1))+MIN(Payline!N$3/10,COUNTIF(N192:N194,$BG$1)),"")</f>
        <v/>
      </c>
      <c r="BL192" s="46">
        <v>188</v>
      </c>
      <c r="BM192" s="43" t="str">
        <f>IF($I192&lt;C$14,MIN(Payline!J$5/10,COUNTIF(J190:J192,$BM$1))+MIN(Payline!J$4/10,COUNTIF(J191:J193,$BM$1))+MIN(Payline!J$3/10,COUNTIF(J192:J194,$BM$1)),"")</f>
        <v/>
      </c>
      <c r="BN192" s="43" t="str">
        <f>IF($I192&lt;D$14,MIN(Payline!K$5/10,COUNTIF(K190:K192,$BM$1))+MIN(Payline!K$4/10,COUNTIF(K191:K193,$BM$1))+MIN(Payline!K$3/10,COUNTIF(K192:K194,$BM$1)),"")</f>
        <v/>
      </c>
      <c r="BO192" s="43" t="str">
        <f>IF($I192&lt;E$14,MIN(Payline!L$5/10,COUNTIF(L190:L192,$BM$1))+MIN(Payline!L$4/10,COUNTIF(L191:L193,$BM$1))+MIN(Payline!L$3/10,COUNTIF(L192:L194,$BM$1)),"")</f>
        <v/>
      </c>
      <c r="BP192" s="43" t="str">
        <f>IF($I192&lt;F$14,MIN(Payline!M$5/10,COUNTIF(M190:M192,$BM$1))+MIN(Payline!M$4/10,COUNTIF(M191:M193,$BM$1))+MIN(Payline!M$3/10,COUNTIF(M192:M194,$BM$1)),"")</f>
        <v/>
      </c>
      <c r="BQ192" s="161" t="str">
        <f>IF($I192&lt;G$14,MIN(Payline!N$5/10,COUNTIF(N190:N192,$BM$1))+MIN(Payline!N$4/10,COUNTIF(N191:N193,$BM$1))+MIN(Payline!N$3/10,COUNTIF(N192:N194,$BM$1)),"")</f>
        <v/>
      </c>
    </row>
    <row r="193" spans="1:69">
      <c r="A193" s="90" t="s">
        <v>7</v>
      </c>
      <c r="B193" s="63">
        <v>7</v>
      </c>
      <c r="C193" s="90">
        <f t="shared" ca="1" si="48"/>
        <v>30</v>
      </c>
      <c r="D193" s="43">
        <f t="shared" ca="1" si="48"/>
        <v>30</v>
      </c>
      <c r="E193" s="43">
        <f t="shared" ca="1" si="48"/>
        <v>30</v>
      </c>
      <c r="F193" s="43">
        <f t="shared" ca="1" si="48"/>
        <v>30</v>
      </c>
      <c r="G193" s="89">
        <f t="shared" ca="1" si="48"/>
        <v>30</v>
      </c>
      <c r="I193" s="84">
        <v>189</v>
      </c>
      <c r="J193" s="83"/>
      <c r="K193" s="83"/>
      <c r="L193" s="83"/>
      <c r="M193" s="83"/>
      <c r="N193" s="83"/>
      <c r="P193" s="46">
        <v>189</v>
      </c>
      <c r="Q193" s="43" t="str">
        <f>IF($I193&lt;C$14,MIN(Payline!J$5/10,COUNTIF(J191:J193,$Q$1))+MIN(Payline!J$4/10,COUNTIF(J192:J194,$Q$1))+MIN(Payline!J$3/10,COUNTIF(J193:J195,$Q$1)),"")</f>
        <v/>
      </c>
      <c r="R193" s="43" t="str">
        <f>IF($I193&lt;D$14,MIN(Payline!K$5/10,COUNTIF(K191:K193,$Q$1))+MIN(Payline!K$4/10,COUNTIF(K192:K194,$Q$1))+MIN(Payline!K$3/10,COUNTIF(K193:K195,$Q$1)),"")</f>
        <v/>
      </c>
      <c r="S193" s="43" t="str">
        <f>IF($I193&lt;E$14,MIN(Payline!L$5/10,COUNTIF(L191:L193,$Q$1))+MIN(Payline!L$4/10,COUNTIF(L192:L194,$Q$1))+MIN(Payline!L$3/10,COUNTIF(L193:L195,$Q$1)),"")</f>
        <v/>
      </c>
      <c r="T193" s="43" t="str">
        <f>IF($I193&lt;F$14,MIN(Payline!M$5/10,COUNTIF(M191:M193,$Q$1))+MIN(Payline!M$4/10,COUNTIF(M192:M194,$Q$1))+MIN(Payline!M$3/10,COUNTIF(M193:M195,$Q$1)),"")</f>
        <v/>
      </c>
      <c r="U193" s="43" t="str">
        <f>IF($I193&lt;G$14,MIN(Payline!N$5/10,COUNTIF(N191:N193,$Q$1))+MIN(Payline!N$4/10,COUNTIF(N192:N194,$Q$1))+MIN(Payline!N$3/10,COUNTIF(N193:N195,$Q$1)),"")</f>
        <v/>
      </c>
      <c r="V193" s="46">
        <v>189</v>
      </c>
      <c r="W193" s="43" t="str">
        <f>IF($I193&lt;C$14,MIN(Payline!J$5/10,COUNTIF(J191:J193,$W$1))+MIN(Payline!J$4/10,COUNTIF(J192:J194,$W$1))+MIN(Payline!J$3/10,COUNTIF(J193:J195,$W$1)),"")</f>
        <v/>
      </c>
      <c r="X193" s="43" t="str">
        <f>IF($I193&lt;D$14,MIN(Payline!K$5/10,COUNTIF(K191:K193,$W$1))+MIN(Payline!K$4/10,COUNTIF(K192:K194,$W$1))+MIN(Payline!K$3/10,COUNTIF(K193:K195,$W$1)),"")</f>
        <v/>
      </c>
      <c r="Y193" s="43" t="str">
        <f>IF($I193&lt;E$14,MIN(Payline!L$5/10,COUNTIF(L191:L193,$W$1))+MIN(Payline!L$4/10,COUNTIF(L192:L194,$W$1))+MIN(Payline!L$3/10,COUNTIF(L193:L195,$W$1)),"")</f>
        <v/>
      </c>
      <c r="Z193" s="43" t="str">
        <f>IF($I193&lt;F$14,MIN(Payline!M$5/10,COUNTIF(M191:M193,$W$1))+MIN(Payline!M$4/10,COUNTIF(M192:M194,$W$1))+MIN(Payline!M$3/10,COUNTIF(M193:M195,$W$1)),"")</f>
        <v/>
      </c>
      <c r="AA193" s="43" t="str">
        <f>IF($I193&lt;G$14,MIN(Payline!N$5/10,COUNTIF(N191:N193,$W$1))+MIN(Payline!N$4/10,COUNTIF(N192:N194,$W$1))+MIN(Payline!N$3/10,COUNTIF(N193:N195,$W$1)),"")</f>
        <v/>
      </c>
      <c r="AB193" s="46">
        <v>189</v>
      </c>
      <c r="AC193" s="43" t="str">
        <f>IF($I193&lt;C$14,MIN(Payline!J$5/10,COUNTIF(J191:J193,$AC$1))+MIN(Payline!J$4/10,COUNTIF(J192:J194,$AC$1))+MIN(Payline!J$3/10,COUNTIF(J193:J195,$AC$1)),"")</f>
        <v/>
      </c>
      <c r="AD193" s="43" t="str">
        <f>IF($I193&lt;D$14,MIN(Payline!K$5/10,COUNTIF(K191:K193,$AC$1))+MIN(Payline!K$4/10,COUNTIF(K192:K194,$AC$1))+MIN(Payline!K$3/10,COUNTIF(K193:K195,$AC$1)),"")</f>
        <v/>
      </c>
      <c r="AE193" s="43" t="str">
        <f>IF($I193&lt;E$14,MIN(Payline!L$5/10,COUNTIF(L191:L193,$AC$1))+MIN(Payline!L$4/10,COUNTIF(L192:L194,$AC$1))+MIN(Payline!L$3/10,COUNTIF(L193:L195,$AC$1)),"")</f>
        <v/>
      </c>
      <c r="AF193" s="43" t="str">
        <f>IF($I193&lt;F$14,MIN(Payline!M$5/10,COUNTIF(M191:M193,$AC$1))+MIN(Payline!M$4/10,COUNTIF(M192:M194,$AC$1))+MIN(Payline!M$3/10,COUNTIF(M193:M195,$AC$1)),"")</f>
        <v/>
      </c>
      <c r="AG193" s="43" t="str">
        <f>IF($I193&lt;G$14,MIN(Payline!N$5/10,COUNTIF(N191:N193,$AC$1))+MIN(Payline!N$4/10,COUNTIF(N192:N194,$AC$1))+MIN(Payline!N$3/10,COUNTIF(N193:N195,$AC$1)),"")</f>
        <v/>
      </c>
      <c r="AH193" s="46">
        <v>189</v>
      </c>
      <c r="AI193" s="43" t="str">
        <f>IF($I193&lt;C$14,MIN(Payline!J$5/10,COUNTIF(J191:J193,$AI$1))+MIN(Payline!J$4/10,COUNTIF(J192:J194,$AI$1))+MIN(Payline!J$3/10,COUNTIF(J193:J195,$AI$1)),"")</f>
        <v/>
      </c>
      <c r="AJ193" s="43" t="str">
        <f>IF($I193&lt;D$14,MIN(Payline!K$5/10,COUNTIF(K191:K193,$AI$1))+MIN(Payline!K$4/10,COUNTIF(K192:K194,$AI$1))+MIN(Payline!K$3/10,COUNTIF(K193:K195,$AI$1)),"")</f>
        <v/>
      </c>
      <c r="AK193" s="43" t="str">
        <f>IF($I193&lt;E$14,MIN(Payline!L$5/10,COUNTIF(L191:L193,$AI$1))+MIN(Payline!L$4/10,COUNTIF(L192:L194,$AI$1))+MIN(Payline!L$3/10,COUNTIF(L193:L195,$AI$1)),"")</f>
        <v/>
      </c>
      <c r="AL193" s="43" t="str">
        <f>IF($I193&lt;F$14,MIN(Payline!M$5/10,COUNTIF(M191:M193,$AI$1))+MIN(Payline!M$4/10,COUNTIF(M192:M194,$AI$1))+MIN(Payline!M$3/10,COUNTIF(M193:M195,$AI$1)),"")</f>
        <v/>
      </c>
      <c r="AM193" s="43" t="str">
        <f>IF($I193&lt;G$14,MIN(Payline!N$5/10,COUNTIF(N191:N193,$AI$1))+MIN(Payline!N$4/10,COUNTIF(N192:N194,$AI$1))+MIN(Payline!N$3/10,COUNTIF(N193:N195,$AI$1)),"")</f>
        <v/>
      </c>
      <c r="AN193" s="46">
        <v>189</v>
      </c>
      <c r="AO193" s="43" t="str">
        <f>IF($I193&lt;C$14,MIN(Payline!J$5/10,COUNTIF(J191:J193,$AO$1))+MIN(Payline!J$4/10,COUNTIF(J192:J194,$AO$1))+MIN(Payline!J$3/10,COUNTIF(J193:J195,$AO$1)),"")</f>
        <v/>
      </c>
      <c r="AP193" s="43" t="str">
        <f>IF($I193&lt;D$14,MIN(Payline!K$5/10,COUNTIF(K191:K193,$AO$1))+MIN(Payline!K$4/10,COUNTIF(K192:K194,$AO$1))+MIN(Payline!K$3/10,COUNTIF(K193:K195,$AO$1)),"")</f>
        <v/>
      </c>
      <c r="AQ193" s="43" t="str">
        <f>IF($I193&lt;E$14,MIN(Payline!L$5/10,COUNTIF(L191:L193,$AO$1))+MIN(Payline!L$4/10,COUNTIF(L192:L194,$AO$1))+MIN(Payline!L$3/10,COUNTIF(L193:L195,$AO$1)),"")</f>
        <v/>
      </c>
      <c r="AR193" s="43" t="str">
        <f>IF($I193&lt;F$14,MIN(Payline!M$5/10,COUNTIF(M191:M193,$AO$1))+MIN(Payline!M$4/10,COUNTIF(M192:M194,$AO$1))+MIN(Payline!M$3/10,COUNTIF(M193:M195,$AO$1)),"")</f>
        <v/>
      </c>
      <c r="AS193" s="43" t="str">
        <f>IF($I193&lt;G$14,MIN(Payline!N$5/10,COUNTIF(N191:N193,$AO$1))+MIN(Payline!N$4/10,COUNTIF(N192:N194,$AO$1))+MIN(Payline!N$3/10,COUNTIF(N193:N195,$AO$1)),"")</f>
        <v/>
      </c>
      <c r="AT193" s="46">
        <v>189</v>
      </c>
      <c r="AU193" s="43" t="str">
        <f>IF($I193&lt;C$14,MIN(Payline!J$5/10,COUNTIF(J191:J193,$AU$1))+MIN(Payline!J$4/10,COUNTIF(J192:J194,$AU$1))+MIN(Payline!J$3/10,COUNTIF(J193:J195,$AU$1)),"")</f>
        <v/>
      </c>
      <c r="AV193" s="43" t="str">
        <f>IF($I193&lt;D$14,MIN(Payline!K$5/10,COUNTIF(K191:K193,$AU$1))+MIN(Payline!K$4/10,COUNTIF(K192:K194,$AU$1))+MIN(Payline!K$3/10,COUNTIF(K193:K195,$AU$1)),"")</f>
        <v/>
      </c>
      <c r="AW193" s="43" t="str">
        <f>IF($I193&lt;E$14,MIN(Payline!L$5/10,COUNTIF(L191:L193,$AU$1))+MIN(Payline!L$4/10,COUNTIF(L192:L194,$AU$1))+MIN(Payline!L$3/10,COUNTIF(L193:L195,$AU$1)),"")</f>
        <v/>
      </c>
      <c r="AX193" s="43" t="str">
        <f>IF($I193&lt;F$14,MIN(Payline!M$5/10,COUNTIF(M191:M193,$AU$1))+MIN(Payline!M$4/10,COUNTIF(M192:M194,$AU$1))+MIN(Payline!M$3/10,COUNTIF(M193:M195,$AU$1)),"")</f>
        <v/>
      </c>
      <c r="AY193" s="43" t="str">
        <f>IF($I193&lt;G$14,MIN(Payline!N$5/10,COUNTIF(N191:N193,$AU$1))+MIN(Payline!N$4/10,COUNTIF(N192:N194,$AU$1))+MIN(Payline!N$3/10,COUNTIF(N193:N195,$AU$1)),"")</f>
        <v/>
      </c>
      <c r="AZ193" s="46">
        <v>189</v>
      </c>
      <c r="BA193" s="43" t="str">
        <f>IF($I193&lt;C$14,MIN(Payline!J$5/10,COUNTIF(J191:J193,$BA$1))+MIN(Payline!J$4/10,COUNTIF(J192:J194,$BA$1))+MIN(Payline!J$3/10,COUNTIF(J193:J195,$BA$1)),"")</f>
        <v/>
      </c>
      <c r="BB193" s="43" t="str">
        <f>IF($I193&lt;D$14,MIN(Payline!K$5/10,COUNTIF(K191:K193,$BA$1))+MIN(Payline!K$4/10,COUNTIF(K192:K194,$BA$1))+MIN(Payline!K$3/10,COUNTIF(K193:K195,$BA$1)),"")</f>
        <v/>
      </c>
      <c r="BC193" s="43" t="str">
        <f>IF($I193&lt;E$14,MIN(Payline!L$5/10,COUNTIF(L191:L193,$BA$1))+MIN(Payline!L$4/10,COUNTIF(L192:L194,$BA$1))+MIN(Payline!L$3/10,COUNTIF(L193:L195,$BA$1)),"")</f>
        <v/>
      </c>
      <c r="BD193" s="43" t="str">
        <f>IF($I193&lt;F$14,MIN(Payline!M$5/10,COUNTIF(M191:M193,$BA$1))+MIN(Payline!M$4/10,COUNTIF(M192:M194,$BA$1))+MIN(Payline!M$3/10,COUNTIF(M193:M195,$BA$1)),"")</f>
        <v/>
      </c>
      <c r="BE193" s="43" t="str">
        <f>IF($I193&lt;G$14,MIN(Payline!N$5/10,COUNTIF(N191:N193,$BA$1))+MIN(Payline!N$4/10,COUNTIF(N192:N194,$BA$1))+MIN(Payline!N$3/10,COUNTIF(N193:N195,$BA$1)),"")</f>
        <v/>
      </c>
      <c r="BF193" s="46">
        <v>189</v>
      </c>
      <c r="BG193" s="43" t="str">
        <f>IF($I193&lt;C$14,MIN(Payline!J$5/10,COUNTIF(J191:J193,$BG$1))+MIN(Payline!J$4/10,COUNTIF(J192:J194,$BG$1))+MIN(Payline!J$3/10,COUNTIF(J193:J195,$BG$1)),"")</f>
        <v/>
      </c>
      <c r="BH193" s="43" t="str">
        <f>IF($I193&lt;D$14,MIN(Payline!K$5/10,COUNTIF(K191:K193,$BG$1))+MIN(Payline!K$4/10,COUNTIF(K192:K194,$BG$1))+MIN(Payline!K$3/10,COUNTIF(K193:K195,$BG$1)),"")</f>
        <v/>
      </c>
      <c r="BI193" s="43" t="str">
        <f>IF($I193&lt;E$14,MIN(Payline!L$5/10,COUNTIF(L191:L193,$BG$1))+MIN(Payline!L$4/10,COUNTIF(L192:L194,$BG$1))+MIN(Payline!L$3/10,COUNTIF(L193:L195,$BG$1)),"")</f>
        <v/>
      </c>
      <c r="BJ193" s="43" t="str">
        <f>IF($I193&lt;F$14,MIN(Payline!M$5/10,COUNTIF(M191:M193,$BG$1))+MIN(Payline!M$4/10,COUNTIF(M192:M194,$BG$1))+MIN(Payline!M$3/10,COUNTIF(M193:M195,$BG$1)),"")</f>
        <v/>
      </c>
      <c r="BK193" s="43" t="str">
        <f>IF($I193&lt;G$14,MIN(Payline!N$5/10,COUNTIF(N191:N193,$BG$1))+MIN(Payline!N$4/10,COUNTIF(N192:N194,$BG$1))+MIN(Payline!N$3/10,COUNTIF(N193:N195,$BG$1)),"")</f>
        <v/>
      </c>
      <c r="BL193" s="46">
        <v>189</v>
      </c>
      <c r="BM193" s="43" t="str">
        <f>IF($I193&lt;C$14,MIN(Payline!J$5/10,COUNTIF(J191:J193,$BM$1))+MIN(Payline!J$4/10,COUNTIF(J192:J194,$BM$1))+MIN(Payline!J$3/10,COUNTIF(J193:J195,$BM$1)),"")</f>
        <v/>
      </c>
      <c r="BN193" s="43" t="str">
        <f>IF($I193&lt;D$14,MIN(Payline!K$5/10,COUNTIF(K191:K193,$BM$1))+MIN(Payline!K$4/10,COUNTIF(K192:K194,$BM$1))+MIN(Payline!K$3/10,COUNTIF(K193:K195,$BM$1)),"")</f>
        <v/>
      </c>
      <c r="BO193" s="43" t="str">
        <f>IF($I193&lt;E$14,MIN(Payline!L$5/10,COUNTIF(L191:L193,$BM$1))+MIN(Payline!L$4/10,COUNTIF(L192:L194,$BM$1))+MIN(Payline!L$3/10,COUNTIF(L193:L195,$BM$1)),"")</f>
        <v/>
      </c>
      <c r="BP193" s="43" t="str">
        <f>IF($I193&lt;F$14,MIN(Payline!M$5/10,COUNTIF(M191:M193,$BM$1))+MIN(Payline!M$4/10,COUNTIF(M192:M194,$BM$1))+MIN(Payline!M$3/10,COUNTIF(M193:M195,$BM$1)),"")</f>
        <v/>
      </c>
      <c r="BQ193" s="161" t="str">
        <f>IF($I193&lt;G$14,MIN(Payline!N$5/10,COUNTIF(N191:N193,$BM$1))+MIN(Payline!N$4/10,COUNTIF(N192:N194,$BM$1))+MIN(Payline!N$3/10,COUNTIF(N193:N195,$BM$1)),"")</f>
        <v/>
      </c>
    </row>
    <row r="194" spans="1:69">
      <c r="A194" s="90" t="s">
        <v>6</v>
      </c>
      <c r="B194" s="63">
        <v>8</v>
      </c>
      <c r="C194" s="90">
        <f t="shared" ca="1" si="48"/>
        <v>7.8</v>
      </c>
      <c r="D194" s="43">
        <f t="shared" ca="1" si="48"/>
        <v>7.8</v>
      </c>
      <c r="E194" s="43">
        <f t="shared" ca="1" si="48"/>
        <v>7.8</v>
      </c>
      <c r="F194" s="43">
        <f t="shared" ca="1" si="48"/>
        <v>8.4</v>
      </c>
      <c r="G194" s="89">
        <f t="shared" ca="1" si="48"/>
        <v>7.8</v>
      </c>
      <c r="I194" s="84">
        <v>190</v>
      </c>
      <c r="J194" s="83"/>
      <c r="K194" s="83"/>
      <c r="L194" s="83"/>
      <c r="M194" s="83"/>
      <c r="N194" s="83"/>
      <c r="P194" s="46">
        <v>190</v>
      </c>
      <c r="Q194" s="43" t="str">
        <f>IF($I194&lt;C$14,MIN(Payline!J$5/10,COUNTIF(J192:J194,$Q$1))+MIN(Payline!J$4/10,COUNTIF(J193:J195,$Q$1))+MIN(Payline!J$3/10,COUNTIF(J194:J196,$Q$1)),"")</f>
        <v/>
      </c>
      <c r="R194" s="43" t="str">
        <f>IF($I194&lt;D$14,MIN(Payline!K$5/10,COUNTIF(K192:K194,$Q$1))+MIN(Payline!K$4/10,COUNTIF(K193:K195,$Q$1))+MIN(Payline!K$3/10,COUNTIF(K194:K196,$Q$1)),"")</f>
        <v/>
      </c>
      <c r="S194" s="43" t="str">
        <f>IF($I194&lt;E$14,MIN(Payline!L$5/10,COUNTIF(L192:L194,$Q$1))+MIN(Payline!L$4/10,COUNTIF(L193:L195,$Q$1))+MIN(Payline!L$3/10,COUNTIF(L194:L196,$Q$1)),"")</f>
        <v/>
      </c>
      <c r="T194" s="43" t="str">
        <f>IF($I194&lt;F$14,MIN(Payline!M$5/10,COUNTIF(M192:M194,$Q$1))+MIN(Payline!M$4/10,COUNTIF(M193:M195,$Q$1))+MIN(Payline!M$3/10,COUNTIF(M194:M196,$Q$1)),"")</f>
        <v/>
      </c>
      <c r="U194" s="43" t="str">
        <f>IF($I194&lt;G$14,MIN(Payline!N$5/10,COUNTIF(N192:N194,$Q$1))+MIN(Payline!N$4/10,COUNTIF(N193:N195,$Q$1))+MIN(Payline!N$3/10,COUNTIF(N194:N196,$Q$1)),"")</f>
        <v/>
      </c>
      <c r="V194" s="46">
        <v>190</v>
      </c>
      <c r="W194" s="43" t="str">
        <f>IF($I194&lt;C$14,MIN(Payline!J$5/10,COUNTIF(J192:J194,$W$1))+MIN(Payline!J$4/10,COUNTIF(J193:J195,$W$1))+MIN(Payline!J$3/10,COUNTIF(J194:J196,$W$1)),"")</f>
        <v/>
      </c>
      <c r="X194" s="43" t="str">
        <f>IF($I194&lt;D$14,MIN(Payline!K$5/10,COUNTIF(K192:K194,$W$1))+MIN(Payline!K$4/10,COUNTIF(K193:K195,$W$1))+MIN(Payline!K$3/10,COUNTIF(K194:K196,$W$1)),"")</f>
        <v/>
      </c>
      <c r="Y194" s="43" t="str">
        <f>IF($I194&lt;E$14,MIN(Payline!L$5/10,COUNTIF(L192:L194,$W$1))+MIN(Payline!L$4/10,COUNTIF(L193:L195,$W$1))+MIN(Payline!L$3/10,COUNTIF(L194:L196,$W$1)),"")</f>
        <v/>
      </c>
      <c r="Z194" s="43" t="str">
        <f>IF($I194&lt;F$14,MIN(Payline!M$5/10,COUNTIF(M192:M194,$W$1))+MIN(Payline!M$4/10,COUNTIF(M193:M195,$W$1))+MIN(Payline!M$3/10,COUNTIF(M194:M196,$W$1)),"")</f>
        <v/>
      </c>
      <c r="AA194" s="43" t="str">
        <f>IF($I194&lt;G$14,MIN(Payline!N$5/10,COUNTIF(N192:N194,$W$1))+MIN(Payline!N$4/10,COUNTIF(N193:N195,$W$1))+MIN(Payline!N$3/10,COUNTIF(N194:N196,$W$1)),"")</f>
        <v/>
      </c>
      <c r="AB194" s="46">
        <v>190</v>
      </c>
      <c r="AC194" s="43" t="str">
        <f>IF($I194&lt;C$14,MIN(Payline!J$5/10,COUNTIF(J192:J194,$AC$1))+MIN(Payline!J$4/10,COUNTIF(J193:J195,$AC$1))+MIN(Payline!J$3/10,COUNTIF(J194:J196,$AC$1)),"")</f>
        <v/>
      </c>
      <c r="AD194" s="43" t="str">
        <f>IF($I194&lt;D$14,MIN(Payline!K$5/10,COUNTIF(K192:K194,$AC$1))+MIN(Payline!K$4/10,COUNTIF(K193:K195,$AC$1))+MIN(Payline!K$3/10,COUNTIF(K194:K196,$AC$1)),"")</f>
        <v/>
      </c>
      <c r="AE194" s="43" t="str">
        <f>IF($I194&lt;E$14,MIN(Payline!L$5/10,COUNTIF(L192:L194,$AC$1))+MIN(Payline!L$4/10,COUNTIF(L193:L195,$AC$1))+MIN(Payline!L$3/10,COUNTIF(L194:L196,$AC$1)),"")</f>
        <v/>
      </c>
      <c r="AF194" s="43" t="str">
        <f>IF($I194&lt;F$14,MIN(Payline!M$5/10,COUNTIF(M192:M194,$AC$1))+MIN(Payline!M$4/10,COUNTIF(M193:M195,$AC$1))+MIN(Payline!M$3/10,COUNTIF(M194:M196,$AC$1)),"")</f>
        <v/>
      </c>
      <c r="AG194" s="43" t="str">
        <f>IF($I194&lt;G$14,MIN(Payline!N$5/10,COUNTIF(N192:N194,$AC$1))+MIN(Payline!N$4/10,COUNTIF(N193:N195,$AC$1))+MIN(Payline!N$3/10,COUNTIF(N194:N196,$AC$1)),"")</f>
        <v/>
      </c>
      <c r="AH194" s="46">
        <v>190</v>
      </c>
      <c r="AI194" s="43" t="str">
        <f>IF($I194&lt;C$14,MIN(Payline!J$5/10,COUNTIF(J192:J194,$AI$1))+MIN(Payline!J$4/10,COUNTIF(J193:J195,$AI$1))+MIN(Payline!J$3/10,COUNTIF(J194:J196,$AI$1)),"")</f>
        <v/>
      </c>
      <c r="AJ194" s="43" t="str">
        <f>IF($I194&lt;D$14,MIN(Payline!K$5/10,COUNTIF(K192:K194,$AI$1))+MIN(Payline!K$4/10,COUNTIF(K193:K195,$AI$1))+MIN(Payline!K$3/10,COUNTIF(K194:K196,$AI$1)),"")</f>
        <v/>
      </c>
      <c r="AK194" s="43" t="str">
        <f>IF($I194&lt;E$14,MIN(Payline!L$5/10,COUNTIF(L192:L194,$AI$1))+MIN(Payline!L$4/10,COUNTIF(L193:L195,$AI$1))+MIN(Payline!L$3/10,COUNTIF(L194:L196,$AI$1)),"")</f>
        <v/>
      </c>
      <c r="AL194" s="43" t="str">
        <f>IF($I194&lt;F$14,MIN(Payline!M$5/10,COUNTIF(M192:M194,$AI$1))+MIN(Payline!M$4/10,COUNTIF(M193:M195,$AI$1))+MIN(Payline!M$3/10,COUNTIF(M194:M196,$AI$1)),"")</f>
        <v/>
      </c>
      <c r="AM194" s="43" t="str">
        <f>IF($I194&lt;G$14,MIN(Payline!N$5/10,COUNTIF(N192:N194,$AI$1))+MIN(Payline!N$4/10,COUNTIF(N193:N195,$AI$1))+MIN(Payline!N$3/10,COUNTIF(N194:N196,$AI$1)),"")</f>
        <v/>
      </c>
      <c r="AN194" s="46">
        <v>190</v>
      </c>
      <c r="AO194" s="43" t="str">
        <f>IF($I194&lt;C$14,MIN(Payline!J$5/10,COUNTIF(J192:J194,$AO$1))+MIN(Payline!J$4/10,COUNTIF(J193:J195,$AO$1))+MIN(Payline!J$3/10,COUNTIF(J194:J196,$AO$1)),"")</f>
        <v/>
      </c>
      <c r="AP194" s="43" t="str">
        <f>IF($I194&lt;D$14,MIN(Payline!K$5/10,COUNTIF(K192:K194,$AO$1))+MIN(Payline!K$4/10,COUNTIF(K193:K195,$AO$1))+MIN(Payline!K$3/10,COUNTIF(K194:K196,$AO$1)),"")</f>
        <v/>
      </c>
      <c r="AQ194" s="43" t="str">
        <f>IF($I194&lt;E$14,MIN(Payline!L$5/10,COUNTIF(L192:L194,$AO$1))+MIN(Payline!L$4/10,COUNTIF(L193:L195,$AO$1))+MIN(Payline!L$3/10,COUNTIF(L194:L196,$AO$1)),"")</f>
        <v/>
      </c>
      <c r="AR194" s="43" t="str">
        <f>IF($I194&lt;F$14,MIN(Payline!M$5/10,COUNTIF(M192:M194,$AO$1))+MIN(Payline!M$4/10,COUNTIF(M193:M195,$AO$1))+MIN(Payline!M$3/10,COUNTIF(M194:M196,$AO$1)),"")</f>
        <v/>
      </c>
      <c r="AS194" s="43" t="str">
        <f>IF($I194&lt;G$14,MIN(Payline!N$5/10,COUNTIF(N192:N194,$AO$1))+MIN(Payline!N$4/10,COUNTIF(N193:N195,$AO$1))+MIN(Payline!N$3/10,COUNTIF(N194:N196,$AO$1)),"")</f>
        <v/>
      </c>
      <c r="AT194" s="46">
        <v>190</v>
      </c>
      <c r="AU194" s="43" t="str">
        <f>IF($I194&lt;C$14,MIN(Payline!J$5/10,COUNTIF(J192:J194,$AU$1))+MIN(Payline!J$4/10,COUNTIF(J193:J195,$AU$1))+MIN(Payline!J$3/10,COUNTIF(J194:J196,$AU$1)),"")</f>
        <v/>
      </c>
      <c r="AV194" s="43" t="str">
        <f>IF($I194&lt;D$14,MIN(Payline!K$5/10,COUNTIF(K192:K194,$AU$1))+MIN(Payline!K$4/10,COUNTIF(K193:K195,$AU$1))+MIN(Payline!K$3/10,COUNTIF(K194:K196,$AU$1)),"")</f>
        <v/>
      </c>
      <c r="AW194" s="43" t="str">
        <f>IF($I194&lt;E$14,MIN(Payline!L$5/10,COUNTIF(L192:L194,$AU$1))+MIN(Payline!L$4/10,COUNTIF(L193:L195,$AU$1))+MIN(Payline!L$3/10,COUNTIF(L194:L196,$AU$1)),"")</f>
        <v/>
      </c>
      <c r="AX194" s="43" t="str">
        <f>IF($I194&lt;F$14,MIN(Payline!M$5/10,COUNTIF(M192:M194,$AU$1))+MIN(Payline!M$4/10,COUNTIF(M193:M195,$AU$1))+MIN(Payline!M$3/10,COUNTIF(M194:M196,$AU$1)),"")</f>
        <v/>
      </c>
      <c r="AY194" s="43" t="str">
        <f>IF($I194&lt;G$14,MIN(Payline!N$5/10,COUNTIF(N192:N194,$AU$1))+MIN(Payline!N$4/10,COUNTIF(N193:N195,$AU$1))+MIN(Payline!N$3/10,COUNTIF(N194:N196,$AU$1)),"")</f>
        <v/>
      </c>
      <c r="AZ194" s="46">
        <v>190</v>
      </c>
      <c r="BA194" s="43" t="str">
        <f>IF($I194&lt;C$14,MIN(Payline!J$5/10,COUNTIF(J192:J194,$BA$1))+MIN(Payline!J$4/10,COUNTIF(J193:J195,$BA$1))+MIN(Payline!J$3/10,COUNTIF(J194:J196,$BA$1)),"")</f>
        <v/>
      </c>
      <c r="BB194" s="43" t="str">
        <f>IF($I194&lt;D$14,MIN(Payline!K$5/10,COUNTIF(K192:K194,$BA$1))+MIN(Payline!K$4/10,COUNTIF(K193:K195,$BA$1))+MIN(Payline!K$3/10,COUNTIF(K194:K196,$BA$1)),"")</f>
        <v/>
      </c>
      <c r="BC194" s="43" t="str">
        <f>IF($I194&lt;E$14,MIN(Payline!L$5/10,COUNTIF(L192:L194,$BA$1))+MIN(Payline!L$4/10,COUNTIF(L193:L195,$BA$1))+MIN(Payline!L$3/10,COUNTIF(L194:L196,$BA$1)),"")</f>
        <v/>
      </c>
      <c r="BD194" s="43" t="str">
        <f>IF($I194&lt;F$14,MIN(Payline!M$5/10,COUNTIF(M192:M194,$BA$1))+MIN(Payline!M$4/10,COUNTIF(M193:M195,$BA$1))+MIN(Payline!M$3/10,COUNTIF(M194:M196,$BA$1)),"")</f>
        <v/>
      </c>
      <c r="BE194" s="43" t="str">
        <f>IF($I194&lt;G$14,MIN(Payline!N$5/10,COUNTIF(N192:N194,$BA$1))+MIN(Payline!N$4/10,COUNTIF(N193:N195,$BA$1))+MIN(Payline!N$3/10,COUNTIF(N194:N196,$BA$1)),"")</f>
        <v/>
      </c>
      <c r="BF194" s="46">
        <v>190</v>
      </c>
      <c r="BG194" s="43" t="str">
        <f>IF($I194&lt;C$14,MIN(Payline!J$5/10,COUNTIF(J192:J194,$BG$1))+MIN(Payline!J$4/10,COUNTIF(J193:J195,$BG$1))+MIN(Payline!J$3/10,COUNTIF(J194:J196,$BG$1)),"")</f>
        <v/>
      </c>
      <c r="BH194" s="43" t="str">
        <f>IF($I194&lt;D$14,MIN(Payline!K$5/10,COUNTIF(K192:K194,$BG$1))+MIN(Payline!K$4/10,COUNTIF(K193:K195,$BG$1))+MIN(Payline!K$3/10,COUNTIF(K194:K196,$BG$1)),"")</f>
        <v/>
      </c>
      <c r="BI194" s="43" t="str">
        <f>IF($I194&lt;E$14,MIN(Payline!L$5/10,COUNTIF(L192:L194,$BG$1))+MIN(Payline!L$4/10,COUNTIF(L193:L195,$BG$1))+MIN(Payline!L$3/10,COUNTIF(L194:L196,$BG$1)),"")</f>
        <v/>
      </c>
      <c r="BJ194" s="43" t="str">
        <f>IF($I194&lt;F$14,MIN(Payline!M$5/10,COUNTIF(M192:M194,$BG$1))+MIN(Payline!M$4/10,COUNTIF(M193:M195,$BG$1))+MIN(Payline!M$3/10,COUNTIF(M194:M196,$BG$1)),"")</f>
        <v/>
      </c>
      <c r="BK194" s="43" t="str">
        <f>IF($I194&lt;G$14,MIN(Payline!N$5/10,COUNTIF(N192:N194,$BG$1))+MIN(Payline!N$4/10,COUNTIF(N193:N195,$BG$1))+MIN(Payline!N$3/10,COUNTIF(N194:N196,$BG$1)),"")</f>
        <v/>
      </c>
      <c r="BL194" s="46">
        <v>190</v>
      </c>
      <c r="BM194" s="43" t="str">
        <f>IF($I194&lt;C$14,MIN(Payline!J$5/10,COUNTIF(J192:J194,$BM$1))+MIN(Payline!J$4/10,COUNTIF(J193:J195,$BM$1))+MIN(Payline!J$3/10,COUNTIF(J194:J196,$BM$1)),"")</f>
        <v/>
      </c>
      <c r="BN194" s="43" t="str">
        <f>IF($I194&lt;D$14,MIN(Payline!K$5/10,COUNTIF(K192:K194,$BM$1))+MIN(Payline!K$4/10,COUNTIF(K193:K195,$BM$1))+MIN(Payline!K$3/10,COUNTIF(K194:K196,$BM$1)),"")</f>
        <v/>
      </c>
      <c r="BO194" s="43" t="str">
        <f>IF($I194&lt;E$14,MIN(Payline!L$5/10,COUNTIF(L192:L194,$BM$1))+MIN(Payline!L$4/10,COUNTIF(L193:L195,$BM$1))+MIN(Payline!L$3/10,COUNTIF(L194:L196,$BM$1)),"")</f>
        <v/>
      </c>
      <c r="BP194" s="43" t="str">
        <f>IF($I194&lt;F$14,MIN(Payline!M$5/10,COUNTIF(M192:M194,$BM$1))+MIN(Payline!M$4/10,COUNTIF(M193:M195,$BM$1))+MIN(Payline!M$3/10,COUNTIF(M194:M196,$BM$1)),"")</f>
        <v/>
      </c>
      <c r="BQ194" s="161" t="str">
        <f>IF($I194&lt;G$14,MIN(Payline!N$5/10,COUNTIF(N192:N194,$BM$1))+MIN(Payline!N$4/10,COUNTIF(N193:N195,$BM$1))+MIN(Payline!N$3/10,COUNTIF(N194:N196,$BM$1)),"")</f>
        <v/>
      </c>
    </row>
    <row r="195" spans="1:69" ht="16.5" thickBot="1">
      <c r="A195" s="88" t="s">
        <v>5</v>
      </c>
      <c r="B195" s="35">
        <v>9</v>
      </c>
      <c r="C195" s="88">
        <f t="shared" ca="1" si="48"/>
        <v>10</v>
      </c>
      <c r="D195" s="87">
        <f t="shared" ca="1" si="48"/>
        <v>10</v>
      </c>
      <c r="E195" s="87">
        <f t="shared" ca="1" si="48"/>
        <v>10</v>
      </c>
      <c r="F195" s="87">
        <f t="shared" ca="1" si="48"/>
        <v>10</v>
      </c>
      <c r="G195" s="86">
        <f t="shared" ca="1" si="48"/>
        <v>10</v>
      </c>
      <c r="I195" s="84">
        <v>191</v>
      </c>
      <c r="J195" s="83"/>
      <c r="K195" s="83"/>
      <c r="L195" s="83"/>
      <c r="M195" s="83"/>
      <c r="N195" s="83"/>
      <c r="P195" s="46">
        <v>191</v>
      </c>
      <c r="Q195" s="43" t="str">
        <f>IF($I195&lt;C$14,MIN(Payline!J$5/10,COUNTIF(J193:J195,$Q$1))+MIN(Payline!J$4/10,COUNTIF(J194:J196,$Q$1))+MIN(Payline!J$3/10,COUNTIF(J195:J197,$Q$1)),"")</f>
        <v/>
      </c>
      <c r="R195" s="43" t="str">
        <f>IF($I195&lt;D$14,MIN(Payline!K$5/10,COUNTIF(K193:K195,$Q$1))+MIN(Payline!K$4/10,COUNTIF(K194:K196,$Q$1))+MIN(Payline!K$3/10,COUNTIF(K195:K197,$Q$1)),"")</f>
        <v/>
      </c>
      <c r="S195" s="43" t="str">
        <f>IF($I195&lt;E$14,MIN(Payline!L$5/10,COUNTIF(L193:L195,$Q$1))+MIN(Payline!L$4/10,COUNTIF(L194:L196,$Q$1))+MIN(Payline!L$3/10,COUNTIF(L195:L197,$Q$1)),"")</f>
        <v/>
      </c>
      <c r="T195" s="43" t="str">
        <f>IF($I195&lt;F$14,MIN(Payline!M$5/10,COUNTIF(M193:M195,$Q$1))+MIN(Payline!M$4/10,COUNTIF(M194:M196,$Q$1))+MIN(Payline!M$3/10,COUNTIF(M195:M197,$Q$1)),"")</f>
        <v/>
      </c>
      <c r="U195" s="43" t="str">
        <f>IF($I195&lt;G$14,MIN(Payline!N$5/10,COUNTIF(N193:N195,$Q$1))+MIN(Payline!N$4/10,COUNTIF(N194:N196,$Q$1))+MIN(Payline!N$3/10,COUNTIF(N195:N197,$Q$1)),"")</f>
        <v/>
      </c>
      <c r="V195" s="46">
        <v>191</v>
      </c>
      <c r="W195" s="43" t="str">
        <f>IF($I195&lt;C$14,MIN(Payline!J$5/10,COUNTIF(J193:J195,$W$1))+MIN(Payline!J$4/10,COUNTIF(J194:J196,$W$1))+MIN(Payline!J$3/10,COUNTIF(J195:J197,$W$1)),"")</f>
        <v/>
      </c>
      <c r="X195" s="43" t="str">
        <f>IF($I195&lt;D$14,MIN(Payline!K$5/10,COUNTIF(K193:K195,$W$1))+MIN(Payline!K$4/10,COUNTIF(K194:K196,$W$1))+MIN(Payline!K$3/10,COUNTIF(K195:K197,$W$1)),"")</f>
        <v/>
      </c>
      <c r="Y195" s="43" t="str">
        <f>IF($I195&lt;E$14,MIN(Payline!L$5/10,COUNTIF(L193:L195,$W$1))+MIN(Payline!L$4/10,COUNTIF(L194:L196,$W$1))+MIN(Payline!L$3/10,COUNTIF(L195:L197,$W$1)),"")</f>
        <v/>
      </c>
      <c r="Z195" s="43" t="str">
        <f>IF($I195&lt;F$14,MIN(Payline!M$5/10,COUNTIF(M193:M195,$W$1))+MIN(Payline!M$4/10,COUNTIF(M194:M196,$W$1))+MIN(Payline!M$3/10,COUNTIF(M195:M197,$W$1)),"")</f>
        <v/>
      </c>
      <c r="AA195" s="43" t="str">
        <f>IF($I195&lt;G$14,MIN(Payline!N$5/10,COUNTIF(N193:N195,$W$1))+MIN(Payline!N$4/10,COUNTIF(N194:N196,$W$1))+MIN(Payline!N$3/10,COUNTIF(N195:N197,$W$1)),"")</f>
        <v/>
      </c>
      <c r="AB195" s="46">
        <v>191</v>
      </c>
      <c r="AC195" s="43" t="str">
        <f>IF($I195&lt;C$14,MIN(Payline!J$5/10,COUNTIF(J193:J195,$AC$1))+MIN(Payline!J$4/10,COUNTIF(J194:J196,$AC$1))+MIN(Payline!J$3/10,COUNTIF(J195:J197,$AC$1)),"")</f>
        <v/>
      </c>
      <c r="AD195" s="43" t="str">
        <f>IF($I195&lt;D$14,MIN(Payline!K$5/10,COUNTIF(K193:K195,$AC$1))+MIN(Payline!K$4/10,COUNTIF(K194:K196,$AC$1))+MIN(Payline!K$3/10,COUNTIF(K195:K197,$AC$1)),"")</f>
        <v/>
      </c>
      <c r="AE195" s="43" t="str">
        <f>IF($I195&lt;E$14,MIN(Payline!L$5/10,COUNTIF(L193:L195,$AC$1))+MIN(Payline!L$4/10,COUNTIF(L194:L196,$AC$1))+MIN(Payline!L$3/10,COUNTIF(L195:L197,$AC$1)),"")</f>
        <v/>
      </c>
      <c r="AF195" s="43" t="str">
        <f>IF($I195&lt;F$14,MIN(Payline!M$5/10,COUNTIF(M193:M195,$AC$1))+MIN(Payline!M$4/10,COUNTIF(M194:M196,$AC$1))+MIN(Payline!M$3/10,COUNTIF(M195:M197,$AC$1)),"")</f>
        <v/>
      </c>
      <c r="AG195" s="43" t="str">
        <f>IF($I195&lt;G$14,MIN(Payline!N$5/10,COUNTIF(N193:N195,$AC$1))+MIN(Payline!N$4/10,COUNTIF(N194:N196,$AC$1))+MIN(Payline!N$3/10,COUNTIF(N195:N197,$AC$1)),"")</f>
        <v/>
      </c>
      <c r="AH195" s="46">
        <v>191</v>
      </c>
      <c r="AI195" s="43" t="str">
        <f>IF($I195&lt;C$14,MIN(Payline!J$5/10,COUNTIF(J193:J195,$AI$1))+MIN(Payline!J$4/10,COUNTIF(J194:J196,$AI$1))+MIN(Payline!J$3/10,COUNTIF(J195:J197,$AI$1)),"")</f>
        <v/>
      </c>
      <c r="AJ195" s="43" t="str">
        <f>IF($I195&lt;D$14,MIN(Payline!K$5/10,COUNTIF(K193:K195,$AI$1))+MIN(Payline!K$4/10,COUNTIF(K194:K196,$AI$1))+MIN(Payline!K$3/10,COUNTIF(K195:K197,$AI$1)),"")</f>
        <v/>
      </c>
      <c r="AK195" s="43" t="str">
        <f>IF($I195&lt;E$14,MIN(Payline!L$5/10,COUNTIF(L193:L195,$AI$1))+MIN(Payline!L$4/10,COUNTIF(L194:L196,$AI$1))+MIN(Payline!L$3/10,COUNTIF(L195:L197,$AI$1)),"")</f>
        <v/>
      </c>
      <c r="AL195" s="43" t="str">
        <f>IF($I195&lt;F$14,MIN(Payline!M$5/10,COUNTIF(M193:M195,$AI$1))+MIN(Payline!M$4/10,COUNTIF(M194:M196,$AI$1))+MIN(Payline!M$3/10,COUNTIF(M195:M197,$AI$1)),"")</f>
        <v/>
      </c>
      <c r="AM195" s="43" t="str">
        <f>IF($I195&lt;G$14,MIN(Payline!N$5/10,COUNTIF(N193:N195,$AI$1))+MIN(Payline!N$4/10,COUNTIF(N194:N196,$AI$1))+MIN(Payline!N$3/10,COUNTIF(N195:N197,$AI$1)),"")</f>
        <v/>
      </c>
      <c r="AN195" s="46">
        <v>191</v>
      </c>
      <c r="AO195" s="43" t="str">
        <f>IF($I195&lt;C$14,MIN(Payline!J$5/10,COUNTIF(J193:J195,$AO$1))+MIN(Payline!J$4/10,COUNTIF(J194:J196,$AO$1))+MIN(Payline!J$3/10,COUNTIF(J195:J197,$AO$1)),"")</f>
        <v/>
      </c>
      <c r="AP195" s="43" t="str">
        <f>IF($I195&lt;D$14,MIN(Payline!K$5/10,COUNTIF(K193:K195,$AO$1))+MIN(Payline!K$4/10,COUNTIF(K194:K196,$AO$1))+MIN(Payline!K$3/10,COUNTIF(K195:K197,$AO$1)),"")</f>
        <v/>
      </c>
      <c r="AQ195" s="43" t="str">
        <f>IF($I195&lt;E$14,MIN(Payline!L$5/10,COUNTIF(L193:L195,$AO$1))+MIN(Payline!L$4/10,COUNTIF(L194:L196,$AO$1))+MIN(Payline!L$3/10,COUNTIF(L195:L197,$AO$1)),"")</f>
        <v/>
      </c>
      <c r="AR195" s="43" t="str">
        <f>IF($I195&lt;F$14,MIN(Payline!M$5/10,COUNTIF(M193:M195,$AO$1))+MIN(Payline!M$4/10,COUNTIF(M194:M196,$AO$1))+MIN(Payline!M$3/10,COUNTIF(M195:M197,$AO$1)),"")</f>
        <v/>
      </c>
      <c r="AS195" s="43" t="str">
        <f>IF($I195&lt;G$14,MIN(Payline!N$5/10,COUNTIF(N193:N195,$AO$1))+MIN(Payline!N$4/10,COUNTIF(N194:N196,$AO$1))+MIN(Payline!N$3/10,COUNTIF(N195:N197,$AO$1)),"")</f>
        <v/>
      </c>
      <c r="AT195" s="46">
        <v>191</v>
      </c>
      <c r="AU195" s="43" t="str">
        <f>IF($I195&lt;C$14,MIN(Payline!J$5/10,COUNTIF(J193:J195,$AU$1))+MIN(Payline!J$4/10,COUNTIF(J194:J196,$AU$1))+MIN(Payline!J$3/10,COUNTIF(J195:J197,$AU$1)),"")</f>
        <v/>
      </c>
      <c r="AV195" s="43" t="str">
        <f>IF($I195&lt;D$14,MIN(Payline!K$5/10,COUNTIF(K193:K195,$AU$1))+MIN(Payline!K$4/10,COUNTIF(K194:K196,$AU$1))+MIN(Payline!K$3/10,COUNTIF(K195:K197,$AU$1)),"")</f>
        <v/>
      </c>
      <c r="AW195" s="43" t="str">
        <f>IF($I195&lt;E$14,MIN(Payline!L$5/10,COUNTIF(L193:L195,$AU$1))+MIN(Payline!L$4/10,COUNTIF(L194:L196,$AU$1))+MIN(Payline!L$3/10,COUNTIF(L195:L197,$AU$1)),"")</f>
        <v/>
      </c>
      <c r="AX195" s="43" t="str">
        <f>IF($I195&lt;F$14,MIN(Payline!M$5/10,COUNTIF(M193:M195,$AU$1))+MIN(Payline!M$4/10,COUNTIF(M194:M196,$AU$1))+MIN(Payline!M$3/10,COUNTIF(M195:M197,$AU$1)),"")</f>
        <v/>
      </c>
      <c r="AY195" s="43" t="str">
        <f>IF($I195&lt;G$14,MIN(Payline!N$5/10,COUNTIF(N193:N195,$AU$1))+MIN(Payline!N$4/10,COUNTIF(N194:N196,$AU$1))+MIN(Payline!N$3/10,COUNTIF(N195:N197,$AU$1)),"")</f>
        <v/>
      </c>
      <c r="AZ195" s="46">
        <v>191</v>
      </c>
      <c r="BA195" s="43" t="str">
        <f>IF($I195&lt;C$14,MIN(Payline!J$5/10,COUNTIF(J193:J195,$BA$1))+MIN(Payline!J$4/10,COUNTIF(J194:J196,$BA$1))+MIN(Payline!J$3/10,COUNTIF(J195:J197,$BA$1)),"")</f>
        <v/>
      </c>
      <c r="BB195" s="43" t="str">
        <f>IF($I195&lt;D$14,MIN(Payline!K$5/10,COUNTIF(K193:K195,$BA$1))+MIN(Payline!K$4/10,COUNTIF(K194:K196,$BA$1))+MIN(Payline!K$3/10,COUNTIF(K195:K197,$BA$1)),"")</f>
        <v/>
      </c>
      <c r="BC195" s="43" t="str">
        <f>IF($I195&lt;E$14,MIN(Payline!L$5/10,COUNTIF(L193:L195,$BA$1))+MIN(Payline!L$4/10,COUNTIF(L194:L196,$BA$1))+MIN(Payline!L$3/10,COUNTIF(L195:L197,$BA$1)),"")</f>
        <v/>
      </c>
      <c r="BD195" s="43" t="str">
        <f>IF($I195&lt;F$14,MIN(Payline!M$5/10,COUNTIF(M193:M195,$BA$1))+MIN(Payline!M$4/10,COUNTIF(M194:M196,$BA$1))+MIN(Payline!M$3/10,COUNTIF(M195:M197,$BA$1)),"")</f>
        <v/>
      </c>
      <c r="BE195" s="43" t="str">
        <f>IF($I195&lt;G$14,MIN(Payline!N$5/10,COUNTIF(N193:N195,$BA$1))+MIN(Payline!N$4/10,COUNTIF(N194:N196,$BA$1))+MIN(Payline!N$3/10,COUNTIF(N195:N197,$BA$1)),"")</f>
        <v/>
      </c>
      <c r="BF195" s="46">
        <v>191</v>
      </c>
      <c r="BG195" s="43" t="str">
        <f>IF($I195&lt;C$14,MIN(Payline!J$5/10,COUNTIF(J193:J195,$BG$1))+MIN(Payline!J$4/10,COUNTIF(J194:J196,$BG$1))+MIN(Payline!J$3/10,COUNTIF(J195:J197,$BG$1)),"")</f>
        <v/>
      </c>
      <c r="BH195" s="43" t="str">
        <f>IF($I195&lt;D$14,MIN(Payline!K$5/10,COUNTIF(K193:K195,$BG$1))+MIN(Payline!K$4/10,COUNTIF(K194:K196,$BG$1))+MIN(Payline!K$3/10,COUNTIF(K195:K197,$BG$1)),"")</f>
        <v/>
      </c>
      <c r="BI195" s="43" t="str">
        <f>IF($I195&lt;E$14,MIN(Payline!L$5/10,COUNTIF(L193:L195,$BG$1))+MIN(Payline!L$4/10,COUNTIF(L194:L196,$BG$1))+MIN(Payline!L$3/10,COUNTIF(L195:L197,$BG$1)),"")</f>
        <v/>
      </c>
      <c r="BJ195" s="43" t="str">
        <f>IF($I195&lt;F$14,MIN(Payline!M$5/10,COUNTIF(M193:M195,$BG$1))+MIN(Payline!M$4/10,COUNTIF(M194:M196,$BG$1))+MIN(Payline!M$3/10,COUNTIF(M195:M197,$BG$1)),"")</f>
        <v/>
      </c>
      <c r="BK195" s="43" t="str">
        <f>IF($I195&lt;G$14,MIN(Payline!N$5/10,COUNTIF(N193:N195,$BG$1))+MIN(Payline!N$4/10,COUNTIF(N194:N196,$BG$1))+MIN(Payline!N$3/10,COUNTIF(N195:N197,$BG$1)),"")</f>
        <v/>
      </c>
      <c r="BL195" s="46">
        <v>191</v>
      </c>
      <c r="BM195" s="43" t="str">
        <f>IF($I195&lt;C$14,MIN(Payline!J$5/10,COUNTIF(J193:J195,$BM$1))+MIN(Payline!J$4/10,COUNTIF(J194:J196,$BM$1))+MIN(Payline!J$3/10,COUNTIF(J195:J197,$BM$1)),"")</f>
        <v/>
      </c>
      <c r="BN195" s="43" t="str">
        <f>IF($I195&lt;D$14,MIN(Payline!K$5/10,COUNTIF(K193:K195,$BM$1))+MIN(Payline!K$4/10,COUNTIF(K194:K196,$BM$1))+MIN(Payline!K$3/10,COUNTIF(K195:K197,$BM$1)),"")</f>
        <v/>
      </c>
      <c r="BO195" s="43" t="str">
        <f>IF($I195&lt;E$14,MIN(Payline!L$5/10,COUNTIF(L193:L195,$BM$1))+MIN(Payline!L$4/10,COUNTIF(L194:L196,$BM$1))+MIN(Payline!L$3/10,COUNTIF(L195:L197,$BM$1)),"")</f>
        <v/>
      </c>
      <c r="BP195" s="43" t="str">
        <f>IF($I195&lt;F$14,MIN(Payline!M$5/10,COUNTIF(M193:M195,$BM$1))+MIN(Payline!M$4/10,COUNTIF(M194:M196,$BM$1))+MIN(Payline!M$3/10,COUNTIF(M195:M197,$BM$1)),"")</f>
        <v/>
      </c>
      <c r="BQ195" s="161" t="str">
        <f>IF($I195&lt;G$14,MIN(Payline!N$5/10,COUNTIF(N193:N195,$BM$1))+MIN(Payline!N$4/10,COUNTIF(N194:N196,$BM$1))+MIN(Payline!N$3/10,COUNTIF(N195:N197,$BM$1)),"")</f>
        <v/>
      </c>
    </row>
    <row r="196" spans="1:69">
      <c r="B196" s="12" t="s">
        <v>133</v>
      </c>
      <c r="C196" s="12">
        <f ca="1">SUM(C186:C195)</f>
        <v>100</v>
      </c>
      <c r="D196" s="12">
        <f ca="1">SUM(D186:D195)</f>
        <v>99.999999999999986</v>
      </c>
      <c r="E196" s="12">
        <f ca="1">SUM(E186:E195)</f>
        <v>100</v>
      </c>
      <c r="F196" s="12">
        <f ca="1">SUM(F186:F195)</f>
        <v>100</v>
      </c>
      <c r="G196" s="12">
        <f ca="1">SUM(G186:G195)</f>
        <v>100</v>
      </c>
      <c r="I196" s="84">
        <v>192</v>
      </c>
      <c r="J196" s="83"/>
      <c r="K196" s="83"/>
      <c r="L196" s="83"/>
      <c r="M196" s="83"/>
      <c r="N196" s="83"/>
      <c r="P196" s="46">
        <v>192</v>
      </c>
      <c r="Q196" s="43" t="str">
        <f>IF($I196&lt;C$14,MIN(Payline!J$5/10,COUNTIF(J194:J196,$Q$1))+MIN(Payline!J$4/10,COUNTIF(J195:J197,$Q$1))+MIN(Payline!J$3/10,COUNTIF(J196:J198,$Q$1)),"")</f>
        <v/>
      </c>
      <c r="R196" s="43" t="str">
        <f>IF($I196&lt;D$14,MIN(Payline!K$5/10,COUNTIF(K194:K196,$Q$1))+MIN(Payline!K$4/10,COUNTIF(K195:K197,$Q$1))+MIN(Payline!K$3/10,COUNTIF(K196:K198,$Q$1)),"")</f>
        <v/>
      </c>
      <c r="S196" s="43" t="str">
        <f>IF($I196&lt;E$14,MIN(Payline!L$5/10,COUNTIF(L194:L196,$Q$1))+MIN(Payline!L$4/10,COUNTIF(L195:L197,$Q$1))+MIN(Payline!L$3/10,COUNTIF(L196:L198,$Q$1)),"")</f>
        <v/>
      </c>
      <c r="T196" s="43" t="str">
        <f>IF($I196&lt;F$14,MIN(Payline!M$5/10,COUNTIF(M194:M196,$Q$1))+MIN(Payline!M$4/10,COUNTIF(M195:M197,$Q$1))+MIN(Payline!M$3/10,COUNTIF(M196:M198,$Q$1)),"")</f>
        <v/>
      </c>
      <c r="U196" s="43" t="str">
        <f>IF($I196&lt;G$14,MIN(Payline!N$5/10,COUNTIF(N194:N196,$Q$1))+MIN(Payline!N$4/10,COUNTIF(N195:N197,$Q$1))+MIN(Payline!N$3/10,COUNTIF(N196:N198,$Q$1)),"")</f>
        <v/>
      </c>
      <c r="V196" s="46">
        <v>192</v>
      </c>
      <c r="W196" s="43" t="str">
        <f>IF($I196&lt;C$14,MIN(Payline!J$5/10,COUNTIF(J194:J196,$W$1))+MIN(Payline!J$4/10,COUNTIF(J195:J197,$W$1))+MIN(Payline!J$3/10,COUNTIF(J196:J198,$W$1)),"")</f>
        <v/>
      </c>
      <c r="X196" s="43" t="str">
        <f>IF($I196&lt;D$14,MIN(Payline!K$5/10,COUNTIF(K194:K196,$W$1))+MIN(Payline!K$4/10,COUNTIF(K195:K197,$W$1))+MIN(Payline!K$3/10,COUNTIF(K196:K198,$W$1)),"")</f>
        <v/>
      </c>
      <c r="Y196" s="43" t="str">
        <f>IF($I196&lt;E$14,MIN(Payline!L$5/10,COUNTIF(L194:L196,$W$1))+MIN(Payline!L$4/10,COUNTIF(L195:L197,$W$1))+MIN(Payline!L$3/10,COUNTIF(L196:L198,$W$1)),"")</f>
        <v/>
      </c>
      <c r="Z196" s="43" t="str">
        <f>IF($I196&lt;F$14,MIN(Payline!M$5/10,COUNTIF(M194:M196,$W$1))+MIN(Payline!M$4/10,COUNTIF(M195:M197,$W$1))+MIN(Payline!M$3/10,COUNTIF(M196:M198,$W$1)),"")</f>
        <v/>
      </c>
      <c r="AA196" s="43" t="str">
        <f>IF($I196&lt;G$14,MIN(Payline!N$5/10,COUNTIF(N194:N196,$W$1))+MIN(Payline!N$4/10,COUNTIF(N195:N197,$W$1))+MIN(Payline!N$3/10,COUNTIF(N196:N198,$W$1)),"")</f>
        <v/>
      </c>
      <c r="AB196" s="46">
        <v>192</v>
      </c>
      <c r="AC196" s="43" t="str">
        <f>IF($I196&lt;C$14,MIN(Payline!J$5/10,COUNTIF(J194:J196,$AC$1))+MIN(Payline!J$4/10,COUNTIF(J195:J197,$AC$1))+MIN(Payline!J$3/10,COUNTIF(J196:J198,$AC$1)),"")</f>
        <v/>
      </c>
      <c r="AD196" s="43" t="str">
        <f>IF($I196&lt;D$14,MIN(Payline!K$5/10,COUNTIF(K194:K196,$AC$1))+MIN(Payline!K$4/10,COUNTIF(K195:K197,$AC$1))+MIN(Payline!K$3/10,COUNTIF(K196:K198,$AC$1)),"")</f>
        <v/>
      </c>
      <c r="AE196" s="43" t="str">
        <f>IF($I196&lt;E$14,MIN(Payline!L$5/10,COUNTIF(L194:L196,$AC$1))+MIN(Payline!L$4/10,COUNTIF(L195:L197,$AC$1))+MIN(Payline!L$3/10,COUNTIF(L196:L198,$AC$1)),"")</f>
        <v/>
      </c>
      <c r="AF196" s="43" t="str">
        <f>IF($I196&lt;F$14,MIN(Payline!M$5/10,COUNTIF(M194:M196,$AC$1))+MIN(Payline!M$4/10,COUNTIF(M195:M197,$AC$1))+MIN(Payline!M$3/10,COUNTIF(M196:M198,$AC$1)),"")</f>
        <v/>
      </c>
      <c r="AG196" s="43" t="str">
        <f>IF($I196&lt;G$14,MIN(Payline!N$5/10,COUNTIF(N194:N196,$AC$1))+MIN(Payline!N$4/10,COUNTIF(N195:N197,$AC$1))+MIN(Payline!N$3/10,COUNTIF(N196:N198,$AC$1)),"")</f>
        <v/>
      </c>
      <c r="AH196" s="46">
        <v>192</v>
      </c>
      <c r="AI196" s="43" t="str">
        <f>IF($I196&lt;C$14,MIN(Payline!J$5/10,COUNTIF(J194:J196,$AI$1))+MIN(Payline!J$4/10,COUNTIF(J195:J197,$AI$1))+MIN(Payline!J$3/10,COUNTIF(J196:J198,$AI$1)),"")</f>
        <v/>
      </c>
      <c r="AJ196" s="43" t="str">
        <f>IF($I196&lt;D$14,MIN(Payline!K$5/10,COUNTIF(K194:K196,$AI$1))+MIN(Payline!K$4/10,COUNTIF(K195:K197,$AI$1))+MIN(Payline!K$3/10,COUNTIF(K196:K198,$AI$1)),"")</f>
        <v/>
      </c>
      <c r="AK196" s="43" t="str">
        <f>IF($I196&lt;E$14,MIN(Payline!L$5/10,COUNTIF(L194:L196,$AI$1))+MIN(Payline!L$4/10,COUNTIF(L195:L197,$AI$1))+MIN(Payline!L$3/10,COUNTIF(L196:L198,$AI$1)),"")</f>
        <v/>
      </c>
      <c r="AL196" s="43" t="str">
        <f>IF($I196&lt;F$14,MIN(Payline!M$5/10,COUNTIF(M194:M196,$AI$1))+MIN(Payline!M$4/10,COUNTIF(M195:M197,$AI$1))+MIN(Payline!M$3/10,COUNTIF(M196:M198,$AI$1)),"")</f>
        <v/>
      </c>
      <c r="AM196" s="43" t="str">
        <f>IF($I196&lt;G$14,MIN(Payline!N$5/10,COUNTIF(N194:N196,$AI$1))+MIN(Payline!N$4/10,COUNTIF(N195:N197,$AI$1))+MIN(Payline!N$3/10,COUNTIF(N196:N198,$AI$1)),"")</f>
        <v/>
      </c>
      <c r="AN196" s="46">
        <v>192</v>
      </c>
      <c r="AO196" s="43" t="str">
        <f>IF($I196&lt;C$14,MIN(Payline!J$5/10,COUNTIF(J194:J196,$AO$1))+MIN(Payline!J$4/10,COUNTIF(J195:J197,$AO$1))+MIN(Payline!J$3/10,COUNTIF(J196:J198,$AO$1)),"")</f>
        <v/>
      </c>
      <c r="AP196" s="43" t="str">
        <f>IF($I196&lt;D$14,MIN(Payline!K$5/10,COUNTIF(K194:K196,$AO$1))+MIN(Payline!K$4/10,COUNTIF(K195:K197,$AO$1))+MIN(Payline!K$3/10,COUNTIF(K196:K198,$AO$1)),"")</f>
        <v/>
      </c>
      <c r="AQ196" s="43" t="str">
        <f>IF($I196&lt;E$14,MIN(Payline!L$5/10,COUNTIF(L194:L196,$AO$1))+MIN(Payline!L$4/10,COUNTIF(L195:L197,$AO$1))+MIN(Payline!L$3/10,COUNTIF(L196:L198,$AO$1)),"")</f>
        <v/>
      </c>
      <c r="AR196" s="43" t="str">
        <f>IF($I196&lt;F$14,MIN(Payline!M$5/10,COUNTIF(M194:M196,$AO$1))+MIN(Payline!M$4/10,COUNTIF(M195:M197,$AO$1))+MIN(Payline!M$3/10,COUNTIF(M196:M198,$AO$1)),"")</f>
        <v/>
      </c>
      <c r="AS196" s="43" t="str">
        <f>IF($I196&lt;G$14,MIN(Payline!N$5/10,COUNTIF(N194:N196,$AO$1))+MIN(Payline!N$4/10,COUNTIF(N195:N197,$AO$1))+MIN(Payline!N$3/10,COUNTIF(N196:N198,$AO$1)),"")</f>
        <v/>
      </c>
      <c r="AT196" s="46">
        <v>192</v>
      </c>
      <c r="AU196" s="43" t="str">
        <f>IF($I196&lt;C$14,MIN(Payline!J$5/10,COUNTIF(J194:J196,$AU$1))+MIN(Payline!J$4/10,COUNTIF(J195:J197,$AU$1))+MIN(Payline!J$3/10,COUNTIF(J196:J198,$AU$1)),"")</f>
        <v/>
      </c>
      <c r="AV196" s="43" t="str">
        <f>IF($I196&lt;D$14,MIN(Payline!K$5/10,COUNTIF(K194:K196,$AU$1))+MIN(Payline!K$4/10,COUNTIF(K195:K197,$AU$1))+MIN(Payline!K$3/10,COUNTIF(K196:K198,$AU$1)),"")</f>
        <v/>
      </c>
      <c r="AW196" s="43" t="str">
        <f>IF($I196&lt;E$14,MIN(Payline!L$5/10,COUNTIF(L194:L196,$AU$1))+MIN(Payline!L$4/10,COUNTIF(L195:L197,$AU$1))+MIN(Payline!L$3/10,COUNTIF(L196:L198,$AU$1)),"")</f>
        <v/>
      </c>
      <c r="AX196" s="43" t="str">
        <f>IF($I196&lt;F$14,MIN(Payline!M$5/10,COUNTIF(M194:M196,$AU$1))+MIN(Payline!M$4/10,COUNTIF(M195:M197,$AU$1))+MIN(Payline!M$3/10,COUNTIF(M196:M198,$AU$1)),"")</f>
        <v/>
      </c>
      <c r="AY196" s="43" t="str">
        <f>IF($I196&lt;G$14,MIN(Payline!N$5/10,COUNTIF(N194:N196,$AU$1))+MIN(Payline!N$4/10,COUNTIF(N195:N197,$AU$1))+MIN(Payline!N$3/10,COUNTIF(N196:N198,$AU$1)),"")</f>
        <v/>
      </c>
      <c r="AZ196" s="46">
        <v>192</v>
      </c>
      <c r="BA196" s="43" t="str">
        <f>IF($I196&lt;C$14,MIN(Payline!J$5/10,COUNTIF(J194:J196,$BA$1))+MIN(Payline!J$4/10,COUNTIF(J195:J197,$BA$1))+MIN(Payline!J$3/10,COUNTIF(J196:J198,$BA$1)),"")</f>
        <v/>
      </c>
      <c r="BB196" s="43" t="str">
        <f>IF($I196&lt;D$14,MIN(Payline!K$5/10,COUNTIF(K194:K196,$BA$1))+MIN(Payline!K$4/10,COUNTIF(K195:K197,$BA$1))+MIN(Payline!K$3/10,COUNTIF(K196:K198,$BA$1)),"")</f>
        <v/>
      </c>
      <c r="BC196" s="43" t="str">
        <f>IF($I196&lt;E$14,MIN(Payline!L$5/10,COUNTIF(L194:L196,$BA$1))+MIN(Payline!L$4/10,COUNTIF(L195:L197,$BA$1))+MIN(Payline!L$3/10,COUNTIF(L196:L198,$BA$1)),"")</f>
        <v/>
      </c>
      <c r="BD196" s="43" t="str">
        <f>IF($I196&lt;F$14,MIN(Payline!M$5/10,COUNTIF(M194:M196,$BA$1))+MIN(Payline!M$4/10,COUNTIF(M195:M197,$BA$1))+MIN(Payline!M$3/10,COUNTIF(M196:M198,$BA$1)),"")</f>
        <v/>
      </c>
      <c r="BE196" s="43" t="str">
        <f>IF($I196&lt;G$14,MIN(Payline!N$5/10,COUNTIF(N194:N196,$BA$1))+MIN(Payline!N$4/10,COUNTIF(N195:N197,$BA$1))+MIN(Payline!N$3/10,COUNTIF(N196:N198,$BA$1)),"")</f>
        <v/>
      </c>
      <c r="BF196" s="46">
        <v>192</v>
      </c>
      <c r="BG196" s="43" t="str">
        <f>IF($I196&lt;C$14,MIN(Payline!J$5/10,COUNTIF(J194:J196,$BG$1))+MIN(Payline!J$4/10,COUNTIF(J195:J197,$BG$1))+MIN(Payline!J$3/10,COUNTIF(J196:J198,$BG$1)),"")</f>
        <v/>
      </c>
      <c r="BH196" s="43" t="str">
        <f>IF($I196&lt;D$14,MIN(Payline!K$5/10,COUNTIF(K194:K196,$BG$1))+MIN(Payline!K$4/10,COUNTIF(K195:K197,$BG$1))+MIN(Payline!K$3/10,COUNTIF(K196:K198,$BG$1)),"")</f>
        <v/>
      </c>
      <c r="BI196" s="43" t="str">
        <f>IF($I196&lt;E$14,MIN(Payline!L$5/10,COUNTIF(L194:L196,$BG$1))+MIN(Payline!L$4/10,COUNTIF(L195:L197,$BG$1))+MIN(Payline!L$3/10,COUNTIF(L196:L198,$BG$1)),"")</f>
        <v/>
      </c>
      <c r="BJ196" s="43" t="str">
        <f>IF($I196&lt;F$14,MIN(Payline!M$5/10,COUNTIF(M194:M196,$BG$1))+MIN(Payline!M$4/10,COUNTIF(M195:M197,$BG$1))+MIN(Payline!M$3/10,COUNTIF(M196:M198,$BG$1)),"")</f>
        <v/>
      </c>
      <c r="BK196" s="43" t="str">
        <f>IF($I196&lt;G$14,MIN(Payline!N$5/10,COUNTIF(N194:N196,$BG$1))+MIN(Payline!N$4/10,COUNTIF(N195:N197,$BG$1))+MIN(Payline!N$3/10,COUNTIF(N196:N198,$BG$1)),"")</f>
        <v/>
      </c>
      <c r="BL196" s="46">
        <v>192</v>
      </c>
      <c r="BM196" s="43" t="str">
        <f>IF($I196&lt;C$14,MIN(Payline!J$5/10,COUNTIF(J194:J196,$BM$1))+MIN(Payline!J$4/10,COUNTIF(J195:J197,$BM$1))+MIN(Payline!J$3/10,COUNTIF(J196:J198,$BM$1)),"")</f>
        <v/>
      </c>
      <c r="BN196" s="43" t="str">
        <f>IF($I196&lt;D$14,MIN(Payline!K$5/10,COUNTIF(K194:K196,$BM$1))+MIN(Payline!K$4/10,COUNTIF(K195:K197,$BM$1))+MIN(Payline!K$3/10,COUNTIF(K196:K198,$BM$1)),"")</f>
        <v/>
      </c>
      <c r="BO196" s="43" t="str">
        <f>IF($I196&lt;E$14,MIN(Payline!L$5/10,COUNTIF(L194:L196,$BM$1))+MIN(Payline!L$4/10,COUNTIF(L195:L197,$BM$1))+MIN(Payline!L$3/10,COUNTIF(L196:L198,$BM$1)),"")</f>
        <v/>
      </c>
      <c r="BP196" s="43" t="str">
        <f>IF($I196&lt;F$14,MIN(Payline!M$5/10,COUNTIF(M194:M196,$BM$1))+MIN(Payline!M$4/10,COUNTIF(M195:M197,$BM$1))+MIN(Payline!M$3/10,COUNTIF(M196:M198,$BM$1)),"")</f>
        <v/>
      </c>
      <c r="BQ196" s="161" t="str">
        <f>IF($I196&lt;G$14,MIN(Payline!N$5/10,COUNTIF(N194:N196,$BM$1))+MIN(Payline!N$4/10,COUNTIF(N195:N197,$BM$1))+MIN(Payline!N$3/10,COUNTIF(N196:N198,$BM$1)),"")</f>
        <v/>
      </c>
    </row>
    <row r="197" spans="1:69">
      <c r="I197" s="84">
        <v>193</v>
      </c>
      <c r="J197" s="83"/>
      <c r="K197" s="83"/>
      <c r="L197" s="83"/>
      <c r="M197" s="83"/>
      <c r="N197" s="83"/>
      <c r="P197" s="46">
        <v>193</v>
      </c>
      <c r="Q197" s="43" t="str">
        <f>IF($I197&lt;C$14,MIN(Payline!J$5/10,COUNTIF(J195:J197,$Q$1))+MIN(Payline!J$4/10,COUNTIF(J196:J198,$Q$1))+MIN(Payline!J$3/10,COUNTIF(J197:J199,$Q$1)),"")</f>
        <v/>
      </c>
      <c r="R197" s="43" t="str">
        <f>IF($I197&lt;D$14,MIN(Payline!K$5/10,COUNTIF(K195:K197,$Q$1))+MIN(Payline!K$4/10,COUNTIF(K196:K198,$Q$1))+MIN(Payline!K$3/10,COUNTIF(K197:K199,$Q$1)),"")</f>
        <v/>
      </c>
      <c r="S197" s="43" t="str">
        <f>IF($I197&lt;E$14,MIN(Payline!L$5/10,COUNTIF(L195:L197,$Q$1))+MIN(Payline!L$4/10,COUNTIF(L196:L198,$Q$1))+MIN(Payline!L$3/10,COUNTIF(L197:L199,$Q$1)),"")</f>
        <v/>
      </c>
      <c r="T197" s="43" t="str">
        <f>IF($I197&lt;F$14,MIN(Payline!M$5/10,COUNTIF(M195:M197,$Q$1))+MIN(Payline!M$4/10,COUNTIF(M196:M198,$Q$1))+MIN(Payline!M$3/10,COUNTIF(M197:M199,$Q$1)),"")</f>
        <v/>
      </c>
      <c r="U197" s="43" t="str">
        <f>IF($I197&lt;G$14,MIN(Payline!N$5/10,COUNTIF(N195:N197,$Q$1))+MIN(Payline!N$4/10,COUNTIF(N196:N198,$Q$1))+MIN(Payline!N$3/10,COUNTIF(N197:N199,$Q$1)),"")</f>
        <v/>
      </c>
      <c r="V197" s="46">
        <v>193</v>
      </c>
      <c r="W197" s="43" t="str">
        <f>IF($I197&lt;C$14,MIN(Payline!J$5/10,COUNTIF(J195:J197,$W$1))+MIN(Payline!J$4/10,COUNTIF(J196:J198,$W$1))+MIN(Payline!J$3/10,COUNTIF(J197:J199,$W$1)),"")</f>
        <v/>
      </c>
      <c r="X197" s="43" t="str">
        <f>IF($I197&lt;D$14,MIN(Payline!K$5/10,COUNTIF(K195:K197,$W$1))+MIN(Payline!K$4/10,COUNTIF(K196:K198,$W$1))+MIN(Payline!K$3/10,COUNTIF(K197:K199,$W$1)),"")</f>
        <v/>
      </c>
      <c r="Y197" s="43" t="str">
        <f>IF($I197&lt;E$14,MIN(Payline!L$5/10,COUNTIF(L195:L197,$W$1))+MIN(Payline!L$4/10,COUNTIF(L196:L198,$W$1))+MIN(Payline!L$3/10,COUNTIF(L197:L199,$W$1)),"")</f>
        <v/>
      </c>
      <c r="Z197" s="43" t="str">
        <f>IF($I197&lt;F$14,MIN(Payline!M$5/10,COUNTIF(M195:M197,$W$1))+MIN(Payline!M$4/10,COUNTIF(M196:M198,$W$1))+MIN(Payline!M$3/10,COUNTIF(M197:M199,$W$1)),"")</f>
        <v/>
      </c>
      <c r="AA197" s="43" t="str">
        <f>IF($I197&lt;G$14,MIN(Payline!N$5/10,COUNTIF(N195:N197,$W$1))+MIN(Payline!N$4/10,COUNTIF(N196:N198,$W$1))+MIN(Payline!N$3/10,COUNTIF(N197:N199,$W$1)),"")</f>
        <v/>
      </c>
      <c r="AB197" s="46">
        <v>193</v>
      </c>
      <c r="AC197" s="43" t="str">
        <f>IF($I197&lt;C$14,MIN(Payline!J$5/10,COUNTIF(J195:J197,$AC$1))+MIN(Payline!J$4/10,COUNTIF(J196:J198,$AC$1))+MIN(Payline!J$3/10,COUNTIF(J197:J199,$AC$1)),"")</f>
        <v/>
      </c>
      <c r="AD197" s="43" t="str">
        <f>IF($I197&lt;D$14,MIN(Payline!K$5/10,COUNTIF(K195:K197,$AC$1))+MIN(Payline!K$4/10,COUNTIF(K196:K198,$AC$1))+MIN(Payline!K$3/10,COUNTIF(K197:K199,$AC$1)),"")</f>
        <v/>
      </c>
      <c r="AE197" s="43" t="str">
        <f>IF($I197&lt;E$14,MIN(Payline!L$5/10,COUNTIF(L195:L197,$AC$1))+MIN(Payline!L$4/10,COUNTIF(L196:L198,$AC$1))+MIN(Payline!L$3/10,COUNTIF(L197:L199,$AC$1)),"")</f>
        <v/>
      </c>
      <c r="AF197" s="43" t="str">
        <f>IF($I197&lt;F$14,MIN(Payline!M$5/10,COUNTIF(M195:M197,$AC$1))+MIN(Payline!M$4/10,COUNTIF(M196:M198,$AC$1))+MIN(Payline!M$3/10,COUNTIF(M197:M199,$AC$1)),"")</f>
        <v/>
      </c>
      <c r="AG197" s="43" t="str">
        <f>IF($I197&lt;G$14,MIN(Payline!N$5/10,COUNTIF(N195:N197,$AC$1))+MIN(Payline!N$4/10,COUNTIF(N196:N198,$AC$1))+MIN(Payline!N$3/10,COUNTIF(N197:N199,$AC$1)),"")</f>
        <v/>
      </c>
      <c r="AH197" s="46">
        <v>193</v>
      </c>
      <c r="AI197" s="43" t="str">
        <f>IF($I197&lt;C$14,MIN(Payline!J$5/10,COUNTIF(J195:J197,$AI$1))+MIN(Payline!J$4/10,COUNTIF(J196:J198,$AI$1))+MIN(Payline!J$3/10,COUNTIF(J197:J199,$AI$1)),"")</f>
        <v/>
      </c>
      <c r="AJ197" s="43" t="str">
        <f>IF($I197&lt;D$14,MIN(Payline!K$5/10,COUNTIF(K195:K197,$AI$1))+MIN(Payline!K$4/10,COUNTIF(K196:K198,$AI$1))+MIN(Payline!K$3/10,COUNTIF(K197:K199,$AI$1)),"")</f>
        <v/>
      </c>
      <c r="AK197" s="43" t="str">
        <f>IF($I197&lt;E$14,MIN(Payline!L$5/10,COUNTIF(L195:L197,$AI$1))+MIN(Payline!L$4/10,COUNTIF(L196:L198,$AI$1))+MIN(Payline!L$3/10,COUNTIF(L197:L199,$AI$1)),"")</f>
        <v/>
      </c>
      <c r="AL197" s="43" t="str">
        <f>IF($I197&lt;F$14,MIN(Payline!M$5/10,COUNTIF(M195:M197,$AI$1))+MIN(Payline!M$4/10,COUNTIF(M196:M198,$AI$1))+MIN(Payline!M$3/10,COUNTIF(M197:M199,$AI$1)),"")</f>
        <v/>
      </c>
      <c r="AM197" s="43" t="str">
        <f>IF($I197&lt;G$14,MIN(Payline!N$5/10,COUNTIF(N195:N197,$AI$1))+MIN(Payline!N$4/10,COUNTIF(N196:N198,$AI$1))+MIN(Payline!N$3/10,COUNTIF(N197:N199,$AI$1)),"")</f>
        <v/>
      </c>
      <c r="AN197" s="46">
        <v>193</v>
      </c>
      <c r="AO197" s="43" t="str">
        <f>IF($I197&lt;C$14,MIN(Payline!J$5/10,COUNTIF(J195:J197,$AO$1))+MIN(Payline!J$4/10,COUNTIF(J196:J198,$AO$1))+MIN(Payline!J$3/10,COUNTIF(J197:J199,$AO$1)),"")</f>
        <v/>
      </c>
      <c r="AP197" s="43" t="str">
        <f>IF($I197&lt;D$14,MIN(Payline!K$5/10,COUNTIF(K195:K197,$AO$1))+MIN(Payline!K$4/10,COUNTIF(K196:K198,$AO$1))+MIN(Payline!K$3/10,COUNTIF(K197:K199,$AO$1)),"")</f>
        <v/>
      </c>
      <c r="AQ197" s="43" t="str">
        <f>IF($I197&lt;E$14,MIN(Payline!L$5/10,COUNTIF(L195:L197,$AO$1))+MIN(Payline!L$4/10,COUNTIF(L196:L198,$AO$1))+MIN(Payline!L$3/10,COUNTIF(L197:L199,$AO$1)),"")</f>
        <v/>
      </c>
      <c r="AR197" s="43" t="str">
        <f>IF($I197&lt;F$14,MIN(Payline!M$5/10,COUNTIF(M195:M197,$AO$1))+MIN(Payline!M$4/10,COUNTIF(M196:M198,$AO$1))+MIN(Payline!M$3/10,COUNTIF(M197:M199,$AO$1)),"")</f>
        <v/>
      </c>
      <c r="AS197" s="43" t="str">
        <f>IF($I197&lt;G$14,MIN(Payline!N$5/10,COUNTIF(N195:N197,$AO$1))+MIN(Payline!N$4/10,COUNTIF(N196:N198,$AO$1))+MIN(Payline!N$3/10,COUNTIF(N197:N199,$AO$1)),"")</f>
        <v/>
      </c>
      <c r="AT197" s="46">
        <v>193</v>
      </c>
      <c r="AU197" s="43" t="str">
        <f>IF($I197&lt;C$14,MIN(Payline!J$5/10,COUNTIF(J195:J197,$AU$1))+MIN(Payline!J$4/10,COUNTIF(J196:J198,$AU$1))+MIN(Payline!J$3/10,COUNTIF(J197:J199,$AU$1)),"")</f>
        <v/>
      </c>
      <c r="AV197" s="43" t="str">
        <f>IF($I197&lt;D$14,MIN(Payline!K$5/10,COUNTIF(K195:K197,$AU$1))+MIN(Payline!K$4/10,COUNTIF(K196:K198,$AU$1))+MIN(Payline!K$3/10,COUNTIF(K197:K199,$AU$1)),"")</f>
        <v/>
      </c>
      <c r="AW197" s="43" t="str">
        <f>IF($I197&lt;E$14,MIN(Payline!L$5/10,COUNTIF(L195:L197,$AU$1))+MIN(Payline!L$4/10,COUNTIF(L196:L198,$AU$1))+MIN(Payline!L$3/10,COUNTIF(L197:L199,$AU$1)),"")</f>
        <v/>
      </c>
      <c r="AX197" s="43" t="str">
        <f>IF($I197&lt;F$14,MIN(Payline!M$5/10,COUNTIF(M195:M197,$AU$1))+MIN(Payline!M$4/10,COUNTIF(M196:M198,$AU$1))+MIN(Payline!M$3/10,COUNTIF(M197:M199,$AU$1)),"")</f>
        <v/>
      </c>
      <c r="AY197" s="43" t="str">
        <f>IF($I197&lt;G$14,MIN(Payline!N$5/10,COUNTIF(N195:N197,$AU$1))+MIN(Payline!N$4/10,COUNTIF(N196:N198,$AU$1))+MIN(Payline!N$3/10,COUNTIF(N197:N199,$AU$1)),"")</f>
        <v/>
      </c>
      <c r="AZ197" s="46">
        <v>193</v>
      </c>
      <c r="BA197" s="43" t="str">
        <f>IF($I197&lt;C$14,MIN(Payline!J$5/10,COUNTIF(J195:J197,$BA$1))+MIN(Payline!J$4/10,COUNTIF(J196:J198,$BA$1))+MIN(Payline!J$3/10,COUNTIF(J197:J199,$BA$1)),"")</f>
        <v/>
      </c>
      <c r="BB197" s="43" t="str">
        <f>IF($I197&lt;D$14,MIN(Payline!K$5/10,COUNTIF(K195:K197,$BA$1))+MIN(Payline!K$4/10,COUNTIF(K196:K198,$BA$1))+MIN(Payline!K$3/10,COUNTIF(K197:K199,$BA$1)),"")</f>
        <v/>
      </c>
      <c r="BC197" s="43" t="str">
        <f>IF($I197&lt;E$14,MIN(Payline!L$5/10,COUNTIF(L195:L197,$BA$1))+MIN(Payline!L$4/10,COUNTIF(L196:L198,$BA$1))+MIN(Payline!L$3/10,COUNTIF(L197:L199,$BA$1)),"")</f>
        <v/>
      </c>
      <c r="BD197" s="43" t="str">
        <f>IF($I197&lt;F$14,MIN(Payline!M$5/10,COUNTIF(M195:M197,$BA$1))+MIN(Payline!M$4/10,COUNTIF(M196:M198,$BA$1))+MIN(Payline!M$3/10,COUNTIF(M197:M199,$BA$1)),"")</f>
        <v/>
      </c>
      <c r="BE197" s="43" t="str">
        <f>IF($I197&lt;G$14,MIN(Payline!N$5/10,COUNTIF(N195:N197,$BA$1))+MIN(Payline!N$4/10,COUNTIF(N196:N198,$BA$1))+MIN(Payline!N$3/10,COUNTIF(N197:N199,$BA$1)),"")</f>
        <v/>
      </c>
      <c r="BF197" s="46">
        <v>193</v>
      </c>
      <c r="BG197" s="43" t="str">
        <f>IF($I197&lt;C$14,MIN(Payline!J$5/10,COUNTIF(J195:J197,$BG$1))+MIN(Payline!J$4/10,COUNTIF(J196:J198,$BG$1))+MIN(Payline!J$3/10,COUNTIF(J197:J199,$BG$1)),"")</f>
        <v/>
      </c>
      <c r="BH197" s="43" t="str">
        <f>IF($I197&lt;D$14,MIN(Payline!K$5/10,COUNTIF(K195:K197,$BG$1))+MIN(Payline!K$4/10,COUNTIF(K196:K198,$BG$1))+MIN(Payline!K$3/10,COUNTIF(K197:K199,$BG$1)),"")</f>
        <v/>
      </c>
      <c r="BI197" s="43" t="str">
        <f>IF($I197&lt;E$14,MIN(Payline!L$5/10,COUNTIF(L195:L197,$BG$1))+MIN(Payline!L$4/10,COUNTIF(L196:L198,$BG$1))+MIN(Payline!L$3/10,COUNTIF(L197:L199,$BG$1)),"")</f>
        <v/>
      </c>
      <c r="BJ197" s="43" t="str">
        <f>IF($I197&lt;F$14,MIN(Payline!M$5/10,COUNTIF(M195:M197,$BG$1))+MIN(Payline!M$4/10,COUNTIF(M196:M198,$BG$1))+MIN(Payline!M$3/10,COUNTIF(M197:M199,$BG$1)),"")</f>
        <v/>
      </c>
      <c r="BK197" s="43" t="str">
        <f>IF($I197&lt;G$14,MIN(Payline!N$5/10,COUNTIF(N195:N197,$BG$1))+MIN(Payline!N$4/10,COUNTIF(N196:N198,$BG$1))+MIN(Payline!N$3/10,COUNTIF(N197:N199,$BG$1)),"")</f>
        <v/>
      </c>
      <c r="BL197" s="46">
        <v>193</v>
      </c>
      <c r="BM197" s="43" t="str">
        <f>IF($I197&lt;C$14,MIN(Payline!J$5/10,COUNTIF(J195:J197,$BM$1))+MIN(Payline!J$4/10,COUNTIF(J196:J198,$BM$1))+MIN(Payline!J$3/10,COUNTIF(J197:J199,$BM$1)),"")</f>
        <v/>
      </c>
      <c r="BN197" s="43" t="str">
        <f>IF($I197&lt;D$14,MIN(Payline!K$5/10,COUNTIF(K195:K197,$BM$1))+MIN(Payline!K$4/10,COUNTIF(K196:K198,$BM$1))+MIN(Payline!K$3/10,COUNTIF(K197:K199,$BM$1)),"")</f>
        <v/>
      </c>
      <c r="BO197" s="43" t="str">
        <f>IF($I197&lt;E$14,MIN(Payline!L$5/10,COUNTIF(L195:L197,$BM$1))+MIN(Payline!L$4/10,COUNTIF(L196:L198,$BM$1))+MIN(Payline!L$3/10,COUNTIF(L197:L199,$BM$1)),"")</f>
        <v/>
      </c>
      <c r="BP197" s="43" t="str">
        <f>IF($I197&lt;F$14,MIN(Payline!M$5/10,COUNTIF(M195:M197,$BM$1))+MIN(Payline!M$4/10,COUNTIF(M196:M198,$BM$1))+MIN(Payline!M$3/10,COUNTIF(M197:M199,$BM$1)),"")</f>
        <v/>
      </c>
      <c r="BQ197" s="161" t="str">
        <f>IF($I197&lt;G$14,MIN(Payline!N$5/10,COUNTIF(N195:N197,$BM$1))+MIN(Payline!N$4/10,COUNTIF(N196:N198,$BM$1))+MIN(Payline!N$3/10,COUNTIF(N197:N199,$BM$1)),"")</f>
        <v/>
      </c>
    </row>
    <row r="198" spans="1:69" ht="16.5" thickBot="1">
      <c r="A198" s="111" t="s">
        <v>204</v>
      </c>
      <c r="C198" s="110"/>
      <c r="I198" s="84">
        <v>194</v>
      </c>
      <c r="J198" s="83"/>
      <c r="K198" s="83"/>
      <c r="L198" s="83"/>
      <c r="M198" s="83"/>
      <c r="N198" s="83"/>
      <c r="P198" s="46">
        <v>194</v>
      </c>
      <c r="Q198" s="43" t="str">
        <f>IF($I198&lt;C$14,MIN(Payline!J$5/10,COUNTIF(J196:J198,$Q$1))+MIN(Payline!J$4/10,COUNTIF(J197:J199,$Q$1))+MIN(Payline!J$3/10,COUNTIF(J198:J200,$Q$1)),"")</f>
        <v/>
      </c>
      <c r="R198" s="43" t="str">
        <f>IF($I198&lt;D$14,MIN(Payline!K$5/10,COUNTIF(K196:K198,$Q$1))+MIN(Payline!K$4/10,COUNTIF(K197:K199,$Q$1))+MIN(Payline!K$3/10,COUNTIF(K198:K200,$Q$1)),"")</f>
        <v/>
      </c>
      <c r="S198" s="43" t="str">
        <f>IF($I198&lt;E$14,MIN(Payline!L$5/10,COUNTIF(L196:L198,$Q$1))+MIN(Payline!L$4/10,COUNTIF(L197:L199,$Q$1))+MIN(Payline!L$3/10,COUNTIF(L198:L200,$Q$1)),"")</f>
        <v/>
      </c>
      <c r="T198" s="43" t="str">
        <f>IF($I198&lt;F$14,MIN(Payline!M$5/10,COUNTIF(M196:M198,$Q$1))+MIN(Payline!M$4/10,COUNTIF(M197:M199,$Q$1))+MIN(Payline!M$3/10,COUNTIF(M198:M200,$Q$1)),"")</f>
        <v/>
      </c>
      <c r="U198" s="43" t="str">
        <f>IF($I198&lt;G$14,MIN(Payline!N$5/10,COUNTIF(N196:N198,$Q$1))+MIN(Payline!N$4/10,COUNTIF(N197:N199,$Q$1))+MIN(Payline!N$3/10,COUNTIF(N198:N200,$Q$1)),"")</f>
        <v/>
      </c>
      <c r="V198" s="46">
        <v>194</v>
      </c>
      <c r="W198" s="43" t="str">
        <f>IF($I198&lt;C$14,MIN(Payline!J$5/10,COUNTIF(J196:J198,$W$1))+MIN(Payline!J$4/10,COUNTIF(J197:J199,$W$1))+MIN(Payline!J$3/10,COUNTIF(J198:J200,$W$1)),"")</f>
        <v/>
      </c>
      <c r="X198" s="43" t="str">
        <f>IF($I198&lt;D$14,MIN(Payline!K$5/10,COUNTIF(K196:K198,$W$1))+MIN(Payline!K$4/10,COUNTIF(K197:K199,$W$1))+MIN(Payline!K$3/10,COUNTIF(K198:K200,$W$1)),"")</f>
        <v/>
      </c>
      <c r="Y198" s="43" t="str">
        <f>IF($I198&lt;E$14,MIN(Payline!L$5/10,COUNTIF(L196:L198,$W$1))+MIN(Payline!L$4/10,COUNTIF(L197:L199,$W$1))+MIN(Payline!L$3/10,COUNTIF(L198:L200,$W$1)),"")</f>
        <v/>
      </c>
      <c r="Z198" s="43" t="str">
        <f>IF($I198&lt;F$14,MIN(Payline!M$5/10,COUNTIF(M196:M198,$W$1))+MIN(Payline!M$4/10,COUNTIF(M197:M199,$W$1))+MIN(Payline!M$3/10,COUNTIF(M198:M200,$W$1)),"")</f>
        <v/>
      </c>
      <c r="AA198" s="43" t="str">
        <f>IF($I198&lt;G$14,MIN(Payline!N$5/10,COUNTIF(N196:N198,$W$1))+MIN(Payline!N$4/10,COUNTIF(N197:N199,$W$1))+MIN(Payline!N$3/10,COUNTIF(N198:N200,$W$1)),"")</f>
        <v/>
      </c>
      <c r="AB198" s="46">
        <v>194</v>
      </c>
      <c r="AC198" s="43" t="str">
        <f>IF($I198&lt;C$14,MIN(Payline!J$5/10,COUNTIF(J196:J198,$AC$1))+MIN(Payline!J$4/10,COUNTIF(J197:J199,$AC$1))+MIN(Payline!J$3/10,COUNTIF(J198:J200,$AC$1)),"")</f>
        <v/>
      </c>
      <c r="AD198" s="43" t="str">
        <f>IF($I198&lt;D$14,MIN(Payline!K$5/10,COUNTIF(K196:K198,$AC$1))+MIN(Payline!K$4/10,COUNTIF(K197:K199,$AC$1))+MIN(Payline!K$3/10,COUNTIF(K198:K200,$AC$1)),"")</f>
        <v/>
      </c>
      <c r="AE198" s="43" t="str">
        <f>IF($I198&lt;E$14,MIN(Payline!L$5/10,COUNTIF(L196:L198,$AC$1))+MIN(Payline!L$4/10,COUNTIF(L197:L199,$AC$1))+MIN(Payline!L$3/10,COUNTIF(L198:L200,$AC$1)),"")</f>
        <v/>
      </c>
      <c r="AF198" s="43" t="str">
        <f>IF($I198&lt;F$14,MIN(Payline!M$5/10,COUNTIF(M196:M198,$AC$1))+MIN(Payline!M$4/10,COUNTIF(M197:M199,$AC$1))+MIN(Payline!M$3/10,COUNTIF(M198:M200,$AC$1)),"")</f>
        <v/>
      </c>
      <c r="AG198" s="43" t="str">
        <f>IF($I198&lt;G$14,MIN(Payline!N$5/10,COUNTIF(N196:N198,$AC$1))+MIN(Payline!N$4/10,COUNTIF(N197:N199,$AC$1))+MIN(Payline!N$3/10,COUNTIF(N198:N200,$AC$1)),"")</f>
        <v/>
      </c>
      <c r="AH198" s="46">
        <v>194</v>
      </c>
      <c r="AI198" s="43" t="str">
        <f>IF($I198&lt;C$14,MIN(Payline!J$5/10,COUNTIF(J196:J198,$AI$1))+MIN(Payline!J$4/10,COUNTIF(J197:J199,$AI$1))+MIN(Payline!J$3/10,COUNTIF(J198:J200,$AI$1)),"")</f>
        <v/>
      </c>
      <c r="AJ198" s="43" t="str">
        <f>IF($I198&lt;D$14,MIN(Payline!K$5/10,COUNTIF(K196:K198,$AI$1))+MIN(Payline!K$4/10,COUNTIF(K197:K199,$AI$1))+MIN(Payline!K$3/10,COUNTIF(K198:K200,$AI$1)),"")</f>
        <v/>
      </c>
      <c r="AK198" s="43" t="str">
        <f>IF($I198&lt;E$14,MIN(Payline!L$5/10,COUNTIF(L196:L198,$AI$1))+MIN(Payline!L$4/10,COUNTIF(L197:L199,$AI$1))+MIN(Payline!L$3/10,COUNTIF(L198:L200,$AI$1)),"")</f>
        <v/>
      </c>
      <c r="AL198" s="43" t="str">
        <f>IF($I198&lt;F$14,MIN(Payline!M$5/10,COUNTIF(M196:M198,$AI$1))+MIN(Payline!M$4/10,COUNTIF(M197:M199,$AI$1))+MIN(Payline!M$3/10,COUNTIF(M198:M200,$AI$1)),"")</f>
        <v/>
      </c>
      <c r="AM198" s="43" t="str">
        <f>IF($I198&lt;G$14,MIN(Payline!N$5/10,COUNTIF(N196:N198,$AI$1))+MIN(Payline!N$4/10,COUNTIF(N197:N199,$AI$1))+MIN(Payline!N$3/10,COUNTIF(N198:N200,$AI$1)),"")</f>
        <v/>
      </c>
      <c r="AN198" s="46">
        <v>194</v>
      </c>
      <c r="AO198" s="43" t="str">
        <f>IF($I198&lt;C$14,MIN(Payline!J$5/10,COUNTIF(J196:J198,$AO$1))+MIN(Payline!J$4/10,COUNTIF(J197:J199,$AO$1))+MIN(Payline!J$3/10,COUNTIF(J198:J200,$AO$1)),"")</f>
        <v/>
      </c>
      <c r="AP198" s="43" t="str">
        <f>IF($I198&lt;D$14,MIN(Payline!K$5/10,COUNTIF(K196:K198,$AO$1))+MIN(Payline!K$4/10,COUNTIF(K197:K199,$AO$1))+MIN(Payline!K$3/10,COUNTIF(K198:K200,$AO$1)),"")</f>
        <v/>
      </c>
      <c r="AQ198" s="43" t="str">
        <f>IF($I198&lt;E$14,MIN(Payline!L$5/10,COUNTIF(L196:L198,$AO$1))+MIN(Payline!L$4/10,COUNTIF(L197:L199,$AO$1))+MIN(Payline!L$3/10,COUNTIF(L198:L200,$AO$1)),"")</f>
        <v/>
      </c>
      <c r="AR198" s="43" t="str">
        <f>IF($I198&lt;F$14,MIN(Payline!M$5/10,COUNTIF(M196:M198,$AO$1))+MIN(Payline!M$4/10,COUNTIF(M197:M199,$AO$1))+MIN(Payline!M$3/10,COUNTIF(M198:M200,$AO$1)),"")</f>
        <v/>
      </c>
      <c r="AS198" s="43" t="str">
        <f>IF($I198&lt;G$14,MIN(Payline!N$5/10,COUNTIF(N196:N198,$AO$1))+MIN(Payline!N$4/10,COUNTIF(N197:N199,$AO$1))+MIN(Payline!N$3/10,COUNTIF(N198:N200,$AO$1)),"")</f>
        <v/>
      </c>
      <c r="AT198" s="46">
        <v>194</v>
      </c>
      <c r="AU198" s="43" t="str">
        <f>IF($I198&lt;C$14,MIN(Payline!J$5/10,COUNTIF(J196:J198,$AU$1))+MIN(Payline!J$4/10,COUNTIF(J197:J199,$AU$1))+MIN(Payline!J$3/10,COUNTIF(J198:J200,$AU$1)),"")</f>
        <v/>
      </c>
      <c r="AV198" s="43" t="str">
        <f>IF($I198&lt;D$14,MIN(Payline!K$5/10,COUNTIF(K196:K198,$AU$1))+MIN(Payline!K$4/10,COUNTIF(K197:K199,$AU$1))+MIN(Payline!K$3/10,COUNTIF(K198:K200,$AU$1)),"")</f>
        <v/>
      </c>
      <c r="AW198" s="43" t="str">
        <f>IF($I198&lt;E$14,MIN(Payline!L$5/10,COUNTIF(L196:L198,$AU$1))+MIN(Payline!L$4/10,COUNTIF(L197:L199,$AU$1))+MIN(Payline!L$3/10,COUNTIF(L198:L200,$AU$1)),"")</f>
        <v/>
      </c>
      <c r="AX198" s="43" t="str">
        <f>IF($I198&lt;F$14,MIN(Payline!M$5/10,COUNTIF(M196:M198,$AU$1))+MIN(Payline!M$4/10,COUNTIF(M197:M199,$AU$1))+MIN(Payline!M$3/10,COUNTIF(M198:M200,$AU$1)),"")</f>
        <v/>
      </c>
      <c r="AY198" s="43" t="str">
        <f>IF($I198&lt;G$14,MIN(Payline!N$5/10,COUNTIF(N196:N198,$AU$1))+MIN(Payline!N$4/10,COUNTIF(N197:N199,$AU$1))+MIN(Payline!N$3/10,COUNTIF(N198:N200,$AU$1)),"")</f>
        <v/>
      </c>
      <c r="AZ198" s="46">
        <v>194</v>
      </c>
      <c r="BA198" s="43" t="str">
        <f>IF($I198&lt;C$14,MIN(Payline!J$5/10,COUNTIF(J196:J198,$BA$1))+MIN(Payline!J$4/10,COUNTIF(J197:J199,$BA$1))+MIN(Payline!J$3/10,COUNTIF(J198:J200,$BA$1)),"")</f>
        <v/>
      </c>
      <c r="BB198" s="43" t="str">
        <f>IF($I198&lt;D$14,MIN(Payline!K$5/10,COUNTIF(K196:K198,$BA$1))+MIN(Payline!K$4/10,COUNTIF(K197:K199,$BA$1))+MIN(Payline!K$3/10,COUNTIF(K198:K200,$BA$1)),"")</f>
        <v/>
      </c>
      <c r="BC198" s="43" t="str">
        <f>IF($I198&lt;E$14,MIN(Payline!L$5/10,COUNTIF(L196:L198,$BA$1))+MIN(Payline!L$4/10,COUNTIF(L197:L199,$BA$1))+MIN(Payline!L$3/10,COUNTIF(L198:L200,$BA$1)),"")</f>
        <v/>
      </c>
      <c r="BD198" s="43" t="str">
        <f>IF($I198&lt;F$14,MIN(Payline!M$5/10,COUNTIF(M196:M198,$BA$1))+MIN(Payline!M$4/10,COUNTIF(M197:M199,$BA$1))+MIN(Payline!M$3/10,COUNTIF(M198:M200,$BA$1)),"")</f>
        <v/>
      </c>
      <c r="BE198" s="43" t="str">
        <f>IF($I198&lt;G$14,MIN(Payline!N$5/10,COUNTIF(N196:N198,$BA$1))+MIN(Payline!N$4/10,COUNTIF(N197:N199,$BA$1))+MIN(Payline!N$3/10,COUNTIF(N198:N200,$BA$1)),"")</f>
        <v/>
      </c>
      <c r="BF198" s="46">
        <v>194</v>
      </c>
      <c r="BG198" s="43" t="str">
        <f>IF($I198&lt;C$14,MIN(Payline!J$5/10,COUNTIF(J196:J198,$BG$1))+MIN(Payline!J$4/10,COUNTIF(J197:J199,$BG$1))+MIN(Payline!J$3/10,COUNTIF(J198:J200,$BG$1)),"")</f>
        <v/>
      </c>
      <c r="BH198" s="43" t="str">
        <f>IF($I198&lt;D$14,MIN(Payline!K$5/10,COUNTIF(K196:K198,$BG$1))+MIN(Payline!K$4/10,COUNTIF(K197:K199,$BG$1))+MIN(Payline!K$3/10,COUNTIF(K198:K200,$BG$1)),"")</f>
        <v/>
      </c>
      <c r="BI198" s="43" t="str">
        <f>IF($I198&lt;E$14,MIN(Payline!L$5/10,COUNTIF(L196:L198,$BG$1))+MIN(Payline!L$4/10,COUNTIF(L197:L199,$BG$1))+MIN(Payline!L$3/10,COUNTIF(L198:L200,$BG$1)),"")</f>
        <v/>
      </c>
      <c r="BJ198" s="43" t="str">
        <f>IF($I198&lt;F$14,MIN(Payline!M$5/10,COUNTIF(M196:M198,$BG$1))+MIN(Payline!M$4/10,COUNTIF(M197:M199,$BG$1))+MIN(Payline!M$3/10,COUNTIF(M198:M200,$BG$1)),"")</f>
        <v/>
      </c>
      <c r="BK198" s="43" t="str">
        <f>IF($I198&lt;G$14,MIN(Payline!N$5/10,COUNTIF(N196:N198,$BG$1))+MIN(Payline!N$4/10,COUNTIF(N197:N199,$BG$1))+MIN(Payline!N$3/10,COUNTIF(N198:N200,$BG$1)),"")</f>
        <v/>
      </c>
      <c r="BL198" s="46">
        <v>194</v>
      </c>
      <c r="BM198" s="43" t="str">
        <f>IF($I198&lt;C$14,MIN(Payline!J$5/10,COUNTIF(J196:J198,$BM$1))+MIN(Payline!J$4/10,COUNTIF(J197:J199,$BM$1))+MIN(Payline!J$3/10,COUNTIF(J198:J200,$BM$1)),"")</f>
        <v/>
      </c>
      <c r="BN198" s="43" t="str">
        <f>IF($I198&lt;D$14,MIN(Payline!K$5/10,COUNTIF(K196:K198,$BM$1))+MIN(Payline!K$4/10,COUNTIF(K197:K199,$BM$1))+MIN(Payline!K$3/10,COUNTIF(K198:K200,$BM$1)),"")</f>
        <v/>
      </c>
      <c r="BO198" s="43" t="str">
        <f>IF($I198&lt;E$14,MIN(Payline!L$5/10,COUNTIF(L196:L198,$BM$1))+MIN(Payline!L$4/10,COUNTIF(L197:L199,$BM$1))+MIN(Payline!L$3/10,COUNTIF(L198:L200,$BM$1)),"")</f>
        <v/>
      </c>
      <c r="BP198" s="43" t="str">
        <f>IF($I198&lt;F$14,MIN(Payline!M$5/10,COUNTIF(M196:M198,$BM$1))+MIN(Payline!M$4/10,COUNTIF(M197:M199,$BM$1))+MIN(Payline!M$3/10,COUNTIF(M198:M200,$BM$1)),"")</f>
        <v/>
      </c>
      <c r="BQ198" s="161" t="str">
        <f>IF($I198&lt;G$14,MIN(Payline!N$5/10,COUNTIF(N196:N198,$BM$1))+MIN(Payline!N$4/10,COUNTIF(N197:N199,$BM$1))+MIN(Payline!N$3/10,COUNTIF(N198:N200,$BM$1)),"")</f>
        <v/>
      </c>
    </row>
    <row r="199" spans="1:69" ht="17.25" thickBot="1">
      <c r="A199" s="32" t="s">
        <v>18</v>
      </c>
      <c r="B199" s="18" t="s">
        <v>57</v>
      </c>
      <c r="C199" s="96" t="s">
        <v>106</v>
      </c>
      <c r="D199" s="93" t="s">
        <v>105</v>
      </c>
      <c r="E199" s="93" t="s">
        <v>104</v>
      </c>
      <c r="F199" s="93" t="s">
        <v>103</v>
      </c>
      <c r="G199" s="92" t="s">
        <v>102</v>
      </c>
      <c r="I199" s="84">
        <v>195</v>
      </c>
      <c r="J199" s="83"/>
      <c r="K199" s="83"/>
      <c r="L199" s="83"/>
      <c r="M199" s="83"/>
      <c r="N199" s="83"/>
      <c r="P199" s="46">
        <v>195</v>
      </c>
      <c r="Q199" s="43" t="str">
        <f>IF($I199&lt;C$14,MIN(Payline!J$5/10,COUNTIF(J197:J199,$Q$1))+MIN(Payline!J$4/10,COUNTIF(J198:J200,$Q$1))+MIN(Payline!J$3/10,COUNTIF(J199:J201,$Q$1)),"")</f>
        <v/>
      </c>
      <c r="R199" s="43" t="str">
        <f>IF($I199&lt;D$14,MIN(Payline!K$5/10,COUNTIF(K197:K199,$Q$1))+MIN(Payline!K$4/10,COUNTIF(K198:K200,$Q$1))+MIN(Payline!K$3/10,COUNTIF(K199:K201,$Q$1)),"")</f>
        <v/>
      </c>
      <c r="S199" s="43" t="str">
        <f>IF($I199&lt;E$14,MIN(Payline!L$5/10,COUNTIF(L197:L199,$Q$1))+MIN(Payline!L$4/10,COUNTIF(L198:L200,$Q$1))+MIN(Payline!L$3/10,COUNTIF(L199:L201,$Q$1)),"")</f>
        <v/>
      </c>
      <c r="T199" s="43" t="str">
        <f>IF($I199&lt;F$14,MIN(Payline!M$5/10,COUNTIF(M197:M199,$Q$1))+MIN(Payline!M$4/10,COUNTIF(M198:M200,$Q$1))+MIN(Payline!M$3/10,COUNTIF(M199:M201,$Q$1)),"")</f>
        <v/>
      </c>
      <c r="U199" s="43" t="str">
        <f>IF($I199&lt;G$14,MIN(Payline!N$5/10,COUNTIF(N197:N199,$Q$1))+MIN(Payline!N$4/10,COUNTIF(N198:N200,$Q$1))+MIN(Payline!N$3/10,COUNTIF(N199:N201,$Q$1)),"")</f>
        <v/>
      </c>
      <c r="V199" s="46">
        <v>195</v>
      </c>
      <c r="W199" s="43" t="str">
        <f>IF($I199&lt;C$14,MIN(Payline!J$5/10,COUNTIF(J197:J199,$W$1))+MIN(Payline!J$4/10,COUNTIF(J198:J200,$W$1))+MIN(Payline!J$3/10,COUNTIF(J199:J201,$W$1)),"")</f>
        <v/>
      </c>
      <c r="X199" s="43" t="str">
        <f>IF($I199&lt;D$14,MIN(Payline!K$5/10,COUNTIF(K197:K199,$W$1))+MIN(Payline!K$4/10,COUNTIF(K198:K200,$W$1))+MIN(Payline!K$3/10,COUNTIF(K199:K201,$W$1)),"")</f>
        <v/>
      </c>
      <c r="Y199" s="43" t="str">
        <f>IF($I199&lt;E$14,MIN(Payline!L$5/10,COUNTIF(L197:L199,$W$1))+MIN(Payline!L$4/10,COUNTIF(L198:L200,$W$1))+MIN(Payline!L$3/10,COUNTIF(L199:L201,$W$1)),"")</f>
        <v/>
      </c>
      <c r="Z199" s="43" t="str">
        <f>IF($I199&lt;F$14,MIN(Payline!M$5/10,COUNTIF(M197:M199,$W$1))+MIN(Payline!M$4/10,COUNTIF(M198:M200,$W$1))+MIN(Payline!M$3/10,COUNTIF(M199:M201,$W$1)),"")</f>
        <v/>
      </c>
      <c r="AA199" s="43" t="str">
        <f>IF($I199&lt;G$14,MIN(Payline!N$5/10,COUNTIF(N197:N199,$W$1))+MIN(Payline!N$4/10,COUNTIF(N198:N200,$W$1))+MIN(Payline!N$3/10,COUNTIF(N199:N201,$W$1)),"")</f>
        <v/>
      </c>
      <c r="AB199" s="46">
        <v>195</v>
      </c>
      <c r="AC199" s="43" t="str">
        <f>IF($I199&lt;C$14,MIN(Payline!J$5/10,COUNTIF(J197:J199,$AC$1))+MIN(Payline!J$4/10,COUNTIF(J198:J200,$AC$1))+MIN(Payline!J$3/10,COUNTIF(J199:J201,$AC$1)),"")</f>
        <v/>
      </c>
      <c r="AD199" s="43" t="str">
        <f>IF($I199&lt;D$14,MIN(Payline!K$5/10,COUNTIF(K197:K199,$AC$1))+MIN(Payline!K$4/10,COUNTIF(K198:K200,$AC$1))+MIN(Payline!K$3/10,COUNTIF(K199:K201,$AC$1)),"")</f>
        <v/>
      </c>
      <c r="AE199" s="43" t="str">
        <f>IF($I199&lt;E$14,MIN(Payline!L$5/10,COUNTIF(L197:L199,$AC$1))+MIN(Payline!L$4/10,COUNTIF(L198:L200,$AC$1))+MIN(Payline!L$3/10,COUNTIF(L199:L201,$AC$1)),"")</f>
        <v/>
      </c>
      <c r="AF199" s="43" t="str">
        <f>IF($I199&lt;F$14,MIN(Payline!M$5/10,COUNTIF(M197:M199,$AC$1))+MIN(Payline!M$4/10,COUNTIF(M198:M200,$AC$1))+MIN(Payline!M$3/10,COUNTIF(M199:M201,$AC$1)),"")</f>
        <v/>
      </c>
      <c r="AG199" s="43" t="str">
        <f>IF($I199&lt;G$14,MIN(Payline!N$5/10,COUNTIF(N197:N199,$AC$1))+MIN(Payline!N$4/10,COUNTIF(N198:N200,$AC$1))+MIN(Payline!N$3/10,COUNTIF(N199:N201,$AC$1)),"")</f>
        <v/>
      </c>
      <c r="AH199" s="46">
        <v>195</v>
      </c>
      <c r="AI199" s="43" t="str">
        <f>IF($I199&lt;C$14,MIN(Payline!J$5/10,COUNTIF(J197:J199,$AI$1))+MIN(Payline!J$4/10,COUNTIF(J198:J200,$AI$1))+MIN(Payline!J$3/10,COUNTIF(J199:J201,$AI$1)),"")</f>
        <v/>
      </c>
      <c r="AJ199" s="43" t="str">
        <f>IF($I199&lt;D$14,MIN(Payline!K$5/10,COUNTIF(K197:K199,$AI$1))+MIN(Payline!K$4/10,COUNTIF(K198:K200,$AI$1))+MIN(Payline!K$3/10,COUNTIF(K199:K201,$AI$1)),"")</f>
        <v/>
      </c>
      <c r="AK199" s="43" t="str">
        <f>IF($I199&lt;E$14,MIN(Payline!L$5/10,COUNTIF(L197:L199,$AI$1))+MIN(Payline!L$4/10,COUNTIF(L198:L200,$AI$1))+MIN(Payline!L$3/10,COUNTIF(L199:L201,$AI$1)),"")</f>
        <v/>
      </c>
      <c r="AL199" s="43" t="str">
        <f>IF($I199&lt;F$14,MIN(Payline!M$5/10,COUNTIF(M197:M199,$AI$1))+MIN(Payline!M$4/10,COUNTIF(M198:M200,$AI$1))+MIN(Payline!M$3/10,COUNTIF(M199:M201,$AI$1)),"")</f>
        <v/>
      </c>
      <c r="AM199" s="43" t="str">
        <f>IF($I199&lt;G$14,MIN(Payline!N$5/10,COUNTIF(N197:N199,$AI$1))+MIN(Payline!N$4/10,COUNTIF(N198:N200,$AI$1))+MIN(Payline!N$3/10,COUNTIF(N199:N201,$AI$1)),"")</f>
        <v/>
      </c>
      <c r="AN199" s="46">
        <v>195</v>
      </c>
      <c r="AO199" s="43" t="str">
        <f>IF($I199&lt;C$14,MIN(Payline!J$5/10,COUNTIF(J197:J199,$AO$1))+MIN(Payline!J$4/10,COUNTIF(J198:J200,$AO$1))+MIN(Payline!J$3/10,COUNTIF(J199:J201,$AO$1)),"")</f>
        <v/>
      </c>
      <c r="AP199" s="43" t="str">
        <f>IF($I199&lt;D$14,MIN(Payline!K$5/10,COUNTIF(K197:K199,$AO$1))+MIN(Payline!K$4/10,COUNTIF(K198:K200,$AO$1))+MIN(Payline!K$3/10,COUNTIF(K199:K201,$AO$1)),"")</f>
        <v/>
      </c>
      <c r="AQ199" s="43" t="str">
        <f>IF($I199&lt;E$14,MIN(Payline!L$5/10,COUNTIF(L197:L199,$AO$1))+MIN(Payline!L$4/10,COUNTIF(L198:L200,$AO$1))+MIN(Payline!L$3/10,COUNTIF(L199:L201,$AO$1)),"")</f>
        <v/>
      </c>
      <c r="AR199" s="43" t="str">
        <f>IF($I199&lt;F$14,MIN(Payline!M$5/10,COUNTIF(M197:M199,$AO$1))+MIN(Payline!M$4/10,COUNTIF(M198:M200,$AO$1))+MIN(Payline!M$3/10,COUNTIF(M199:M201,$AO$1)),"")</f>
        <v/>
      </c>
      <c r="AS199" s="43" t="str">
        <f>IF($I199&lt;G$14,MIN(Payline!N$5/10,COUNTIF(N197:N199,$AO$1))+MIN(Payline!N$4/10,COUNTIF(N198:N200,$AO$1))+MIN(Payline!N$3/10,COUNTIF(N199:N201,$AO$1)),"")</f>
        <v/>
      </c>
      <c r="AT199" s="46">
        <v>195</v>
      </c>
      <c r="AU199" s="43" t="str">
        <f>IF($I199&lt;C$14,MIN(Payline!J$5/10,COUNTIF(J197:J199,$AU$1))+MIN(Payline!J$4/10,COUNTIF(J198:J200,$AU$1))+MIN(Payline!J$3/10,COUNTIF(J199:J201,$AU$1)),"")</f>
        <v/>
      </c>
      <c r="AV199" s="43" t="str">
        <f>IF($I199&lt;D$14,MIN(Payline!K$5/10,COUNTIF(K197:K199,$AU$1))+MIN(Payline!K$4/10,COUNTIF(K198:K200,$AU$1))+MIN(Payline!K$3/10,COUNTIF(K199:K201,$AU$1)),"")</f>
        <v/>
      </c>
      <c r="AW199" s="43" t="str">
        <f>IF($I199&lt;E$14,MIN(Payline!L$5/10,COUNTIF(L197:L199,$AU$1))+MIN(Payline!L$4/10,COUNTIF(L198:L200,$AU$1))+MIN(Payline!L$3/10,COUNTIF(L199:L201,$AU$1)),"")</f>
        <v/>
      </c>
      <c r="AX199" s="43" t="str">
        <f>IF($I199&lt;F$14,MIN(Payline!M$5/10,COUNTIF(M197:M199,$AU$1))+MIN(Payline!M$4/10,COUNTIF(M198:M200,$AU$1))+MIN(Payline!M$3/10,COUNTIF(M199:M201,$AU$1)),"")</f>
        <v/>
      </c>
      <c r="AY199" s="43" t="str">
        <f>IF($I199&lt;G$14,MIN(Payline!N$5/10,COUNTIF(N197:N199,$AU$1))+MIN(Payline!N$4/10,COUNTIF(N198:N200,$AU$1))+MIN(Payline!N$3/10,COUNTIF(N199:N201,$AU$1)),"")</f>
        <v/>
      </c>
      <c r="AZ199" s="46">
        <v>195</v>
      </c>
      <c r="BA199" s="43" t="str">
        <f>IF($I199&lt;C$14,MIN(Payline!J$5/10,COUNTIF(J197:J199,$BA$1))+MIN(Payline!J$4/10,COUNTIF(J198:J200,$BA$1))+MIN(Payline!J$3/10,COUNTIF(J199:J201,$BA$1)),"")</f>
        <v/>
      </c>
      <c r="BB199" s="43" t="str">
        <f>IF($I199&lt;D$14,MIN(Payline!K$5/10,COUNTIF(K197:K199,$BA$1))+MIN(Payline!K$4/10,COUNTIF(K198:K200,$BA$1))+MIN(Payline!K$3/10,COUNTIF(K199:K201,$BA$1)),"")</f>
        <v/>
      </c>
      <c r="BC199" s="43" t="str">
        <f>IF($I199&lt;E$14,MIN(Payline!L$5/10,COUNTIF(L197:L199,$BA$1))+MIN(Payline!L$4/10,COUNTIF(L198:L200,$BA$1))+MIN(Payline!L$3/10,COUNTIF(L199:L201,$BA$1)),"")</f>
        <v/>
      </c>
      <c r="BD199" s="43" t="str">
        <f>IF($I199&lt;F$14,MIN(Payline!M$5/10,COUNTIF(M197:M199,$BA$1))+MIN(Payline!M$4/10,COUNTIF(M198:M200,$BA$1))+MIN(Payline!M$3/10,COUNTIF(M199:M201,$BA$1)),"")</f>
        <v/>
      </c>
      <c r="BE199" s="43" t="str">
        <f>IF($I199&lt;G$14,MIN(Payline!N$5/10,COUNTIF(N197:N199,$BA$1))+MIN(Payline!N$4/10,COUNTIF(N198:N200,$BA$1))+MIN(Payline!N$3/10,COUNTIF(N199:N201,$BA$1)),"")</f>
        <v/>
      </c>
      <c r="BF199" s="46">
        <v>195</v>
      </c>
      <c r="BG199" s="43" t="str">
        <f>IF($I199&lt;C$14,MIN(Payline!J$5/10,COUNTIF(J197:J199,$BG$1))+MIN(Payline!J$4/10,COUNTIF(J198:J200,$BG$1))+MIN(Payline!J$3/10,COUNTIF(J199:J201,$BG$1)),"")</f>
        <v/>
      </c>
      <c r="BH199" s="43" t="str">
        <f>IF($I199&lt;D$14,MIN(Payline!K$5/10,COUNTIF(K197:K199,$BG$1))+MIN(Payline!K$4/10,COUNTIF(K198:K200,$BG$1))+MIN(Payline!K$3/10,COUNTIF(K199:K201,$BG$1)),"")</f>
        <v/>
      </c>
      <c r="BI199" s="43" t="str">
        <f>IF($I199&lt;E$14,MIN(Payline!L$5/10,COUNTIF(L197:L199,$BG$1))+MIN(Payline!L$4/10,COUNTIF(L198:L200,$BG$1))+MIN(Payline!L$3/10,COUNTIF(L199:L201,$BG$1)),"")</f>
        <v/>
      </c>
      <c r="BJ199" s="43" t="str">
        <f>IF($I199&lt;F$14,MIN(Payline!M$5/10,COUNTIF(M197:M199,$BG$1))+MIN(Payline!M$4/10,COUNTIF(M198:M200,$BG$1))+MIN(Payline!M$3/10,COUNTIF(M199:M201,$BG$1)),"")</f>
        <v/>
      </c>
      <c r="BK199" s="43" t="str">
        <f>IF($I199&lt;G$14,MIN(Payline!N$5/10,COUNTIF(N197:N199,$BG$1))+MIN(Payline!N$4/10,COUNTIF(N198:N200,$BG$1))+MIN(Payline!N$3/10,COUNTIF(N199:N201,$BG$1)),"")</f>
        <v/>
      </c>
      <c r="BL199" s="46">
        <v>195</v>
      </c>
      <c r="BM199" s="43" t="str">
        <f>IF($I199&lt;C$14,MIN(Payline!J$5/10,COUNTIF(J197:J199,$BM$1))+MIN(Payline!J$4/10,COUNTIF(J198:J200,$BM$1))+MIN(Payline!J$3/10,COUNTIF(J199:J201,$BM$1)),"")</f>
        <v/>
      </c>
      <c r="BN199" s="43" t="str">
        <f>IF($I199&lt;D$14,MIN(Payline!K$5/10,COUNTIF(K197:K199,$BM$1))+MIN(Payline!K$4/10,COUNTIF(K198:K200,$BM$1))+MIN(Payline!K$3/10,COUNTIF(K199:K201,$BM$1)),"")</f>
        <v/>
      </c>
      <c r="BO199" s="43" t="str">
        <f>IF($I199&lt;E$14,MIN(Payline!L$5/10,COUNTIF(L197:L199,$BM$1))+MIN(Payline!L$4/10,COUNTIF(L198:L200,$BM$1))+MIN(Payline!L$3/10,COUNTIF(L199:L201,$BM$1)),"")</f>
        <v/>
      </c>
      <c r="BP199" s="43" t="str">
        <f>IF($I199&lt;F$14,MIN(Payline!M$5/10,COUNTIF(M197:M199,$BM$1))+MIN(Payline!M$4/10,COUNTIF(M198:M200,$BM$1))+MIN(Payline!M$3/10,COUNTIF(M199:M201,$BM$1)),"")</f>
        <v/>
      </c>
      <c r="BQ199" s="161" t="str">
        <f>IF($I199&lt;G$14,MIN(Payline!N$5/10,COUNTIF(N197:N199,$BM$1))+MIN(Payline!N$4/10,COUNTIF(N198:N200,$BM$1))+MIN(Payline!N$3/10,COUNTIF(N199:N201,$BM$1)),"")</f>
        <v/>
      </c>
    </row>
    <row r="200" spans="1:69">
      <c r="A200" s="90" t="s">
        <v>4</v>
      </c>
      <c r="B200" s="63">
        <v>11</v>
      </c>
      <c r="C200" s="108">
        <f t="shared" ref="C200:C209" ca="1" si="49">IF($A200=$BG$1,SUM(BG$4:BG$354),SUMIF(J$4:J$354,$A200,BG$4:BG$354))</f>
        <v>0</v>
      </c>
      <c r="D200" s="107">
        <f t="shared" ref="D200:D209" ca="1" si="50">IF($A200=$BG$1,SUM(BH$4:BH$354),SUMIF(K$4:K$354,$A200,BH$4:BH$354))</f>
        <v>0</v>
      </c>
      <c r="E200" s="107">
        <f t="shared" ref="E200:E209" ca="1" si="51">IF($A200=$BG$1,SUM(BI$4:BI$354),SUMIF(L$4:L$354,$A200,BI$4:BI$354))</f>
        <v>0</v>
      </c>
      <c r="F200" s="107">
        <f t="shared" ref="F200:F209" ca="1" si="52">IF($A200=$BG$1,SUM(BJ$4:BJ$354),SUMIF(M$4:M$354,$A200,BJ$4:BJ$354))</f>
        <v>0</v>
      </c>
      <c r="G200" s="91">
        <f t="shared" ref="G200:G209" ca="1" si="53">IF($A200=$BG$1,SUM(BK$4:BK$354),SUMIF(N$4:N$354,$A200,BK$4:BK$354))</f>
        <v>0</v>
      </c>
      <c r="I200" s="84">
        <v>196</v>
      </c>
      <c r="J200" s="83"/>
      <c r="K200" s="83"/>
      <c r="L200" s="83"/>
      <c r="M200" s="83"/>
      <c r="N200" s="83"/>
      <c r="P200" s="46">
        <v>196</v>
      </c>
      <c r="Q200" s="43" t="str">
        <f>IF($I200&lt;C$14,MIN(Payline!J$5/10,COUNTIF(J198:J200,$Q$1))+MIN(Payline!J$4/10,COUNTIF(J199:J201,$Q$1))+MIN(Payline!J$3/10,COUNTIF(J200:J202,$Q$1)),"")</f>
        <v/>
      </c>
      <c r="R200" s="43" t="str">
        <f>IF($I200&lt;D$14,MIN(Payline!K$5/10,COUNTIF(K198:K200,$Q$1))+MIN(Payline!K$4/10,COUNTIF(K199:K201,$Q$1))+MIN(Payline!K$3/10,COUNTIF(K200:K202,$Q$1)),"")</f>
        <v/>
      </c>
      <c r="S200" s="43" t="str">
        <f>IF($I200&lt;E$14,MIN(Payline!L$5/10,COUNTIF(L198:L200,$Q$1))+MIN(Payline!L$4/10,COUNTIF(L199:L201,$Q$1))+MIN(Payline!L$3/10,COUNTIF(L200:L202,$Q$1)),"")</f>
        <v/>
      </c>
      <c r="T200" s="43" t="str">
        <f>IF($I200&lt;F$14,MIN(Payline!M$5/10,COUNTIF(M198:M200,$Q$1))+MIN(Payline!M$4/10,COUNTIF(M199:M201,$Q$1))+MIN(Payline!M$3/10,COUNTIF(M200:M202,$Q$1)),"")</f>
        <v/>
      </c>
      <c r="U200" s="43" t="str">
        <f>IF($I200&lt;G$14,MIN(Payline!N$5/10,COUNTIF(N198:N200,$Q$1))+MIN(Payline!N$4/10,COUNTIF(N199:N201,$Q$1))+MIN(Payline!N$3/10,COUNTIF(N200:N202,$Q$1)),"")</f>
        <v/>
      </c>
      <c r="V200" s="46">
        <v>196</v>
      </c>
      <c r="W200" s="43" t="str">
        <f>IF($I200&lt;C$14,MIN(Payline!J$5/10,COUNTIF(J198:J200,$W$1))+MIN(Payline!J$4/10,COUNTIF(J199:J201,$W$1))+MIN(Payline!J$3/10,COUNTIF(J200:J202,$W$1)),"")</f>
        <v/>
      </c>
      <c r="X200" s="43" t="str">
        <f>IF($I200&lt;D$14,MIN(Payline!K$5/10,COUNTIF(K198:K200,$W$1))+MIN(Payline!K$4/10,COUNTIF(K199:K201,$W$1))+MIN(Payline!K$3/10,COUNTIF(K200:K202,$W$1)),"")</f>
        <v/>
      </c>
      <c r="Y200" s="43" t="str">
        <f>IF($I200&lt;E$14,MIN(Payline!L$5/10,COUNTIF(L198:L200,$W$1))+MIN(Payline!L$4/10,COUNTIF(L199:L201,$W$1))+MIN(Payline!L$3/10,COUNTIF(L200:L202,$W$1)),"")</f>
        <v/>
      </c>
      <c r="Z200" s="43" t="str">
        <f>IF($I200&lt;F$14,MIN(Payline!M$5/10,COUNTIF(M198:M200,$W$1))+MIN(Payline!M$4/10,COUNTIF(M199:M201,$W$1))+MIN(Payline!M$3/10,COUNTIF(M200:M202,$W$1)),"")</f>
        <v/>
      </c>
      <c r="AA200" s="43" t="str">
        <f>IF($I200&lt;G$14,MIN(Payline!N$5/10,COUNTIF(N198:N200,$W$1))+MIN(Payline!N$4/10,COUNTIF(N199:N201,$W$1))+MIN(Payline!N$3/10,COUNTIF(N200:N202,$W$1)),"")</f>
        <v/>
      </c>
      <c r="AB200" s="46">
        <v>196</v>
      </c>
      <c r="AC200" s="43" t="str">
        <f>IF($I200&lt;C$14,MIN(Payline!J$5/10,COUNTIF(J198:J200,$AC$1))+MIN(Payline!J$4/10,COUNTIF(J199:J201,$AC$1))+MIN(Payline!J$3/10,COUNTIF(J200:J202,$AC$1)),"")</f>
        <v/>
      </c>
      <c r="AD200" s="43" t="str">
        <f>IF($I200&lt;D$14,MIN(Payline!K$5/10,COUNTIF(K198:K200,$AC$1))+MIN(Payline!K$4/10,COUNTIF(K199:K201,$AC$1))+MIN(Payline!K$3/10,COUNTIF(K200:K202,$AC$1)),"")</f>
        <v/>
      </c>
      <c r="AE200" s="43" t="str">
        <f>IF($I200&lt;E$14,MIN(Payline!L$5/10,COUNTIF(L198:L200,$AC$1))+MIN(Payline!L$4/10,COUNTIF(L199:L201,$AC$1))+MIN(Payline!L$3/10,COUNTIF(L200:L202,$AC$1)),"")</f>
        <v/>
      </c>
      <c r="AF200" s="43" t="str">
        <f>IF($I200&lt;F$14,MIN(Payline!M$5/10,COUNTIF(M198:M200,$AC$1))+MIN(Payline!M$4/10,COUNTIF(M199:M201,$AC$1))+MIN(Payline!M$3/10,COUNTIF(M200:M202,$AC$1)),"")</f>
        <v/>
      </c>
      <c r="AG200" s="43" t="str">
        <f>IF($I200&lt;G$14,MIN(Payline!N$5/10,COUNTIF(N198:N200,$AC$1))+MIN(Payline!N$4/10,COUNTIF(N199:N201,$AC$1))+MIN(Payline!N$3/10,COUNTIF(N200:N202,$AC$1)),"")</f>
        <v/>
      </c>
      <c r="AH200" s="46">
        <v>196</v>
      </c>
      <c r="AI200" s="43" t="str">
        <f>IF($I200&lt;C$14,MIN(Payline!J$5/10,COUNTIF(J198:J200,$AI$1))+MIN(Payline!J$4/10,COUNTIF(J199:J201,$AI$1))+MIN(Payline!J$3/10,COUNTIF(J200:J202,$AI$1)),"")</f>
        <v/>
      </c>
      <c r="AJ200" s="43" t="str">
        <f>IF($I200&lt;D$14,MIN(Payline!K$5/10,COUNTIF(K198:K200,$AI$1))+MIN(Payline!K$4/10,COUNTIF(K199:K201,$AI$1))+MIN(Payline!K$3/10,COUNTIF(K200:K202,$AI$1)),"")</f>
        <v/>
      </c>
      <c r="AK200" s="43" t="str">
        <f>IF($I200&lt;E$14,MIN(Payline!L$5/10,COUNTIF(L198:L200,$AI$1))+MIN(Payline!L$4/10,COUNTIF(L199:L201,$AI$1))+MIN(Payline!L$3/10,COUNTIF(L200:L202,$AI$1)),"")</f>
        <v/>
      </c>
      <c r="AL200" s="43" t="str">
        <f>IF($I200&lt;F$14,MIN(Payline!M$5/10,COUNTIF(M198:M200,$AI$1))+MIN(Payline!M$4/10,COUNTIF(M199:M201,$AI$1))+MIN(Payline!M$3/10,COUNTIF(M200:M202,$AI$1)),"")</f>
        <v/>
      </c>
      <c r="AM200" s="43" t="str">
        <f>IF($I200&lt;G$14,MIN(Payline!N$5/10,COUNTIF(N198:N200,$AI$1))+MIN(Payline!N$4/10,COUNTIF(N199:N201,$AI$1))+MIN(Payline!N$3/10,COUNTIF(N200:N202,$AI$1)),"")</f>
        <v/>
      </c>
      <c r="AN200" s="46">
        <v>196</v>
      </c>
      <c r="AO200" s="43" t="str">
        <f>IF($I200&lt;C$14,MIN(Payline!J$5/10,COUNTIF(J198:J200,$AO$1))+MIN(Payline!J$4/10,COUNTIF(J199:J201,$AO$1))+MIN(Payline!J$3/10,COUNTIF(J200:J202,$AO$1)),"")</f>
        <v/>
      </c>
      <c r="AP200" s="43" t="str">
        <f>IF($I200&lt;D$14,MIN(Payline!K$5/10,COUNTIF(K198:K200,$AO$1))+MIN(Payline!K$4/10,COUNTIF(K199:K201,$AO$1))+MIN(Payline!K$3/10,COUNTIF(K200:K202,$AO$1)),"")</f>
        <v/>
      </c>
      <c r="AQ200" s="43" t="str">
        <f>IF($I200&lt;E$14,MIN(Payline!L$5/10,COUNTIF(L198:L200,$AO$1))+MIN(Payline!L$4/10,COUNTIF(L199:L201,$AO$1))+MIN(Payline!L$3/10,COUNTIF(L200:L202,$AO$1)),"")</f>
        <v/>
      </c>
      <c r="AR200" s="43" t="str">
        <f>IF($I200&lt;F$14,MIN(Payline!M$5/10,COUNTIF(M198:M200,$AO$1))+MIN(Payline!M$4/10,COUNTIF(M199:M201,$AO$1))+MIN(Payline!M$3/10,COUNTIF(M200:M202,$AO$1)),"")</f>
        <v/>
      </c>
      <c r="AS200" s="43" t="str">
        <f>IF($I200&lt;G$14,MIN(Payline!N$5/10,COUNTIF(N198:N200,$AO$1))+MIN(Payline!N$4/10,COUNTIF(N199:N201,$AO$1))+MIN(Payline!N$3/10,COUNTIF(N200:N202,$AO$1)),"")</f>
        <v/>
      </c>
      <c r="AT200" s="46">
        <v>196</v>
      </c>
      <c r="AU200" s="43" t="str">
        <f>IF($I200&lt;C$14,MIN(Payline!J$5/10,COUNTIF(J198:J200,$AU$1))+MIN(Payline!J$4/10,COUNTIF(J199:J201,$AU$1))+MIN(Payline!J$3/10,COUNTIF(J200:J202,$AU$1)),"")</f>
        <v/>
      </c>
      <c r="AV200" s="43" t="str">
        <f>IF($I200&lt;D$14,MIN(Payline!K$5/10,COUNTIF(K198:K200,$AU$1))+MIN(Payline!K$4/10,COUNTIF(K199:K201,$AU$1))+MIN(Payline!K$3/10,COUNTIF(K200:K202,$AU$1)),"")</f>
        <v/>
      </c>
      <c r="AW200" s="43" t="str">
        <f>IF($I200&lt;E$14,MIN(Payline!L$5/10,COUNTIF(L198:L200,$AU$1))+MIN(Payline!L$4/10,COUNTIF(L199:L201,$AU$1))+MIN(Payline!L$3/10,COUNTIF(L200:L202,$AU$1)),"")</f>
        <v/>
      </c>
      <c r="AX200" s="43" t="str">
        <f>IF($I200&lt;F$14,MIN(Payline!M$5/10,COUNTIF(M198:M200,$AU$1))+MIN(Payline!M$4/10,COUNTIF(M199:M201,$AU$1))+MIN(Payline!M$3/10,COUNTIF(M200:M202,$AU$1)),"")</f>
        <v/>
      </c>
      <c r="AY200" s="43" t="str">
        <f>IF($I200&lt;G$14,MIN(Payline!N$5/10,COUNTIF(N198:N200,$AU$1))+MIN(Payline!N$4/10,COUNTIF(N199:N201,$AU$1))+MIN(Payline!N$3/10,COUNTIF(N200:N202,$AU$1)),"")</f>
        <v/>
      </c>
      <c r="AZ200" s="46">
        <v>196</v>
      </c>
      <c r="BA200" s="43" t="str">
        <f>IF($I200&lt;C$14,MIN(Payline!J$5/10,COUNTIF(J198:J200,$BA$1))+MIN(Payline!J$4/10,COUNTIF(J199:J201,$BA$1))+MIN(Payline!J$3/10,COUNTIF(J200:J202,$BA$1)),"")</f>
        <v/>
      </c>
      <c r="BB200" s="43" t="str">
        <f>IF($I200&lt;D$14,MIN(Payline!K$5/10,COUNTIF(K198:K200,$BA$1))+MIN(Payline!K$4/10,COUNTIF(K199:K201,$BA$1))+MIN(Payline!K$3/10,COUNTIF(K200:K202,$BA$1)),"")</f>
        <v/>
      </c>
      <c r="BC200" s="43" t="str">
        <f>IF($I200&lt;E$14,MIN(Payline!L$5/10,COUNTIF(L198:L200,$BA$1))+MIN(Payline!L$4/10,COUNTIF(L199:L201,$BA$1))+MIN(Payline!L$3/10,COUNTIF(L200:L202,$BA$1)),"")</f>
        <v/>
      </c>
      <c r="BD200" s="43" t="str">
        <f>IF($I200&lt;F$14,MIN(Payline!M$5/10,COUNTIF(M198:M200,$BA$1))+MIN(Payline!M$4/10,COUNTIF(M199:M201,$BA$1))+MIN(Payline!M$3/10,COUNTIF(M200:M202,$BA$1)),"")</f>
        <v/>
      </c>
      <c r="BE200" s="43" t="str">
        <f>IF($I200&lt;G$14,MIN(Payline!N$5/10,COUNTIF(N198:N200,$BA$1))+MIN(Payline!N$4/10,COUNTIF(N199:N201,$BA$1))+MIN(Payline!N$3/10,COUNTIF(N200:N202,$BA$1)),"")</f>
        <v/>
      </c>
      <c r="BF200" s="46">
        <v>196</v>
      </c>
      <c r="BG200" s="43" t="str">
        <f>IF($I200&lt;C$14,MIN(Payline!J$5/10,COUNTIF(J198:J200,$BG$1))+MIN(Payline!J$4/10,COUNTIF(J199:J201,$BG$1))+MIN(Payline!J$3/10,COUNTIF(J200:J202,$BG$1)),"")</f>
        <v/>
      </c>
      <c r="BH200" s="43" t="str">
        <f>IF($I200&lt;D$14,MIN(Payline!K$5/10,COUNTIF(K198:K200,$BG$1))+MIN(Payline!K$4/10,COUNTIF(K199:K201,$BG$1))+MIN(Payline!K$3/10,COUNTIF(K200:K202,$BG$1)),"")</f>
        <v/>
      </c>
      <c r="BI200" s="43" t="str">
        <f>IF($I200&lt;E$14,MIN(Payline!L$5/10,COUNTIF(L198:L200,$BG$1))+MIN(Payline!L$4/10,COUNTIF(L199:L201,$BG$1))+MIN(Payline!L$3/10,COUNTIF(L200:L202,$BG$1)),"")</f>
        <v/>
      </c>
      <c r="BJ200" s="43" t="str">
        <f>IF($I200&lt;F$14,MIN(Payline!M$5/10,COUNTIF(M198:M200,$BG$1))+MIN(Payline!M$4/10,COUNTIF(M199:M201,$BG$1))+MIN(Payline!M$3/10,COUNTIF(M200:M202,$BG$1)),"")</f>
        <v/>
      </c>
      <c r="BK200" s="43" t="str">
        <f>IF($I200&lt;G$14,MIN(Payline!N$5/10,COUNTIF(N198:N200,$BG$1))+MIN(Payline!N$4/10,COUNTIF(N199:N201,$BG$1))+MIN(Payline!N$3/10,COUNTIF(N200:N202,$BG$1)),"")</f>
        <v/>
      </c>
      <c r="BL200" s="46">
        <v>196</v>
      </c>
      <c r="BM200" s="43" t="str">
        <f>IF($I200&lt;C$14,MIN(Payline!J$5/10,COUNTIF(J198:J200,$BM$1))+MIN(Payline!J$4/10,COUNTIF(J199:J201,$BM$1))+MIN(Payline!J$3/10,COUNTIF(J200:J202,$BM$1)),"")</f>
        <v/>
      </c>
      <c r="BN200" s="43" t="str">
        <f>IF($I200&lt;D$14,MIN(Payline!K$5/10,COUNTIF(K198:K200,$BM$1))+MIN(Payline!K$4/10,COUNTIF(K199:K201,$BM$1))+MIN(Payline!K$3/10,COUNTIF(K200:K202,$BM$1)),"")</f>
        <v/>
      </c>
      <c r="BO200" s="43" t="str">
        <f>IF($I200&lt;E$14,MIN(Payline!L$5/10,COUNTIF(L198:L200,$BM$1))+MIN(Payline!L$4/10,COUNTIF(L199:L201,$BM$1))+MIN(Payline!L$3/10,COUNTIF(L200:L202,$BM$1)),"")</f>
        <v/>
      </c>
      <c r="BP200" s="43" t="str">
        <f>IF($I200&lt;F$14,MIN(Payline!M$5/10,COUNTIF(M198:M200,$BM$1))+MIN(Payline!M$4/10,COUNTIF(M199:M201,$BM$1))+MIN(Payline!M$3/10,COUNTIF(M200:M202,$BM$1)),"")</f>
        <v/>
      </c>
      <c r="BQ200" s="161" t="str">
        <f>IF($I200&lt;G$14,MIN(Payline!N$5/10,COUNTIF(N198:N200,$BM$1))+MIN(Payline!N$4/10,COUNTIF(N199:N201,$BM$1))+MIN(Payline!N$3/10,COUNTIF(N200:N202,$BM$1)),"")</f>
        <v/>
      </c>
    </row>
    <row r="201" spans="1:69">
      <c r="A201" s="90" t="s">
        <v>13</v>
      </c>
      <c r="B201" s="63">
        <v>1</v>
      </c>
      <c r="C201" s="90">
        <f t="shared" ca="1" si="49"/>
        <v>2.2999999999999998</v>
      </c>
      <c r="D201" s="43">
        <f t="shared" ca="1" si="50"/>
        <v>2.5</v>
      </c>
      <c r="E201" s="43">
        <f t="shared" ca="1" si="51"/>
        <v>2.2999999999999998</v>
      </c>
      <c r="F201" s="43">
        <f t="shared" ca="1" si="52"/>
        <v>2.1999999999999997</v>
      </c>
      <c r="G201" s="89">
        <f t="shared" ca="1" si="53"/>
        <v>2.2999999999999998</v>
      </c>
      <c r="I201" s="84">
        <v>197</v>
      </c>
      <c r="J201" s="83"/>
      <c r="K201" s="83"/>
      <c r="L201" s="83"/>
      <c r="M201" s="83"/>
      <c r="N201" s="83"/>
      <c r="P201" s="46">
        <v>197</v>
      </c>
      <c r="Q201" s="43" t="str">
        <f>IF($I201&lt;C$14,MIN(Payline!J$5/10,COUNTIF(J199:J201,$Q$1))+MIN(Payline!J$4/10,COUNTIF(J200:J202,$Q$1))+MIN(Payline!J$3/10,COUNTIF(J201:J203,$Q$1)),"")</f>
        <v/>
      </c>
      <c r="R201" s="43" t="str">
        <f>IF($I201&lt;D$14,MIN(Payline!K$5/10,COUNTIF(K199:K201,$Q$1))+MIN(Payline!K$4/10,COUNTIF(K200:K202,$Q$1))+MIN(Payline!K$3/10,COUNTIF(K201:K203,$Q$1)),"")</f>
        <v/>
      </c>
      <c r="S201" s="43" t="str">
        <f>IF($I201&lt;E$14,MIN(Payline!L$5/10,COUNTIF(L199:L201,$Q$1))+MIN(Payline!L$4/10,COUNTIF(L200:L202,$Q$1))+MIN(Payline!L$3/10,COUNTIF(L201:L203,$Q$1)),"")</f>
        <v/>
      </c>
      <c r="T201" s="43" t="str">
        <f>IF($I201&lt;F$14,MIN(Payline!M$5/10,COUNTIF(M199:M201,$Q$1))+MIN(Payline!M$4/10,COUNTIF(M200:M202,$Q$1))+MIN(Payline!M$3/10,COUNTIF(M201:M203,$Q$1)),"")</f>
        <v/>
      </c>
      <c r="U201" s="43" t="str">
        <f>IF($I201&lt;G$14,MIN(Payline!N$5/10,COUNTIF(N199:N201,$Q$1))+MIN(Payline!N$4/10,COUNTIF(N200:N202,$Q$1))+MIN(Payline!N$3/10,COUNTIF(N201:N203,$Q$1)),"")</f>
        <v/>
      </c>
      <c r="V201" s="46">
        <v>197</v>
      </c>
      <c r="W201" s="43" t="str">
        <f>IF($I201&lt;C$14,MIN(Payline!J$5/10,COUNTIF(J199:J201,$W$1))+MIN(Payline!J$4/10,COUNTIF(J200:J202,$W$1))+MIN(Payline!J$3/10,COUNTIF(J201:J203,$W$1)),"")</f>
        <v/>
      </c>
      <c r="X201" s="43" t="str">
        <f>IF($I201&lt;D$14,MIN(Payline!K$5/10,COUNTIF(K199:K201,$W$1))+MIN(Payline!K$4/10,COUNTIF(K200:K202,$W$1))+MIN(Payline!K$3/10,COUNTIF(K201:K203,$W$1)),"")</f>
        <v/>
      </c>
      <c r="Y201" s="43" t="str">
        <f>IF($I201&lt;E$14,MIN(Payline!L$5/10,COUNTIF(L199:L201,$W$1))+MIN(Payline!L$4/10,COUNTIF(L200:L202,$W$1))+MIN(Payline!L$3/10,COUNTIF(L201:L203,$W$1)),"")</f>
        <v/>
      </c>
      <c r="Z201" s="43" t="str">
        <f>IF($I201&lt;F$14,MIN(Payline!M$5/10,COUNTIF(M199:M201,$W$1))+MIN(Payline!M$4/10,COUNTIF(M200:M202,$W$1))+MIN(Payline!M$3/10,COUNTIF(M201:M203,$W$1)),"")</f>
        <v/>
      </c>
      <c r="AA201" s="43" t="str">
        <f>IF($I201&lt;G$14,MIN(Payline!N$5/10,COUNTIF(N199:N201,$W$1))+MIN(Payline!N$4/10,COUNTIF(N200:N202,$W$1))+MIN(Payline!N$3/10,COUNTIF(N201:N203,$W$1)),"")</f>
        <v/>
      </c>
      <c r="AB201" s="46">
        <v>197</v>
      </c>
      <c r="AC201" s="43" t="str">
        <f>IF($I201&lt;C$14,MIN(Payline!J$5/10,COUNTIF(J199:J201,$AC$1))+MIN(Payline!J$4/10,COUNTIF(J200:J202,$AC$1))+MIN(Payline!J$3/10,COUNTIF(J201:J203,$AC$1)),"")</f>
        <v/>
      </c>
      <c r="AD201" s="43" t="str">
        <f>IF($I201&lt;D$14,MIN(Payline!K$5/10,COUNTIF(K199:K201,$AC$1))+MIN(Payline!K$4/10,COUNTIF(K200:K202,$AC$1))+MIN(Payline!K$3/10,COUNTIF(K201:K203,$AC$1)),"")</f>
        <v/>
      </c>
      <c r="AE201" s="43" t="str">
        <f>IF($I201&lt;E$14,MIN(Payline!L$5/10,COUNTIF(L199:L201,$AC$1))+MIN(Payline!L$4/10,COUNTIF(L200:L202,$AC$1))+MIN(Payline!L$3/10,COUNTIF(L201:L203,$AC$1)),"")</f>
        <v/>
      </c>
      <c r="AF201" s="43" t="str">
        <f>IF($I201&lt;F$14,MIN(Payline!M$5/10,COUNTIF(M199:M201,$AC$1))+MIN(Payline!M$4/10,COUNTIF(M200:M202,$AC$1))+MIN(Payline!M$3/10,COUNTIF(M201:M203,$AC$1)),"")</f>
        <v/>
      </c>
      <c r="AG201" s="43" t="str">
        <f>IF($I201&lt;G$14,MIN(Payline!N$5/10,COUNTIF(N199:N201,$AC$1))+MIN(Payline!N$4/10,COUNTIF(N200:N202,$AC$1))+MIN(Payline!N$3/10,COUNTIF(N201:N203,$AC$1)),"")</f>
        <v/>
      </c>
      <c r="AH201" s="46">
        <v>197</v>
      </c>
      <c r="AI201" s="43" t="str">
        <f>IF($I201&lt;C$14,MIN(Payline!J$5/10,COUNTIF(J199:J201,$AI$1))+MIN(Payline!J$4/10,COUNTIF(J200:J202,$AI$1))+MIN(Payline!J$3/10,COUNTIF(J201:J203,$AI$1)),"")</f>
        <v/>
      </c>
      <c r="AJ201" s="43" t="str">
        <f>IF($I201&lt;D$14,MIN(Payline!K$5/10,COUNTIF(K199:K201,$AI$1))+MIN(Payline!K$4/10,COUNTIF(K200:K202,$AI$1))+MIN(Payline!K$3/10,COUNTIF(K201:K203,$AI$1)),"")</f>
        <v/>
      </c>
      <c r="AK201" s="43" t="str">
        <f>IF($I201&lt;E$14,MIN(Payline!L$5/10,COUNTIF(L199:L201,$AI$1))+MIN(Payline!L$4/10,COUNTIF(L200:L202,$AI$1))+MIN(Payline!L$3/10,COUNTIF(L201:L203,$AI$1)),"")</f>
        <v/>
      </c>
      <c r="AL201" s="43" t="str">
        <f>IF($I201&lt;F$14,MIN(Payline!M$5/10,COUNTIF(M199:M201,$AI$1))+MIN(Payline!M$4/10,COUNTIF(M200:M202,$AI$1))+MIN(Payline!M$3/10,COUNTIF(M201:M203,$AI$1)),"")</f>
        <v/>
      </c>
      <c r="AM201" s="43" t="str">
        <f>IF($I201&lt;G$14,MIN(Payline!N$5/10,COUNTIF(N199:N201,$AI$1))+MIN(Payline!N$4/10,COUNTIF(N200:N202,$AI$1))+MIN(Payline!N$3/10,COUNTIF(N201:N203,$AI$1)),"")</f>
        <v/>
      </c>
      <c r="AN201" s="46">
        <v>197</v>
      </c>
      <c r="AO201" s="43" t="str">
        <f>IF($I201&lt;C$14,MIN(Payline!J$5/10,COUNTIF(J199:J201,$AO$1))+MIN(Payline!J$4/10,COUNTIF(J200:J202,$AO$1))+MIN(Payline!J$3/10,COUNTIF(J201:J203,$AO$1)),"")</f>
        <v/>
      </c>
      <c r="AP201" s="43" t="str">
        <f>IF($I201&lt;D$14,MIN(Payline!K$5/10,COUNTIF(K199:K201,$AO$1))+MIN(Payline!K$4/10,COUNTIF(K200:K202,$AO$1))+MIN(Payline!K$3/10,COUNTIF(K201:K203,$AO$1)),"")</f>
        <v/>
      </c>
      <c r="AQ201" s="43" t="str">
        <f>IF($I201&lt;E$14,MIN(Payline!L$5/10,COUNTIF(L199:L201,$AO$1))+MIN(Payline!L$4/10,COUNTIF(L200:L202,$AO$1))+MIN(Payline!L$3/10,COUNTIF(L201:L203,$AO$1)),"")</f>
        <v/>
      </c>
      <c r="AR201" s="43" t="str">
        <f>IF($I201&lt;F$14,MIN(Payline!M$5/10,COUNTIF(M199:M201,$AO$1))+MIN(Payline!M$4/10,COUNTIF(M200:M202,$AO$1))+MIN(Payline!M$3/10,COUNTIF(M201:M203,$AO$1)),"")</f>
        <v/>
      </c>
      <c r="AS201" s="43" t="str">
        <f>IF($I201&lt;G$14,MIN(Payline!N$5/10,COUNTIF(N199:N201,$AO$1))+MIN(Payline!N$4/10,COUNTIF(N200:N202,$AO$1))+MIN(Payline!N$3/10,COUNTIF(N201:N203,$AO$1)),"")</f>
        <v/>
      </c>
      <c r="AT201" s="46">
        <v>197</v>
      </c>
      <c r="AU201" s="43" t="str">
        <f>IF($I201&lt;C$14,MIN(Payline!J$5/10,COUNTIF(J199:J201,$AU$1))+MIN(Payline!J$4/10,COUNTIF(J200:J202,$AU$1))+MIN(Payline!J$3/10,COUNTIF(J201:J203,$AU$1)),"")</f>
        <v/>
      </c>
      <c r="AV201" s="43" t="str">
        <f>IF($I201&lt;D$14,MIN(Payline!K$5/10,COUNTIF(K199:K201,$AU$1))+MIN(Payline!K$4/10,COUNTIF(K200:K202,$AU$1))+MIN(Payline!K$3/10,COUNTIF(K201:K203,$AU$1)),"")</f>
        <v/>
      </c>
      <c r="AW201" s="43" t="str">
        <f>IF($I201&lt;E$14,MIN(Payline!L$5/10,COUNTIF(L199:L201,$AU$1))+MIN(Payline!L$4/10,COUNTIF(L200:L202,$AU$1))+MIN(Payline!L$3/10,COUNTIF(L201:L203,$AU$1)),"")</f>
        <v/>
      </c>
      <c r="AX201" s="43" t="str">
        <f>IF($I201&lt;F$14,MIN(Payline!M$5/10,COUNTIF(M199:M201,$AU$1))+MIN(Payline!M$4/10,COUNTIF(M200:M202,$AU$1))+MIN(Payline!M$3/10,COUNTIF(M201:M203,$AU$1)),"")</f>
        <v/>
      </c>
      <c r="AY201" s="43" t="str">
        <f>IF($I201&lt;G$14,MIN(Payline!N$5/10,COUNTIF(N199:N201,$AU$1))+MIN(Payline!N$4/10,COUNTIF(N200:N202,$AU$1))+MIN(Payline!N$3/10,COUNTIF(N201:N203,$AU$1)),"")</f>
        <v/>
      </c>
      <c r="AZ201" s="46">
        <v>197</v>
      </c>
      <c r="BA201" s="43" t="str">
        <f>IF($I201&lt;C$14,MIN(Payline!J$5/10,COUNTIF(J199:J201,$BA$1))+MIN(Payline!J$4/10,COUNTIF(J200:J202,$BA$1))+MIN(Payline!J$3/10,COUNTIF(J201:J203,$BA$1)),"")</f>
        <v/>
      </c>
      <c r="BB201" s="43" t="str">
        <f>IF($I201&lt;D$14,MIN(Payline!K$5/10,COUNTIF(K199:K201,$BA$1))+MIN(Payline!K$4/10,COUNTIF(K200:K202,$BA$1))+MIN(Payline!K$3/10,COUNTIF(K201:K203,$BA$1)),"")</f>
        <v/>
      </c>
      <c r="BC201" s="43" t="str">
        <f>IF($I201&lt;E$14,MIN(Payline!L$5/10,COUNTIF(L199:L201,$BA$1))+MIN(Payline!L$4/10,COUNTIF(L200:L202,$BA$1))+MIN(Payline!L$3/10,COUNTIF(L201:L203,$BA$1)),"")</f>
        <v/>
      </c>
      <c r="BD201" s="43" t="str">
        <f>IF($I201&lt;F$14,MIN(Payline!M$5/10,COUNTIF(M199:M201,$BA$1))+MIN(Payline!M$4/10,COUNTIF(M200:M202,$BA$1))+MIN(Payline!M$3/10,COUNTIF(M201:M203,$BA$1)),"")</f>
        <v/>
      </c>
      <c r="BE201" s="43" t="str">
        <f>IF($I201&lt;G$14,MIN(Payline!N$5/10,COUNTIF(N199:N201,$BA$1))+MIN(Payline!N$4/10,COUNTIF(N200:N202,$BA$1))+MIN(Payline!N$3/10,COUNTIF(N201:N203,$BA$1)),"")</f>
        <v/>
      </c>
      <c r="BF201" s="46">
        <v>197</v>
      </c>
      <c r="BG201" s="43" t="str">
        <f>IF($I201&lt;C$14,MIN(Payline!J$5/10,COUNTIF(J199:J201,$BG$1))+MIN(Payline!J$4/10,COUNTIF(J200:J202,$BG$1))+MIN(Payline!J$3/10,COUNTIF(J201:J203,$BG$1)),"")</f>
        <v/>
      </c>
      <c r="BH201" s="43" t="str">
        <f>IF($I201&lt;D$14,MIN(Payline!K$5/10,COUNTIF(K199:K201,$BG$1))+MIN(Payline!K$4/10,COUNTIF(K200:K202,$BG$1))+MIN(Payline!K$3/10,COUNTIF(K201:K203,$BG$1)),"")</f>
        <v/>
      </c>
      <c r="BI201" s="43" t="str">
        <f>IF($I201&lt;E$14,MIN(Payline!L$5/10,COUNTIF(L199:L201,$BG$1))+MIN(Payline!L$4/10,COUNTIF(L200:L202,$BG$1))+MIN(Payline!L$3/10,COUNTIF(L201:L203,$BG$1)),"")</f>
        <v/>
      </c>
      <c r="BJ201" s="43" t="str">
        <f>IF($I201&lt;F$14,MIN(Payline!M$5/10,COUNTIF(M199:M201,$BG$1))+MIN(Payline!M$4/10,COUNTIF(M200:M202,$BG$1))+MIN(Payline!M$3/10,COUNTIF(M201:M203,$BG$1)),"")</f>
        <v/>
      </c>
      <c r="BK201" s="43" t="str">
        <f>IF($I201&lt;G$14,MIN(Payline!N$5/10,COUNTIF(N199:N201,$BG$1))+MIN(Payline!N$4/10,COUNTIF(N200:N202,$BG$1))+MIN(Payline!N$3/10,COUNTIF(N201:N203,$BG$1)),"")</f>
        <v/>
      </c>
      <c r="BL201" s="46">
        <v>197</v>
      </c>
      <c r="BM201" s="43" t="str">
        <f>IF($I201&lt;C$14,MIN(Payline!J$5/10,COUNTIF(J199:J201,$BM$1))+MIN(Payline!J$4/10,COUNTIF(J200:J202,$BM$1))+MIN(Payline!J$3/10,COUNTIF(J201:J203,$BM$1)),"")</f>
        <v/>
      </c>
      <c r="BN201" s="43" t="str">
        <f>IF($I201&lt;D$14,MIN(Payline!K$5/10,COUNTIF(K199:K201,$BM$1))+MIN(Payline!K$4/10,COUNTIF(K200:K202,$BM$1))+MIN(Payline!K$3/10,COUNTIF(K201:K203,$BM$1)),"")</f>
        <v/>
      </c>
      <c r="BO201" s="43" t="str">
        <f>IF($I201&lt;E$14,MIN(Payline!L$5/10,COUNTIF(L199:L201,$BM$1))+MIN(Payline!L$4/10,COUNTIF(L200:L202,$BM$1))+MIN(Payline!L$3/10,COUNTIF(L201:L203,$BM$1)),"")</f>
        <v/>
      </c>
      <c r="BP201" s="43" t="str">
        <f>IF($I201&lt;F$14,MIN(Payline!M$5/10,COUNTIF(M199:M201,$BM$1))+MIN(Payline!M$4/10,COUNTIF(M200:M202,$BM$1))+MIN(Payline!M$3/10,COUNTIF(M201:M203,$BM$1)),"")</f>
        <v/>
      </c>
      <c r="BQ201" s="161" t="str">
        <f>IF($I201&lt;G$14,MIN(Payline!N$5/10,COUNTIF(N199:N201,$BM$1))+MIN(Payline!N$4/10,COUNTIF(N200:N202,$BM$1))+MIN(Payline!N$3/10,COUNTIF(N201:N203,$BM$1)),"")</f>
        <v/>
      </c>
    </row>
    <row r="202" spans="1:69">
      <c r="A202" s="90" t="s">
        <v>12</v>
      </c>
      <c r="B202" s="63">
        <v>2</v>
      </c>
      <c r="C202" s="90">
        <f t="shared" ca="1" si="49"/>
        <v>0.89999999999999991</v>
      </c>
      <c r="D202" s="43">
        <f t="shared" ca="1" si="50"/>
        <v>1.2000000000000002</v>
      </c>
      <c r="E202" s="43">
        <f t="shared" ca="1" si="51"/>
        <v>0.89999999999999991</v>
      </c>
      <c r="F202" s="43">
        <f t="shared" ca="1" si="52"/>
        <v>0.89999999999999991</v>
      </c>
      <c r="G202" s="89">
        <f t="shared" ca="1" si="53"/>
        <v>0.89999999999999991</v>
      </c>
      <c r="I202" s="84">
        <v>198</v>
      </c>
      <c r="J202" s="83"/>
      <c r="K202" s="83"/>
      <c r="L202" s="83"/>
      <c r="M202" s="83"/>
      <c r="N202" s="83"/>
      <c r="P202" s="46">
        <v>198</v>
      </c>
      <c r="Q202" s="43" t="str">
        <f>IF($I202&lt;C$14,MIN(Payline!J$5/10,COUNTIF(J200:J202,$Q$1))+MIN(Payline!J$4/10,COUNTIF(J201:J203,$Q$1))+MIN(Payline!J$3/10,COUNTIF(J202:J204,$Q$1)),"")</f>
        <v/>
      </c>
      <c r="R202" s="43" t="str">
        <f>IF($I202&lt;D$14,MIN(Payline!K$5/10,COUNTIF(K200:K202,$Q$1))+MIN(Payline!K$4/10,COUNTIF(K201:K203,$Q$1))+MIN(Payline!K$3/10,COUNTIF(K202:K204,$Q$1)),"")</f>
        <v/>
      </c>
      <c r="S202" s="43" t="str">
        <f>IF($I202&lt;E$14,MIN(Payline!L$5/10,COUNTIF(L200:L202,$Q$1))+MIN(Payline!L$4/10,COUNTIF(L201:L203,$Q$1))+MIN(Payline!L$3/10,COUNTIF(L202:L204,$Q$1)),"")</f>
        <v/>
      </c>
      <c r="T202" s="43" t="str">
        <f>IF($I202&lt;F$14,MIN(Payline!M$5/10,COUNTIF(M200:M202,$Q$1))+MIN(Payline!M$4/10,COUNTIF(M201:M203,$Q$1))+MIN(Payline!M$3/10,COUNTIF(M202:M204,$Q$1)),"")</f>
        <v/>
      </c>
      <c r="U202" s="43" t="str">
        <f>IF($I202&lt;G$14,MIN(Payline!N$5/10,COUNTIF(N200:N202,$Q$1))+MIN(Payline!N$4/10,COUNTIF(N201:N203,$Q$1))+MIN(Payline!N$3/10,COUNTIF(N202:N204,$Q$1)),"")</f>
        <v/>
      </c>
      <c r="V202" s="46">
        <v>198</v>
      </c>
      <c r="W202" s="43" t="str">
        <f>IF($I202&lt;C$14,MIN(Payline!J$5/10,COUNTIF(J200:J202,$W$1))+MIN(Payline!J$4/10,COUNTIF(J201:J203,$W$1))+MIN(Payline!J$3/10,COUNTIF(J202:J204,$W$1)),"")</f>
        <v/>
      </c>
      <c r="X202" s="43" t="str">
        <f>IF($I202&lt;D$14,MIN(Payline!K$5/10,COUNTIF(K200:K202,$W$1))+MIN(Payline!K$4/10,COUNTIF(K201:K203,$W$1))+MIN(Payline!K$3/10,COUNTIF(K202:K204,$W$1)),"")</f>
        <v/>
      </c>
      <c r="Y202" s="43" t="str">
        <f>IF($I202&lt;E$14,MIN(Payline!L$5/10,COUNTIF(L200:L202,$W$1))+MIN(Payline!L$4/10,COUNTIF(L201:L203,$W$1))+MIN(Payline!L$3/10,COUNTIF(L202:L204,$W$1)),"")</f>
        <v/>
      </c>
      <c r="Z202" s="43" t="str">
        <f>IF($I202&lt;F$14,MIN(Payline!M$5/10,COUNTIF(M200:M202,$W$1))+MIN(Payline!M$4/10,COUNTIF(M201:M203,$W$1))+MIN(Payline!M$3/10,COUNTIF(M202:M204,$W$1)),"")</f>
        <v/>
      </c>
      <c r="AA202" s="43" t="str">
        <f>IF($I202&lt;G$14,MIN(Payline!N$5/10,COUNTIF(N200:N202,$W$1))+MIN(Payline!N$4/10,COUNTIF(N201:N203,$W$1))+MIN(Payline!N$3/10,COUNTIF(N202:N204,$W$1)),"")</f>
        <v/>
      </c>
      <c r="AB202" s="46">
        <v>198</v>
      </c>
      <c r="AC202" s="43" t="str">
        <f>IF($I202&lt;C$14,MIN(Payline!J$5/10,COUNTIF(J200:J202,$AC$1))+MIN(Payline!J$4/10,COUNTIF(J201:J203,$AC$1))+MIN(Payline!J$3/10,COUNTIF(J202:J204,$AC$1)),"")</f>
        <v/>
      </c>
      <c r="AD202" s="43" t="str">
        <f>IF($I202&lt;D$14,MIN(Payline!K$5/10,COUNTIF(K200:K202,$AC$1))+MIN(Payline!K$4/10,COUNTIF(K201:K203,$AC$1))+MIN(Payline!K$3/10,COUNTIF(K202:K204,$AC$1)),"")</f>
        <v/>
      </c>
      <c r="AE202" s="43" t="str">
        <f>IF($I202&lt;E$14,MIN(Payline!L$5/10,COUNTIF(L200:L202,$AC$1))+MIN(Payline!L$4/10,COUNTIF(L201:L203,$AC$1))+MIN(Payline!L$3/10,COUNTIF(L202:L204,$AC$1)),"")</f>
        <v/>
      </c>
      <c r="AF202" s="43" t="str">
        <f>IF($I202&lt;F$14,MIN(Payline!M$5/10,COUNTIF(M200:M202,$AC$1))+MIN(Payline!M$4/10,COUNTIF(M201:M203,$AC$1))+MIN(Payline!M$3/10,COUNTIF(M202:M204,$AC$1)),"")</f>
        <v/>
      </c>
      <c r="AG202" s="43" t="str">
        <f>IF($I202&lt;G$14,MIN(Payline!N$5/10,COUNTIF(N200:N202,$AC$1))+MIN(Payline!N$4/10,COUNTIF(N201:N203,$AC$1))+MIN(Payline!N$3/10,COUNTIF(N202:N204,$AC$1)),"")</f>
        <v/>
      </c>
      <c r="AH202" s="46">
        <v>198</v>
      </c>
      <c r="AI202" s="43" t="str">
        <f>IF($I202&lt;C$14,MIN(Payline!J$5/10,COUNTIF(J200:J202,$AI$1))+MIN(Payline!J$4/10,COUNTIF(J201:J203,$AI$1))+MIN(Payline!J$3/10,COUNTIF(J202:J204,$AI$1)),"")</f>
        <v/>
      </c>
      <c r="AJ202" s="43" t="str">
        <f>IF($I202&lt;D$14,MIN(Payline!K$5/10,COUNTIF(K200:K202,$AI$1))+MIN(Payline!K$4/10,COUNTIF(K201:K203,$AI$1))+MIN(Payline!K$3/10,COUNTIF(K202:K204,$AI$1)),"")</f>
        <v/>
      </c>
      <c r="AK202" s="43" t="str">
        <f>IF($I202&lt;E$14,MIN(Payline!L$5/10,COUNTIF(L200:L202,$AI$1))+MIN(Payline!L$4/10,COUNTIF(L201:L203,$AI$1))+MIN(Payline!L$3/10,COUNTIF(L202:L204,$AI$1)),"")</f>
        <v/>
      </c>
      <c r="AL202" s="43" t="str">
        <f>IF($I202&lt;F$14,MIN(Payline!M$5/10,COUNTIF(M200:M202,$AI$1))+MIN(Payline!M$4/10,COUNTIF(M201:M203,$AI$1))+MIN(Payline!M$3/10,COUNTIF(M202:M204,$AI$1)),"")</f>
        <v/>
      </c>
      <c r="AM202" s="43" t="str">
        <f>IF($I202&lt;G$14,MIN(Payline!N$5/10,COUNTIF(N200:N202,$AI$1))+MIN(Payline!N$4/10,COUNTIF(N201:N203,$AI$1))+MIN(Payline!N$3/10,COUNTIF(N202:N204,$AI$1)),"")</f>
        <v/>
      </c>
      <c r="AN202" s="46">
        <v>198</v>
      </c>
      <c r="AO202" s="43" t="str">
        <f>IF($I202&lt;C$14,MIN(Payline!J$5/10,COUNTIF(J200:J202,$AO$1))+MIN(Payline!J$4/10,COUNTIF(J201:J203,$AO$1))+MIN(Payline!J$3/10,COUNTIF(J202:J204,$AO$1)),"")</f>
        <v/>
      </c>
      <c r="AP202" s="43" t="str">
        <f>IF($I202&lt;D$14,MIN(Payline!K$5/10,COUNTIF(K200:K202,$AO$1))+MIN(Payline!K$4/10,COUNTIF(K201:K203,$AO$1))+MIN(Payline!K$3/10,COUNTIF(K202:K204,$AO$1)),"")</f>
        <v/>
      </c>
      <c r="AQ202" s="43" t="str">
        <f>IF($I202&lt;E$14,MIN(Payline!L$5/10,COUNTIF(L200:L202,$AO$1))+MIN(Payline!L$4/10,COUNTIF(L201:L203,$AO$1))+MIN(Payline!L$3/10,COUNTIF(L202:L204,$AO$1)),"")</f>
        <v/>
      </c>
      <c r="AR202" s="43" t="str">
        <f>IF($I202&lt;F$14,MIN(Payline!M$5/10,COUNTIF(M200:M202,$AO$1))+MIN(Payline!M$4/10,COUNTIF(M201:M203,$AO$1))+MIN(Payline!M$3/10,COUNTIF(M202:M204,$AO$1)),"")</f>
        <v/>
      </c>
      <c r="AS202" s="43" t="str">
        <f>IF($I202&lt;G$14,MIN(Payline!N$5/10,COUNTIF(N200:N202,$AO$1))+MIN(Payline!N$4/10,COUNTIF(N201:N203,$AO$1))+MIN(Payline!N$3/10,COUNTIF(N202:N204,$AO$1)),"")</f>
        <v/>
      </c>
      <c r="AT202" s="46">
        <v>198</v>
      </c>
      <c r="AU202" s="43" t="str">
        <f>IF($I202&lt;C$14,MIN(Payline!J$5/10,COUNTIF(J200:J202,$AU$1))+MIN(Payline!J$4/10,COUNTIF(J201:J203,$AU$1))+MIN(Payline!J$3/10,COUNTIF(J202:J204,$AU$1)),"")</f>
        <v/>
      </c>
      <c r="AV202" s="43" t="str">
        <f>IF($I202&lt;D$14,MIN(Payline!K$5/10,COUNTIF(K200:K202,$AU$1))+MIN(Payline!K$4/10,COUNTIF(K201:K203,$AU$1))+MIN(Payline!K$3/10,COUNTIF(K202:K204,$AU$1)),"")</f>
        <v/>
      </c>
      <c r="AW202" s="43" t="str">
        <f>IF($I202&lt;E$14,MIN(Payline!L$5/10,COUNTIF(L200:L202,$AU$1))+MIN(Payline!L$4/10,COUNTIF(L201:L203,$AU$1))+MIN(Payline!L$3/10,COUNTIF(L202:L204,$AU$1)),"")</f>
        <v/>
      </c>
      <c r="AX202" s="43" t="str">
        <f>IF($I202&lt;F$14,MIN(Payline!M$5/10,COUNTIF(M200:M202,$AU$1))+MIN(Payline!M$4/10,COUNTIF(M201:M203,$AU$1))+MIN(Payline!M$3/10,COUNTIF(M202:M204,$AU$1)),"")</f>
        <v/>
      </c>
      <c r="AY202" s="43" t="str">
        <f>IF($I202&lt;G$14,MIN(Payline!N$5/10,COUNTIF(N200:N202,$AU$1))+MIN(Payline!N$4/10,COUNTIF(N201:N203,$AU$1))+MIN(Payline!N$3/10,COUNTIF(N202:N204,$AU$1)),"")</f>
        <v/>
      </c>
      <c r="AZ202" s="46">
        <v>198</v>
      </c>
      <c r="BA202" s="43" t="str">
        <f>IF($I202&lt;C$14,MIN(Payline!J$5/10,COUNTIF(J200:J202,$BA$1))+MIN(Payline!J$4/10,COUNTIF(J201:J203,$BA$1))+MIN(Payline!J$3/10,COUNTIF(J202:J204,$BA$1)),"")</f>
        <v/>
      </c>
      <c r="BB202" s="43" t="str">
        <f>IF($I202&lt;D$14,MIN(Payline!K$5/10,COUNTIF(K200:K202,$BA$1))+MIN(Payline!K$4/10,COUNTIF(K201:K203,$BA$1))+MIN(Payline!K$3/10,COUNTIF(K202:K204,$BA$1)),"")</f>
        <v/>
      </c>
      <c r="BC202" s="43" t="str">
        <f>IF($I202&lt;E$14,MIN(Payline!L$5/10,COUNTIF(L200:L202,$BA$1))+MIN(Payline!L$4/10,COUNTIF(L201:L203,$BA$1))+MIN(Payline!L$3/10,COUNTIF(L202:L204,$BA$1)),"")</f>
        <v/>
      </c>
      <c r="BD202" s="43" t="str">
        <f>IF($I202&lt;F$14,MIN(Payline!M$5/10,COUNTIF(M200:M202,$BA$1))+MIN(Payline!M$4/10,COUNTIF(M201:M203,$BA$1))+MIN(Payline!M$3/10,COUNTIF(M202:M204,$BA$1)),"")</f>
        <v/>
      </c>
      <c r="BE202" s="43" t="str">
        <f>IF($I202&lt;G$14,MIN(Payline!N$5/10,COUNTIF(N200:N202,$BA$1))+MIN(Payline!N$4/10,COUNTIF(N201:N203,$BA$1))+MIN(Payline!N$3/10,COUNTIF(N202:N204,$BA$1)),"")</f>
        <v/>
      </c>
      <c r="BF202" s="46">
        <v>198</v>
      </c>
      <c r="BG202" s="43" t="str">
        <f>IF($I202&lt;C$14,MIN(Payline!J$5/10,COUNTIF(J200:J202,$BG$1))+MIN(Payline!J$4/10,COUNTIF(J201:J203,$BG$1))+MIN(Payline!J$3/10,COUNTIF(J202:J204,$BG$1)),"")</f>
        <v/>
      </c>
      <c r="BH202" s="43" t="str">
        <f>IF($I202&lt;D$14,MIN(Payline!K$5/10,COUNTIF(K200:K202,$BG$1))+MIN(Payline!K$4/10,COUNTIF(K201:K203,$BG$1))+MIN(Payline!K$3/10,COUNTIF(K202:K204,$BG$1)),"")</f>
        <v/>
      </c>
      <c r="BI202" s="43" t="str">
        <f>IF($I202&lt;E$14,MIN(Payline!L$5/10,COUNTIF(L200:L202,$BG$1))+MIN(Payline!L$4/10,COUNTIF(L201:L203,$BG$1))+MIN(Payline!L$3/10,COUNTIF(L202:L204,$BG$1)),"")</f>
        <v/>
      </c>
      <c r="BJ202" s="43" t="str">
        <f>IF($I202&lt;F$14,MIN(Payline!M$5/10,COUNTIF(M200:M202,$BG$1))+MIN(Payline!M$4/10,COUNTIF(M201:M203,$BG$1))+MIN(Payline!M$3/10,COUNTIF(M202:M204,$BG$1)),"")</f>
        <v/>
      </c>
      <c r="BK202" s="43" t="str">
        <f>IF($I202&lt;G$14,MIN(Payline!N$5/10,COUNTIF(N200:N202,$BG$1))+MIN(Payline!N$4/10,COUNTIF(N201:N203,$BG$1))+MIN(Payline!N$3/10,COUNTIF(N202:N204,$BG$1)),"")</f>
        <v/>
      </c>
      <c r="BL202" s="46">
        <v>198</v>
      </c>
      <c r="BM202" s="43" t="str">
        <f>IF($I202&lt;C$14,MIN(Payline!J$5/10,COUNTIF(J200:J202,$BM$1))+MIN(Payline!J$4/10,COUNTIF(J201:J203,$BM$1))+MIN(Payline!J$3/10,COUNTIF(J202:J204,$BM$1)),"")</f>
        <v/>
      </c>
      <c r="BN202" s="43" t="str">
        <f>IF($I202&lt;D$14,MIN(Payline!K$5/10,COUNTIF(K200:K202,$BM$1))+MIN(Payline!K$4/10,COUNTIF(K201:K203,$BM$1))+MIN(Payline!K$3/10,COUNTIF(K202:K204,$BM$1)),"")</f>
        <v/>
      </c>
      <c r="BO202" s="43" t="str">
        <f>IF($I202&lt;E$14,MIN(Payline!L$5/10,COUNTIF(L200:L202,$BM$1))+MIN(Payline!L$4/10,COUNTIF(L201:L203,$BM$1))+MIN(Payline!L$3/10,COUNTIF(L202:L204,$BM$1)),"")</f>
        <v/>
      </c>
      <c r="BP202" s="43" t="str">
        <f>IF($I202&lt;F$14,MIN(Payline!M$5/10,COUNTIF(M200:M202,$BM$1))+MIN(Payline!M$4/10,COUNTIF(M201:M203,$BM$1))+MIN(Payline!M$3/10,COUNTIF(M202:M204,$BM$1)),"")</f>
        <v/>
      </c>
      <c r="BQ202" s="161" t="str">
        <f>IF($I202&lt;G$14,MIN(Payline!N$5/10,COUNTIF(N200:N202,$BM$1))+MIN(Payline!N$4/10,COUNTIF(N201:N203,$BM$1))+MIN(Payline!N$3/10,COUNTIF(N202:N204,$BM$1)),"")</f>
        <v/>
      </c>
    </row>
    <row r="203" spans="1:69">
      <c r="A203" s="90" t="s">
        <v>11</v>
      </c>
      <c r="B203" s="63">
        <v>3</v>
      </c>
      <c r="C203" s="90">
        <f t="shared" ca="1" si="49"/>
        <v>0.7</v>
      </c>
      <c r="D203" s="43">
        <f t="shared" ca="1" si="50"/>
        <v>0.7</v>
      </c>
      <c r="E203" s="43">
        <f t="shared" ca="1" si="51"/>
        <v>0.7</v>
      </c>
      <c r="F203" s="43">
        <f t="shared" ca="1" si="52"/>
        <v>0.6</v>
      </c>
      <c r="G203" s="89">
        <f t="shared" ca="1" si="53"/>
        <v>0.7</v>
      </c>
      <c r="I203" s="84">
        <v>199</v>
      </c>
      <c r="J203" s="83"/>
      <c r="K203" s="83"/>
      <c r="L203" s="83"/>
      <c r="M203" s="83"/>
      <c r="N203" s="83"/>
      <c r="P203" s="46">
        <v>199</v>
      </c>
      <c r="Q203" s="43" t="str">
        <f>IF($I203&lt;C$14,MIN(Payline!J$5/10,COUNTIF(J201:J203,$Q$1))+MIN(Payline!J$4/10,COUNTIF(J202:J204,$Q$1))+MIN(Payline!J$3/10,COUNTIF(J203:J205,$Q$1)),"")</f>
        <v/>
      </c>
      <c r="R203" s="43" t="str">
        <f>IF($I203&lt;D$14,MIN(Payline!K$5/10,COUNTIF(K201:K203,$Q$1))+MIN(Payline!K$4/10,COUNTIF(K202:K204,$Q$1))+MIN(Payline!K$3/10,COUNTIF(K203:K205,$Q$1)),"")</f>
        <v/>
      </c>
      <c r="S203" s="43" t="str">
        <f>IF($I203&lt;E$14,MIN(Payline!L$5/10,COUNTIF(L201:L203,$Q$1))+MIN(Payline!L$4/10,COUNTIF(L202:L204,$Q$1))+MIN(Payline!L$3/10,COUNTIF(L203:L205,$Q$1)),"")</f>
        <v/>
      </c>
      <c r="T203" s="43" t="str">
        <f>IF($I203&lt;F$14,MIN(Payline!M$5/10,COUNTIF(M201:M203,$Q$1))+MIN(Payline!M$4/10,COUNTIF(M202:M204,$Q$1))+MIN(Payline!M$3/10,COUNTIF(M203:M205,$Q$1)),"")</f>
        <v/>
      </c>
      <c r="U203" s="43" t="str">
        <f>IF($I203&lt;G$14,MIN(Payline!N$5/10,COUNTIF(N201:N203,$Q$1))+MIN(Payline!N$4/10,COUNTIF(N202:N204,$Q$1))+MIN(Payline!N$3/10,COUNTIF(N203:N205,$Q$1)),"")</f>
        <v/>
      </c>
      <c r="V203" s="46">
        <v>199</v>
      </c>
      <c r="W203" s="43" t="str">
        <f>IF($I203&lt;C$14,MIN(Payline!J$5/10,COUNTIF(J201:J203,$W$1))+MIN(Payline!J$4/10,COUNTIF(J202:J204,$W$1))+MIN(Payline!J$3/10,COUNTIF(J203:J205,$W$1)),"")</f>
        <v/>
      </c>
      <c r="X203" s="43" t="str">
        <f>IF($I203&lt;D$14,MIN(Payline!K$5/10,COUNTIF(K201:K203,$W$1))+MIN(Payline!K$4/10,COUNTIF(K202:K204,$W$1))+MIN(Payline!K$3/10,COUNTIF(K203:K205,$W$1)),"")</f>
        <v/>
      </c>
      <c r="Y203" s="43" t="str">
        <f>IF($I203&lt;E$14,MIN(Payline!L$5/10,COUNTIF(L201:L203,$W$1))+MIN(Payline!L$4/10,COUNTIF(L202:L204,$W$1))+MIN(Payline!L$3/10,COUNTIF(L203:L205,$W$1)),"")</f>
        <v/>
      </c>
      <c r="Z203" s="43" t="str">
        <f>IF($I203&lt;F$14,MIN(Payline!M$5/10,COUNTIF(M201:M203,$W$1))+MIN(Payline!M$4/10,COUNTIF(M202:M204,$W$1))+MIN(Payline!M$3/10,COUNTIF(M203:M205,$W$1)),"")</f>
        <v/>
      </c>
      <c r="AA203" s="43" t="str">
        <f>IF($I203&lt;G$14,MIN(Payline!N$5/10,COUNTIF(N201:N203,$W$1))+MIN(Payline!N$4/10,COUNTIF(N202:N204,$W$1))+MIN(Payline!N$3/10,COUNTIF(N203:N205,$W$1)),"")</f>
        <v/>
      </c>
      <c r="AB203" s="46">
        <v>199</v>
      </c>
      <c r="AC203" s="43" t="str">
        <f>IF($I203&lt;C$14,MIN(Payline!J$5/10,COUNTIF(J201:J203,$AC$1))+MIN(Payline!J$4/10,COUNTIF(J202:J204,$AC$1))+MIN(Payline!J$3/10,COUNTIF(J203:J205,$AC$1)),"")</f>
        <v/>
      </c>
      <c r="AD203" s="43" t="str">
        <f>IF($I203&lt;D$14,MIN(Payline!K$5/10,COUNTIF(K201:K203,$AC$1))+MIN(Payline!K$4/10,COUNTIF(K202:K204,$AC$1))+MIN(Payline!K$3/10,COUNTIF(K203:K205,$AC$1)),"")</f>
        <v/>
      </c>
      <c r="AE203" s="43" t="str">
        <f>IF($I203&lt;E$14,MIN(Payline!L$5/10,COUNTIF(L201:L203,$AC$1))+MIN(Payline!L$4/10,COUNTIF(L202:L204,$AC$1))+MIN(Payline!L$3/10,COUNTIF(L203:L205,$AC$1)),"")</f>
        <v/>
      </c>
      <c r="AF203" s="43" t="str">
        <f>IF($I203&lt;F$14,MIN(Payline!M$5/10,COUNTIF(M201:M203,$AC$1))+MIN(Payline!M$4/10,COUNTIF(M202:M204,$AC$1))+MIN(Payline!M$3/10,COUNTIF(M203:M205,$AC$1)),"")</f>
        <v/>
      </c>
      <c r="AG203" s="43" t="str">
        <f>IF($I203&lt;G$14,MIN(Payline!N$5/10,COUNTIF(N201:N203,$AC$1))+MIN(Payline!N$4/10,COUNTIF(N202:N204,$AC$1))+MIN(Payline!N$3/10,COUNTIF(N203:N205,$AC$1)),"")</f>
        <v/>
      </c>
      <c r="AH203" s="46">
        <v>199</v>
      </c>
      <c r="AI203" s="43" t="str">
        <f>IF($I203&lt;C$14,MIN(Payline!J$5/10,COUNTIF(J201:J203,$AI$1))+MIN(Payline!J$4/10,COUNTIF(J202:J204,$AI$1))+MIN(Payline!J$3/10,COUNTIF(J203:J205,$AI$1)),"")</f>
        <v/>
      </c>
      <c r="AJ203" s="43" t="str">
        <f>IF($I203&lt;D$14,MIN(Payline!K$5/10,COUNTIF(K201:K203,$AI$1))+MIN(Payline!K$4/10,COUNTIF(K202:K204,$AI$1))+MIN(Payline!K$3/10,COUNTIF(K203:K205,$AI$1)),"")</f>
        <v/>
      </c>
      <c r="AK203" s="43" t="str">
        <f>IF($I203&lt;E$14,MIN(Payline!L$5/10,COUNTIF(L201:L203,$AI$1))+MIN(Payline!L$4/10,COUNTIF(L202:L204,$AI$1))+MIN(Payline!L$3/10,COUNTIF(L203:L205,$AI$1)),"")</f>
        <v/>
      </c>
      <c r="AL203" s="43" t="str">
        <f>IF($I203&lt;F$14,MIN(Payline!M$5/10,COUNTIF(M201:M203,$AI$1))+MIN(Payline!M$4/10,COUNTIF(M202:M204,$AI$1))+MIN(Payline!M$3/10,COUNTIF(M203:M205,$AI$1)),"")</f>
        <v/>
      </c>
      <c r="AM203" s="43" t="str">
        <f>IF($I203&lt;G$14,MIN(Payline!N$5/10,COUNTIF(N201:N203,$AI$1))+MIN(Payline!N$4/10,COUNTIF(N202:N204,$AI$1))+MIN(Payline!N$3/10,COUNTIF(N203:N205,$AI$1)),"")</f>
        <v/>
      </c>
      <c r="AN203" s="46">
        <v>199</v>
      </c>
      <c r="AO203" s="43" t="str">
        <f>IF($I203&lt;C$14,MIN(Payline!J$5/10,COUNTIF(J201:J203,$AO$1))+MIN(Payline!J$4/10,COUNTIF(J202:J204,$AO$1))+MIN(Payline!J$3/10,COUNTIF(J203:J205,$AO$1)),"")</f>
        <v/>
      </c>
      <c r="AP203" s="43" t="str">
        <f>IF($I203&lt;D$14,MIN(Payline!K$5/10,COUNTIF(K201:K203,$AO$1))+MIN(Payline!K$4/10,COUNTIF(K202:K204,$AO$1))+MIN(Payline!K$3/10,COUNTIF(K203:K205,$AO$1)),"")</f>
        <v/>
      </c>
      <c r="AQ203" s="43" t="str">
        <f>IF($I203&lt;E$14,MIN(Payline!L$5/10,COUNTIF(L201:L203,$AO$1))+MIN(Payline!L$4/10,COUNTIF(L202:L204,$AO$1))+MIN(Payline!L$3/10,COUNTIF(L203:L205,$AO$1)),"")</f>
        <v/>
      </c>
      <c r="AR203" s="43" t="str">
        <f>IF($I203&lt;F$14,MIN(Payline!M$5/10,COUNTIF(M201:M203,$AO$1))+MIN(Payline!M$4/10,COUNTIF(M202:M204,$AO$1))+MIN(Payline!M$3/10,COUNTIF(M203:M205,$AO$1)),"")</f>
        <v/>
      </c>
      <c r="AS203" s="43" t="str">
        <f>IF($I203&lt;G$14,MIN(Payline!N$5/10,COUNTIF(N201:N203,$AO$1))+MIN(Payline!N$4/10,COUNTIF(N202:N204,$AO$1))+MIN(Payline!N$3/10,COUNTIF(N203:N205,$AO$1)),"")</f>
        <v/>
      </c>
      <c r="AT203" s="46">
        <v>199</v>
      </c>
      <c r="AU203" s="43" t="str">
        <f>IF($I203&lt;C$14,MIN(Payline!J$5/10,COUNTIF(J201:J203,$AU$1))+MIN(Payline!J$4/10,COUNTIF(J202:J204,$AU$1))+MIN(Payline!J$3/10,COUNTIF(J203:J205,$AU$1)),"")</f>
        <v/>
      </c>
      <c r="AV203" s="43" t="str">
        <f>IF($I203&lt;D$14,MIN(Payline!K$5/10,COUNTIF(K201:K203,$AU$1))+MIN(Payline!K$4/10,COUNTIF(K202:K204,$AU$1))+MIN(Payline!K$3/10,COUNTIF(K203:K205,$AU$1)),"")</f>
        <v/>
      </c>
      <c r="AW203" s="43" t="str">
        <f>IF($I203&lt;E$14,MIN(Payline!L$5/10,COUNTIF(L201:L203,$AU$1))+MIN(Payline!L$4/10,COUNTIF(L202:L204,$AU$1))+MIN(Payline!L$3/10,COUNTIF(L203:L205,$AU$1)),"")</f>
        <v/>
      </c>
      <c r="AX203" s="43" t="str">
        <f>IF($I203&lt;F$14,MIN(Payline!M$5/10,COUNTIF(M201:M203,$AU$1))+MIN(Payline!M$4/10,COUNTIF(M202:M204,$AU$1))+MIN(Payline!M$3/10,COUNTIF(M203:M205,$AU$1)),"")</f>
        <v/>
      </c>
      <c r="AY203" s="43" t="str">
        <f>IF($I203&lt;G$14,MIN(Payline!N$5/10,COUNTIF(N201:N203,$AU$1))+MIN(Payline!N$4/10,COUNTIF(N202:N204,$AU$1))+MIN(Payline!N$3/10,COUNTIF(N203:N205,$AU$1)),"")</f>
        <v/>
      </c>
      <c r="AZ203" s="46">
        <v>199</v>
      </c>
      <c r="BA203" s="43" t="str">
        <f>IF($I203&lt;C$14,MIN(Payline!J$5/10,COUNTIF(J201:J203,$BA$1))+MIN(Payline!J$4/10,COUNTIF(J202:J204,$BA$1))+MIN(Payline!J$3/10,COUNTIF(J203:J205,$BA$1)),"")</f>
        <v/>
      </c>
      <c r="BB203" s="43" t="str">
        <f>IF($I203&lt;D$14,MIN(Payline!K$5/10,COUNTIF(K201:K203,$BA$1))+MIN(Payline!K$4/10,COUNTIF(K202:K204,$BA$1))+MIN(Payline!K$3/10,COUNTIF(K203:K205,$BA$1)),"")</f>
        <v/>
      </c>
      <c r="BC203" s="43" t="str">
        <f>IF($I203&lt;E$14,MIN(Payline!L$5/10,COUNTIF(L201:L203,$BA$1))+MIN(Payline!L$4/10,COUNTIF(L202:L204,$BA$1))+MIN(Payline!L$3/10,COUNTIF(L203:L205,$BA$1)),"")</f>
        <v/>
      </c>
      <c r="BD203" s="43" t="str">
        <f>IF($I203&lt;F$14,MIN(Payline!M$5/10,COUNTIF(M201:M203,$BA$1))+MIN(Payline!M$4/10,COUNTIF(M202:M204,$BA$1))+MIN(Payline!M$3/10,COUNTIF(M203:M205,$BA$1)),"")</f>
        <v/>
      </c>
      <c r="BE203" s="43" t="str">
        <f>IF($I203&lt;G$14,MIN(Payline!N$5/10,COUNTIF(N201:N203,$BA$1))+MIN(Payline!N$4/10,COUNTIF(N202:N204,$BA$1))+MIN(Payline!N$3/10,COUNTIF(N203:N205,$BA$1)),"")</f>
        <v/>
      </c>
      <c r="BF203" s="46">
        <v>199</v>
      </c>
      <c r="BG203" s="43" t="str">
        <f>IF($I203&lt;C$14,MIN(Payline!J$5/10,COUNTIF(J201:J203,$BG$1))+MIN(Payline!J$4/10,COUNTIF(J202:J204,$BG$1))+MIN(Payline!J$3/10,COUNTIF(J203:J205,$BG$1)),"")</f>
        <v/>
      </c>
      <c r="BH203" s="43" t="str">
        <f>IF($I203&lt;D$14,MIN(Payline!K$5/10,COUNTIF(K201:K203,$BG$1))+MIN(Payline!K$4/10,COUNTIF(K202:K204,$BG$1))+MIN(Payline!K$3/10,COUNTIF(K203:K205,$BG$1)),"")</f>
        <v/>
      </c>
      <c r="BI203" s="43" t="str">
        <f>IF($I203&lt;E$14,MIN(Payline!L$5/10,COUNTIF(L201:L203,$BG$1))+MIN(Payline!L$4/10,COUNTIF(L202:L204,$BG$1))+MIN(Payline!L$3/10,COUNTIF(L203:L205,$BG$1)),"")</f>
        <v/>
      </c>
      <c r="BJ203" s="43" t="str">
        <f>IF($I203&lt;F$14,MIN(Payline!M$5/10,COUNTIF(M201:M203,$BG$1))+MIN(Payline!M$4/10,COUNTIF(M202:M204,$BG$1))+MIN(Payline!M$3/10,COUNTIF(M203:M205,$BG$1)),"")</f>
        <v/>
      </c>
      <c r="BK203" s="43" t="str">
        <f>IF($I203&lt;G$14,MIN(Payline!N$5/10,COUNTIF(N201:N203,$BG$1))+MIN(Payline!N$4/10,COUNTIF(N202:N204,$BG$1))+MIN(Payline!N$3/10,COUNTIF(N203:N205,$BG$1)),"")</f>
        <v/>
      </c>
      <c r="BL203" s="46">
        <v>199</v>
      </c>
      <c r="BM203" s="43" t="str">
        <f>IF($I203&lt;C$14,MIN(Payline!J$5/10,COUNTIF(J201:J203,$BM$1))+MIN(Payline!J$4/10,COUNTIF(J202:J204,$BM$1))+MIN(Payline!J$3/10,COUNTIF(J203:J205,$BM$1)),"")</f>
        <v/>
      </c>
      <c r="BN203" s="43" t="str">
        <f>IF($I203&lt;D$14,MIN(Payline!K$5/10,COUNTIF(K201:K203,$BM$1))+MIN(Payline!K$4/10,COUNTIF(K202:K204,$BM$1))+MIN(Payline!K$3/10,COUNTIF(K203:K205,$BM$1)),"")</f>
        <v/>
      </c>
      <c r="BO203" s="43" t="str">
        <f>IF($I203&lt;E$14,MIN(Payline!L$5/10,COUNTIF(L201:L203,$BM$1))+MIN(Payline!L$4/10,COUNTIF(L202:L204,$BM$1))+MIN(Payline!L$3/10,COUNTIF(L203:L205,$BM$1)),"")</f>
        <v/>
      </c>
      <c r="BP203" s="43" t="str">
        <f>IF($I203&lt;F$14,MIN(Payline!M$5/10,COUNTIF(M201:M203,$BM$1))+MIN(Payline!M$4/10,COUNTIF(M202:M204,$BM$1))+MIN(Payline!M$3/10,COUNTIF(M203:M205,$BM$1)),"")</f>
        <v/>
      </c>
      <c r="BQ203" s="161" t="str">
        <f>IF($I203&lt;G$14,MIN(Payline!N$5/10,COUNTIF(N201:N203,$BM$1))+MIN(Payline!N$4/10,COUNTIF(N202:N204,$BM$1))+MIN(Payline!N$3/10,COUNTIF(N203:N205,$BM$1)),"")</f>
        <v/>
      </c>
    </row>
    <row r="204" spans="1:69">
      <c r="A204" s="90" t="s">
        <v>10</v>
      </c>
      <c r="B204" s="63">
        <v>4</v>
      </c>
      <c r="C204" s="90">
        <f t="shared" ca="1" si="49"/>
        <v>1.2</v>
      </c>
      <c r="D204" s="43">
        <f t="shared" ca="1" si="50"/>
        <v>1.3</v>
      </c>
      <c r="E204" s="43">
        <f t="shared" ca="1" si="51"/>
        <v>1.2</v>
      </c>
      <c r="F204" s="43">
        <f t="shared" ca="1" si="52"/>
        <v>1.5</v>
      </c>
      <c r="G204" s="89">
        <f t="shared" ca="1" si="53"/>
        <v>1.2</v>
      </c>
      <c r="I204" s="84">
        <v>200</v>
      </c>
      <c r="J204" s="83"/>
      <c r="K204" s="83"/>
      <c r="L204" s="83"/>
      <c r="M204" s="83"/>
      <c r="N204" s="83"/>
      <c r="P204" s="46">
        <v>200</v>
      </c>
      <c r="Q204" s="43" t="str">
        <f>IF($I204&lt;C$14,MIN(Payline!J$5/10,COUNTIF(J202:J204,$Q$1))+MIN(Payline!J$4/10,COUNTIF(J203:J205,$Q$1))+MIN(Payline!J$3/10,COUNTIF(J204:J206,$Q$1)),"")</f>
        <v/>
      </c>
      <c r="R204" s="43" t="str">
        <f>IF($I204&lt;D$14,MIN(Payline!K$5/10,COUNTIF(K202:K204,$Q$1))+MIN(Payline!K$4/10,COUNTIF(K203:K205,$Q$1))+MIN(Payline!K$3/10,COUNTIF(K204:K206,$Q$1)),"")</f>
        <v/>
      </c>
      <c r="S204" s="43" t="str">
        <f>IF($I204&lt;E$14,MIN(Payline!L$5/10,COUNTIF(L202:L204,$Q$1))+MIN(Payline!L$4/10,COUNTIF(L203:L205,$Q$1))+MIN(Payline!L$3/10,COUNTIF(L204:L206,$Q$1)),"")</f>
        <v/>
      </c>
      <c r="T204" s="43" t="str">
        <f>IF($I204&lt;F$14,MIN(Payline!M$5/10,COUNTIF(M202:M204,$Q$1))+MIN(Payline!M$4/10,COUNTIF(M203:M205,$Q$1))+MIN(Payline!M$3/10,COUNTIF(M204:M206,$Q$1)),"")</f>
        <v/>
      </c>
      <c r="U204" s="43" t="str">
        <f>IF($I204&lt;G$14,MIN(Payline!N$5/10,COUNTIF(N202:N204,$Q$1))+MIN(Payline!N$4/10,COUNTIF(N203:N205,$Q$1))+MIN(Payline!N$3/10,COUNTIF(N204:N206,$Q$1)),"")</f>
        <v/>
      </c>
      <c r="V204" s="46">
        <v>200</v>
      </c>
      <c r="W204" s="43" t="str">
        <f>IF($I204&lt;C$14,MIN(Payline!J$5/10,COUNTIF(J202:J204,$W$1))+MIN(Payline!J$4/10,COUNTIF(J203:J205,$W$1))+MIN(Payline!J$3/10,COUNTIF(J204:J206,$W$1)),"")</f>
        <v/>
      </c>
      <c r="X204" s="43" t="str">
        <f>IF($I204&lt;D$14,MIN(Payline!K$5/10,COUNTIF(K202:K204,$W$1))+MIN(Payline!K$4/10,COUNTIF(K203:K205,$W$1))+MIN(Payline!K$3/10,COUNTIF(K204:K206,$W$1)),"")</f>
        <v/>
      </c>
      <c r="Y204" s="43" t="str">
        <f>IF($I204&lt;E$14,MIN(Payline!L$5/10,COUNTIF(L202:L204,$W$1))+MIN(Payline!L$4/10,COUNTIF(L203:L205,$W$1))+MIN(Payline!L$3/10,COUNTIF(L204:L206,$W$1)),"")</f>
        <v/>
      </c>
      <c r="Z204" s="43" t="str">
        <f>IF($I204&lt;F$14,MIN(Payline!M$5/10,COUNTIF(M202:M204,$W$1))+MIN(Payline!M$4/10,COUNTIF(M203:M205,$W$1))+MIN(Payline!M$3/10,COUNTIF(M204:M206,$W$1)),"")</f>
        <v/>
      </c>
      <c r="AA204" s="43" t="str">
        <f>IF($I204&lt;G$14,MIN(Payline!N$5/10,COUNTIF(N202:N204,$W$1))+MIN(Payline!N$4/10,COUNTIF(N203:N205,$W$1))+MIN(Payline!N$3/10,COUNTIF(N204:N206,$W$1)),"")</f>
        <v/>
      </c>
      <c r="AB204" s="46">
        <v>200</v>
      </c>
      <c r="AC204" s="43" t="str">
        <f>IF($I204&lt;C$14,MIN(Payline!J$5/10,COUNTIF(J202:J204,$AC$1))+MIN(Payline!J$4/10,COUNTIF(J203:J205,$AC$1))+MIN(Payline!J$3/10,COUNTIF(J204:J206,$AC$1)),"")</f>
        <v/>
      </c>
      <c r="AD204" s="43" t="str">
        <f>IF($I204&lt;D$14,MIN(Payline!K$5/10,COUNTIF(K202:K204,$AC$1))+MIN(Payline!K$4/10,COUNTIF(K203:K205,$AC$1))+MIN(Payline!K$3/10,COUNTIF(K204:K206,$AC$1)),"")</f>
        <v/>
      </c>
      <c r="AE204" s="43" t="str">
        <f>IF($I204&lt;E$14,MIN(Payline!L$5/10,COUNTIF(L202:L204,$AC$1))+MIN(Payline!L$4/10,COUNTIF(L203:L205,$AC$1))+MIN(Payline!L$3/10,COUNTIF(L204:L206,$AC$1)),"")</f>
        <v/>
      </c>
      <c r="AF204" s="43" t="str">
        <f>IF($I204&lt;F$14,MIN(Payline!M$5/10,COUNTIF(M202:M204,$AC$1))+MIN(Payline!M$4/10,COUNTIF(M203:M205,$AC$1))+MIN(Payline!M$3/10,COUNTIF(M204:M206,$AC$1)),"")</f>
        <v/>
      </c>
      <c r="AG204" s="43" t="str">
        <f>IF($I204&lt;G$14,MIN(Payline!N$5/10,COUNTIF(N202:N204,$AC$1))+MIN(Payline!N$4/10,COUNTIF(N203:N205,$AC$1))+MIN(Payline!N$3/10,COUNTIF(N204:N206,$AC$1)),"")</f>
        <v/>
      </c>
      <c r="AH204" s="46">
        <v>200</v>
      </c>
      <c r="AI204" s="43" t="str">
        <f>IF($I204&lt;C$14,MIN(Payline!J$5/10,COUNTIF(J202:J204,$AI$1))+MIN(Payline!J$4/10,COUNTIF(J203:J205,$AI$1))+MIN(Payline!J$3/10,COUNTIF(J204:J206,$AI$1)),"")</f>
        <v/>
      </c>
      <c r="AJ204" s="43" t="str">
        <f>IF($I204&lt;D$14,MIN(Payline!K$5/10,COUNTIF(K202:K204,$AI$1))+MIN(Payline!K$4/10,COUNTIF(K203:K205,$AI$1))+MIN(Payline!K$3/10,COUNTIF(K204:K206,$AI$1)),"")</f>
        <v/>
      </c>
      <c r="AK204" s="43" t="str">
        <f>IF($I204&lt;E$14,MIN(Payline!L$5/10,COUNTIF(L202:L204,$AI$1))+MIN(Payline!L$4/10,COUNTIF(L203:L205,$AI$1))+MIN(Payline!L$3/10,COUNTIF(L204:L206,$AI$1)),"")</f>
        <v/>
      </c>
      <c r="AL204" s="43" t="str">
        <f>IF($I204&lt;F$14,MIN(Payline!M$5/10,COUNTIF(M202:M204,$AI$1))+MIN(Payline!M$4/10,COUNTIF(M203:M205,$AI$1))+MIN(Payline!M$3/10,COUNTIF(M204:M206,$AI$1)),"")</f>
        <v/>
      </c>
      <c r="AM204" s="43" t="str">
        <f>IF($I204&lt;G$14,MIN(Payline!N$5/10,COUNTIF(N202:N204,$AI$1))+MIN(Payline!N$4/10,COUNTIF(N203:N205,$AI$1))+MIN(Payline!N$3/10,COUNTIF(N204:N206,$AI$1)),"")</f>
        <v/>
      </c>
      <c r="AN204" s="46">
        <v>200</v>
      </c>
      <c r="AO204" s="43" t="str">
        <f>IF($I204&lt;C$14,MIN(Payline!J$5/10,COUNTIF(J202:J204,$AO$1))+MIN(Payline!J$4/10,COUNTIF(J203:J205,$AO$1))+MIN(Payline!J$3/10,COUNTIF(J204:J206,$AO$1)),"")</f>
        <v/>
      </c>
      <c r="AP204" s="43" t="str">
        <f>IF($I204&lt;D$14,MIN(Payline!K$5/10,COUNTIF(K202:K204,$AO$1))+MIN(Payline!K$4/10,COUNTIF(K203:K205,$AO$1))+MIN(Payline!K$3/10,COUNTIF(K204:K206,$AO$1)),"")</f>
        <v/>
      </c>
      <c r="AQ204" s="43" t="str">
        <f>IF($I204&lt;E$14,MIN(Payline!L$5/10,COUNTIF(L202:L204,$AO$1))+MIN(Payline!L$4/10,COUNTIF(L203:L205,$AO$1))+MIN(Payline!L$3/10,COUNTIF(L204:L206,$AO$1)),"")</f>
        <v/>
      </c>
      <c r="AR204" s="43" t="str">
        <f>IF($I204&lt;F$14,MIN(Payline!M$5/10,COUNTIF(M202:M204,$AO$1))+MIN(Payline!M$4/10,COUNTIF(M203:M205,$AO$1))+MIN(Payline!M$3/10,COUNTIF(M204:M206,$AO$1)),"")</f>
        <v/>
      </c>
      <c r="AS204" s="43" t="str">
        <f>IF($I204&lt;G$14,MIN(Payline!N$5/10,COUNTIF(N202:N204,$AO$1))+MIN(Payline!N$4/10,COUNTIF(N203:N205,$AO$1))+MIN(Payline!N$3/10,COUNTIF(N204:N206,$AO$1)),"")</f>
        <v/>
      </c>
      <c r="AT204" s="46">
        <v>200</v>
      </c>
      <c r="AU204" s="43" t="str">
        <f>IF($I204&lt;C$14,MIN(Payline!J$5/10,COUNTIF(J202:J204,$AU$1))+MIN(Payline!J$4/10,COUNTIF(J203:J205,$AU$1))+MIN(Payline!J$3/10,COUNTIF(J204:J206,$AU$1)),"")</f>
        <v/>
      </c>
      <c r="AV204" s="43" t="str">
        <f>IF($I204&lt;D$14,MIN(Payline!K$5/10,COUNTIF(K202:K204,$AU$1))+MIN(Payline!K$4/10,COUNTIF(K203:K205,$AU$1))+MIN(Payline!K$3/10,COUNTIF(K204:K206,$AU$1)),"")</f>
        <v/>
      </c>
      <c r="AW204" s="43" t="str">
        <f>IF($I204&lt;E$14,MIN(Payline!L$5/10,COUNTIF(L202:L204,$AU$1))+MIN(Payline!L$4/10,COUNTIF(L203:L205,$AU$1))+MIN(Payline!L$3/10,COUNTIF(L204:L206,$AU$1)),"")</f>
        <v/>
      </c>
      <c r="AX204" s="43" t="str">
        <f>IF($I204&lt;F$14,MIN(Payline!M$5/10,COUNTIF(M202:M204,$AU$1))+MIN(Payline!M$4/10,COUNTIF(M203:M205,$AU$1))+MIN(Payline!M$3/10,COUNTIF(M204:M206,$AU$1)),"")</f>
        <v/>
      </c>
      <c r="AY204" s="43" t="str">
        <f>IF($I204&lt;G$14,MIN(Payline!N$5/10,COUNTIF(N202:N204,$AU$1))+MIN(Payline!N$4/10,COUNTIF(N203:N205,$AU$1))+MIN(Payline!N$3/10,COUNTIF(N204:N206,$AU$1)),"")</f>
        <v/>
      </c>
      <c r="AZ204" s="46">
        <v>200</v>
      </c>
      <c r="BA204" s="43" t="str">
        <f>IF($I204&lt;C$14,MIN(Payline!J$5/10,COUNTIF(J202:J204,$BA$1))+MIN(Payline!J$4/10,COUNTIF(J203:J205,$BA$1))+MIN(Payline!J$3/10,COUNTIF(J204:J206,$BA$1)),"")</f>
        <v/>
      </c>
      <c r="BB204" s="43" t="str">
        <f>IF($I204&lt;D$14,MIN(Payline!K$5/10,COUNTIF(K202:K204,$BA$1))+MIN(Payline!K$4/10,COUNTIF(K203:K205,$BA$1))+MIN(Payline!K$3/10,COUNTIF(K204:K206,$BA$1)),"")</f>
        <v/>
      </c>
      <c r="BC204" s="43" t="str">
        <f>IF($I204&lt;E$14,MIN(Payline!L$5/10,COUNTIF(L202:L204,$BA$1))+MIN(Payline!L$4/10,COUNTIF(L203:L205,$BA$1))+MIN(Payline!L$3/10,COUNTIF(L204:L206,$BA$1)),"")</f>
        <v/>
      </c>
      <c r="BD204" s="43" t="str">
        <f>IF($I204&lt;F$14,MIN(Payline!M$5/10,COUNTIF(M202:M204,$BA$1))+MIN(Payline!M$4/10,COUNTIF(M203:M205,$BA$1))+MIN(Payline!M$3/10,COUNTIF(M204:M206,$BA$1)),"")</f>
        <v/>
      </c>
      <c r="BE204" s="43" t="str">
        <f>IF($I204&lt;G$14,MIN(Payline!N$5/10,COUNTIF(N202:N204,$BA$1))+MIN(Payline!N$4/10,COUNTIF(N203:N205,$BA$1))+MIN(Payline!N$3/10,COUNTIF(N204:N206,$BA$1)),"")</f>
        <v/>
      </c>
      <c r="BF204" s="46">
        <v>200</v>
      </c>
      <c r="BG204" s="43" t="str">
        <f>IF($I204&lt;C$14,MIN(Payline!J$5/10,COUNTIF(J202:J204,$BG$1))+MIN(Payline!J$4/10,COUNTIF(J203:J205,$BG$1))+MIN(Payline!J$3/10,COUNTIF(J204:J206,$BG$1)),"")</f>
        <v/>
      </c>
      <c r="BH204" s="43" t="str">
        <f>IF($I204&lt;D$14,MIN(Payline!K$5/10,COUNTIF(K202:K204,$BG$1))+MIN(Payline!K$4/10,COUNTIF(K203:K205,$BG$1))+MIN(Payline!K$3/10,COUNTIF(K204:K206,$BG$1)),"")</f>
        <v/>
      </c>
      <c r="BI204" s="43" t="str">
        <f>IF($I204&lt;E$14,MIN(Payline!L$5/10,COUNTIF(L202:L204,$BG$1))+MIN(Payline!L$4/10,COUNTIF(L203:L205,$BG$1))+MIN(Payline!L$3/10,COUNTIF(L204:L206,$BG$1)),"")</f>
        <v/>
      </c>
      <c r="BJ204" s="43" t="str">
        <f>IF($I204&lt;F$14,MIN(Payline!M$5/10,COUNTIF(M202:M204,$BG$1))+MIN(Payline!M$4/10,COUNTIF(M203:M205,$BG$1))+MIN(Payline!M$3/10,COUNTIF(M204:M206,$BG$1)),"")</f>
        <v/>
      </c>
      <c r="BK204" s="43" t="str">
        <f>IF($I204&lt;G$14,MIN(Payline!N$5/10,COUNTIF(N202:N204,$BG$1))+MIN(Payline!N$4/10,COUNTIF(N203:N205,$BG$1))+MIN(Payline!N$3/10,COUNTIF(N204:N206,$BG$1)),"")</f>
        <v/>
      </c>
      <c r="BL204" s="46">
        <v>200</v>
      </c>
      <c r="BM204" s="43" t="str">
        <f>IF($I204&lt;C$14,MIN(Payline!J$5/10,COUNTIF(J202:J204,$BM$1))+MIN(Payline!J$4/10,COUNTIF(J203:J205,$BM$1))+MIN(Payline!J$3/10,COUNTIF(J204:J206,$BM$1)),"")</f>
        <v/>
      </c>
      <c r="BN204" s="43" t="str">
        <f>IF($I204&lt;D$14,MIN(Payline!K$5/10,COUNTIF(K202:K204,$BM$1))+MIN(Payline!K$4/10,COUNTIF(K203:K205,$BM$1))+MIN(Payline!K$3/10,COUNTIF(K204:K206,$BM$1)),"")</f>
        <v/>
      </c>
      <c r="BO204" s="43" t="str">
        <f>IF($I204&lt;E$14,MIN(Payline!L$5/10,COUNTIF(L202:L204,$BM$1))+MIN(Payline!L$4/10,COUNTIF(L203:L205,$BM$1))+MIN(Payline!L$3/10,COUNTIF(L204:L206,$BM$1)),"")</f>
        <v/>
      </c>
      <c r="BP204" s="43" t="str">
        <f>IF($I204&lt;F$14,MIN(Payline!M$5/10,COUNTIF(M202:M204,$BM$1))+MIN(Payline!M$4/10,COUNTIF(M203:M205,$BM$1))+MIN(Payline!M$3/10,COUNTIF(M204:M206,$BM$1)),"")</f>
        <v/>
      </c>
      <c r="BQ204" s="161" t="str">
        <f>IF($I204&lt;G$14,MIN(Payline!N$5/10,COUNTIF(N202:N204,$BM$1))+MIN(Payline!N$4/10,COUNTIF(N203:N205,$BM$1))+MIN(Payline!N$3/10,COUNTIF(N204:N206,$BM$1)),"")</f>
        <v/>
      </c>
    </row>
    <row r="205" spans="1:69">
      <c r="A205" s="90" t="s">
        <v>9</v>
      </c>
      <c r="B205" s="63">
        <v>5</v>
      </c>
      <c r="C205" s="90">
        <f t="shared" ca="1" si="49"/>
        <v>5.7</v>
      </c>
      <c r="D205" s="43">
        <f t="shared" ca="1" si="50"/>
        <v>5.8000000000000007</v>
      </c>
      <c r="E205" s="43">
        <f t="shared" ca="1" si="51"/>
        <v>5.7</v>
      </c>
      <c r="F205" s="43">
        <f t="shared" ca="1" si="52"/>
        <v>5.4999999999999991</v>
      </c>
      <c r="G205" s="89">
        <f t="shared" ca="1" si="53"/>
        <v>5.7</v>
      </c>
      <c r="I205" s="84">
        <v>201</v>
      </c>
      <c r="J205" s="83"/>
      <c r="K205" s="83"/>
      <c r="L205" s="83"/>
      <c r="M205" s="83"/>
      <c r="N205" s="83"/>
      <c r="P205" s="46">
        <v>201</v>
      </c>
      <c r="Q205" s="43" t="str">
        <f>IF($I205&lt;C$14,MIN(Payline!J$5/10,COUNTIF(J203:J205,$Q$1))+MIN(Payline!J$4/10,COUNTIF(J204:J206,$Q$1))+MIN(Payline!J$3/10,COUNTIF(J205:J207,$Q$1)),"")</f>
        <v/>
      </c>
      <c r="R205" s="43" t="str">
        <f>IF($I205&lt;D$14,MIN(Payline!K$5/10,COUNTIF(K203:K205,$Q$1))+MIN(Payline!K$4/10,COUNTIF(K204:K206,$Q$1))+MIN(Payline!K$3/10,COUNTIF(K205:K207,$Q$1)),"")</f>
        <v/>
      </c>
      <c r="S205" s="43" t="str">
        <f>IF($I205&lt;E$14,MIN(Payline!L$5/10,COUNTIF(L203:L205,$Q$1))+MIN(Payline!L$4/10,COUNTIF(L204:L206,$Q$1))+MIN(Payline!L$3/10,COUNTIF(L205:L207,$Q$1)),"")</f>
        <v/>
      </c>
      <c r="T205" s="43" t="str">
        <f>IF($I205&lt;F$14,MIN(Payline!M$5/10,COUNTIF(M203:M205,$Q$1))+MIN(Payline!M$4/10,COUNTIF(M204:M206,$Q$1))+MIN(Payline!M$3/10,COUNTIF(M205:M207,$Q$1)),"")</f>
        <v/>
      </c>
      <c r="U205" s="43" t="str">
        <f>IF($I205&lt;G$14,MIN(Payline!N$5/10,COUNTIF(N203:N205,$Q$1))+MIN(Payline!N$4/10,COUNTIF(N204:N206,$Q$1))+MIN(Payline!N$3/10,COUNTIF(N205:N207,$Q$1)),"")</f>
        <v/>
      </c>
      <c r="V205" s="46">
        <v>201</v>
      </c>
      <c r="W205" s="43" t="str">
        <f>IF($I205&lt;C$14,MIN(Payline!J$5/10,COUNTIF(J203:J205,$W$1))+MIN(Payline!J$4/10,COUNTIF(J204:J206,$W$1))+MIN(Payline!J$3/10,COUNTIF(J205:J207,$W$1)),"")</f>
        <v/>
      </c>
      <c r="X205" s="43" t="str">
        <f>IF($I205&lt;D$14,MIN(Payline!K$5/10,COUNTIF(K203:K205,$W$1))+MIN(Payline!K$4/10,COUNTIF(K204:K206,$W$1))+MIN(Payline!K$3/10,COUNTIF(K205:K207,$W$1)),"")</f>
        <v/>
      </c>
      <c r="Y205" s="43" t="str">
        <f>IF($I205&lt;E$14,MIN(Payline!L$5/10,COUNTIF(L203:L205,$W$1))+MIN(Payline!L$4/10,COUNTIF(L204:L206,$W$1))+MIN(Payline!L$3/10,COUNTIF(L205:L207,$W$1)),"")</f>
        <v/>
      </c>
      <c r="Z205" s="43" t="str">
        <f>IF($I205&lt;F$14,MIN(Payline!M$5/10,COUNTIF(M203:M205,$W$1))+MIN(Payline!M$4/10,COUNTIF(M204:M206,$W$1))+MIN(Payline!M$3/10,COUNTIF(M205:M207,$W$1)),"")</f>
        <v/>
      </c>
      <c r="AA205" s="43" t="str">
        <f>IF($I205&lt;G$14,MIN(Payline!N$5/10,COUNTIF(N203:N205,$W$1))+MIN(Payline!N$4/10,COUNTIF(N204:N206,$W$1))+MIN(Payline!N$3/10,COUNTIF(N205:N207,$W$1)),"")</f>
        <v/>
      </c>
      <c r="AB205" s="46">
        <v>201</v>
      </c>
      <c r="AC205" s="43" t="str">
        <f>IF($I205&lt;C$14,MIN(Payline!J$5/10,COUNTIF(J203:J205,$AC$1))+MIN(Payline!J$4/10,COUNTIF(J204:J206,$AC$1))+MIN(Payline!J$3/10,COUNTIF(J205:J207,$AC$1)),"")</f>
        <v/>
      </c>
      <c r="AD205" s="43" t="str">
        <f>IF($I205&lt;D$14,MIN(Payline!K$5/10,COUNTIF(K203:K205,$AC$1))+MIN(Payline!K$4/10,COUNTIF(K204:K206,$AC$1))+MIN(Payline!K$3/10,COUNTIF(K205:K207,$AC$1)),"")</f>
        <v/>
      </c>
      <c r="AE205" s="43" t="str">
        <f>IF($I205&lt;E$14,MIN(Payline!L$5/10,COUNTIF(L203:L205,$AC$1))+MIN(Payline!L$4/10,COUNTIF(L204:L206,$AC$1))+MIN(Payline!L$3/10,COUNTIF(L205:L207,$AC$1)),"")</f>
        <v/>
      </c>
      <c r="AF205" s="43" t="str">
        <f>IF($I205&lt;F$14,MIN(Payline!M$5/10,COUNTIF(M203:M205,$AC$1))+MIN(Payline!M$4/10,COUNTIF(M204:M206,$AC$1))+MIN(Payline!M$3/10,COUNTIF(M205:M207,$AC$1)),"")</f>
        <v/>
      </c>
      <c r="AG205" s="43" t="str">
        <f>IF($I205&lt;G$14,MIN(Payline!N$5/10,COUNTIF(N203:N205,$AC$1))+MIN(Payline!N$4/10,COUNTIF(N204:N206,$AC$1))+MIN(Payline!N$3/10,COUNTIF(N205:N207,$AC$1)),"")</f>
        <v/>
      </c>
      <c r="AH205" s="46">
        <v>201</v>
      </c>
      <c r="AI205" s="43" t="str">
        <f>IF($I205&lt;C$14,MIN(Payline!J$5/10,COUNTIF(J203:J205,$AI$1))+MIN(Payline!J$4/10,COUNTIF(J204:J206,$AI$1))+MIN(Payline!J$3/10,COUNTIF(J205:J207,$AI$1)),"")</f>
        <v/>
      </c>
      <c r="AJ205" s="43" t="str">
        <f>IF($I205&lt;D$14,MIN(Payline!K$5/10,COUNTIF(K203:K205,$AI$1))+MIN(Payline!K$4/10,COUNTIF(K204:K206,$AI$1))+MIN(Payline!K$3/10,COUNTIF(K205:K207,$AI$1)),"")</f>
        <v/>
      </c>
      <c r="AK205" s="43" t="str">
        <f>IF($I205&lt;E$14,MIN(Payline!L$5/10,COUNTIF(L203:L205,$AI$1))+MIN(Payline!L$4/10,COUNTIF(L204:L206,$AI$1))+MIN(Payline!L$3/10,COUNTIF(L205:L207,$AI$1)),"")</f>
        <v/>
      </c>
      <c r="AL205" s="43" t="str">
        <f>IF($I205&lt;F$14,MIN(Payline!M$5/10,COUNTIF(M203:M205,$AI$1))+MIN(Payline!M$4/10,COUNTIF(M204:M206,$AI$1))+MIN(Payline!M$3/10,COUNTIF(M205:M207,$AI$1)),"")</f>
        <v/>
      </c>
      <c r="AM205" s="43" t="str">
        <f>IF($I205&lt;G$14,MIN(Payline!N$5/10,COUNTIF(N203:N205,$AI$1))+MIN(Payline!N$4/10,COUNTIF(N204:N206,$AI$1))+MIN(Payline!N$3/10,COUNTIF(N205:N207,$AI$1)),"")</f>
        <v/>
      </c>
      <c r="AN205" s="46">
        <v>201</v>
      </c>
      <c r="AO205" s="43" t="str">
        <f>IF($I205&lt;C$14,MIN(Payline!J$5/10,COUNTIF(J203:J205,$AO$1))+MIN(Payline!J$4/10,COUNTIF(J204:J206,$AO$1))+MIN(Payline!J$3/10,COUNTIF(J205:J207,$AO$1)),"")</f>
        <v/>
      </c>
      <c r="AP205" s="43" t="str">
        <f>IF($I205&lt;D$14,MIN(Payline!K$5/10,COUNTIF(K203:K205,$AO$1))+MIN(Payline!K$4/10,COUNTIF(K204:K206,$AO$1))+MIN(Payline!K$3/10,COUNTIF(K205:K207,$AO$1)),"")</f>
        <v/>
      </c>
      <c r="AQ205" s="43" t="str">
        <f>IF($I205&lt;E$14,MIN(Payline!L$5/10,COUNTIF(L203:L205,$AO$1))+MIN(Payline!L$4/10,COUNTIF(L204:L206,$AO$1))+MIN(Payline!L$3/10,COUNTIF(L205:L207,$AO$1)),"")</f>
        <v/>
      </c>
      <c r="AR205" s="43" t="str">
        <f>IF($I205&lt;F$14,MIN(Payline!M$5/10,COUNTIF(M203:M205,$AO$1))+MIN(Payline!M$4/10,COUNTIF(M204:M206,$AO$1))+MIN(Payline!M$3/10,COUNTIF(M205:M207,$AO$1)),"")</f>
        <v/>
      </c>
      <c r="AS205" s="43" t="str">
        <f>IF($I205&lt;G$14,MIN(Payline!N$5/10,COUNTIF(N203:N205,$AO$1))+MIN(Payline!N$4/10,COUNTIF(N204:N206,$AO$1))+MIN(Payline!N$3/10,COUNTIF(N205:N207,$AO$1)),"")</f>
        <v/>
      </c>
      <c r="AT205" s="46">
        <v>201</v>
      </c>
      <c r="AU205" s="43" t="str">
        <f>IF($I205&lt;C$14,MIN(Payline!J$5/10,COUNTIF(J203:J205,$AU$1))+MIN(Payline!J$4/10,COUNTIF(J204:J206,$AU$1))+MIN(Payline!J$3/10,COUNTIF(J205:J207,$AU$1)),"")</f>
        <v/>
      </c>
      <c r="AV205" s="43" t="str">
        <f>IF($I205&lt;D$14,MIN(Payline!K$5/10,COUNTIF(K203:K205,$AU$1))+MIN(Payline!K$4/10,COUNTIF(K204:K206,$AU$1))+MIN(Payline!K$3/10,COUNTIF(K205:K207,$AU$1)),"")</f>
        <v/>
      </c>
      <c r="AW205" s="43" t="str">
        <f>IF($I205&lt;E$14,MIN(Payline!L$5/10,COUNTIF(L203:L205,$AU$1))+MIN(Payline!L$4/10,COUNTIF(L204:L206,$AU$1))+MIN(Payline!L$3/10,COUNTIF(L205:L207,$AU$1)),"")</f>
        <v/>
      </c>
      <c r="AX205" s="43" t="str">
        <f>IF($I205&lt;F$14,MIN(Payline!M$5/10,COUNTIF(M203:M205,$AU$1))+MIN(Payline!M$4/10,COUNTIF(M204:M206,$AU$1))+MIN(Payline!M$3/10,COUNTIF(M205:M207,$AU$1)),"")</f>
        <v/>
      </c>
      <c r="AY205" s="43" t="str">
        <f>IF($I205&lt;G$14,MIN(Payline!N$5/10,COUNTIF(N203:N205,$AU$1))+MIN(Payline!N$4/10,COUNTIF(N204:N206,$AU$1))+MIN(Payline!N$3/10,COUNTIF(N205:N207,$AU$1)),"")</f>
        <v/>
      </c>
      <c r="AZ205" s="46">
        <v>201</v>
      </c>
      <c r="BA205" s="43" t="str">
        <f>IF($I205&lt;C$14,MIN(Payline!J$5/10,COUNTIF(J203:J205,$BA$1))+MIN(Payline!J$4/10,COUNTIF(J204:J206,$BA$1))+MIN(Payline!J$3/10,COUNTIF(J205:J207,$BA$1)),"")</f>
        <v/>
      </c>
      <c r="BB205" s="43" t="str">
        <f>IF($I205&lt;D$14,MIN(Payline!K$5/10,COUNTIF(K203:K205,$BA$1))+MIN(Payline!K$4/10,COUNTIF(K204:K206,$BA$1))+MIN(Payline!K$3/10,COUNTIF(K205:K207,$BA$1)),"")</f>
        <v/>
      </c>
      <c r="BC205" s="43" t="str">
        <f>IF($I205&lt;E$14,MIN(Payline!L$5/10,COUNTIF(L203:L205,$BA$1))+MIN(Payline!L$4/10,COUNTIF(L204:L206,$BA$1))+MIN(Payline!L$3/10,COUNTIF(L205:L207,$BA$1)),"")</f>
        <v/>
      </c>
      <c r="BD205" s="43" t="str">
        <f>IF($I205&lt;F$14,MIN(Payline!M$5/10,COUNTIF(M203:M205,$BA$1))+MIN(Payline!M$4/10,COUNTIF(M204:M206,$BA$1))+MIN(Payline!M$3/10,COUNTIF(M205:M207,$BA$1)),"")</f>
        <v/>
      </c>
      <c r="BE205" s="43" t="str">
        <f>IF($I205&lt;G$14,MIN(Payline!N$5/10,COUNTIF(N203:N205,$BA$1))+MIN(Payline!N$4/10,COUNTIF(N204:N206,$BA$1))+MIN(Payline!N$3/10,COUNTIF(N205:N207,$BA$1)),"")</f>
        <v/>
      </c>
      <c r="BF205" s="46">
        <v>201</v>
      </c>
      <c r="BG205" s="43" t="str">
        <f>IF($I205&lt;C$14,MIN(Payline!J$5/10,COUNTIF(J203:J205,$BG$1))+MIN(Payline!J$4/10,COUNTIF(J204:J206,$BG$1))+MIN(Payline!J$3/10,COUNTIF(J205:J207,$BG$1)),"")</f>
        <v/>
      </c>
      <c r="BH205" s="43" t="str">
        <f>IF($I205&lt;D$14,MIN(Payline!K$5/10,COUNTIF(K203:K205,$BG$1))+MIN(Payline!K$4/10,COUNTIF(K204:K206,$BG$1))+MIN(Payline!K$3/10,COUNTIF(K205:K207,$BG$1)),"")</f>
        <v/>
      </c>
      <c r="BI205" s="43" t="str">
        <f>IF($I205&lt;E$14,MIN(Payline!L$5/10,COUNTIF(L203:L205,$BG$1))+MIN(Payline!L$4/10,COUNTIF(L204:L206,$BG$1))+MIN(Payline!L$3/10,COUNTIF(L205:L207,$BG$1)),"")</f>
        <v/>
      </c>
      <c r="BJ205" s="43" t="str">
        <f>IF($I205&lt;F$14,MIN(Payline!M$5/10,COUNTIF(M203:M205,$BG$1))+MIN(Payline!M$4/10,COUNTIF(M204:M206,$BG$1))+MIN(Payline!M$3/10,COUNTIF(M205:M207,$BG$1)),"")</f>
        <v/>
      </c>
      <c r="BK205" s="43" t="str">
        <f>IF($I205&lt;G$14,MIN(Payline!N$5/10,COUNTIF(N203:N205,$BG$1))+MIN(Payline!N$4/10,COUNTIF(N204:N206,$BG$1))+MIN(Payline!N$3/10,COUNTIF(N205:N207,$BG$1)),"")</f>
        <v/>
      </c>
      <c r="BL205" s="46">
        <v>201</v>
      </c>
      <c r="BM205" s="43" t="str">
        <f>IF($I205&lt;C$14,MIN(Payline!J$5/10,COUNTIF(J203:J205,$BM$1))+MIN(Payline!J$4/10,COUNTIF(J204:J206,$BM$1))+MIN(Payline!J$3/10,COUNTIF(J205:J207,$BM$1)),"")</f>
        <v/>
      </c>
      <c r="BN205" s="43" t="str">
        <f>IF($I205&lt;D$14,MIN(Payline!K$5/10,COUNTIF(K203:K205,$BM$1))+MIN(Payline!K$4/10,COUNTIF(K204:K206,$BM$1))+MIN(Payline!K$3/10,COUNTIF(K205:K207,$BM$1)),"")</f>
        <v/>
      </c>
      <c r="BO205" s="43" t="str">
        <f>IF($I205&lt;E$14,MIN(Payline!L$5/10,COUNTIF(L203:L205,$BM$1))+MIN(Payline!L$4/10,COUNTIF(L204:L206,$BM$1))+MIN(Payline!L$3/10,COUNTIF(L205:L207,$BM$1)),"")</f>
        <v/>
      </c>
      <c r="BP205" s="43" t="str">
        <f>IF($I205&lt;F$14,MIN(Payline!M$5/10,COUNTIF(M203:M205,$BM$1))+MIN(Payline!M$4/10,COUNTIF(M204:M206,$BM$1))+MIN(Payline!M$3/10,COUNTIF(M205:M207,$BM$1)),"")</f>
        <v/>
      </c>
      <c r="BQ205" s="161" t="str">
        <f>IF($I205&lt;G$14,MIN(Payline!N$5/10,COUNTIF(N203:N205,$BM$1))+MIN(Payline!N$4/10,COUNTIF(N204:N206,$BM$1))+MIN(Payline!N$3/10,COUNTIF(N205:N207,$BM$1)),"")</f>
        <v/>
      </c>
    </row>
    <row r="206" spans="1:69">
      <c r="A206" s="90" t="s">
        <v>8</v>
      </c>
      <c r="B206" s="63">
        <v>6</v>
      </c>
      <c r="C206" s="90">
        <f t="shared" ca="1" si="49"/>
        <v>1.5</v>
      </c>
      <c r="D206" s="43">
        <f t="shared" ca="1" si="50"/>
        <v>1.7</v>
      </c>
      <c r="E206" s="43">
        <f t="shared" ca="1" si="51"/>
        <v>1.5</v>
      </c>
      <c r="F206" s="43">
        <f t="shared" ca="1" si="52"/>
        <v>1.8000000000000003</v>
      </c>
      <c r="G206" s="89">
        <f t="shared" ca="1" si="53"/>
        <v>1.5</v>
      </c>
      <c r="I206" s="84">
        <v>202</v>
      </c>
      <c r="J206" s="83"/>
      <c r="K206" s="83"/>
      <c r="L206" s="83"/>
      <c r="M206" s="83"/>
      <c r="N206" s="83"/>
      <c r="P206" s="46">
        <v>202</v>
      </c>
      <c r="Q206" s="43" t="str">
        <f>IF($I206&lt;C$14,MIN(Payline!J$5/10,COUNTIF(J204:J206,$Q$1))+MIN(Payline!J$4/10,COUNTIF(J205:J207,$Q$1))+MIN(Payline!J$3/10,COUNTIF(J206:J208,$Q$1)),"")</f>
        <v/>
      </c>
      <c r="R206" s="43" t="str">
        <f>IF($I206&lt;D$14,MIN(Payline!K$5/10,COUNTIF(K204:K206,$Q$1))+MIN(Payline!K$4/10,COUNTIF(K205:K207,$Q$1))+MIN(Payline!K$3/10,COUNTIF(K206:K208,$Q$1)),"")</f>
        <v/>
      </c>
      <c r="S206" s="43" t="str">
        <f>IF($I206&lt;E$14,MIN(Payline!L$5/10,COUNTIF(L204:L206,$Q$1))+MIN(Payline!L$4/10,COUNTIF(L205:L207,$Q$1))+MIN(Payline!L$3/10,COUNTIF(L206:L208,$Q$1)),"")</f>
        <v/>
      </c>
      <c r="T206" s="43" t="str">
        <f>IF($I206&lt;F$14,MIN(Payline!M$5/10,COUNTIF(M204:M206,$Q$1))+MIN(Payline!M$4/10,COUNTIF(M205:M207,$Q$1))+MIN(Payline!M$3/10,COUNTIF(M206:M208,$Q$1)),"")</f>
        <v/>
      </c>
      <c r="U206" s="43" t="str">
        <f>IF($I206&lt;G$14,MIN(Payline!N$5/10,COUNTIF(N204:N206,$Q$1))+MIN(Payline!N$4/10,COUNTIF(N205:N207,$Q$1))+MIN(Payline!N$3/10,COUNTIF(N206:N208,$Q$1)),"")</f>
        <v/>
      </c>
      <c r="V206" s="46">
        <v>202</v>
      </c>
      <c r="W206" s="43" t="str">
        <f>IF($I206&lt;C$14,MIN(Payline!J$5/10,COUNTIF(J204:J206,$W$1))+MIN(Payline!J$4/10,COUNTIF(J205:J207,$W$1))+MIN(Payline!J$3/10,COUNTIF(J206:J208,$W$1)),"")</f>
        <v/>
      </c>
      <c r="X206" s="43" t="str">
        <f>IF($I206&lt;D$14,MIN(Payline!K$5/10,COUNTIF(K204:K206,$W$1))+MIN(Payline!K$4/10,COUNTIF(K205:K207,$W$1))+MIN(Payline!K$3/10,COUNTIF(K206:K208,$W$1)),"")</f>
        <v/>
      </c>
      <c r="Y206" s="43" t="str">
        <f>IF($I206&lt;E$14,MIN(Payline!L$5/10,COUNTIF(L204:L206,$W$1))+MIN(Payline!L$4/10,COUNTIF(L205:L207,$W$1))+MIN(Payline!L$3/10,COUNTIF(L206:L208,$W$1)),"")</f>
        <v/>
      </c>
      <c r="Z206" s="43" t="str">
        <f>IF($I206&lt;F$14,MIN(Payline!M$5/10,COUNTIF(M204:M206,$W$1))+MIN(Payline!M$4/10,COUNTIF(M205:M207,$W$1))+MIN(Payline!M$3/10,COUNTIF(M206:M208,$W$1)),"")</f>
        <v/>
      </c>
      <c r="AA206" s="43" t="str">
        <f>IF($I206&lt;G$14,MIN(Payline!N$5/10,COUNTIF(N204:N206,$W$1))+MIN(Payline!N$4/10,COUNTIF(N205:N207,$W$1))+MIN(Payline!N$3/10,COUNTIF(N206:N208,$W$1)),"")</f>
        <v/>
      </c>
      <c r="AB206" s="46">
        <v>202</v>
      </c>
      <c r="AC206" s="43" t="str">
        <f>IF($I206&lt;C$14,MIN(Payline!J$5/10,COUNTIF(J204:J206,$AC$1))+MIN(Payline!J$4/10,COUNTIF(J205:J207,$AC$1))+MIN(Payline!J$3/10,COUNTIF(J206:J208,$AC$1)),"")</f>
        <v/>
      </c>
      <c r="AD206" s="43" t="str">
        <f>IF($I206&lt;D$14,MIN(Payline!K$5/10,COUNTIF(K204:K206,$AC$1))+MIN(Payline!K$4/10,COUNTIF(K205:K207,$AC$1))+MIN(Payline!K$3/10,COUNTIF(K206:K208,$AC$1)),"")</f>
        <v/>
      </c>
      <c r="AE206" s="43" t="str">
        <f>IF($I206&lt;E$14,MIN(Payline!L$5/10,COUNTIF(L204:L206,$AC$1))+MIN(Payline!L$4/10,COUNTIF(L205:L207,$AC$1))+MIN(Payline!L$3/10,COUNTIF(L206:L208,$AC$1)),"")</f>
        <v/>
      </c>
      <c r="AF206" s="43" t="str">
        <f>IF($I206&lt;F$14,MIN(Payline!M$5/10,COUNTIF(M204:M206,$AC$1))+MIN(Payline!M$4/10,COUNTIF(M205:M207,$AC$1))+MIN(Payline!M$3/10,COUNTIF(M206:M208,$AC$1)),"")</f>
        <v/>
      </c>
      <c r="AG206" s="43" t="str">
        <f>IF($I206&lt;G$14,MIN(Payline!N$5/10,COUNTIF(N204:N206,$AC$1))+MIN(Payline!N$4/10,COUNTIF(N205:N207,$AC$1))+MIN(Payline!N$3/10,COUNTIF(N206:N208,$AC$1)),"")</f>
        <v/>
      </c>
      <c r="AH206" s="46">
        <v>202</v>
      </c>
      <c r="AI206" s="43" t="str">
        <f>IF($I206&lt;C$14,MIN(Payline!J$5/10,COUNTIF(J204:J206,$AI$1))+MIN(Payline!J$4/10,COUNTIF(J205:J207,$AI$1))+MIN(Payline!J$3/10,COUNTIF(J206:J208,$AI$1)),"")</f>
        <v/>
      </c>
      <c r="AJ206" s="43" t="str">
        <f>IF($I206&lt;D$14,MIN(Payline!K$5/10,COUNTIF(K204:K206,$AI$1))+MIN(Payline!K$4/10,COUNTIF(K205:K207,$AI$1))+MIN(Payline!K$3/10,COUNTIF(K206:K208,$AI$1)),"")</f>
        <v/>
      </c>
      <c r="AK206" s="43" t="str">
        <f>IF($I206&lt;E$14,MIN(Payline!L$5/10,COUNTIF(L204:L206,$AI$1))+MIN(Payline!L$4/10,COUNTIF(L205:L207,$AI$1))+MIN(Payline!L$3/10,COUNTIF(L206:L208,$AI$1)),"")</f>
        <v/>
      </c>
      <c r="AL206" s="43" t="str">
        <f>IF($I206&lt;F$14,MIN(Payline!M$5/10,COUNTIF(M204:M206,$AI$1))+MIN(Payline!M$4/10,COUNTIF(M205:M207,$AI$1))+MIN(Payline!M$3/10,COUNTIF(M206:M208,$AI$1)),"")</f>
        <v/>
      </c>
      <c r="AM206" s="43" t="str">
        <f>IF($I206&lt;G$14,MIN(Payline!N$5/10,COUNTIF(N204:N206,$AI$1))+MIN(Payline!N$4/10,COUNTIF(N205:N207,$AI$1))+MIN(Payline!N$3/10,COUNTIF(N206:N208,$AI$1)),"")</f>
        <v/>
      </c>
      <c r="AN206" s="46">
        <v>202</v>
      </c>
      <c r="AO206" s="43" t="str">
        <f>IF($I206&lt;C$14,MIN(Payline!J$5/10,COUNTIF(J204:J206,$AO$1))+MIN(Payline!J$4/10,COUNTIF(J205:J207,$AO$1))+MIN(Payline!J$3/10,COUNTIF(J206:J208,$AO$1)),"")</f>
        <v/>
      </c>
      <c r="AP206" s="43" t="str">
        <f>IF($I206&lt;D$14,MIN(Payline!K$5/10,COUNTIF(K204:K206,$AO$1))+MIN(Payline!K$4/10,COUNTIF(K205:K207,$AO$1))+MIN(Payline!K$3/10,COUNTIF(K206:K208,$AO$1)),"")</f>
        <v/>
      </c>
      <c r="AQ206" s="43" t="str">
        <f>IF($I206&lt;E$14,MIN(Payline!L$5/10,COUNTIF(L204:L206,$AO$1))+MIN(Payline!L$4/10,COUNTIF(L205:L207,$AO$1))+MIN(Payline!L$3/10,COUNTIF(L206:L208,$AO$1)),"")</f>
        <v/>
      </c>
      <c r="AR206" s="43" t="str">
        <f>IF($I206&lt;F$14,MIN(Payline!M$5/10,COUNTIF(M204:M206,$AO$1))+MIN(Payline!M$4/10,COUNTIF(M205:M207,$AO$1))+MIN(Payline!M$3/10,COUNTIF(M206:M208,$AO$1)),"")</f>
        <v/>
      </c>
      <c r="AS206" s="43" t="str">
        <f>IF($I206&lt;G$14,MIN(Payline!N$5/10,COUNTIF(N204:N206,$AO$1))+MIN(Payline!N$4/10,COUNTIF(N205:N207,$AO$1))+MIN(Payline!N$3/10,COUNTIF(N206:N208,$AO$1)),"")</f>
        <v/>
      </c>
      <c r="AT206" s="46">
        <v>202</v>
      </c>
      <c r="AU206" s="43" t="str">
        <f>IF($I206&lt;C$14,MIN(Payline!J$5/10,COUNTIF(J204:J206,$AU$1))+MIN(Payline!J$4/10,COUNTIF(J205:J207,$AU$1))+MIN(Payline!J$3/10,COUNTIF(J206:J208,$AU$1)),"")</f>
        <v/>
      </c>
      <c r="AV206" s="43" t="str">
        <f>IF($I206&lt;D$14,MIN(Payline!K$5/10,COUNTIF(K204:K206,$AU$1))+MIN(Payline!K$4/10,COUNTIF(K205:K207,$AU$1))+MIN(Payline!K$3/10,COUNTIF(K206:K208,$AU$1)),"")</f>
        <v/>
      </c>
      <c r="AW206" s="43" t="str">
        <f>IF($I206&lt;E$14,MIN(Payline!L$5/10,COUNTIF(L204:L206,$AU$1))+MIN(Payline!L$4/10,COUNTIF(L205:L207,$AU$1))+MIN(Payline!L$3/10,COUNTIF(L206:L208,$AU$1)),"")</f>
        <v/>
      </c>
      <c r="AX206" s="43" t="str">
        <f>IF($I206&lt;F$14,MIN(Payline!M$5/10,COUNTIF(M204:M206,$AU$1))+MIN(Payline!M$4/10,COUNTIF(M205:M207,$AU$1))+MIN(Payline!M$3/10,COUNTIF(M206:M208,$AU$1)),"")</f>
        <v/>
      </c>
      <c r="AY206" s="43" t="str">
        <f>IF($I206&lt;G$14,MIN(Payline!N$5/10,COUNTIF(N204:N206,$AU$1))+MIN(Payline!N$4/10,COUNTIF(N205:N207,$AU$1))+MIN(Payline!N$3/10,COUNTIF(N206:N208,$AU$1)),"")</f>
        <v/>
      </c>
      <c r="AZ206" s="46">
        <v>202</v>
      </c>
      <c r="BA206" s="43" t="str">
        <f>IF($I206&lt;C$14,MIN(Payline!J$5/10,COUNTIF(J204:J206,$BA$1))+MIN(Payline!J$4/10,COUNTIF(J205:J207,$BA$1))+MIN(Payline!J$3/10,COUNTIF(J206:J208,$BA$1)),"")</f>
        <v/>
      </c>
      <c r="BB206" s="43" t="str">
        <f>IF($I206&lt;D$14,MIN(Payline!K$5/10,COUNTIF(K204:K206,$BA$1))+MIN(Payline!K$4/10,COUNTIF(K205:K207,$BA$1))+MIN(Payline!K$3/10,COUNTIF(K206:K208,$BA$1)),"")</f>
        <v/>
      </c>
      <c r="BC206" s="43" t="str">
        <f>IF($I206&lt;E$14,MIN(Payline!L$5/10,COUNTIF(L204:L206,$BA$1))+MIN(Payline!L$4/10,COUNTIF(L205:L207,$BA$1))+MIN(Payline!L$3/10,COUNTIF(L206:L208,$BA$1)),"")</f>
        <v/>
      </c>
      <c r="BD206" s="43" t="str">
        <f>IF($I206&lt;F$14,MIN(Payline!M$5/10,COUNTIF(M204:M206,$BA$1))+MIN(Payline!M$4/10,COUNTIF(M205:M207,$BA$1))+MIN(Payline!M$3/10,COUNTIF(M206:M208,$BA$1)),"")</f>
        <v/>
      </c>
      <c r="BE206" s="43" t="str">
        <f>IF($I206&lt;G$14,MIN(Payline!N$5/10,COUNTIF(N204:N206,$BA$1))+MIN(Payline!N$4/10,COUNTIF(N205:N207,$BA$1))+MIN(Payline!N$3/10,COUNTIF(N206:N208,$BA$1)),"")</f>
        <v/>
      </c>
      <c r="BF206" s="46">
        <v>202</v>
      </c>
      <c r="BG206" s="43" t="str">
        <f>IF($I206&lt;C$14,MIN(Payline!J$5/10,COUNTIF(J204:J206,$BG$1))+MIN(Payline!J$4/10,COUNTIF(J205:J207,$BG$1))+MIN(Payline!J$3/10,COUNTIF(J206:J208,$BG$1)),"")</f>
        <v/>
      </c>
      <c r="BH206" s="43" t="str">
        <f>IF($I206&lt;D$14,MIN(Payline!K$5/10,COUNTIF(K204:K206,$BG$1))+MIN(Payline!K$4/10,COUNTIF(K205:K207,$BG$1))+MIN(Payline!K$3/10,COUNTIF(K206:K208,$BG$1)),"")</f>
        <v/>
      </c>
      <c r="BI206" s="43" t="str">
        <f>IF($I206&lt;E$14,MIN(Payline!L$5/10,COUNTIF(L204:L206,$BG$1))+MIN(Payline!L$4/10,COUNTIF(L205:L207,$BG$1))+MIN(Payline!L$3/10,COUNTIF(L206:L208,$BG$1)),"")</f>
        <v/>
      </c>
      <c r="BJ206" s="43" t="str">
        <f>IF($I206&lt;F$14,MIN(Payline!M$5/10,COUNTIF(M204:M206,$BG$1))+MIN(Payline!M$4/10,COUNTIF(M205:M207,$BG$1))+MIN(Payline!M$3/10,COUNTIF(M206:M208,$BG$1)),"")</f>
        <v/>
      </c>
      <c r="BK206" s="43" t="str">
        <f>IF($I206&lt;G$14,MIN(Payline!N$5/10,COUNTIF(N204:N206,$BG$1))+MIN(Payline!N$4/10,COUNTIF(N205:N207,$BG$1))+MIN(Payline!N$3/10,COUNTIF(N206:N208,$BG$1)),"")</f>
        <v/>
      </c>
      <c r="BL206" s="46">
        <v>202</v>
      </c>
      <c r="BM206" s="43" t="str">
        <f>IF($I206&lt;C$14,MIN(Payline!J$5/10,COUNTIF(J204:J206,$BM$1))+MIN(Payline!J$4/10,COUNTIF(J205:J207,$BM$1))+MIN(Payline!J$3/10,COUNTIF(J206:J208,$BM$1)),"")</f>
        <v/>
      </c>
      <c r="BN206" s="43" t="str">
        <f>IF($I206&lt;D$14,MIN(Payline!K$5/10,COUNTIF(K204:K206,$BM$1))+MIN(Payline!K$4/10,COUNTIF(K205:K207,$BM$1))+MIN(Payline!K$3/10,COUNTIF(K206:K208,$BM$1)),"")</f>
        <v/>
      </c>
      <c r="BO206" s="43" t="str">
        <f>IF($I206&lt;E$14,MIN(Payline!L$5/10,COUNTIF(L204:L206,$BM$1))+MIN(Payline!L$4/10,COUNTIF(L205:L207,$BM$1))+MIN(Payline!L$3/10,COUNTIF(L206:L208,$BM$1)),"")</f>
        <v/>
      </c>
      <c r="BP206" s="43" t="str">
        <f>IF($I206&lt;F$14,MIN(Payline!M$5/10,COUNTIF(M204:M206,$BM$1))+MIN(Payline!M$4/10,COUNTIF(M205:M207,$BM$1))+MIN(Payline!M$3/10,COUNTIF(M206:M208,$BM$1)),"")</f>
        <v/>
      </c>
      <c r="BQ206" s="161" t="str">
        <f>IF($I206&lt;G$14,MIN(Payline!N$5/10,COUNTIF(N204:N206,$BM$1))+MIN(Payline!N$4/10,COUNTIF(N205:N207,$BM$1))+MIN(Payline!N$3/10,COUNTIF(N206:N208,$BM$1)),"")</f>
        <v/>
      </c>
    </row>
    <row r="207" spans="1:69">
      <c r="A207" s="90" t="s">
        <v>7</v>
      </c>
      <c r="B207" s="63">
        <v>7</v>
      </c>
      <c r="C207" s="90">
        <f t="shared" ca="1" si="49"/>
        <v>4.2</v>
      </c>
      <c r="D207" s="43">
        <f t="shared" ca="1" si="50"/>
        <v>3.6</v>
      </c>
      <c r="E207" s="43">
        <f t="shared" ca="1" si="51"/>
        <v>4.2</v>
      </c>
      <c r="F207" s="43">
        <f t="shared" ca="1" si="52"/>
        <v>4.2</v>
      </c>
      <c r="G207" s="89">
        <f t="shared" ca="1" si="53"/>
        <v>4.2</v>
      </c>
      <c r="I207" s="84">
        <v>203</v>
      </c>
      <c r="J207" s="83"/>
      <c r="K207" s="83"/>
      <c r="L207" s="83"/>
      <c r="M207" s="83"/>
      <c r="N207" s="83"/>
      <c r="P207" s="46">
        <v>203</v>
      </c>
      <c r="Q207" s="43" t="str">
        <f>IF($I207&lt;C$14,MIN(Payline!J$5/10,COUNTIF(J205:J207,$Q$1))+MIN(Payline!J$4/10,COUNTIF(J206:J208,$Q$1))+MIN(Payline!J$3/10,COUNTIF(J207:J209,$Q$1)),"")</f>
        <v/>
      </c>
      <c r="R207" s="43" t="str">
        <f>IF($I207&lt;D$14,MIN(Payline!K$5/10,COUNTIF(K205:K207,$Q$1))+MIN(Payline!K$4/10,COUNTIF(K206:K208,$Q$1))+MIN(Payline!K$3/10,COUNTIF(K207:K209,$Q$1)),"")</f>
        <v/>
      </c>
      <c r="S207" s="43" t="str">
        <f>IF($I207&lt;E$14,MIN(Payline!L$5/10,COUNTIF(L205:L207,$Q$1))+MIN(Payline!L$4/10,COUNTIF(L206:L208,$Q$1))+MIN(Payline!L$3/10,COUNTIF(L207:L209,$Q$1)),"")</f>
        <v/>
      </c>
      <c r="T207" s="43" t="str">
        <f>IF($I207&lt;F$14,MIN(Payline!M$5/10,COUNTIF(M205:M207,$Q$1))+MIN(Payline!M$4/10,COUNTIF(M206:M208,$Q$1))+MIN(Payline!M$3/10,COUNTIF(M207:M209,$Q$1)),"")</f>
        <v/>
      </c>
      <c r="U207" s="43" t="str">
        <f>IF($I207&lt;G$14,MIN(Payline!N$5/10,COUNTIF(N205:N207,$Q$1))+MIN(Payline!N$4/10,COUNTIF(N206:N208,$Q$1))+MIN(Payline!N$3/10,COUNTIF(N207:N209,$Q$1)),"")</f>
        <v/>
      </c>
      <c r="V207" s="46">
        <v>203</v>
      </c>
      <c r="W207" s="43" t="str">
        <f>IF($I207&lt;C$14,MIN(Payline!J$5/10,COUNTIF(J205:J207,$W$1))+MIN(Payline!J$4/10,COUNTIF(J206:J208,$W$1))+MIN(Payline!J$3/10,COUNTIF(J207:J209,$W$1)),"")</f>
        <v/>
      </c>
      <c r="X207" s="43" t="str">
        <f>IF($I207&lt;D$14,MIN(Payline!K$5/10,COUNTIF(K205:K207,$W$1))+MIN(Payline!K$4/10,COUNTIF(K206:K208,$W$1))+MIN(Payline!K$3/10,COUNTIF(K207:K209,$W$1)),"")</f>
        <v/>
      </c>
      <c r="Y207" s="43" t="str">
        <f>IF($I207&lt;E$14,MIN(Payline!L$5/10,COUNTIF(L205:L207,$W$1))+MIN(Payline!L$4/10,COUNTIF(L206:L208,$W$1))+MIN(Payline!L$3/10,COUNTIF(L207:L209,$W$1)),"")</f>
        <v/>
      </c>
      <c r="Z207" s="43" t="str">
        <f>IF($I207&lt;F$14,MIN(Payline!M$5/10,COUNTIF(M205:M207,$W$1))+MIN(Payline!M$4/10,COUNTIF(M206:M208,$W$1))+MIN(Payline!M$3/10,COUNTIF(M207:M209,$W$1)),"")</f>
        <v/>
      </c>
      <c r="AA207" s="43" t="str">
        <f>IF($I207&lt;G$14,MIN(Payline!N$5/10,COUNTIF(N205:N207,$W$1))+MIN(Payline!N$4/10,COUNTIF(N206:N208,$W$1))+MIN(Payline!N$3/10,COUNTIF(N207:N209,$W$1)),"")</f>
        <v/>
      </c>
      <c r="AB207" s="46">
        <v>203</v>
      </c>
      <c r="AC207" s="43" t="str">
        <f>IF($I207&lt;C$14,MIN(Payline!J$5/10,COUNTIF(J205:J207,$AC$1))+MIN(Payline!J$4/10,COUNTIF(J206:J208,$AC$1))+MIN(Payline!J$3/10,COUNTIF(J207:J209,$AC$1)),"")</f>
        <v/>
      </c>
      <c r="AD207" s="43" t="str">
        <f>IF($I207&lt;D$14,MIN(Payline!K$5/10,COUNTIF(K205:K207,$AC$1))+MIN(Payline!K$4/10,COUNTIF(K206:K208,$AC$1))+MIN(Payline!K$3/10,COUNTIF(K207:K209,$AC$1)),"")</f>
        <v/>
      </c>
      <c r="AE207" s="43" t="str">
        <f>IF($I207&lt;E$14,MIN(Payline!L$5/10,COUNTIF(L205:L207,$AC$1))+MIN(Payline!L$4/10,COUNTIF(L206:L208,$AC$1))+MIN(Payline!L$3/10,COUNTIF(L207:L209,$AC$1)),"")</f>
        <v/>
      </c>
      <c r="AF207" s="43" t="str">
        <f>IF($I207&lt;F$14,MIN(Payline!M$5/10,COUNTIF(M205:M207,$AC$1))+MIN(Payline!M$4/10,COUNTIF(M206:M208,$AC$1))+MIN(Payline!M$3/10,COUNTIF(M207:M209,$AC$1)),"")</f>
        <v/>
      </c>
      <c r="AG207" s="43" t="str">
        <f>IF($I207&lt;G$14,MIN(Payline!N$5/10,COUNTIF(N205:N207,$AC$1))+MIN(Payline!N$4/10,COUNTIF(N206:N208,$AC$1))+MIN(Payline!N$3/10,COUNTIF(N207:N209,$AC$1)),"")</f>
        <v/>
      </c>
      <c r="AH207" s="46">
        <v>203</v>
      </c>
      <c r="AI207" s="43" t="str">
        <f>IF($I207&lt;C$14,MIN(Payline!J$5/10,COUNTIF(J205:J207,$AI$1))+MIN(Payline!J$4/10,COUNTIF(J206:J208,$AI$1))+MIN(Payline!J$3/10,COUNTIF(J207:J209,$AI$1)),"")</f>
        <v/>
      </c>
      <c r="AJ207" s="43" t="str">
        <f>IF($I207&lt;D$14,MIN(Payline!K$5/10,COUNTIF(K205:K207,$AI$1))+MIN(Payline!K$4/10,COUNTIF(K206:K208,$AI$1))+MIN(Payline!K$3/10,COUNTIF(K207:K209,$AI$1)),"")</f>
        <v/>
      </c>
      <c r="AK207" s="43" t="str">
        <f>IF($I207&lt;E$14,MIN(Payline!L$5/10,COUNTIF(L205:L207,$AI$1))+MIN(Payline!L$4/10,COUNTIF(L206:L208,$AI$1))+MIN(Payline!L$3/10,COUNTIF(L207:L209,$AI$1)),"")</f>
        <v/>
      </c>
      <c r="AL207" s="43" t="str">
        <f>IF($I207&lt;F$14,MIN(Payline!M$5/10,COUNTIF(M205:M207,$AI$1))+MIN(Payline!M$4/10,COUNTIF(M206:M208,$AI$1))+MIN(Payline!M$3/10,COUNTIF(M207:M209,$AI$1)),"")</f>
        <v/>
      </c>
      <c r="AM207" s="43" t="str">
        <f>IF($I207&lt;G$14,MIN(Payline!N$5/10,COUNTIF(N205:N207,$AI$1))+MIN(Payline!N$4/10,COUNTIF(N206:N208,$AI$1))+MIN(Payline!N$3/10,COUNTIF(N207:N209,$AI$1)),"")</f>
        <v/>
      </c>
      <c r="AN207" s="46">
        <v>203</v>
      </c>
      <c r="AO207" s="43" t="str">
        <f>IF($I207&lt;C$14,MIN(Payline!J$5/10,COUNTIF(J205:J207,$AO$1))+MIN(Payline!J$4/10,COUNTIF(J206:J208,$AO$1))+MIN(Payline!J$3/10,COUNTIF(J207:J209,$AO$1)),"")</f>
        <v/>
      </c>
      <c r="AP207" s="43" t="str">
        <f>IF($I207&lt;D$14,MIN(Payline!K$5/10,COUNTIF(K205:K207,$AO$1))+MIN(Payline!K$4/10,COUNTIF(K206:K208,$AO$1))+MIN(Payline!K$3/10,COUNTIF(K207:K209,$AO$1)),"")</f>
        <v/>
      </c>
      <c r="AQ207" s="43" t="str">
        <f>IF($I207&lt;E$14,MIN(Payline!L$5/10,COUNTIF(L205:L207,$AO$1))+MIN(Payline!L$4/10,COUNTIF(L206:L208,$AO$1))+MIN(Payline!L$3/10,COUNTIF(L207:L209,$AO$1)),"")</f>
        <v/>
      </c>
      <c r="AR207" s="43" t="str">
        <f>IF($I207&lt;F$14,MIN(Payline!M$5/10,COUNTIF(M205:M207,$AO$1))+MIN(Payline!M$4/10,COUNTIF(M206:M208,$AO$1))+MIN(Payline!M$3/10,COUNTIF(M207:M209,$AO$1)),"")</f>
        <v/>
      </c>
      <c r="AS207" s="43" t="str">
        <f>IF($I207&lt;G$14,MIN(Payline!N$5/10,COUNTIF(N205:N207,$AO$1))+MIN(Payline!N$4/10,COUNTIF(N206:N208,$AO$1))+MIN(Payline!N$3/10,COUNTIF(N207:N209,$AO$1)),"")</f>
        <v/>
      </c>
      <c r="AT207" s="46">
        <v>203</v>
      </c>
      <c r="AU207" s="43" t="str">
        <f>IF($I207&lt;C$14,MIN(Payline!J$5/10,COUNTIF(J205:J207,$AU$1))+MIN(Payline!J$4/10,COUNTIF(J206:J208,$AU$1))+MIN(Payline!J$3/10,COUNTIF(J207:J209,$AU$1)),"")</f>
        <v/>
      </c>
      <c r="AV207" s="43" t="str">
        <f>IF($I207&lt;D$14,MIN(Payline!K$5/10,COUNTIF(K205:K207,$AU$1))+MIN(Payline!K$4/10,COUNTIF(K206:K208,$AU$1))+MIN(Payline!K$3/10,COUNTIF(K207:K209,$AU$1)),"")</f>
        <v/>
      </c>
      <c r="AW207" s="43" t="str">
        <f>IF($I207&lt;E$14,MIN(Payline!L$5/10,COUNTIF(L205:L207,$AU$1))+MIN(Payline!L$4/10,COUNTIF(L206:L208,$AU$1))+MIN(Payline!L$3/10,COUNTIF(L207:L209,$AU$1)),"")</f>
        <v/>
      </c>
      <c r="AX207" s="43" t="str">
        <f>IF($I207&lt;F$14,MIN(Payline!M$5/10,COUNTIF(M205:M207,$AU$1))+MIN(Payline!M$4/10,COUNTIF(M206:M208,$AU$1))+MIN(Payline!M$3/10,COUNTIF(M207:M209,$AU$1)),"")</f>
        <v/>
      </c>
      <c r="AY207" s="43" t="str">
        <f>IF($I207&lt;G$14,MIN(Payline!N$5/10,COUNTIF(N205:N207,$AU$1))+MIN(Payline!N$4/10,COUNTIF(N206:N208,$AU$1))+MIN(Payline!N$3/10,COUNTIF(N207:N209,$AU$1)),"")</f>
        <v/>
      </c>
      <c r="AZ207" s="46">
        <v>203</v>
      </c>
      <c r="BA207" s="43" t="str">
        <f>IF($I207&lt;C$14,MIN(Payline!J$5/10,COUNTIF(J205:J207,$BA$1))+MIN(Payline!J$4/10,COUNTIF(J206:J208,$BA$1))+MIN(Payline!J$3/10,COUNTIF(J207:J209,$BA$1)),"")</f>
        <v/>
      </c>
      <c r="BB207" s="43" t="str">
        <f>IF($I207&lt;D$14,MIN(Payline!K$5/10,COUNTIF(K205:K207,$BA$1))+MIN(Payline!K$4/10,COUNTIF(K206:K208,$BA$1))+MIN(Payline!K$3/10,COUNTIF(K207:K209,$BA$1)),"")</f>
        <v/>
      </c>
      <c r="BC207" s="43" t="str">
        <f>IF($I207&lt;E$14,MIN(Payline!L$5/10,COUNTIF(L205:L207,$BA$1))+MIN(Payline!L$4/10,COUNTIF(L206:L208,$BA$1))+MIN(Payline!L$3/10,COUNTIF(L207:L209,$BA$1)),"")</f>
        <v/>
      </c>
      <c r="BD207" s="43" t="str">
        <f>IF($I207&lt;F$14,MIN(Payline!M$5/10,COUNTIF(M205:M207,$BA$1))+MIN(Payline!M$4/10,COUNTIF(M206:M208,$BA$1))+MIN(Payline!M$3/10,COUNTIF(M207:M209,$BA$1)),"")</f>
        <v/>
      </c>
      <c r="BE207" s="43" t="str">
        <f>IF($I207&lt;G$14,MIN(Payline!N$5/10,COUNTIF(N205:N207,$BA$1))+MIN(Payline!N$4/10,COUNTIF(N206:N208,$BA$1))+MIN(Payline!N$3/10,COUNTIF(N207:N209,$BA$1)),"")</f>
        <v/>
      </c>
      <c r="BF207" s="46">
        <v>203</v>
      </c>
      <c r="BG207" s="43" t="str">
        <f>IF($I207&lt;C$14,MIN(Payline!J$5/10,COUNTIF(J205:J207,$BG$1))+MIN(Payline!J$4/10,COUNTIF(J206:J208,$BG$1))+MIN(Payline!J$3/10,COUNTIF(J207:J209,$BG$1)),"")</f>
        <v/>
      </c>
      <c r="BH207" s="43" t="str">
        <f>IF($I207&lt;D$14,MIN(Payline!K$5/10,COUNTIF(K205:K207,$BG$1))+MIN(Payline!K$4/10,COUNTIF(K206:K208,$BG$1))+MIN(Payline!K$3/10,COUNTIF(K207:K209,$BG$1)),"")</f>
        <v/>
      </c>
      <c r="BI207" s="43" t="str">
        <f>IF($I207&lt;E$14,MIN(Payline!L$5/10,COUNTIF(L205:L207,$BG$1))+MIN(Payline!L$4/10,COUNTIF(L206:L208,$BG$1))+MIN(Payline!L$3/10,COUNTIF(L207:L209,$BG$1)),"")</f>
        <v/>
      </c>
      <c r="BJ207" s="43" t="str">
        <f>IF($I207&lt;F$14,MIN(Payline!M$5/10,COUNTIF(M205:M207,$BG$1))+MIN(Payline!M$4/10,COUNTIF(M206:M208,$BG$1))+MIN(Payline!M$3/10,COUNTIF(M207:M209,$BG$1)),"")</f>
        <v/>
      </c>
      <c r="BK207" s="43" t="str">
        <f>IF($I207&lt;G$14,MIN(Payline!N$5/10,COUNTIF(N205:N207,$BG$1))+MIN(Payline!N$4/10,COUNTIF(N206:N208,$BG$1))+MIN(Payline!N$3/10,COUNTIF(N207:N209,$BG$1)),"")</f>
        <v/>
      </c>
      <c r="BL207" s="46">
        <v>203</v>
      </c>
      <c r="BM207" s="43" t="str">
        <f>IF($I207&lt;C$14,MIN(Payline!J$5/10,COUNTIF(J205:J207,$BM$1))+MIN(Payline!J$4/10,COUNTIF(J206:J208,$BM$1))+MIN(Payline!J$3/10,COUNTIF(J207:J209,$BM$1)),"")</f>
        <v/>
      </c>
      <c r="BN207" s="43" t="str">
        <f>IF($I207&lt;D$14,MIN(Payline!K$5/10,COUNTIF(K205:K207,$BM$1))+MIN(Payline!K$4/10,COUNTIF(K206:K208,$BM$1))+MIN(Payline!K$3/10,COUNTIF(K207:K209,$BM$1)),"")</f>
        <v/>
      </c>
      <c r="BO207" s="43" t="str">
        <f>IF($I207&lt;E$14,MIN(Payline!L$5/10,COUNTIF(L205:L207,$BM$1))+MIN(Payline!L$4/10,COUNTIF(L206:L208,$BM$1))+MIN(Payline!L$3/10,COUNTIF(L207:L209,$BM$1)),"")</f>
        <v/>
      </c>
      <c r="BP207" s="43" t="str">
        <f>IF($I207&lt;F$14,MIN(Payline!M$5/10,COUNTIF(M205:M207,$BM$1))+MIN(Payline!M$4/10,COUNTIF(M206:M208,$BM$1))+MIN(Payline!M$3/10,COUNTIF(M207:M209,$BM$1)),"")</f>
        <v/>
      </c>
      <c r="BQ207" s="161" t="str">
        <f>IF($I207&lt;G$14,MIN(Payline!N$5/10,COUNTIF(N205:N207,$BM$1))+MIN(Payline!N$4/10,COUNTIF(N206:N208,$BM$1))+MIN(Payline!N$3/10,COUNTIF(N207:N209,$BM$1)),"")</f>
        <v/>
      </c>
    </row>
    <row r="208" spans="1:69">
      <c r="A208" s="90" t="s">
        <v>6</v>
      </c>
      <c r="B208" s="63">
        <v>8</v>
      </c>
      <c r="C208" s="90">
        <f t="shared" ca="1" si="49"/>
        <v>36</v>
      </c>
      <c r="D208" s="43">
        <f t="shared" ca="1" si="50"/>
        <v>36</v>
      </c>
      <c r="E208" s="43">
        <f t="shared" ca="1" si="51"/>
        <v>36</v>
      </c>
      <c r="F208" s="43">
        <f t="shared" ca="1" si="52"/>
        <v>36</v>
      </c>
      <c r="G208" s="89">
        <f t="shared" ca="1" si="53"/>
        <v>36</v>
      </c>
      <c r="I208" s="84">
        <v>204</v>
      </c>
      <c r="J208" s="83"/>
      <c r="K208" s="83"/>
      <c r="L208" s="83"/>
      <c r="M208" s="83"/>
      <c r="N208" s="83"/>
      <c r="P208" s="46">
        <v>204</v>
      </c>
      <c r="Q208" s="43" t="str">
        <f>IF($I208&lt;C$14,MIN(Payline!J$5/10,COUNTIF(J206:J208,$Q$1))+MIN(Payline!J$4/10,COUNTIF(J207:J209,$Q$1))+MIN(Payline!J$3/10,COUNTIF(J208:J210,$Q$1)),"")</f>
        <v/>
      </c>
      <c r="R208" s="43" t="str">
        <f>IF($I208&lt;D$14,MIN(Payline!K$5/10,COUNTIF(K206:K208,$Q$1))+MIN(Payline!K$4/10,COUNTIF(K207:K209,$Q$1))+MIN(Payline!K$3/10,COUNTIF(K208:K210,$Q$1)),"")</f>
        <v/>
      </c>
      <c r="S208" s="43" t="str">
        <f>IF($I208&lt;E$14,MIN(Payline!L$5/10,COUNTIF(L206:L208,$Q$1))+MIN(Payline!L$4/10,COUNTIF(L207:L209,$Q$1))+MIN(Payline!L$3/10,COUNTIF(L208:L210,$Q$1)),"")</f>
        <v/>
      </c>
      <c r="T208" s="43" t="str">
        <f>IF($I208&lt;F$14,MIN(Payline!M$5/10,COUNTIF(M206:M208,$Q$1))+MIN(Payline!M$4/10,COUNTIF(M207:M209,$Q$1))+MIN(Payline!M$3/10,COUNTIF(M208:M210,$Q$1)),"")</f>
        <v/>
      </c>
      <c r="U208" s="43" t="str">
        <f>IF($I208&lt;G$14,MIN(Payline!N$5/10,COUNTIF(N206:N208,$Q$1))+MIN(Payline!N$4/10,COUNTIF(N207:N209,$Q$1))+MIN(Payline!N$3/10,COUNTIF(N208:N210,$Q$1)),"")</f>
        <v/>
      </c>
      <c r="V208" s="46">
        <v>204</v>
      </c>
      <c r="W208" s="43" t="str">
        <f>IF($I208&lt;C$14,MIN(Payline!J$5/10,COUNTIF(J206:J208,$W$1))+MIN(Payline!J$4/10,COUNTIF(J207:J209,$W$1))+MIN(Payline!J$3/10,COUNTIF(J208:J210,$W$1)),"")</f>
        <v/>
      </c>
      <c r="X208" s="43" t="str">
        <f>IF($I208&lt;D$14,MIN(Payline!K$5/10,COUNTIF(K206:K208,$W$1))+MIN(Payline!K$4/10,COUNTIF(K207:K209,$W$1))+MIN(Payline!K$3/10,COUNTIF(K208:K210,$W$1)),"")</f>
        <v/>
      </c>
      <c r="Y208" s="43" t="str">
        <f>IF($I208&lt;E$14,MIN(Payline!L$5/10,COUNTIF(L206:L208,$W$1))+MIN(Payline!L$4/10,COUNTIF(L207:L209,$W$1))+MIN(Payline!L$3/10,COUNTIF(L208:L210,$W$1)),"")</f>
        <v/>
      </c>
      <c r="Z208" s="43" t="str">
        <f>IF($I208&lt;F$14,MIN(Payline!M$5/10,COUNTIF(M206:M208,$W$1))+MIN(Payline!M$4/10,COUNTIF(M207:M209,$W$1))+MIN(Payline!M$3/10,COUNTIF(M208:M210,$W$1)),"")</f>
        <v/>
      </c>
      <c r="AA208" s="43" t="str">
        <f>IF($I208&lt;G$14,MIN(Payline!N$5/10,COUNTIF(N206:N208,$W$1))+MIN(Payline!N$4/10,COUNTIF(N207:N209,$W$1))+MIN(Payline!N$3/10,COUNTIF(N208:N210,$W$1)),"")</f>
        <v/>
      </c>
      <c r="AB208" s="46">
        <v>204</v>
      </c>
      <c r="AC208" s="43" t="str">
        <f>IF($I208&lt;C$14,MIN(Payline!J$5/10,COUNTIF(J206:J208,$AC$1))+MIN(Payline!J$4/10,COUNTIF(J207:J209,$AC$1))+MIN(Payline!J$3/10,COUNTIF(J208:J210,$AC$1)),"")</f>
        <v/>
      </c>
      <c r="AD208" s="43" t="str">
        <f>IF($I208&lt;D$14,MIN(Payline!K$5/10,COUNTIF(K206:K208,$AC$1))+MIN(Payline!K$4/10,COUNTIF(K207:K209,$AC$1))+MIN(Payline!K$3/10,COUNTIF(K208:K210,$AC$1)),"")</f>
        <v/>
      </c>
      <c r="AE208" s="43" t="str">
        <f>IF($I208&lt;E$14,MIN(Payline!L$5/10,COUNTIF(L206:L208,$AC$1))+MIN(Payline!L$4/10,COUNTIF(L207:L209,$AC$1))+MIN(Payline!L$3/10,COUNTIF(L208:L210,$AC$1)),"")</f>
        <v/>
      </c>
      <c r="AF208" s="43" t="str">
        <f>IF($I208&lt;F$14,MIN(Payline!M$5/10,COUNTIF(M206:M208,$AC$1))+MIN(Payline!M$4/10,COUNTIF(M207:M209,$AC$1))+MIN(Payline!M$3/10,COUNTIF(M208:M210,$AC$1)),"")</f>
        <v/>
      </c>
      <c r="AG208" s="43" t="str">
        <f>IF($I208&lt;G$14,MIN(Payline!N$5/10,COUNTIF(N206:N208,$AC$1))+MIN(Payline!N$4/10,COUNTIF(N207:N209,$AC$1))+MIN(Payline!N$3/10,COUNTIF(N208:N210,$AC$1)),"")</f>
        <v/>
      </c>
      <c r="AH208" s="46">
        <v>204</v>
      </c>
      <c r="AI208" s="43" t="str">
        <f>IF($I208&lt;C$14,MIN(Payline!J$5/10,COUNTIF(J206:J208,$AI$1))+MIN(Payline!J$4/10,COUNTIF(J207:J209,$AI$1))+MIN(Payline!J$3/10,COUNTIF(J208:J210,$AI$1)),"")</f>
        <v/>
      </c>
      <c r="AJ208" s="43" t="str">
        <f>IF($I208&lt;D$14,MIN(Payline!K$5/10,COUNTIF(K206:K208,$AI$1))+MIN(Payline!K$4/10,COUNTIF(K207:K209,$AI$1))+MIN(Payline!K$3/10,COUNTIF(K208:K210,$AI$1)),"")</f>
        <v/>
      </c>
      <c r="AK208" s="43" t="str">
        <f>IF($I208&lt;E$14,MIN(Payline!L$5/10,COUNTIF(L206:L208,$AI$1))+MIN(Payline!L$4/10,COUNTIF(L207:L209,$AI$1))+MIN(Payline!L$3/10,COUNTIF(L208:L210,$AI$1)),"")</f>
        <v/>
      </c>
      <c r="AL208" s="43" t="str">
        <f>IF($I208&lt;F$14,MIN(Payline!M$5/10,COUNTIF(M206:M208,$AI$1))+MIN(Payline!M$4/10,COUNTIF(M207:M209,$AI$1))+MIN(Payline!M$3/10,COUNTIF(M208:M210,$AI$1)),"")</f>
        <v/>
      </c>
      <c r="AM208" s="43" t="str">
        <f>IF($I208&lt;G$14,MIN(Payline!N$5/10,COUNTIF(N206:N208,$AI$1))+MIN(Payline!N$4/10,COUNTIF(N207:N209,$AI$1))+MIN(Payline!N$3/10,COUNTIF(N208:N210,$AI$1)),"")</f>
        <v/>
      </c>
      <c r="AN208" s="46">
        <v>204</v>
      </c>
      <c r="AO208" s="43" t="str">
        <f>IF($I208&lt;C$14,MIN(Payline!J$5/10,COUNTIF(J206:J208,$AO$1))+MIN(Payline!J$4/10,COUNTIF(J207:J209,$AO$1))+MIN(Payline!J$3/10,COUNTIF(J208:J210,$AO$1)),"")</f>
        <v/>
      </c>
      <c r="AP208" s="43" t="str">
        <f>IF($I208&lt;D$14,MIN(Payline!K$5/10,COUNTIF(K206:K208,$AO$1))+MIN(Payline!K$4/10,COUNTIF(K207:K209,$AO$1))+MIN(Payline!K$3/10,COUNTIF(K208:K210,$AO$1)),"")</f>
        <v/>
      </c>
      <c r="AQ208" s="43" t="str">
        <f>IF($I208&lt;E$14,MIN(Payline!L$5/10,COUNTIF(L206:L208,$AO$1))+MIN(Payline!L$4/10,COUNTIF(L207:L209,$AO$1))+MIN(Payline!L$3/10,COUNTIF(L208:L210,$AO$1)),"")</f>
        <v/>
      </c>
      <c r="AR208" s="43" t="str">
        <f>IF($I208&lt;F$14,MIN(Payline!M$5/10,COUNTIF(M206:M208,$AO$1))+MIN(Payline!M$4/10,COUNTIF(M207:M209,$AO$1))+MIN(Payline!M$3/10,COUNTIF(M208:M210,$AO$1)),"")</f>
        <v/>
      </c>
      <c r="AS208" s="43" t="str">
        <f>IF($I208&lt;G$14,MIN(Payline!N$5/10,COUNTIF(N206:N208,$AO$1))+MIN(Payline!N$4/10,COUNTIF(N207:N209,$AO$1))+MIN(Payline!N$3/10,COUNTIF(N208:N210,$AO$1)),"")</f>
        <v/>
      </c>
      <c r="AT208" s="46">
        <v>204</v>
      </c>
      <c r="AU208" s="43" t="str">
        <f>IF($I208&lt;C$14,MIN(Payline!J$5/10,COUNTIF(J206:J208,$AU$1))+MIN(Payline!J$4/10,COUNTIF(J207:J209,$AU$1))+MIN(Payline!J$3/10,COUNTIF(J208:J210,$AU$1)),"")</f>
        <v/>
      </c>
      <c r="AV208" s="43" t="str">
        <f>IF($I208&lt;D$14,MIN(Payline!K$5/10,COUNTIF(K206:K208,$AU$1))+MIN(Payline!K$4/10,COUNTIF(K207:K209,$AU$1))+MIN(Payline!K$3/10,COUNTIF(K208:K210,$AU$1)),"")</f>
        <v/>
      </c>
      <c r="AW208" s="43" t="str">
        <f>IF($I208&lt;E$14,MIN(Payline!L$5/10,COUNTIF(L206:L208,$AU$1))+MIN(Payline!L$4/10,COUNTIF(L207:L209,$AU$1))+MIN(Payline!L$3/10,COUNTIF(L208:L210,$AU$1)),"")</f>
        <v/>
      </c>
      <c r="AX208" s="43" t="str">
        <f>IF($I208&lt;F$14,MIN(Payline!M$5/10,COUNTIF(M206:M208,$AU$1))+MIN(Payline!M$4/10,COUNTIF(M207:M209,$AU$1))+MIN(Payline!M$3/10,COUNTIF(M208:M210,$AU$1)),"")</f>
        <v/>
      </c>
      <c r="AY208" s="43" t="str">
        <f>IF($I208&lt;G$14,MIN(Payline!N$5/10,COUNTIF(N206:N208,$AU$1))+MIN(Payline!N$4/10,COUNTIF(N207:N209,$AU$1))+MIN(Payline!N$3/10,COUNTIF(N208:N210,$AU$1)),"")</f>
        <v/>
      </c>
      <c r="AZ208" s="46">
        <v>204</v>
      </c>
      <c r="BA208" s="43" t="str">
        <f>IF($I208&lt;C$14,MIN(Payline!J$5/10,COUNTIF(J206:J208,$BA$1))+MIN(Payline!J$4/10,COUNTIF(J207:J209,$BA$1))+MIN(Payline!J$3/10,COUNTIF(J208:J210,$BA$1)),"")</f>
        <v/>
      </c>
      <c r="BB208" s="43" t="str">
        <f>IF($I208&lt;D$14,MIN(Payline!K$5/10,COUNTIF(K206:K208,$BA$1))+MIN(Payline!K$4/10,COUNTIF(K207:K209,$BA$1))+MIN(Payline!K$3/10,COUNTIF(K208:K210,$BA$1)),"")</f>
        <v/>
      </c>
      <c r="BC208" s="43" t="str">
        <f>IF($I208&lt;E$14,MIN(Payline!L$5/10,COUNTIF(L206:L208,$BA$1))+MIN(Payline!L$4/10,COUNTIF(L207:L209,$BA$1))+MIN(Payline!L$3/10,COUNTIF(L208:L210,$BA$1)),"")</f>
        <v/>
      </c>
      <c r="BD208" s="43" t="str">
        <f>IF($I208&lt;F$14,MIN(Payline!M$5/10,COUNTIF(M206:M208,$BA$1))+MIN(Payline!M$4/10,COUNTIF(M207:M209,$BA$1))+MIN(Payline!M$3/10,COUNTIF(M208:M210,$BA$1)),"")</f>
        <v/>
      </c>
      <c r="BE208" s="43" t="str">
        <f>IF($I208&lt;G$14,MIN(Payline!N$5/10,COUNTIF(N206:N208,$BA$1))+MIN(Payline!N$4/10,COUNTIF(N207:N209,$BA$1))+MIN(Payline!N$3/10,COUNTIF(N208:N210,$BA$1)),"")</f>
        <v/>
      </c>
      <c r="BF208" s="46">
        <v>204</v>
      </c>
      <c r="BG208" s="43" t="str">
        <f>IF($I208&lt;C$14,MIN(Payline!J$5/10,COUNTIF(J206:J208,$BG$1))+MIN(Payline!J$4/10,COUNTIF(J207:J209,$BG$1))+MIN(Payline!J$3/10,COUNTIF(J208:J210,$BG$1)),"")</f>
        <v/>
      </c>
      <c r="BH208" s="43" t="str">
        <f>IF($I208&lt;D$14,MIN(Payline!K$5/10,COUNTIF(K206:K208,$BG$1))+MIN(Payline!K$4/10,COUNTIF(K207:K209,$BG$1))+MIN(Payline!K$3/10,COUNTIF(K208:K210,$BG$1)),"")</f>
        <v/>
      </c>
      <c r="BI208" s="43" t="str">
        <f>IF($I208&lt;E$14,MIN(Payline!L$5/10,COUNTIF(L206:L208,$BG$1))+MIN(Payline!L$4/10,COUNTIF(L207:L209,$BG$1))+MIN(Payline!L$3/10,COUNTIF(L208:L210,$BG$1)),"")</f>
        <v/>
      </c>
      <c r="BJ208" s="43" t="str">
        <f>IF($I208&lt;F$14,MIN(Payline!M$5/10,COUNTIF(M206:M208,$BG$1))+MIN(Payline!M$4/10,COUNTIF(M207:M209,$BG$1))+MIN(Payline!M$3/10,COUNTIF(M208:M210,$BG$1)),"")</f>
        <v/>
      </c>
      <c r="BK208" s="43" t="str">
        <f>IF($I208&lt;G$14,MIN(Payline!N$5/10,COUNTIF(N206:N208,$BG$1))+MIN(Payline!N$4/10,COUNTIF(N207:N209,$BG$1))+MIN(Payline!N$3/10,COUNTIF(N208:N210,$BG$1)),"")</f>
        <v/>
      </c>
      <c r="BL208" s="46">
        <v>204</v>
      </c>
      <c r="BM208" s="43" t="str">
        <f>IF($I208&lt;C$14,MIN(Payline!J$5/10,COUNTIF(J206:J208,$BM$1))+MIN(Payline!J$4/10,COUNTIF(J207:J209,$BM$1))+MIN(Payline!J$3/10,COUNTIF(J208:J210,$BM$1)),"")</f>
        <v/>
      </c>
      <c r="BN208" s="43" t="str">
        <f>IF($I208&lt;D$14,MIN(Payline!K$5/10,COUNTIF(K206:K208,$BM$1))+MIN(Payline!K$4/10,COUNTIF(K207:K209,$BM$1))+MIN(Payline!K$3/10,COUNTIF(K208:K210,$BM$1)),"")</f>
        <v/>
      </c>
      <c r="BO208" s="43" t="str">
        <f>IF($I208&lt;E$14,MIN(Payline!L$5/10,COUNTIF(L206:L208,$BM$1))+MIN(Payline!L$4/10,COUNTIF(L207:L209,$BM$1))+MIN(Payline!L$3/10,COUNTIF(L208:L210,$BM$1)),"")</f>
        <v/>
      </c>
      <c r="BP208" s="43" t="str">
        <f>IF($I208&lt;F$14,MIN(Payline!M$5/10,COUNTIF(M206:M208,$BM$1))+MIN(Payline!M$4/10,COUNTIF(M207:M209,$BM$1))+MIN(Payline!M$3/10,COUNTIF(M208:M210,$BM$1)),"")</f>
        <v/>
      </c>
      <c r="BQ208" s="161" t="str">
        <f>IF($I208&lt;G$14,MIN(Payline!N$5/10,COUNTIF(N206:N208,$BM$1))+MIN(Payline!N$4/10,COUNTIF(N207:N209,$BM$1))+MIN(Payline!N$3/10,COUNTIF(N208:N210,$BM$1)),"")</f>
        <v/>
      </c>
    </row>
    <row r="209" spans="1:69" ht="16.5" thickBot="1">
      <c r="A209" s="88" t="s">
        <v>5</v>
      </c>
      <c r="B209" s="35">
        <v>9</v>
      </c>
      <c r="C209" s="88">
        <f t="shared" ca="1" si="49"/>
        <v>6.8</v>
      </c>
      <c r="D209" s="87">
        <f t="shared" ca="1" si="50"/>
        <v>6.6000000000000005</v>
      </c>
      <c r="E209" s="87">
        <f t="shared" ca="1" si="51"/>
        <v>6.8</v>
      </c>
      <c r="F209" s="87">
        <f t="shared" ca="1" si="52"/>
        <v>6.6000000000000005</v>
      </c>
      <c r="G209" s="86">
        <f t="shared" ca="1" si="53"/>
        <v>6.8</v>
      </c>
      <c r="I209" s="84">
        <v>205</v>
      </c>
      <c r="J209" s="83"/>
      <c r="K209" s="83"/>
      <c r="L209" s="83"/>
      <c r="M209" s="83"/>
      <c r="N209" s="83"/>
      <c r="P209" s="46">
        <v>205</v>
      </c>
      <c r="Q209" s="43" t="str">
        <f>IF($I209&lt;C$14,MIN(Payline!J$5/10,COUNTIF(J207:J209,$Q$1))+MIN(Payline!J$4/10,COUNTIF(J208:J210,$Q$1))+MIN(Payline!J$3/10,COUNTIF(J209:J211,$Q$1)),"")</f>
        <v/>
      </c>
      <c r="R209" s="43" t="str">
        <f>IF($I209&lt;D$14,MIN(Payline!K$5/10,COUNTIF(K207:K209,$Q$1))+MIN(Payline!K$4/10,COUNTIF(K208:K210,$Q$1))+MIN(Payline!K$3/10,COUNTIF(K209:K211,$Q$1)),"")</f>
        <v/>
      </c>
      <c r="S209" s="43" t="str">
        <f>IF($I209&lt;E$14,MIN(Payline!L$5/10,COUNTIF(L207:L209,$Q$1))+MIN(Payline!L$4/10,COUNTIF(L208:L210,$Q$1))+MIN(Payline!L$3/10,COUNTIF(L209:L211,$Q$1)),"")</f>
        <v/>
      </c>
      <c r="T209" s="43" t="str">
        <f>IF($I209&lt;F$14,MIN(Payline!M$5/10,COUNTIF(M207:M209,$Q$1))+MIN(Payline!M$4/10,COUNTIF(M208:M210,$Q$1))+MIN(Payline!M$3/10,COUNTIF(M209:M211,$Q$1)),"")</f>
        <v/>
      </c>
      <c r="U209" s="43" t="str">
        <f>IF($I209&lt;G$14,MIN(Payline!N$5/10,COUNTIF(N207:N209,$Q$1))+MIN(Payline!N$4/10,COUNTIF(N208:N210,$Q$1))+MIN(Payline!N$3/10,COUNTIF(N209:N211,$Q$1)),"")</f>
        <v/>
      </c>
      <c r="V209" s="46">
        <v>205</v>
      </c>
      <c r="W209" s="43" t="str">
        <f>IF($I209&lt;C$14,MIN(Payline!J$5/10,COUNTIF(J207:J209,$W$1))+MIN(Payline!J$4/10,COUNTIF(J208:J210,$W$1))+MIN(Payline!J$3/10,COUNTIF(J209:J211,$W$1)),"")</f>
        <v/>
      </c>
      <c r="X209" s="43" t="str">
        <f>IF($I209&lt;D$14,MIN(Payline!K$5/10,COUNTIF(K207:K209,$W$1))+MIN(Payline!K$4/10,COUNTIF(K208:K210,$W$1))+MIN(Payline!K$3/10,COUNTIF(K209:K211,$W$1)),"")</f>
        <v/>
      </c>
      <c r="Y209" s="43" t="str">
        <f>IF($I209&lt;E$14,MIN(Payline!L$5/10,COUNTIF(L207:L209,$W$1))+MIN(Payline!L$4/10,COUNTIF(L208:L210,$W$1))+MIN(Payline!L$3/10,COUNTIF(L209:L211,$W$1)),"")</f>
        <v/>
      </c>
      <c r="Z209" s="43" t="str">
        <f>IF($I209&lt;F$14,MIN(Payline!M$5/10,COUNTIF(M207:M209,$W$1))+MIN(Payline!M$4/10,COUNTIF(M208:M210,$W$1))+MIN(Payline!M$3/10,COUNTIF(M209:M211,$W$1)),"")</f>
        <v/>
      </c>
      <c r="AA209" s="43" t="str">
        <f>IF($I209&lt;G$14,MIN(Payline!N$5/10,COUNTIF(N207:N209,$W$1))+MIN(Payline!N$4/10,COUNTIF(N208:N210,$W$1))+MIN(Payline!N$3/10,COUNTIF(N209:N211,$W$1)),"")</f>
        <v/>
      </c>
      <c r="AB209" s="46">
        <v>205</v>
      </c>
      <c r="AC209" s="43" t="str">
        <f>IF($I209&lt;C$14,MIN(Payline!J$5/10,COUNTIF(J207:J209,$AC$1))+MIN(Payline!J$4/10,COUNTIF(J208:J210,$AC$1))+MIN(Payline!J$3/10,COUNTIF(J209:J211,$AC$1)),"")</f>
        <v/>
      </c>
      <c r="AD209" s="43" t="str">
        <f>IF($I209&lt;D$14,MIN(Payline!K$5/10,COUNTIF(K207:K209,$AC$1))+MIN(Payline!K$4/10,COUNTIF(K208:K210,$AC$1))+MIN(Payline!K$3/10,COUNTIF(K209:K211,$AC$1)),"")</f>
        <v/>
      </c>
      <c r="AE209" s="43" t="str">
        <f>IF($I209&lt;E$14,MIN(Payline!L$5/10,COUNTIF(L207:L209,$AC$1))+MIN(Payline!L$4/10,COUNTIF(L208:L210,$AC$1))+MIN(Payline!L$3/10,COUNTIF(L209:L211,$AC$1)),"")</f>
        <v/>
      </c>
      <c r="AF209" s="43" t="str">
        <f>IF($I209&lt;F$14,MIN(Payline!M$5/10,COUNTIF(M207:M209,$AC$1))+MIN(Payline!M$4/10,COUNTIF(M208:M210,$AC$1))+MIN(Payline!M$3/10,COUNTIF(M209:M211,$AC$1)),"")</f>
        <v/>
      </c>
      <c r="AG209" s="43" t="str">
        <f>IF($I209&lt;G$14,MIN(Payline!N$5/10,COUNTIF(N207:N209,$AC$1))+MIN(Payline!N$4/10,COUNTIF(N208:N210,$AC$1))+MIN(Payline!N$3/10,COUNTIF(N209:N211,$AC$1)),"")</f>
        <v/>
      </c>
      <c r="AH209" s="46">
        <v>205</v>
      </c>
      <c r="AI209" s="43" t="str">
        <f>IF($I209&lt;C$14,MIN(Payline!J$5/10,COUNTIF(J207:J209,$AI$1))+MIN(Payline!J$4/10,COUNTIF(J208:J210,$AI$1))+MIN(Payline!J$3/10,COUNTIF(J209:J211,$AI$1)),"")</f>
        <v/>
      </c>
      <c r="AJ209" s="43" t="str">
        <f>IF($I209&lt;D$14,MIN(Payline!K$5/10,COUNTIF(K207:K209,$AI$1))+MIN(Payline!K$4/10,COUNTIF(K208:K210,$AI$1))+MIN(Payline!K$3/10,COUNTIF(K209:K211,$AI$1)),"")</f>
        <v/>
      </c>
      <c r="AK209" s="43" t="str">
        <f>IF($I209&lt;E$14,MIN(Payline!L$5/10,COUNTIF(L207:L209,$AI$1))+MIN(Payline!L$4/10,COUNTIF(L208:L210,$AI$1))+MIN(Payline!L$3/10,COUNTIF(L209:L211,$AI$1)),"")</f>
        <v/>
      </c>
      <c r="AL209" s="43" t="str">
        <f>IF($I209&lt;F$14,MIN(Payline!M$5/10,COUNTIF(M207:M209,$AI$1))+MIN(Payline!M$4/10,COUNTIF(M208:M210,$AI$1))+MIN(Payline!M$3/10,COUNTIF(M209:M211,$AI$1)),"")</f>
        <v/>
      </c>
      <c r="AM209" s="43" t="str">
        <f>IF($I209&lt;G$14,MIN(Payline!N$5/10,COUNTIF(N207:N209,$AI$1))+MIN(Payline!N$4/10,COUNTIF(N208:N210,$AI$1))+MIN(Payline!N$3/10,COUNTIF(N209:N211,$AI$1)),"")</f>
        <v/>
      </c>
      <c r="AN209" s="46">
        <v>205</v>
      </c>
      <c r="AO209" s="43" t="str">
        <f>IF($I209&lt;C$14,MIN(Payline!J$5/10,COUNTIF(J207:J209,$AO$1))+MIN(Payline!J$4/10,COUNTIF(J208:J210,$AO$1))+MIN(Payline!J$3/10,COUNTIF(J209:J211,$AO$1)),"")</f>
        <v/>
      </c>
      <c r="AP209" s="43" t="str">
        <f>IF($I209&lt;D$14,MIN(Payline!K$5/10,COUNTIF(K207:K209,$AO$1))+MIN(Payline!K$4/10,COUNTIF(K208:K210,$AO$1))+MIN(Payline!K$3/10,COUNTIF(K209:K211,$AO$1)),"")</f>
        <v/>
      </c>
      <c r="AQ209" s="43" t="str">
        <f>IF($I209&lt;E$14,MIN(Payline!L$5/10,COUNTIF(L207:L209,$AO$1))+MIN(Payline!L$4/10,COUNTIF(L208:L210,$AO$1))+MIN(Payline!L$3/10,COUNTIF(L209:L211,$AO$1)),"")</f>
        <v/>
      </c>
      <c r="AR209" s="43" t="str">
        <f>IF($I209&lt;F$14,MIN(Payline!M$5/10,COUNTIF(M207:M209,$AO$1))+MIN(Payline!M$4/10,COUNTIF(M208:M210,$AO$1))+MIN(Payline!M$3/10,COUNTIF(M209:M211,$AO$1)),"")</f>
        <v/>
      </c>
      <c r="AS209" s="43" t="str">
        <f>IF($I209&lt;G$14,MIN(Payline!N$5/10,COUNTIF(N207:N209,$AO$1))+MIN(Payline!N$4/10,COUNTIF(N208:N210,$AO$1))+MIN(Payline!N$3/10,COUNTIF(N209:N211,$AO$1)),"")</f>
        <v/>
      </c>
      <c r="AT209" s="46">
        <v>205</v>
      </c>
      <c r="AU209" s="43" t="str">
        <f>IF($I209&lt;C$14,MIN(Payline!J$5/10,COUNTIF(J207:J209,$AU$1))+MIN(Payline!J$4/10,COUNTIF(J208:J210,$AU$1))+MIN(Payline!J$3/10,COUNTIF(J209:J211,$AU$1)),"")</f>
        <v/>
      </c>
      <c r="AV209" s="43" t="str">
        <f>IF($I209&lt;D$14,MIN(Payline!K$5/10,COUNTIF(K207:K209,$AU$1))+MIN(Payline!K$4/10,COUNTIF(K208:K210,$AU$1))+MIN(Payline!K$3/10,COUNTIF(K209:K211,$AU$1)),"")</f>
        <v/>
      </c>
      <c r="AW209" s="43" t="str">
        <f>IF($I209&lt;E$14,MIN(Payline!L$5/10,COUNTIF(L207:L209,$AU$1))+MIN(Payline!L$4/10,COUNTIF(L208:L210,$AU$1))+MIN(Payline!L$3/10,COUNTIF(L209:L211,$AU$1)),"")</f>
        <v/>
      </c>
      <c r="AX209" s="43" t="str">
        <f>IF($I209&lt;F$14,MIN(Payline!M$5/10,COUNTIF(M207:M209,$AU$1))+MIN(Payline!M$4/10,COUNTIF(M208:M210,$AU$1))+MIN(Payline!M$3/10,COUNTIF(M209:M211,$AU$1)),"")</f>
        <v/>
      </c>
      <c r="AY209" s="43" t="str">
        <f>IF($I209&lt;G$14,MIN(Payline!N$5/10,COUNTIF(N207:N209,$AU$1))+MIN(Payline!N$4/10,COUNTIF(N208:N210,$AU$1))+MIN(Payline!N$3/10,COUNTIF(N209:N211,$AU$1)),"")</f>
        <v/>
      </c>
      <c r="AZ209" s="46">
        <v>205</v>
      </c>
      <c r="BA209" s="43" t="str">
        <f>IF($I209&lt;C$14,MIN(Payline!J$5/10,COUNTIF(J207:J209,$BA$1))+MIN(Payline!J$4/10,COUNTIF(J208:J210,$BA$1))+MIN(Payline!J$3/10,COUNTIF(J209:J211,$BA$1)),"")</f>
        <v/>
      </c>
      <c r="BB209" s="43" t="str">
        <f>IF($I209&lt;D$14,MIN(Payline!K$5/10,COUNTIF(K207:K209,$BA$1))+MIN(Payline!K$4/10,COUNTIF(K208:K210,$BA$1))+MIN(Payline!K$3/10,COUNTIF(K209:K211,$BA$1)),"")</f>
        <v/>
      </c>
      <c r="BC209" s="43" t="str">
        <f>IF($I209&lt;E$14,MIN(Payline!L$5/10,COUNTIF(L207:L209,$BA$1))+MIN(Payline!L$4/10,COUNTIF(L208:L210,$BA$1))+MIN(Payline!L$3/10,COUNTIF(L209:L211,$BA$1)),"")</f>
        <v/>
      </c>
      <c r="BD209" s="43" t="str">
        <f>IF($I209&lt;F$14,MIN(Payline!M$5/10,COUNTIF(M207:M209,$BA$1))+MIN(Payline!M$4/10,COUNTIF(M208:M210,$BA$1))+MIN(Payline!M$3/10,COUNTIF(M209:M211,$BA$1)),"")</f>
        <v/>
      </c>
      <c r="BE209" s="43" t="str">
        <f>IF($I209&lt;G$14,MIN(Payline!N$5/10,COUNTIF(N207:N209,$BA$1))+MIN(Payline!N$4/10,COUNTIF(N208:N210,$BA$1))+MIN(Payline!N$3/10,COUNTIF(N209:N211,$BA$1)),"")</f>
        <v/>
      </c>
      <c r="BF209" s="46">
        <v>205</v>
      </c>
      <c r="BG209" s="43" t="str">
        <f>IF($I209&lt;C$14,MIN(Payline!J$5/10,COUNTIF(J207:J209,$BG$1))+MIN(Payline!J$4/10,COUNTIF(J208:J210,$BG$1))+MIN(Payline!J$3/10,COUNTIF(J209:J211,$BG$1)),"")</f>
        <v/>
      </c>
      <c r="BH209" s="43" t="str">
        <f>IF($I209&lt;D$14,MIN(Payline!K$5/10,COUNTIF(K207:K209,$BG$1))+MIN(Payline!K$4/10,COUNTIF(K208:K210,$BG$1))+MIN(Payline!K$3/10,COUNTIF(K209:K211,$BG$1)),"")</f>
        <v/>
      </c>
      <c r="BI209" s="43" t="str">
        <f>IF($I209&lt;E$14,MIN(Payline!L$5/10,COUNTIF(L207:L209,$BG$1))+MIN(Payline!L$4/10,COUNTIF(L208:L210,$BG$1))+MIN(Payline!L$3/10,COUNTIF(L209:L211,$BG$1)),"")</f>
        <v/>
      </c>
      <c r="BJ209" s="43" t="str">
        <f>IF($I209&lt;F$14,MIN(Payline!M$5/10,COUNTIF(M207:M209,$BG$1))+MIN(Payline!M$4/10,COUNTIF(M208:M210,$BG$1))+MIN(Payline!M$3/10,COUNTIF(M209:M211,$BG$1)),"")</f>
        <v/>
      </c>
      <c r="BK209" s="43" t="str">
        <f>IF($I209&lt;G$14,MIN(Payline!N$5/10,COUNTIF(N207:N209,$BG$1))+MIN(Payline!N$4/10,COUNTIF(N208:N210,$BG$1))+MIN(Payline!N$3/10,COUNTIF(N209:N211,$BG$1)),"")</f>
        <v/>
      </c>
      <c r="BL209" s="46">
        <v>205</v>
      </c>
      <c r="BM209" s="43" t="str">
        <f>IF($I209&lt;C$14,MIN(Payline!J$5/10,COUNTIF(J207:J209,$BM$1))+MIN(Payline!J$4/10,COUNTIF(J208:J210,$BM$1))+MIN(Payline!J$3/10,COUNTIF(J209:J211,$BM$1)),"")</f>
        <v/>
      </c>
      <c r="BN209" s="43" t="str">
        <f>IF($I209&lt;D$14,MIN(Payline!K$5/10,COUNTIF(K207:K209,$BM$1))+MIN(Payline!K$4/10,COUNTIF(K208:K210,$BM$1))+MIN(Payline!K$3/10,COUNTIF(K209:K211,$BM$1)),"")</f>
        <v/>
      </c>
      <c r="BO209" s="43" t="str">
        <f>IF($I209&lt;E$14,MIN(Payline!L$5/10,COUNTIF(L207:L209,$BM$1))+MIN(Payline!L$4/10,COUNTIF(L208:L210,$BM$1))+MIN(Payline!L$3/10,COUNTIF(L209:L211,$BM$1)),"")</f>
        <v/>
      </c>
      <c r="BP209" s="43" t="str">
        <f>IF($I209&lt;F$14,MIN(Payline!M$5/10,COUNTIF(M207:M209,$BM$1))+MIN(Payline!M$4/10,COUNTIF(M208:M210,$BM$1))+MIN(Payline!M$3/10,COUNTIF(M209:M211,$BM$1)),"")</f>
        <v/>
      </c>
      <c r="BQ209" s="161" t="str">
        <f>IF($I209&lt;G$14,MIN(Payline!N$5/10,COUNTIF(N207:N209,$BM$1))+MIN(Payline!N$4/10,COUNTIF(N208:N210,$BM$1))+MIN(Payline!N$3/10,COUNTIF(N209:N211,$BM$1)),"")</f>
        <v/>
      </c>
    </row>
    <row r="210" spans="1:69" ht="16.5" thickBot="1">
      <c r="A210" s="94" t="s">
        <v>107</v>
      </c>
      <c r="I210" s="84">
        <v>206</v>
      </c>
      <c r="J210" s="83"/>
      <c r="K210" s="83"/>
      <c r="L210" s="83"/>
      <c r="M210" s="83"/>
      <c r="N210" s="83"/>
      <c r="P210" s="46">
        <v>206</v>
      </c>
      <c r="Q210" s="43" t="str">
        <f>IF($I210&lt;C$14,MIN(Payline!J$5/10,COUNTIF(J208:J210,$Q$1))+MIN(Payline!J$4/10,COUNTIF(J209:J211,$Q$1))+MIN(Payline!J$3/10,COUNTIF(J210:J212,$Q$1)),"")</f>
        <v/>
      </c>
      <c r="R210" s="43" t="str">
        <f>IF($I210&lt;D$14,MIN(Payline!K$5/10,COUNTIF(K208:K210,$Q$1))+MIN(Payline!K$4/10,COUNTIF(K209:K211,$Q$1))+MIN(Payline!K$3/10,COUNTIF(K210:K212,$Q$1)),"")</f>
        <v/>
      </c>
      <c r="S210" s="43" t="str">
        <f>IF($I210&lt;E$14,MIN(Payline!L$5/10,COUNTIF(L208:L210,$Q$1))+MIN(Payline!L$4/10,COUNTIF(L209:L211,$Q$1))+MIN(Payline!L$3/10,COUNTIF(L210:L212,$Q$1)),"")</f>
        <v/>
      </c>
      <c r="T210" s="43" t="str">
        <f>IF($I210&lt;F$14,MIN(Payline!M$5/10,COUNTIF(M208:M210,$Q$1))+MIN(Payline!M$4/10,COUNTIF(M209:M211,$Q$1))+MIN(Payline!M$3/10,COUNTIF(M210:M212,$Q$1)),"")</f>
        <v/>
      </c>
      <c r="U210" s="43" t="str">
        <f>IF($I210&lt;G$14,MIN(Payline!N$5/10,COUNTIF(N208:N210,$Q$1))+MIN(Payline!N$4/10,COUNTIF(N209:N211,$Q$1))+MIN(Payline!N$3/10,COUNTIF(N210:N212,$Q$1)),"")</f>
        <v/>
      </c>
      <c r="V210" s="46">
        <v>206</v>
      </c>
      <c r="W210" s="43" t="str">
        <f>IF($I210&lt;C$14,MIN(Payline!J$5/10,COUNTIF(J208:J210,$W$1))+MIN(Payline!J$4/10,COUNTIF(J209:J211,$W$1))+MIN(Payline!J$3/10,COUNTIF(J210:J212,$W$1)),"")</f>
        <v/>
      </c>
      <c r="X210" s="43" t="str">
        <f>IF($I210&lt;D$14,MIN(Payline!K$5/10,COUNTIF(K208:K210,$W$1))+MIN(Payline!K$4/10,COUNTIF(K209:K211,$W$1))+MIN(Payline!K$3/10,COUNTIF(K210:K212,$W$1)),"")</f>
        <v/>
      </c>
      <c r="Y210" s="43" t="str">
        <f>IF($I210&lt;E$14,MIN(Payline!L$5/10,COUNTIF(L208:L210,$W$1))+MIN(Payline!L$4/10,COUNTIF(L209:L211,$W$1))+MIN(Payline!L$3/10,COUNTIF(L210:L212,$W$1)),"")</f>
        <v/>
      </c>
      <c r="Z210" s="43" t="str">
        <f>IF($I210&lt;F$14,MIN(Payline!M$5/10,COUNTIF(M208:M210,$W$1))+MIN(Payline!M$4/10,COUNTIF(M209:M211,$W$1))+MIN(Payline!M$3/10,COUNTIF(M210:M212,$W$1)),"")</f>
        <v/>
      </c>
      <c r="AA210" s="43" t="str">
        <f>IF($I210&lt;G$14,MIN(Payline!N$5/10,COUNTIF(N208:N210,$W$1))+MIN(Payline!N$4/10,COUNTIF(N209:N211,$W$1))+MIN(Payline!N$3/10,COUNTIF(N210:N212,$W$1)),"")</f>
        <v/>
      </c>
      <c r="AB210" s="46">
        <v>206</v>
      </c>
      <c r="AC210" s="43" t="str">
        <f>IF($I210&lt;C$14,MIN(Payline!J$5/10,COUNTIF(J208:J210,$AC$1))+MIN(Payline!J$4/10,COUNTIF(J209:J211,$AC$1))+MIN(Payline!J$3/10,COUNTIF(J210:J212,$AC$1)),"")</f>
        <v/>
      </c>
      <c r="AD210" s="43" t="str">
        <f>IF($I210&lt;D$14,MIN(Payline!K$5/10,COUNTIF(K208:K210,$AC$1))+MIN(Payline!K$4/10,COUNTIF(K209:K211,$AC$1))+MIN(Payline!K$3/10,COUNTIF(K210:K212,$AC$1)),"")</f>
        <v/>
      </c>
      <c r="AE210" s="43" t="str">
        <f>IF($I210&lt;E$14,MIN(Payline!L$5/10,COUNTIF(L208:L210,$AC$1))+MIN(Payline!L$4/10,COUNTIF(L209:L211,$AC$1))+MIN(Payline!L$3/10,COUNTIF(L210:L212,$AC$1)),"")</f>
        <v/>
      </c>
      <c r="AF210" s="43" t="str">
        <f>IF($I210&lt;F$14,MIN(Payline!M$5/10,COUNTIF(M208:M210,$AC$1))+MIN(Payline!M$4/10,COUNTIF(M209:M211,$AC$1))+MIN(Payline!M$3/10,COUNTIF(M210:M212,$AC$1)),"")</f>
        <v/>
      </c>
      <c r="AG210" s="43" t="str">
        <f>IF($I210&lt;G$14,MIN(Payline!N$5/10,COUNTIF(N208:N210,$AC$1))+MIN(Payline!N$4/10,COUNTIF(N209:N211,$AC$1))+MIN(Payline!N$3/10,COUNTIF(N210:N212,$AC$1)),"")</f>
        <v/>
      </c>
      <c r="AH210" s="46">
        <v>206</v>
      </c>
      <c r="AI210" s="43" t="str">
        <f>IF($I210&lt;C$14,MIN(Payline!J$5/10,COUNTIF(J208:J210,$AI$1))+MIN(Payline!J$4/10,COUNTIF(J209:J211,$AI$1))+MIN(Payline!J$3/10,COUNTIF(J210:J212,$AI$1)),"")</f>
        <v/>
      </c>
      <c r="AJ210" s="43" t="str">
        <f>IF($I210&lt;D$14,MIN(Payline!K$5/10,COUNTIF(K208:K210,$AI$1))+MIN(Payline!K$4/10,COUNTIF(K209:K211,$AI$1))+MIN(Payline!K$3/10,COUNTIF(K210:K212,$AI$1)),"")</f>
        <v/>
      </c>
      <c r="AK210" s="43" t="str">
        <f>IF($I210&lt;E$14,MIN(Payline!L$5/10,COUNTIF(L208:L210,$AI$1))+MIN(Payline!L$4/10,COUNTIF(L209:L211,$AI$1))+MIN(Payline!L$3/10,COUNTIF(L210:L212,$AI$1)),"")</f>
        <v/>
      </c>
      <c r="AL210" s="43" t="str">
        <f>IF($I210&lt;F$14,MIN(Payline!M$5/10,COUNTIF(M208:M210,$AI$1))+MIN(Payline!M$4/10,COUNTIF(M209:M211,$AI$1))+MIN(Payline!M$3/10,COUNTIF(M210:M212,$AI$1)),"")</f>
        <v/>
      </c>
      <c r="AM210" s="43" t="str">
        <f>IF($I210&lt;G$14,MIN(Payline!N$5/10,COUNTIF(N208:N210,$AI$1))+MIN(Payline!N$4/10,COUNTIF(N209:N211,$AI$1))+MIN(Payline!N$3/10,COUNTIF(N210:N212,$AI$1)),"")</f>
        <v/>
      </c>
      <c r="AN210" s="46">
        <v>206</v>
      </c>
      <c r="AO210" s="43" t="str">
        <f>IF($I210&lt;C$14,MIN(Payline!J$5/10,COUNTIF(J208:J210,$AO$1))+MIN(Payline!J$4/10,COUNTIF(J209:J211,$AO$1))+MIN(Payline!J$3/10,COUNTIF(J210:J212,$AO$1)),"")</f>
        <v/>
      </c>
      <c r="AP210" s="43" t="str">
        <f>IF($I210&lt;D$14,MIN(Payline!K$5/10,COUNTIF(K208:K210,$AO$1))+MIN(Payline!K$4/10,COUNTIF(K209:K211,$AO$1))+MIN(Payline!K$3/10,COUNTIF(K210:K212,$AO$1)),"")</f>
        <v/>
      </c>
      <c r="AQ210" s="43" t="str">
        <f>IF($I210&lt;E$14,MIN(Payline!L$5/10,COUNTIF(L208:L210,$AO$1))+MIN(Payline!L$4/10,COUNTIF(L209:L211,$AO$1))+MIN(Payline!L$3/10,COUNTIF(L210:L212,$AO$1)),"")</f>
        <v/>
      </c>
      <c r="AR210" s="43" t="str">
        <f>IF($I210&lt;F$14,MIN(Payline!M$5/10,COUNTIF(M208:M210,$AO$1))+MIN(Payline!M$4/10,COUNTIF(M209:M211,$AO$1))+MIN(Payline!M$3/10,COUNTIF(M210:M212,$AO$1)),"")</f>
        <v/>
      </c>
      <c r="AS210" s="43" t="str">
        <f>IF($I210&lt;G$14,MIN(Payline!N$5/10,COUNTIF(N208:N210,$AO$1))+MIN(Payline!N$4/10,COUNTIF(N209:N211,$AO$1))+MIN(Payline!N$3/10,COUNTIF(N210:N212,$AO$1)),"")</f>
        <v/>
      </c>
      <c r="AT210" s="46">
        <v>206</v>
      </c>
      <c r="AU210" s="43" t="str">
        <f>IF($I210&lt;C$14,MIN(Payline!J$5/10,COUNTIF(J208:J210,$AU$1))+MIN(Payline!J$4/10,COUNTIF(J209:J211,$AU$1))+MIN(Payline!J$3/10,COUNTIF(J210:J212,$AU$1)),"")</f>
        <v/>
      </c>
      <c r="AV210" s="43" t="str">
        <f>IF($I210&lt;D$14,MIN(Payline!K$5/10,COUNTIF(K208:K210,$AU$1))+MIN(Payline!K$4/10,COUNTIF(K209:K211,$AU$1))+MIN(Payline!K$3/10,COUNTIF(K210:K212,$AU$1)),"")</f>
        <v/>
      </c>
      <c r="AW210" s="43" t="str">
        <f>IF($I210&lt;E$14,MIN(Payline!L$5/10,COUNTIF(L208:L210,$AU$1))+MIN(Payline!L$4/10,COUNTIF(L209:L211,$AU$1))+MIN(Payline!L$3/10,COUNTIF(L210:L212,$AU$1)),"")</f>
        <v/>
      </c>
      <c r="AX210" s="43" t="str">
        <f>IF($I210&lt;F$14,MIN(Payline!M$5/10,COUNTIF(M208:M210,$AU$1))+MIN(Payline!M$4/10,COUNTIF(M209:M211,$AU$1))+MIN(Payline!M$3/10,COUNTIF(M210:M212,$AU$1)),"")</f>
        <v/>
      </c>
      <c r="AY210" s="43" t="str">
        <f>IF($I210&lt;G$14,MIN(Payline!N$5/10,COUNTIF(N208:N210,$AU$1))+MIN(Payline!N$4/10,COUNTIF(N209:N211,$AU$1))+MIN(Payline!N$3/10,COUNTIF(N210:N212,$AU$1)),"")</f>
        <v/>
      </c>
      <c r="AZ210" s="46">
        <v>206</v>
      </c>
      <c r="BA210" s="43" t="str">
        <f>IF($I210&lt;C$14,MIN(Payline!J$5/10,COUNTIF(J208:J210,$BA$1))+MIN(Payline!J$4/10,COUNTIF(J209:J211,$BA$1))+MIN(Payline!J$3/10,COUNTIF(J210:J212,$BA$1)),"")</f>
        <v/>
      </c>
      <c r="BB210" s="43" t="str">
        <f>IF($I210&lt;D$14,MIN(Payline!K$5/10,COUNTIF(K208:K210,$BA$1))+MIN(Payline!K$4/10,COUNTIF(K209:K211,$BA$1))+MIN(Payline!K$3/10,COUNTIF(K210:K212,$BA$1)),"")</f>
        <v/>
      </c>
      <c r="BC210" s="43" t="str">
        <f>IF($I210&lt;E$14,MIN(Payline!L$5/10,COUNTIF(L208:L210,$BA$1))+MIN(Payline!L$4/10,COUNTIF(L209:L211,$BA$1))+MIN(Payline!L$3/10,COUNTIF(L210:L212,$BA$1)),"")</f>
        <v/>
      </c>
      <c r="BD210" s="43" t="str">
        <f>IF($I210&lt;F$14,MIN(Payline!M$5/10,COUNTIF(M208:M210,$BA$1))+MIN(Payline!M$4/10,COUNTIF(M209:M211,$BA$1))+MIN(Payline!M$3/10,COUNTIF(M210:M212,$BA$1)),"")</f>
        <v/>
      </c>
      <c r="BE210" s="43" t="str">
        <f>IF($I210&lt;G$14,MIN(Payline!N$5/10,COUNTIF(N208:N210,$BA$1))+MIN(Payline!N$4/10,COUNTIF(N209:N211,$BA$1))+MIN(Payline!N$3/10,COUNTIF(N210:N212,$BA$1)),"")</f>
        <v/>
      </c>
      <c r="BF210" s="46">
        <v>206</v>
      </c>
      <c r="BG210" s="43" t="str">
        <f>IF($I210&lt;C$14,MIN(Payline!J$5/10,COUNTIF(J208:J210,$BG$1))+MIN(Payline!J$4/10,COUNTIF(J209:J211,$BG$1))+MIN(Payline!J$3/10,COUNTIF(J210:J212,$BG$1)),"")</f>
        <v/>
      </c>
      <c r="BH210" s="43" t="str">
        <f>IF($I210&lt;D$14,MIN(Payline!K$5/10,COUNTIF(K208:K210,$BG$1))+MIN(Payline!K$4/10,COUNTIF(K209:K211,$BG$1))+MIN(Payline!K$3/10,COUNTIF(K210:K212,$BG$1)),"")</f>
        <v/>
      </c>
      <c r="BI210" s="43" t="str">
        <f>IF($I210&lt;E$14,MIN(Payline!L$5/10,COUNTIF(L208:L210,$BG$1))+MIN(Payline!L$4/10,COUNTIF(L209:L211,$BG$1))+MIN(Payline!L$3/10,COUNTIF(L210:L212,$BG$1)),"")</f>
        <v/>
      </c>
      <c r="BJ210" s="43" t="str">
        <f>IF($I210&lt;F$14,MIN(Payline!M$5/10,COUNTIF(M208:M210,$BG$1))+MIN(Payline!M$4/10,COUNTIF(M209:M211,$BG$1))+MIN(Payline!M$3/10,COUNTIF(M210:M212,$BG$1)),"")</f>
        <v/>
      </c>
      <c r="BK210" s="43" t="str">
        <f>IF($I210&lt;G$14,MIN(Payline!N$5/10,COUNTIF(N208:N210,$BG$1))+MIN(Payline!N$4/10,COUNTIF(N209:N211,$BG$1))+MIN(Payline!N$3/10,COUNTIF(N210:N212,$BG$1)),"")</f>
        <v/>
      </c>
      <c r="BL210" s="46">
        <v>206</v>
      </c>
      <c r="BM210" s="43" t="str">
        <f>IF($I210&lt;C$14,MIN(Payline!J$5/10,COUNTIF(J208:J210,$BM$1))+MIN(Payline!J$4/10,COUNTIF(J209:J211,$BM$1))+MIN(Payline!J$3/10,COUNTIF(J210:J212,$BM$1)),"")</f>
        <v/>
      </c>
      <c r="BN210" s="43" t="str">
        <f>IF($I210&lt;D$14,MIN(Payline!K$5/10,COUNTIF(K208:K210,$BM$1))+MIN(Payline!K$4/10,COUNTIF(K209:K211,$BM$1))+MIN(Payline!K$3/10,COUNTIF(K210:K212,$BM$1)),"")</f>
        <v/>
      </c>
      <c r="BO210" s="43" t="str">
        <f>IF($I210&lt;E$14,MIN(Payline!L$5/10,COUNTIF(L208:L210,$BM$1))+MIN(Payline!L$4/10,COUNTIF(L209:L211,$BM$1))+MIN(Payline!L$3/10,COUNTIF(L210:L212,$BM$1)),"")</f>
        <v/>
      </c>
      <c r="BP210" s="43" t="str">
        <f>IF($I210&lt;F$14,MIN(Payline!M$5/10,COUNTIF(M208:M210,$BM$1))+MIN(Payline!M$4/10,COUNTIF(M209:M211,$BM$1))+MIN(Payline!M$3/10,COUNTIF(M210:M212,$BM$1)),"")</f>
        <v/>
      </c>
      <c r="BQ210" s="161" t="str">
        <f>IF($I210&lt;G$14,MIN(Payline!N$5/10,COUNTIF(N208:N210,$BM$1))+MIN(Payline!N$4/10,COUNTIF(N209:N211,$BM$1))+MIN(Payline!N$3/10,COUNTIF(N210:N212,$BM$1)),"")</f>
        <v/>
      </c>
    </row>
    <row r="211" spans="1:69" ht="17.25" thickBot="1">
      <c r="A211" s="32" t="s">
        <v>18</v>
      </c>
      <c r="B211" s="18" t="s">
        <v>57</v>
      </c>
      <c r="C211" s="96" t="s">
        <v>106</v>
      </c>
      <c r="D211" s="93" t="s">
        <v>105</v>
      </c>
      <c r="E211" s="93" t="s">
        <v>104</v>
      </c>
      <c r="F211" s="93" t="s">
        <v>103</v>
      </c>
      <c r="G211" s="92" t="s">
        <v>102</v>
      </c>
      <c r="I211" s="84">
        <v>207</v>
      </c>
      <c r="J211" s="83"/>
      <c r="K211" s="83"/>
      <c r="L211" s="83"/>
      <c r="M211" s="83"/>
      <c r="N211" s="83"/>
      <c r="P211" s="46">
        <v>207</v>
      </c>
      <c r="Q211" s="43" t="str">
        <f>IF($I211&lt;C$14,MIN(Payline!J$5/10,COUNTIF(J209:J211,$Q$1))+MIN(Payline!J$4/10,COUNTIF(J210:J212,$Q$1))+MIN(Payline!J$3/10,COUNTIF(J211:J213,$Q$1)),"")</f>
        <v/>
      </c>
      <c r="R211" s="43" t="str">
        <f>IF($I211&lt;D$14,MIN(Payline!K$5/10,COUNTIF(K209:K211,$Q$1))+MIN(Payline!K$4/10,COUNTIF(K210:K212,$Q$1))+MIN(Payline!K$3/10,COUNTIF(K211:K213,$Q$1)),"")</f>
        <v/>
      </c>
      <c r="S211" s="43" t="str">
        <f>IF($I211&lt;E$14,MIN(Payline!L$5/10,COUNTIF(L209:L211,$Q$1))+MIN(Payline!L$4/10,COUNTIF(L210:L212,$Q$1))+MIN(Payline!L$3/10,COUNTIF(L211:L213,$Q$1)),"")</f>
        <v/>
      </c>
      <c r="T211" s="43" t="str">
        <f>IF($I211&lt;F$14,MIN(Payline!M$5/10,COUNTIF(M209:M211,$Q$1))+MIN(Payline!M$4/10,COUNTIF(M210:M212,$Q$1))+MIN(Payline!M$3/10,COUNTIF(M211:M213,$Q$1)),"")</f>
        <v/>
      </c>
      <c r="U211" s="43" t="str">
        <f>IF($I211&lt;G$14,MIN(Payline!N$5/10,COUNTIF(N209:N211,$Q$1))+MIN(Payline!N$4/10,COUNTIF(N210:N212,$Q$1))+MIN(Payline!N$3/10,COUNTIF(N211:N213,$Q$1)),"")</f>
        <v/>
      </c>
      <c r="V211" s="46">
        <v>207</v>
      </c>
      <c r="W211" s="43" t="str">
        <f>IF($I211&lt;C$14,MIN(Payline!J$5/10,COUNTIF(J209:J211,$W$1))+MIN(Payline!J$4/10,COUNTIF(J210:J212,$W$1))+MIN(Payline!J$3/10,COUNTIF(J211:J213,$W$1)),"")</f>
        <v/>
      </c>
      <c r="X211" s="43" t="str">
        <f>IF($I211&lt;D$14,MIN(Payline!K$5/10,COUNTIF(K209:K211,$W$1))+MIN(Payline!K$4/10,COUNTIF(K210:K212,$W$1))+MIN(Payline!K$3/10,COUNTIF(K211:K213,$W$1)),"")</f>
        <v/>
      </c>
      <c r="Y211" s="43" t="str">
        <f>IF($I211&lt;E$14,MIN(Payline!L$5/10,COUNTIF(L209:L211,$W$1))+MIN(Payline!L$4/10,COUNTIF(L210:L212,$W$1))+MIN(Payline!L$3/10,COUNTIF(L211:L213,$W$1)),"")</f>
        <v/>
      </c>
      <c r="Z211" s="43" t="str">
        <f>IF($I211&lt;F$14,MIN(Payline!M$5/10,COUNTIF(M209:M211,$W$1))+MIN(Payline!M$4/10,COUNTIF(M210:M212,$W$1))+MIN(Payline!M$3/10,COUNTIF(M211:M213,$W$1)),"")</f>
        <v/>
      </c>
      <c r="AA211" s="43" t="str">
        <f>IF($I211&lt;G$14,MIN(Payline!N$5/10,COUNTIF(N209:N211,$W$1))+MIN(Payline!N$4/10,COUNTIF(N210:N212,$W$1))+MIN(Payline!N$3/10,COUNTIF(N211:N213,$W$1)),"")</f>
        <v/>
      </c>
      <c r="AB211" s="46">
        <v>207</v>
      </c>
      <c r="AC211" s="43" t="str">
        <f>IF($I211&lt;C$14,MIN(Payline!J$5/10,COUNTIF(J209:J211,$AC$1))+MIN(Payline!J$4/10,COUNTIF(J210:J212,$AC$1))+MIN(Payline!J$3/10,COUNTIF(J211:J213,$AC$1)),"")</f>
        <v/>
      </c>
      <c r="AD211" s="43" t="str">
        <f>IF($I211&lt;D$14,MIN(Payline!K$5/10,COUNTIF(K209:K211,$AC$1))+MIN(Payline!K$4/10,COUNTIF(K210:K212,$AC$1))+MIN(Payline!K$3/10,COUNTIF(K211:K213,$AC$1)),"")</f>
        <v/>
      </c>
      <c r="AE211" s="43" t="str">
        <f>IF($I211&lt;E$14,MIN(Payline!L$5/10,COUNTIF(L209:L211,$AC$1))+MIN(Payline!L$4/10,COUNTIF(L210:L212,$AC$1))+MIN(Payline!L$3/10,COUNTIF(L211:L213,$AC$1)),"")</f>
        <v/>
      </c>
      <c r="AF211" s="43" t="str">
        <f>IF($I211&lt;F$14,MIN(Payline!M$5/10,COUNTIF(M209:M211,$AC$1))+MIN(Payline!M$4/10,COUNTIF(M210:M212,$AC$1))+MIN(Payline!M$3/10,COUNTIF(M211:M213,$AC$1)),"")</f>
        <v/>
      </c>
      <c r="AG211" s="43" t="str">
        <f>IF($I211&lt;G$14,MIN(Payline!N$5/10,COUNTIF(N209:N211,$AC$1))+MIN(Payline!N$4/10,COUNTIF(N210:N212,$AC$1))+MIN(Payline!N$3/10,COUNTIF(N211:N213,$AC$1)),"")</f>
        <v/>
      </c>
      <c r="AH211" s="46">
        <v>207</v>
      </c>
      <c r="AI211" s="43" t="str">
        <f>IF($I211&lt;C$14,MIN(Payline!J$5/10,COUNTIF(J209:J211,$AI$1))+MIN(Payline!J$4/10,COUNTIF(J210:J212,$AI$1))+MIN(Payline!J$3/10,COUNTIF(J211:J213,$AI$1)),"")</f>
        <v/>
      </c>
      <c r="AJ211" s="43" t="str">
        <f>IF($I211&lt;D$14,MIN(Payline!K$5/10,COUNTIF(K209:K211,$AI$1))+MIN(Payline!K$4/10,COUNTIF(K210:K212,$AI$1))+MIN(Payline!K$3/10,COUNTIF(K211:K213,$AI$1)),"")</f>
        <v/>
      </c>
      <c r="AK211" s="43" t="str">
        <f>IF($I211&lt;E$14,MIN(Payline!L$5/10,COUNTIF(L209:L211,$AI$1))+MIN(Payline!L$4/10,COUNTIF(L210:L212,$AI$1))+MIN(Payline!L$3/10,COUNTIF(L211:L213,$AI$1)),"")</f>
        <v/>
      </c>
      <c r="AL211" s="43" t="str">
        <f>IF($I211&lt;F$14,MIN(Payline!M$5/10,COUNTIF(M209:M211,$AI$1))+MIN(Payline!M$4/10,COUNTIF(M210:M212,$AI$1))+MIN(Payline!M$3/10,COUNTIF(M211:M213,$AI$1)),"")</f>
        <v/>
      </c>
      <c r="AM211" s="43" t="str">
        <f>IF($I211&lt;G$14,MIN(Payline!N$5/10,COUNTIF(N209:N211,$AI$1))+MIN(Payline!N$4/10,COUNTIF(N210:N212,$AI$1))+MIN(Payline!N$3/10,COUNTIF(N211:N213,$AI$1)),"")</f>
        <v/>
      </c>
      <c r="AN211" s="46">
        <v>207</v>
      </c>
      <c r="AO211" s="43" t="str">
        <f>IF($I211&lt;C$14,MIN(Payline!J$5/10,COUNTIF(J209:J211,$AO$1))+MIN(Payline!J$4/10,COUNTIF(J210:J212,$AO$1))+MIN(Payline!J$3/10,COUNTIF(J211:J213,$AO$1)),"")</f>
        <v/>
      </c>
      <c r="AP211" s="43" t="str">
        <f>IF($I211&lt;D$14,MIN(Payline!K$5/10,COUNTIF(K209:K211,$AO$1))+MIN(Payline!K$4/10,COUNTIF(K210:K212,$AO$1))+MIN(Payline!K$3/10,COUNTIF(K211:K213,$AO$1)),"")</f>
        <v/>
      </c>
      <c r="AQ211" s="43" t="str">
        <f>IF($I211&lt;E$14,MIN(Payline!L$5/10,COUNTIF(L209:L211,$AO$1))+MIN(Payline!L$4/10,COUNTIF(L210:L212,$AO$1))+MIN(Payline!L$3/10,COUNTIF(L211:L213,$AO$1)),"")</f>
        <v/>
      </c>
      <c r="AR211" s="43" t="str">
        <f>IF($I211&lt;F$14,MIN(Payline!M$5/10,COUNTIF(M209:M211,$AO$1))+MIN(Payline!M$4/10,COUNTIF(M210:M212,$AO$1))+MIN(Payline!M$3/10,COUNTIF(M211:M213,$AO$1)),"")</f>
        <v/>
      </c>
      <c r="AS211" s="43" t="str">
        <f>IF($I211&lt;G$14,MIN(Payline!N$5/10,COUNTIF(N209:N211,$AO$1))+MIN(Payline!N$4/10,COUNTIF(N210:N212,$AO$1))+MIN(Payline!N$3/10,COUNTIF(N211:N213,$AO$1)),"")</f>
        <v/>
      </c>
      <c r="AT211" s="46">
        <v>207</v>
      </c>
      <c r="AU211" s="43" t="str">
        <f>IF($I211&lt;C$14,MIN(Payline!J$5/10,COUNTIF(J209:J211,$AU$1))+MIN(Payline!J$4/10,COUNTIF(J210:J212,$AU$1))+MIN(Payline!J$3/10,COUNTIF(J211:J213,$AU$1)),"")</f>
        <v/>
      </c>
      <c r="AV211" s="43" t="str">
        <f>IF($I211&lt;D$14,MIN(Payline!K$5/10,COUNTIF(K209:K211,$AU$1))+MIN(Payline!K$4/10,COUNTIF(K210:K212,$AU$1))+MIN(Payline!K$3/10,COUNTIF(K211:K213,$AU$1)),"")</f>
        <v/>
      </c>
      <c r="AW211" s="43" t="str">
        <f>IF($I211&lt;E$14,MIN(Payline!L$5/10,COUNTIF(L209:L211,$AU$1))+MIN(Payline!L$4/10,COUNTIF(L210:L212,$AU$1))+MIN(Payline!L$3/10,COUNTIF(L211:L213,$AU$1)),"")</f>
        <v/>
      </c>
      <c r="AX211" s="43" t="str">
        <f>IF($I211&lt;F$14,MIN(Payline!M$5/10,COUNTIF(M209:M211,$AU$1))+MIN(Payline!M$4/10,COUNTIF(M210:M212,$AU$1))+MIN(Payline!M$3/10,COUNTIF(M211:M213,$AU$1)),"")</f>
        <v/>
      </c>
      <c r="AY211" s="43" t="str">
        <f>IF($I211&lt;G$14,MIN(Payline!N$5/10,COUNTIF(N209:N211,$AU$1))+MIN(Payline!N$4/10,COUNTIF(N210:N212,$AU$1))+MIN(Payline!N$3/10,COUNTIF(N211:N213,$AU$1)),"")</f>
        <v/>
      </c>
      <c r="AZ211" s="46">
        <v>207</v>
      </c>
      <c r="BA211" s="43" t="str">
        <f>IF($I211&lt;C$14,MIN(Payline!J$5/10,COUNTIF(J209:J211,$BA$1))+MIN(Payline!J$4/10,COUNTIF(J210:J212,$BA$1))+MIN(Payline!J$3/10,COUNTIF(J211:J213,$BA$1)),"")</f>
        <v/>
      </c>
      <c r="BB211" s="43" t="str">
        <f>IF($I211&lt;D$14,MIN(Payline!K$5/10,COUNTIF(K209:K211,$BA$1))+MIN(Payline!K$4/10,COUNTIF(K210:K212,$BA$1))+MIN(Payline!K$3/10,COUNTIF(K211:K213,$BA$1)),"")</f>
        <v/>
      </c>
      <c r="BC211" s="43" t="str">
        <f>IF($I211&lt;E$14,MIN(Payline!L$5/10,COUNTIF(L209:L211,$BA$1))+MIN(Payline!L$4/10,COUNTIF(L210:L212,$BA$1))+MIN(Payline!L$3/10,COUNTIF(L211:L213,$BA$1)),"")</f>
        <v/>
      </c>
      <c r="BD211" s="43" t="str">
        <f>IF($I211&lt;F$14,MIN(Payline!M$5/10,COUNTIF(M209:M211,$BA$1))+MIN(Payline!M$4/10,COUNTIF(M210:M212,$BA$1))+MIN(Payline!M$3/10,COUNTIF(M211:M213,$BA$1)),"")</f>
        <v/>
      </c>
      <c r="BE211" s="43" t="str">
        <f>IF($I211&lt;G$14,MIN(Payline!N$5/10,COUNTIF(N209:N211,$BA$1))+MIN(Payline!N$4/10,COUNTIF(N210:N212,$BA$1))+MIN(Payline!N$3/10,COUNTIF(N211:N213,$BA$1)),"")</f>
        <v/>
      </c>
      <c r="BF211" s="46">
        <v>207</v>
      </c>
      <c r="BG211" s="43" t="str">
        <f>IF($I211&lt;C$14,MIN(Payline!J$5/10,COUNTIF(J209:J211,$BG$1))+MIN(Payline!J$4/10,COUNTIF(J210:J212,$BG$1))+MIN(Payline!J$3/10,COUNTIF(J211:J213,$BG$1)),"")</f>
        <v/>
      </c>
      <c r="BH211" s="43" t="str">
        <f>IF($I211&lt;D$14,MIN(Payline!K$5/10,COUNTIF(K209:K211,$BG$1))+MIN(Payline!K$4/10,COUNTIF(K210:K212,$BG$1))+MIN(Payline!K$3/10,COUNTIF(K211:K213,$BG$1)),"")</f>
        <v/>
      </c>
      <c r="BI211" s="43" t="str">
        <f>IF($I211&lt;E$14,MIN(Payline!L$5/10,COUNTIF(L209:L211,$BG$1))+MIN(Payline!L$4/10,COUNTIF(L210:L212,$BG$1))+MIN(Payline!L$3/10,COUNTIF(L211:L213,$BG$1)),"")</f>
        <v/>
      </c>
      <c r="BJ211" s="43" t="str">
        <f>IF($I211&lt;F$14,MIN(Payline!M$5/10,COUNTIF(M209:M211,$BG$1))+MIN(Payline!M$4/10,COUNTIF(M210:M212,$BG$1))+MIN(Payline!M$3/10,COUNTIF(M211:M213,$BG$1)),"")</f>
        <v/>
      </c>
      <c r="BK211" s="43" t="str">
        <f>IF($I211&lt;G$14,MIN(Payline!N$5/10,COUNTIF(N209:N211,$BG$1))+MIN(Payline!N$4/10,COUNTIF(N210:N212,$BG$1))+MIN(Payline!N$3/10,COUNTIF(N211:N213,$BG$1)),"")</f>
        <v/>
      </c>
      <c r="BL211" s="46">
        <v>207</v>
      </c>
      <c r="BM211" s="43" t="str">
        <f>IF($I211&lt;C$14,MIN(Payline!J$5/10,COUNTIF(J209:J211,$BM$1))+MIN(Payline!J$4/10,COUNTIF(J210:J212,$BM$1))+MIN(Payline!J$3/10,COUNTIF(J211:J213,$BM$1)),"")</f>
        <v/>
      </c>
      <c r="BN211" s="43" t="str">
        <f>IF($I211&lt;D$14,MIN(Payline!K$5/10,COUNTIF(K209:K211,$BM$1))+MIN(Payline!K$4/10,COUNTIF(K210:K212,$BM$1))+MIN(Payline!K$3/10,COUNTIF(K211:K213,$BM$1)),"")</f>
        <v/>
      </c>
      <c r="BO211" s="43" t="str">
        <f>IF($I211&lt;E$14,MIN(Payline!L$5/10,COUNTIF(L209:L211,$BM$1))+MIN(Payline!L$4/10,COUNTIF(L210:L212,$BM$1))+MIN(Payline!L$3/10,COUNTIF(L211:L213,$BM$1)),"")</f>
        <v/>
      </c>
      <c r="BP211" s="43" t="str">
        <f>IF($I211&lt;F$14,MIN(Payline!M$5/10,COUNTIF(M209:M211,$BM$1))+MIN(Payline!M$4/10,COUNTIF(M210:M212,$BM$1))+MIN(Payline!M$3/10,COUNTIF(M211:M213,$BM$1)),"")</f>
        <v/>
      </c>
      <c r="BQ211" s="161" t="str">
        <f>IF($I211&lt;G$14,MIN(Payline!N$5/10,COUNTIF(N209:N211,$BM$1))+MIN(Payline!N$4/10,COUNTIF(N210:N212,$BM$1))+MIN(Payline!N$3/10,COUNTIF(N211:N213,$BM$1)),"")</f>
        <v/>
      </c>
    </row>
    <row r="212" spans="1:69">
      <c r="A212" s="90" t="s">
        <v>4</v>
      </c>
      <c r="B212" s="63">
        <v>11</v>
      </c>
      <c r="C212" s="108">
        <f ca="1">IF($A212=$BG$1,C200,C13-C200)</f>
        <v>2</v>
      </c>
      <c r="D212" s="107">
        <f ca="1">IF($A212=$BG$1,D200,D13-D200)</f>
        <v>2</v>
      </c>
      <c r="E212" s="107">
        <f ca="1">IF($A212=$BG$1,E200,E13-E200)</f>
        <v>2</v>
      </c>
      <c r="F212" s="107">
        <f ca="1">IF($A212=$BG$1,F200,F13-F200)</f>
        <v>2</v>
      </c>
      <c r="G212" s="91">
        <f ca="1">IF($A212=$BG$1,G200,G13-G200)</f>
        <v>2</v>
      </c>
      <c r="I212" s="84">
        <v>208</v>
      </c>
      <c r="J212" s="83"/>
      <c r="K212" s="83"/>
      <c r="L212" s="83"/>
      <c r="M212" s="83"/>
      <c r="N212" s="83"/>
      <c r="P212" s="46">
        <v>208</v>
      </c>
      <c r="Q212" s="43" t="str">
        <f>IF($I212&lt;C$14,MIN(Payline!J$5/10,COUNTIF(J210:J212,$Q$1))+MIN(Payline!J$4/10,COUNTIF(J211:J213,$Q$1))+MIN(Payline!J$3/10,COUNTIF(J212:J214,$Q$1)),"")</f>
        <v/>
      </c>
      <c r="R212" s="43" t="str">
        <f>IF($I212&lt;D$14,MIN(Payline!K$5/10,COUNTIF(K210:K212,$Q$1))+MIN(Payline!K$4/10,COUNTIF(K211:K213,$Q$1))+MIN(Payline!K$3/10,COUNTIF(K212:K214,$Q$1)),"")</f>
        <v/>
      </c>
      <c r="S212" s="43" t="str">
        <f>IF($I212&lt;E$14,MIN(Payline!L$5/10,COUNTIF(L210:L212,$Q$1))+MIN(Payline!L$4/10,COUNTIF(L211:L213,$Q$1))+MIN(Payline!L$3/10,COUNTIF(L212:L214,$Q$1)),"")</f>
        <v/>
      </c>
      <c r="T212" s="43" t="str">
        <f>IF($I212&lt;F$14,MIN(Payline!M$5/10,COUNTIF(M210:M212,$Q$1))+MIN(Payline!M$4/10,COUNTIF(M211:M213,$Q$1))+MIN(Payline!M$3/10,COUNTIF(M212:M214,$Q$1)),"")</f>
        <v/>
      </c>
      <c r="U212" s="43" t="str">
        <f>IF($I212&lt;G$14,MIN(Payline!N$5/10,COUNTIF(N210:N212,$Q$1))+MIN(Payline!N$4/10,COUNTIF(N211:N213,$Q$1))+MIN(Payline!N$3/10,COUNTIF(N212:N214,$Q$1)),"")</f>
        <v/>
      </c>
      <c r="V212" s="46">
        <v>208</v>
      </c>
      <c r="W212" s="43" t="str">
        <f>IF($I212&lt;C$14,MIN(Payline!J$5/10,COUNTIF(J210:J212,$W$1))+MIN(Payline!J$4/10,COUNTIF(J211:J213,$W$1))+MIN(Payline!J$3/10,COUNTIF(J212:J214,$W$1)),"")</f>
        <v/>
      </c>
      <c r="X212" s="43" t="str">
        <f>IF($I212&lt;D$14,MIN(Payline!K$5/10,COUNTIF(K210:K212,$W$1))+MIN(Payline!K$4/10,COUNTIF(K211:K213,$W$1))+MIN(Payline!K$3/10,COUNTIF(K212:K214,$W$1)),"")</f>
        <v/>
      </c>
      <c r="Y212" s="43" t="str">
        <f>IF($I212&lt;E$14,MIN(Payline!L$5/10,COUNTIF(L210:L212,$W$1))+MIN(Payline!L$4/10,COUNTIF(L211:L213,$W$1))+MIN(Payline!L$3/10,COUNTIF(L212:L214,$W$1)),"")</f>
        <v/>
      </c>
      <c r="Z212" s="43" t="str">
        <f>IF($I212&lt;F$14,MIN(Payline!M$5/10,COUNTIF(M210:M212,$W$1))+MIN(Payline!M$4/10,COUNTIF(M211:M213,$W$1))+MIN(Payline!M$3/10,COUNTIF(M212:M214,$W$1)),"")</f>
        <v/>
      </c>
      <c r="AA212" s="43" t="str">
        <f>IF($I212&lt;G$14,MIN(Payline!N$5/10,COUNTIF(N210:N212,$W$1))+MIN(Payline!N$4/10,COUNTIF(N211:N213,$W$1))+MIN(Payline!N$3/10,COUNTIF(N212:N214,$W$1)),"")</f>
        <v/>
      </c>
      <c r="AB212" s="46">
        <v>208</v>
      </c>
      <c r="AC212" s="43" t="str">
        <f>IF($I212&lt;C$14,MIN(Payline!J$5/10,COUNTIF(J210:J212,$AC$1))+MIN(Payline!J$4/10,COUNTIF(J211:J213,$AC$1))+MIN(Payline!J$3/10,COUNTIF(J212:J214,$AC$1)),"")</f>
        <v/>
      </c>
      <c r="AD212" s="43" t="str">
        <f>IF($I212&lt;D$14,MIN(Payline!K$5/10,COUNTIF(K210:K212,$AC$1))+MIN(Payline!K$4/10,COUNTIF(K211:K213,$AC$1))+MIN(Payline!K$3/10,COUNTIF(K212:K214,$AC$1)),"")</f>
        <v/>
      </c>
      <c r="AE212" s="43" t="str">
        <f>IF($I212&lt;E$14,MIN(Payline!L$5/10,COUNTIF(L210:L212,$AC$1))+MIN(Payline!L$4/10,COUNTIF(L211:L213,$AC$1))+MIN(Payline!L$3/10,COUNTIF(L212:L214,$AC$1)),"")</f>
        <v/>
      </c>
      <c r="AF212" s="43" t="str">
        <f>IF($I212&lt;F$14,MIN(Payline!M$5/10,COUNTIF(M210:M212,$AC$1))+MIN(Payline!M$4/10,COUNTIF(M211:M213,$AC$1))+MIN(Payline!M$3/10,COUNTIF(M212:M214,$AC$1)),"")</f>
        <v/>
      </c>
      <c r="AG212" s="43" t="str">
        <f>IF($I212&lt;G$14,MIN(Payline!N$5/10,COUNTIF(N210:N212,$AC$1))+MIN(Payline!N$4/10,COUNTIF(N211:N213,$AC$1))+MIN(Payline!N$3/10,COUNTIF(N212:N214,$AC$1)),"")</f>
        <v/>
      </c>
      <c r="AH212" s="46">
        <v>208</v>
      </c>
      <c r="AI212" s="43" t="str">
        <f>IF($I212&lt;C$14,MIN(Payline!J$5/10,COUNTIF(J210:J212,$AI$1))+MIN(Payline!J$4/10,COUNTIF(J211:J213,$AI$1))+MIN(Payline!J$3/10,COUNTIF(J212:J214,$AI$1)),"")</f>
        <v/>
      </c>
      <c r="AJ212" s="43" t="str">
        <f>IF($I212&lt;D$14,MIN(Payline!K$5/10,COUNTIF(K210:K212,$AI$1))+MIN(Payline!K$4/10,COUNTIF(K211:K213,$AI$1))+MIN(Payline!K$3/10,COUNTIF(K212:K214,$AI$1)),"")</f>
        <v/>
      </c>
      <c r="AK212" s="43" t="str">
        <f>IF($I212&lt;E$14,MIN(Payline!L$5/10,COUNTIF(L210:L212,$AI$1))+MIN(Payline!L$4/10,COUNTIF(L211:L213,$AI$1))+MIN(Payline!L$3/10,COUNTIF(L212:L214,$AI$1)),"")</f>
        <v/>
      </c>
      <c r="AL212" s="43" t="str">
        <f>IF($I212&lt;F$14,MIN(Payline!M$5/10,COUNTIF(M210:M212,$AI$1))+MIN(Payline!M$4/10,COUNTIF(M211:M213,$AI$1))+MIN(Payline!M$3/10,COUNTIF(M212:M214,$AI$1)),"")</f>
        <v/>
      </c>
      <c r="AM212" s="43" t="str">
        <f>IF($I212&lt;G$14,MIN(Payline!N$5/10,COUNTIF(N210:N212,$AI$1))+MIN(Payline!N$4/10,COUNTIF(N211:N213,$AI$1))+MIN(Payline!N$3/10,COUNTIF(N212:N214,$AI$1)),"")</f>
        <v/>
      </c>
      <c r="AN212" s="46">
        <v>208</v>
      </c>
      <c r="AO212" s="43" t="str">
        <f>IF($I212&lt;C$14,MIN(Payline!J$5/10,COUNTIF(J210:J212,$AO$1))+MIN(Payline!J$4/10,COUNTIF(J211:J213,$AO$1))+MIN(Payline!J$3/10,COUNTIF(J212:J214,$AO$1)),"")</f>
        <v/>
      </c>
      <c r="AP212" s="43" t="str">
        <f>IF($I212&lt;D$14,MIN(Payline!K$5/10,COUNTIF(K210:K212,$AO$1))+MIN(Payline!K$4/10,COUNTIF(K211:K213,$AO$1))+MIN(Payline!K$3/10,COUNTIF(K212:K214,$AO$1)),"")</f>
        <v/>
      </c>
      <c r="AQ212" s="43" t="str">
        <f>IF($I212&lt;E$14,MIN(Payline!L$5/10,COUNTIF(L210:L212,$AO$1))+MIN(Payline!L$4/10,COUNTIF(L211:L213,$AO$1))+MIN(Payline!L$3/10,COUNTIF(L212:L214,$AO$1)),"")</f>
        <v/>
      </c>
      <c r="AR212" s="43" t="str">
        <f>IF($I212&lt;F$14,MIN(Payline!M$5/10,COUNTIF(M210:M212,$AO$1))+MIN(Payline!M$4/10,COUNTIF(M211:M213,$AO$1))+MIN(Payline!M$3/10,COUNTIF(M212:M214,$AO$1)),"")</f>
        <v/>
      </c>
      <c r="AS212" s="43" t="str">
        <f>IF($I212&lt;G$14,MIN(Payline!N$5/10,COUNTIF(N210:N212,$AO$1))+MIN(Payline!N$4/10,COUNTIF(N211:N213,$AO$1))+MIN(Payline!N$3/10,COUNTIF(N212:N214,$AO$1)),"")</f>
        <v/>
      </c>
      <c r="AT212" s="46">
        <v>208</v>
      </c>
      <c r="AU212" s="43" t="str">
        <f>IF($I212&lt;C$14,MIN(Payline!J$5/10,COUNTIF(J210:J212,$AU$1))+MIN(Payline!J$4/10,COUNTIF(J211:J213,$AU$1))+MIN(Payline!J$3/10,COUNTIF(J212:J214,$AU$1)),"")</f>
        <v/>
      </c>
      <c r="AV212" s="43" t="str">
        <f>IF($I212&lt;D$14,MIN(Payline!K$5/10,COUNTIF(K210:K212,$AU$1))+MIN(Payline!K$4/10,COUNTIF(K211:K213,$AU$1))+MIN(Payline!K$3/10,COUNTIF(K212:K214,$AU$1)),"")</f>
        <v/>
      </c>
      <c r="AW212" s="43" t="str">
        <f>IF($I212&lt;E$14,MIN(Payline!L$5/10,COUNTIF(L210:L212,$AU$1))+MIN(Payline!L$4/10,COUNTIF(L211:L213,$AU$1))+MIN(Payline!L$3/10,COUNTIF(L212:L214,$AU$1)),"")</f>
        <v/>
      </c>
      <c r="AX212" s="43" t="str">
        <f>IF($I212&lt;F$14,MIN(Payline!M$5/10,COUNTIF(M210:M212,$AU$1))+MIN(Payline!M$4/10,COUNTIF(M211:M213,$AU$1))+MIN(Payline!M$3/10,COUNTIF(M212:M214,$AU$1)),"")</f>
        <v/>
      </c>
      <c r="AY212" s="43" t="str">
        <f>IF($I212&lt;G$14,MIN(Payline!N$5/10,COUNTIF(N210:N212,$AU$1))+MIN(Payline!N$4/10,COUNTIF(N211:N213,$AU$1))+MIN(Payline!N$3/10,COUNTIF(N212:N214,$AU$1)),"")</f>
        <v/>
      </c>
      <c r="AZ212" s="46">
        <v>208</v>
      </c>
      <c r="BA212" s="43" t="str">
        <f>IF($I212&lt;C$14,MIN(Payline!J$5/10,COUNTIF(J210:J212,$BA$1))+MIN(Payline!J$4/10,COUNTIF(J211:J213,$BA$1))+MIN(Payline!J$3/10,COUNTIF(J212:J214,$BA$1)),"")</f>
        <v/>
      </c>
      <c r="BB212" s="43" t="str">
        <f>IF($I212&lt;D$14,MIN(Payline!K$5/10,COUNTIF(K210:K212,$BA$1))+MIN(Payline!K$4/10,COUNTIF(K211:K213,$BA$1))+MIN(Payline!K$3/10,COUNTIF(K212:K214,$BA$1)),"")</f>
        <v/>
      </c>
      <c r="BC212" s="43" t="str">
        <f>IF($I212&lt;E$14,MIN(Payline!L$5/10,COUNTIF(L210:L212,$BA$1))+MIN(Payline!L$4/10,COUNTIF(L211:L213,$BA$1))+MIN(Payline!L$3/10,COUNTIF(L212:L214,$BA$1)),"")</f>
        <v/>
      </c>
      <c r="BD212" s="43" t="str">
        <f>IF($I212&lt;F$14,MIN(Payline!M$5/10,COUNTIF(M210:M212,$BA$1))+MIN(Payline!M$4/10,COUNTIF(M211:M213,$BA$1))+MIN(Payline!M$3/10,COUNTIF(M212:M214,$BA$1)),"")</f>
        <v/>
      </c>
      <c r="BE212" s="43" t="str">
        <f>IF($I212&lt;G$14,MIN(Payline!N$5/10,COUNTIF(N210:N212,$BA$1))+MIN(Payline!N$4/10,COUNTIF(N211:N213,$BA$1))+MIN(Payline!N$3/10,COUNTIF(N212:N214,$BA$1)),"")</f>
        <v/>
      </c>
      <c r="BF212" s="46">
        <v>208</v>
      </c>
      <c r="BG212" s="43" t="str">
        <f>IF($I212&lt;C$14,MIN(Payline!J$5/10,COUNTIF(J210:J212,$BG$1))+MIN(Payline!J$4/10,COUNTIF(J211:J213,$BG$1))+MIN(Payline!J$3/10,COUNTIF(J212:J214,$BG$1)),"")</f>
        <v/>
      </c>
      <c r="BH212" s="43" t="str">
        <f>IF($I212&lt;D$14,MIN(Payline!K$5/10,COUNTIF(K210:K212,$BG$1))+MIN(Payline!K$4/10,COUNTIF(K211:K213,$BG$1))+MIN(Payline!K$3/10,COUNTIF(K212:K214,$BG$1)),"")</f>
        <v/>
      </c>
      <c r="BI212" s="43" t="str">
        <f>IF($I212&lt;E$14,MIN(Payline!L$5/10,COUNTIF(L210:L212,$BG$1))+MIN(Payline!L$4/10,COUNTIF(L211:L213,$BG$1))+MIN(Payline!L$3/10,COUNTIF(L212:L214,$BG$1)),"")</f>
        <v/>
      </c>
      <c r="BJ212" s="43" t="str">
        <f>IF($I212&lt;F$14,MIN(Payline!M$5/10,COUNTIF(M210:M212,$BG$1))+MIN(Payline!M$4/10,COUNTIF(M211:M213,$BG$1))+MIN(Payline!M$3/10,COUNTIF(M212:M214,$BG$1)),"")</f>
        <v/>
      </c>
      <c r="BK212" s="43" t="str">
        <f>IF($I212&lt;G$14,MIN(Payline!N$5/10,COUNTIF(N210:N212,$BG$1))+MIN(Payline!N$4/10,COUNTIF(N211:N213,$BG$1))+MIN(Payline!N$3/10,COUNTIF(N212:N214,$BG$1)),"")</f>
        <v/>
      </c>
      <c r="BL212" s="46">
        <v>208</v>
      </c>
      <c r="BM212" s="43" t="str">
        <f>IF($I212&lt;C$14,MIN(Payline!J$5/10,COUNTIF(J210:J212,$BM$1))+MIN(Payline!J$4/10,COUNTIF(J211:J213,$BM$1))+MIN(Payline!J$3/10,COUNTIF(J212:J214,$BM$1)),"")</f>
        <v/>
      </c>
      <c r="BN212" s="43" t="str">
        <f>IF($I212&lt;D$14,MIN(Payline!K$5/10,COUNTIF(K210:K212,$BM$1))+MIN(Payline!K$4/10,COUNTIF(K211:K213,$BM$1))+MIN(Payline!K$3/10,COUNTIF(K212:K214,$BM$1)),"")</f>
        <v/>
      </c>
      <c r="BO212" s="43" t="str">
        <f>IF($I212&lt;E$14,MIN(Payline!L$5/10,COUNTIF(L210:L212,$BM$1))+MIN(Payline!L$4/10,COUNTIF(L211:L213,$BM$1))+MIN(Payline!L$3/10,COUNTIF(L212:L214,$BM$1)),"")</f>
        <v/>
      </c>
      <c r="BP212" s="43" t="str">
        <f>IF($I212&lt;F$14,MIN(Payline!M$5/10,COUNTIF(M210:M212,$BM$1))+MIN(Payline!M$4/10,COUNTIF(M211:M213,$BM$1))+MIN(Payline!M$3/10,COUNTIF(M212:M214,$BM$1)),"")</f>
        <v/>
      </c>
      <c r="BQ212" s="161" t="str">
        <f>IF($I212&lt;G$14,MIN(Payline!N$5/10,COUNTIF(N210:N212,$BM$1))+MIN(Payline!N$4/10,COUNTIF(N211:N213,$BM$1))+MIN(Payline!N$3/10,COUNTIF(N212:N214,$BM$1)),"")</f>
        <v/>
      </c>
    </row>
    <row r="213" spans="1:69">
      <c r="A213" s="90" t="s">
        <v>13</v>
      </c>
      <c r="B213" s="63">
        <v>1</v>
      </c>
      <c r="C213" s="90">
        <f t="shared" ref="C213:G221" ca="1" si="54">IF($A213=$BG$1,C201,C4-C201)</f>
        <v>6.7</v>
      </c>
      <c r="D213" s="43">
        <f t="shared" ca="1" si="54"/>
        <v>6.5</v>
      </c>
      <c r="E213" s="43">
        <f t="shared" ca="1" si="54"/>
        <v>6.7</v>
      </c>
      <c r="F213" s="43">
        <f t="shared" ca="1" si="54"/>
        <v>6.8000000000000007</v>
      </c>
      <c r="G213" s="89">
        <f t="shared" ca="1" si="54"/>
        <v>6.7</v>
      </c>
      <c r="I213" s="84">
        <v>209</v>
      </c>
      <c r="J213" s="83"/>
      <c r="K213" s="83"/>
      <c r="L213" s="83"/>
      <c r="M213" s="83"/>
      <c r="N213" s="83"/>
      <c r="P213" s="46">
        <v>209</v>
      </c>
      <c r="Q213" s="43" t="str">
        <f>IF($I213&lt;C$14,MIN(Payline!J$5/10,COUNTIF(J211:J213,$Q$1))+MIN(Payline!J$4/10,COUNTIF(J212:J214,$Q$1))+MIN(Payline!J$3/10,COUNTIF(J213:J215,$Q$1)),"")</f>
        <v/>
      </c>
      <c r="R213" s="43" t="str">
        <f>IF($I213&lt;D$14,MIN(Payline!K$5/10,COUNTIF(K211:K213,$Q$1))+MIN(Payline!K$4/10,COUNTIF(K212:K214,$Q$1))+MIN(Payline!K$3/10,COUNTIF(K213:K215,$Q$1)),"")</f>
        <v/>
      </c>
      <c r="S213" s="43" t="str">
        <f>IF($I213&lt;E$14,MIN(Payline!L$5/10,COUNTIF(L211:L213,$Q$1))+MIN(Payline!L$4/10,COUNTIF(L212:L214,$Q$1))+MIN(Payline!L$3/10,COUNTIF(L213:L215,$Q$1)),"")</f>
        <v/>
      </c>
      <c r="T213" s="43" t="str">
        <f>IF($I213&lt;F$14,MIN(Payline!M$5/10,COUNTIF(M211:M213,$Q$1))+MIN(Payline!M$4/10,COUNTIF(M212:M214,$Q$1))+MIN(Payline!M$3/10,COUNTIF(M213:M215,$Q$1)),"")</f>
        <v/>
      </c>
      <c r="U213" s="43" t="str">
        <f>IF($I213&lt;G$14,MIN(Payline!N$5/10,COUNTIF(N211:N213,$Q$1))+MIN(Payline!N$4/10,COUNTIF(N212:N214,$Q$1))+MIN(Payline!N$3/10,COUNTIF(N213:N215,$Q$1)),"")</f>
        <v/>
      </c>
      <c r="V213" s="46">
        <v>209</v>
      </c>
      <c r="W213" s="43" t="str">
        <f>IF($I213&lt;C$14,MIN(Payline!J$5/10,COUNTIF(J211:J213,$W$1))+MIN(Payline!J$4/10,COUNTIF(J212:J214,$W$1))+MIN(Payline!J$3/10,COUNTIF(J213:J215,$W$1)),"")</f>
        <v/>
      </c>
      <c r="X213" s="43" t="str">
        <f>IF($I213&lt;D$14,MIN(Payline!K$5/10,COUNTIF(K211:K213,$W$1))+MIN(Payline!K$4/10,COUNTIF(K212:K214,$W$1))+MIN(Payline!K$3/10,COUNTIF(K213:K215,$W$1)),"")</f>
        <v/>
      </c>
      <c r="Y213" s="43" t="str">
        <f>IF($I213&lt;E$14,MIN(Payline!L$5/10,COUNTIF(L211:L213,$W$1))+MIN(Payline!L$4/10,COUNTIF(L212:L214,$W$1))+MIN(Payline!L$3/10,COUNTIF(L213:L215,$W$1)),"")</f>
        <v/>
      </c>
      <c r="Z213" s="43" t="str">
        <f>IF($I213&lt;F$14,MIN(Payline!M$5/10,COUNTIF(M211:M213,$W$1))+MIN(Payline!M$4/10,COUNTIF(M212:M214,$W$1))+MIN(Payline!M$3/10,COUNTIF(M213:M215,$W$1)),"")</f>
        <v/>
      </c>
      <c r="AA213" s="43" t="str">
        <f>IF($I213&lt;G$14,MIN(Payline!N$5/10,COUNTIF(N211:N213,$W$1))+MIN(Payline!N$4/10,COUNTIF(N212:N214,$W$1))+MIN(Payline!N$3/10,COUNTIF(N213:N215,$W$1)),"")</f>
        <v/>
      </c>
      <c r="AB213" s="46">
        <v>209</v>
      </c>
      <c r="AC213" s="43" t="str">
        <f>IF($I213&lt;C$14,MIN(Payline!J$5/10,COUNTIF(J211:J213,$AC$1))+MIN(Payline!J$4/10,COUNTIF(J212:J214,$AC$1))+MIN(Payline!J$3/10,COUNTIF(J213:J215,$AC$1)),"")</f>
        <v/>
      </c>
      <c r="AD213" s="43" t="str">
        <f>IF($I213&lt;D$14,MIN(Payline!K$5/10,COUNTIF(K211:K213,$AC$1))+MIN(Payline!K$4/10,COUNTIF(K212:K214,$AC$1))+MIN(Payline!K$3/10,COUNTIF(K213:K215,$AC$1)),"")</f>
        <v/>
      </c>
      <c r="AE213" s="43" t="str">
        <f>IF($I213&lt;E$14,MIN(Payline!L$5/10,COUNTIF(L211:L213,$AC$1))+MIN(Payline!L$4/10,COUNTIF(L212:L214,$AC$1))+MIN(Payline!L$3/10,COUNTIF(L213:L215,$AC$1)),"")</f>
        <v/>
      </c>
      <c r="AF213" s="43" t="str">
        <f>IF($I213&lt;F$14,MIN(Payline!M$5/10,COUNTIF(M211:M213,$AC$1))+MIN(Payline!M$4/10,COUNTIF(M212:M214,$AC$1))+MIN(Payline!M$3/10,COUNTIF(M213:M215,$AC$1)),"")</f>
        <v/>
      </c>
      <c r="AG213" s="43" t="str">
        <f>IF($I213&lt;G$14,MIN(Payline!N$5/10,COUNTIF(N211:N213,$AC$1))+MIN(Payline!N$4/10,COUNTIF(N212:N214,$AC$1))+MIN(Payline!N$3/10,COUNTIF(N213:N215,$AC$1)),"")</f>
        <v/>
      </c>
      <c r="AH213" s="46">
        <v>209</v>
      </c>
      <c r="AI213" s="43" t="str">
        <f>IF($I213&lt;C$14,MIN(Payline!J$5/10,COUNTIF(J211:J213,$AI$1))+MIN(Payline!J$4/10,COUNTIF(J212:J214,$AI$1))+MIN(Payline!J$3/10,COUNTIF(J213:J215,$AI$1)),"")</f>
        <v/>
      </c>
      <c r="AJ213" s="43" t="str">
        <f>IF($I213&lt;D$14,MIN(Payline!K$5/10,COUNTIF(K211:K213,$AI$1))+MIN(Payline!K$4/10,COUNTIF(K212:K214,$AI$1))+MIN(Payline!K$3/10,COUNTIF(K213:K215,$AI$1)),"")</f>
        <v/>
      </c>
      <c r="AK213" s="43" t="str">
        <f>IF($I213&lt;E$14,MIN(Payline!L$5/10,COUNTIF(L211:L213,$AI$1))+MIN(Payline!L$4/10,COUNTIF(L212:L214,$AI$1))+MIN(Payline!L$3/10,COUNTIF(L213:L215,$AI$1)),"")</f>
        <v/>
      </c>
      <c r="AL213" s="43" t="str">
        <f>IF($I213&lt;F$14,MIN(Payline!M$5/10,COUNTIF(M211:M213,$AI$1))+MIN(Payline!M$4/10,COUNTIF(M212:M214,$AI$1))+MIN(Payline!M$3/10,COUNTIF(M213:M215,$AI$1)),"")</f>
        <v/>
      </c>
      <c r="AM213" s="43" t="str">
        <f>IF($I213&lt;G$14,MIN(Payline!N$5/10,COUNTIF(N211:N213,$AI$1))+MIN(Payline!N$4/10,COUNTIF(N212:N214,$AI$1))+MIN(Payline!N$3/10,COUNTIF(N213:N215,$AI$1)),"")</f>
        <v/>
      </c>
      <c r="AN213" s="46">
        <v>209</v>
      </c>
      <c r="AO213" s="43" t="str">
        <f>IF($I213&lt;C$14,MIN(Payline!J$5/10,COUNTIF(J211:J213,$AO$1))+MIN(Payline!J$4/10,COUNTIF(J212:J214,$AO$1))+MIN(Payline!J$3/10,COUNTIF(J213:J215,$AO$1)),"")</f>
        <v/>
      </c>
      <c r="AP213" s="43" t="str">
        <f>IF($I213&lt;D$14,MIN(Payline!K$5/10,COUNTIF(K211:K213,$AO$1))+MIN(Payline!K$4/10,COUNTIF(K212:K214,$AO$1))+MIN(Payline!K$3/10,COUNTIF(K213:K215,$AO$1)),"")</f>
        <v/>
      </c>
      <c r="AQ213" s="43" t="str">
        <f>IF($I213&lt;E$14,MIN(Payline!L$5/10,COUNTIF(L211:L213,$AO$1))+MIN(Payline!L$4/10,COUNTIF(L212:L214,$AO$1))+MIN(Payline!L$3/10,COUNTIF(L213:L215,$AO$1)),"")</f>
        <v/>
      </c>
      <c r="AR213" s="43" t="str">
        <f>IF($I213&lt;F$14,MIN(Payline!M$5/10,COUNTIF(M211:M213,$AO$1))+MIN(Payline!M$4/10,COUNTIF(M212:M214,$AO$1))+MIN(Payline!M$3/10,COUNTIF(M213:M215,$AO$1)),"")</f>
        <v/>
      </c>
      <c r="AS213" s="43" t="str">
        <f>IF($I213&lt;G$14,MIN(Payline!N$5/10,COUNTIF(N211:N213,$AO$1))+MIN(Payline!N$4/10,COUNTIF(N212:N214,$AO$1))+MIN(Payline!N$3/10,COUNTIF(N213:N215,$AO$1)),"")</f>
        <v/>
      </c>
      <c r="AT213" s="46">
        <v>209</v>
      </c>
      <c r="AU213" s="43" t="str">
        <f>IF($I213&lt;C$14,MIN(Payline!J$5/10,COUNTIF(J211:J213,$AU$1))+MIN(Payline!J$4/10,COUNTIF(J212:J214,$AU$1))+MIN(Payline!J$3/10,COUNTIF(J213:J215,$AU$1)),"")</f>
        <v/>
      </c>
      <c r="AV213" s="43" t="str">
        <f>IF($I213&lt;D$14,MIN(Payline!K$5/10,COUNTIF(K211:K213,$AU$1))+MIN(Payline!K$4/10,COUNTIF(K212:K214,$AU$1))+MIN(Payline!K$3/10,COUNTIF(K213:K215,$AU$1)),"")</f>
        <v/>
      </c>
      <c r="AW213" s="43" t="str">
        <f>IF($I213&lt;E$14,MIN(Payline!L$5/10,COUNTIF(L211:L213,$AU$1))+MIN(Payline!L$4/10,COUNTIF(L212:L214,$AU$1))+MIN(Payline!L$3/10,COUNTIF(L213:L215,$AU$1)),"")</f>
        <v/>
      </c>
      <c r="AX213" s="43" t="str">
        <f>IF($I213&lt;F$14,MIN(Payline!M$5/10,COUNTIF(M211:M213,$AU$1))+MIN(Payline!M$4/10,COUNTIF(M212:M214,$AU$1))+MIN(Payline!M$3/10,COUNTIF(M213:M215,$AU$1)),"")</f>
        <v/>
      </c>
      <c r="AY213" s="43" t="str">
        <f>IF($I213&lt;G$14,MIN(Payline!N$5/10,COUNTIF(N211:N213,$AU$1))+MIN(Payline!N$4/10,COUNTIF(N212:N214,$AU$1))+MIN(Payline!N$3/10,COUNTIF(N213:N215,$AU$1)),"")</f>
        <v/>
      </c>
      <c r="AZ213" s="46">
        <v>209</v>
      </c>
      <c r="BA213" s="43" t="str">
        <f>IF($I213&lt;C$14,MIN(Payline!J$5/10,COUNTIF(J211:J213,$BA$1))+MIN(Payline!J$4/10,COUNTIF(J212:J214,$BA$1))+MIN(Payline!J$3/10,COUNTIF(J213:J215,$BA$1)),"")</f>
        <v/>
      </c>
      <c r="BB213" s="43" t="str">
        <f>IF($I213&lt;D$14,MIN(Payline!K$5/10,COUNTIF(K211:K213,$BA$1))+MIN(Payline!K$4/10,COUNTIF(K212:K214,$BA$1))+MIN(Payline!K$3/10,COUNTIF(K213:K215,$BA$1)),"")</f>
        <v/>
      </c>
      <c r="BC213" s="43" t="str">
        <f>IF($I213&lt;E$14,MIN(Payline!L$5/10,COUNTIF(L211:L213,$BA$1))+MIN(Payline!L$4/10,COUNTIF(L212:L214,$BA$1))+MIN(Payline!L$3/10,COUNTIF(L213:L215,$BA$1)),"")</f>
        <v/>
      </c>
      <c r="BD213" s="43" t="str">
        <f>IF($I213&lt;F$14,MIN(Payline!M$5/10,COUNTIF(M211:M213,$BA$1))+MIN(Payline!M$4/10,COUNTIF(M212:M214,$BA$1))+MIN(Payline!M$3/10,COUNTIF(M213:M215,$BA$1)),"")</f>
        <v/>
      </c>
      <c r="BE213" s="43" t="str">
        <f>IF($I213&lt;G$14,MIN(Payline!N$5/10,COUNTIF(N211:N213,$BA$1))+MIN(Payline!N$4/10,COUNTIF(N212:N214,$BA$1))+MIN(Payline!N$3/10,COUNTIF(N213:N215,$BA$1)),"")</f>
        <v/>
      </c>
      <c r="BF213" s="46">
        <v>209</v>
      </c>
      <c r="BG213" s="43" t="str">
        <f>IF($I213&lt;C$14,MIN(Payline!J$5/10,COUNTIF(J211:J213,$BG$1))+MIN(Payline!J$4/10,COUNTIF(J212:J214,$BG$1))+MIN(Payline!J$3/10,COUNTIF(J213:J215,$BG$1)),"")</f>
        <v/>
      </c>
      <c r="BH213" s="43" t="str">
        <f>IF($I213&lt;D$14,MIN(Payline!K$5/10,COUNTIF(K211:K213,$BG$1))+MIN(Payline!K$4/10,COUNTIF(K212:K214,$BG$1))+MIN(Payline!K$3/10,COUNTIF(K213:K215,$BG$1)),"")</f>
        <v/>
      </c>
      <c r="BI213" s="43" t="str">
        <f>IF($I213&lt;E$14,MIN(Payline!L$5/10,COUNTIF(L211:L213,$BG$1))+MIN(Payline!L$4/10,COUNTIF(L212:L214,$BG$1))+MIN(Payline!L$3/10,COUNTIF(L213:L215,$BG$1)),"")</f>
        <v/>
      </c>
      <c r="BJ213" s="43" t="str">
        <f>IF($I213&lt;F$14,MIN(Payline!M$5/10,COUNTIF(M211:M213,$BG$1))+MIN(Payline!M$4/10,COUNTIF(M212:M214,$BG$1))+MIN(Payline!M$3/10,COUNTIF(M213:M215,$BG$1)),"")</f>
        <v/>
      </c>
      <c r="BK213" s="43" t="str">
        <f>IF($I213&lt;G$14,MIN(Payline!N$5/10,COUNTIF(N211:N213,$BG$1))+MIN(Payline!N$4/10,COUNTIF(N212:N214,$BG$1))+MIN(Payline!N$3/10,COUNTIF(N213:N215,$BG$1)),"")</f>
        <v/>
      </c>
      <c r="BL213" s="46">
        <v>209</v>
      </c>
      <c r="BM213" s="43" t="str">
        <f>IF($I213&lt;C$14,MIN(Payline!J$5/10,COUNTIF(J211:J213,$BM$1))+MIN(Payline!J$4/10,COUNTIF(J212:J214,$BM$1))+MIN(Payline!J$3/10,COUNTIF(J213:J215,$BM$1)),"")</f>
        <v/>
      </c>
      <c r="BN213" s="43" t="str">
        <f>IF($I213&lt;D$14,MIN(Payline!K$5/10,COUNTIF(K211:K213,$BM$1))+MIN(Payline!K$4/10,COUNTIF(K212:K214,$BM$1))+MIN(Payline!K$3/10,COUNTIF(K213:K215,$BM$1)),"")</f>
        <v/>
      </c>
      <c r="BO213" s="43" t="str">
        <f>IF($I213&lt;E$14,MIN(Payline!L$5/10,COUNTIF(L211:L213,$BM$1))+MIN(Payline!L$4/10,COUNTIF(L212:L214,$BM$1))+MIN(Payline!L$3/10,COUNTIF(L213:L215,$BM$1)),"")</f>
        <v/>
      </c>
      <c r="BP213" s="43" t="str">
        <f>IF($I213&lt;F$14,MIN(Payline!M$5/10,COUNTIF(M211:M213,$BM$1))+MIN(Payline!M$4/10,COUNTIF(M212:M214,$BM$1))+MIN(Payline!M$3/10,COUNTIF(M213:M215,$BM$1)),"")</f>
        <v/>
      </c>
      <c r="BQ213" s="161" t="str">
        <f>IF($I213&lt;G$14,MIN(Payline!N$5/10,COUNTIF(N211:N213,$BM$1))+MIN(Payline!N$4/10,COUNTIF(N212:N214,$BM$1))+MIN(Payline!N$3/10,COUNTIF(N213:N215,$BM$1)),"")</f>
        <v/>
      </c>
    </row>
    <row r="214" spans="1:69">
      <c r="A214" s="90" t="s">
        <v>12</v>
      </c>
      <c r="B214" s="63">
        <v>2</v>
      </c>
      <c r="C214" s="90">
        <f t="shared" ca="1" si="54"/>
        <v>11.1</v>
      </c>
      <c r="D214" s="43">
        <f t="shared" ca="1" si="54"/>
        <v>10.8</v>
      </c>
      <c r="E214" s="43">
        <f t="shared" ca="1" si="54"/>
        <v>11.1</v>
      </c>
      <c r="F214" s="43">
        <f t="shared" ca="1" si="54"/>
        <v>11.1</v>
      </c>
      <c r="G214" s="89">
        <f t="shared" ca="1" si="54"/>
        <v>11.1</v>
      </c>
      <c r="I214" s="84">
        <v>210</v>
      </c>
      <c r="J214" s="83"/>
      <c r="K214" s="83"/>
      <c r="L214" s="83"/>
      <c r="M214" s="83"/>
      <c r="N214" s="83"/>
      <c r="P214" s="46">
        <v>210</v>
      </c>
      <c r="Q214" s="43" t="str">
        <f>IF($I214&lt;C$14,MIN(Payline!J$5/10,COUNTIF(J212:J214,$Q$1))+MIN(Payline!J$4/10,COUNTIF(J213:J215,$Q$1))+MIN(Payline!J$3/10,COUNTIF(J214:J216,$Q$1)),"")</f>
        <v/>
      </c>
      <c r="R214" s="43" t="str">
        <f>IF($I214&lt;D$14,MIN(Payline!K$5/10,COUNTIF(K212:K214,$Q$1))+MIN(Payline!K$4/10,COUNTIF(K213:K215,$Q$1))+MIN(Payline!K$3/10,COUNTIF(K214:K216,$Q$1)),"")</f>
        <v/>
      </c>
      <c r="S214" s="43" t="str">
        <f>IF($I214&lt;E$14,MIN(Payline!L$5/10,COUNTIF(L212:L214,$Q$1))+MIN(Payline!L$4/10,COUNTIF(L213:L215,$Q$1))+MIN(Payline!L$3/10,COUNTIF(L214:L216,$Q$1)),"")</f>
        <v/>
      </c>
      <c r="T214" s="43" t="str">
        <f>IF($I214&lt;F$14,MIN(Payline!M$5/10,COUNTIF(M212:M214,$Q$1))+MIN(Payline!M$4/10,COUNTIF(M213:M215,$Q$1))+MIN(Payline!M$3/10,COUNTIF(M214:M216,$Q$1)),"")</f>
        <v/>
      </c>
      <c r="U214" s="43" t="str">
        <f>IF($I214&lt;G$14,MIN(Payline!N$5/10,COUNTIF(N212:N214,$Q$1))+MIN(Payline!N$4/10,COUNTIF(N213:N215,$Q$1))+MIN(Payline!N$3/10,COUNTIF(N214:N216,$Q$1)),"")</f>
        <v/>
      </c>
      <c r="V214" s="46">
        <v>210</v>
      </c>
      <c r="W214" s="43" t="str">
        <f>IF($I214&lt;C$14,MIN(Payline!J$5/10,COUNTIF(J212:J214,$W$1))+MIN(Payline!J$4/10,COUNTIF(J213:J215,$W$1))+MIN(Payline!J$3/10,COUNTIF(J214:J216,$W$1)),"")</f>
        <v/>
      </c>
      <c r="X214" s="43" t="str">
        <f>IF($I214&lt;D$14,MIN(Payline!K$5/10,COUNTIF(K212:K214,$W$1))+MIN(Payline!K$4/10,COUNTIF(K213:K215,$W$1))+MIN(Payline!K$3/10,COUNTIF(K214:K216,$W$1)),"")</f>
        <v/>
      </c>
      <c r="Y214" s="43" t="str">
        <f>IF($I214&lt;E$14,MIN(Payline!L$5/10,COUNTIF(L212:L214,$W$1))+MIN(Payline!L$4/10,COUNTIF(L213:L215,$W$1))+MIN(Payline!L$3/10,COUNTIF(L214:L216,$W$1)),"")</f>
        <v/>
      </c>
      <c r="Z214" s="43" t="str">
        <f>IF($I214&lt;F$14,MIN(Payline!M$5/10,COUNTIF(M212:M214,$W$1))+MIN(Payline!M$4/10,COUNTIF(M213:M215,$W$1))+MIN(Payline!M$3/10,COUNTIF(M214:M216,$W$1)),"")</f>
        <v/>
      </c>
      <c r="AA214" s="43" t="str">
        <f>IF($I214&lt;G$14,MIN(Payline!N$5/10,COUNTIF(N212:N214,$W$1))+MIN(Payline!N$4/10,COUNTIF(N213:N215,$W$1))+MIN(Payline!N$3/10,COUNTIF(N214:N216,$W$1)),"")</f>
        <v/>
      </c>
      <c r="AB214" s="46">
        <v>210</v>
      </c>
      <c r="AC214" s="43" t="str">
        <f>IF($I214&lt;C$14,MIN(Payline!J$5/10,COUNTIF(J212:J214,$AC$1))+MIN(Payline!J$4/10,COUNTIF(J213:J215,$AC$1))+MIN(Payline!J$3/10,COUNTIF(J214:J216,$AC$1)),"")</f>
        <v/>
      </c>
      <c r="AD214" s="43" t="str">
        <f>IF($I214&lt;D$14,MIN(Payline!K$5/10,COUNTIF(K212:K214,$AC$1))+MIN(Payline!K$4/10,COUNTIF(K213:K215,$AC$1))+MIN(Payline!K$3/10,COUNTIF(K214:K216,$AC$1)),"")</f>
        <v/>
      </c>
      <c r="AE214" s="43" t="str">
        <f>IF($I214&lt;E$14,MIN(Payline!L$5/10,COUNTIF(L212:L214,$AC$1))+MIN(Payline!L$4/10,COUNTIF(L213:L215,$AC$1))+MIN(Payline!L$3/10,COUNTIF(L214:L216,$AC$1)),"")</f>
        <v/>
      </c>
      <c r="AF214" s="43" t="str">
        <f>IF($I214&lt;F$14,MIN(Payline!M$5/10,COUNTIF(M212:M214,$AC$1))+MIN(Payline!M$4/10,COUNTIF(M213:M215,$AC$1))+MIN(Payline!M$3/10,COUNTIF(M214:M216,$AC$1)),"")</f>
        <v/>
      </c>
      <c r="AG214" s="43" t="str">
        <f>IF($I214&lt;G$14,MIN(Payline!N$5/10,COUNTIF(N212:N214,$AC$1))+MIN(Payline!N$4/10,COUNTIF(N213:N215,$AC$1))+MIN(Payline!N$3/10,COUNTIF(N214:N216,$AC$1)),"")</f>
        <v/>
      </c>
      <c r="AH214" s="46">
        <v>210</v>
      </c>
      <c r="AI214" s="43" t="str">
        <f>IF($I214&lt;C$14,MIN(Payline!J$5/10,COUNTIF(J212:J214,$AI$1))+MIN(Payline!J$4/10,COUNTIF(J213:J215,$AI$1))+MIN(Payline!J$3/10,COUNTIF(J214:J216,$AI$1)),"")</f>
        <v/>
      </c>
      <c r="AJ214" s="43" t="str">
        <f>IF($I214&lt;D$14,MIN(Payline!K$5/10,COUNTIF(K212:K214,$AI$1))+MIN(Payline!K$4/10,COUNTIF(K213:K215,$AI$1))+MIN(Payline!K$3/10,COUNTIF(K214:K216,$AI$1)),"")</f>
        <v/>
      </c>
      <c r="AK214" s="43" t="str">
        <f>IF($I214&lt;E$14,MIN(Payline!L$5/10,COUNTIF(L212:L214,$AI$1))+MIN(Payline!L$4/10,COUNTIF(L213:L215,$AI$1))+MIN(Payline!L$3/10,COUNTIF(L214:L216,$AI$1)),"")</f>
        <v/>
      </c>
      <c r="AL214" s="43" t="str">
        <f>IF($I214&lt;F$14,MIN(Payline!M$5/10,COUNTIF(M212:M214,$AI$1))+MIN(Payline!M$4/10,COUNTIF(M213:M215,$AI$1))+MIN(Payline!M$3/10,COUNTIF(M214:M216,$AI$1)),"")</f>
        <v/>
      </c>
      <c r="AM214" s="43" t="str">
        <f>IF($I214&lt;G$14,MIN(Payline!N$5/10,COUNTIF(N212:N214,$AI$1))+MIN(Payline!N$4/10,COUNTIF(N213:N215,$AI$1))+MIN(Payline!N$3/10,COUNTIF(N214:N216,$AI$1)),"")</f>
        <v/>
      </c>
      <c r="AN214" s="46">
        <v>210</v>
      </c>
      <c r="AO214" s="43" t="str">
        <f>IF($I214&lt;C$14,MIN(Payline!J$5/10,COUNTIF(J212:J214,$AO$1))+MIN(Payline!J$4/10,COUNTIF(J213:J215,$AO$1))+MIN(Payline!J$3/10,COUNTIF(J214:J216,$AO$1)),"")</f>
        <v/>
      </c>
      <c r="AP214" s="43" t="str">
        <f>IF($I214&lt;D$14,MIN(Payline!K$5/10,COUNTIF(K212:K214,$AO$1))+MIN(Payline!K$4/10,COUNTIF(K213:K215,$AO$1))+MIN(Payline!K$3/10,COUNTIF(K214:K216,$AO$1)),"")</f>
        <v/>
      </c>
      <c r="AQ214" s="43" t="str">
        <f>IF($I214&lt;E$14,MIN(Payline!L$5/10,COUNTIF(L212:L214,$AO$1))+MIN(Payline!L$4/10,COUNTIF(L213:L215,$AO$1))+MIN(Payline!L$3/10,COUNTIF(L214:L216,$AO$1)),"")</f>
        <v/>
      </c>
      <c r="AR214" s="43" t="str">
        <f>IF($I214&lt;F$14,MIN(Payline!M$5/10,COUNTIF(M212:M214,$AO$1))+MIN(Payline!M$4/10,COUNTIF(M213:M215,$AO$1))+MIN(Payline!M$3/10,COUNTIF(M214:M216,$AO$1)),"")</f>
        <v/>
      </c>
      <c r="AS214" s="43" t="str">
        <f>IF($I214&lt;G$14,MIN(Payline!N$5/10,COUNTIF(N212:N214,$AO$1))+MIN(Payline!N$4/10,COUNTIF(N213:N215,$AO$1))+MIN(Payline!N$3/10,COUNTIF(N214:N216,$AO$1)),"")</f>
        <v/>
      </c>
      <c r="AT214" s="46">
        <v>210</v>
      </c>
      <c r="AU214" s="43" t="str">
        <f>IF($I214&lt;C$14,MIN(Payline!J$5/10,COUNTIF(J212:J214,$AU$1))+MIN(Payline!J$4/10,COUNTIF(J213:J215,$AU$1))+MIN(Payline!J$3/10,COUNTIF(J214:J216,$AU$1)),"")</f>
        <v/>
      </c>
      <c r="AV214" s="43" t="str">
        <f>IF($I214&lt;D$14,MIN(Payline!K$5/10,COUNTIF(K212:K214,$AU$1))+MIN(Payline!K$4/10,COUNTIF(K213:K215,$AU$1))+MIN(Payline!K$3/10,COUNTIF(K214:K216,$AU$1)),"")</f>
        <v/>
      </c>
      <c r="AW214" s="43" t="str">
        <f>IF($I214&lt;E$14,MIN(Payline!L$5/10,COUNTIF(L212:L214,$AU$1))+MIN(Payline!L$4/10,COUNTIF(L213:L215,$AU$1))+MIN(Payline!L$3/10,COUNTIF(L214:L216,$AU$1)),"")</f>
        <v/>
      </c>
      <c r="AX214" s="43" t="str">
        <f>IF($I214&lt;F$14,MIN(Payline!M$5/10,COUNTIF(M212:M214,$AU$1))+MIN(Payline!M$4/10,COUNTIF(M213:M215,$AU$1))+MIN(Payline!M$3/10,COUNTIF(M214:M216,$AU$1)),"")</f>
        <v/>
      </c>
      <c r="AY214" s="43" t="str">
        <f>IF($I214&lt;G$14,MIN(Payline!N$5/10,COUNTIF(N212:N214,$AU$1))+MIN(Payline!N$4/10,COUNTIF(N213:N215,$AU$1))+MIN(Payline!N$3/10,COUNTIF(N214:N216,$AU$1)),"")</f>
        <v/>
      </c>
      <c r="AZ214" s="46">
        <v>210</v>
      </c>
      <c r="BA214" s="43" t="str">
        <f>IF($I214&lt;C$14,MIN(Payline!J$5/10,COUNTIF(J212:J214,$BA$1))+MIN(Payline!J$4/10,COUNTIF(J213:J215,$BA$1))+MIN(Payline!J$3/10,COUNTIF(J214:J216,$BA$1)),"")</f>
        <v/>
      </c>
      <c r="BB214" s="43" t="str">
        <f>IF($I214&lt;D$14,MIN(Payline!K$5/10,COUNTIF(K212:K214,$BA$1))+MIN(Payline!K$4/10,COUNTIF(K213:K215,$BA$1))+MIN(Payline!K$3/10,COUNTIF(K214:K216,$BA$1)),"")</f>
        <v/>
      </c>
      <c r="BC214" s="43" t="str">
        <f>IF($I214&lt;E$14,MIN(Payline!L$5/10,COUNTIF(L212:L214,$BA$1))+MIN(Payline!L$4/10,COUNTIF(L213:L215,$BA$1))+MIN(Payline!L$3/10,COUNTIF(L214:L216,$BA$1)),"")</f>
        <v/>
      </c>
      <c r="BD214" s="43" t="str">
        <f>IF($I214&lt;F$14,MIN(Payline!M$5/10,COUNTIF(M212:M214,$BA$1))+MIN(Payline!M$4/10,COUNTIF(M213:M215,$BA$1))+MIN(Payline!M$3/10,COUNTIF(M214:M216,$BA$1)),"")</f>
        <v/>
      </c>
      <c r="BE214" s="43" t="str">
        <f>IF($I214&lt;G$14,MIN(Payline!N$5/10,COUNTIF(N212:N214,$BA$1))+MIN(Payline!N$4/10,COUNTIF(N213:N215,$BA$1))+MIN(Payline!N$3/10,COUNTIF(N214:N216,$BA$1)),"")</f>
        <v/>
      </c>
      <c r="BF214" s="46">
        <v>210</v>
      </c>
      <c r="BG214" s="43" t="str">
        <f>IF($I214&lt;C$14,MIN(Payline!J$5/10,COUNTIF(J212:J214,$BG$1))+MIN(Payline!J$4/10,COUNTIF(J213:J215,$BG$1))+MIN(Payline!J$3/10,COUNTIF(J214:J216,$BG$1)),"")</f>
        <v/>
      </c>
      <c r="BH214" s="43" t="str">
        <f>IF($I214&lt;D$14,MIN(Payline!K$5/10,COUNTIF(K212:K214,$BG$1))+MIN(Payline!K$4/10,COUNTIF(K213:K215,$BG$1))+MIN(Payline!K$3/10,COUNTIF(K214:K216,$BG$1)),"")</f>
        <v/>
      </c>
      <c r="BI214" s="43" t="str">
        <f>IF($I214&lt;E$14,MIN(Payline!L$5/10,COUNTIF(L212:L214,$BG$1))+MIN(Payline!L$4/10,COUNTIF(L213:L215,$BG$1))+MIN(Payline!L$3/10,COUNTIF(L214:L216,$BG$1)),"")</f>
        <v/>
      </c>
      <c r="BJ214" s="43" t="str">
        <f>IF($I214&lt;F$14,MIN(Payline!M$5/10,COUNTIF(M212:M214,$BG$1))+MIN(Payline!M$4/10,COUNTIF(M213:M215,$BG$1))+MIN(Payline!M$3/10,COUNTIF(M214:M216,$BG$1)),"")</f>
        <v/>
      </c>
      <c r="BK214" s="43" t="str">
        <f>IF($I214&lt;G$14,MIN(Payline!N$5/10,COUNTIF(N212:N214,$BG$1))+MIN(Payline!N$4/10,COUNTIF(N213:N215,$BG$1))+MIN(Payline!N$3/10,COUNTIF(N214:N216,$BG$1)),"")</f>
        <v/>
      </c>
      <c r="BL214" s="46">
        <v>210</v>
      </c>
      <c r="BM214" s="43" t="str">
        <f>IF($I214&lt;C$14,MIN(Payline!J$5/10,COUNTIF(J212:J214,$BM$1))+MIN(Payline!J$4/10,COUNTIF(J213:J215,$BM$1))+MIN(Payline!J$3/10,COUNTIF(J214:J216,$BM$1)),"")</f>
        <v/>
      </c>
      <c r="BN214" s="43" t="str">
        <f>IF($I214&lt;D$14,MIN(Payline!K$5/10,COUNTIF(K212:K214,$BM$1))+MIN(Payline!K$4/10,COUNTIF(K213:K215,$BM$1))+MIN(Payline!K$3/10,COUNTIF(K214:K216,$BM$1)),"")</f>
        <v/>
      </c>
      <c r="BO214" s="43" t="str">
        <f>IF($I214&lt;E$14,MIN(Payline!L$5/10,COUNTIF(L212:L214,$BM$1))+MIN(Payline!L$4/10,COUNTIF(L213:L215,$BM$1))+MIN(Payline!L$3/10,COUNTIF(L214:L216,$BM$1)),"")</f>
        <v/>
      </c>
      <c r="BP214" s="43" t="str">
        <f>IF($I214&lt;F$14,MIN(Payline!M$5/10,COUNTIF(M212:M214,$BM$1))+MIN(Payline!M$4/10,COUNTIF(M213:M215,$BM$1))+MIN(Payline!M$3/10,COUNTIF(M214:M216,$BM$1)),"")</f>
        <v/>
      </c>
      <c r="BQ214" s="161" t="str">
        <f>IF($I214&lt;G$14,MIN(Payline!N$5/10,COUNTIF(N212:N214,$BM$1))+MIN(Payline!N$4/10,COUNTIF(N213:N215,$BM$1))+MIN(Payline!N$3/10,COUNTIF(N214:N216,$BM$1)),"")</f>
        <v/>
      </c>
    </row>
    <row r="215" spans="1:69">
      <c r="A215" s="90" t="s">
        <v>11</v>
      </c>
      <c r="B215" s="63">
        <v>3</v>
      </c>
      <c r="C215" s="90">
        <f t="shared" ca="1" si="54"/>
        <v>10.3</v>
      </c>
      <c r="D215" s="43">
        <f t="shared" ca="1" si="54"/>
        <v>10.3</v>
      </c>
      <c r="E215" s="43">
        <f t="shared" ca="1" si="54"/>
        <v>10.3</v>
      </c>
      <c r="F215" s="43">
        <f t="shared" ca="1" si="54"/>
        <v>10.4</v>
      </c>
      <c r="G215" s="89">
        <f t="shared" ca="1" si="54"/>
        <v>10.3</v>
      </c>
      <c r="I215" s="84">
        <v>211</v>
      </c>
      <c r="J215" s="83"/>
      <c r="K215" s="83"/>
      <c r="L215" s="83"/>
      <c r="M215" s="83"/>
      <c r="N215" s="83"/>
      <c r="P215" s="46">
        <v>211</v>
      </c>
      <c r="Q215" s="43" t="str">
        <f>IF($I215&lt;C$14,MIN(Payline!J$5/10,COUNTIF(J213:J215,$Q$1))+MIN(Payline!J$4/10,COUNTIF(J214:J216,$Q$1))+MIN(Payline!J$3/10,COUNTIF(J215:J217,$Q$1)),"")</f>
        <v/>
      </c>
      <c r="R215" s="43" t="str">
        <f>IF($I215&lt;D$14,MIN(Payline!K$5/10,COUNTIF(K213:K215,$Q$1))+MIN(Payline!K$4/10,COUNTIF(K214:K216,$Q$1))+MIN(Payline!K$3/10,COUNTIF(K215:K217,$Q$1)),"")</f>
        <v/>
      </c>
      <c r="S215" s="43" t="str">
        <f>IF($I215&lt;E$14,MIN(Payline!L$5/10,COUNTIF(L213:L215,$Q$1))+MIN(Payline!L$4/10,COUNTIF(L214:L216,$Q$1))+MIN(Payline!L$3/10,COUNTIF(L215:L217,$Q$1)),"")</f>
        <v/>
      </c>
      <c r="T215" s="43" t="str">
        <f>IF($I215&lt;F$14,MIN(Payline!M$5/10,COUNTIF(M213:M215,$Q$1))+MIN(Payline!M$4/10,COUNTIF(M214:M216,$Q$1))+MIN(Payline!M$3/10,COUNTIF(M215:M217,$Q$1)),"")</f>
        <v/>
      </c>
      <c r="U215" s="43" t="str">
        <f>IF($I215&lt;G$14,MIN(Payline!N$5/10,COUNTIF(N213:N215,$Q$1))+MIN(Payline!N$4/10,COUNTIF(N214:N216,$Q$1))+MIN(Payline!N$3/10,COUNTIF(N215:N217,$Q$1)),"")</f>
        <v/>
      </c>
      <c r="V215" s="46">
        <v>211</v>
      </c>
      <c r="W215" s="43" t="str">
        <f>IF($I215&lt;C$14,MIN(Payline!J$5/10,COUNTIF(J213:J215,$W$1))+MIN(Payline!J$4/10,COUNTIF(J214:J216,$W$1))+MIN(Payline!J$3/10,COUNTIF(J215:J217,$W$1)),"")</f>
        <v/>
      </c>
      <c r="X215" s="43" t="str">
        <f>IF($I215&lt;D$14,MIN(Payline!K$5/10,COUNTIF(K213:K215,$W$1))+MIN(Payline!K$4/10,COUNTIF(K214:K216,$W$1))+MIN(Payline!K$3/10,COUNTIF(K215:K217,$W$1)),"")</f>
        <v/>
      </c>
      <c r="Y215" s="43" t="str">
        <f>IF($I215&lt;E$14,MIN(Payline!L$5/10,COUNTIF(L213:L215,$W$1))+MIN(Payline!L$4/10,COUNTIF(L214:L216,$W$1))+MIN(Payline!L$3/10,COUNTIF(L215:L217,$W$1)),"")</f>
        <v/>
      </c>
      <c r="Z215" s="43" t="str">
        <f>IF($I215&lt;F$14,MIN(Payline!M$5/10,COUNTIF(M213:M215,$W$1))+MIN(Payline!M$4/10,COUNTIF(M214:M216,$W$1))+MIN(Payline!M$3/10,COUNTIF(M215:M217,$W$1)),"")</f>
        <v/>
      </c>
      <c r="AA215" s="43" t="str">
        <f>IF($I215&lt;G$14,MIN(Payline!N$5/10,COUNTIF(N213:N215,$W$1))+MIN(Payline!N$4/10,COUNTIF(N214:N216,$W$1))+MIN(Payline!N$3/10,COUNTIF(N215:N217,$W$1)),"")</f>
        <v/>
      </c>
      <c r="AB215" s="46">
        <v>211</v>
      </c>
      <c r="AC215" s="43" t="str">
        <f>IF($I215&lt;C$14,MIN(Payline!J$5/10,COUNTIF(J213:J215,$AC$1))+MIN(Payline!J$4/10,COUNTIF(J214:J216,$AC$1))+MIN(Payline!J$3/10,COUNTIF(J215:J217,$AC$1)),"")</f>
        <v/>
      </c>
      <c r="AD215" s="43" t="str">
        <f>IF($I215&lt;D$14,MIN(Payline!K$5/10,COUNTIF(K213:K215,$AC$1))+MIN(Payline!K$4/10,COUNTIF(K214:K216,$AC$1))+MIN(Payline!K$3/10,COUNTIF(K215:K217,$AC$1)),"")</f>
        <v/>
      </c>
      <c r="AE215" s="43" t="str">
        <f>IF($I215&lt;E$14,MIN(Payline!L$5/10,COUNTIF(L213:L215,$AC$1))+MIN(Payline!L$4/10,COUNTIF(L214:L216,$AC$1))+MIN(Payline!L$3/10,COUNTIF(L215:L217,$AC$1)),"")</f>
        <v/>
      </c>
      <c r="AF215" s="43" t="str">
        <f>IF($I215&lt;F$14,MIN(Payline!M$5/10,COUNTIF(M213:M215,$AC$1))+MIN(Payline!M$4/10,COUNTIF(M214:M216,$AC$1))+MIN(Payline!M$3/10,COUNTIF(M215:M217,$AC$1)),"")</f>
        <v/>
      </c>
      <c r="AG215" s="43" t="str">
        <f>IF($I215&lt;G$14,MIN(Payline!N$5/10,COUNTIF(N213:N215,$AC$1))+MIN(Payline!N$4/10,COUNTIF(N214:N216,$AC$1))+MIN(Payline!N$3/10,COUNTIF(N215:N217,$AC$1)),"")</f>
        <v/>
      </c>
      <c r="AH215" s="46">
        <v>211</v>
      </c>
      <c r="AI215" s="43" t="str">
        <f>IF($I215&lt;C$14,MIN(Payline!J$5/10,COUNTIF(J213:J215,$AI$1))+MIN(Payline!J$4/10,COUNTIF(J214:J216,$AI$1))+MIN(Payline!J$3/10,COUNTIF(J215:J217,$AI$1)),"")</f>
        <v/>
      </c>
      <c r="AJ215" s="43" t="str">
        <f>IF($I215&lt;D$14,MIN(Payline!K$5/10,COUNTIF(K213:K215,$AI$1))+MIN(Payline!K$4/10,COUNTIF(K214:K216,$AI$1))+MIN(Payline!K$3/10,COUNTIF(K215:K217,$AI$1)),"")</f>
        <v/>
      </c>
      <c r="AK215" s="43" t="str">
        <f>IF($I215&lt;E$14,MIN(Payline!L$5/10,COUNTIF(L213:L215,$AI$1))+MIN(Payline!L$4/10,COUNTIF(L214:L216,$AI$1))+MIN(Payline!L$3/10,COUNTIF(L215:L217,$AI$1)),"")</f>
        <v/>
      </c>
      <c r="AL215" s="43" t="str">
        <f>IF($I215&lt;F$14,MIN(Payline!M$5/10,COUNTIF(M213:M215,$AI$1))+MIN(Payline!M$4/10,COUNTIF(M214:M216,$AI$1))+MIN(Payline!M$3/10,COUNTIF(M215:M217,$AI$1)),"")</f>
        <v/>
      </c>
      <c r="AM215" s="43" t="str">
        <f>IF($I215&lt;G$14,MIN(Payline!N$5/10,COUNTIF(N213:N215,$AI$1))+MIN(Payline!N$4/10,COUNTIF(N214:N216,$AI$1))+MIN(Payline!N$3/10,COUNTIF(N215:N217,$AI$1)),"")</f>
        <v/>
      </c>
      <c r="AN215" s="46">
        <v>211</v>
      </c>
      <c r="AO215" s="43" t="str">
        <f>IF($I215&lt;C$14,MIN(Payline!J$5/10,COUNTIF(J213:J215,$AO$1))+MIN(Payline!J$4/10,COUNTIF(J214:J216,$AO$1))+MIN(Payline!J$3/10,COUNTIF(J215:J217,$AO$1)),"")</f>
        <v/>
      </c>
      <c r="AP215" s="43" t="str">
        <f>IF($I215&lt;D$14,MIN(Payline!K$5/10,COUNTIF(K213:K215,$AO$1))+MIN(Payline!K$4/10,COUNTIF(K214:K216,$AO$1))+MIN(Payline!K$3/10,COUNTIF(K215:K217,$AO$1)),"")</f>
        <v/>
      </c>
      <c r="AQ215" s="43" t="str">
        <f>IF($I215&lt;E$14,MIN(Payline!L$5/10,COUNTIF(L213:L215,$AO$1))+MIN(Payline!L$4/10,COUNTIF(L214:L216,$AO$1))+MIN(Payline!L$3/10,COUNTIF(L215:L217,$AO$1)),"")</f>
        <v/>
      </c>
      <c r="AR215" s="43" t="str">
        <f>IF($I215&lt;F$14,MIN(Payline!M$5/10,COUNTIF(M213:M215,$AO$1))+MIN(Payline!M$4/10,COUNTIF(M214:M216,$AO$1))+MIN(Payline!M$3/10,COUNTIF(M215:M217,$AO$1)),"")</f>
        <v/>
      </c>
      <c r="AS215" s="43" t="str">
        <f>IF($I215&lt;G$14,MIN(Payline!N$5/10,COUNTIF(N213:N215,$AO$1))+MIN(Payline!N$4/10,COUNTIF(N214:N216,$AO$1))+MIN(Payline!N$3/10,COUNTIF(N215:N217,$AO$1)),"")</f>
        <v/>
      </c>
      <c r="AT215" s="46">
        <v>211</v>
      </c>
      <c r="AU215" s="43" t="str">
        <f>IF($I215&lt;C$14,MIN(Payline!J$5/10,COUNTIF(J213:J215,$AU$1))+MIN(Payline!J$4/10,COUNTIF(J214:J216,$AU$1))+MIN(Payline!J$3/10,COUNTIF(J215:J217,$AU$1)),"")</f>
        <v/>
      </c>
      <c r="AV215" s="43" t="str">
        <f>IF($I215&lt;D$14,MIN(Payline!K$5/10,COUNTIF(K213:K215,$AU$1))+MIN(Payline!K$4/10,COUNTIF(K214:K216,$AU$1))+MIN(Payline!K$3/10,COUNTIF(K215:K217,$AU$1)),"")</f>
        <v/>
      </c>
      <c r="AW215" s="43" t="str">
        <f>IF($I215&lt;E$14,MIN(Payline!L$5/10,COUNTIF(L213:L215,$AU$1))+MIN(Payline!L$4/10,COUNTIF(L214:L216,$AU$1))+MIN(Payline!L$3/10,COUNTIF(L215:L217,$AU$1)),"")</f>
        <v/>
      </c>
      <c r="AX215" s="43" t="str">
        <f>IF($I215&lt;F$14,MIN(Payline!M$5/10,COUNTIF(M213:M215,$AU$1))+MIN(Payline!M$4/10,COUNTIF(M214:M216,$AU$1))+MIN(Payline!M$3/10,COUNTIF(M215:M217,$AU$1)),"")</f>
        <v/>
      </c>
      <c r="AY215" s="43" t="str">
        <f>IF($I215&lt;G$14,MIN(Payline!N$5/10,COUNTIF(N213:N215,$AU$1))+MIN(Payline!N$4/10,COUNTIF(N214:N216,$AU$1))+MIN(Payline!N$3/10,COUNTIF(N215:N217,$AU$1)),"")</f>
        <v/>
      </c>
      <c r="AZ215" s="46">
        <v>211</v>
      </c>
      <c r="BA215" s="43" t="str">
        <f>IF($I215&lt;C$14,MIN(Payline!J$5/10,COUNTIF(J213:J215,$BA$1))+MIN(Payline!J$4/10,COUNTIF(J214:J216,$BA$1))+MIN(Payline!J$3/10,COUNTIF(J215:J217,$BA$1)),"")</f>
        <v/>
      </c>
      <c r="BB215" s="43" t="str">
        <f>IF($I215&lt;D$14,MIN(Payline!K$5/10,COUNTIF(K213:K215,$BA$1))+MIN(Payline!K$4/10,COUNTIF(K214:K216,$BA$1))+MIN(Payline!K$3/10,COUNTIF(K215:K217,$BA$1)),"")</f>
        <v/>
      </c>
      <c r="BC215" s="43" t="str">
        <f>IF($I215&lt;E$14,MIN(Payline!L$5/10,COUNTIF(L213:L215,$BA$1))+MIN(Payline!L$4/10,COUNTIF(L214:L216,$BA$1))+MIN(Payline!L$3/10,COUNTIF(L215:L217,$BA$1)),"")</f>
        <v/>
      </c>
      <c r="BD215" s="43" t="str">
        <f>IF($I215&lt;F$14,MIN(Payline!M$5/10,COUNTIF(M213:M215,$BA$1))+MIN(Payline!M$4/10,COUNTIF(M214:M216,$BA$1))+MIN(Payline!M$3/10,COUNTIF(M215:M217,$BA$1)),"")</f>
        <v/>
      </c>
      <c r="BE215" s="43" t="str">
        <f>IF($I215&lt;G$14,MIN(Payline!N$5/10,COUNTIF(N213:N215,$BA$1))+MIN(Payline!N$4/10,COUNTIF(N214:N216,$BA$1))+MIN(Payline!N$3/10,COUNTIF(N215:N217,$BA$1)),"")</f>
        <v/>
      </c>
      <c r="BF215" s="46">
        <v>211</v>
      </c>
      <c r="BG215" s="43" t="str">
        <f>IF($I215&lt;C$14,MIN(Payline!J$5/10,COUNTIF(J213:J215,$BG$1))+MIN(Payline!J$4/10,COUNTIF(J214:J216,$BG$1))+MIN(Payline!J$3/10,COUNTIF(J215:J217,$BG$1)),"")</f>
        <v/>
      </c>
      <c r="BH215" s="43" t="str">
        <f>IF($I215&lt;D$14,MIN(Payline!K$5/10,COUNTIF(K213:K215,$BG$1))+MIN(Payline!K$4/10,COUNTIF(K214:K216,$BG$1))+MIN(Payline!K$3/10,COUNTIF(K215:K217,$BG$1)),"")</f>
        <v/>
      </c>
      <c r="BI215" s="43" t="str">
        <f>IF($I215&lt;E$14,MIN(Payline!L$5/10,COUNTIF(L213:L215,$BG$1))+MIN(Payline!L$4/10,COUNTIF(L214:L216,$BG$1))+MIN(Payline!L$3/10,COUNTIF(L215:L217,$BG$1)),"")</f>
        <v/>
      </c>
      <c r="BJ215" s="43" t="str">
        <f>IF($I215&lt;F$14,MIN(Payline!M$5/10,COUNTIF(M213:M215,$BG$1))+MIN(Payline!M$4/10,COUNTIF(M214:M216,$BG$1))+MIN(Payline!M$3/10,COUNTIF(M215:M217,$BG$1)),"")</f>
        <v/>
      </c>
      <c r="BK215" s="43" t="str">
        <f>IF($I215&lt;G$14,MIN(Payline!N$5/10,COUNTIF(N213:N215,$BG$1))+MIN(Payline!N$4/10,COUNTIF(N214:N216,$BG$1))+MIN(Payline!N$3/10,COUNTIF(N215:N217,$BG$1)),"")</f>
        <v/>
      </c>
      <c r="BL215" s="46">
        <v>211</v>
      </c>
      <c r="BM215" s="43" t="str">
        <f>IF($I215&lt;C$14,MIN(Payline!J$5/10,COUNTIF(J213:J215,$BM$1))+MIN(Payline!J$4/10,COUNTIF(J214:J216,$BM$1))+MIN(Payline!J$3/10,COUNTIF(J215:J217,$BM$1)),"")</f>
        <v/>
      </c>
      <c r="BN215" s="43" t="str">
        <f>IF($I215&lt;D$14,MIN(Payline!K$5/10,COUNTIF(K213:K215,$BM$1))+MIN(Payline!K$4/10,COUNTIF(K214:K216,$BM$1))+MIN(Payline!K$3/10,COUNTIF(K215:K217,$BM$1)),"")</f>
        <v/>
      </c>
      <c r="BO215" s="43" t="str">
        <f>IF($I215&lt;E$14,MIN(Payline!L$5/10,COUNTIF(L213:L215,$BM$1))+MIN(Payline!L$4/10,COUNTIF(L214:L216,$BM$1))+MIN(Payline!L$3/10,COUNTIF(L215:L217,$BM$1)),"")</f>
        <v/>
      </c>
      <c r="BP215" s="43" t="str">
        <f>IF($I215&lt;F$14,MIN(Payline!M$5/10,COUNTIF(M213:M215,$BM$1))+MIN(Payline!M$4/10,COUNTIF(M214:M216,$BM$1))+MIN(Payline!M$3/10,COUNTIF(M215:M217,$BM$1)),"")</f>
        <v/>
      </c>
      <c r="BQ215" s="161" t="str">
        <f>IF($I215&lt;G$14,MIN(Payline!N$5/10,COUNTIF(N213:N215,$BM$1))+MIN(Payline!N$4/10,COUNTIF(N214:N216,$BM$1))+MIN(Payline!N$3/10,COUNTIF(N215:N217,$BM$1)),"")</f>
        <v/>
      </c>
    </row>
    <row r="216" spans="1:69">
      <c r="A216" s="90" t="s">
        <v>10</v>
      </c>
      <c r="B216" s="63">
        <v>4</v>
      </c>
      <c r="C216" s="90">
        <f t="shared" ca="1" si="54"/>
        <v>7.8</v>
      </c>
      <c r="D216" s="43">
        <f t="shared" ca="1" si="54"/>
        <v>7.7</v>
      </c>
      <c r="E216" s="43">
        <f t="shared" ca="1" si="54"/>
        <v>7.8</v>
      </c>
      <c r="F216" s="43">
        <f t="shared" ca="1" si="54"/>
        <v>7.5</v>
      </c>
      <c r="G216" s="89">
        <f t="shared" ca="1" si="54"/>
        <v>7.8</v>
      </c>
      <c r="I216" s="84">
        <v>212</v>
      </c>
      <c r="J216" s="83"/>
      <c r="K216" s="83"/>
      <c r="L216" s="83"/>
      <c r="M216" s="83"/>
      <c r="N216" s="83"/>
      <c r="P216" s="46">
        <v>212</v>
      </c>
      <c r="Q216" s="43" t="str">
        <f>IF($I216&lt;C$14,MIN(Payline!J$5/10,COUNTIF(J214:J216,$Q$1))+MIN(Payline!J$4/10,COUNTIF(J215:J217,$Q$1))+MIN(Payline!J$3/10,COUNTIF(J216:J218,$Q$1)),"")</f>
        <v/>
      </c>
      <c r="R216" s="43" t="str">
        <f>IF($I216&lt;D$14,MIN(Payline!K$5/10,COUNTIF(K214:K216,$Q$1))+MIN(Payline!K$4/10,COUNTIF(K215:K217,$Q$1))+MIN(Payline!K$3/10,COUNTIF(K216:K218,$Q$1)),"")</f>
        <v/>
      </c>
      <c r="S216" s="43" t="str">
        <f>IF($I216&lt;E$14,MIN(Payline!L$5/10,COUNTIF(L214:L216,$Q$1))+MIN(Payline!L$4/10,COUNTIF(L215:L217,$Q$1))+MIN(Payline!L$3/10,COUNTIF(L216:L218,$Q$1)),"")</f>
        <v/>
      </c>
      <c r="T216" s="43" t="str">
        <f>IF($I216&lt;F$14,MIN(Payline!M$5/10,COUNTIF(M214:M216,$Q$1))+MIN(Payline!M$4/10,COUNTIF(M215:M217,$Q$1))+MIN(Payline!M$3/10,COUNTIF(M216:M218,$Q$1)),"")</f>
        <v/>
      </c>
      <c r="U216" s="43" t="str">
        <f>IF($I216&lt;G$14,MIN(Payline!N$5/10,COUNTIF(N214:N216,$Q$1))+MIN(Payline!N$4/10,COUNTIF(N215:N217,$Q$1))+MIN(Payline!N$3/10,COUNTIF(N216:N218,$Q$1)),"")</f>
        <v/>
      </c>
      <c r="V216" s="46">
        <v>212</v>
      </c>
      <c r="W216" s="43" t="str">
        <f>IF($I216&lt;C$14,MIN(Payline!J$5/10,COUNTIF(J214:J216,$W$1))+MIN(Payline!J$4/10,COUNTIF(J215:J217,$W$1))+MIN(Payline!J$3/10,COUNTIF(J216:J218,$W$1)),"")</f>
        <v/>
      </c>
      <c r="X216" s="43" t="str">
        <f>IF($I216&lt;D$14,MIN(Payline!K$5/10,COUNTIF(K214:K216,$W$1))+MIN(Payline!K$4/10,COUNTIF(K215:K217,$W$1))+MIN(Payline!K$3/10,COUNTIF(K216:K218,$W$1)),"")</f>
        <v/>
      </c>
      <c r="Y216" s="43" t="str">
        <f>IF($I216&lt;E$14,MIN(Payline!L$5/10,COUNTIF(L214:L216,$W$1))+MIN(Payline!L$4/10,COUNTIF(L215:L217,$W$1))+MIN(Payline!L$3/10,COUNTIF(L216:L218,$W$1)),"")</f>
        <v/>
      </c>
      <c r="Z216" s="43" t="str">
        <f>IF($I216&lt;F$14,MIN(Payline!M$5/10,COUNTIF(M214:M216,$W$1))+MIN(Payline!M$4/10,COUNTIF(M215:M217,$W$1))+MIN(Payline!M$3/10,COUNTIF(M216:M218,$W$1)),"")</f>
        <v/>
      </c>
      <c r="AA216" s="43" t="str">
        <f>IF($I216&lt;G$14,MIN(Payline!N$5/10,COUNTIF(N214:N216,$W$1))+MIN(Payline!N$4/10,COUNTIF(N215:N217,$W$1))+MIN(Payline!N$3/10,COUNTIF(N216:N218,$W$1)),"")</f>
        <v/>
      </c>
      <c r="AB216" s="46">
        <v>212</v>
      </c>
      <c r="AC216" s="43" t="str">
        <f>IF($I216&lt;C$14,MIN(Payline!J$5/10,COUNTIF(J214:J216,$AC$1))+MIN(Payline!J$4/10,COUNTIF(J215:J217,$AC$1))+MIN(Payline!J$3/10,COUNTIF(J216:J218,$AC$1)),"")</f>
        <v/>
      </c>
      <c r="AD216" s="43" t="str">
        <f>IF($I216&lt;D$14,MIN(Payline!K$5/10,COUNTIF(K214:K216,$AC$1))+MIN(Payline!K$4/10,COUNTIF(K215:K217,$AC$1))+MIN(Payline!K$3/10,COUNTIF(K216:K218,$AC$1)),"")</f>
        <v/>
      </c>
      <c r="AE216" s="43" t="str">
        <f>IF($I216&lt;E$14,MIN(Payline!L$5/10,COUNTIF(L214:L216,$AC$1))+MIN(Payline!L$4/10,COUNTIF(L215:L217,$AC$1))+MIN(Payline!L$3/10,COUNTIF(L216:L218,$AC$1)),"")</f>
        <v/>
      </c>
      <c r="AF216" s="43" t="str">
        <f>IF($I216&lt;F$14,MIN(Payline!M$5/10,COUNTIF(M214:M216,$AC$1))+MIN(Payline!M$4/10,COUNTIF(M215:M217,$AC$1))+MIN(Payline!M$3/10,COUNTIF(M216:M218,$AC$1)),"")</f>
        <v/>
      </c>
      <c r="AG216" s="43" t="str">
        <f>IF($I216&lt;G$14,MIN(Payline!N$5/10,COUNTIF(N214:N216,$AC$1))+MIN(Payline!N$4/10,COUNTIF(N215:N217,$AC$1))+MIN(Payline!N$3/10,COUNTIF(N216:N218,$AC$1)),"")</f>
        <v/>
      </c>
      <c r="AH216" s="46">
        <v>212</v>
      </c>
      <c r="AI216" s="43" t="str">
        <f>IF($I216&lt;C$14,MIN(Payline!J$5/10,COUNTIF(J214:J216,$AI$1))+MIN(Payline!J$4/10,COUNTIF(J215:J217,$AI$1))+MIN(Payline!J$3/10,COUNTIF(J216:J218,$AI$1)),"")</f>
        <v/>
      </c>
      <c r="AJ216" s="43" t="str">
        <f>IF($I216&lt;D$14,MIN(Payline!K$5/10,COUNTIF(K214:K216,$AI$1))+MIN(Payline!K$4/10,COUNTIF(K215:K217,$AI$1))+MIN(Payline!K$3/10,COUNTIF(K216:K218,$AI$1)),"")</f>
        <v/>
      </c>
      <c r="AK216" s="43" t="str">
        <f>IF($I216&lt;E$14,MIN(Payline!L$5/10,COUNTIF(L214:L216,$AI$1))+MIN(Payline!L$4/10,COUNTIF(L215:L217,$AI$1))+MIN(Payline!L$3/10,COUNTIF(L216:L218,$AI$1)),"")</f>
        <v/>
      </c>
      <c r="AL216" s="43" t="str">
        <f>IF($I216&lt;F$14,MIN(Payline!M$5/10,COUNTIF(M214:M216,$AI$1))+MIN(Payline!M$4/10,COUNTIF(M215:M217,$AI$1))+MIN(Payline!M$3/10,COUNTIF(M216:M218,$AI$1)),"")</f>
        <v/>
      </c>
      <c r="AM216" s="43" t="str">
        <f>IF($I216&lt;G$14,MIN(Payline!N$5/10,COUNTIF(N214:N216,$AI$1))+MIN(Payline!N$4/10,COUNTIF(N215:N217,$AI$1))+MIN(Payline!N$3/10,COUNTIF(N216:N218,$AI$1)),"")</f>
        <v/>
      </c>
      <c r="AN216" s="46">
        <v>212</v>
      </c>
      <c r="AO216" s="43" t="str">
        <f>IF($I216&lt;C$14,MIN(Payline!J$5/10,COUNTIF(J214:J216,$AO$1))+MIN(Payline!J$4/10,COUNTIF(J215:J217,$AO$1))+MIN(Payline!J$3/10,COUNTIF(J216:J218,$AO$1)),"")</f>
        <v/>
      </c>
      <c r="AP216" s="43" t="str">
        <f>IF($I216&lt;D$14,MIN(Payline!K$5/10,COUNTIF(K214:K216,$AO$1))+MIN(Payline!K$4/10,COUNTIF(K215:K217,$AO$1))+MIN(Payline!K$3/10,COUNTIF(K216:K218,$AO$1)),"")</f>
        <v/>
      </c>
      <c r="AQ216" s="43" t="str">
        <f>IF($I216&lt;E$14,MIN(Payline!L$5/10,COUNTIF(L214:L216,$AO$1))+MIN(Payline!L$4/10,COUNTIF(L215:L217,$AO$1))+MIN(Payline!L$3/10,COUNTIF(L216:L218,$AO$1)),"")</f>
        <v/>
      </c>
      <c r="AR216" s="43" t="str">
        <f>IF($I216&lt;F$14,MIN(Payline!M$5/10,COUNTIF(M214:M216,$AO$1))+MIN(Payline!M$4/10,COUNTIF(M215:M217,$AO$1))+MIN(Payline!M$3/10,COUNTIF(M216:M218,$AO$1)),"")</f>
        <v/>
      </c>
      <c r="AS216" s="43" t="str">
        <f>IF($I216&lt;G$14,MIN(Payline!N$5/10,COUNTIF(N214:N216,$AO$1))+MIN(Payline!N$4/10,COUNTIF(N215:N217,$AO$1))+MIN(Payline!N$3/10,COUNTIF(N216:N218,$AO$1)),"")</f>
        <v/>
      </c>
      <c r="AT216" s="46">
        <v>212</v>
      </c>
      <c r="AU216" s="43" t="str">
        <f>IF($I216&lt;C$14,MIN(Payline!J$5/10,COUNTIF(J214:J216,$AU$1))+MIN(Payline!J$4/10,COUNTIF(J215:J217,$AU$1))+MIN(Payline!J$3/10,COUNTIF(J216:J218,$AU$1)),"")</f>
        <v/>
      </c>
      <c r="AV216" s="43" t="str">
        <f>IF($I216&lt;D$14,MIN(Payline!K$5/10,COUNTIF(K214:K216,$AU$1))+MIN(Payline!K$4/10,COUNTIF(K215:K217,$AU$1))+MIN(Payline!K$3/10,COUNTIF(K216:K218,$AU$1)),"")</f>
        <v/>
      </c>
      <c r="AW216" s="43" t="str">
        <f>IF($I216&lt;E$14,MIN(Payline!L$5/10,COUNTIF(L214:L216,$AU$1))+MIN(Payline!L$4/10,COUNTIF(L215:L217,$AU$1))+MIN(Payline!L$3/10,COUNTIF(L216:L218,$AU$1)),"")</f>
        <v/>
      </c>
      <c r="AX216" s="43" t="str">
        <f>IF($I216&lt;F$14,MIN(Payline!M$5/10,COUNTIF(M214:M216,$AU$1))+MIN(Payline!M$4/10,COUNTIF(M215:M217,$AU$1))+MIN(Payline!M$3/10,COUNTIF(M216:M218,$AU$1)),"")</f>
        <v/>
      </c>
      <c r="AY216" s="43" t="str">
        <f>IF($I216&lt;G$14,MIN(Payline!N$5/10,COUNTIF(N214:N216,$AU$1))+MIN(Payline!N$4/10,COUNTIF(N215:N217,$AU$1))+MIN(Payline!N$3/10,COUNTIF(N216:N218,$AU$1)),"")</f>
        <v/>
      </c>
      <c r="AZ216" s="46">
        <v>212</v>
      </c>
      <c r="BA216" s="43" t="str">
        <f>IF($I216&lt;C$14,MIN(Payline!J$5/10,COUNTIF(J214:J216,$BA$1))+MIN(Payline!J$4/10,COUNTIF(J215:J217,$BA$1))+MIN(Payline!J$3/10,COUNTIF(J216:J218,$BA$1)),"")</f>
        <v/>
      </c>
      <c r="BB216" s="43" t="str">
        <f>IF($I216&lt;D$14,MIN(Payline!K$5/10,COUNTIF(K214:K216,$BA$1))+MIN(Payline!K$4/10,COUNTIF(K215:K217,$BA$1))+MIN(Payline!K$3/10,COUNTIF(K216:K218,$BA$1)),"")</f>
        <v/>
      </c>
      <c r="BC216" s="43" t="str">
        <f>IF($I216&lt;E$14,MIN(Payline!L$5/10,COUNTIF(L214:L216,$BA$1))+MIN(Payline!L$4/10,COUNTIF(L215:L217,$BA$1))+MIN(Payline!L$3/10,COUNTIF(L216:L218,$BA$1)),"")</f>
        <v/>
      </c>
      <c r="BD216" s="43" t="str">
        <f>IF($I216&lt;F$14,MIN(Payline!M$5/10,COUNTIF(M214:M216,$BA$1))+MIN(Payline!M$4/10,COUNTIF(M215:M217,$BA$1))+MIN(Payline!M$3/10,COUNTIF(M216:M218,$BA$1)),"")</f>
        <v/>
      </c>
      <c r="BE216" s="43" t="str">
        <f>IF($I216&lt;G$14,MIN(Payline!N$5/10,COUNTIF(N214:N216,$BA$1))+MIN(Payline!N$4/10,COUNTIF(N215:N217,$BA$1))+MIN(Payline!N$3/10,COUNTIF(N216:N218,$BA$1)),"")</f>
        <v/>
      </c>
      <c r="BF216" s="46">
        <v>212</v>
      </c>
      <c r="BG216" s="43" t="str">
        <f>IF($I216&lt;C$14,MIN(Payline!J$5/10,COUNTIF(J214:J216,$BG$1))+MIN(Payline!J$4/10,COUNTIF(J215:J217,$BG$1))+MIN(Payline!J$3/10,COUNTIF(J216:J218,$BG$1)),"")</f>
        <v/>
      </c>
      <c r="BH216" s="43" t="str">
        <f>IF($I216&lt;D$14,MIN(Payline!K$5/10,COUNTIF(K214:K216,$BG$1))+MIN(Payline!K$4/10,COUNTIF(K215:K217,$BG$1))+MIN(Payline!K$3/10,COUNTIF(K216:K218,$BG$1)),"")</f>
        <v/>
      </c>
      <c r="BI216" s="43" t="str">
        <f>IF($I216&lt;E$14,MIN(Payline!L$5/10,COUNTIF(L214:L216,$BG$1))+MIN(Payline!L$4/10,COUNTIF(L215:L217,$BG$1))+MIN(Payline!L$3/10,COUNTIF(L216:L218,$BG$1)),"")</f>
        <v/>
      </c>
      <c r="BJ216" s="43" t="str">
        <f>IF($I216&lt;F$14,MIN(Payline!M$5/10,COUNTIF(M214:M216,$BG$1))+MIN(Payline!M$4/10,COUNTIF(M215:M217,$BG$1))+MIN(Payline!M$3/10,COUNTIF(M216:M218,$BG$1)),"")</f>
        <v/>
      </c>
      <c r="BK216" s="43" t="str">
        <f>IF($I216&lt;G$14,MIN(Payline!N$5/10,COUNTIF(N214:N216,$BG$1))+MIN(Payline!N$4/10,COUNTIF(N215:N217,$BG$1))+MIN(Payline!N$3/10,COUNTIF(N216:N218,$BG$1)),"")</f>
        <v/>
      </c>
      <c r="BL216" s="46">
        <v>212</v>
      </c>
      <c r="BM216" s="43" t="str">
        <f>IF($I216&lt;C$14,MIN(Payline!J$5/10,COUNTIF(J214:J216,$BM$1))+MIN(Payline!J$4/10,COUNTIF(J215:J217,$BM$1))+MIN(Payline!J$3/10,COUNTIF(J216:J218,$BM$1)),"")</f>
        <v/>
      </c>
      <c r="BN216" s="43" t="str">
        <f>IF($I216&lt;D$14,MIN(Payline!K$5/10,COUNTIF(K214:K216,$BM$1))+MIN(Payline!K$4/10,COUNTIF(K215:K217,$BM$1))+MIN(Payline!K$3/10,COUNTIF(K216:K218,$BM$1)),"")</f>
        <v/>
      </c>
      <c r="BO216" s="43" t="str">
        <f>IF($I216&lt;E$14,MIN(Payline!L$5/10,COUNTIF(L214:L216,$BM$1))+MIN(Payline!L$4/10,COUNTIF(L215:L217,$BM$1))+MIN(Payline!L$3/10,COUNTIF(L216:L218,$BM$1)),"")</f>
        <v/>
      </c>
      <c r="BP216" s="43" t="str">
        <f>IF($I216&lt;F$14,MIN(Payline!M$5/10,COUNTIF(M214:M216,$BM$1))+MIN(Payline!M$4/10,COUNTIF(M215:M217,$BM$1))+MIN(Payline!M$3/10,COUNTIF(M216:M218,$BM$1)),"")</f>
        <v/>
      </c>
      <c r="BQ216" s="161" t="str">
        <f>IF($I216&lt;G$14,MIN(Payline!N$5/10,COUNTIF(N214:N216,$BM$1))+MIN(Payline!N$4/10,COUNTIF(N215:N217,$BM$1))+MIN(Payline!N$3/10,COUNTIF(N216:N218,$BM$1)),"")</f>
        <v/>
      </c>
    </row>
    <row r="217" spans="1:69">
      <c r="A217" s="90" t="s">
        <v>9</v>
      </c>
      <c r="B217" s="63">
        <v>5</v>
      </c>
      <c r="C217" s="90">
        <f t="shared" ca="1" si="54"/>
        <v>5.3</v>
      </c>
      <c r="D217" s="43">
        <f t="shared" ca="1" si="54"/>
        <v>5.1999999999999993</v>
      </c>
      <c r="E217" s="43">
        <f t="shared" ca="1" si="54"/>
        <v>5.3</v>
      </c>
      <c r="F217" s="43">
        <f t="shared" ca="1" si="54"/>
        <v>5.5000000000000009</v>
      </c>
      <c r="G217" s="89">
        <f t="shared" ca="1" si="54"/>
        <v>5.3</v>
      </c>
      <c r="I217" s="84">
        <v>213</v>
      </c>
      <c r="J217" s="83"/>
      <c r="K217" s="83"/>
      <c r="L217" s="83"/>
      <c r="M217" s="83"/>
      <c r="N217" s="83"/>
      <c r="P217" s="46">
        <v>213</v>
      </c>
      <c r="Q217" s="43" t="str">
        <f>IF($I217&lt;C$14,MIN(Payline!J$5/10,COUNTIF(J215:J217,$Q$1))+MIN(Payline!J$4/10,COUNTIF(J216:J218,$Q$1))+MIN(Payline!J$3/10,COUNTIF(J217:J219,$Q$1)),"")</f>
        <v/>
      </c>
      <c r="R217" s="43" t="str">
        <f>IF($I217&lt;D$14,MIN(Payline!K$5/10,COUNTIF(K215:K217,$Q$1))+MIN(Payline!K$4/10,COUNTIF(K216:K218,$Q$1))+MIN(Payline!K$3/10,COUNTIF(K217:K219,$Q$1)),"")</f>
        <v/>
      </c>
      <c r="S217" s="43" t="str">
        <f>IF($I217&lt;E$14,MIN(Payline!L$5/10,COUNTIF(L215:L217,$Q$1))+MIN(Payline!L$4/10,COUNTIF(L216:L218,$Q$1))+MIN(Payline!L$3/10,COUNTIF(L217:L219,$Q$1)),"")</f>
        <v/>
      </c>
      <c r="T217" s="43" t="str">
        <f>IF($I217&lt;F$14,MIN(Payline!M$5/10,COUNTIF(M215:M217,$Q$1))+MIN(Payline!M$4/10,COUNTIF(M216:M218,$Q$1))+MIN(Payline!M$3/10,COUNTIF(M217:M219,$Q$1)),"")</f>
        <v/>
      </c>
      <c r="U217" s="43" t="str">
        <f>IF($I217&lt;G$14,MIN(Payline!N$5/10,COUNTIF(N215:N217,$Q$1))+MIN(Payline!N$4/10,COUNTIF(N216:N218,$Q$1))+MIN(Payline!N$3/10,COUNTIF(N217:N219,$Q$1)),"")</f>
        <v/>
      </c>
      <c r="V217" s="46">
        <v>213</v>
      </c>
      <c r="W217" s="43" t="str">
        <f>IF($I217&lt;C$14,MIN(Payline!J$5/10,COUNTIF(J215:J217,$W$1))+MIN(Payline!J$4/10,COUNTIF(J216:J218,$W$1))+MIN(Payline!J$3/10,COUNTIF(J217:J219,$W$1)),"")</f>
        <v/>
      </c>
      <c r="X217" s="43" t="str">
        <f>IF($I217&lt;D$14,MIN(Payline!K$5/10,COUNTIF(K215:K217,$W$1))+MIN(Payline!K$4/10,COUNTIF(K216:K218,$W$1))+MIN(Payline!K$3/10,COUNTIF(K217:K219,$W$1)),"")</f>
        <v/>
      </c>
      <c r="Y217" s="43" t="str">
        <f>IF($I217&lt;E$14,MIN(Payline!L$5/10,COUNTIF(L215:L217,$W$1))+MIN(Payline!L$4/10,COUNTIF(L216:L218,$W$1))+MIN(Payline!L$3/10,COUNTIF(L217:L219,$W$1)),"")</f>
        <v/>
      </c>
      <c r="Z217" s="43" t="str">
        <f>IF($I217&lt;F$14,MIN(Payline!M$5/10,COUNTIF(M215:M217,$W$1))+MIN(Payline!M$4/10,COUNTIF(M216:M218,$W$1))+MIN(Payline!M$3/10,COUNTIF(M217:M219,$W$1)),"")</f>
        <v/>
      </c>
      <c r="AA217" s="43" t="str">
        <f>IF($I217&lt;G$14,MIN(Payline!N$5/10,COUNTIF(N215:N217,$W$1))+MIN(Payline!N$4/10,COUNTIF(N216:N218,$W$1))+MIN(Payline!N$3/10,COUNTIF(N217:N219,$W$1)),"")</f>
        <v/>
      </c>
      <c r="AB217" s="46">
        <v>213</v>
      </c>
      <c r="AC217" s="43" t="str">
        <f>IF($I217&lt;C$14,MIN(Payline!J$5/10,COUNTIF(J215:J217,$AC$1))+MIN(Payline!J$4/10,COUNTIF(J216:J218,$AC$1))+MIN(Payline!J$3/10,COUNTIF(J217:J219,$AC$1)),"")</f>
        <v/>
      </c>
      <c r="AD217" s="43" t="str">
        <f>IF($I217&lt;D$14,MIN(Payline!K$5/10,COUNTIF(K215:K217,$AC$1))+MIN(Payline!K$4/10,COUNTIF(K216:K218,$AC$1))+MIN(Payline!K$3/10,COUNTIF(K217:K219,$AC$1)),"")</f>
        <v/>
      </c>
      <c r="AE217" s="43" t="str">
        <f>IF($I217&lt;E$14,MIN(Payline!L$5/10,COUNTIF(L215:L217,$AC$1))+MIN(Payline!L$4/10,COUNTIF(L216:L218,$AC$1))+MIN(Payline!L$3/10,COUNTIF(L217:L219,$AC$1)),"")</f>
        <v/>
      </c>
      <c r="AF217" s="43" t="str">
        <f>IF($I217&lt;F$14,MIN(Payline!M$5/10,COUNTIF(M215:M217,$AC$1))+MIN(Payline!M$4/10,COUNTIF(M216:M218,$AC$1))+MIN(Payline!M$3/10,COUNTIF(M217:M219,$AC$1)),"")</f>
        <v/>
      </c>
      <c r="AG217" s="43" t="str">
        <f>IF($I217&lt;G$14,MIN(Payline!N$5/10,COUNTIF(N215:N217,$AC$1))+MIN(Payline!N$4/10,COUNTIF(N216:N218,$AC$1))+MIN(Payline!N$3/10,COUNTIF(N217:N219,$AC$1)),"")</f>
        <v/>
      </c>
      <c r="AH217" s="46">
        <v>213</v>
      </c>
      <c r="AI217" s="43" t="str">
        <f>IF($I217&lt;C$14,MIN(Payline!J$5/10,COUNTIF(J215:J217,$AI$1))+MIN(Payline!J$4/10,COUNTIF(J216:J218,$AI$1))+MIN(Payline!J$3/10,COUNTIF(J217:J219,$AI$1)),"")</f>
        <v/>
      </c>
      <c r="AJ217" s="43" t="str">
        <f>IF($I217&lt;D$14,MIN(Payline!K$5/10,COUNTIF(K215:K217,$AI$1))+MIN(Payline!K$4/10,COUNTIF(K216:K218,$AI$1))+MIN(Payline!K$3/10,COUNTIF(K217:K219,$AI$1)),"")</f>
        <v/>
      </c>
      <c r="AK217" s="43" t="str">
        <f>IF($I217&lt;E$14,MIN(Payline!L$5/10,COUNTIF(L215:L217,$AI$1))+MIN(Payline!L$4/10,COUNTIF(L216:L218,$AI$1))+MIN(Payline!L$3/10,COUNTIF(L217:L219,$AI$1)),"")</f>
        <v/>
      </c>
      <c r="AL217" s="43" t="str">
        <f>IF($I217&lt;F$14,MIN(Payline!M$5/10,COUNTIF(M215:M217,$AI$1))+MIN(Payline!M$4/10,COUNTIF(M216:M218,$AI$1))+MIN(Payline!M$3/10,COUNTIF(M217:M219,$AI$1)),"")</f>
        <v/>
      </c>
      <c r="AM217" s="43" t="str">
        <f>IF($I217&lt;G$14,MIN(Payline!N$5/10,COUNTIF(N215:N217,$AI$1))+MIN(Payline!N$4/10,COUNTIF(N216:N218,$AI$1))+MIN(Payline!N$3/10,COUNTIF(N217:N219,$AI$1)),"")</f>
        <v/>
      </c>
      <c r="AN217" s="46">
        <v>213</v>
      </c>
      <c r="AO217" s="43" t="str">
        <f>IF($I217&lt;C$14,MIN(Payline!J$5/10,COUNTIF(J215:J217,$AO$1))+MIN(Payline!J$4/10,COUNTIF(J216:J218,$AO$1))+MIN(Payline!J$3/10,COUNTIF(J217:J219,$AO$1)),"")</f>
        <v/>
      </c>
      <c r="AP217" s="43" t="str">
        <f>IF($I217&lt;D$14,MIN(Payline!K$5/10,COUNTIF(K215:K217,$AO$1))+MIN(Payline!K$4/10,COUNTIF(K216:K218,$AO$1))+MIN(Payline!K$3/10,COUNTIF(K217:K219,$AO$1)),"")</f>
        <v/>
      </c>
      <c r="AQ217" s="43" t="str">
        <f>IF($I217&lt;E$14,MIN(Payline!L$5/10,COUNTIF(L215:L217,$AO$1))+MIN(Payline!L$4/10,COUNTIF(L216:L218,$AO$1))+MIN(Payline!L$3/10,COUNTIF(L217:L219,$AO$1)),"")</f>
        <v/>
      </c>
      <c r="AR217" s="43" t="str">
        <f>IF($I217&lt;F$14,MIN(Payline!M$5/10,COUNTIF(M215:M217,$AO$1))+MIN(Payline!M$4/10,COUNTIF(M216:M218,$AO$1))+MIN(Payline!M$3/10,COUNTIF(M217:M219,$AO$1)),"")</f>
        <v/>
      </c>
      <c r="AS217" s="43" t="str">
        <f>IF($I217&lt;G$14,MIN(Payline!N$5/10,COUNTIF(N215:N217,$AO$1))+MIN(Payline!N$4/10,COUNTIF(N216:N218,$AO$1))+MIN(Payline!N$3/10,COUNTIF(N217:N219,$AO$1)),"")</f>
        <v/>
      </c>
      <c r="AT217" s="46">
        <v>213</v>
      </c>
      <c r="AU217" s="43" t="str">
        <f>IF($I217&lt;C$14,MIN(Payline!J$5/10,COUNTIF(J215:J217,$AU$1))+MIN(Payline!J$4/10,COUNTIF(J216:J218,$AU$1))+MIN(Payline!J$3/10,COUNTIF(J217:J219,$AU$1)),"")</f>
        <v/>
      </c>
      <c r="AV217" s="43" t="str">
        <f>IF($I217&lt;D$14,MIN(Payline!K$5/10,COUNTIF(K215:K217,$AU$1))+MIN(Payline!K$4/10,COUNTIF(K216:K218,$AU$1))+MIN(Payline!K$3/10,COUNTIF(K217:K219,$AU$1)),"")</f>
        <v/>
      </c>
      <c r="AW217" s="43" t="str">
        <f>IF($I217&lt;E$14,MIN(Payline!L$5/10,COUNTIF(L215:L217,$AU$1))+MIN(Payline!L$4/10,COUNTIF(L216:L218,$AU$1))+MIN(Payline!L$3/10,COUNTIF(L217:L219,$AU$1)),"")</f>
        <v/>
      </c>
      <c r="AX217" s="43" t="str">
        <f>IF($I217&lt;F$14,MIN(Payline!M$5/10,COUNTIF(M215:M217,$AU$1))+MIN(Payline!M$4/10,COUNTIF(M216:M218,$AU$1))+MIN(Payline!M$3/10,COUNTIF(M217:M219,$AU$1)),"")</f>
        <v/>
      </c>
      <c r="AY217" s="43" t="str">
        <f>IF($I217&lt;G$14,MIN(Payline!N$5/10,COUNTIF(N215:N217,$AU$1))+MIN(Payline!N$4/10,COUNTIF(N216:N218,$AU$1))+MIN(Payline!N$3/10,COUNTIF(N217:N219,$AU$1)),"")</f>
        <v/>
      </c>
      <c r="AZ217" s="46">
        <v>213</v>
      </c>
      <c r="BA217" s="43" t="str">
        <f>IF($I217&lt;C$14,MIN(Payline!J$5/10,COUNTIF(J215:J217,$BA$1))+MIN(Payline!J$4/10,COUNTIF(J216:J218,$BA$1))+MIN(Payline!J$3/10,COUNTIF(J217:J219,$BA$1)),"")</f>
        <v/>
      </c>
      <c r="BB217" s="43" t="str">
        <f>IF($I217&lt;D$14,MIN(Payline!K$5/10,COUNTIF(K215:K217,$BA$1))+MIN(Payline!K$4/10,COUNTIF(K216:K218,$BA$1))+MIN(Payline!K$3/10,COUNTIF(K217:K219,$BA$1)),"")</f>
        <v/>
      </c>
      <c r="BC217" s="43" t="str">
        <f>IF($I217&lt;E$14,MIN(Payline!L$5/10,COUNTIF(L215:L217,$BA$1))+MIN(Payline!L$4/10,COUNTIF(L216:L218,$BA$1))+MIN(Payline!L$3/10,COUNTIF(L217:L219,$BA$1)),"")</f>
        <v/>
      </c>
      <c r="BD217" s="43" t="str">
        <f>IF($I217&lt;F$14,MIN(Payline!M$5/10,COUNTIF(M215:M217,$BA$1))+MIN(Payline!M$4/10,COUNTIF(M216:M218,$BA$1))+MIN(Payline!M$3/10,COUNTIF(M217:M219,$BA$1)),"")</f>
        <v/>
      </c>
      <c r="BE217" s="43" t="str">
        <f>IF($I217&lt;G$14,MIN(Payline!N$5/10,COUNTIF(N215:N217,$BA$1))+MIN(Payline!N$4/10,COUNTIF(N216:N218,$BA$1))+MIN(Payline!N$3/10,COUNTIF(N217:N219,$BA$1)),"")</f>
        <v/>
      </c>
      <c r="BF217" s="46">
        <v>213</v>
      </c>
      <c r="BG217" s="43" t="str">
        <f>IF($I217&lt;C$14,MIN(Payline!J$5/10,COUNTIF(J215:J217,$BG$1))+MIN(Payline!J$4/10,COUNTIF(J216:J218,$BG$1))+MIN(Payline!J$3/10,COUNTIF(J217:J219,$BG$1)),"")</f>
        <v/>
      </c>
      <c r="BH217" s="43" t="str">
        <f>IF($I217&lt;D$14,MIN(Payline!K$5/10,COUNTIF(K215:K217,$BG$1))+MIN(Payline!K$4/10,COUNTIF(K216:K218,$BG$1))+MIN(Payline!K$3/10,COUNTIF(K217:K219,$BG$1)),"")</f>
        <v/>
      </c>
      <c r="BI217" s="43" t="str">
        <f>IF($I217&lt;E$14,MIN(Payline!L$5/10,COUNTIF(L215:L217,$BG$1))+MIN(Payline!L$4/10,COUNTIF(L216:L218,$BG$1))+MIN(Payline!L$3/10,COUNTIF(L217:L219,$BG$1)),"")</f>
        <v/>
      </c>
      <c r="BJ217" s="43" t="str">
        <f>IF($I217&lt;F$14,MIN(Payline!M$5/10,COUNTIF(M215:M217,$BG$1))+MIN(Payline!M$4/10,COUNTIF(M216:M218,$BG$1))+MIN(Payline!M$3/10,COUNTIF(M217:M219,$BG$1)),"")</f>
        <v/>
      </c>
      <c r="BK217" s="43" t="str">
        <f>IF($I217&lt;G$14,MIN(Payline!N$5/10,COUNTIF(N215:N217,$BG$1))+MIN(Payline!N$4/10,COUNTIF(N216:N218,$BG$1))+MIN(Payline!N$3/10,COUNTIF(N217:N219,$BG$1)),"")</f>
        <v/>
      </c>
      <c r="BL217" s="46">
        <v>213</v>
      </c>
      <c r="BM217" s="43" t="str">
        <f>IF($I217&lt;C$14,MIN(Payline!J$5/10,COUNTIF(J215:J217,$BM$1))+MIN(Payline!J$4/10,COUNTIF(J216:J218,$BM$1))+MIN(Payline!J$3/10,COUNTIF(J217:J219,$BM$1)),"")</f>
        <v/>
      </c>
      <c r="BN217" s="43" t="str">
        <f>IF($I217&lt;D$14,MIN(Payline!K$5/10,COUNTIF(K215:K217,$BM$1))+MIN(Payline!K$4/10,COUNTIF(K216:K218,$BM$1))+MIN(Payline!K$3/10,COUNTIF(K217:K219,$BM$1)),"")</f>
        <v/>
      </c>
      <c r="BO217" s="43" t="str">
        <f>IF($I217&lt;E$14,MIN(Payline!L$5/10,COUNTIF(L215:L217,$BM$1))+MIN(Payline!L$4/10,COUNTIF(L216:L218,$BM$1))+MIN(Payline!L$3/10,COUNTIF(L217:L219,$BM$1)),"")</f>
        <v/>
      </c>
      <c r="BP217" s="43" t="str">
        <f>IF($I217&lt;F$14,MIN(Payline!M$5/10,COUNTIF(M215:M217,$BM$1))+MIN(Payline!M$4/10,COUNTIF(M216:M218,$BM$1))+MIN(Payline!M$3/10,COUNTIF(M217:M219,$BM$1)),"")</f>
        <v/>
      </c>
      <c r="BQ217" s="161" t="str">
        <f>IF($I217&lt;G$14,MIN(Payline!N$5/10,COUNTIF(N215:N217,$BM$1))+MIN(Payline!N$4/10,COUNTIF(N216:N218,$BM$1))+MIN(Payline!N$3/10,COUNTIF(N217:N219,$BM$1)),"")</f>
        <v/>
      </c>
    </row>
    <row r="218" spans="1:69">
      <c r="A218" s="90" t="s">
        <v>8</v>
      </c>
      <c r="B218" s="63">
        <v>6</v>
      </c>
      <c r="C218" s="90">
        <f t="shared" ca="1" si="54"/>
        <v>9.5</v>
      </c>
      <c r="D218" s="43">
        <f t="shared" ca="1" si="54"/>
        <v>9.3000000000000007</v>
      </c>
      <c r="E218" s="43">
        <f t="shared" ca="1" si="54"/>
        <v>9.5</v>
      </c>
      <c r="F218" s="43">
        <f t="shared" ca="1" si="54"/>
        <v>8.1999999999999993</v>
      </c>
      <c r="G218" s="89">
        <f t="shared" ca="1" si="54"/>
        <v>8.5</v>
      </c>
      <c r="I218" s="84">
        <v>214</v>
      </c>
      <c r="J218" s="83"/>
      <c r="K218" s="83"/>
      <c r="L218" s="83"/>
      <c r="M218" s="83"/>
      <c r="N218" s="83"/>
      <c r="P218" s="46">
        <v>214</v>
      </c>
      <c r="Q218" s="43" t="str">
        <f>IF($I218&lt;C$14,MIN(Payline!J$5/10,COUNTIF(J216:J218,$Q$1))+MIN(Payline!J$4/10,COUNTIF(J217:J219,$Q$1))+MIN(Payline!J$3/10,COUNTIF(J218:J220,$Q$1)),"")</f>
        <v/>
      </c>
      <c r="R218" s="43" t="str">
        <f>IF($I218&lt;D$14,MIN(Payline!K$5/10,COUNTIF(K216:K218,$Q$1))+MIN(Payline!K$4/10,COUNTIF(K217:K219,$Q$1))+MIN(Payline!K$3/10,COUNTIF(K218:K220,$Q$1)),"")</f>
        <v/>
      </c>
      <c r="S218" s="43" t="str">
        <f>IF($I218&lt;E$14,MIN(Payline!L$5/10,COUNTIF(L216:L218,$Q$1))+MIN(Payline!L$4/10,COUNTIF(L217:L219,$Q$1))+MIN(Payline!L$3/10,COUNTIF(L218:L220,$Q$1)),"")</f>
        <v/>
      </c>
      <c r="T218" s="43" t="str">
        <f>IF($I218&lt;F$14,MIN(Payline!M$5/10,COUNTIF(M216:M218,$Q$1))+MIN(Payline!M$4/10,COUNTIF(M217:M219,$Q$1))+MIN(Payline!M$3/10,COUNTIF(M218:M220,$Q$1)),"")</f>
        <v/>
      </c>
      <c r="U218" s="43" t="str">
        <f>IF($I218&lt;G$14,MIN(Payline!N$5/10,COUNTIF(N216:N218,$Q$1))+MIN(Payline!N$4/10,COUNTIF(N217:N219,$Q$1))+MIN(Payline!N$3/10,COUNTIF(N218:N220,$Q$1)),"")</f>
        <v/>
      </c>
      <c r="V218" s="46">
        <v>214</v>
      </c>
      <c r="W218" s="43" t="str">
        <f>IF($I218&lt;C$14,MIN(Payline!J$5/10,COUNTIF(J216:J218,$W$1))+MIN(Payline!J$4/10,COUNTIF(J217:J219,$W$1))+MIN(Payline!J$3/10,COUNTIF(J218:J220,$W$1)),"")</f>
        <v/>
      </c>
      <c r="X218" s="43" t="str">
        <f>IF($I218&lt;D$14,MIN(Payline!K$5/10,COUNTIF(K216:K218,$W$1))+MIN(Payline!K$4/10,COUNTIF(K217:K219,$W$1))+MIN(Payline!K$3/10,COUNTIF(K218:K220,$W$1)),"")</f>
        <v/>
      </c>
      <c r="Y218" s="43" t="str">
        <f>IF($I218&lt;E$14,MIN(Payline!L$5/10,COUNTIF(L216:L218,$W$1))+MIN(Payline!L$4/10,COUNTIF(L217:L219,$W$1))+MIN(Payline!L$3/10,COUNTIF(L218:L220,$W$1)),"")</f>
        <v/>
      </c>
      <c r="Z218" s="43" t="str">
        <f>IF($I218&lt;F$14,MIN(Payline!M$5/10,COUNTIF(M216:M218,$W$1))+MIN(Payline!M$4/10,COUNTIF(M217:M219,$W$1))+MIN(Payline!M$3/10,COUNTIF(M218:M220,$W$1)),"")</f>
        <v/>
      </c>
      <c r="AA218" s="43" t="str">
        <f>IF($I218&lt;G$14,MIN(Payline!N$5/10,COUNTIF(N216:N218,$W$1))+MIN(Payline!N$4/10,COUNTIF(N217:N219,$W$1))+MIN(Payline!N$3/10,COUNTIF(N218:N220,$W$1)),"")</f>
        <v/>
      </c>
      <c r="AB218" s="46">
        <v>214</v>
      </c>
      <c r="AC218" s="43" t="str">
        <f>IF($I218&lt;C$14,MIN(Payline!J$5/10,COUNTIF(J216:J218,$AC$1))+MIN(Payline!J$4/10,COUNTIF(J217:J219,$AC$1))+MIN(Payline!J$3/10,COUNTIF(J218:J220,$AC$1)),"")</f>
        <v/>
      </c>
      <c r="AD218" s="43" t="str">
        <f>IF($I218&lt;D$14,MIN(Payline!K$5/10,COUNTIF(K216:K218,$AC$1))+MIN(Payline!K$4/10,COUNTIF(K217:K219,$AC$1))+MIN(Payline!K$3/10,COUNTIF(K218:K220,$AC$1)),"")</f>
        <v/>
      </c>
      <c r="AE218" s="43" t="str">
        <f>IF($I218&lt;E$14,MIN(Payline!L$5/10,COUNTIF(L216:L218,$AC$1))+MIN(Payline!L$4/10,COUNTIF(L217:L219,$AC$1))+MIN(Payline!L$3/10,COUNTIF(L218:L220,$AC$1)),"")</f>
        <v/>
      </c>
      <c r="AF218" s="43" t="str">
        <f>IF($I218&lt;F$14,MIN(Payline!M$5/10,COUNTIF(M216:M218,$AC$1))+MIN(Payline!M$4/10,COUNTIF(M217:M219,$AC$1))+MIN(Payline!M$3/10,COUNTIF(M218:M220,$AC$1)),"")</f>
        <v/>
      </c>
      <c r="AG218" s="43" t="str">
        <f>IF($I218&lt;G$14,MIN(Payline!N$5/10,COUNTIF(N216:N218,$AC$1))+MIN(Payline!N$4/10,COUNTIF(N217:N219,$AC$1))+MIN(Payline!N$3/10,COUNTIF(N218:N220,$AC$1)),"")</f>
        <v/>
      </c>
      <c r="AH218" s="46">
        <v>214</v>
      </c>
      <c r="AI218" s="43" t="str">
        <f>IF($I218&lt;C$14,MIN(Payline!J$5/10,COUNTIF(J216:J218,$AI$1))+MIN(Payline!J$4/10,COUNTIF(J217:J219,$AI$1))+MIN(Payline!J$3/10,COUNTIF(J218:J220,$AI$1)),"")</f>
        <v/>
      </c>
      <c r="AJ218" s="43" t="str">
        <f>IF($I218&lt;D$14,MIN(Payline!K$5/10,COUNTIF(K216:K218,$AI$1))+MIN(Payline!K$4/10,COUNTIF(K217:K219,$AI$1))+MIN(Payline!K$3/10,COUNTIF(K218:K220,$AI$1)),"")</f>
        <v/>
      </c>
      <c r="AK218" s="43" t="str">
        <f>IF($I218&lt;E$14,MIN(Payline!L$5/10,COUNTIF(L216:L218,$AI$1))+MIN(Payline!L$4/10,COUNTIF(L217:L219,$AI$1))+MIN(Payline!L$3/10,COUNTIF(L218:L220,$AI$1)),"")</f>
        <v/>
      </c>
      <c r="AL218" s="43" t="str">
        <f>IF($I218&lt;F$14,MIN(Payline!M$5/10,COUNTIF(M216:M218,$AI$1))+MIN(Payline!M$4/10,COUNTIF(M217:M219,$AI$1))+MIN(Payline!M$3/10,COUNTIF(M218:M220,$AI$1)),"")</f>
        <v/>
      </c>
      <c r="AM218" s="43" t="str">
        <f>IF($I218&lt;G$14,MIN(Payline!N$5/10,COUNTIF(N216:N218,$AI$1))+MIN(Payline!N$4/10,COUNTIF(N217:N219,$AI$1))+MIN(Payline!N$3/10,COUNTIF(N218:N220,$AI$1)),"")</f>
        <v/>
      </c>
      <c r="AN218" s="46">
        <v>214</v>
      </c>
      <c r="AO218" s="43" t="str">
        <f>IF($I218&lt;C$14,MIN(Payline!J$5/10,COUNTIF(J216:J218,$AO$1))+MIN(Payline!J$4/10,COUNTIF(J217:J219,$AO$1))+MIN(Payline!J$3/10,COUNTIF(J218:J220,$AO$1)),"")</f>
        <v/>
      </c>
      <c r="AP218" s="43" t="str">
        <f>IF($I218&lt;D$14,MIN(Payline!K$5/10,COUNTIF(K216:K218,$AO$1))+MIN(Payline!K$4/10,COUNTIF(K217:K219,$AO$1))+MIN(Payline!K$3/10,COUNTIF(K218:K220,$AO$1)),"")</f>
        <v/>
      </c>
      <c r="AQ218" s="43" t="str">
        <f>IF($I218&lt;E$14,MIN(Payline!L$5/10,COUNTIF(L216:L218,$AO$1))+MIN(Payline!L$4/10,COUNTIF(L217:L219,$AO$1))+MIN(Payline!L$3/10,COUNTIF(L218:L220,$AO$1)),"")</f>
        <v/>
      </c>
      <c r="AR218" s="43" t="str">
        <f>IF($I218&lt;F$14,MIN(Payline!M$5/10,COUNTIF(M216:M218,$AO$1))+MIN(Payline!M$4/10,COUNTIF(M217:M219,$AO$1))+MIN(Payline!M$3/10,COUNTIF(M218:M220,$AO$1)),"")</f>
        <v/>
      </c>
      <c r="AS218" s="43" t="str">
        <f>IF($I218&lt;G$14,MIN(Payline!N$5/10,COUNTIF(N216:N218,$AO$1))+MIN(Payline!N$4/10,COUNTIF(N217:N219,$AO$1))+MIN(Payline!N$3/10,COUNTIF(N218:N220,$AO$1)),"")</f>
        <v/>
      </c>
      <c r="AT218" s="46">
        <v>214</v>
      </c>
      <c r="AU218" s="43" t="str">
        <f>IF($I218&lt;C$14,MIN(Payline!J$5/10,COUNTIF(J216:J218,$AU$1))+MIN(Payline!J$4/10,COUNTIF(J217:J219,$AU$1))+MIN(Payline!J$3/10,COUNTIF(J218:J220,$AU$1)),"")</f>
        <v/>
      </c>
      <c r="AV218" s="43" t="str">
        <f>IF($I218&lt;D$14,MIN(Payline!K$5/10,COUNTIF(K216:K218,$AU$1))+MIN(Payline!K$4/10,COUNTIF(K217:K219,$AU$1))+MIN(Payline!K$3/10,COUNTIF(K218:K220,$AU$1)),"")</f>
        <v/>
      </c>
      <c r="AW218" s="43" t="str">
        <f>IF($I218&lt;E$14,MIN(Payline!L$5/10,COUNTIF(L216:L218,$AU$1))+MIN(Payline!L$4/10,COUNTIF(L217:L219,$AU$1))+MIN(Payline!L$3/10,COUNTIF(L218:L220,$AU$1)),"")</f>
        <v/>
      </c>
      <c r="AX218" s="43" t="str">
        <f>IF($I218&lt;F$14,MIN(Payline!M$5/10,COUNTIF(M216:M218,$AU$1))+MIN(Payline!M$4/10,COUNTIF(M217:M219,$AU$1))+MIN(Payline!M$3/10,COUNTIF(M218:M220,$AU$1)),"")</f>
        <v/>
      </c>
      <c r="AY218" s="43" t="str">
        <f>IF($I218&lt;G$14,MIN(Payline!N$5/10,COUNTIF(N216:N218,$AU$1))+MIN(Payline!N$4/10,COUNTIF(N217:N219,$AU$1))+MIN(Payline!N$3/10,COUNTIF(N218:N220,$AU$1)),"")</f>
        <v/>
      </c>
      <c r="AZ218" s="46">
        <v>214</v>
      </c>
      <c r="BA218" s="43" t="str">
        <f>IF($I218&lt;C$14,MIN(Payline!J$5/10,COUNTIF(J216:J218,$BA$1))+MIN(Payline!J$4/10,COUNTIF(J217:J219,$BA$1))+MIN(Payline!J$3/10,COUNTIF(J218:J220,$BA$1)),"")</f>
        <v/>
      </c>
      <c r="BB218" s="43" t="str">
        <f>IF($I218&lt;D$14,MIN(Payline!K$5/10,COUNTIF(K216:K218,$BA$1))+MIN(Payline!K$4/10,COUNTIF(K217:K219,$BA$1))+MIN(Payline!K$3/10,COUNTIF(K218:K220,$BA$1)),"")</f>
        <v/>
      </c>
      <c r="BC218" s="43" t="str">
        <f>IF($I218&lt;E$14,MIN(Payline!L$5/10,COUNTIF(L216:L218,$BA$1))+MIN(Payline!L$4/10,COUNTIF(L217:L219,$BA$1))+MIN(Payline!L$3/10,COUNTIF(L218:L220,$BA$1)),"")</f>
        <v/>
      </c>
      <c r="BD218" s="43" t="str">
        <f>IF($I218&lt;F$14,MIN(Payline!M$5/10,COUNTIF(M216:M218,$BA$1))+MIN(Payline!M$4/10,COUNTIF(M217:M219,$BA$1))+MIN(Payline!M$3/10,COUNTIF(M218:M220,$BA$1)),"")</f>
        <v/>
      </c>
      <c r="BE218" s="43" t="str">
        <f>IF($I218&lt;G$14,MIN(Payline!N$5/10,COUNTIF(N216:N218,$BA$1))+MIN(Payline!N$4/10,COUNTIF(N217:N219,$BA$1))+MIN(Payline!N$3/10,COUNTIF(N218:N220,$BA$1)),"")</f>
        <v/>
      </c>
      <c r="BF218" s="46">
        <v>214</v>
      </c>
      <c r="BG218" s="43" t="str">
        <f>IF($I218&lt;C$14,MIN(Payline!J$5/10,COUNTIF(J216:J218,$BG$1))+MIN(Payline!J$4/10,COUNTIF(J217:J219,$BG$1))+MIN(Payline!J$3/10,COUNTIF(J218:J220,$BG$1)),"")</f>
        <v/>
      </c>
      <c r="BH218" s="43" t="str">
        <f>IF($I218&lt;D$14,MIN(Payline!K$5/10,COUNTIF(K216:K218,$BG$1))+MIN(Payline!K$4/10,COUNTIF(K217:K219,$BG$1))+MIN(Payline!K$3/10,COUNTIF(K218:K220,$BG$1)),"")</f>
        <v/>
      </c>
      <c r="BI218" s="43" t="str">
        <f>IF($I218&lt;E$14,MIN(Payline!L$5/10,COUNTIF(L216:L218,$BG$1))+MIN(Payline!L$4/10,COUNTIF(L217:L219,$BG$1))+MIN(Payline!L$3/10,COUNTIF(L218:L220,$BG$1)),"")</f>
        <v/>
      </c>
      <c r="BJ218" s="43" t="str">
        <f>IF($I218&lt;F$14,MIN(Payline!M$5/10,COUNTIF(M216:M218,$BG$1))+MIN(Payline!M$4/10,COUNTIF(M217:M219,$BG$1))+MIN(Payline!M$3/10,COUNTIF(M218:M220,$BG$1)),"")</f>
        <v/>
      </c>
      <c r="BK218" s="43" t="str">
        <f>IF($I218&lt;G$14,MIN(Payline!N$5/10,COUNTIF(N216:N218,$BG$1))+MIN(Payline!N$4/10,COUNTIF(N217:N219,$BG$1))+MIN(Payline!N$3/10,COUNTIF(N218:N220,$BG$1)),"")</f>
        <v/>
      </c>
      <c r="BL218" s="46">
        <v>214</v>
      </c>
      <c r="BM218" s="43" t="str">
        <f>IF($I218&lt;C$14,MIN(Payline!J$5/10,COUNTIF(J216:J218,$BM$1))+MIN(Payline!J$4/10,COUNTIF(J217:J219,$BM$1))+MIN(Payline!J$3/10,COUNTIF(J218:J220,$BM$1)),"")</f>
        <v/>
      </c>
      <c r="BN218" s="43" t="str">
        <f>IF($I218&lt;D$14,MIN(Payline!K$5/10,COUNTIF(K216:K218,$BM$1))+MIN(Payline!K$4/10,COUNTIF(K217:K219,$BM$1))+MIN(Payline!K$3/10,COUNTIF(K218:K220,$BM$1)),"")</f>
        <v/>
      </c>
      <c r="BO218" s="43" t="str">
        <f>IF($I218&lt;E$14,MIN(Payline!L$5/10,COUNTIF(L216:L218,$BM$1))+MIN(Payline!L$4/10,COUNTIF(L217:L219,$BM$1))+MIN(Payline!L$3/10,COUNTIF(L218:L220,$BM$1)),"")</f>
        <v/>
      </c>
      <c r="BP218" s="43" t="str">
        <f>IF($I218&lt;F$14,MIN(Payline!M$5/10,COUNTIF(M216:M218,$BM$1))+MIN(Payline!M$4/10,COUNTIF(M217:M219,$BM$1))+MIN(Payline!M$3/10,COUNTIF(M218:M220,$BM$1)),"")</f>
        <v/>
      </c>
      <c r="BQ218" s="161" t="str">
        <f>IF($I218&lt;G$14,MIN(Payline!N$5/10,COUNTIF(N216:N218,$BM$1))+MIN(Payline!N$4/10,COUNTIF(N217:N219,$BM$1))+MIN(Payline!N$3/10,COUNTIF(N218:N220,$BM$1)),"")</f>
        <v/>
      </c>
    </row>
    <row r="219" spans="1:69">
      <c r="A219" s="90" t="s">
        <v>7</v>
      </c>
      <c r="B219" s="63">
        <v>7</v>
      </c>
      <c r="C219" s="90">
        <f t="shared" ca="1" si="54"/>
        <v>5.8</v>
      </c>
      <c r="D219" s="43">
        <f t="shared" ca="1" si="54"/>
        <v>6.4</v>
      </c>
      <c r="E219" s="43">
        <f t="shared" ca="1" si="54"/>
        <v>5.8</v>
      </c>
      <c r="F219" s="43">
        <f t="shared" ca="1" si="54"/>
        <v>5.8</v>
      </c>
      <c r="G219" s="89">
        <f t="shared" ca="1" si="54"/>
        <v>5.8</v>
      </c>
      <c r="I219" s="84">
        <v>215</v>
      </c>
      <c r="J219" s="83"/>
      <c r="K219" s="83"/>
      <c r="L219" s="83"/>
      <c r="M219" s="83"/>
      <c r="N219" s="83"/>
      <c r="P219" s="46">
        <v>215</v>
      </c>
      <c r="Q219" s="43" t="str">
        <f>IF($I219&lt;C$14,MIN(Payline!J$5/10,COUNTIF(J217:J219,$Q$1))+MIN(Payline!J$4/10,COUNTIF(J218:J220,$Q$1))+MIN(Payline!J$3/10,COUNTIF(J219:J221,$Q$1)),"")</f>
        <v/>
      </c>
      <c r="R219" s="43" t="str">
        <f>IF($I219&lt;D$14,MIN(Payline!K$5/10,COUNTIF(K217:K219,$Q$1))+MIN(Payline!K$4/10,COUNTIF(K218:K220,$Q$1))+MIN(Payline!K$3/10,COUNTIF(K219:K221,$Q$1)),"")</f>
        <v/>
      </c>
      <c r="S219" s="43" t="str">
        <f>IF($I219&lt;E$14,MIN(Payline!L$5/10,COUNTIF(L217:L219,$Q$1))+MIN(Payline!L$4/10,COUNTIF(L218:L220,$Q$1))+MIN(Payline!L$3/10,COUNTIF(L219:L221,$Q$1)),"")</f>
        <v/>
      </c>
      <c r="T219" s="43" t="str">
        <f>IF($I219&lt;F$14,MIN(Payline!M$5/10,COUNTIF(M217:M219,$Q$1))+MIN(Payline!M$4/10,COUNTIF(M218:M220,$Q$1))+MIN(Payline!M$3/10,COUNTIF(M219:M221,$Q$1)),"")</f>
        <v/>
      </c>
      <c r="U219" s="43" t="str">
        <f>IF($I219&lt;G$14,MIN(Payline!N$5/10,COUNTIF(N217:N219,$Q$1))+MIN(Payline!N$4/10,COUNTIF(N218:N220,$Q$1))+MIN(Payline!N$3/10,COUNTIF(N219:N221,$Q$1)),"")</f>
        <v/>
      </c>
      <c r="V219" s="46">
        <v>215</v>
      </c>
      <c r="W219" s="43" t="str">
        <f>IF($I219&lt;C$14,MIN(Payline!J$5/10,COUNTIF(J217:J219,$W$1))+MIN(Payline!J$4/10,COUNTIF(J218:J220,$W$1))+MIN(Payline!J$3/10,COUNTIF(J219:J221,$W$1)),"")</f>
        <v/>
      </c>
      <c r="X219" s="43" t="str">
        <f>IF($I219&lt;D$14,MIN(Payline!K$5/10,COUNTIF(K217:K219,$W$1))+MIN(Payline!K$4/10,COUNTIF(K218:K220,$W$1))+MIN(Payline!K$3/10,COUNTIF(K219:K221,$W$1)),"")</f>
        <v/>
      </c>
      <c r="Y219" s="43" t="str">
        <f>IF($I219&lt;E$14,MIN(Payline!L$5/10,COUNTIF(L217:L219,$W$1))+MIN(Payline!L$4/10,COUNTIF(L218:L220,$W$1))+MIN(Payline!L$3/10,COUNTIF(L219:L221,$W$1)),"")</f>
        <v/>
      </c>
      <c r="Z219" s="43" t="str">
        <f>IF($I219&lt;F$14,MIN(Payline!M$5/10,COUNTIF(M217:M219,$W$1))+MIN(Payline!M$4/10,COUNTIF(M218:M220,$W$1))+MIN(Payline!M$3/10,COUNTIF(M219:M221,$W$1)),"")</f>
        <v/>
      </c>
      <c r="AA219" s="43" t="str">
        <f>IF($I219&lt;G$14,MIN(Payline!N$5/10,COUNTIF(N217:N219,$W$1))+MIN(Payline!N$4/10,COUNTIF(N218:N220,$W$1))+MIN(Payline!N$3/10,COUNTIF(N219:N221,$W$1)),"")</f>
        <v/>
      </c>
      <c r="AB219" s="46">
        <v>215</v>
      </c>
      <c r="AC219" s="43" t="str">
        <f>IF($I219&lt;C$14,MIN(Payline!J$5/10,COUNTIF(J217:J219,$AC$1))+MIN(Payline!J$4/10,COUNTIF(J218:J220,$AC$1))+MIN(Payline!J$3/10,COUNTIF(J219:J221,$AC$1)),"")</f>
        <v/>
      </c>
      <c r="AD219" s="43" t="str">
        <f>IF($I219&lt;D$14,MIN(Payline!K$5/10,COUNTIF(K217:K219,$AC$1))+MIN(Payline!K$4/10,COUNTIF(K218:K220,$AC$1))+MIN(Payline!K$3/10,COUNTIF(K219:K221,$AC$1)),"")</f>
        <v/>
      </c>
      <c r="AE219" s="43" t="str">
        <f>IF($I219&lt;E$14,MIN(Payline!L$5/10,COUNTIF(L217:L219,$AC$1))+MIN(Payline!L$4/10,COUNTIF(L218:L220,$AC$1))+MIN(Payline!L$3/10,COUNTIF(L219:L221,$AC$1)),"")</f>
        <v/>
      </c>
      <c r="AF219" s="43" t="str">
        <f>IF($I219&lt;F$14,MIN(Payline!M$5/10,COUNTIF(M217:M219,$AC$1))+MIN(Payline!M$4/10,COUNTIF(M218:M220,$AC$1))+MIN(Payline!M$3/10,COUNTIF(M219:M221,$AC$1)),"")</f>
        <v/>
      </c>
      <c r="AG219" s="43" t="str">
        <f>IF($I219&lt;G$14,MIN(Payline!N$5/10,COUNTIF(N217:N219,$AC$1))+MIN(Payline!N$4/10,COUNTIF(N218:N220,$AC$1))+MIN(Payline!N$3/10,COUNTIF(N219:N221,$AC$1)),"")</f>
        <v/>
      </c>
      <c r="AH219" s="46">
        <v>215</v>
      </c>
      <c r="AI219" s="43" t="str">
        <f>IF($I219&lt;C$14,MIN(Payline!J$5/10,COUNTIF(J217:J219,$AI$1))+MIN(Payline!J$4/10,COUNTIF(J218:J220,$AI$1))+MIN(Payline!J$3/10,COUNTIF(J219:J221,$AI$1)),"")</f>
        <v/>
      </c>
      <c r="AJ219" s="43" t="str">
        <f>IF($I219&lt;D$14,MIN(Payline!K$5/10,COUNTIF(K217:K219,$AI$1))+MIN(Payline!K$4/10,COUNTIF(K218:K220,$AI$1))+MIN(Payline!K$3/10,COUNTIF(K219:K221,$AI$1)),"")</f>
        <v/>
      </c>
      <c r="AK219" s="43" t="str">
        <f>IF($I219&lt;E$14,MIN(Payline!L$5/10,COUNTIF(L217:L219,$AI$1))+MIN(Payline!L$4/10,COUNTIF(L218:L220,$AI$1))+MIN(Payline!L$3/10,COUNTIF(L219:L221,$AI$1)),"")</f>
        <v/>
      </c>
      <c r="AL219" s="43" t="str">
        <f>IF($I219&lt;F$14,MIN(Payline!M$5/10,COUNTIF(M217:M219,$AI$1))+MIN(Payline!M$4/10,COUNTIF(M218:M220,$AI$1))+MIN(Payline!M$3/10,COUNTIF(M219:M221,$AI$1)),"")</f>
        <v/>
      </c>
      <c r="AM219" s="43" t="str">
        <f>IF($I219&lt;G$14,MIN(Payline!N$5/10,COUNTIF(N217:N219,$AI$1))+MIN(Payline!N$4/10,COUNTIF(N218:N220,$AI$1))+MIN(Payline!N$3/10,COUNTIF(N219:N221,$AI$1)),"")</f>
        <v/>
      </c>
      <c r="AN219" s="46">
        <v>215</v>
      </c>
      <c r="AO219" s="43" t="str">
        <f>IF($I219&lt;C$14,MIN(Payline!J$5/10,COUNTIF(J217:J219,$AO$1))+MIN(Payline!J$4/10,COUNTIF(J218:J220,$AO$1))+MIN(Payline!J$3/10,COUNTIF(J219:J221,$AO$1)),"")</f>
        <v/>
      </c>
      <c r="AP219" s="43" t="str">
        <f>IF($I219&lt;D$14,MIN(Payline!K$5/10,COUNTIF(K217:K219,$AO$1))+MIN(Payline!K$4/10,COUNTIF(K218:K220,$AO$1))+MIN(Payline!K$3/10,COUNTIF(K219:K221,$AO$1)),"")</f>
        <v/>
      </c>
      <c r="AQ219" s="43" t="str">
        <f>IF($I219&lt;E$14,MIN(Payline!L$5/10,COUNTIF(L217:L219,$AO$1))+MIN(Payline!L$4/10,COUNTIF(L218:L220,$AO$1))+MIN(Payline!L$3/10,COUNTIF(L219:L221,$AO$1)),"")</f>
        <v/>
      </c>
      <c r="AR219" s="43" t="str">
        <f>IF($I219&lt;F$14,MIN(Payline!M$5/10,COUNTIF(M217:M219,$AO$1))+MIN(Payline!M$4/10,COUNTIF(M218:M220,$AO$1))+MIN(Payline!M$3/10,COUNTIF(M219:M221,$AO$1)),"")</f>
        <v/>
      </c>
      <c r="AS219" s="43" t="str">
        <f>IF($I219&lt;G$14,MIN(Payline!N$5/10,COUNTIF(N217:N219,$AO$1))+MIN(Payline!N$4/10,COUNTIF(N218:N220,$AO$1))+MIN(Payline!N$3/10,COUNTIF(N219:N221,$AO$1)),"")</f>
        <v/>
      </c>
      <c r="AT219" s="46">
        <v>215</v>
      </c>
      <c r="AU219" s="43" t="str">
        <f>IF($I219&lt;C$14,MIN(Payline!J$5/10,COUNTIF(J217:J219,$AU$1))+MIN(Payline!J$4/10,COUNTIF(J218:J220,$AU$1))+MIN(Payline!J$3/10,COUNTIF(J219:J221,$AU$1)),"")</f>
        <v/>
      </c>
      <c r="AV219" s="43" t="str">
        <f>IF($I219&lt;D$14,MIN(Payline!K$5/10,COUNTIF(K217:K219,$AU$1))+MIN(Payline!K$4/10,COUNTIF(K218:K220,$AU$1))+MIN(Payline!K$3/10,COUNTIF(K219:K221,$AU$1)),"")</f>
        <v/>
      </c>
      <c r="AW219" s="43" t="str">
        <f>IF($I219&lt;E$14,MIN(Payline!L$5/10,COUNTIF(L217:L219,$AU$1))+MIN(Payline!L$4/10,COUNTIF(L218:L220,$AU$1))+MIN(Payline!L$3/10,COUNTIF(L219:L221,$AU$1)),"")</f>
        <v/>
      </c>
      <c r="AX219" s="43" t="str">
        <f>IF($I219&lt;F$14,MIN(Payline!M$5/10,COUNTIF(M217:M219,$AU$1))+MIN(Payline!M$4/10,COUNTIF(M218:M220,$AU$1))+MIN(Payline!M$3/10,COUNTIF(M219:M221,$AU$1)),"")</f>
        <v/>
      </c>
      <c r="AY219" s="43" t="str">
        <f>IF($I219&lt;G$14,MIN(Payline!N$5/10,COUNTIF(N217:N219,$AU$1))+MIN(Payline!N$4/10,COUNTIF(N218:N220,$AU$1))+MIN(Payline!N$3/10,COUNTIF(N219:N221,$AU$1)),"")</f>
        <v/>
      </c>
      <c r="AZ219" s="46">
        <v>215</v>
      </c>
      <c r="BA219" s="43" t="str">
        <f>IF($I219&lt;C$14,MIN(Payline!J$5/10,COUNTIF(J217:J219,$BA$1))+MIN(Payline!J$4/10,COUNTIF(J218:J220,$BA$1))+MIN(Payline!J$3/10,COUNTIF(J219:J221,$BA$1)),"")</f>
        <v/>
      </c>
      <c r="BB219" s="43" t="str">
        <f>IF($I219&lt;D$14,MIN(Payline!K$5/10,COUNTIF(K217:K219,$BA$1))+MIN(Payline!K$4/10,COUNTIF(K218:K220,$BA$1))+MIN(Payline!K$3/10,COUNTIF(K219:K221,$BA$1)),"")</f>
        <v/>
      </c>
      <c r="BC219" s="43" t="str">
        <f>IF($I219&lt;E$14,MIN(Payline!L$5/10,COUNTIF(L217:L219,$BA$1))+MIN(Payline!L$4/10,COUNTIF(L218:L220,$BA$1))+MIN(Payline!L$3/10,COUNTIF(L219:L221,$BA$1)),"")</f>
        <v/>
      </c>
      <c r="BD219" s="43" t="str">
        <f>IF($I219&lt;F$14,MIN(Payline!M$5/10,COUNTIF(M217:M219,$BA$1))+MIN(Payline!M$4/10,COUNTIF(M218:M220,$BA$1))+MIN(Payline!M$3/10,COUNTIF(M219:M221,$BA$1)),"")</f>
        <v/>
      </c>
      <c r="BE219" s="43" t="str">
        <f>IF($I219&lt;G$14,MIN(Payline!N$5/10,COUNTIF(N217:N219,$BA$1))+MIN(Payline!N$4/10,COUNTIF(N218:N220,$BA$1))+MIN(Payline!N$3/10,COUNTIF(N219:N221,$BA$1)),"")</f>
        <v/>
      </c>
      <c r="BF219" s="46">
        <v>215</v>
      </c>
      <c r="BG219" s="43" t="str">
        <f>IF($I219&lt;C$14,MIN(Payline!J$5/10,COUNTIF(J217:J219,$BG$1))+MIN(Payline!J$4/10,COUNTIF(J218:J220,$BG$1))+MIN(Payline!J$3/10,COUNTIF(J219:J221,$BG$1)),"")</f>
        <v/>
      </c>
      <c r="BH219" s="43" t="str">
        <f>IF($I219&lt;D$14,MIN(Payline!K$5/10,COUNTIF(K217:K219,$BG$1))+MIN(Payline!K$4/10,COUNTIF(K218:K220,$BG$1))+MIN(Payline!K$3/10,COUNTIF(K219:K221,$BG$1)),"")</f>
        <v/>
      </c>
      <c r="BI219" s="43" t="str">
        <f>IF($I219&lt;E$14,MIN(Payline!L$5/10,COUNTIF(L217:L219,$BG$1))+MIN(Payline!L$4/10,COUNTIF(L218:L220,$BG$1))+MIN(Payline!L$3/10,COUNTIF(L219:L221,$BG$1)),"")</f>
        <v/>
      </c>
      <c r="BJ219" s="43" t="str">
        <f>IF($I219&lt;F$14,MIN(Payline!M$5/10,COUNTIF(M217:M219,$BG$1))+MIN(Payline!M$4/10,COUNTIF(M218:M220,$BG$1))+MIN(Payline!M$3/10,COUNTIF(M219:M221,$BG$1)),"")</f>
        <v/>
      </c>
      <c r="BK219" s="43" t="str">
        <f>IF($I219&lt;G$14,MIN(Payline!N$5/10,COUNTIF(N217:N219,$BG$1))+MIN(Payline!N$4/10,COUNTIF(N218:N220,$BG$1))+MIN(Payline!N$3/10,COUNTIF(N219:N221,$BG$1)),"")</f>
        <v/>
      </c>
      <c r="BL219" s="46">
        <v>215</v>
      </c>
      <c r="BM219" s="43" t="str">
        <f>IF($I219&lt;C$14,MIN(Payline!J$5/10,COUNTIF(J217:J219,$BM$1))+MIN(Payline!J$4/10,COUNTIF(J218:J220,$BM$1))+MIN(Payline!J$3/10,COUNTIF(J219:J221,$BM$1)),"")</f>
        <v/>
      </c>
      <c r="BN219" s="43" t="str">
        <f>IF($I219&lt;D$14,MIN(Payline!K$5/10,COUNTIF(K217:K219,$BM$1))+MIN(Payline!K$4/10,COUNTIF(K218:K220,$BM$1))+MIN(Payline!K$3/10,COUNTIF(K219:K221,$BM$1)),"")</f>
        <v/>
      </c>
      <c r="BO219" s="43" t="str">
        <f>IF($I219&lt;E$14,MIN(Payline!L$5/10,COUNTIF(L217:L219,$BM$1))+MIN(Payline!L$4/10,COUNTIF(L218:L220,$BM$1))+MIN(Payline!L$3/10,COUNTIF(L219:L221,$BM$1)),"")</f>
        <v/>
      </c>
      <c r="BP219" s="43" t="str">
        <f>IF($I219&lt;F$14,MIN(Payline!M$5/10,COUNTIF(M217:M219,$BM$1))+MIN(Payline!M$4/10,COUNTIF(M218:M220,$BM$1))+MIN(Payline!M$3/10,COUNTIF(M219:M221,$BM$1)),"")</f>
        <v/>
      </c>
      <c r="BQ219" s="161" t="str">
        <f>IF($I219&lt;G$14,MIN(Payline!N$5/10,COUNTIF(N217:N219,$BM$1))+MIN(Payline!N$4/10,COUNTIF(N218:N220,$BM$1))+MIN(Payline!N$3/10,COUNTIF(N219:N221,$BM$1)),"")</f>
        <v/>
      </c>
    </row>
    <row r="220" spans="1:69">
      <c r="A220" s="90" t="s">
        <v>6</v>
      </c>
      <c r="B220" s="63">
        <v>8</v>
      </c>
      <c r="C220" s="90">
        <f t="shared" ca="1" si="54"/>
        <v>36</v>
      </c>
      <c r="D220" s="43">
        <f t="shared" ca="1" si="54"/>
        <v>36</v>
      </c>
      <c r="E220" s="43">
        <f t="shared" ca="1" si="54"/>
        <v>36</v>
      </c>
      <c r="F220" s="43">
        <f t="shared" ca="1" si="54"/>
        <v>36</v>
      </c>
      <c r="G220" s="89">
        <f t="shared" ca="1" si="54"/>
        <v>36</v>
      </c>
      <c r="I220" s="84">
        <v>216</v>
      </c>
      <c r="J220" s="83"/>
      <c r="K220" s="83"/>
      <c r="L220" s="83"/>
      <c r="M220" s="83"/>
      <c r="N220" s="83"/>
      <c r="P220" s="46">
        <v>216</v>
      </c>
      <c r="Q220" s="43" t="str">
        <f>IF($I220&lt;C$14,MIN(Payline!J$5/10,COUNTIF(J218:J220,$Q$1))+MIN(Payline!J$4/10,COUNTIF(J219:J221,$Q$1))+MIN(Payline!J$3/10,COUNTIF(J220:J222,$Q$1)),"")</f>
        <v/>
      </c>
      <c r="R220" s="43" t="str">
        <f>IF($I220&lt;D$14,MIN(Payline!K$5/10,COUNTIF(K218:K220,$Q$1))+MIN(Payline!K$4/10,COUNTIF(K219:K221,$Q$1))+MIN(Payline!K$3/10,COUNTIF(K220:K222,$Q$1)),"")</f>
        <v/>
      </c>
      <c r="S220" s="43" t="str">
        <f>IF($I220&lt;E$14,MIN(Payline!L$5/10,COUNTIF(L218:L220,$Q$1))+MIN(Payline!L$4/10,COUNTIF(L219:L221,$Q$1))+MIN(Payline!L$3/10,COUNTIF(L220:L222,$Q$1)),"")</f>
        <v/>
      </c>
      <c r="T220" s="43" t="str">
        <f>IF($I220&lt;F$14,MIN(Payline!M$5/10,COUNTIF(M218:M220,$Q$1))+MIN(Payline!M$4/10,COUNTIF(M219:M221,$Q$1))+MIN(Payline!M$3/10,COUNTIF(M220:M222,$Q$1)),"")</f>
        <v/>
      </c>
      <c r="U220" s="43" t="str">
        <f>IF($I220&lt;G$14,MIN(Payline!N$5/10,COUNTIF(N218:N220,$Q$1))+MIN(Payline!N$4/10,COUNTIF(N219:N221,$Q$1))+MIN(Payline!N$3/10,COUNTIF(N220:N222,$Q$1)),"")</f>
        <v/>
      </c>
      <c r="V220" s="46">
        <v>216</v>
      </c>
      <c r="W220" s="43" t="str">
        <f>IF($I220&lt;C$14,MIN(Payline!J$5/10,COUNTIF(J218:J220,$W$1))+MIN(Payline!J$4/10,COUNTIF(J219:J221,$W$1))+MIN(Payline!J$3/10,COUNTIF(J220:J222,$W$1)),"")</f>
        <v/>
      </c>
      <c r="X220" s="43" t="str">
        <f>IF($I220&lt;D$14,MIN(Payline!K$5/10,COUNTIF(K218:K220,$W$1))+MIN(Payline!K$4/10,COUNTIF(K219:K221,$W$1))+MIN(Payline!K$3/10,COUNTIF(K220:K222,$W$1)),"")</f>
        <v/>
      </c>
      <c r="Y220" s="43" t="str">
        <f>IF($I220&lt;E$14,MIN(Payline!L$5/10,COUNTIF(L218:L220,$W$1))+MIN(Payline!L$4/10,COUNTIF(L219:L221,$W$1))+MIN(Payline!L$3/10,COUNTIF(L220:L222,$W$1)),"")</f>
        <v/>
      </c>
      <c r="Z220" s="43" t="str">
        <f>IF($I220&lt;F$14,MIN(Payline!M$5/10,COUNTIF(M218:M220,$W$1))+MIN(Payline!M$4/10,COUNTIF(M219:M221,$W$1))+MIN(Payline!M$3/10,COUNTIF(M220:M222,$W$1)),"")</f>
        <v/>
      </c>
      <c r="AA220" s="43" t="str">
        <f>IF($I220&lt;G$14,MIN(Payline!N$5/10,COUNTIF(N218:N220,$W$1))+MIN(Payline!N$4/10,COUNTIF(N219:N221,$W$1))+MIN(Payline!N$3/10,COUNTIF(N220:N222,$W$1)),"")</f>
        <v/>
      </c>
      <c r="AB220" s="46">
        <v>216</v>
      </c>
      <c r="AC220" s="43" t="str">
        <f>IF($I220&lt;C$14,MIN(Payline!J$5/10,COUNTIF(J218:J220,$AC$1))+MIN(Payline!J$4/10,COUNTIF(J219:J221,$AC$1))+MIN(Payline!J$3/10,COUNTIF(J220:J222,$AC$1)),"")</f>
        <v/>
      </c>
      <c r="AD220" s="43" t="str">
        <f>IF($I220&lt;D$14,MIN(Payline!K$5/10,COUNTIF(K218:K220,$AC$1))+MIN(Payline!K$4/10,COUNTIF(K219:K221,$AC$1))+MIN(Payline!K$3/10,COUNTIF(K220:K222,$AC$1)),"")</f>
        <v/>
      </c>
      <c r="AE220" s="43" t="str">
        <f>IF($I220&lt;E$14,MIN(Payline!L$5/10,COUNTIF(L218:L220,$AC$1))+MIN(Payline!L$4/10,COUNTIF(L219:L221,$AC$1))+MIN(Payline!L$3/10,COUNTIF(L220:L222,$AC$1)),"")</f>
        <v/>
      </c>
      <c r="AF220" s="43" t="str">
        <f>IF($I220&lt;F$14,MIN(Payline!M$5/10,COUNTIF(M218:M220,$AC$1))+MIN(Payline!M$4/10,COUNTIF(M219:M221,$AC$1))+MIN(Payline!M$3/10,COUNTIF(M220:M222,$AC$1)),"")</f>
        <v/>
      </c>
      <c r="AG220" s="43" t="str">
        <f>IF($I220&lt;G$14,MIN(Payline!N$5/10,COUNTIF(N218:N220,$AC$1))+MIN(Payline!N$4/10,COUNTIF(N219:N221,$AC$1))+MIN(Payline!N$3/10,COUNTIF(N220:N222,$AC$1)),"")</f>
        <v/>
      </c>
      <c r="AH220" s="46">
        <v>216</v>
      </c>
      <c r="AI220" s="43" t="str">
        <f>IF($I220&lt;C$14,MIN(Payline!J$5/10,COUNTIF(J218:J220,$AI$1))+MIN(Payline!J$4/10,COUNTIF(J219:J221,$AI$1))+MIN(Payline!J$3/10,COUNTIF(J220:J222,$AI$1)),"")</f>
        <v/>
      </c>
      <c r="AJ220" s="43" t="str">
        <f>IF($I220&lt;D$14,MIN(Payline!K$5/10,COUNTIF(K218:K220,$AI$1))+MIN(Payline!K$4/10,COUNTIF(K219:K221,$AI$1))+MIN(Payline!K$3/10,COUNTIF(K220:K222,$AI$1)),"")</f>
        <v/>
      </c>
      <c r="AK220" s="43" t="str">
        <f>IF($I220&lt;E$14,MIN(Payline!L$5/10,COUNTIF(L218:L220,$AI$1))+MIN(Payline!L$4/10,COUNTIF(L219:L221,$AI$1))+MIN(Payline!L$3/10,COUNTIF(L220:L222,$AI$1)),"")</f>
        <v/>
      </c>
      <c r="AL220" s="43" t="str">
        <f>IF($I220&lt;F$14,MIN(Payline!M$5/10,COUNTIF(M218:M220,$AI$1))+MIN(Payline!M$4/10,COUNTIF(M219:M221,$AI$1))+MIN(Payline!M$3/10,COUNTIF(M220:M222,$AI$1)),"")</f>
        <v/>
      </c>
      <c r="AM220" s="43" t="str">
        <f>IF($I220&lt;G$14,MIN(Payline!N$5/10,COUNTIF(N218:N220,$AI$1))+MIN(Payline!N$4/10,COUNTIF(N219:N221,$AI$1))+MIN(Payline!N$3/10,COUNTIF(N220:N222,$AI$1)),"")</f>
        <v/>
      </c>
      <c r="AN220" s="46">
        <v>216</v>
      </c>
      <c r="AO220" s="43" t="str">
        <f>IF($I220&lt;C$14,MIN(Payline!J$5/10,COUNTIF(J218:J220,$AO$1))+MIN(Payline!J$4/10,COUNTIF(J219:J221,$AO$1))+MIN(Payline!J$3/10,COUNTIF(J220:J222,$AO$1)),"")</f>
        <v/>
      </c>
      <c r="AP220" s="43" t="str">
        <f>IF($I220&lt;D$14,MIN(Payline!K$5/10,COUNTIF(K218:K220,$AO$1))+MIN(Payline!K$4/10,COUNTIF(K219:K221,$AO$1))+MIN(Payline!K$3/10,COUNTIF(K220:K222,$AO$1)),"")</f>
        <v/>
      </c>
      <c r="AQ220" s="43" t="str">
        <f>IF($I220&lt;E$14,MIN(Payline!L$5/10,COUNTIF(L218:L220,$AO$1))+MIN(Payline!L$4/10,COUNTIF(L219:L221,$AO$1))+MIN(Payline!L$3/10,COUNTIF(L220:L222,$AO$1)),"")</f>
        <v/>
      </c>
      <c r="AR220" s="43" t="str">
        <f>IF($I220&lt;F$14,MIN(Payline!M$5/10,COUNTIF(M218:M220,$AO$1))+MIN(Payline!M$4/10,COUNTIF(M219:M221,$AO$1))+MIN(Payline!M$3/10,COUNTIF(M220:M222,$AO$1)),"")</f>
        <v/>
      </c>
      <c r="AS220" s="43" t="str">
        <f>IF($I220&lt;G$14,MIN(Payline!N$5/10,COUNTIF(N218:N220,$AO$1))+MIN(Payline!N$4/10,COUNTIF(N219:N221,$AO$1))+MIN(Payline!N$3/10,COUNTIF(N220:N222,$AO$1)),"")</f>
        <v/>
      </c>
      <c r="AT220" s="46">
        <v>216</v>
      </c>
      <c r="AU220" s="43" t="str">
        <f>IF($I220&lt;C$14,MIN(Payline!J$5/10,COUNTIF(J218:J220,$AU$1))+MIN(Payline!J$4/10,COUNTIF(J219:J221,$AU$1))+MIN(Payline!J$3/10,COUNTIF(J220:J222,$AU$1)),"")</f>
        <v/>
      </c>
      <c r="AV220" s="43" t="str">
        <f>IF($I220&lt;D$14,MIN(Payline!K$5/10,COUNTIF(K218:K220,$AU$1))+MIN(Payline!K$4/10,COUNTIF(K219:K221,$AU$1))+MIN(Payline!K$3/10,COUNTIF(K220:K222,$AU$1)),"")</f>
        <v/>
      </c>
      <c r="AW220" s="43" t="str">
        <f>IF($I220&lt;E$14,MIN(Payline!L$5/10,COUNTIF(L218:L220,$AU$1))+MIN(Payline!L$4/10,COUNTIF(L219:L221,$AU$1))+MIN(Payline!L$3/10,COUNTIF(L220:L222,$AU$1)),"")</f>
        <v/>
      </c>
      <c r="AX220" s="43" t="str">
        <f>IF($I220&lt;F$14,MIN(Payline!M$5/10,COUNTIF(M218:M220,$AU$1))+MIN(Payline!M$4/10,COUNTIF(M219:M221,$AU$1))+MIN(Payline!M$3/10,COUNTIF(M220:M222,$AU$1)),"")</f>
        <v/>
      </c>
      <c r="AY220" s="43" t="str">
        <f>IF($I220&lt;G$14,MIN(Payline!N$5/10,COUNTIF(N218:N220,$AU$1))+MIN(Payline!N$4/10,COUNTIF(N219:N221,$AU$1))+MIN(Payline!N$3/10,COUNTIF(N220:N222,$AU$1)),"")</f>
        <v/>
      </c>
      <c r="AZ220" s="46">
        <v>216</v>
      </c>
      <c r="BA220" s="43" t="str">
        <f>IF($I220&lt;C$14,MIN(Payline!J$5/10,COUNTIF(J218:J220,$BA$1))+MIN(Payline!J$4/10,COUNTIF(J219:J221,$BA$1))+MIN(Payline!J$3/10,COUNTIF(J220:J222,$BA$1)),"")</f>
        <v/>
      </c>
      <c r="BB220" s="43" t="str">
        <f>IF($I220&lt;D$14,MIN(Payline!K$5/10,COUNTIF(K218:K220,$BA$1))+MIN(Payline!K$4/10,COUNTIF(K219:K221,$BA$1))+MIN(Payline!K$3/10,COUNTIF(K220:K222,$BA$1)),"")</f>
        <v/>
      </c>
      <c r="BC220" s="43" t="str">
        <f>IF($I220&lt;E$14,MIN(Payline!L$5/10,COUNTIF(L218:L220,$BA$1))+MIN(Payline!L$4/10,COUNTIF(L219:L221,$BA$1))+MIN(Payline!L$3/10,COUNTIF(L220:L222,$BA$1)),"")</f>
        <v/>
      </c>
      <c r="BD220" s="43" t="str">
        <f>IF($I220&lt;F$14,MIN(Payline!M$5/10,COUNTIF(M218:M220,$BA$1))+MIN(Payline!M$4/10,COUNTIF(M219:M221,$BA$1))+MIN(Payline!M$3/10,COUNTIF(M220:M222,$BA$1)),"")</f>
        <v/>
      </c>
      <c r="BE220" s="43" t="str">
        <f>IF($I220&lt;G$14,MIN(Payline!N$5/10,COUNTIF(N218:N220,$BA$1))+MIN(Payline!N$4/10,COUNTIF(N219:N221,$BA$1))+MIN(Payline!N$3/10,COUNTIF(N220:N222,$BA$1)),"")</f>
        <v/>
      </c>
      <c r="BF220" s="46">
        <v>216</v>
      </c>
      <c r="BG220" s="43" t="str">
        <f>IF($I220&lt;C$14,MIN(Payline!J$5/10,COUNTIF(J218:J220,$BG$1))+MIN(Payline!J$4/10,COUNTIF(J219:J221,$BG$1))+MIN(Payline!J$3/10,COUNTIF(J220:J222,$BG$1)),"")</f>
        <v/>
      </c>
      <c r="BH220" s="43" t="str">
        <f>IF($I220&lt;D$14,MIN(Payline!K$5/10,COUNTIF(K218:K220,$BG$1))+MIN(Payline!K$4/10,COUNTIF(K219:K221,$BG$1))+MIN(Payline!K$3/10,COUNTIF(K220:K222,$BG$1)),"")</f>
        <v/>
      </c>
      <c r="BI220" s="43" t="str">
        <f>IF($I220&lt;E$14,MIN(Payline!L$5/10,COUNTIF(L218:L220,$BG$1))+MIN(Payline!L$4/10,COUNTIF(L219:L221,$BG$1))+MIN(Payline!L$3/10,COUNTIF(L220:L222,$BG$1)),"")</f>
        <v/>
      </c>
      <c r="BJ220" s="43" t="str">
        <f>IF($I220&lt;F$14,MIN(Payline!M$5/10,COUNTIF(M218:M220,$BG$1))+MIN(Payline!M$4/10,COUNTIF(M219:M221,$BG$1))+MIN(Payline!M$3/10,COUNTIF(M220:M222,$BG$1)),"")</f>
        <v/>
      </c>
      <c r="BK220" s="43" t="str">
        <f>IF($I220&lt;G$14,MIN(Payline!N$5/10,COUNTIF(N218:N220,$BG$1))+MIN(Payline!N$4/10,COUNTIF(N219:N221,$BG$1))+MIN(Payline!N$3/10,COUNTIF(N220:N222,$BG$1)),"")</f>
        <v/>
      </c>
      <c r="BL220" s="46">
        <v>216</v>
      </c>
      <c r="BM220" s="43" t="str">
        <f>IF($I220&lt;C$14,MIN(Payline!J$5/10,COUNTIF(J218:J220,$BM$1))+MIN(Payline!J$4/10,COUNTIF(J219:J221,$BM$1))+MIN(Payline!J$3/10,COUNTIF(J220:J222,$BM$1)),"")</f>
        <v/>
      </c>
      <c r="BN220" s="43" t="str">
        <f>IF($I220&lt;D$14,MIN(Payline!K$5/10,COUNTIF(K218:K220,$BM$1))+MIN(Payline!K$4/10,COUNTIF(K219:K221,$BM$1))+MIN(Payline!K$3/10,COUNTIF(K220:K222,$BM$1)),"")</f>
        <v/>
      </c>
      <c r="BO220" s="43" t="str">
        <f>IF($I220&lt;E$14,MIN(Payline!L$5/10,COUNTIF(L218:L220,$BM$1))+MIN(Payline!L$4/10,COUNTIF(L219:L221,$BM$1))+MIN(Payline!L$3/10,COUNTIF(L220:L222,$BM$1)),"")</f>
        <v/>
      </c>
      <c r="BP220" s="43" t="str">
        <f>IF($I220&lt;F$14,MIN(Payline!M$5/10,COUNTIF(M218:M220,$BM$1))+MIN(Payline!M$4/10,COUNTIF(M219:M221,$BM$1))+MIN(Payline!M$3/10,COUNTIF(M220:M222,$BM$1)),"")</f>
        <v/>
      </c>
      <c r="BQ220" s="161" t="str">
        <f>IF($I220&lt;G$14,MIN(Payline!N$5/10,COUNTIF(N218:N220,$BM$1))+MIN(Payline!N$4/10,COUNTIF(N219:N221,$BM$1))+MIN(Payline!N$3/10,COUNTIF(N220:N222,$BM$1)),"")</f>
        <v/>
      </c>
    </row>
    <row r="221" spans="1:69" ht="16.5" thickBot="1">
      <c r="A221" s="88" t="s">
        <v>5</v>
      </c>
      <c r="B221" s="35">
        <v>9</v>
      </c>
      <c r="C221" s="88">
        <f t="shared" ca="1" si="54"/>
        <v>6.2</v>
      </c>
      <c r="D221" s="87">
        <f t="shared" ca="1" si="54"/>
        <v>6.3999999999999995</v>
      </c>
      <c r="E221" s="87">
        <f t="shared" ca="1" si="54"/>
        <v>6.2</v>
      </c>
      <c r="F221" s="87">
        <f t="shared" ca="1" si="54"/>
        <v>7.3999999999999995</v>
      </c>
      <c r="G221" s="86">
        <f t="shared" ca="1" si="54"/>
        <v>7.2</v>
      </c>
      <c r="I221" s="84">
        <v>217</v>
      </c>
      <c r="J221" s="83"/>
      <c r="K221" s="83"/>
      <c r="L221" s="83"/>
      <c r="M221" s="83"/>
      <c r="N221" s="83"/>
      <c r="P221" s="46">
        <v>217</v>
      </c>
      <c r="Q221" s="43" t="str">
        <f>IF($I221&lt;C$14,MIN(Payline!J$5/10,COUNTIF(J219:J221,$Q$1))+MIN(Payline!J$4/10,COUNTIF(J220:J222,$Q$1))+MIN(Payline!J$3/10,COUNTIF(J221:J223,$Q$1)),"")</f>
        <v/>
      </c>
      <c r="R221" s="43" t="str">
        <f>IF($I221&lt;D$14,MIN(Payline!K$5/10,COUNTIF(K219:K221,$Q$1))+MIN(Payline!K$4/10,COUNTIF(K220:K222,$Q$1))+MIN(Payline!K$3/10,COUNTIF(K221:K223,$Q$1)),"")</f>
        <v/>
      </c>
      <c r="S221" s="43" t="str">
        <f>IF($I221&lt;E$14,MIN(Payline!L$5/10,COUNTIF(L219:L221,$Q$1))+MIN(Payline!L$4/10,COUNTIF(L220:L222,$Q$1))+MIN(Payline!L$3/10,COUNTIF(L221:L223,$Q$1)),"")</f>
        <v/>
      </c>
      <c r="T221" s="43" t="str">
        <f>IF($I221&lt;F$14,MIN(Payline!M$5/10,COUNTIF(M219:M221,$Q$1))+MIN(Payline!M$4/10,COUNTIF(M220:M222,$Q$1))+MIN(Payline!M$3/10,COUNTIF(M221:M223,$Q$1)),"")</f>
        <v/>
      </c>
      <c r="U221" s="43" t="str">
        <f>IF($I221&lt;G$14,MIN(Payline!N$5/10,COUNTIF(N219:N221,$Q$1))+MIN(Payline!N$4/10,COUNTIF(N220:N222,$Q$1))+MIN(Payline!N$3/10,COUNTIF(N221:N223,$Q$1)),"")</f>
        <v/>
      </c>
      <c r="V221" s="46">
        <v>217</v>
      </c>
      <c r="W221" s="43" t="str">
        <f>IF($I221&lt;C$14,MIN(Payline!J$5/10,COUNTIF(J219:J221,$W$1))+MIN(Payline!J$4/10,COUNTIF(J220:J222,$W$1))+MIN(Payline!J$3/10,COUNTIF(J221:J223,$W$1)),"")</f>
        <v/>
      </c>
      <c r="X221" s="43" t="str">
        <f>IF($I221&lt;D$14,MIN(Payline!K$5/10,COUNTIF(K219:K221,$W$1))+MIN(Payline!K$4/10,COUNTIF(K220:K222,$W$1))+MIN(Payline!K$3/10,COUNTIF(K221:K223,$W$1)),"")</f>
        <v/>
      </c>
      <c r="Y221" s="43" t="str">
        <f>IF($I221&lt;E$14,MIN(Payline!L$5/10,COUNTIF(L219:L221,$W$1))+MIN(Payline!L$4/10,COUNTIF(L220:L222,$W$1))+MIN(Payline!L$3/10,COUNTIF(L221:L223,$W$1)),"")</f>
        <v/>
      </c>
      <c r="Z221" s="43" t="str">
        <f>IF($I221&lt;F$14,MIN(Payline!M$5/10,COUNTIF(M219:M221,$W$1))+MIN(Payline!M$4/10,COUNTIF(M220:M222,$W$1))+MIN(Payline!M$3/10,COUNTIF(M221:M223,$W$1)),"")</f>
        <v/>
      </c>
      <c r="AA221" s="43" t="str">
        <f>IF($I221&lt;G$14,MIN(Payline!N$5/10,COUNTIF(N219:N221,$W$1))+MIN(Payline!N$4/10,COUNTIF(N220:N222,$W$1))+MIN(Payline!N$3/10,COUNTIF(N221:N223,$W$1)),"")</f>
        <v/>
      </c>
      <c r="AB221" s="46">
        <v>217</v>
      </c>
      <c r="AC221" s="43" t="str">
        <f>IF($I221&lt;C$14,MIN(Payline!J$5/10,COUNTIF(J219:J221,$AC$1))+MIN(Payline!J$4/10,COUNTIF(J220:J222,$AC$1))+MIN(Payline!J$3/10,COUNTIF(J221:J223,$AC$1)),"")</f>
        <v/>
      </c>
      <c r="AD221" s="43" t="str">
        <f>IF($I221&lt;D$14,MIN(Payline!K$5/10,COUNTIF(K219:K221,$AC$1))+MIN(Payline!K$4/10,COUNTIF(K220:K222,$AC$1))+MIN(Payline!K$3/10,COUNTIF(K221:K223,$AC$1)),"")</f>
        <v/>
      </c>
      <c r="AE221" s="43" t="str">
        <f>IF($I221&lt;E$14,MIN(Payline!L$5/10,COUNTIF(L219:L221,$AC$1))+MIN(Payline!L$4/10,COUNTIF(L220:L222,$AC$1))+MIN(Payline!L$3/10,COUNTIF(L221:L223,$AC$1)),"")</f>
        <v/>
      </c>
      <c r="AF221" s="43" t="str">
        <f>IF($I221&lt;F$14,MIN(Payline!M$5/10,COUNTIF(M219:M221,$AC$1))+MIN(Payline!M$4/10,COUNTIF(M220:M222,$AC$1))+MIN(Payline!M$3/10,COUNTIF(M221:M223,$AC$1)),"")</f>
        <v/>
      </c>
      <c r="AG221" s="43" t="str">
        <f>IF($I221&lt;G$14,MIN(Payline!N$5/10,COUNTIF(N219:N221,$AC$1))+MIN(Payline!N$4/10,COUNTIF(N220:N222,$AC$1))+MIN(Payline!N$3/10,COUNTIF(N221:N223,$AC$1)),"")</f>
        <v/>
      </c>
      <c r="AH221" s="46">
        <v>217</v>
      </c>
      <c r="AI221" s="43" t="str">
        <f>IF($I221&lt;C$14,MIN(Payline!J$5/10,COUNTIF(J219:J221,$AI$1))+MIN(Payline!J$4/10,COUNTIF(J220:J222,$AI$1))+MIN(Payline!J$3/10,COUNTIF(J221:J223,$AI$1)),"")</f>
        <v/>
      </c>
      <c r="AJ221" s="43" t="str">
        <f>IF($I221&lt;D$14,MIN(Payline!K$5/10,COUNTIF(K219:K221,$AI$1))+MIN(Payline!K$4/10,COUNTIF(K220:K222,$AI$1))+MIN(Payline!K$3/10,COUNTIF(K221:K223,$AI$1)),"")</f>
        <v/>
      </c>
      <c r="AK221" s="43" t="str">
        <f>IF($I221&lt;E$14,MIN(Payline!L$5/10,COUNTIF(L219:L221,$AI$1))+MIN(Payline!L$4/10,COUNTIF(L220:L222,$AI$1))+MIN(Payline!L$3/10,COUNTIF(L221:L223,$AI$1)),"")</f>
        <v/>
      </c>
      <c r="AL221" s="43" t="str">
        <f>IF($I221&lt;F$14,MIN(Payline!M$5/10,COUNTIF(M219:M221,$AI$1))+MIN(Payline!M$4/10,COUNTIF(M220:M222,$AI$1))+MIN(Payline!M$3/10,COUNTIF(M221:M223,$AI$1)),"")</f>
        <v/>
      </c>
      <c r="AM221" s="43" t="str">
        <f>IF($I221&lt;G$14,MIN(Payline!N$5/10,COUNTIF(N219:N221,$AI$1))+MIN(Payline!N$4/10,COUNTIF(N220:N222,$AI$1))+MIN(Payline!N$3/10,COUNTIF(N221:N223,$AI$1)),"")</f>
        <v/>
      </c>
      <c r="AN221" s="46">
        <v>217</v>
      </c>
      <c r="AO221" s="43" t="str">
        <f>IF($I221&lt;C$14,MIN(Payline!J$5/10,COUNTIF(J219:J221,$AO$1))+MIN(Payline!J$4/10,COUNTIF(J220:J222,$AO$1))+MIN(Payline!J$3/10,COUNTIF(J221:J223,$AO$1)),"")</f>
        <v/>
      </c>
      <c r="AP221" s="43" t="str">
        <f>IF($I221&lt;D$14,MIN(Payline!K$5/10,COUNTIF(K219:K221,$AO$1))+MIN(Payline!K$4/10,COUNTIF(K220:K222,$AO$1))+MIN(Payline!K$3/10,COUNTIF(K221:K223,$AO$1)),"")</f>
        <v/>
      </c>
      <c r="AQ221" s="43" t="str">
        <f>IF($I221&lt;E$14,MIN(Payline!L$5/10,COUNTIF(L219:L221,$AO$1))+MIN(Payline!L$4/10,COUNTIF(L220:L222,$AO$1))+MIN(Payline!L$3/10,COUNTIF(L221:L223,$AO$1)),"")</f>
        <v/>
      </c>
      <c r="AR221" s="43" t="str">
        <f>IF($I221&lt;F$14,MIN(Payline!M$5/10,COUNTIF(M219:M221,$AO$1))+MIN(Payline!M$4/10,COUNTIF(M220:M222,$AO$1))+MIN(Payline!M$3/10,COUNTIF(M221:M223,$AO$1)),"")</f>
        <v/>
      </c>
      <c r="AS221" s="43" t="str">
        <f>IF($I221&lt;G$14,MIN(Payline!N$5/10,COUNTIF(N219:N221,$AO$1))+MIN(Payline!N$4/10,COUNTIF(N220:N222,$AO$1))+MIN(Payline!N$3/10,COUNTIF(N221:N223,$AO$1)),"")</f>
        <v/>
      </c>
      <c r="AT221" s="46">
        <v>217</v>
      </c>
      <c r="AU221" s="43" t="str">
        <f>IF($I221&lt;C$14,MIN(Payline!J$5/10,COUNTIF(J219:J221,$AU$1))+MIN(Payline!J$4/10,COUNTIF(J220:J222,$AU$1))+MIN(Payline!J$3/10,COUNTIF(J221:J223,$AU$1)),"")</f>
        <v/>
      </c>
      <c r="AV221" s="43" t="str">
        <f>IF($I221&lt;D$14,MIN(Payline!K$5/10,COUNTIF(K219:K221,$AU$1))+MIN(Payline!K$4/10,COUNTIF(K220:K222,$AU$1))+MIN(Payline!K$3/10,COUNTIF(K221:K223,$AU$1)),"")</f>
        <v/>
      </c>
      <c r="AW221" s="43" t="str">
        <f>IF($I221&lt;E$14,MIN(Payline!L$5/10,COUNTIF(L219:L221,$AU$1))+MIN(Payline!L$4/10,COUNTIF(L220:L222,$AU$1))+MIN(Payline!L$3/10,COUNTIF(L221:L223,$AU$1)),"")</f>
        <v/>
      </c>
      <c r="AX221" s="43" t="str">
        <f>IF($I221&lt;F$14,MIN(Payline!M$5/10,COUNTIF(M219:M221,$AU$1))+MIN(Payline!M$4/10,COUNTIF(M220:M222,$AU$1))+MIN(Payline!M$3/10,COUNTIF(M221:M223,$AU$1)),"")</f>
        <v/>
      </c>
      <c r="AY221" s="43" t="str">
        <f>IF($I221&lt;G$14,MIN(Payline!N$5/10,COUNTIF(N219:N221,$AU$1))+MIN(Payline!N$4/10,COUNTIF(N220:N222,$AU$1))+MIN(Payline!N$3/10,COUNTIF(N221:N223,$AU$1)),"")</f>
        <v/>
      </c>
      <c r="AZ221" s="46">
        <v>217</v>
      </c>
      <c r="BA221" s="43" t="str">
        <f>IF($I221&lt;C$14,MIN(Payline!J$5/10,COUNTIF(J219:J221,$BA$1))+MIN(Payline!J$4/10,COUNTIF(J220:J222,$BA$1))+MIN(Payline!J$3/10,COUNTIF(J221:J223,$BA$1)),"")</f>
        <v/>
      </c>
      <c r="BB221" s="43" t="str">
        <f>IF($I221&lt;D$14,MIN(Payline!K$5/10,COUNTIF(K219:K221,$BA$1))+MIN(Payline!K$4/10,COUNTIF(K220:K222,$BA$1))+MIN(Payline!K$3/10,COUNTIF(K221:K223,$BA$1)),"")</f>
        <v/>
      </c>
      <c r="BC221" s="43" t="str">
        <f>IF($I221&lt;E$14,MIN(Payline!L$5/10,COUNTIF(L219:L221,$BA$1))+MIN(Payline!L$4/10,COUNTIF(L220:L222,$BA$1))+MIN(Payline!L$3/10,COUNTIF(L221:L223,$BA$1)),"")</f>
        <v/>
      </c>
      <c r="BD221" s="43" t="str">
        <f>IF($I221&lt;F$14,MIN(Payline!M$5/10,COUNTIF(M219:M221,$BA$1))+MIN(Payline!M$4/10,COUNTIF(M220:M222,$BA$1))+MIN(Payline!M$3/10,COUNTIF(M221:M223,$BA$1)),"")</f>
        <v/>
      </c>
      <c r="BE221" s="43" t="str">
        <f>IF($I221&lt;G$14,MIN(Payline!N$5/10,COUNTIF(N219:N221,$BA$1))+MIN(Payline!N$4/10,COUNTIF(N220:N222,$BA$1))+MIN(Payline!N$3/10,COUNTIF(N221:N223,$BA$1)),"")</f>
        <v/>
      </c>
      <c r="BF221" s="46">
        <v>217</v>
      </c>
      <c r="BG221" s="43" t="str">
        <f>IF($I221&lt;C$14,MIN(Payline!J$5/10,COUNTIF(J219:J221,$BG$1))+MIN(Payline!J$4/10,COUNTIF(J220:J222,$BG$1))+MIN(Payline!J$3/10,COUNTIF(J221:J223,$BG$1)),"")</f>
        <v/>
      </c>
      <c r="BH221" s="43" t="str">
        <f>IF($I221&lt;D$14,MIN(Payline!K$5/10,COUNTIF(K219:K221,$BG$1))+MIN(Payline!K$4/10,COUNTIF(K220:K222,$BG$1))+MIN(Payline!K$3/10,COUNTIF(K221:K223,$BG$1)),"")</f>
        <v/>
      </c>
      <c r="BI221" s="43" t="str">
        <f>IF($I221&lt;E$14,MIN(Payline!L$5/10,COUNTIF(L219:L221,$BG$1))+MIN(Payline!L$4/10,COUNTIF(L220:L222,$BG$1))+MIN(Payline!L$3/10,COUNTIF(L221:L223,$BG$1)),"")</f>
        <v/>
      </c>
      <c r="BJ221" s="43" t="str">
        <f>IF($I221&lt;F$14,MIN(Payline!M$5/10,COUNTIF(M219:M221,$BG$1))+MIN(Payline!M$4/10,COUNTIF(M220:M222,$BG$1))+MIN(Payline!M$3/10,COUNTIF(M221:M223,$BG$1)),"")</f>
        <v/>
      </c>
      <c r="BK221" s="43" t="str">
        <f>IF($I221&lt;G$14,MIN(Payline!N$5/10,COUNTIF(N219:N221,$BG$1))+MIN(Payline!N$4/10,COUNTIF(N220:N222,$BG$1))+MIN(Payline!N$3/10,COUNTIF(N221:N223,$BG$1)),"")</f>
        <v/>
      </c>
      <c r="BL221" s="46">
        <v>217</v>
      </c>
      <c r="BM221" s="43" t="str">
        <f>IF($I221&lt;C$14,MIN(Payline!J$5/10,COUNTIF(J219:J221,$BM$1))+MIN(Payline!J$4/10,COUNTIF(J220:J222,$BM$1))+MIN(Payline!J$3/10,COUNTIF(J221:J223,$BM$1)),"")</f>
        <v/>
      </c>
      <c r="BN221" s="43" t="str">
        <f>IF($I221&lt;D$14,MIN(Payline!K$5/10,COUNTIF(K219:K221,$BM$1))+MIN(Payline!K$4/10,COUNTIF(K220:K222,$BM$1))+MIN(Payline!K$3/10,COUNTIF(K221:K223,$BM$1)),"")</f>
        <v/>
      </c>
      <c r="BO221" s="43" t="str">
        <f>IF($I221&lt;E$14,MIN(Payline!L$5/10,COUNTIF(L219:L221,$BM$1))+MIN(Payline!L$4/10,COUNTIF(L220:L222,$BM$1))+MIN(Payline!L$3/10,COUNTIF(L221:L223,$BM$1)),"")</f>
        <v/>
      </c>
      <c r="BP221" s="43" t="str">
        <f>IF($I221&lt;F$14,MIN(Payline!M$5/10,COUNTIF(M219:M221,$BM$1))+MIN(Payline!M$4/10,COUNTIF(M220:M222,$BM$1))+MIN(Payline!M$3/10,COUNTIF(M221:M223,$BM$1)),"")</f>
        <v/>
      </c>
      <c r="BQ221" s="161" t="str">
        <f>IF($I221&lt;G$14,MIN(Payline!N$5/10,COUNTIF(N219:N221,$BM$1))+MIN(Payline!N$4/10,COUNTIF(N220:N222,$BM$1))+MIN(Payline!N$3/10,COUNTIF(N221:N223,$BM$1)),"")</f>
        <v/>
      </c>
    </row>
    <row r="222" spans="1:69">
      <c r="B222" s="12" t="s">
        <v>133</v>
      </c>
      <c r="C222" s="12">
        <f ca="1">SUM(C212:C221)</f>
        <v>100.7</v>
      </c>
      <c r="D222" s="12">
        <f ca="1">SUM(D212:D221)</f>
        <v>100.6</v>
      </c>
      <c r="E222" s="12">
        <f ca="1">SUM(E212:E221)</f>
        <v>100.7</v>
      </c>
      <c r="F222" s="12">
        <f ca="1">SUM(F212:F221)</f>
        <v>100.7</v>
      </c>
      <c r="G222" s="12">
        <f ca="1">SUM(G212:G221)</f>
        <v>100.7</v>
      </c>
      <c r="I222" s="84">
        <v>218</v>
      </c>
      <c r="J222" s="83"/>
      <c r="K222" s="83"/>
      <c r="L222" s="83"/>
      <c r="M222" s="83"/>
      <c r="N222" s="83"/>
      <c r="P222" s="46">
        <v>218</v>
      </c>
      <c r="Q222" s="43" t="str">
        <f>IF($I222&lt;C$14,MIN(Payline!J$5/10,COUNTIF(J220:J222,$Q$1))+MIN(Payline!J$4/10,COUNTIF(J221:J223,$Q$1))+MIN(Payline!J$3/10,COUNTIF(J222:J224,$Q$1)),"")</f>
        <v/>
      </c>
      <c r="R222" s="43" t="str">
        <f>IF($I222&lt;D$14,MIN(Payline!K$5/10,COUNTIF(K220:K222,$Q$1))+MIN(Payline!K$4/10,COUNTIF(K221:K223,$Q$1))+MIN(Payline!K$3/10,COUNTIF(K222:K224,$Q$1)),"")</f>
        <v/>
      </c>
      <c r="S222" s="43" t="str">
        <f>IF($I222&lt;E$14,MIN(Payline!L$5/10,COUNTIF(L220:L222,$Q$1))+MIN(Payline!L$4/10,COUNTIF(L221:L223,$Q$1))+MIN(Payline!L$3/10,COUNTIF(L222:L224,$Q$1)),"")</f>
        <v/>
      </c>
      <c r="T222" s="43" t="str">
        <f>IF($I222&lt;F$14,MIN(Payline!M$5/10,COUNTIF(M220:M222,$Q$1))+MIN(Payline!M$4/10,COUNTIF(M221:M223,$Q$1))+MIN(Payline!M$3/10,COUNTIF(M222:M224,$Q$1)),"")</f>
        <v/>
      </c>
      <c r="U222" s="43" t="str">
        <f>IF($I222&lt;G$14,MIN(Payline!N$5/10,COUNTIF(N220:N222,$Q$1))+MIN(Payline!N$4/10,COUNTIF(N221:N223,$Q$1))+MIN(Payline!N$3/10,COUNTIF(N222:N224,$Q$1)),"")</f>
        <v/>
      </c>
      <c r="V222" s="46">
        <v>218</v>
      </c>
      <c r="W222" s="43" t="str">
        <f>IF($I222&lt;C$14,MIN(Payline!J$5/10,COUNTIF(J220:J222,$W$1))+MIN(Payline!J$4/10,COUNTIF(J221:J223,$W$1))+MIN(Payline!J$3/10,COUNTIF(J222:J224,$W$1)),"")</f>
        <v/>
      </c>
      <c r="X222" s="43" t="str">
        <f>IF($I222&lt;D$14,MIN(Payline!K$5/10,COUNTIF(K220:K222,$W$1))+MIN(Payline!K$4/10,COUNTIF(K221:K223,$W$1))+MIN(Payline!K$3/10,COUNTIF(K222:K224,$W$1)),"")</f>
        <v/>
      </c>
      <c r="Y222" s="43" t="str">
        <f>IF($I222&lt;E$14,MIN(Payline!L$5/10,COUNTIF(L220:L222,$W$1))+MIN(Payline!L$4/10,COUNTIF(L221:L223,$W$1))+MIN(Payline!L$3/10,COUNTIF(L222:L224,$W$1)),"")</f>
        <v/>
      </c>
      <c r="Z222" s="43" t="str">
        <f>IF($I222&lt;F$14,MIN(Payline!M$5/10,COUNTIF(M220:M222,$W$1))+MIN(Payline!M$4/10,COUNTIF(M221:M223,$W$1))+MIN(Payline!M$3/10,COUNTIF(M222:M224,$W$1)),"")</f>
        <v/>
      </c>
      <c r="AA222" s="43" t="str">
        <f>IF($I222&lt;G$14,MIN(Payline!N$5/10,COUNTIF(N220:N222,$W$1))+MIN(Payline!N$4/10,COUNTIF(N221:N223,$W$1))+MIN(Payline!N$3/10,COUNTIF(N222:N224,$W$1)),"")</f>
        <v/>
      </c>
      <c r="AB222" s="46">
        <v>218</v>
      </c>
      <c r="AC222" s="43" t="str">
        <f>IF($I222&lt;C$14,MIN(Payline!J$5/10,COUNTIF(J220:J222,$AC$1))+MIN(Payline!J$4/10,COUNTIF(J221:J223,$AC$1))+MIN(Payline!J$3/10,COUNTIF(J222:J224,$AC$1)),"")</f>
        <v/>
      </c>
      <c r="AD222" s="43" t="str">
        <f>IF($I222&lt;D$14,MIN(Payline!K$5/10,COUNTIF(K220:K222,$AC$1))+MIN(Payline!K$4/10,COUNTIF(K221:K223,$AC$1))+MIN(Payline!K$3/10,COUNTIF(K222:K224,$AC$1)),"")</f>
        <v/>
      </c>
      <c r="AE222" s="43" t="str">
        <f>IF($I222&lt;E$14,MIN(Payline!L$5/10,COUNTIF(L220:L222,$AC$1))+MIN(Payline!L$4/10,COUNTIF(L221:L223,$AC$1))+MIN(Payline!L$3/10,COUNTIF(L222:L224,$AC$1)),"")</f>
        <v/>
      </c>
      <c r="AF222" s="43" t="str">
        <f>IF($I222&lt;F$14,MIN(Payline!M$5/10,COUNTIF(M220:M222,$AC$1))+MIN(Payline!M$4/10,COUNTIF(M221:M223,$AC$1))+MIN(Payline!M$3/10,COUNTIF(M222:M224,$AC$1)),"")</f>
        <v/>
      </c>
      <c r="AG222" s="43" t="str">
        <f>IF($I222&lt;G$14,MIN(Payline!N$5/10,COUNTIF(N220:N222,$AC$1))+MIN(Payline!N$4/10,COUNTIF(N221:N223,$AC$1))+MIN(Payline!N$3/10,COUNTIF(N222:N224,$AC$1)),"")</f>
        <v/>
      </c>
      <c r="AH222" s="46">
        <v>218</v>
      </c>
      <c r="AI222" s="43" t="str">
        <f>IF($I222&lt;C$14,MIN(Payline!J$5/10,COUNTIF(J220:J222,$AI$1))+MIN(Payline!J$4/10,COUNTIF(J221:J223,$AI$1))+MIN(Payline!J$3/10,COUNTIF(J222:J224,$AI$1)),"")</f>
        <v/>
      </c>
      <c r="AJ222" s="43" t="str">
        <f>IF($I222&lt;D$14,MIN(Payline!K$5/10,COUNTIF(K220:K222,$AI$1))+MIN(Payline!K$4/10,COUNTIF(K221:K223,$AI$1))+MIN(Payline!K$3/10,COUNTIF(K222:K224,$AI$1)),"")</f>
        <v/>
      </c>
      <c r="AK222" s="43" t="str">
        <f>IF($I222&lt;E$14,MIN(Payline!L$5/10,COUNTIF(L220:L222,$AI$1))+MIN(Payline!L$4/10,COUNTIF(L221:L223,$AI$1))+MIN(Payline!L$3/10,COUNTIF(L222:L224,$AI$1)),"")</f>
        <v/>
      </c>
      <c r="AL222" s="43" t="str">
        <f>IF($I222&lt;F$14,MIN(Payline!M$5/10,COUNTIF(M220:M222,$AI$1))+MIN(Payline!M$4/10,COUNTIF(M221:M223,$AI$1))+MIN(Payline!M$3/10,COUNTIF(M222:M224,$AI$1)),"")</f>
        <v/>
      </c>
      <c r="AM222" s="43" t="str">
        <f>IF($I222&lt;G$14,MIN(Payline!N$5/10,COUNTIF(N220:N222,$AI$1))+MIN(Payline!N$4/10,COUNTIF(N221:N223,$AI$1))+MIN(Payline!N$3/10,COUNTIF(N222:N224,$AI$1)),"")</f>
        <v/>
      </c>
      <c r="AN222" s="46">
        <v>218</v>
      </c>
      <c r="AO222" s="43" t="str">
        <f>IF($I222&lt;C$14,MIN(Payline!J$5/10,COUNTIF(J220:J222,$AO$1))+MIN(Payline!J$4/10,COUNTIF(J221:J223,$AO$1))+MIN(Payline!J$3/10,COUNTIF(J222:J224,$AO$1)),"")</f>
        <v/>
      </c>
      <c r="AP222" s="43" t="str">
        <f>IF($I222&lt;D$14,MIN(Payline!K$5/10,COUNTIF(K220:K222,$AO$1))+MIN(Payline!K$4/10,COUNTIF(K221:K223,$AO$1))+MIN(Payline!K$3/10,COUNTIF(K222:K224,$AO$1)),"")</f>
        <v/>
      </c>
      <c r="AQ222" s="43" t="str">
        <f>IF($I222&lt;E$14,MIN(Payline!L$5/10,COUNTIF(L220:L222,$AO$1))+MIN(Payline!L$4/10,COUNTIF(L221:L223,$AO$1))+MIN(Payline!L$3/10,COUNTIF(L222:L224,$AO$1)),"")</f>
        <v/>
      </c>
      <c r="AR222" s="43" t="str">
        <f>IF($I222&lt;F$14,MIN(Payline!M$5/10,COUNTIF(M220:M222,$AO$1))+MIN(Payline!M$4/10,COUNTIF(M221:M223,$AO$1))+MIN(Payline!M$3/10,COUNTIF(M222:M224,$AO$1)),"")</f>
        <v/>
      </c>
      <c r="AS222" s="43" t="str">
        <f>IF($I222&lt;G$14,MIN(Payline!N$5/10,COUNTIF(N220:N222,$AO$1))+MIN(Payline!N$4/10,COUNTIF(N221:N223,$AO$1))+MIN(Payline!N$3/10,COUNTIF(N222:N224,$AO$1)),"")</f>
        <v/>
      </c>
      <c r="AT222" s="46">
        <v>218</v>
      </c>
      <c r="AU222" s="43" t="str">
        <f>IF($I222&lt;C$14,MIN(Payline!J$5/10,COUNTIF(J220:J222,$AU$1))+MIN(Payline!J$4/10,COUNTIF(J221:J223,$AU$1))+MIN(Payline!J$3/10,COUNTIF(J222:J224,$AU$1)),"")</f>
        <v/>
      </c>
      <c r="AV222" s="43" t="str">
        <f>IF($I222&lt;D$14,MIN(Payline!K$5/10,COUNTIF(K220:K222,$AU$1))+MIN(Payline!K$4/10,COUNTIF(K221:K223,$AU$1))+MIN(Payline!K$3/10,COUNTIF(K222:K224,$AU$1)),"")</f>
        <v/>
      </c>
      <c r="AW222" s="43" t="str">
        <f>IF($I222&lt;E$14,MIN(Payline!L$5/10,COUNTIF(L220:L222,$AU$1))+MIN(Payline!L$4/10,COUNTIF(L221:L223,$AU$1))+MIN(Payline!L$3/10,COUNTIF(L222:L224,$AU$1)),"")</f>
        <v/>
      </c>
      <c r="AX222" s="43" t="str">
        <f>IF($I222&lt;F$14,MIN(Payline!M$5/10,COUNTIF(M220:M222,$AU$1))+MIN(Payline!M$4/10,COUNTIF(M221:M223,$AU$1))+MIN(Payline!M$3/10,COUNTIF(M222:M224,$AU$1)),"")</f>
        <v/>
      </c>
      <c r="AY222" s="43" t="str">
        <f>IF($I222&lt;G$14,MIN(Payline!N$5/10,COUNTIF(N220:N222,$AU$1))+MIN(Payline!N$4/10,COUNTIF(N221:N223,$AU$1))+MIN(Payline!N$3/10,COUNTIF(N222:N224,$AU$1)),"")</f>
        <v/>
      </c>
      <c r="AZ222" s="46">
        <v>218</v>
      </c>
      <c r="BA222" s="43" t="str">
        <f>IF($I222&lt;C$14,MIN(Payline!J$5/10,COUNTIF(J220:J222,$BA$1))+MIN(Payline!J$4/10,COUNTIF(J221:J223,$BA$1))+MIN(Payline!J$3/10,COUNTIF(J222:J224,$BA$1)),"")</f>
        <v/>
      </c>
      <c r="BB222" s="43" t="str">
        <f>IF($I222&lt;D$14,MIN(Payline!K$5/10,COUNTIF(K220:K222,$BA$1))+MIN(Payline!K$4/10,COUNTIF(K221:K223,$BA$1))+MIN(Payline!K$3/10,COUNTIF(K222:K224,$BA$1)),"")</f>
        <v/>
      </c>
      <c r="BC222" s="43" t="str">
        <f>IF($I222&lt;E$14,MIN(Payline!L$5/10,COUNTIF(L220:L222,$BA$1))+MIN(Payline!L$4/10,COUNTIF(L221:L223,$BA$1))+MIN(Payline!L$3/10,COUNTIF(L222:L224,$BA$1)),"")</f>
        <v/>
      </c>
      <c r="BD222" s="43" t="str">
        <f>IF($I222&lt;F$14,MIN(Payline!M$5/10,COUNTIF(M220:M222,$BA$1))+MIN(Payline!M$4/10,COUNTIF(M221:M223,$BA$1))+MIN(Payline!M$3/10,COUNTIF(M222:M224,$BA$1)),"")</f>
        <v/>
      </c>
      <c r="BE222" s="43" t="str">
        <f>IF($I222&lt;G$14,MIN(Payline!N$5/10,COUNTIF(N220:N222,$BA$1))+MIN(Payline!N$4/10,COUNTIF(N221:N223,$BA$1))+MIN(Payline!N$3/10,COUNTIF(N222:N224,$BA$1)),"")</f>
        <v/>
      </c>
      <c r="BF222" s="46">
        <v>218</v>
      </c>
      <c r="BG222" s="43" t="str">
        <f>IF($I222&lt;C$14,MIN(Payline!J$5/10,COUNTIF(J220:J222,$BG$1))+MIN(Payline!J$4/10,COUNTIF(J221:J223,$BG$1))+MIN(Payline!J$3/10,COUNTIF(J222:J224,$BG$1)),"")</f>
        <v/>
      </c>
      <c r="BH222" s="43" t="str">
        <f>IF($I222&lt;D$14,MIN(Payline!K$5/10,COUNTIF(K220:K222,$BG$1))+MIN(Payline!K$4/10,COUNTIF(K221:K223,$BG$1))+MIN(Payline!K$3/10,COUNTIF(K222:K224,$BG$1)),"")</f>
        <v/>
      </c>
      <c r="BI222" s="43" t="str">
        <f>IF($I222&lt;E$14,MIN(Payline!L$5/10,COUNTIF(L220:L222,$BG$1))+MIN(Payline!L$4/10,COUNTIF(L221:L223,$BG$1))+MIN(Payline!L$3/10,COUNTIF(L222:L224,$BG$1)),"")</f>
        <v/>
      </c>
      <c r="BJ222" s="43" t="str">
        <f>IF($I222&lt;F$14,MIN(Payline!M$5/10,COUNTIF(M220:M222,$BG$1))+MIN(Payline!M$4/10,COUNTIF(M221:M223,$BG$1))+MIN(Payline!M$3/10,COUNTIF(M222:M224,$BG$1)),"")</f>
        <v/>
      </c>
      <c r="BK222" s="43" t="str">
        <f>IF($I222&lt;G$14,MIN(Payline!N$5/10,COUNTIF(N220:N222,$BG$1))+MIN(Payline!N$4/10,COUNTIF(N221:N223,$BG$1))+MIN(Payline!N$3/10,COUNTIF(N222:N224,$BG$1)),"")</f>
        <v/>
      </c>
      <c r="BL222" s="46">
        <v>218</v>
      </c>
      <c r="BM222" s="43" t="str">
        <f>IF($I222&lt;C$14,MIN(Payline!J$5/10,COUNTIF(J220:J222,$BM$1))+MIN(Payline!J$4/10,COUNTIF(J221:J223,$BM$1))+MIN(Payline!J$3/10,COUNTIF(J222:J224,$BM$1)),"")</f>
        <v/>
      </c>
      <c r="BN222" s="43" t="str">
        <f>IF($I222&lt;D$14,MIN(Payline!K$5/10,COUNTIF(K220:K222,$BM$1))+MIN(Payline!K$4/10,COUNTIF(K221:K223,$BM$1))+MIN(Payline!K$3/10,COUNTIF(K222:K224,$BM$1)),"")</f>
        <v/>
      </c>
      <c r="BO222" s="43" t="str">
        <f>IF($I222&lt;E$14,MIN(Payline!L$5/10,COUNTIF(L220:L222,$BM$1))+MIN(Payline!L$4/10,COUNTIF(L221:L223,$BM$1))+MIN(Payline!L$3/10,COUNTIF(L222:L224,$BM$1)),"")</f>
        <v/>
      </c>
      <c r="BP222" s="43" t="str">
        <f>IF($I222&lt;F$14,MIN(Payline!M$5/10,COUNTIF(M220:M222,$BM$1))+MIN(Payline!M$4/10,COUNTIF(M221:M223,$BM$1))+MIN(Payline!M$3/10,COUNTIF(M222:M224,$BM$1)),"")</f>
        <v/>
      </c>
      <c r="BQ222" s="161" t="str">
        <f>IF($I222&lt;G$14,MIN(Payline!N$5/10,COUNTIF(N220:N222,$BM$1))+MIN(Payline!N$4/10,COUNTIF(N221:N223,$BM$1))+MIN(Payline!N$3/10,COUNTIF(N222:N224,$BM$1)),"")</f>
        <v/>
      </c>
    </row>
    <row r="223" spans="1:69">
      <c r="I223" s="84">
        <v>219</v>
      </c>
      <c r="J223" s="83"/>
      <c r="K223" s="83"/>
      <c r="L223" s="83"/>
      <c r="M223" s="83"/>
      <c r="N223" s="83"/>
      <c r="P223" s="46">
        <v>219</v>
      </c>
      <c r="Q223" s="43" t="str">
        <f>IF($I223&lt;C$14,MIN(Payline!J$5/10,COUNTIF(J221:J223,$Q$1))+MIN(Payline!J$4/10,COUNTIF(J222:J224,$Q$1))+MIN(Payline!J$3/10,COUNTIF(J223:J225,$Q$1)),"")</f>
        <v/>
      </c>
      <c r="R223" s="43" t="str">
        <f>IF($I223&lt;D$14,MIN(Payline!K$5/10,COUNTIF(K221:K223,$Q$1))+MIN(Payline!K$4/10,COUNTIF(K222:K224,$Q$1))+MIN(Payline!K$3/10,COUNTIF(K223:K225,$Q$1)),"")</f>
        <v/>
      </c>
      <c r="S223" s="43" t="str">
        <f>IF($I223&lt;E$14,MIN(Payline!L$5/10,COUNTIF(L221:L223,$Q$1))+MIN(Payline!L$4/10,COUNTIF(L222:L224,$Q$1))+MIN(Payline!L$3/10,COUNTIF(L223:L225,$Q$1)),"")</f>
        <v/>
      </c>
      <c r="T223" s="43" t="str">
        <f>IF($I223&lt;F$14,MIN(Payline!M$5/10,COUNTIF(M221:M223,$Q$1))+MIN(Payline!M$4/10,COUNTIF(M222:M224,$Q$1))+MIN(Payline!M$3/10,COUNTIF(M223:M225,$Q$1)),"")</f>
        <v/>
      </c>
      <c r="U223" s="43" t="str">
        <f>IF($I223&lt;G$14,MIN(Payline!N$5/10,COUNTIF(N221:N223,$Q$1))+MIN(Payline!N$4/10,COUNTIF(N222:N224,$Q$1))+MIN(Payline!N$3/10,COUNTIF(N223:N225,$Q$1)),"")</f>
        <v/>
      </c>
      <c r="V223" s="46">
        <v>219</v>
      </c>
      <c r="W223" s="43" t="str">
        <f>IF($I223&lt;C$14,MIN(Payline!J$5/10,COUNTIF(J221:J223,$W$1))+MIN(Payline!J$4/10,COUNTIF(J222:J224,$W$1))+MIN(Payline!J$3/10,COUNTIF(J223:J225,$W$1)),"")</f>
        <v/>
      </c>
      <c r="X223" s="43" t="str">
        <f>IF($I223&lt;D$14,MIN(Payline!K$5/10,COUNTIF(K221:K223,$W$1))+MIN(Payline!K$4/10,COUNTIF(K222:K224,$W$1))+MIN(Payline!K$3/10,COUNTIF(K223:K225,$W$1)),"")</f>
        <v/>
      </c>
      <c r="Y223" s="43" t="str">
        <f>IF($I223&lt;E$14,MIN(Payline!L$5/10,COUNTIF(L221:L223,$W$1))+MIN(Payline!L$4/10,COUNTIF(L222:L224,$W$1))+MIN(Payline!L$3/10,COUNTIF(L223:L225,$W$1)),"")</f>
        <v/>
      </c>
      <c r="Z223" s="43" t="str">
        <f>IF($I223&lt;F$14,MIN(Payline!M$5/10,COUNTIF(M221:M223,$W$1))+MIN(Payline!M$4/10,COUNTIF(M222:M224,$W$1))+MIN(Payline!M$3/10,COUNTIF(M223:M225,$W$1)),"")</f>
        <v/>
      </c>
      <c r="AA223" s="43" t="str">
        <f>IF($I223&lt;G$14,MIN(Payline!N$5/10,COUNTIF(N221:N223,$W$1))+MIN(Payline!N$4/10,COUNTIF(N222:N224,$W$1))+MIN(Payline!N$3/10,COUNTIF(N223:N225,$W$1)),"")</f>
        <v/>
      </c>
      <c r="AB223" s="46">
        <v>219</v>
      </c>
      <c r="AC223" s="43" t="str">
        <f>IF($I223&lt;C$14,MIN(Payline!J$5/10,COUNTIF(J221:J223,$AC$1))+MIN(Payline!J$4/10,COUNTIF(J222:J224,$AC$1))+MIN(Payline!J$3/10,COUNTIF(J223:J225,$AC$1)),"")</f>
        <v/>
      </c>
      <c r="AD223" s="43" t="str">
        <f>IF($I223&lt;D$14,MIN(Payline!K$5/10,COUNTIF(K221:K223,$AC$1))+MIN(Payline!K$4/10,COUNTIF(K222:K224,$AC$1))+MIN(Payline!K$3/10,COUNTIF(K223:K225,$AC$1)),"")</f>
        <v/>
      </c>
      <c r="AE223" s="43" t="str">
        <f>IF($I223&lt;E$14,MIN(Payline!L$5/10,COUNTIF(L221:L223,$AC$1))+MIN(Payline!L$4/10,COUNTIF(L222:L224,$AC$1))+MIN(Payline!L$3/10,COUNTIF(L223:L225,$AC$1)),"")</f>
        <v/>
      </c>
      <c r="AF223" s="43" t="str">
        <f>IF($I223&lt;F$14,MIN(Payline!M$5/10,COUNTIF(M221:M223,$AC$1))+MIN(Payline!M$4/10,COUNTIF(M222:M224,$AC$1))+MIN(Payline!M$3/10,COUNTIF(M223:M225,$AC$1)),"")</f>
        <v/>
      </c>
      <c r="AG223" s="43" t="str">
        <f>IF($I223&lt;G$14,MIN(Payline!N$5/10,COUNTIF(N221:N223,$AC$1))+MIN(Payline!N$4/10,COUNTIF(N222:N224,$AC$1))+MIN(Payline!N$3/10,COUNTIF(N223:N225,$AC$1)),"")</f>
        <v/>
      </c>
      <c r="AH223" s="46">
        <v>219</v>
      </c>
      <c r="AI223" s="43" t="str">
        <f>IF($I223&lt;C$14,MIN(Payline!J$5/10,COUNTIF(J221:J223,$AI$1))+MIN(Payline!J$4/10,COUNTIF(J222:J224,$AI$1))+MIN(Payline!J$3/10,COUNTIF(J223:J225,$AI$1)),"")</f>
        <v/>
      </c>
      <c r="AJ223" s="43" t="str">
        <f>IF($I223&lt;D$14,MIN(Payline!K$5/10,COUNTIF(K221:K223,$AI$1))+MIN(Payline!K$4/10,COUNTIF(K222:K224,$AI$1))+MIN(Payline!K$3/10,COUNTIF(K223:K225,$AI$1)),"")</f>
        <v/>
      </c>
      <c r="AK223" s="43" t="str">
        <f>IF($I223&lt;E$14,MIN(Payline!L$5/10,COUNTIF(L221:L223,$AI$1))+MIN(Payline!L$4/10,COUNTIF(L222:L224,$AI$1))+MIN(Payline!L$3/10,COUNTIF(L223:L225,$AI$1)),"")</f>
        <v/>
      </c>
      <c r="AL223" s="43" t="str">
        <f>IF($I223&lt;F$14,MIN(Payline!M$5/10,COUNTIF(M221:M223,$AI$1))+MIN(Payline!M$4/10,COUNTIF(M222:M224,$AI$1))+MIN(Payline!M$3/10,COUNTIF(M223:M225,$AI$1)),"")</f>
        <v/>
      </c>
      <c r="AM223" s="43" t="str">
        <f>IF($I223&lt;G$14,MIN(Payline!N$5/10,COUNTIF(N221:N223,$AI$1))+MIN(Payline!N$4/10,COUNTIF(N222:N224,$AI$1))+MIN(Payline!N$3/10,COUNTIF(N223:N225,$AI$1)),"")</f>
        <v/>
      </c>
      <c r="AN223" s="46">
        <v>219</v>
      </c>
      <c r="AO223" s="43" t="str">
        <f>IF($I223&lt;C$14,MIN(Payline!J$5/10,COUNTIF(J221:J223,$AO$1))+MIN(Payline!J$4/10,COUNTIF(J222:J224,$AO$1))+MIN(Payline!J$3/10,COUNTIF(J223:J225,$AO$1)),"")</f>
        <v/>
      </c>
      <c r="AP223" s="43" t="str">
        <f>IF($I223&lt;D$14,MIN(Payline!K$5/10,COUNTIF(K221:K223,$AO$1))+MIN(Payline!K$4/10,COUNTIF(K222:K224,$AO$1))+MIN(Payline!K$3/10,COUNTIF(K223:K225,$AO$1)),"")</f>
        <v/>
      </c>
      <c r="AQ223" s="43" t="str">
        <f>IF($I223&lt;E$14,MIN(Payline!L$5/10,COUNTIF(L221:L223,$AO$1))+MIN(Payline!L$4/10,COUNTIF(L222:L224,$AO$1))+MIN(Payline!L$3/10,COUNTIF(L223:L225,$AO$1)),"")</f>
        <v/>
      </c>
      <c r="AR223" s="43" t="str">
        <f>IF($I223&lt;F$14,MIN(Payline!M$5/10,COUNTIF(M221:M223,$AO$1))+MIN(Payline!M$4/10,COUNTIF(M222:M224,$AO$1))+MIN(Payline!M$3/10,COUNTIF(M223:M225,$AO$1)),"")</f>
        <v/>
      </c>
      <c r="AS223" s="43" t="str">
        <f>IF($I223&lt;G$14,MIN(Payline!N$5/10,COUNTIF(N221:N223,$AO$1))+MIN(Payline!N$4/10,COUNTIF(N222:N224,$AO$1))+MIN(Payline!N$3/10,COUNTIF(N223:N225,$AO$1)),"")</f>
        <v/>
      </c>
      <c r="AT223" s="46">
        <v>219</v>
      </c>
      <c r="AU223" s="43" t="str">
        <f>IF($I223&lt;C$14,MIN(Payline!J$5/10,COUNTIF(J221:J223,$AU$1))+MIN(Payline!J$4/10,COUNTIF(J222:J224,$AU$1))+MIN(Payline!J$3/10,COUNTIF(J223:J225,$AU$1)),"")</f>
        <v/>
      </c>
      <c r="AV223" s="43" t="str">
        <f>IF($I223&lt;D$14,MIN(Payline!K$5/10,COUNTIF(K221:K223,$AU$1))+MIN(Payline!K$4/10,COUNTIF(K222:K224,$AU$1))+MIN(Payline!K$3/10,COUNTIF(K223:K225,$AU$1)),"")</f>
        <v/>
      </c>
      <c r="AW223" s="43" t="str">
        <f>IF($I223&lt;E$14,MIN(Payline!L$5/10,COUNTIF(L221:L223,$AU$1))+MIN(Payline!L$4/10,COUNTIF(L222:L224,$AU$1))+MIN(Payline!L$3/10,COUNTIF(L223:L225,$AU$1)),"")</f>
        <v/>
      </c>
      <c r="AX223" s="43" t="str">
        <f>IF($I223&lt;F$14,MIN(Payline!M$5/10,COUNTIF(M221:M223,$AU$1))+MIN(Payline!M$4/10,COUNTIF(M222:M224,$AU$1))+MIN(Payline!M$3/10,COUNTIF(M223:M225,$AU$1)),"")</f>
        <v/>
      </c>
      <c r="AY223" s="43" t="str">
        <f>IF($I223&lt;G$14,MIN(Payline!N$5/10,COUNTIF(N221:N223,$AU$1))+MIN(Payline!N$4/10,COUNTIF(N222:N224,$AU$1))+MIN(Payline!N$3/10,COUNTIF(N223:N225,$AU$1)),"")</f>
        <v/>
      </c>
      <c r="AZ223" s="46">
        <v>219</v>
      </c>
      <c r="BA223" s="43" t="str">
        <f>IF($I223&lt;C$14,MIN(Payline!J$5/10,COUNTIF(J221:J223,$BA$1))+MIN(Payline!J$4/10,COUNTIF(J222:J224,$BA$1))+MIN(Payline!J$3/10,COUNTIF(J223:J225,$BA$1)),"")</f>
        <v/>
      </c>
      <c r="BB223" s="43" t="str">
        <f>IF($I223&lt;D$14,MIN(Payline!K$5/10,COUNTIF(K221:K223,$BA$1))+MIN(Payline!K$4/10,COUNTIF(K222:K224,$BA$1))+MIN(Payline!K$3/10,COUNTIF(K223:K225,$BA$1)),"")</f>
        <v/>
      </c>
      <c r="BC223" s="43" t="str">
        <f>IF($I223&lt;E$14,MIN(Payline!L$5/10,COUNTIF(L221:L223,$BA$1))+MIN(Payline!L$4/10,COUNTIF(L222:L224,$BA$1))+MIN(Payline!L$3/10,COUNTIF(L223:L225,$BA$1)),"")</f>
        <v/>
      </c>
      <c r="BD223" s="43" t="str">
        <f>IF($I223&lt;F$14,MIN(Payline!M$5/10,COUNTIF(M221:M223,$BA$1))+MIN(Payline!M$4/10,COUNTIF(M222:M224,$BA$1))+MIN(Payline!M$3/10,COUNTIF(M223:M225,$BA$1)),"")</f>
        <v/>
      </c>
      <c r="BE223" s="43" t="str">
        <f>IF($I223&lt;G$14,MIN(Payline!N$5/10,COUNTIF(N221:N223,$BA$1))+MIN(Payline!N$4/10,COUNTIF(N222:N224,$BA$1))+MIN(Payline!N$3/10,COUNTIF(N223:N225,$BA$1)),"")</f>
        <v/>
      </c>
      <c r="BF223" s="46">
        <v>219</v>
      </c>
      <c r="BG223" s="43" t="str">
        <f>IF($I223&lt;C$14,MIN(Payline!J$5/10,COUNTIF(J221:J223,$BG$1))+MIN(Payline!J$4/10,COUNTIF(J222:J224,$BG$1))+MIN(Payline!J$3/10,COUNTIF(J223:J225,$BG$1)),"")</f>
        <v/>
      </c>
      <c r="BH223" s="43" t="str">
        <f>IF($I223&lt;D$14,MIN(Payline!K$5/10,COUNTIF(K221:K223,$BG$1))+MIN(Payline!K$4/10,COUNTIF(K222:K224,$BG$1))+MIN(Payline!K$3/10,COUNTIF(K223:K225,$BG$1)),"")</f>
        <v/>
      </c>
      <c r="BI223" s="43" t="str">
        <f>IF($I223&lt;E$14,MIN(Payline!L$5/10,COUNTIF(L221:L223,$BG$1))+MIN(Payline!L$4/10,COUNTIF(L222:L224,$BG$1))+MIN(Payline!L$3/10,COUNTIF(L223:L225,$BG$1)),"")</f>
        <v/>
      </c>
      <c r="BJ223" s="43" t="str">
        <f>IF($I223&lt;F$14,MIN(Payline!M$5/10,COUNTIF(M221:M223,$BG$1))+MIN(Payline!M$4/10,COUNTIF(M222:M224,$BG$1))+MIN(Payline!M$3/10,COUNTIF(M223:M225,$BG$1)),"")</f>
        <v/>
      </c>
      <c r="BK223" s="43" t="str">
        <f>IF($I223&lt;G$14,MIN(Payline!N$5/10,COUNTIF(N221:N223,$BG$1))+MIN(Payline!N$4/10,COUNTIF(N222:N224,$BG$1))+MIN(Payline!N$3/10,COUNTIF(N223:N225,$BG$1)),"")</f>
        <v/>
      </c>
      <c r="BL223" s="46">
        <v>219</v>
      </c>
      <c r="BM223" s="43" t="str">
        <f>IF($I223&lt;C$14,MIN(Payline!J$5/10,COUNTIF(J221:J223,$BM$1))+MIN(Payline!J$4/10,COUNTIF(J222:J224,$BM$1))+MIN(Payline!J$3/10,COUNTIF(J223:J225,$BM$1)),"")</f>
        <v/>
      </c>
      <c r="BN223" s="43" t="str">
        <f>IF($I223&lt;D$14,MIN(Payline!K$5/10,COUNTIF(K221:K223,$BM$1))+MIN(Payline!K$4/10,COUNTIF(K222:K224,$BM$1))+MIN(Payline!K$3/10,COUNTIF(K223:K225,$BM$1)),"")</f>
        <v/>
      </c>
      <c r="BO223" s="43" t="str">
        <f>IF($I223&lt;E$14,MIN(Payline!L$5/10,COUNTIF(L221:L223,$BM$1))+MIN(Payline!L$4/10,COUNTIF(L222:L224,$BM$1))+MIN(Payline!L$3/10,COUNTIF(L223:L225,$BM$1)),"")</f>
        <v/>
      </c>
      <c r="BP223" s="43" t="str">
        <f>IF($I223&lt;F$14,MIN(Payline!M$5/10,COUNTIF(M221:M223,$BM$1))+MIN(Payline!M$4/10,COUNTIF(M222:M224,$BM$1))+MIN(Payline!M$3/10,COUNTIF(M223:M225,$BM$1)),"")</f>
        <v/>
      </c>
      <c r="BQ223" s="161" t="str">
        <f>IF($I223&lt;G$14,MIN(Payline!N$5/10,COUNTIF(N221:N223,$BM$1))+MIN(Payline!N$4/10,COUNTIF(N222:N224,$BM$1))+MIN(Payline!N$3/10,COUNTIF(N223:N225,$BM$1)),"")</f>
        <v/>
      </c>
    </row>
    <row r="224" spans="1:69" ht="16.5" thickBot="1">
      <c r="A224" s="111" t="s">
        <v>205</v>
      </c>
      <c r="C224" s="110"/>
      <c r="I224" s="84">
        <v>220</v>
      </c>
      <c r="J224" s="83"/>
      <c r="K224" s="83"/>
      <c r="L224" s="83"/>
      <c r="M224" s="83"/>
      <c r="N224" s="83"/>
      <c r="P224" s="46">
        <v>220</v>
      </c>
      <c r="Q224" s="43" t="str">
        <f>IF($I224&lt;C$14,MIN(Payline!J$5/10,COUNTIF(J222:J224,$Q$1))+MIN(Payline!J$4/10,COUNTIF(J223:J225,$Q$1))+MIN(Payline!J$3/10,COUNTIF(J224:J226,$Q$1)),"")</f>
        <v/>
      </c>
      <c r="R224" s="43" t="str">
        <f>IF($I224&lt;D$14,MIN(Payline!K$5/10,COUNTIF(K222:K224,$Q$1))+MIN(Payline!K$4/10,COUNTIF(K223:K225,$Q$1))+MIN(Payline!K$3/10,COUNTIF(K224:K226,$Q$1)),"")</f>
        <v/>
      </c>
      <c r="S224" s="43" t="str">
        <f>IF($I224&lt;E$14,MIN(Payline!L$5/10,COUNTIF(L222:L224,$Q$1))+MIN(Payline!L$4/10,COUNTIF(L223:L225,$Q$1))+MIN(Payline!L$3/10,COUNTIF(L224:L226,$Q$1)),"")</f>
        <v/>
      </c>
      <c r="T224" s="43" t="str">
        <f>IF($I224&lt;F$14,MIN(Payline!M$5/10,COUNTIF(M222:M224,$Q$1))+MIN(Payline!M$4/10,COUNTIF(M223:M225,$Q$1))+MIN(Payline!M$3/10,COUNTIF(M224:M226,$Q$1)),"")</f>
        <v/>
      </c>
      <c r="U224" s="43" t="str">
        <f>IF($I224&lt;G$14,MIN(Payline!N$5/10,COUNTIF(N222:N224,$Q$1))+MIN(Payline!N$4/10,COUNTIF(N223:N225,$Q$1))+MIN(Payline!N$3/10,COUNTIF(N224:N226,$Q$1)),"")</f>
        <v/>
      </c>
      <c r="V224" s="46">
        <v>220</v>
      </c>
      <c r="W224" s="43" t="str">
        <f>IF($I224&lt;C$14,MIN(Payline!J$5/10,COUNTIF(J222:J224,$W$1))+MIN(Payline!J$4/10,COUNTIF(J223:J225,$W$1))+MIN(Payline!J$3/10,COUNTIF(J224:J226,$W$1)),"")</f>
        <v/>
      </c>
      <c r="X224" s="43" t="str">
        <f>IF($I224&lt;D$14,MIN(Payline!K$5/10,COUNTIF(K222:K224,$W$1))+MIN(Payline!K$4/10,COUNTIF(K223:K225,$W$1))+MIN(Payline!K$3/10,COUNTIF(K224:K226,$W$1)),"")</f>
        <v/>
      </c>
      <c r="Y224" s="43" t="str">
        <f>IF($I224&lt;E$14,MIN(Payline!L$5/10,COUNTIF(L222:L224,$W$1))+MIN(Payline!L$4/10,COUNTIF(L223:L225,$W$1))+MIN(Payline!L$3/10,COUNTIF(L224:L226,$W$1)),"")</f>
        <v/>
      </c>
      <c r="Z224" s="43" t="str">
        <f>IF($I224&lt;F$14,MIN(Payline!M$5/10,COUNTIF(M222:M224,$W$1))+MIN(Payline!M$4/10,COUNTIF(M223:M225,$W$1))+MIN(Payline!M$3/10,COUNTIF(M224:M226,$W$1)),"")</f>
        <v/>
      </c>
      <c r="AA224" s="43" t="str">
        <f>IF($I224&lt;G$14,MIN(Payline!N$5/10,COUNTIF(N222:N224,$W$1))+MIN(Payline!N$4/10,COUNTIF(N223:N225,$W$1))+MIN(Payline!N$3/10,COUNTIF(N224:N226,$W$1)),"")</f>
        <v/>
      </c>
      <c r="AB224" s="46">
        <v>220</v>
      </c>
      <c r="AC224" s="43" t="str">
        <f>IF($I224&lt;C$14,MIN(Payline!J$5/10,COUNTIF(J222:J224,$AC$1))+MIN(Payline!J$4/10,COUNTIF(J223:J225,$AC$1))+MIN(Payline!J$3/10,COUNTIF(J224:J226,$AC$1)),"")</f>
        <v/>
      </c>
      <c r="AD224" s="43" t="str">
        <f>IF($I224&lt;D$14,MIN(Payline!K$5/10,COUNTIF(K222:K224,$AC$1))+MIN(Payline!K$4/10,COUNTIF(K223:K225,$AC$1))+MIN(Payline!K$3/10,COUNTIF(K224:K226,$AC$1)),"")</f>
        <v/>
      </c>
      <c r="AE224" s="43" t="str">
        <f>IF($I224&lt;E$14,MIN(Payline!L$5/10,COUNTIF(L222:L224,$AC$1))+MIN(Payline!L$4/10,COUNTIF(L223:L225,$AC$1))+MIN(Payline!L$3/10,COUNTIF(L224:L226,$AC$1)),"")</f>
        <v/>
      </c>
      <c r="AF224" s="43" t="str">
        <f>IF($I224&lt;F$14,MIN(Payline!M$5/10,COUNTIF(M222:M224,$AC$1))+MIN(Payline!M$4/10,COUNTIF(M223:M225,$AC$1))+MIN(Payline!M$3/10,COUNTIF(M224:M226,$AC$1)),"")</f>
        <v/>
      </c>
      <c r="AG224" s="43" t="str">
        <f>IF($I224&lt;G$14,MIN(Payline!N$5/10,COUNTIF(N222:N224,$AC$1))+MIN(Payline!N$4/10,COUNTIF(N223:N225,$AC$1))+MIN(Payline!N$3/10,COUNTIF(N224:N226,$AC$1)),"")</f>
        <v/>
      </c>
      <c r="AH224" s="46">
        <v>220</v>
      </c>
      <c r="AI224" s="43" t="str">
        <f>IF($I224&lt;C$14,MIN(Payline!J$5/10,COUNTIF(J222:J224,$AI$1))+MIN(Payline!J$4/10,COUNTIF(J223:J225,$AI$1))+MIN(Payline!J$3/10,COUNTIF(J224:J226,$AI$1)),"")</f>
        <v/>
      </c>
      <c r="AJ224" s="43" t="str">
        <f>IF($I224&lt;D$14,MIN(Payline!K$5/10,COUNTIF(K222:K224,$AI$1))+MIN(Payline!K$4/10,COUNTIF(K223:K225,$AI$1))+MIN(Payline!K$3/10,COUNTIF(K224:K226,$AI$1)),"")</f>
        <v/>
      </c>
      <c r="AK224" s="43" t="str">
        <f>IF($I224&lt;E$14,MIN(Payline!L$5/10,COUNTIF(L222:L224,$AI$1))+MIN(Payline!L$4/10,COUNTIF(L223:L225,$AI$1))+MIN(Payline!L$3/10,COUNTIF(L224:L226,$AI$1)),"")</f>
        <v/>
      </c>
      <c r="AL224" s="43" t="str">
        <f>IF($I224&lt;F$14,MIN(Payline!M$5/10,COUNTIF(M222:M224,$AI$1))+MIN(Payline!M$4/10,COUNTIF(M223:M225,$AI$1))+MIN(Payline!M$3/10,COUNTIF(M224:M226,$AI$1)),"")</f>
        <v/>
      </c>
      <c r="AM224" s="43" t="str">
        <f>IF($I224&lt;G$14,MIN(Payline!N$5/10,COUNTIF(N222:N224,$AI$1))+MIN(Payline!N$4/10,COUNTIF(N223:N225,$AI$1))+MIN(Payline!N$3/10,COUNTIF(N224:N226,$AI$1)),"")</f>
        <v/>
      </c>
      <c r="AN224" s="46">
        <v>220</v>
      </c>
      <c r="AO224" s="43" t="str">
        <f>IF($I224&lt;C$14,MIN(Payline!J$5/10,COUNTIF(J222:J224,$AO$1))+MIN(Payline!J$4/10,COUNTIF(J223:J225,$AO$1))+MIN(Payline!J$3/10,COUNTIF(J224:J226,$AO$1)),"")</f>
        <v/>
      </c>
      <c r="AP224" s="43" t="str">
        <f>IF($I224&lt;D$14,MIN(Payline!K$5/10,COUNTIF(K222:K224,$AO$1))+MIN(Payline!K$4/10,COUNTIF(K223:K225,$AO$1))+MIN(Payline!K$3/10,COUNTIF(K224:K226,$AO$1)),"")</f>
        <v/>
      </c>
      <c r="AQ224" s="43" t="str">
        <f>IF($I224&lt;E$14,MIN(Payline!L$5/10,COUNTIF(L222:L224,$AO$1))+MIN(Payline!L$4/10,COUNTIF(L223:L225,$AO$1))+MIN(Payline!L$3/10,COUNTIF(L224:L226,$AO$1)),"")</f>
        <v/>
      </c>
      <c r="AR224" s="43" t="str">
        <f>IF($I224&lt;F$14,MIN(Payline!M$5/10,COUNTIF(M222:M224,$AO$1))+MIN(Payline!M$4/10,COUNTIF(M223:M225,$AO$1))+MIN(Payline!M$3/10,COUNTIF(M224:M226,$AO$1)),"")</f>
        <v/>
      </c>
      <c r="AS224" s="43" t="str">
        <f>IF($I224&lt;G$14,MIN(Payline!N$5/10,COUNTIF(N222:N224,$AO$1))+MIN(Payline!N$4/10,COUNTIF(N223:N225,$AO$1))+MIN(Payline!N$3/10,COUNTIF(N224:N226,$AO$1)),"")</f>
        <v/>
      </c>
      <c r="AT224" s="46">
        <v>220</v>
      </c>
      <c r="AU224" s="43" t="str">
        <f>IF($I224&lt;C$14,MIN(Payline!J$5/10,COUNTIF(J222:J224,$AU$1))+MIN(Payline!J$4/10,COUNTIF(J223:J225,$AU$1))+MIN(Payline!J$3/10,COUNTIF(J224:J226,$AU$1)),"")</f>
        <v/>
      </c>
      <c r="AV224" s="43" t="str">
        <f>IF($I224&lt;D$14,MIN(Payline!K$5/10,COUNTIF(K222:K224,$AU$1))+MIN(Payline!K$4/10,COUNTIF(K223:K225,$AU$1))+MIN(Payline!K$3/10,COUNTIF(K224:K226,$AU$1)),"")</f>
        <v/>
      </c>
      <c r="AW224" s="43" t="str">
        <f>IF($I224&lt;E$14,MIN(Payline!L$5/10,COUNTIF(L222:L224,$AU$1))+MIN(Payline!L$4/10,COUNTIF(L223:L225,$AU$1))+MIN(Payline!L$3/10,COUNTIF(L224:L226,$AU$1)),"")</f>
        <v/>
      </c>
      <c r="AX224" s="43" t="str">
        <f>IF($I224&lt;F$14,MIN(Payline!M$5/10,COUNTIF(M222:M224,$AU$1))+MIN(Payline!M$4/10,COUNTIF(M223:M225,$AU$1))+MIN(Payline!M$3/10,COUNTIF(M224:M226,$AU$1)),"")</f>
        <v/>
      </c>
      <c r="AY224" s="43" t="str">
        <f>IF($I224&lt;G$14,MIN(Payline!N$5/10,COUNTIF(N222:N224,$AU$1))+MIN(Payline!N$4/10,COUNTIF(N223:N225,$AU$1))+MIN(Payline!N$3/10,COUNTIF(N224:N226,$AU$1)),"")</f>
        <v/>
      </c>
      <c r="AZ224" s="46">
        <v>220</v>
      </c>
      <c r="BA224" s="43" t="str">
        <f>IF($I224&lt;C$14,MIN(Payline!J$5/10,COUNTIF(J222:J224,$BA$1))+MIN(Payline!J$4/10,COUNTIF(J223:J225,$BA$1))+MIN(Payline!J$3/10,COUNTIF(J224:J226,$BA$1)),"")</f>
        <v/>
      </c>
      <c r="BB224" s="43" t="str">
        <f>IF($I224&lt;D$14,MIN(Payline!K$5/10,COUNTIF(K222:K224,$BA$1))+MIN(Payline!K$4/10,COUNTIF(K223:K225,$BA$1))+MIN(Payline!K$3/10,COUNTIF(K224:K226,$BA$1)),"")</f>
        <v/>
      </c>
      <c r="BC224" s="43" t="str">
        <f>IF($I224&lt;E$14,MIN(Payline!L$5/10,COUNTIF(L222:L224,$BA$1))+MIN(Payline!L$4/10,COUNTIF(L223:L225,$BA$1))+MIN(Payline!L$3/10,COUNTIF(L224:L226,$BA$1)),"")</f>
        <v/>
      </c>
      <c r="BD224" s="43" t="str">
        <f>IF($I224&lt;F$14,MIN(Payline!M$5/10,COUNTIF(M222:M224,$BA$1))+MIN(Payline!M$4/10,COUNTIF(M223:M225,$BA$1))+MIN(Payline!M$3/10,COUNTIF(M224:M226,$BA$1)),"")</f>
        <v/>
      </c>
      <c r="BE224" s="43" t="str">
        <f>IF($I224&lt;G$14,MIN(Payline!N$5/10,COUNTIF(N222:N224,$BA$1))+MIN(Payline!N$4/10,COUNTIF(N223:N225,$BA$1))+MIN(Payline!N$3/10,COUNTIF(N224:N226,$BA$1)),"")</f>
        <v/>
      </c>
      <c r="BF224" s="46">
        <v>220</v>
      </c>
      <c r="BG224" s="43" t="str">
        <f>IF($I224&lt;C$14,MIN(Payline!J$5/10,COUNTIF(J222:J224,$BG$1))+MIN(Payline!J$4/10,COUNTIF(J223:J225,$BG$1))+MIN(Payline!J$3/10,COUNTIF(J224:J226,$BG$1)),"")</f>
        <v/>
      </c>
      <c r="BH224" s="43" t="str">
        <f>IF($I224&lt;D$14,MIN(Payline!K$5/10,COUNTIF(K222:K224,$BG$1))+MIN(Payline!K$4/10,COUNTIF(K223:K225,$BG$1))+MIN(Payline!K$3/10,COUNTIF(K224:K226,$BG$1)),"")</f>
        <v/>
      </c>
      <c r="BI224" s="43" t="str">
        <f>IF($I224&lt;E$14,MIN(Payline!L$5/10,COUNTIF(L222:L224,$BG$1))+MIN(Payline!L$4/10,COUNTIF(L223:L225,$BG$1))+MIN(Payline!L$3/10,COUNTIF(L224:L226,$BG$1)),"")</f>
        <v/>
      </c>
      <c r="BJ224" s="43" t="str">
        <f>IF($I224&lt;F$14,MIN(Payline!M$5/10,COUNTIF(M222:M224,$BG$1))+MIN(Payline!M$4/10,COUNTIF(M223:M225,$BG$1))+MIN(Payline!M$3/10,COUNTIF(M224:M226,$BG$1)),"")</f>
        <v/>
      </c>
      <c r="BK224" s="43" t="str">
        <f>IF($I224&lt;G$14,MIN(Payline!N$5/10,COUNTIF(N222:N224,$BG$1))+MIN(Payline!N$4/10,COUNTIF(N223:N225,$BG$1))+MIN(Payline!N$3/10,COUNTIF(N224:N226,$BG$1)),"")</f>
        <v/>
      </c>
      <c r="BL224" s="46">
        <v>220</v>
      </c>
      <c r="BM224" s="43" t="str">
        <f>IF($I224&lt;C$14,MIN(Payline!J$5/10,COUNTIF(J222:J224,$BM$1))+MIN(Payline!J$4/10,COUNTIF(J223:J225,$BM$1))+MIN(Payline!J$3/10,COUNTIF(J224:J226,$BM$1)),"")</f>
        <v/>
      </c>
      <c r="BN224" s="43" t="str">
        <f>IF($I224&lt;D$14,MIN(Payline!K$5/10,COUNTIF(K222:K224,$BM$1))+MIN(Payline!K$4/10,COUNTIF(K223:K225,$BM$1))+MIN(Payline!K$3/10,COUNTIF(K224:K226,$BM$1)),"")</f>
        <v/>
      </c>
      <c r="BO224" s="43" t="str">
        <f>IF($I224&lt;E$14,MIN(Payline!L$5/10,COUNTIF(L222:L224,$BM$1))+MIN(Payline!L$4/10,COUNTIF(L223:L225,$BM$1))+MIN(Payline!L$3/10,COUNTIF(L224:L226,$BM$1)),"")</f>
        <v/>
      </c>
      <c r="BP224" s="43" t="str">
        <f>IF($I224&lt;F$14,MIN(Payline!M$5/10,COUNTIF(M222:M224,$BM$1))+MIN(Payline!M$4/10,COUNTIF(M223:M225,$BM$1))+MIN(Payline!M$3/10,COUNTIF(M224:M226,$BM$1)),"")</f>
        <v/>
      </c>
      <c r="BQ224" s="161" t="str">
        <f>IF($I224&lt;G$14,MIN(Payline!N$5/10,COUNTIF(N222:N224,$BM$1))+MIN(Payline!N$4/10,COUNTIF(N223:N225,$BM$1))+MIN(Payline!N$3/10,COUNTIF(N224:N226,$BM$1)),"")</f>
        <v/>
      </c>
    </row>
    <row r="225" spans="1:69" ht="17.25" thickBot="1">
      <c r="A225" s="32" t="s">
        <v>18</v>
      </c>
      <c r="B225" s="18" t="s">
        <v>57</v>
      </c>
      <c r="C225" s="96" t="s">
        <v>106</v>
      </c>
      <c r="D225" s="93" t="s">
        <v>105</v>
      </c>
      <c r="E225" s="93" t="s">
        <v>104</v>
      </c>
      <c r="F225" s="93" t="s">
        <v>103</v>
      </c>
      <c r="G225" s="92" t="s">
        <v>102</v>
      </c>
      <c r="I225" s="84">
        <v>221</v>
      </c>
      <c r="J225" s="83"/>
      <c r="K225" s="83"/>
      <c r="L225" s="83"/>
      <c r="M225" s="83"/>
      <c r="N225" s="83"/>
      <c r="P225" s="46">
        <v>221</v>
      </c>
      <c r="Q225" s="43" t="str">
        <f>IF($I225&lt;C$14,MIN(Payline!J$5/10,COUNTIF(J223:J225,$Q$1))+MIN(Payline!J$4/10,COUNTIF(J224:J226,$Q$1))+MIN(Payline!J$3/10,COUNTIF(J225:J227,$Q$1)),"")</f>
        <v/>
      </c>
      <c r="R225" s="43" t="str">
        <f>IF($I225&lt;D$14,MIN(Payline!K$5/10,COUNTIF(K223:K225,$Q$1))+MIN(Payline!K$4/10,COUNTIF(K224:K226,$Q$1))+MIN(Payline!K$3/10,COUNTIF(K225:K227,$Q$1)),"")</f>
        <v/>
      </c>
      <c r="S225" s="43" t="str">
        <f>IF($I225&lt;E$14,MIN(Payline!L$5/10,COUNTIF(L223:L225,$Q$1))+MIN(Payline!L$4/10,COUNTIF(L224:L226,$Q$1))+MIN(Payline!L$3/10,COUNTIF(L225:L227,$Q$1)),"")</f>
        <v/>
      </c>
      <c r="T225" s="43" t="str">
        <f>IF($I225&lt;F$14,MIN(Payline!M$5/10,COUNTIF(M223:M225,$Q$1))+MIN(Payline!M$4/10,COUNTIF(M224:M226,$Q$1))+MIN(Payline!M$3/10,COUNTIF(M225:M227,$Q$1)),"")</f>
        <v/>
      </c>
      <c r="U225" s="43" t="str">
        <f>IF($I225&lt;G$14,MIN(Payline!N$5/10,COUNTIF(N223:N225,$Q$1))+MIN(Payline!N$4/10,COUNTIF(N224:N226,$Q$1))+MIN(Payline!N$3/10,COUNTIF(N225:N227,$Q$1)),"")</f>
        <v/>
      </c>
      <c r="V225" s="46">
        <v>221</v>
      </c>
      <c r="W225" s="43" t="str">
        <f>IF($I225&lt;C$14,MIN(Payline!J$5/10,COUNTIF(J223:J225,$W$1))+MIN(Payline!J$4/10,COUNTIF(J224:J226,$W$1))+MIN(Payline!J$3/10,COUNTIF(J225:J227,$W$1)),"")</f>
        <v/>
      </c>
      <c r="X225" s="43" t="str">
        <f>IF($I225&lt;D$14,MIN(Payline!K$5/10,COUNTIF(K223:K225,$W$1))+MIN(Payline!K$4/10,COUNTIF(K224:K226,$W$1))+MIN(Payline!K$3/10,COUNTIF(K225:K227,$W$1)),"")</f>
        <v/>
      </c>
      <c r="Y225" s="43" t="str">
        <f>IF($I225&lt;E$14,MIN(Payline!L$5/10,COUNTIF(L223:L225,$W$1))+MIN(Payline!L$4/10,COUNTIF(L224:L226,$W$1))+MIN(Payline!L$3/10,COUNTIF(L225:L227,$W$1)),"")</f>
        <v/>
      </c>
      <c r="Z225" s="43" t="str">
        <f>IF($I225&lt;F$14,MIN(Payline!M$5/10,COUNTIF(M223:M225,$W$1))+MIN(Payline!M$4/10,COUNTIF(M224:M226,$W$1))+MIN(Payline!M$3/10,COUNTIF(M225:M227,$W$1)),"")</f>
        <v/>
      </c>
      <c r="AA225" s="43" t="str">
        <f>IF($I225&lt;G$14,MIN(Payline!N$5/10,COUNTIF(N223:N225,$W$1))+MIN(Payline!N$4/10,COUNTIF(N224:N226,$W$1))+MIN(Payline!N$3/10,COUNTIF(N225:N227,$W$1)),"")</f>
        <v/>
      </c>
      <c r="AB225" s="46">
        <v>221</v>
      </c>
      <c r="AC225" s="43" t="str">
        <f>IF($I225&lt;C$14,MIN(Payline!J$5/10,COUNTIF(J223:J225,$AC$1))+MIN(Payline!J$4/10,COUNTIF(J224:J226,$AC$1))+MIN(Payline!J$3/10,COUNTIF(J225:J227,$AC$1)),"")</f>
        <v/>
      </c>
      <c r="AD225" s="43" t="str">
        <f>IF($I225&lt;D$14,MIN(Payline!K$5/10,COUNTIF(K223:K225,$AC$1))+MIN(Payline!K$4/10,COUNTIF(K224:K226,$AC$1))+MIN(Payline!K$3/10,COUNTIF(K225:K227,$AC$1)),"")</f>
        <v/>
      </c>
      <c r="AE225" s="43" t="str">
        <f>IF($I225&lt;E$14,MIN(Payline!L$5/10,COUNTIF(L223:L225,$AC$1))+MIN(Payline!L$4/10,COUNTIF(L224:L226,$AC$1))+MIN(Payline!L$3/10,COUNTIF(L225:L227,$AC$1)),"")</f>
        <v/>
      </c>
      <c r="AF225" s="43" t="str">
        <f>IF($I225&lt;F$14,MIN(Payline!M$5/10,COUNTIF(M223:M225,$AC$1))+MIN(Payline!M$4/10,COUNTIF(M224:M226,$AC$1))+MIN(Payline!M$3/10,COUNTIF(M225:M227,$AC$1)),"")</f>
        <v/>
      </c>
      <c r="AG225" s="43" t="str">
        <f>IF($I225&lt;G$14,MIN(Payline!N$5/10,COUNTIF(N223:N225,$AC$1))+MIN(Payline!N$4/10,COUNTIF(N224:N226,$AC$1))+MIN(Payline!N$3/10,COUNTIF(N225:N227,$AC$1)),"")</f>
        <v/>
      </c>
      <c r="AH225" s="46">
        <v>221</v>
      </c>
      <c r="AI225" s="43" t="str">
        <f>IF($I225&lt;C$14,MIN(Payline!J$5/10,COUNTIF(J223:J225,$AI$1))+MIN(Payline!J$4/10,COUNTIF(J224:J226,$AI$1))+MIN(Payline!J$3/10,COUNTIF(J225:J227,$AI$1)),"")</f>
        <v/>
      </c>
      <c r="AJ225" s="43" t="str">
        <f>IF($I225&lt;D$14,MIN(Payline!K$5/10,COUNTIF(K223:K225,$AI$1))+MIN(Payline!K$4/10,COUNTIF(K224:K226,$AI$1))+MIN(Payline!K$3/10,COUNTIF(K225:K227,$AI$1)),"")</f>
        <v/>
      </c>
      <c r="AK225" s="43" t="str">
        <f>IF($I225&lt;E$14,MIN(Payline!L$5/10,COUNTIF(L223:L225,$AI$1))+MIN(Payline!L$4/10,COUNTIF(L224:L226,$AI$1))+MIN(Payline!L$3/10,COUNTIF(L225:L227,$AI$1)),"")</f>
        <v/>
      </c>
      <c r="AL225" s="43" t="str">
        <f>IF($I225&lt;F$14,MIN(Payline!M$5/10,COUNTIF(M223:M225,$AI$1))+MIN(Payline!M$4/10,COUNTIF(M224:M226,$AI$1))+MIN(Payline!M$3/10,COUNTIF(M225:M227,$AI$1)),"")</f>
        <v/>
      </c>
      <c r="AM225" s="43" t="str">
        <f>IF($I225&lt;G$14,MIN(Payline!N$5/10,COUNTIF(N223:N225,$AI$1))+MIN(Payline!N$4/10,COUNTIF(N224:N226,$AI$1))+MIN(Payline!N$3/10,COUNTIF(N225:N227,$AI$1)),"")</f>
        <v/>
      </c>
      <c r="AN225" s="46">
        <v>221</v>
      </c>
      <c r="AO225" s="43" t="str">
        <f>IF($I225&lt;C$14,MIN(Payline!J$5/10,COUNTIF(J223:J225,$AO$1))+MIN(Payline!J$4/10,COUNTIF(J224:J226,$AO$1))+MIN(Payline!J$3/10,COUNTIF(J225:J227,$AO$1)),"")</f>
        <v/>
      </c>
      <c r="AP225" s="43" t="str">
        <f>IF($I225&lt;D$14,MIN(Payline!K$5/10,COUNTIF(K223:K225,$AO$1))+MIN(Payline!K$4/10,COUNTIF(K224:K226,$AO$1))+MIN(Payline!K$3/10,COUNTIF(K225:K227,$AO$1)),"")</f>
        <v/>
      </c>
      <c r="AQ225" s="43" t="str">
        <f>IF($I225&lt;E$14,MIN(Payline!L$5/10,COUNTIF(L223:L225,$AO$1))+MIN(Payline!L$4/10,COUNTIF(L224:L226,$AO$1))+MIN(Payline!L$3/10,COUNTIF(L225:L227,$AO$1)),"")</f>
        <v/>
      </c>
      <c r="AR225" s="43" t="str">
        <f>IF($I225&lt;F$14,MIN(Payline!M$5/10,COUNTIF(M223:M225,$AO$1))+MIN(Payline!M$4/10,COUNTIF(M224:M226,$AO$1))+MIN(Payline!M$3/10,COUNTIF(M225:M227,$AO$1)),"")</f>
        <v/>
      </c>
      <c r="AS225" s="43" t="str">
        <f>IF($I225&lt;G$14,MIN(Payline!N$5/10,COUNTIF(N223:N225,$AO$1))+MIN(Payline!N$4/10,COUNTIF(N224:N226,$AO$1))+MIN(Payline!N$3/10,COUNTIF(N225:N227,$AO$1)),"")</f>
        <v/>
      </c>
      <c r="AT225" s="46">
        <v>221</v>
      </c>
      <c r="AU225" s="43" t="str">
        <f>IF($I225&lt;C$14,MIN(Payline!J$5/10,COUNTIF(J223:J225,$AU$1))+MIN(Payline!J$4/10,COUNTIF(J224:J226,$AU$1))+MIN(Payline!J$3/10,COUNTIF(J225:J227,$AU$1)),"")</f>
        <v/>
      </c>
      <c r="AV225" s="43" t="str">
        <f>IF($I225&lt;D$14,MIN(Payline!K$5/10,COUNTIF(K223:K225,$AU$1))+MIN(Payline!K$4/10,COUNTIF(K224:K226,$AU$1))+MIN(Payline!K$3/10,COUNTIF(K225:K227,$AU$1)),"")</f>
        <v/>
      </c>
      <c r="AW225" s="43" t="str">
        <f>IF($I225&lt;E$14,MIN(Payline!L$5/10,COUNTIF(L223:L225,$AU$1))+MIN(Payline!L$4/10,COUNTIF(L224:L226,$AU$1))+MIN(Payline!L$3/10,COUNTIF(L225:L227,$AU$1)),"")</f>
        <v/>
      </c>
      <c r="AX225" s="43" t="str">
        <f>IF($I225&lt;F$14,MIN(Payline!M$5/10,COUNTIF(M223:M225,$AU$1))+MIN(Payline!M$4/10,COUNTIF(M224:M226,$AU$1))+MIN(Payline!M$3/10,COUNTIF(M225:M227,$AU$1)),"")</f>
        <v/>
      </c>
      <c r="AY225" s="43" t="str">
        <f>IF($I225&lt;G$14,MIN(Payline!N$5/10,COUNTIF(N223:N225,$AU$1))+MIN(Payline!N$4/10,COUNTIF(N224:N226,$AU$1))+MIN(Payline!N$3/10,COUNTIF(N225:N227,$AU$1)),"")</f>
        <v/>
      </c>
      <c r="AZ225" s="46">
        <v>221</v>
      </c>
      <c r="BA225" s="43" t="str">
        <f>IF($I225&lt;C$14,MIN(Payline!J$5/10,COUNTIF(J223:J225,$BA$1))+MIN(Payline!J$4/10,COUNTIF(J224:J226,$BA$1))+MIN(Payline!J$3/10,COUNTIF(J225:J227,$BA$1)),"")</f>
        <v/>
      </c>
      <c r="BB225" s="43" t="str">
        <f>IF($I225&lt;D$14,MIN(Payline!K$5/10,COUNTIF(K223:K225,$BA$1))+MIN(Payline!K$4/10,COUNTIF(K224:K226,$BA$1))+MIN(Payline!K$3/10,COUNTIF(K225:K227,$BA$1)),"")</f>
        <v/>
      </c>
      <c r="BC225" s="43" t="str">
        <f>IF($I225&lt;E$14,MIN(Payline!L$5/10,COUNTIF(L223:L225,$BA$1))+MIN(Payline!L$4/10,COUNTIF(L224:L226,$BA$1))+MIN(Payline!L$3/10,COUNTIF(L225:L227,$BA$1)),"")</f>
        <v/>
      </c>
      <c r="BD225" s="43" t="str">
        <f>IF($I225&lt;F$14,MIN(Payline!M$5/10,COUNTIF(M223:M225,$BA$1))+MIN(Payline!M$4/10,COUNTIF(M224:M226,$BA$1))+MIN(Payline!M$3/10,COUNTIF(M225:M227,$BA$1)),"")</f>
        <v/>
      </c>
      <c r="BE225" s="43" t="str">
        <f>IF($I225&lt;G$14,MIN(Payline!N$5/10,COUNTIF(N223:N225,$BA$1))+MIN(Payline!N$4/10,COUNTIF(N224:N226,$BA$1))+MIN(Payline!N$3/10,COUNTIF(N225:N227,$BA$1)),"")</f>
        <v/>
      </c>
      <c r="BF225" s="46">
        <v>221</v>
      </c>
      <c r="BG225" s="43" t="str">
        <f>IF($I225&lt;C$14,MIN(Payline!J$5/10,COUNTIF(J223:J225,$BG$1))+MIN(Payline!J$4/10,COUNTIF(J224:J226,$BG$1))+MIN(Payline!J$3/10,COUNTIF(J225:J227,$BG$1)),"")</f>
        <v/>
      </c>
      <c r="BH225" s="43" t="str">
        <f>IF($I225&lt;D$14,MIN(Payline!K$5/10,COUNTIF(K223:K225,$BG$1))+MIN(Payline!K$4/10,COUNTIF(K224:K226,$BG$1))+MIN(Payline!K$3/10,COUNTIF(K225:K227,$BG$1)),"")</f>
        <v/>
      </c>
      <c r="BI225" s="43" t="str">
        <f>IF($I225&lt;E$14,MIN(Payline!L$5/10,COUNTIF(L223:L225,$BG$1))+MIN(Payline!L$4/10,COUNTIF(L224:L226,$BG$1))+MIN(Payline!L$3/10,COUNTIF(L225:L227,$BG$1)),"")</f>
        <v/>
      </c>
      <c r="BJ225" s="43" t="str">
        <f>IF($I225&lt;F$14,MIN(Payline!M$5/10,COUNTIF(M223:M225,$BG$1))+MIN(Payline!M$4/10,COUNTIF(M224:M226,$BG$1))+MIN(Payline!M$3/10,COUNTIF(M225:M227,$BG$1)),"")</f>
        <v/>
      </c>
      <c r="BK225" s="43" t="str">
        <f>IF($I225&lt;G$14,MIN(Payline!N$5/10,COUNTIF(N223:N225,$BG$1))+MIN(Payline!N$4/10,COUNTIF(N224:N226,$BG$1))+MIN(Payline!N$3/10,COUNTIF(N225:N227,$BG$1)),"")</f>
        <v/>
      </c>
      <c r="BL225" s="46">
        <v>221</v>
      </c>
      <c r="BM225" s="43" t="str">
        <f>IF($I225&lt;C$14,MIN(Payline!J$5/10,COUNTIF(J223:J225,$BM$1))+MIN(Payline!J$4/10,COUNTIF(J224:J226,$BM$1))+MIN(Payline!J$3/10,COUNTIF(J225:J227,$BM$1)),"")</f>
        <v/>
      </c>
      <c r="BN225" s="43" t="str">
        <f>IF($I225&lt;D$14,MIN(Payline!K$5/10,COUNTIF(K223:K225,$BM$1))+MIN(Payline!K$4/10,COUNTIF(K224:K226,$BM$1))+MIN(Payline!K$3/10,COUNTIF(K225:K227,$BM$1)),"")</f>
        <v/>
      </c>
      <c r="BO225" s="43" t="str">
        <f>IF($I225&lt;E$14,MIN(Payline!L$5/10,COUNTIF(L223:L225,$BM$1))+MIN(Payline!L$4/10,COUNTIF(L224:L226,$BM$1))+MIN(Payline!L$3/10,COUNTIF(L225:L227,$BM$1)),"")</f>
        <v/>
      </c>
      <c r="BP225" s="43" t="str">
        <f>IF($I225&lt;F$14,MIN(Payline!M$5/10,COUNTIF(M223:M225,$BM$1))+MIN(Payline!M$4/10,COUNTIF(M224:M226,$BM$1))+MIN(Payline!M$3/10,COUNTIF(M225:M227,$BM$1)),"")</f>
        <v/>
      </c>
      <c r="BQ225" s="161" t="str">
        <f>IF($I225&lt;G$14,MIN(Payline!N$5/10,COUNTIF(N223:N225,$BM$1))+MIN(Payline!N$4/10,COUNTIF(N224:N226,$BM$1))+MIN(Payline!N$3/10,COUNTIF(N225:N227,$BM$1)),"")</f>
        <v/>
      </c>
    </row>
    <row r="226" spans="1:69">
      <c r="A226" s="90" t="s">
        <v>4</v>
      </c>
      <c r="B226" s="63">
        <v>11</v>
      </c>
      <c r="C226" s="108">
        <f t="shared" ref="C226:C235" ca="1" si="55">IF($A226=$BM$1,SUM(BM$4:BM$354),SUMIF(J$4:J$354,$A226,BM$4:BM$354))</f>
        <v>0</v>
      </c>
      <c r="D226" s="107">
        <f t="shared" ref="D226:D235" ca="1" si="56">IF($A226=$BM$1,SUM(BN$4:BN$354),SUMIF(K$4:K$354,$A226,BN$4:BN$354))</f>
        <v>0</v>
      </c>
      <c r="E226" s="107">
        <f t="shared" ref="E226:E235" ca="1" si="57">IF($A226=$BM$1,SUM(BO$4:BO$354),SUMIF(L$4:L$354,$A226,BO$4:BO$354))</f>
        <v>0</v>
      </c>
      <c r="F226" s="107">
        <f t="shared" ref="F226:F235" ca="1" si="58">IF($A226=$BM$1,SUM(BP$4:BP$354),SUMIF(M$4:M$354,$A226,BP$4:BP$354))</f>
        <v>0</v>
      </c>
      <c r="G226" s="91">
        <f t="shared" ref="G226:G235" ca="1" si="59">IF($A226=$BM$1,SUM(BQ$4:BQ$354),SUMIF(N$4:N$354,$A226,BQ$4:BQ$354))</f>
        <v>0</v>
      </c>
      <c r="I226" s="84">
        <v>222</v>
      </c>
      <c r="J226" s="83"/>
      <c r="K226" s="83"/>
      <c r="L226" s="83"/>
      <c r="M226" s="83"/>
      <c r="N226" s="83"/>
      <c r="P226" s="46">
        <v>222</v>
      </c>
      <c r="Q226" s="43" t="str">
        <f>IF($I226&lt;C$14,MIN(Payline!J$5/10,COUNTIF(J224:J226,$Q$1))+MIN(Payline!J$4/10,COUNTIF(J225:J227,$Q$1))+MIN(Payline!J$3/10,COUNTIF(J226:J228,$Q$1)),"")</f>
        <v/>
      </c>
      <c r="R226" s="43" t="str">
        <f>IF($I226&lt;D$14,MIN(Payline!K$5/10,COUNTIF(K224:K226,$Q$1))+MIN(Payline!K$4/10,COUNTIF(K225:K227,$Q$1))+MIN(Payline!K$3/10,COUNTIF(K226:K228,$Q$1)),"")</f>
        <v/>
      </c>
      <c r="S226" s="43" t="str">
        <f>IF($I226&lt;E$14,MIN(Payline!L$5/10,COUNTIF(L224:L226,$Q$1))+MIN(Payline!L$4/10,COUNTIF(L225:L227,$Q$1))+MIN(Payline!L$3/10,COUNTIF(L226:L228,$Q$1)),"")</f>
        <v/>
      </c>
      <c r="T226" s="43" t="str">
        <f>IF($I226&lt;F$14,MIN(Payline!M$5/10,COUNTIF(M224:M226,$Q$1))+MIN(Payline!M$4/10,COUNTIF(M225:M227,$Q$1))+MIN(Payline!M$3/10,COUNTIF(M226:M228,$Q$1)),"")</f>
        <v/>
      </c>
      <c r="U226" s="43" t="str">
        <f>IF($I226&lt;G$14,MIN(Payline!N$5/10,COUNTIF(N224:N226,$Q$1))+MIN(Payline!N$4/10,COUNTIF(N225:N227,$Q$1))+MIN(Payline!N$3/10,COUNTIF(N226:N228,$Q$1)),"")</f>
        <v/>
      </c>
      <c r="V226" s="46">
        <v>222</v>
      </c>
      <c r="W226" s="43" t="str">
        <f>IF($I226&lt;C$14,MIN(Payline!J$5/10,COUNTIF(J224:J226,$W$1))+MIN(Payline!J$4/10,COUNTIF(J225:J227,$W$1))+MIN(Payline!J$3/10,COUNTIF(J226:J228,$W$1)),"")</f>
        <v/>
      </c>
      <c r="X226" s="43" t="str">
        <f>IF($I226&lt;D$14,MIN(Payline!K$5/10,COUNTIF(K224:K226,$W$1))+MIN(Payline!K$4/10,COUNTIF(K225:K227,$W$1))+MIN(Payline!K$3/10,COUNTIF(K226:K228,$W$1)),"")</f>
        <v/>
      </c>
      <c r="Y226" s="43" t="str">
        <f>IF($I226&lt;E$14,MIN(Payline!L$5/10,COUNTIF(L224:L226,$W$1))+MIN(Payline!L$4/10,COUNTIF(L225:L227,$W$1))+MIN(Payline!L$3/10,COUNTIF(L226:L228,$W$1)),"")</f>
        <v/>
      </c>
      <c r="Z226" s="43" t="str">
        <f>IF($I226&lt;F$14,MIN(Payline!M$5/10,COUNTIF(M224:M226,$W$1))+MIN(Payline!M$4/10,COUNTIF(M225:M227,$W$1))+MIN(Payline!M$3/10,COUNTIF(M226:M228,$W$1)),"")</f>
        <v/>
      </c>
      <c r="AA226" s="43" t="str">
        <f>IF($I226&lt;G$14,MIN(Payline!N$5/10,COUNTIF(N224:N226,$W$1))+MIN(Payline!N$4/10,COUNTIF(N225:N227,$W$1))+MIN(Payline!N$3/10,COUNTIF(N226:N228,$W$1)),"")</f>
        <v/>
      </c>
      <c r="AB226" s="46">
        <v>222</v>
      </c>
      <c r="AC226" s="43" t="str">
        <f>IF($I226&lt;C$14,MIN(Payline!J$5/10,COUNTIF(J224:J226,$AC$1))+MIN(Payline!J$4/10,COUNTIF(J225:J227,$AC$1))+MIN(Payline!J$3/10,COUNTIF(J226:J228,$AC$1)),"")</f>
        <v/>
      </c>
      <c r="AD226" s="43" t="str">
        <f>IF($I226&lt;D$14,MIN(Payline!K$5/10,COUNTIF(K224:K226,$AC$1))+MIN(Payline!K$4/10,COUNTIF(K225:K227,$AC$1))+MIN(Payline!K$3/10,COUNTIF(K226:K228,$AC$1)),"")</f>
        <v/>
      </c>
      <c r="AE226" s="43" t="str">
        <f>IF($I226&lt;E$14,MIN(Payline!L$5/10,COUNTIF(L224:L226,$AC$1))+MIN(Payline!L$4/10,COUNTIF(L225:L227,$AC$1))+MIN(Payline!L$3/10,COUNTIF(L226:L228,$AC$1)),"")</f>
        <v/>
      </c>
      <c r="AF226" s="43" t="str">
        <f>IF($I226&lt;F$14,MIN(Payline!M$5/10,COUNTIF(M224:M226,$AC$1))+MIN(Payline!M$4/10,COUNTIF(M225:M227,$AC$1))+MIN(Payline!M$3/10,COUNTIF(M226:M228,$AC$1)),"")</f>
        <v/>
      </c>
      <c r="AG226" s="43" t="str">
        <f>IF($I226&lt;G$14,MIN(Payline!N$5/10,COUNTIF(N224:N226,$AC$1))+MIN(Payline!N$4/10,COUNTIF(N225:N227,$AC$1))+MIN(Payline!N$3/10,COUNTIF(N226:N228,$AC$1)),"")</f>
        <v/>
      </c>
      <c r="AH226" s="46">
        <v>222</v>
      </c>
      <c r="AI226" s="43" t="str">
        <f>IF($I226&lt;C$14,MIN(Payline!J$5/10,COUNTIF(J224:J226,$AI$1))+MIN(Payline!J$4/10,COUNTIF(J225:J227,$AI$1))+MIN(Payline!J$3/10,COUNTIF(J226:J228,$AI$1)),"")</f>
        <v/>
      </c>
      <c r="AJ226" s="43" t="str">
        <f>IF($I226&lt;D$14,MIN(Payline!K$5/10,COUNTIF(K224:K226,$AI$1))+MIN(Payline!K$4/10,COUNTIF(K225:K227,$AI$1))+MIN(Payline!K$3/10,COUNTIF(K226:K228,$AI$1)),"")</f>
        <v/>
      </c>
      <c r="AK226" s="43" t="str">
        <f>IF($I226&lt;E$14,MIN(Payline!L$5/10,COUNTIF(L224:L226,$AI$1))+MIN(Payline!L$4/10,COUNTIF(L225:L227,$AI$1))+MIN(Payline!L$3/10,COUNTIF(L226:L228,$AI$1)),"")</f>
        <v/>
      </c>
      <c r="AL226" s="43" t="str">
        <f>IF($I226&lt;F$14,MIN(Payline!M$5/10,COUNTIF(M224:M226,$AI$1))+MIN(Payline!M$4/10,COUNTIF(M225:M227,$AI$1))+MIN(Payline!M$3/10,COUNTIF(M226:M228,$AI$1)),"")</f>
        <v/>
      </c>
      <c r="AM226" s="43" t="str">
        <f>IF($I226&lt;G$14,MIN(Payline!N$5/10,COUNTIF(N224:N226,$AI$1))+MIN(Payline!N$4/10,COUNTIF(N225:N227,$AI$1))+MIN(Payline!N$3/10,COUNTIF(N226:N228,$AI$1)),"")</f>
        <v/>
      </c>
      <c r="AN226" s="46">
        <v>222</v>
      </c>
      <c r="AO226" s="43" t="str">
        <f>IF($I226&lt;C$14,MIN(Payline!J$5/10,COUNTIF(J224:J226,$AO$1))+MIN(Payline!J$4/10,COUNTIF(J225:J227,$AO$1))+MIN(Payline!J$3/10,COUNTIF(J226:J228,$AO$1)),"")</f>
        <v/>
      </c>
      <c r="AP226" s="43" t="str">
        <f>IF($I226&lt;D$14,MIN(Payline!K$5/10,COUNTIF(K224:K226,$AO$1))+MIN(Payline!K$4/10,COUNTIF(K225:K227,$AO$1))+MIN(Payline!K$3/10,COUNTIF(K226:K228,$AO$1)),"")</f>
        <v/>
      </c>
      <c r="AQ226" s="43" t="str">
        <f>IF($I226&lt;E$14,MIN(Payline!L$5/10,COUNTIF(L224:L226,$AO$1))+MIN(Payline!L$4/10,COUNTIF(L225:L227,$AO$1))+MIN(Payline!L$3/10,COUNTIF(L226:L228,$AO$1)),"")</f>
        <v/>
      </c>
      <c r="AR226" s="43" t="str">
        <f>IF($I226&lt;F$14,MIN(Payline!M$5/10,COUNTIF(M224:M226,$AO$1))+MIN(Payline!M$4/10,COUNTIF(M225:M227,$AO$1))+MIN(Payline!M$3/10,COUNTIF(M226:M228,$AO$1)),"")</f>
        <v/>
      </c>
      <c r="AS226" s="43" t="str">
        <f>IF($I226&lt;G$14,MIN(Payline!N$5/10,COUNTIF(N224:N226,$AO$1))+MIN(Payline!N$4/10,COUNTIF(N225:N227,$AO$1))+MIN(Payline!N$3/10,COUNTIF(N226:N228,$AO$1)),"")</f>
        <v/>
      </c>
      <c r="AT226" s="46">
        <v>222</v>
      </c>
      <c r="AU226" s="43" t="str">
        <f>IF($I226&lt;C$14,MIN(Payline!J$5/10,COUNTIF(J224:J226,$AU$1))+MIN(Payline!J$4/10,COUNTIF(J225:J227,$AU$1))+MIN(Payline!J$3/10,COUNTIF(J226:J228,$AU$1)),"")</f>
        <v/>
      </c>
      <c r="AV226" s="43" t="str">
        <f>IF($I226&lt;D$14,MIN(Payline!K$5/10,COUNTIF(K224:K226,$AU$1))+MIN(Payline!K$4/10,COUNTIF(K225:K227,$AU$1))+MIN(Payline!K$3/10,COUNTIF(K226:K228,$AU$1)),"")</f>
        <v/>
      </c>
      <c r="AW226" s="43" t="str">
        <f>IF($I226&lt;E$14,MIN(Payline!L$5/10,COUNTIF(L224:L226,$AU$1))+MIN(Payline!L$4/10,COUNTIF(L225:L227,$AU$1))+MIN(Payline!L$3/10,COUNTIF(L226:L228,$AU$1)),"")</f>
        <v/>
      </c>
      <c r="AX226" s="43" t="str">
        <f>IF($I226&lt;F$14,MIN(Payline!M$5/10,COUNTIF(M224:M226,$AU$1))+MIN(Payline!M$4/10,COUNTIF(M225:M227,$AU$1))+MIN(Payline!M$3/10,COUNTIF(M226:M228,$AU$1)),"")</f>
        <v/>
      </c>
      <c r="AY226" s="43" t="str">
        <f>IF($I226&lt;G$14,MIN(Payline!N$5/10,COUNTIF(N224:N226,$AU$1))+MIN(Payline!N$4/10,COUNTIF(N225:N227,$AU$1))+MIN(Payline!N$3/10,COUNTIF(N226:N228,$AU$1)),"")</f>
        <v/>
      </c>
      <c r="AZ226" s="46">
        <v>222</v>
      </c>
      <c r="BA226" s="43" t="str">
        <f>IF($I226&lt;C$14,MIN(Payline!J$5/10,COUNTIF(J224:J226,$BA$1))+MIN(Payline!J$4/10,COUNTIF(J225:J227,$BA$1))+MIN(Payline!J$3/10,COUNTIF(J226:J228,$BA$1)),"")</f>
        <v/>
      </c>
      <c r="BB226" s="43" t="str">
        <f>IF($I226&lt;D$14,MIN(Payline!K$5/10,COUNTIF(K224:K226,$BA$1))+MIN(Payline!K$4/10,COUNTIF(K225:K227,$BA$1))+MIN(Payline!K$3/10,COUNTIF(K226:K228,$BA$1)),"")</f>
        <v/>
      </c>
      <c r="BC226" s="43" t="str">
        <f>IF($I226&lt;E$14,MIN(Payline!L$5/10,COUNTIF(L224:L226,$BA$1))+MIN(Payline!L$4/10,COUNTIF(L225:L227,$BA$1))+MIN(Payline!L$3/10,COUNTIF(L226:L228,$BA$1)),"")</f>
        <v/>
      </c>
      <c r="BD226" s="43" t="str">
        <f>IF($I226&lt;F$14,MIN(Payline!M$5/10,COUNTIF(M224:M226,$BA$1))+MIN(Payline!M$4/10,COUNTIF(M225:M227,$BA$1))+MIN(Payline!M$3/10,COUNTIF(M226:M228,$BA$1)),"")</f>
        <v/>
      </c>
      <c r="BE226" s="43" t="str">
        <f>IF($I226&lt;G$14,MIN(Payline!N$5/10,COUNTIF(N224:N226,$BA$1))+MIN(Payline!N$4/10,COUNTIF(N225:N227,$BA$1))+MIN(Payline!N$3/10,COUNTIF(N226:N228,$BA$1)),"")</f>
        <v/>
      </c>
      <c r="BF226" s="46">
        <v>222</v>
      </c>
      <c r="BG226" s="43" t="str">
        <f>IF($I226&lt;C$14,MIN(Payline!J$5/10,COUNTIF(J224:J226,$BG$1))+MIN(Payline!J$4/10,COUNTIF(J225:J227,$BG$1))+MIN(Payline!J$3/10,COUNTIF(J226:J228,$BG$1)),"")</f>
        <v/>
      </c>
      <c r="BH226" s="43" t="str">
        <f>IF($I226&lt;D$14,MIN(Payline!K$5/10,COUNTIF(K224:K226,$BG$1))+MIN(Payline!K$4/10,COUNTIF(K225:K227,$BG$1))+MIN(Payline!K$3/10,COUNTIF(K226:K228,$BG$1)),"")</f>
        <v/>
      </c>
      <c r="BI226" s="43" t="str">
        <f>IF($I226&lt;E$14,MIN(Payline!L$5/10,COUNTIF(L224:L226,$BG$1))+MIN(Payline!L$4/10,COUNTIF(L225:L227,$BG$1))+MIN(Payline!L$3/10,COUNTIF(L226:L228,$BG$1)),"")</f>
        <v/>
      </c>
      <c r="BJ226" s="43" t="str">
        <f>IF($I226&lt;F$14,MIN(Payline!M$5/10,COUNTIF(M224:M226,$BG$1))+MIN(Payline!M$4/10,COUNTIF(M225:M227,$BG$1))+MIN(Payline!M$3/10,COUNTIF(M226:M228,$BG$1)),"")</f>
        <v/>
      </c>
      <c r="BK226" s="43" t="str">
        <f>IF($I226&lt;G$14,MIN(Payline!N$5/10,COUNTIF(N224:N226,$BG$1))+MIN(Payline!N$4/10,COUNTIF(N225:N227,$BG$1))+MIN(Payline!N$3/10,COUNTIF(N226:N228,$BG$1)),"")</f>
        <v/>
      </c>
      <c r="BL226" s="46">
        <v>222</v>
      </c>
      <c r="BM226" s="43" t="str">
        <f>IF($I226&lt;C$14,MIN(Payline!J$5/10,COUNTIF(J224:J226,$BM$1))+MIN(Payline!J$4/10,COUNTIF(J225:J227,$BM$1))+MIN(Payline!J$3/10,COUNTIF(J226:J228,$BM$1)),"")</f>
        <v/>
      </c>
      <c r="BN226" s="43" t="str">
        <f>IF($I226&lt;D$14,MIN(Payline!K$5/10,COUNTIF(K224:K226,$BM$1))+MIN(Payline!K$4/10,COUNTIF(K225:K227,$BM$1))+MIN(Payline!K$3/10,COUNTIF(K226:K228,$BM$1)),"")</f>
        <v/>
      </c>
      <c r="BO226" s="43" t="str">
        <f>IF($I226&lt;E$14,MIN(Payline!L$5/10,COUNTIF(L224:L226,$BM$1))+MIN(Payline!L$4/10,COUNTIF(L225:L227,$BM$1))+MIN(Payline!L$3/10,COUNTIF(L226:L228,$BM$1)),"")</f>
        <v/>
      </c>
      <c r="BP226" s="43" t="str">
        <f>IF($I226&lt;F$14,MIN(Payline!M$5/10,COUNTIF(M224:M226,$BM$1))+MIN(Payline!M$4/10,COUNTIF(M225:M227,$BM$1))+MIN(Payline!M$3/10,COUNTIF(M226:M228,$BM$1)),"")</f>
        <v/>
      </c>
      <c r="BQ226" s="161" t="str">
        <f>IF($I226&lt;G$14,MIN(Payline!N$5/10,COUNTIF(N224:N226,$BM$1))+MIN(Payline!N$4/10,COUNTIF(N225:N227,$BM$1))+MIN(Payline!N$3/10,COUNTIF(N226:N228,$BM$1)),"")</f>
        <v/>
      </c>
    </row>
    <row r="227" spans="1:69">
      <c r="A227" s="90" t="s">
        <v>13</v>
      </c>
      <c r="B227" s="63">
        <v>1</v>
      </c>
      <c r="C227" s="90">
        <f t="shared" ca="1" si="55"/>
        <v>1.6</v>
      </c>
      <c r="D227" s="43">
        <f t="shared" ca="1" si="56"/>
        <v>1.8</v>
      </c>
      <c r="E227" s="43">
        <f t="shared" ca="1" si="57"/>
        <v>1.6</v>
      </c>
      <c r="F227" s="43">
        <f t="shared" ca="1" si="58"/>
        <v>1.5999999999999999</v>
      </c>
      <c r="G227" s="89">
        <f t="shared" ca="1" si="59"/>
        <v>1.6</v>
      </c>
      <c r="I227" s="84">
        <v>223</v>
      </c>
      <c r="J227" s="83"/>
      <c r="K227" s="83"/>
      <c r="L227" s="83"/>
      <c r="M227" s="83"/>
      <c r="N227" s="83"/>
      <c r="P227" s="46">
        <v>223</v>
      </c>
      <c r="Q227" s="43" t="str">
        <f>IF($I227&lt;C$14,MIN(Payline!J$5/10,COUNTIF(J225:J227,$Q$1))+MIN(Payline!J$4/10,COUNTIF(J226:J228,$Q$1))+MIN(Payline!J$3/10,COUNTIF(J227:J229,$Q$1)),"")</f>
        <v/>
      </c>
      <c r="R227" s="43" t="str">
        <f>IF($I227&lt;D$14,MIN(Payline!K$5/10,COUNTIF(K225:K227,$Q$1))+MIN(Payline!K$4/10,COUNTIF(K226:K228,$Q$1))+MIN(Payline!K$3/10,COUNTIF(K227:K229,$Q$1)),"")</f>
        <v/>
      </c>
      <c r="S227" s="43" t="str">
        <f>IF($I227&lt;E$14,MIN(Payline!L$5/10,COUNTIF(L225:L227,$Q$1))+MIN(Payline!L$4/10,COUNTIF(L226:L228,$Q$1))+MIN(Payline!L$3/10,COUNTIF(L227:L229,$Q$1)),"")</f>
        <v/>
      </c>
      <c r="T227" s="43" t="str">
        <f>IF($I227&lt;F$14,MIN(Payline!M$5/10,COUNTIF(M225:M227,$Q$1))+MIN(Payline!M$4/10,COUNTIF(M226:M228,$Q$1))+MIN(Payline!M$3/10,COUNTIF(M227:M229,$Q$1)),"")</f>
        <v/>
      </c>
      <c r="U227" s="43" t="str">
        <f>IF($I227&lt;G$14,MIN(Payline!N$5/10,COUNTIF(N225:N227,$Q$1))+MIN(Payline!N$4/10,COUNTIF(N226:N228,$Q$1))+MIN(Payline!N$3/10,COUNTIF(N227:N229,$Q$1)),"")</f>
        <v/>
      </c>
      <c r="V227" s="46">
        <v>223</v>
      </c>
      <c r="W227" s="43" t="str">
        <f>IF($I227&lt;C$14,MIN(Payline!J$5/10,COUNTIF(J225:J227,$W$1))+MIN(Payline!J$4/10,COUNTIF(J226:J228,$W$1))+MIN(Payline!J$3/10,COUNTIF(J227:J229,$W$1)),"")</f>
        <v/>
      </c>
      <c r="X227" s="43" t="str">
        <f>IF($I227&lt;D$14,MIN(Payline!K$5/10,COUNTIF(K225:K227,$W$1))+MIN(Payline!K$4/10,COUNTIF(K226:K228,$W$1))+MIN(Payline!K$3/10,COUNTIF(K227:K229,$W$1)),"")</f>
        <v/>
      </c>
      <c r="Y227" s="43" t="str">
        <f>IF($I227&lt;E$14,MIN(Payline!L$5/10,COUNTIF(L225:L227,$W$1))+MIN(Payline!L$4/10,COUNTIF(L226:L228,$W$1))+MIN(Payline!L$3/10,COUNTIF(L227:L229,$W$1)),"")</f>
        <v/>
      </c>
      <c r="Z227" s="43" t="str">
        <f>IF($I227&lt;F$14,MIN(Payline!M$5/10,COUNTIF(M225:M227,$W$1))+MIN(Payline!M$4/10,COUNTIF(M226:M228,$W$1))+MIN(Payline!M$3/10,COUNTIF(M227:M229,$W$1)),"")</f>
        <v/>
      </c>
      <c r="AA227" s="43" t="str">
        <f>IF($I227&lt;G$14,MIN(Payline!N$5/10,COUNTIF(N225:N227,$W$1))+MIN(Payline!N$4/10,COUNTIF(N226:N228,$W$1))+MIN(Payline!N$3/10,COUNTIF(N227:N229,$W$1)),"")</f>
        <v/>
      </c>
      <c r="AB227" s="46">
        <v>223</v>
      </c>
      <c r="AC227" s="43" t="str">
        <f>IF($I227&lt;C$14,MIN(Payline!J$5/10,COUNTIF(J225:J227,$AC$1))+MIN(Payline!J$4/10,COUNTIF(J226:J228,$AC$1))+MIN(Payline!J$3/10,COUNTIF(J227:J229,$AC$1)),"")</f>
        <v/>
      </c>
      <c r="AD227" s="43" t="str">
        <f>IF($I227&lt;D$14,MIN(Payline!K$5/10,COUNTIF(K225:K227,$AC$1))+MIN(Payline!K$4/10,COUNTIF(K226:K228,$AC$1))+MIN(Payline!K$3/10,COUNTIF(K227:K229,$AC$1)),"")</f>
        <v/>
      </c>
      <c r="AE227" s="43" t="str">
        <f>IF($I227&lt;E$14,MIN(Payline!L$5/10,COUNTIF(L225:L227,$AC$1))+MIN(Payline!L$4/10,COUNTIF(L226:L228,$AC$1))+MIN(Payline!L$3/10,COUNTIF(L227:L229,$AC$1)),"")</f>
        <v/>
      </c>
      <c r="AF227" s="43" t="str">
        <f>IF($I227&lt;F$14,MIN(Payline!M$5/10,COUNTIF(M225:M227,$AC$1))+MIN(Payline!M$4/10,COUNTIF(M226:M228,$AC$1))+MIN(Payline!M$3/10,COUNTIF(M227:M229,$AC$1)),"")</f>
        <v/>
      </c>
      <c r="AG227" s="43" t="str">
        <f>IF($I227&lt;G$14,MIN(Payline!N$5/10,COUNTIF(N225:N227,$AC$1))+MIN(Payline!N$4/10,COUNTIF(N226:N228,$AC$1))+MIN(Payline!N$3/10,COUNTIF(N227:N229,$AC$1)),"")</f>
        <v/>
      </c>
      <c r="AH227" s="46">
        <v>223</v>
      </c>
      <c r="AI227" s="43" t="str">
        <f>IF($I227&lt;C$14,MIN(Payline!J$5/10,COUNTIF(J225:J227,$AI$1))+MIN(Payline!J$4/10,COUNTIF(J226:J228,$AI$1))+MIN(Payline!J$3/10,COUNTIF(J227:J229,$AI$1)),"")</f>
        <v/>
      </c>
      <c r="AJ227" s="43" t="str">
        <f>IF($I227&lt;D$14,MIN(Payline!K$5/10,COUNTIF(K225:K227,$AI$1))+MIN(Payline!K$4/10,COUNTIF(K226:K228,$AI$1))+MIN(Payline!K$3/10,COUNTIF(K227:K229,$AI$1)),"")</f>
        <v/>
      </c>
      <c r="AK227" s="43" t="str">
        <f>IF($I227&lt;E$14,MIN(Payline!L$5/10,COUNTIF(L225:L227,$AI$1))+MIN(Payline!L$4/10,COUNTIF(L226:L228,$AI$1))+MIN(Payline!L$3/10,COUNTIF(L227:L229,$AI$1)),"")</f>
        <v/>
      </c>
      <c r="AL227" s="43" t="str">
        <f>IF($I227&lt;F$14,MIN(Payline!M$5/10,COUNTIF(M225:M227,$AI$1))+MIN(Payline!M$4/10,COUNTIF(M226:M228,$AI$1))+MIN(Payline!M$3/10,COUNTIF(M227:M229,$AI$1)),"")</f>
        <v/>
      </c>
      <c r="AM227" s="43" t="str">
        <f>IF($I227&lt;G$14,MIN(Payline!N$5/10,COUNTIF(N225:N227,$AI$1))+MIN(Payline!N$4/10,COUNTIF(N226:N228,$AI$1))+MIN(Payline!N$3/10,COUNTIF(N227:N229,$AI$1)),"")</f>
        <v/>
      </c>
      <c r="AN227" s="46">
        <v>223</v>
      </c>
      <c r="AO227" s="43" t="str">
        <f>IF($I227&lt;C$14,MIN(Payline!J$5/10,COUNTIF(J225:J227,$AO$1))+MIN(Payline!J$4/10,COUNTIF(J226:J228,$AO$1))+MIN(Payline!J$3/10,COUNTIF(J227:J229,$AO$1)),"")</f>
        <v/>
      </c>
      <c r="AP227" s="43" t="str">
        <f>IF($I227&lt;D$14,MIN(Payline!K$5/10,COUNTIF(K225:K227,$AO$1))+MIN(Payline!K$4/10,COUNTIF(K226:K228,$AO$1))+MIN(Payline!K$3/10,COUNTIF(K227:K229,$AO$1)),"")</f>
        <v/>
      </c>
      <c r="AQ227" s="43" t="str">
        <f>IF($I227&lt;E$14,MIN(Payline!L$5/10,COUNTIF(L225:L227,$AO$1))+MIN(Payline!L$4/10,COUNTIF(L226:L228,$AO$1))+MIN(Payline!L$3/10,COUNTIF(L227:L229,$AO$1)),"")</f>
        <v/>
      </c>
      <c r="AR227" s="43" t="str">
        <f>IF($I227&lt;F$14,MIN(Payline!M$5/10,COUNTIF(M225:M227,$AO$1))+MIN(Payline!M$4/10,COUNTIF(M226:M228,$AO$1))+MIN(Payline!M$3/10,COUNTIF(M227:M229,$AO$1)),"")</f>
        <v/>
      </c>
      <c r="AS227" s="43" t="str">
        <f>IF($I227&lt;G$14,MIN(Payline!N$5/10,COUNTIF(N225:N227,$AO$1))+MIN(Payline!N$4/10,COUNTIF(N226:N228,$AO$1))+MIN(Payline!N$3/10,COUNTIF(N227:N229,$AO$1)),"")</f>
        <v/>
      </c>
      <c r="AT227" s="46">
        <v>223</v>
      </c>
      <c r="AU227" s="43" t="str">
        <f>IF($I227&lt;C$14,MIN(Payline!J$5/10,COUNTIF(J225:J227,$AU$1))+MIN(Payline!J$4/10,COUNTIF(J226:J228,$AU$1))+MIN(Payline!J$3/10,COUNTIF(J227:J229,$AU$1)),"")</f>
        <v/>
      </c>
      <c r="AV227" s="43" t="str">
        <f>IF($I227&lt;D$14,MIN(Payline!K$5/10,COUNTIF(K225:K227,$AU$1))+MIN(Payline!K$4/10,COUNTIF(K226:K228,$AU$1))+MIN(Payline!K$3/10,COUNTIF(K227:K229,$AU$1)),"")</f>
        <v/>
      </c>
      <c r="AW227" s="43" t="str">
        <f>IF($I227&lt;E$14,MIN(Payline!L$5/10,COUNTIF(L225:L227,$AU$1))+MIN(Payline!L$4/10,COUNTIF(L226:L228,$AU$1))+MIN(Payline!L$3/10,COUNTIF(L227:L229,$AU$1)),"")</f>
        <v/>
      </c>
      <c r="AX227" s="43" t="str">
        <f>IF($I227&lt;F$14,MIN(Payline!M$5/10,COUNTIF(M225:M227,$AU$1))+MIN(Payline!M$4/10,COUNTIF(M226:M228,$AU$1))+MIN(Payline!M$3/10,COUNTIF(M227:M229,$AU$1)),"")</f>
        <v/>
      </c>
      <c r="AY227" s="43" t="str">
        <f>IF($I227&lt;G$14,MIN(Payline!N$5/10,COUNTIF(N225:N227,$AU$1))+MIN(Payline!N$4/10,COUNTIF(N226:N228,$AU$1))+MIN(Payline!N$3/10,COUNTIF(N227:N229,$AU$1)),"")</f>
        <v/>
      </c>
      <c r="AZ227" s="46">
        <v>223</v>
      </c>
      <c r="BA227" s="43" t="str">
        <f>IF($I227&lt;C$14,MIN(Payline!J$5/10,COUNTIF(J225:J227,$BA$1))+MIN(Payline!J$4/10,COUNTIF(J226:J228,$BA$1))+MIN(Payline!J$3/10,COUNTIF(J227:J229,$BA$1)),"")</f>
        <v/>
      </c>
      <c r="BB227" s="43" t="str">
        <f>IF($I227&lt;D$14,MIN(Payline!K$5/10,COUNTIF(K225:K227,$BA$1))+MIN(Payline!K$4/10,COUNTIF(K226:K228,$BA$1))+MIN(Payline!K$3/10,COUNTIF(K227:K229,$BA$1)),"")</f>
        <v/>
      </c>
      <c r="BC227" s="43" t="str">
        <f>IF($I227&lt;E$14,MIN(Payline!L$5/10,COUNTIF(L225:L227,$BA$1))+MIN(Payline!L$4/10,COUNTIF(L226:L228,$BA$1))+MIN(Payline!L$3/10,COUNTIF(L227:L229,$BA$1)),"")</f>
        <v/>
      </c>
      <c r="BD227" s="43" t="str">
        <f>IF($I227&lt;F$14,MIN(Payline!M$5/10,COUNTIF(M225:M227,$BA$1))+MIN(Payline!M$4/10,COUNTIF(M226:M228,$BA$1))+MIN(Payline!M$3/10,COUNTIF(M227:M229,$BA$1)),"")</f>
        <v/>
      </c>
      <c r="BE227" s="43" t="str">
        <f>IF($I227&lt;G$14,MIN(Payline!N$5/10,COUNTIF(N225:N227,$BA$1))+MIN(Payline!N$4/10,COUNTIF(N226:N228,$BA$1))+MIN(Payline!N$3/10,COUNTIF(N227:N229,$BA$1)),"")</f>
        <v/>
      </c>
      <c r="BF227" s="46">
        <v>223</v>
      </c>
      <c r="BG227" s="43" t="str">
        <f>IF($I227&lt;C$14,MIN(Payline!J$5/10,COUNTIF(J225:J227,$BG$1))+MIN(Payline!J$4/10,COUNTIF(J226:J228,$BG$1))+MIN(Payline!J$3/10,COUNTIF(J227:J229,$BG$1)),"")</f>
        <v/>
      </c>
      <c r="BH227" s="43" t="str">
        <f>IF($I227&lt;D$14,MIN(Payline!K$5/10,COUNTIF(K225:K227,$BG$1))+MIN(Payline!K$4/10,COUNTIF(K226:K228,$BG$1))+MIN(Payline!K$3/10,COUNTIF(K227:K229,$BG$1)),"")</f>
        <v/>
      </c>
      <c r="BI227" s="43" t="str">
        <f>IF($I227&lt;E$14,MIN(Payline!L$5/10,COUNTIF(L225:L227,$BG$1))+MIN(Payline!L$4/10,COUNTIF(L226:L228,$BG$1))+MIN(Payline!L$3/10,COUNTIF(L227:L229,$BG$1)),"")</f>
        <v/>
      </c>
      <c r="BJ227" s="43" t="str">
        <f>IF($I227&lt;F$14,MIN(Payline!M$5/10,COUNTIF(M225:M227,$BG$1))+MIN(Payline!M$4/10,COUNTIF(M226:M228,$BG$1))+MIN(Payline!M$3/10,COUNTIF(M227:M229,$BG$1)),"")</f>
        <v/>
      </c>
      <c r="BK227" s="43" t="str">
        <f>IF($I227&lt;G$14,MIN(Payline!N$5/10,COUNTIF(N225:N227,$BG$1))+MIN(Payline!N$4/10,COUNTIF(N226:N228,$BG$1))+MIN(Payline!N$3/10,COUNTIF(N227:N229,$BG$1)),"")</f>
        <v/>
      </c>
      <c r="BL227" s="46">
        <v>223</v>
      </c>
      <c r="BM227" s="43" t="str">
        <f>IF($I227&lt;C$14,MIN(Payline!J$5/10,COUNTIF(J225:J227,$BM$1))+MIN(Payline!J$4/10,COUNTIF(J226:J228,$BM$1))+MIN(Payline!J$3/10,COUNTIF(J227:J229,$BM$1)),"")</f>
        <v/>
      </c>
      <c r="BN227" s="43" t="str">
        <f>IF($I227&lt;D$14,MIN(Payline!K$5/10,COUNTIF(K225:K227,$BM$1))+MIN(Payline!K$4/10,COUNTIF(K226:K228,$BM$1))+MIN(Payline!K$3/10,COUNTIF(K227:K229,$BM$1)),"")</f>
        <v/>
      </c>
      <c r="BO227" s="43" t="str">
        <f>IF($I227&lt;E$14,MIN(Payline!L$5/10,COUNTIF(L225:L227,$BM$1))+MIN(Payline!L$4/10,COUNTIF(L226:L228,$BM$1))+MIN(Payline!L$3/10,COUNTIF(L227:L229,$BM$1)),"")</f>
        <v/>
      </c>
      <c r="BP227" s="43" t="str">
        <f>IF($I227&lt;F$14,MIN(Payline!M$5/10,COUNTIF(M225:M227,$BM$1))+MIN(Payline!M$4/10,COUNTIF(M226:M228,$BM$1))+MIN(Payline!M$3/10,COUNTIF(M227:M229,$BM$1)),"")</f>
        <v/>
      </c>
      <c r="BQ227" s="161" t="str">
        <f>IF($I227&lt;G$14,MIN(Payline!N$5/10,COUNTIF(N225:N227,$BM$1))+MIN(Payline!N$4/10,COUNTIF(N226:N228,$BM$1))+MIN(Payline!N$3/10,COUNTIF(N227:N229,$BM$1)),"")</f>
        <v/>
      </c>
    </row>
    <row r="228" spans="1:69">
      <c r="A228" s="90" t="s">
        <v>12</v>
      </c>
      <c r="B228" s="63">
        <v>2</v>
      </c>
      <c r="C228" s="90">
        <f t="shared" ca="1" si="55"/>
        <v>1.2999999999999998</v>
      </c>
      <c r="D228" s="43">
        <f t="shared" ca="1" si="56"/>
        <v>1.5</v>
      </c>
      <c r="E228" s="43">
        <f t="shared" ca="1" si="57"/>
        <v>1.2999999999999998</v>
      </c>
      <c r="F228" s="43">
        <f t="shared" ca="1" si="58"/>
        <v>1.2</v>
      </c>
      <c r="G228" s="89">
        <f t="shared" ca="1" si="59"/>
        <v>1.2999999999999998</v>
      </c>
      <c r="I228" s="84">
        <v>224</v>
      </c>
      <c r="J228" s="83"/>
      <c r="K228" s="83"/>
      <c r="L228" s="83"/>
      <c r="M228" s="83"/>
      <c r="N228" s="83"/>
      <c r="P228" s="46">
        <v>224</v>
      </c>
      <c r="Q228" s="43" t="str">
        <f>IF($I228&lt;C$14,MIN(Payline!J$5/10,COUNTIF(J226:J228,$Q$1))+MIN(Payline!J$4/10,COUNTIF(J227:J229,$Q$1))+MIN(Payline!J$3/10,COUNTIF(J228:J230,$Q$1)),"")</f>
        <v/>
      </c>
      <c r="R228" s="43" t="str">
        <f>IF($I228&lt;D$14,MIN(Payline!K$5/10,COUNTIF(K226:K228,$Q$1))+MIN(Payline!K$4/10,COUNTIF(K227:K229,$Q$1))+MIN(Payline!K$3/10,COUNTIF(K228:K230,$Q$1)),"")</f>
        <v/>
      </c>
      <c r="S228" s="43" t="str">
        <f>IF($I228&lt;E$14,MIN(Payline!L$5/10,COUNTIF(L226:L228,$Q$1))+MIN(Payline!L$4/10,COUNTIF(L227:L229,$Q$1))+MIN(Payline!L$3/10,COUNTIF(L228:L230,$Q$1)),"")</f>
        <v/>
      </c>
      <c r="T228" s="43" t="str">
        <f>IF($I228&lt;F$14,MIN(Payline!M$5/10,COUNTIF(M226:M228,$Q$1))+MIN(Payline!M$4/10,COUNTIF(M227:M229,$Q$1))+MIN(Payline!M$3/10,COUNTIF(M228:M230,$Q$1)),"")</f>
        <v/>
      </c>
      <c r="U228" s="43" t="str">
        <f>IF($I228&lt;G$14,MIN(Payline!N$5/10,COUNTIF(N226:N228,$Q$1))+MIN(Payline!N$4/10,COUNTIF(N227:N229,$Q$1))+MIN(Payline!N$3/10,COUNTIF(N228:N230,$Q$1)),"")</f>
        <v/>
      </c>
      <c r="V228" s="46">
        <v>224</v>
      </c>
      <c r="W228" s="43" t="str">
        <f>IF($I228&lt;C$14,MIN(Payline!J$5/10,COUNTIF(J226:J228,$W$1))+MIN(Payline!J$4/10,COUNTIF(J227:J229,$W$1))+MIN(Payline!J$3/10,COUNTIF(J228:J230,$W$1)),"")</f>
        <v/>
      </c>
      <c r="X228" s="43" t="str">
        <f>IF($I228&lt;D$14,MIN(Payline!K$5/10,COUNTIF(K226:K228,$W$1))+MIN(Payline!K$4/10,COUNTIF(K227:K229,$W$1))+MIN(Payline!K$3/10,COUNTIF(K228:K230,$W$1)),"")</f>
        <v/>
      </c>
      <c r="Y228" s="43" t="str">
        <f>IF($I228&lt;E$14,MIN(Payline!L$5/10,COUNTIF(L226:L228,$W$1))+MIN(Payline!L$4/10,COUNTIF(L227:L229,$W$1))+MIN(Payline!L$3/10,COUNTIF(L228:L230,$W$1)),"")</f>
        <v/>
      </c>
      <c r="Z228" s="43" t="str">
        <f>IF($I228&lt;F$14,MIN(Payline!M$5/10,COUNTIF(M226:M228,$W$1))+MIN(Payline!M$4/10,COUNTIF(M227:M229,$W$1))+MIN(Payline!M$3/10,COUNTIF(M228:M230,$W$1)),"")</f>
        <v/>
      </c>
      <c r="AA228" s="43" t="str">
        <f>IF($I228&lt;G$14,MIN(Payline!N$5/10,COUNTIF(N226:N228,$W$1))+MIN(Payline!N$4/10,COUNTIF(N227:N229,$W$1))+MIN(Payline!N$3/10,COUNTIF(N228:N230,$W$1)),"")</f>
        <v/>
      </c>
      <c r="AB228" s="46">
        <v>224</v>
      </c>
      <c r="AC228" s="43" t="str">
        <f>IF($I228&lt;C$14,MIN(Payline!J$5/10,COUNTIF(J226:J228,$AC$1))+MIN(Payline!J$4/10,COUNTIF(J227:J229,$AC$1))+MIN(Payline!J$3/10,COUNTIF(J228:J230,$AC$1)),"")</f>
        <v/>
      </c>
      <c r="AD228" s="43" t="str">
        <f>IF($I228&lt;D$14,MIN(Payline!K$5/10,COUNTIF(K226:K228,$AC$1))+MIN(Payline!K$4/10,COUNTIF(K227:K229,$AC$1))+MIN(Payline!K$3/10,COUNTIF(K228:K230,$AC$1)),"")</f>
        <v/>
      </c>
      <c r="AE228" s="43" t="str">
        <f>IF($I228&lt;E$14,MIN(Payline!L$5/10,COUNTIF(L226:L228,$AC$1))+MIN(Payline!L$4/10,COUNTIF(L227:L229,$AC$1))+MIN(Payline!L$3/10,COUNTIF(L228:L230,$AC$1)),"")</f>
        <v/>
      </c>
      <c r="AF228" s="43" t="str">
        <f>IF($I228&lt;F$14,MIN(Payline!M$5/10,COUNTIF(M226:M228,$AC$1))+MIN(Payline!M$4/10,COUNTIF(M227:M229,$AC$1))+MIN(Payline!M$3/10,COUNTIF(M228:M230,$AC$1)),"")</f>
        <v/>
      </c>
      <c r="AG228" s="43" t="str">
        <f>IF($I228&lt;G$14,MIN(Payline!N$5/10,COUNTIF(N226:N228,$AC$1))+MIN(Payline!N$4/10,COUNTIF(N227:N229,$AC$1))+MIN(Payline!N$3/10,COUNTIF(N228:N230,$AC$1)),"")</f>
        <v/>
      </c>
      <c r="AH228" s="46">
        <v>224</v>
      </c>
      <c r="AI228" s="43" t="str">
        <f>IF($I228&lt;C$14,MIN(Payline!J$5/10,COUNTIF(J226:J228,$AI$1))+MIN(Payline!J$4/10,COUNTIF(J227:J229,$AI$1))+MIN(Payline!J$3/10,COUNTIF(J228:J230,$AI$1)),"")</f>
        <v/>
      </c>
      <c r="AJ228" s="43" t="str">
        <f>IF($I228&lt;D$14,MIN(Payline!K$5/10,COUNTIF(K226:K228,$AI$1))+MIN(Payline!K$4/10,COUNTIF(K227:K229,$AI$1))+MIN(Payline!K$3/10,COUNTIF(K228:K230,$AI$1)),"")</f>
        <v/>
      </c>
      <c r="AK228" s="43" t="str">
        <f>IF($I228&lt;E$14,MIN(Payline!L$5/10,COUNTIF(L226:L228,$AI$1))+MIN(Payline!L$4/10,COUNTIF(L227:L229,$AI$1))+MIN(Payline!L$3/10,COUNTIF(L228:L230,$AI$1)),"")</f>
        <v/>
      </c>
      <c r="AL228" s="43" t="str">
        <f>IF($I228&lt;F$14,MIN(Payline!M$5/10,COUNTIF(M226:M228,$AI$1))+MIN(Payline!M$4/10,COUNTIF(M227:M229,$AI$1))+MIN(Payline!M$3/10,COUNTIF(M228:M230,$AI$1)),"")</f>
        <v/>
      </c>
      <c r="AM228" s="43" t="str">
        <f>IF($I228&lt;G$14,MIN(Payline!N$5/10,COUNTIF(N226:N228,$AI$1))+MIN(Payline!N$4/10,COUNTIF(N227:N229,$AI$1))+MIN(Payline!N$3/10,COUNTIF(N228:N230,$AI$1)),"")</f>
        <v/>
      </c>
      <c r="AN228" s="46">
        <v>224</v>
      </c>
      <c r="AO228" s="43" t="str">
        <f>IF($I228&lt;C$14,MIN(Payline!J$5/10,COUNTIF(J226:J228,$AO$1))+MIN(Payline!J$4/10,COUNTIF(J227:J229,$AO$1))+MIN(Payline!J$3/10,COUNTIF(J228:J230,$AO$1)),"")</f>
        <v/>
      </c>
      <c r="AP228" s="43" t="str">
        <f>IF($I228&lt;D$14,MIN(Payline!K$5/10,COUNTIF(K226:K228,$AO$1))+MIN(Payline!K$4/10,COUNTIF(K227:K229,$AO$1))+MIN(Payline!K$3/10,COUNTIF(K228:K230,$AO$1)),"")</f>
        <v/>
      </c>
      <c r="AQ228" s="43" t="str">
        <f>IF($I228&lt;E$14,MIN(Payline!L$5/10,COUNTIF(L226:L228,$AO$1))+MIN(Payline!L$4/10,COUNTIF(L227:L229,$AO$1))+MIN(Payline!L$3/10,COUNTIF(L228:L230,$AO$1)),"")</f>
        <v/>
      </c>
      <c r="AR228" s="43" t="str">
        <f>IF($I228&lt;F$14,MIN(Payline!M$5/10,COUNTIF(M226:M228,$AO$1))+MIN(Payline!M$4/10,COUNTIF(M227:M229,$AO$1))+MIN(Payline!M$3/10,COUNTIF(M228:M230,$AO$1)),"")</f>
        <v/>
      </c>
      <c r="AS228" s="43" t="str">
        <f>IF($I228&lt;G$14,MIN(Payline!N$5/10,COUNTIF(N226:N228,$AO$1))+MIN(Payline!N$4/10,COUNTIF(N227:N229,$AO$1))+MIN(Payline!N$3/10,COUNTIF(N228:N230,$AO$1)),"")</f>
        <v/>
      </c>
      <c r="AT228" s="46">
        <v>224</v>
      </c>
      <c r="AU228" s="43" t="str">
        <f>IF($I228&lt;C$14,MIN(Payline!J$5/10,COUNTIF(J226:J228,$AU$1))+MIN(Payline!J$4/10,COUNTIF(J227:J229,$AU$1))+MIN(Payline!J$3/10,COUNTIF(J228:J230,$AU$1)),"")</f>
        <v/>
      </c>
      <c r="AV228" s="43" t="str">
        <f>IF($I228&lt;D$14,MIN(Payline!K$5/10,COUNTIF(K226:K228,$AU$1))+MIN(Payline!K$4/10,COUNTIF(K227:K229,$AU$1))+MIN(Payline!K$3/10,COUNTIF(K228:K230,$AU$1)),"")</f>
        <v/>
      </c>
      <c r="AW228" s="43" t="str">
        <f>IF($I228&lt;E$14,MIN(Payline!L$5/10,COUNTIF(L226:L228,$AU$1))+MIN(Payline!L$4/10,COUNTIF(L227:L229,$AU$1))+MIN(Payline!L$3/10,COUNTIF(L228:L230,$AU$1)),"")</f>
        <v/>
      </c>
      <c r="AX228" s="43" t="str">
        <f>IF($I228&lt;F$14,MIN(Payline!M$5/10,COUNTIF(M226:M228,$AU$1))+MIN(Payline!M$4/10,COUNTIF(M227:M229,$AU$1))+MIN(Payline!M$3/10,COUNTIF(M228:M230,$AU$1)),"")</f>
        <v/>
      </c>
      <c r="AY228" s="43" t="str">
        <f>IF($I228&lt;G$14,MIN(Payline!N$5/10,COUNTIF(N226:N228,$AU$1))+MIN(Payline!N$4/10,COUNTIF(N227:N229,$AU$1))+MIN(Payline!N$3/10,COUNTIF(N228:N230,$AU$1)),"")</f>
        <v/>
      </c>
      <c r="AZ228" s="46">
        <v>224</v>
      </c>
      <c r="BA228" s="43" t="str">
        <f>IF($I228&lt;C$14,MIN(Payline!J$5/10,COUNTIF(J226:J228,$BA$1))+MIN(Payline!J$4/10,COUNTIF(J227:J229,$BA$1))+MIN(Payline!J$3/10,COUNTIF(J228:J230,$BA$1)),"")</f>
        <v/>
      </c>
      <c r="BB228" s="43" t="str">
        <f>IF($I228&lt;D$14,MIN(Payline!K$5/10,COUNTIF(K226:K228,$BA$1))+MIN(Payline!K$4/10,COUNTIF(K227:K229,$BA$1))+MIN(Payline!K$3/10,COUNTIF(K228:K230,$BA$1)),"")</f>
        <v/>
      </c>
      <c r="BC228" s="43" t="str">
        <f>IF($I228&lt;E$14,MIN(Payline!L$5/10,COUNTIF(L226:L228,$BA$1))+MIN(Payline!L$4/10,COUNTIF(L227:L229,$BA$1))+MIN(Payline!L$3/10,COUNTIF(L228:L230,$BA$1)),"")</f>
        <v/>
      </c>
      <c r="BD228" s="43" t="str">
        <f>IF($I228&lt;F$14,MIN(Payline!M$5/10,COUNTIF(M226:M228,$BA$1))+MIN(Payline!M$4/10,COUNTIF(M227:M229,$BA$1))+MIN(Payline!M$3/10,COUNTIF(M228:M230,$BA$1)),"")</f>
        <v/>
      </c>
      <c r="BE228" s="43" t="str">
        <f>IF($I228&lt;G$14,MIN(Payline!N$5/10,COUNTIF(N226:N228,$BA$1))+MIN(Payline!N$4/10,COUNTIF(N227:N229,$BA$1))+MIN(Payline!N$3/10,COUNTIF(N228:N230,$BA$1)),"")</f>
        <v/>
      </c>
      <c r="BF228" s="46">
        <v>224</v>
      </c>
      <c r="BG228" s="43" t="str">
        <f>IF($I228&lt;C$14,MIN(Payline!J$5/10,COUNTIF(J226:J228,$BG$1))+MIN(Payline!J$4/10,COUNTIF(J227:J229,$BG$1))+MIN(Payline!J$3/10,COUNTIF(J228:J230,$BG$1)),"")</f>
        <v/>
      </c>
      <c r="BH228" s="43" t="str">
        <f>IF($I228&lt;D$14,MIN(Payline!K$5/10,COUNTIF(K226:K228,$BG$1))+MIN(Payline!K$4/10,COUNTIF(K227:K229,$BG$1))+MIN(Payline!K$3/10,COUNTIF(K228:K230,$BG$1)),"")</f>
        <v/>
      </c>
      <c r="BI228" s="43" t="str">
        <f>IF($I228&lt;E$14,MIN(Payline!L$5/10,COUNTIF(L226:L228,$BG$1))+MIN(Payline!L$4/10,COUNTIF(L227:L229,$BG$1))+MIN(Payline!L$3/10,COUNTIF(L228:L230,$BG$1)),"")</f>
        <v/>
      </c>
      <c r="BJ228" s="43" t="str">
        <f>IF($I228&lt;F$14,MIN(Payline!M$5/10,COUNTIF(M226:M228,$BG$1))+MIN(Payline!M$4/10,COUNTIF(M227:M229,$BG$1))+MIN(Payline!M$3/10,COUNTIF(M228:M230,$BG$1)),"")</f>
        <v/>
      </c>
      <c r="BK228" s="43" t="str">
        <f>IF($I228&lt;G$14,MIN(Payline!N$5/10,COUNTIF(N226:N228,$BG$1))+MIN(Payline!N$4/10,COUNTIF(N227:N229,$BG$1))+MIN(Payline!N$3/10,COUNTIF(N228:N230,$BG$1)),"")</f>
        <v/>
      </c>
      <c r="BL228" s="46">
        <v>224</v>
      </c>
      <c r="BM228" s="43" t="str">
        <f>IF($I228&lt;C$14,MIN(Payline!J$5/10,COUNTIF(J226:J228,$BM$1))+MIN(Payline!J$4/10,COUNTIF(J227:J229,$BM$1))+MIN(Payline!J$3/10,COUNTIF(J228:J230,$BM$1)),"")</f>
        <v/>
      </c>
      <c r="BN228" s="43" t="str">
        <f>IF($I228&lt;D$14,MIN(Payline!K$5/10,COUNTIF(K226:K228,$BM$1))+MIN(Payline!K$4/10,COUNTIF(K227:K229,$BM$1))+MIN(Payline!K$3/10,COUNTIF(K228:K230,$BM$1)),"")</f>
        <v/>
      </c>
      <c r="BO228" s="43" t="str">
        <f>IF($I228&lt;E$14,MIN(Payline!L$5/10,COUNTIF(L226:L228,$BM$1))+MIN(Payline!L$4/10,COUNTIF(L227:L229,$BM$1))+MIN(Payline!L$3/10,COUNTIF(L228:L230,$BM$1)),"")</f>
        <v/>
      </c>
      <c r="BP228" s="43" t="str">
        <f>IF($I228&lt;F$14,MIN(Payline!M$5/10,COUNTIF(M226:M228,$BM$1))+MIN(Payline!M$4/10,COUNTIF(M227:M229,$BM$1))+MIN(Payline!M$3/10,COUNTIF(M228:M230,$BM$1)),"")</f>
        <v/>
      </c>
      <c r="BQ228" s="161" t="str">
        <f>IF($I228&lt;G$14,MIN(Payline!N$5/10,COUNTIF(N226:N228,$BM$1))+MIN(Payline!N$4/10,COUNTIF(N227:N229,$BM$1))+MIN(Payline!N$3/10,COUNTIF(N228:N230,$BM$1)),"")</f>
        <v/>
      </c>
    </row>
    <row r="229" spans="1:69">
      <c r="A229" s="90" t="s">
        <v>11</v>
      </c>
      <c r="B229" s="63">
        <v>3</v>
      </c>
      <c r="C229" s="90">
        <f t="shared" ca="1" si="55"/>
        <v>1.8</v>
      </c>
      <c r="D229" s="43">
        <f t="shared" ca="1" si="56"/>
        <v>2</v>
      </c>
      <c r="E229" s="43">
        <f t="shared" ca="1" si="57"/>
        <v>1.8</v>
      </c>
      <c r="F229" s="43">
        <f t="shared" ca="1" si="58"/>
        <v>2.1999999999999997</v>
      </c>
      <c r="G229" s="89">
        <f t="shared" ca="1" si="59"/>
        <v>1.8</v>
      </c>
      <c r="I229" s="84">
        <v>225</v>
      </c>
      <c r="J229" s="83"/>
      <c r="K229" s="83"/>
      <c r="L229" s="83"/>
      <c r="M229" s="83"/>
      <c r="N229" s="83"/>
      <c r="P229" s="46">
        <v>225</v>
      </c>
      <c r="Q229" s="43" t="str">
        <f>IF($I229&lt;C$14,MIN(Payline!J$5/10,COUNTIF(J227:J229,$Q$1))+MIN(Payline!J$4/10,COUNTIF(J228:J230,$Q$1))+MIN(Payline!J$3/10,COUNTIF(J229:J231,$Q$1)),"")</f>
        <v/>
      </c>
      <c r="R229" s="43" t="str">
        <f>IF($I229&lt;D$14,MIN(Payline!K$5/10,COUNTIF(K227:K229,$Q$1))+MIN(Payline!K$4/10,COUNTIF(K228:K230,$Q$1))+MIN(Payline!K$3/10,COUNTIF(K229:K231,$Q$1)),"")</f>
        <v/>
      </c>
      <c r="S229" s="43" t="str">
        <f>IF($I229&lt;E$14,MIN(Payline!L$5/10,COUNTIF(L227:L229,$Q$1))+MIN(Payline!L$4/10,COUNTIF(L228:L230,$Q$1))+MIN(Payline!L$3/10,COUNTIF(L229:L231,$Q$1)),"")</f>
        <v/>
      </c>
      <c r="T229" s="43" t="str">
        <f>IF($I229&lt;F$14,MIN(Payline!M$5/10,COUNTIF(M227:M229,$Q$1))+MIN(Payline!M$4/10,COUNTIF(M228:M230,$Q$1))+MIN(Payline!M$3/10,COUNTIF(M229:M231,$Q$1)),"")</f>
        <v/>
      </c>
      <c r="U229" s="43" t="str">
        <f>IF($I229&lt;G$14,MIN(Payline!N$5/10,COUNTIF(N227:N229,$Q$1))+MIN(Payline!N$4/10,COUNTIF(N228:N230,$Q$1))+MIN(Payline!N$3/10,COUNTIF(N229:N231,$Q$1)),"")</f>
        <v/>
      </c>
      <c r="V229" s="46">
        <v>225</v>
      </c>
      <c r="W229" s="43" t="str">
        <f>IF($I229&lt;C$14,MIN(Payline!J$5/10,COUNTIF(J227:J229,$W$1))+MIN(Payline!J$4/10,COUNTIF(J228:J230,$W$1))+MIN(Payline!J$3/10,COUNTIF(J229:J231,$W$1)),"")</f>
        <v/>
      </c>
      <c r="X229" s="43" t="str">
        <f>IF($I229&lt;D$14,MIN(Payline!K$5/10,COUNTIF(K227:K229,$W$1))+MIN(Payline!K$4/10,COUNTIF(K228:K230,$W$1))+MIN(Payline!K$3/10,COUNTIF(K229:K231,$W$1)),"")</f>
        <v/>
      </c>
      <c r="Y229" s="43" t="str">
        <f>IF($I229&lt;E$14,MIN(Payline!L$5/10,COUNTIF(L227:L229,$W$1))+MIN(Payline!L$4/10,COUNTIF(L228:L230,$W$1))+MIN(Payline!L$3/10,COUNTIF(L229:L231,$W$1)),"")</f>
        <v/>
      </c>
      <c r="Z229" s="43" t="str">
        <f>IF($I229&lt;F$14,MIN(Payline!M$5/10,COUNTIF(M227:M229,$W$1))+MIN(Payline!M$4/10,COUNTIF(M228:M230,$W$1))+MIN(Payline!M$3/10,COUNTIF(M229:M231,$W$1)),"")</f>
        <v/>
      </c>
      <c r="AA229" s="43" t="str">
        <f>IF($I229&lt;G$14,MIN(Payline!N$5/10,COUNTIF(N227:N229,$W$1))+MIN(Payline!N$4/10,COUNTIF(N228:N230,$W$1))+MIN(Payline!N$3/10,COUNTIF(N229:N231,$W$1)),"")</f>
        <v/>
      </c>
      <c r="AB229" s="46">
        <v>225</v>
      </c>
      <c r="AC229" s="43" t="str">
        <f>IF($I229&lt;C$14,MIN(Payline!J$5/10,COUNTIF(J227:J229,$AC$1))+MIN(Payline!J$4/10,COUNTIF(J228:J230,$AC$1))+MIN(Payline!J$3/10,COUNTIF(J229:J231,$AC$1)),"")</f>
        <v/>
      </c>
      <c r="AD229" s="43" t="str">
        <f>IF($I229&lt;D$14,MIN(Payline!K$5/10,COUNTIF(K227:K229,$AC$1))+MIN(Payline!K$4/10,COUNTIF(K228:K230,$AC$1))+MIN(Payline!K$3/10,COUNTIF(K229:K231,$AC$1)),"")</f>
        <v/>
      </c>
      <c r="AE229" s="43" t="str">
        <f>IF($I229&lt;E$14,MIN(Payline!L$5/10,COUNTIF(L227:L229,$AC$1))+MIN(Payline!L$4/10,COUNTIF(L228:L230,$AC$1))+MIN(Payline!L$3/10,COUNTIF(L229:L231,$AC$1)),"")</f>
        <v/>
      </c>
      <c r="AF229" s="43" t="str">
        <f>IF($I229&lt;F$14,MIN(Payline!M$5/10,COUNTIF(M227:M229,$AC$1))+MIN(Payline!M$4/10,COUNTIF(M228:M230,$AC$1))+MIN(Payline!M$3/10,COUNTIF(M229:M231,$AC$1)),"")</f>
        <v/>
      </c>
      <c r="AG229" s="43" t="str">
        <f>IF($I229&lt;G$14,MIN(Payline!N$5/10,COUNTIF(N227:N229,$AC$1))+MIN(Payline!N$4/10,COUNTIF(N228:N230,$AC$1))+MIN(Payline!N$3/10,COUNTIF(N229:N231,$AC$1)),"")</f>
        <v/>
      </c>
      <c r="AH229" s="46">
        <v>225</v>
      </c>
      <c r="AI229" s="43" t="str">
        <f>IF($I229&lt;C$14,MIN(Payline!J$5/10,COUNTIF(J227:J229,$AI$1))+MIN(Payline!J$4/10,COUNTIF(J228:J230,$AI$1))+MIN(Payline!J$3/10,COUNTIF(J229:J231,$AI$1)),"")</f>
        <v/>
      </c>
      <c r="AJ229" s="43" t="str">
        <f>IF($I229&lt;D$14,MIN(Payline!K$5/10,COUNTIF(K227:K229,$AI$1))+MIN(Payline!K$4/10,COUNTIF(K228:K230,$AI$1))+MIN(Payline!K$3/10,COUNTIF(K229:K231,$AI$1)),"")</f>
        <v/>
      </c>
      <c r="AK229" s="43" t="str">
        <f>IF($I229&lt;E$14,MIN(Payline!L$5/10,COUNTIF(L227:L229,$AI$1))+MIN(Payline!L$4/10,COUNTIF(L228:L230,$AI$1))+MIN(Payline!L$3/10,COUNTIF(L229:L231,$AI$1)),"")</f>
        <v/>
      </c>
      <c r="AL229" s="43" t="str">
        <f>IF($I229&lt;F$14,MIN(Payline!M$5/10,COUNTIF(M227:M229,$AI$1))+MIN(Payline!M$4/10,COUNTIF(M228:M230,$AI$1))+MIN(Payline!M$3/10,COUNTIF(M229:M231,$AI$1)),"")</f>
        <v/>
      </c>
      <c r="AM229" s="43" t="str">
        <f>IF($I229&lt;G$14,MIN(Payline!N$5/10,COUNTIF(N227:N229,$AI$1))+MIN(Payline!N$4/10,COUNTIF(N228:N230,$AI$1))+MIN(Payline!N$3/10,COUNTIF(N229:N231,$AI$1)),"")</f>
        <v/>
      </c>
      <c r="AN229" s="46">
        <v>225</v>
      </c>
      <c r="AO229" s="43" t="str">
        <f>IF($I229&lt;C$14,MIN(Payline!J$5/10,COUNTIF(J227:J229,$AO$1))+MIN(Payline!J$4/10,COUNTIF(J228:J230,$AO$1))+MIN(Payline!J$3/10,COUNTIF(J229:J231,$AO$1)),"")</f>
        <v/>
      </c>
      <c r="AP229" s="43" t="str">
        <f>IF($I229&lt;D$14,MIN(Payline!K$5/10,COUNTIF(K227:K229,$AO$1))+MIN(Payline!K$4/10,COUNTIF(K228:K230,$AO$1))+MIN(Payline!K$3/10,COUNTIF(K229:K231,$AO$1)),"")</f>
        <v/>
      </c>
      <c r="AQ229" s="43" t="str">
        <f>IF($I229&lt;E$14,MIN(Payline!L$5/10,COUNTIF(L227:L229,$AO$1))+MIN(Payline!L$4/10,COUNTIF(L228:L230,$AO$1))+MIN(Payline!L$3/10,COUNTIF(L229:L231,$AO$1)),"")</f>
        <v/>
      </c>
      <c r="AR229" s="43" t="str">
        <f>IF($I229&lt;F$14,MIN(Payline!M$5/10,COUNTIF(M227:M229,$AO$1))+MIN(Payline!M$4/10,COUNTIF(M228:M230,$AO$1))+MIN(Payline!M$3/10,COUNTIF(M229:M231,$AO$1)),"")</f>
        <v/>
      </c>
      <c r="AS229" s="43" t="str">
        <f>IF($I229&lt;G$14,MIN(Payline!N$5/10,COUNTIF(N227:N229,$AO$1))+MIN(Payline!N$4/10,COUNTIF(N228:N230,$AO$1))+MIN(Payline!N$3/10,COUNTIF(N229:N231,$AO$1)),"")</f>
        <v/>
      </c>
      <c r="AT229" s="46">
        <v>225</v>
      </c>
      <c r="AU229" s="43" t="str">
        <f>IF($I229&lt;C$14,MIN(Payline!J$5/10,COUNTIF(J227:J229,$AU$1))+MIN(Payline!J$4/10,COUNTIF(J228:J230,$AU$1))+MIN(Payline!J$3/10,COUNTIF(J229:J231,$AU$1)),"")</f>
        <v/>
      </c>
      <c r="AV229" s="43" t="str">
        <f>IF($I229&lt;D$14,MIN(Payline!K$5/10,COUNTIF(K227:K229,$AU$1))+MIN(Payline!K$4/10,COUNTIF(K228:K230,$AU$1))+MIN(Payline!K$3/10,COUNTIF(K229:K231,$AU$1)),"")</f>
        <v/>
      </c>
      <c r="AW229" s="43" t="str">
        <f>IF($I229&lt;E$14,MIN(Payline!L$5/10,COUNTIF(L227:L229,$AU$1))+MIN(Payline!L$4/10,COUNTIF(L228:L230,$AU$1))+MIN(Payline!L$3/10,COUNTIF(L229:L231,$AU$1)),"")</f>
        <v/>
      </c>
      <c r="AX229" s="43" t="str">
        <f>IF($I229&lt;F$14,MIN(Payline!M$5/10,COUNTIF(M227:M229,$AU$1))+MIN(Payline!M$4/10,COUNTIF(M228:M230,$AU$1))+MIN(Payline!M$3/10,COUNTIF(M229:M231,$AU$1)),"")</f>
        <v/>
      </c>
      <c r="AY229" s="43" t="str">
        <f>IF($I229&lt;G$14,MIN(Payline!N$5/10,COUNTIF(N227:N229,$AU$1))+MIN(Payline!N$4/10,COUNTIF(N228:N230,$AU$1))+MIN(Payline!N$3/10,COUNTIF(N229:N231,$AU$1)),"")</f>
        <v/>
      </c>
      <c r="AZ229" s="46">
        <v>225</v>
      </c>
      <c r="BA229" s="43" t="str">
        <f>IF($I229&lt;C$14,MIN(Payline!J$5/10,COUNTIF(J227:J229,$BA$1))+MIN(Payline!J$4/10,COUNTIF(J228:J230,$BA$1))+MIN(Payline!J$3/10,COUNTIF(J229:J231,$BA$1)),"")</f>
        <v/>
      </c>
      <c r="BB229" s="43" t="str">
        <f>IF($I229&lt;D$14,MIN(Payline!K$5/10,COUNTIF(K227:K229,$BA$1))+MIN(Payline!K$4/10,COUNTIF(K228:K230,$BA$1))+MIN(Payline!K$3/10,COUNTIF(K229:K231,$BA$1)),"")</f>
        <v/>
      </c>
      <c r="BC229" s="43" t="str">
        <f>IF($I229&lt;E$14,MIN(Payline!L$5/10,COUNTIF(L227:L229,$BA$1))+MIN(Payline!L$4/10,COUNTIF(L228:L230,$BA$1))+MIN(Payline!L$3/10,COUNTIF(L229:L231,$BA$1)),"")</f>
        <v/>
      </c>
      <c r="BD229" s="43" t="str">
        <f>IF($I229&lt;F$14,MIN(Payline!M$5/10,COUNTIF(M227:M229,$BA$1))+MIN(Payline!M$4/10,COUNTIF(M228:M230,$BA$1))+MIN(Payline!M$3/10,COUNTIF(M229:M231,$BA$1)),"")</f>
        <v/>
      </c>
      <c r="BE229" s="43" t="str">
        <f>IF($I229&lt;G$14,MIN(Payline!N$5/10,COUNTIF(N227:N229,$BA$1))+MIN(Payline!N$4/10,COUNTIF(N228:N230,$BA$1))+MIN(Payline!N$3/10,COUNTIF(N229:N231,$BA$1)),"")</f>
        <v/>
      </c>
      <c r="BF229" s="46">
        <v>225</v>
      </c>
      <c r="BG229" s="43" t="str">
        <f>IF($I229&lt;C$14,MIN(Payline!J$5/10,COUNTIF(J227:J229,$BG$1))+MIN(Payline!J$4/10,COUNTIF(J228:J230,$BG$1))+MIN(Payline!J$3/10,COUNTIF(J229:J231,$BG$1)),"")</f>
        <v/>
      </c>
      <c r="BH229" s="43" t="str">
        <f>IF($I229&lt;D$14,MIN(Payline!K$5/10,COUNTIF(K227:K229,$BG$1))+MIN(Payline!K$4/10,COUNTIF(K228:K230,$BG$1))+MIN(Payline!K$3/10,COUNTIF(K229:K231,$BG$1)),"")</f>
        <v/>
      </c>
      <c r="BI229" s="43" t="str">
        <f>IF($I229&lt;E$14,MIN(Payline!L$5/10,COUNTIF(L227:L229,$BG$1))+MIN(Payline!L$4/10,COUNTIF(L228:L230,$BG$1))+MIN(Payline!L$3/10,COUNTIF(L229:L231,$BG$1)),"")</f>
        <v/>
      </c>
      <c r="BJ229" s="43" t="str">
        <f>IF($I229&lt;F$14,MIN(Payline!M$5/10,COUNTIF(M227:M229,$BG$1))+MIN(Payline!M$4/10,COUNTIF(M228:M230,$BG$1))+MIN(Payline!M$3/10,COUNTIF(M229:M231,$BG$1)),"")</f>
        <v/>
      </c>
      <c r="BK229" s="43" t="str">
        <f>IF($I229&lt;G$14,MIN(Payline!N$5/10,COUNTIF(N227:N229,$BG$1))+MIN(Payline!N$4/10,COUNTIF(N228:N230,$BG$1))+MIN(Payline!N$3/10,COUNTIF(N229:N231,$BG$1)),"")</f>
        <v/>
      </c>
      <c r="BL229" s="46">
        <v>225</v>
      </c>
      <c r="BM229" s="43" t="str">
        <f>IF($I229&lt;C$14,MIN(Payline!J$5/10,COUNTIF(J227:J229,$BM$1))+MIN(Payline!J$4/10,COUNTIF(J228:J230,$BM$1))+MIN(Payline!J$3/10,COUNTIF(J229:J231,$BM$1)),"")</f>
        <v/>
      </c>
      <c r="BN229" s="43" t="str">
        <f>IF($I229&lt;D$14,MIN(Payline!K$5/10,COUNTIF(K227:K229,$BM$1))+MIN(Payline!K$4/10,COUNTIF(K228:K230,$BM$1))+MIN(Payline!K$3/10,COUNTIF(K229:K231,$BM$1)),"")</f>
        <v/>
      </c>
      <c r="BO229" s="43" t="str">
        <f>IF($I229&lt;E$14,MIN(Payline!L$5/10,COUNTIF(L227:L229,$BM$1))+MIN(Payline!L$4/10,COUNTIF(L228:L230,$BM$1))+MIN(Payline!L$3/10,COUNTIF(L229:L231,$BM$1)),"")</f>
        <v/>
      </c>
      <c r="BP229" s="43" t="str">
        <f>IF($I229&lt;F$14,MIN(Payline!M$5/10,COUNTIF(M227:M229,$BM$1))+MIN(Payline!M$4/10,COUNTIF(M228:M230,$BM$1))+MIN(Payline!M$3/10,COUNTIF(M229:M231,$BM$1)),"")</f>
        <v/>
      </c>
      <c r="BQ229" s="161" t="str">
        <f>IF($I229&lt;G$14,MIN(Payline!N$5/10,COUNTIF(N227:N229,$BM$1))+MIN(Payline!N$4/10,COUNTIF(N228:N230,$BM$1))+MIN(Payline!N$3/10,COUNTIF(N229:N231,$BM$1)),"")</f>
        <v/>
      </c>
    </row>
    <row r="230" spans="1:69">
      <c r="A230" s="90" t="s">
        <v>10</v>
      </c>
      <c r="B230" s="63">
        <v>4</v>
      </c>
      <c r="C230" s="90">
        <f t="shared" ca="1" si="55"/>
        <v>3.0999999999999996</v>
      </c>
      <c r="D230" s="43">
        <f t="shared" ca="1" si="56"/>
        <v>2.8</v>
      </c>
      <c r="E230" s="43">
        <f t="shared" ca="1" si="57"/>
        <v>3.0999999999999996</v>
      </c>
      <c r="F230" s="43">
        <f t="shared" ca="1" si="58"/>
        <v>3.0999999999999996</v>
      </c>
      <c r="G230" s="89">
        <f t="shared" ca="1" si="59"/>
        <v>3.0999999999999996</v>
      </c>
      <c r="I230" s="84">
        <v>226</v>
      </c>
      <c r="J230" s="83"/>
      <c r="K230" s="83"/>
      <c r="L230" s="83"/>
      <c r="M230" s="83"/>
      <c r="N230" s="83"/>
      <c r="P230" s="46">
        <v>226</v>
      </c>
      <c r="Q230" s="43" t="str">
        <f>IF($I230&lt;C$14,MIN(Payline!J$5/10,COUNTIF(J228:J230,$Q$1))+MIN(Payline!J$4/10,COUNTIF(J229:J231,$Q$1))+MIN(Payline!J$3/10,COUNTIF(J230:J232,$Q$1)),"")</f>
        <v/>
      </c>
      <c r="R230" s="43" t="str">
        <f>IF($I230&lt;D$14,MIN(Payline!K$5/10,COUNTIF(K228:K230,$Q$1))+MIN(Payline!K$4/10,COUNTIF(K229:K231,$Q$1))+MIN(Payline!K$3/10,COUNTIF(K230:K232,$Q$1)),"")</f>
        <v/>
      </c>
      <c r="S230" s="43" t="str">
        <f>IF($I230&lt;E$14,MIN(Payline!L$5/10,COUNTIF(L228:L230,$Q$1))+MIN(Payline!L$4/10,COUNTIF(L229:L231,$Q$1))+MIN(Payline!L$3/10,COUNTIF(L230:L232,$Q$1)),"")</f>
        <v/>
      </c>
      <c r="T230" s="43" t="str">
        <f>IF($I230&lt;F$14,MIN(Payline!M$5/10,COUNTIF(M228:M230,$Q$1))+MIN(Payline!M$4/10,COUNTIF(M229:M231,$Q$1))+MIN(Payline!M$3/10,COUNTIF(M230:M232,$Q$1)),"")</f>
        <v/>
      </c>
      <c r="U230" s="43" t="str">
        <f>IF($I230&lt;G$14,MIN(Payline!N$5/10,COUNTIF(N228:N230,$Q$1))+MIN(Payline!N$4/10,COUNTIF(N229:N231,$Q$1))+MIN(Payline!N$3/10,COUNTIF(N230:N232,$Q$1)),"")</f>
        <v/>
      </c>
      <c r="V230" s="46">
        <v>226</v>
      </c>
      <c r="W230" s="43" t="str">
        <f>IF($I230&lt;C$14,MIN(Payline!J$5/10,COUNTIF(J228:J230,$W$1))+MIN(Payline!J$4/10,COUNTIF(J229:J231,$W$1))+MIN(Payline!J$3/10,COUNTIF(J230:J232,$W$1)),"")</f>
        <v/>
      </c>
      <c r="X230" s="43" t="str">
        <f>IF($I230&lt;D$14,MIN(Payline!K$5/10,COUNTIF(K228:K230,$W$1))+MIN(Payline!K$4/10,COUNTIF(K229:K231,$W$1))+MIN(Payline!K$3/10,COUNTIF(K230:K232,$W$1)),"")</f>
        <v/>
      </c>
      <c r="Y230" s="43" t="str">
        <f>IF($I230&lt;E$14,MIN(Payline!L$5/10,COUNTIF(L228:L230,$W$1))+MIN(Payline!L$4/10,COUNTIF(L229:L231,$W$1))+MIN(Payline!L$3/10,COUNTIF(L230:L232,$W$1)),"")</f>
        <v/>
      </c>
      <c r="Z230" s="43" t="str">
        <f>IF($I230&lt;F$14,MIN(Payline!M$5/10,COUNTIF(M228:M230,$W$1))+MIN(Payline!M$4/10,COUNTIF(M229:M231,$W$1))+MIN(Payline!M$3/10,COUNTIF(M230:M232,$W$1)),"")</f>
        <v/>
      </c>
      <c r="AA230" s="43" t="str">
        <f>IF($I230&lt;G$14,MIN(Payline!N$5/10,COUNTIF(N228:N230,$W$1))+MIN(Payline!N$4/10,COUNTIF(N229:N231,$W$1))+MIN(Payline!N$3/10,COUNTIF(N230:N232,$W$1)),"")</f>
        <v/>
      </c>
      <c r="AB230" s="46">
        <v>226</v>
      </c>
      <c r="AC230" s="43" t="str">
        <f>IF($I230&lt;C$14,MIN(Payline!J$5/10,COUNTIF(J228:J230,$AC$1))+MIN(Payline!J$4/10,COUNTIF(J229:J231,$AC$1))+MIN(Payline!J$3/10,COUNTIF(J230:J232,$AC$1)),"")</f>
        <v/>
      </c>
      <c r="AD230" s="43" t="str">
        <f>IF($I230&lt;D$14,MIN(Payline!K$5/10,COUNTIF(K228:K230,$AC$1))+MIN(Payline!K$4/10,COUNTIF(K229:K231,$AC$1))+MIN(Payline!K$3/10,COUNTIF(K230:K232,$AC$1)),"")</f>
        <v/>
      </c>
      <c r="AE230" s="43" t="str">
        <f>IF($I230&lt;E$14,MIN(Payline!L$5/10,COUNTIF(L228:L230,$AC$1))+MIN(Payline!L$4/10,COUNTIF(L229:L231,$AC$1))+MIN(Payline!L$3/10,COUNTIF(L230:L232,$AC$1)),"")</f>
        <v/>
      </c>
      <c r="AF230" s="43" t="str">
        <f>IF($I230&lt;F$14,MIN(Payline!M$5/10,COUNTIF(M228:M230,$AC$1))+MIN(Payline!M$4/10,COUNTIF(M229:M231,$AC$1))+MIN(Payline!M$3/10,COUNTIF(M230:M232,$AC$1)),"")</f>
        <v/>
      </c>
      <c r="AG230" s="43" t="str">
        <f>IF($I230&lt;G$14,MIN(Payline!N$5/10,COUNTIF(N228:N230,$AC$1))+MIN(Payline!N$4/10,COUNTIF(N229:N231,$AC$1))+MIN(Payline!N$3/10,COUNTIF(N230:N232,$AC$1)),"")</f>
        <v/>
      </c>
      <c r="AH230" s="46">
        <v>226</v>
      </c>
      <c r="AI230" s="43" t="str">
        <f>IF($I230&lt;C$14,MIN(Payline!J$5/10,COUNTIF(J228:J230,$AI$1))+MIN(Payline!J$4/10,COUNTIF(J229:J231,$AI$1))+MIN(Payline!J$3/10,COUNTIF(J230:J232,$AI$1)),"")</f>
        <v/>
      </c>
      <c r="AJ230" s="43" t="str">
        <f>IF($I230&lt;D$14,MIN(Payline!K$5/10,COUNTIF(K228:K230,$AI$1))+MIN(Payline!K$4/10,COUNTIF(K229:K231,$AI$1))+MIN(Payline!K$3/10,COUNTIF(K230:K232,$AI$1)),"")</f>
        <v/>
      </c>
      <c r="AK230" s="43" t="str">
        <f>IF($I230&lt;E$14,MIN(Payline!L$5/10,COUNTIF(L228:L230,$AI$1))+MIN(Payline!L$4/10,COUNTIF(L229:L231,$AI$1))+MIN(Payline!L$3/10,COUNTIF(L230:L232,$AI$1)),"")</f>
        <v/>
      </c>
      <c r="AL230" s="43" t="str">
        <f>IF($I230&lt;F$14,MIN(Payline!M$5/10,COUNTIF(M228:M230,$AI$1))+MIN(Payline!M$4/10,COUNTIF(M229:M231,$AI$1))+MIN(Payline!M$3/10,COUNTIF(M230:M232,$AI$1)),"")</f>
        <v/>
      </c>
      <c r="AM230" s="43" t="str">
        <f>IF($I230&lt;G$14,MIN(Payline!N$5/10,COUNTIF(N228:N230,$AI$1))+MIN(Payline!N$4/10,COUNTIF(N229:N231,$AI$1))+MIN(Payline!N$3/10,COUNTIF(N230:N232,$AI$1)),"")</f>
        <v/>
      </c>
      <c r="AN230" s="46">
        <v>226</v>
      </c>
      <c r="AO230" s="43" t="str">
        <f>IF($I230&lt;C$14,MIN(Payline!J$5/10,COUNTIF(J228:J230,$AO$1))+MIN(Payline!J$4/10,COUNTIF(J229:J231,$AO$1))+MIN(Payline!J$3/10,COUNTIF(J230:J232,$AO$1)),"")</f>
        <v/>
      </c>
      <c r="AP230" s="43" t="str">
        <f>IF($I230&lt;D$14,MIN(Payline!K$5/10,COUNTIF(K228:K230,$AO$1))+MIN(Payline!K$4/10,COUNTIF(K229:K231,$AO$1))+MIN(Payline!K$3/10,COUNTIF(K230:K232,$AO$1)),"")</f>
        <v/>
      </c>
      <c r="AQ230" s="43" t="str">
        <f>IF($I230&lt;E$14,MIN(Payline!L$5/10,COUNTIF(L228:L230,$AO$1))+MIN(Payline!L$4/10,COUNTIF(L229:L231,$AO$1))+MIN(Payline!L$3/10,COUNTIF(L230:L232,$AO$1)),"")</f>
        <v/>
      </c>
      <c r="AR230" s="43" t="str">
        <f>IF($I230&lt;F$14,MIN(Payline!M$5/10,COUNTIF(M228:M230,$AO$1))+MIN(Payline!M$4/10,COUNTIF(M229:M231,$AO$1))+MIN(Payline!M$3/10,COUNTIF(M230:M232,$AO$1)),"")</f>
        <v/>
      </c>
      <c r="AS230" s="43" t="str">
        <f>IF($I230&lt;G$14,MIN(Payline!N$5/10,COUNTIF(N228:N230,$AO$1))+MIN(Payline!N$4/10,COUNTIF(N229:N231,$AO$1))+MIN(Payline!N$3/10,COUNTIF(N230:N232,$AO$1)),"")</f>
        <v/>
      </c>
      <c r="AT230" s="46">
        <v>226</v>
      </c>
      <c r="AU230" s="43" t="str">
        <f>IF($I230&lt;C$14,MIN(Payline!J$5/10,COUNTIF(J228:J230,$AU$1))+MIN(Payline!J$4/10,COUNTIF(J229:J231,$AU$1))+MIN(Payline!J$3/10,COUNTIF(J230:J232,$AU$1)),"")</f>
        <v/>
      </c>
      <c r="AV230" s="43" t="str">
        <f>IF($I230&lt;D$14,MIN(Payline!K$5/10,COUNTIF(K228:K230,$AU$1))+MIN(Payline!K$4/10,COUNTIF(K229:K231,$AU$1))+MIN(Payline!K$3/10,COUNTIF(K230:K232,$AU$1)),"")</f>
        <v/>
      </c>
      <c r="AW230" s="43" t="str">
        <f>IF($I230&lt;E$14,MIN(Payline!L$5/10,COUNTIF(L228:L230,$AU$1))+MIN(Payline!L$4/10,COUNTIF(L229:L231,$AU$1))+MIN(Payline!L$3/10,COUNTIF(L230:L232,$AU$1)),"")</f>
        <v/>
      </c>
      <c r="AX230" s="43" t="str">
        <f>IF($I230&lt;F$14,MIN(Payline!M$5/10,COUNTIF(M228:M230,$AU$1))+MIN(Payline!M$4/10,COUNTIF(M229:M231,$AU$1))+MIN(Payline!M$3/10,COUNTIF(M230:M232,$AU$1)),"")</f>
        <v/>
      </c>
      <c r="AY230" s="43" t="str">
        <f>IF($I230&lt;G$14,MIN(Payline!N$5/10,COUNTIF(N228:N230,$AU$1))+MIN(Payline!N$4/10,COUNTIF(N229:N231,$AU$1))+MIN(Payline!N$3/10,COUNTIF(N230:N232,$AU$1)),"")</f>
        <v/>
      </c>
      <c r="AZ230" s="46">
        <v>226</v>
      </c>
      <c r="BA230" s="43" t="str">
        <f>IF($I230&lt;C$14,MIN(Payline!J$5/10,COUNTIF(J228:J230,$BA$1))+MIN(Payline!J$4/10,COUNTIF(J229:J231,$BA$1))+MIN(Payline!J$3/10,COUNTIF(J230:J232,$BA$1)),"")</f>
        <v/>
      </c>
      <c r="BB230" s="43" t="str">
        <f>IF($I230&lt;D$14,MIN(Payline!K$5/10,COUNTIF(K228:K230,$BA$1))+MIN(Payline!K$4/10,COUNTIF(K229:K231,$BA$1))+MIN(Payline!K$3/10,COUNTIF(K230:K232,$BA$1)),"")</f>
        <v/>
      </c>
      <c r="BC230" s="43" t="str">
        <f>IF($I230&lt;E$14,MIN(Payline!L$5/10,COUNTIF(L228:L230,$BA$1))+MIN(Payline!L$4/10,COUNTIF(L229:L231,$BA$1))+MIN(Payline!L$3/10,COUNTIF(L230:L232,$BA$1)),"")</f>
        <v/>
      </c>
      <c r="BD230" s="43" t="str">
        <f>IF($I230&lt;F$14,MIN(Payline!M$5/10,COUNTIF(M228:M230,$BA$1))+MIN(Payline!M$4/10,COUNTIF(M229:M231,$BA$1))+MIN(Payline!M$3/10,COUNTIF(M230:M232,$BA$1)),"")</f>
        <v/>
      </c>
      <c r="BE230" s="43" t="str">
        <f>IF($I230&lt;G$14,MIN(Payline!N$5/10,COUNTIF(N228:N230,$BA$1))+MIN(Payline!N$4/10,COUNTIF(N229:N231,$BA$1))+MIN(Payline!N$3/10,COUNTIF(N230:N232,$BA$1)),"")</f>
        <v/>
      </c>
      <c r="BF230" s="46">
        <v>226</v>
      </c>
      <c r="BG230" s="43" t="str">
        <f>IF($I230&lt;C$14,MIN(Payline!J$5/10,COUNTIF(J228:J230,$BG$1))+MIN(Payline!J$4/10,COUNTIF(J229:J231,$BG$1))+MIN(Payline!J$3/10,COUNTIF(J230:J232,$BG$1)),"")</f>
        <v/>
      </c>
      <c r="BH230" s="43" t="str">
        <f>IF($I230&lt;D$14,MIN(Payline!K$5/10,COUNTIF(K228:K230,$BG$1))+MIN(Payline!K$4/10,COUNTIF(K229:K231,$BG$1))+MIN(Payline!K$3/10,COUNTIF(K230:K232,$BG$1)),"")</f>
        <v/>
      </c>
      <c r="BI230" s="43" t="str">
        <f>IF($I230&lt;E$14,MIN(Payline!L$5/10,COUNTIF(L228:L230,$BG$1))+MIN(Payline!L$4/10,COUNTIF(L229:L231,$BG$1))+MIN(Payline!L$3/10,COUNTIF(L230:L232,$BG$1)),"")</f>
        <v/>
      </c>
      <c r="BJ230" s="43" t="str">
        <f>IF($I230&lt;F$14,MIN(Payline!M$5/10,COUNTIF(M228:M230,$BG$1))+MIN(Payline!M$4/10,COUNTIF(M229:M231,$BG$1))+MIN(Payline!M$3/10,COUNTIF(M230:M232,$BG$1)),"")</f>
        <v/>
      </c>
      <c r="BK230" s="43" t="str">
        <f>IF($I230&lt;G$14,MIN(Payline!N$5/10,COUNTIF(N228:N230,$BG$1))+MIN(Payline!N$4/10,COUNTIF(N229:N231,$BG$1))+MIN(Payline!N$3/10,COUNTIF(N230:N232,$BG$1)),"")</f>
        <v/>
      </c>
      <c r="BL230" s="46">
        <v>226</v>
      </c>
      <c r="BM230" s="43" t="str">
        <f>IF($I230&lt;C$14,MIN(Payline!J$5/10,COUNTIF(J228:J230,$BM$1))+MIN(Payline!J$4/10,COUNTIF(J229:J231,$BM$1))+MIN(Payline!J$3/10,COUNTIF(J230:J232,$BM$1)),"")</f>
        <v/>
      </c>
      <c r="BN230" s="43" t="str">
        <f>IF($I230&lt;D$14,MIN(Payline!K$5/10,COUNTIF(K228:K230,$BM$1))+MIN(Payline!K$4/10,COUNTIF(K229:K231,$BM$1))+MIN(Payline!K$3/10,COUNTIF(K230:K232,$BM$1)),"")</f>
        <v/>
      </c>
      <c r="BO230" s="43" t="str">
        <f>IF($I230&lt;E$14,MIN(Payline!L$5/10,COUNTIF(L228:L230,$BM$1))+MIN(Payline!L$4/10,COUNTIF(L229:L231,$BM$1))+MIN(Payline!L$3/10,COUNTIF(L230:L232,$BM$1)),"")</f>
        <v/>
      </c>
      <c r="BP230" s="43" t="str">
        <f>IF($I230&lt;F$14,MIN(Payline!M$5/10,COUNTIF(M228:M230,$BM$1))+MIN(Payline!M$4/10,COUNTIF(M229:M231,$BM$1))+MIN(Payline!M$3/10,COUNTIF(M230:M232,$BM$1)),"")</f>
        <v/>
      </c>
      <c r="BQ230" s="161" t="str">
        <f>IF($I230&lt;G$14,MIN(Payline!N$5/10,COUNTIF(N228:N230,$BM$1))+MIN(Payline!N$4/10,COUNTIF(N229:N231,$BM$1))+MIN(Payline!N$3/10,COUNTIF(N230:N232,$BM$1)),"")</f>
        <v/>
      </c>
    </row>
    <row r="231" spans="1:69">
      <c r="A231" s="90" t="s">
        <v>9</v>
      </c>
      <c r="B231" s="63">
        <v>5</v>
      </c>
      <c r="C231" s="90">
        <f t="shared" ca="1" si="55"/>
        <v>5.0999999999999996</v>
      </c>
      <c r="D231" s="43">
        <f t="shared" ca="1" si="56"/>
        <v>5</v>
      </c>
      <c r="E231" s="43">
        <f t="shared" ca="1" si="57"/>
        <v>5.0999999999999996</v>
      </c>
      <c r="F231" s="43">
        <f t="shared" ca="1" si="58"/>
        <v>4.8999999999999995</v>
      </c>
      <c r="G231" s="89">
        <f t="shared" ca="1" si="59"/>
        <v>5.0999999999999996</v>
      </c>
      <c r="I231" s="84">
        <v>227</v>
      </c>
      <c r="J231" s="83"/>
      <c r="K231" s="83"/>
      <c r="L231" s="83"/>
      <c r="M231" s="83"/>
      <c r="N231" s="83"/>
      <c r="P231" s="46">
        <v>227</v>
      </c>
      <c r="Q231" s="43" t="str">
        <f>IF($I231&lt;C$14,MIN(Payline!J$5/10,COUNTIF(J229:J231,$Q$1))+MIN(Payline!J$4/10,COUNTIF(J230:J232,$Q$1))+MIN(Payline!J$3/10,COUNTIF(J231:J233,$Q$1)),"")</f>
        <v/>
      </c>
      <c r="R231" s="43" t="str">
        <f>IF($I231&lt;D$14,MIN(Payline!K$5/10,COUNTIF(K229:K231,$Q$1))+MIN(Payline!K$4/10,COUNTIF(K230:K232,$Q$1))+MIN(Payline!K$3/10,COUNTIF(K231:K233,$Q$1)),"")</f>
        <v/>
      </c>
      <c r="S231" s="43" t="str">
        <f>IF($I231&lt;E$14,MIN(Payline!L$5/10,COUNTIF(L229:L231,$Q$1))+MIN(Payline!L$4/10,COUNTIF(L230:L232,$Q$1))+MIN(Payline!L$3/10,COUNTIF(L231:L233,$Q$1)),"")</f>
        <v/>
      </c>
      <c r="T231" s="43" t="str">
        <f>IF($I231&lt;F$14,MIN(Payline!M$5/10,COUNTIF(M229:M231,$Q$1))+MIN(Payline!M$4/10,COUNTIF(M230:M232,$Q$1))+MIN(Payline!M$3/10,COUNTIF(M231:M233,$Q$1)),"")</f>
        <v/>
      </c>
      <c r="U231" s="43" t="str">
        <f>IF($I231&lt;G$14,MIN(Payline!N$5/10,COUNTIF(N229:N231,$Q$1))+MIN(Payline!N$4/10,COUNTIF(N230:N232,$Q$1))+MIN(Payline!N$3/10,COUNTIF(N231:N233,$Q$1)),"")</f>
        <v/>
      </c>
      <c r="V231" s="46">
        <v>227</v>
      </c>
      <c r="W231" s="43" t="str">
        <f>IF($I231&lt;C$14,MIN(Payline!J$5/10,COUNTIF(J229:J231,$W$1))+MIN(Payline!J$4/10,COUNTIF(J230:J232,$W$1))+MIN(Payline!J$3/10,COUNTIF(J231:J233,$W$1)),"")</f>
        <v/>
      </c>
      <c r="X231" s="43" t="str">
        <f>IF($I231&lt;D$14,MIN(Payline!K$5/10,COUNTIF(K229:K231,$W$1))+MIN(Payline!K$4/10,COUNTIF(K230:K232,$W$1))+MIN(Payline!K$3/10,COUNTIF(K231:K233,$W$1)),"")</f>
        <v/>
      </c>
      <c r="Y231" s="43" t="str">
        <f>IF($I231&lt;E$14,MIN(Payline!L$5/10,COUNTIF(L229:L231,$W$1))+MIN(Payline!L$4/10,COUNTIF(L230:L232,$W$1))+MIN(Payline!L$3/10,COUNTIF(L231:L233,$W$1)),"")</f>
        <v/>
      </c>
      <c r="Z231" s="43" t="str">
        <f>IF($I231&lt;F$14,MIN(Payline!M$5/10,COUNTIF(M229:M231,$W$1))+MIN(Payline!M$4/10,COUNTIF(M230:M232,$W$1))+MIN(Payline!M$3/10,COUNTIF(M231:M233,$W$1)),"")</f>
        <v/>
      </c>
      <c r="AA231" s="43" t="str">
        <f>IF($I231&lt;G$14,MIN(Payline!N$5/10,COUNTIF(N229:N231,$W$1))+MIN(Payline!N$4/10,COUNTIF(N230:N232,$W$1))+MIN(Payline!N$3/10,COUNTIF(N231:N233,$W$1)),"")</f>
        <v/>
      </c>
      <c r="AB231" s="46">
        <v>227</v>
      </c>
      <c r="AC231" s="43" t="str">
        <f>IF($I231&lt;C$14,MIN(Payline!J$5/10,COUNTIF(J229:J231,$AC$1))+MIN(Payline!J$4/10,COUNTIF(J230:J232,$AC$1))+MIN(Payline!J$3/10,COUNTIF(J231:J233,$AC$1)),"")</f>
        <v/>
      </c>
      <c r="AD231" s="43" t="str">
        <f>IF($I231&lt;D$14,MIN(Payline!K$5/10,COUNTIF(K229:K231,$AC$1))+MIN(Payline!K$4/10,COUNTIF(K230:K232,$AC$1))+MIN(Payline!K$3/10,COUNTIF(K231:K233,$AC$1)),"")</f>
        <v/>
      </c>
      <c r="AE231" s="43" t="str">
        <f>IF($I231&lt;E$14,MIN(Payline!L$5/10,COUNTIF(L229:L231,$AC$1))+MIN(Payline!L$4/10,COUNTIF(L230:L232,$AC$1))+MIN(Payline!L$3/10,COUNTIF(L231:L233,$AC$1)),"")</f>
        <v/>
      </c>
      <c r="AF231" s="43" t="str">
        <f>IF($I231&lt;F$14,MIN(Payline!M$5/10,COUNTIF(M229:M231,$AC$1))+MIN(Payline!M$4/10,COUNTIF(M230:M232,$AC$1))+MIN(Payline!M$3/10,COUNTIF(M231:M233,$AC$1)),"")</f>
        <v/>
      </c>
      <c r="AG231" s="43" t="str">
        <f>IF($I231&lt;G$14,MIN(Payline!N$5/10,COUNTIF(N229:N231,$AC$1))+MIN(Payline!N$4/10,COUNTIF(N230:N232,$AC$1))+MIN(Payline!N$3/10,COUNTIF(N231:N233,$AC$1)),"")</f>
        <v/>
      </c>
      <c r="AH231" s="46">
        <v>227</v>
      </c>
      <c r="AI231" s="43" t="str">
        <f>IF($I231&lt;C$14,MIN(Payline!J$5/10,COUNTIF(J229:J231,$AI$1))+MIN(Payline!J$4/10,COUNTIF(J230:J232,$AI$1))+MIN(Payline!J$3/10,COUNTIF(J231:J233,$AI$1)),"")</f>
        <v/>
      </c>
      <c r="AJ231" s="43" t="str">
        <f>IF($I231&lt;D$14,MIN(Payline!K$5/10,COUNTIF(K229:K231,$AI$1))+MIN(Payline!K$4/10,COUNTIF(K230:K232,$AI$1))+MIN(Payline!K$3/10,COUNTIF(K231:K233,$AI$1)),"")</f>
        <v/>
      </c>
      <c r="AK231" s="43" t="str">
        <f>IF($I231&lt;E$14,MIN(Payline!L$5/10,COUNTIF(L229:L231,$AI$1))+MIN(Payline!L$4/10,COUNTIF(L230:L232,$AI$1))+MIN(Payline!L$3/10,COUNTIF(L231:L233,$AI$1)),"")</f>
        <v/>
      </c>
      <c r="AL231" s="43" t="str">
        <f>IF($I231&lt;F$14,MIN(Payline!M$5/10,COUNTIF(M229:M231,$AI$1))+MIN(Payline!M$4/10,COUNTIF(M230:M232,$AI$1))+MIN(Payline!M$3/10,COUNTIF(M231:M233,$AI$1)),"")</f>
        <v/>
      </c>
      <c r="AM231" s="43" t="str">
        <f>IF($I231&lt;G$14,MIN(Payline!N$5/10,COUNTIF(N229:N231,$AI$1))+MIN(Payline!N$4/10,COUNTIF(N230:N232,$AI$1))+MIN(Payline!N$3/10,COUNTIF(N231:N233,$AI$1)),"")</f>
        <v/>
      </c>
      <c r="AN231" s="46">
        <v>227</v>
      </c>
      <c r="AO231" s="43" t="str">
        <f>IF($I231&lt;C$14,MIN(Payline!J$5/10,COUNTIF(J229:J231,$AO$1))+MIN(Payline!J$4/10,COUNTIF(J230:J232,$AO$1))+MIN(Payline!J$3/10,COUNTIF(J231:J233,$AO$1)),"")</f>
        <v/>
      </c>
      <c r="AP231" s="43" t="str">
        <f>IF($I231&lt;D$14,MIN(Payline!K$5/10,COUNTIF(K229:K231,$AO$1))+MIN(Payline!K$4/10,COUNTIF(K230:K232,$AO$1))+MIN(Payline!K$3/10,COUNTIF(K231:K233,$AO$1)),"")</f>
        <v/>
      </c>
      <c r="AQ231" s="43" t="str">
        <f>IF($I231&lt;E$14,MIN(Payline!L$5/10,COUNTIF(L229:L231,$AO$1))+MIN(Payline!L$4/10,COUNTIF(L230:L232,$AO$1))+MIN(Payline!L$3/10,COUNTIF(L231:L233,$AO$1)),"")</f>
        <v/>
      </c>
      <c r="AR231" s="43" t="str">
        <f>IF($I231&lt;F$14,MIN(Payline!M$5/10,COUNTIF(M229:M231,$AO$1))+MIN(Payline!M$4/10,COUNTIF(M230:M232,$AO$1))+MIN(Payline!M$3/10,COUNTIF(M231:M233,$AO$1)),"")</f>
        <v/>
      </c>
      <c r="AS231" s="43" t="str">
        <f>IF($I231&lt;G$14,MIN(Payline!N$5/10,COUNTIF(N229:N231,$AO$1))+MIN(Payline!N$4/10,COUNTIF(N230:N232,$AO$1))+MIN(Payline!N$3/10,COUNTIF(N231:N233,$AO$1)),"")</f>
        <v/>
      </c>
      <c r="AT231" s="46">
        <v>227</v>
      </c>
      <c r="AU231" s="43" t="str">
        <f>IF($I231&lt;C$14,MIN(Payline!J$5/10,COUNTIF(J229:J231,$AU$1))+MIN(Payline!J$4/10,COUNTIF(J230:J232,$AU$1))+MIN(Payline!J$3/10,COUNTIF(J231:J233,$AU$1)),"")</f>
        <v/>
      </c>
      <c r="AV231" s="43" t="str">
        <f>IF($I231&lt;D$14,MIN(Payline!K$5/10,COUNTIF(K229:K231,$AU$1))+MIN(Payline!K$4/10,COUNTIF(K230:K232,$AU$1))+MIN(Payline!K$3/10,COUNTIF(K231:K233,$AU$1)),"")</f>
        <v/>
      </c>
      <c r="AW231" s="43" t="str">
        <f>IF($I231&lt;E$14,MIN(Payline!L$5/10,COUNTIF(L229:L231,$AU$1))+MIN(Payline!L$4/10,COUNTIF(L230:L232,$AU$1))+MIN(Payline!L$3/10,COUNTIF(L231:L233,$AU$1)),"")</f>
        <v/>
      </c>
      <c r="AX231" s="43" t="str">
        <f>IF($I231&lt;F$14,MIN(Payline!M$5/10,COUNTIF(M229:M231,$AU$1))+MIN(Payline!M$4/10,COUNTIF(M230:M232,$AU$1))+MIN(Payline!M$3/10,COUNTIF(M231:M233,$AU$1)),"")</f>
        <v/>
      </c>
      <c r="AY231" s="43" t="str">
        <f>IF($I231&lt;G$14,MIN(Payline!N$5/10,COUNTIF(N229:N231,$AU$1))+MIN(Payline!N$4/10,COUNTIF(N230:N232,$AU$1))+MIN(Payline!N$3/10,COUNTIF(N231:N233,$AU$1)),"")</f>
        <v/>
      </c>
      <c r="AZ231" s="46">
        <v>227</v>
      </c>
      <c r="BA231" s="43" t="str">
        <f>IF($I231&lt;C$14,MIN(Payline!J$5/10,COUNTIF(J229:J231,$BA$1))+MIN(Payline!J$4/10,COUNTIF(J230:J232,$BA$1))+MIN(Payline!J$3/10,COUNTIF(J231:J233,$BA$1)),"")</f>
        <v/>
      </c>
      <c r="BB231" s="43" t="str">
        <f>IF($I231&lt;D$14,MIN(Payline!K$5/10,COUNTIF(K229:K231,$BA$1))+MIN(Payline!K$4/10,COUNTIF(K230:K232,$BA$1))+MIN(Payline!K$3/10,COUNTIF(K231:K233,$BA$1)),"")</f>
        <v/>
      </c>
      <c r="BC231" s="43" t="str">
        <f>IF($I231&lt;E$14,MIN(Payline!L$5/10,COUNTIF(L229:L231,$BA$1))+MIN(Payline!L$4/10,COUNTIF(L230:L232,$BA$1))+MIN(Payline!L$3/10,COUNTIF(L231:L233,$BA$1)),"")</f>
        <v/>
      </c>
      <c r="BD231" s="43" t="str">
        <f>IF($I231&lt;F$14,MIN(Payline!M$5/10,COUNTIF(M229:M231,$BA$1))+MIN(Payline!M$4/10,COUNTIF(M230:M232,$BA$1))+MIN(Payline!M$3/10,COUNTIF(M231:M233,$BA$1)),"")</f>
        <v/>
      </c>
      <c r="BE231" s="43" t="str">
        <f>IF($I231&lt;G$14,MIN(Payline!N$5/10,COUNTIF(N229:N231,$BA$1))+MIN(Payline!N$4/10,COUNTIF(N230:N232,$BA$1))+MIN(Payline!N$3/10,COUNTIF(N231:N233,$BA$1)),"")</f>
        <v/>
      </c>
      <c r="BF231" s="46">
        <v>227</v>
      </c>
      <c r="BG231" s="43" t="str">
        <f>IF($I231&lt;C$14,MIN(Payline!J$5/10,COUNTIF(J229:J231,$BG$1))+MIN(Payline!J$4/10,COUNTIF(J230:J232,$BG$1))+MIN(Payline!J$3/10,COUNTIF(J231:J233,$BG$1)),"")</f>
        <v/>
      </c>
      <c r="BH231" s="43" t="str">
        <f>IF($I231&lt;D$14,MIN(Payline!K$5/10,COUNTIF(K229:K231,$BG$1))+MIN(Payline!K$4/10,COUNTIF(K230:K232,$BG$1))+MIN(Payline!K$3/10,COUNTIF(K231:K233,$BG$1)),"")</f>
        <v/>
      </c>
      <c r="BI231" s="43" t="str">
        <f>IF($I231&lt;E$14,MIN(Payline!L$5/10,COUNTIF(L229:L231,$BG$1))+MIN(Payline!L$4/10,COUNTIF(L230:L232,$BG$1))+MIN(Payline!L$3/10,COUNTIF(L231:L233,$BG$1)),"")</f>
        <v/>
      </c>
      <c r="BJ231" s="43" t="str">
        <f>IF($I231&lt;F$14,MIN(Payline!M$5/10,COUNTIF(M229:M231,$BG$1))+MIN(Payline!M$4/10,COUNTIF(M230:M232,$BG$1))+MIN(Payline!M$3/10,COUNTIF(M231:M233,$BG$1)),"")</f>
        <v/>
      </c>
      <c r="BK231" s="43" t="str">
        <f>IF($I231&lt;G$14,MIN(Payline!N$5/10,COUNTIF(N229:N231,$BG$1))+MIN(Payline!N$4/10,COUNTIF(N230:N232,$BG$1))+MIN(Payline!N$3/10,COUNTIF(N231:N233,$BG$1)),"")</f>
        <v/>
      </c>
      <c r="BL231" s="46">
        <v>227</v>
      </c>
      <c r="BM231" s="43" t="str">
        <f>IF($I231&lt;C$14,MIN(Payline!J$5/10,COUNTIF(J229:J231,$BM$1))+MIN(Payline!J$4/10,COUNTIF(J230:J232,$BM$1))+MIN(Payline!J$3/10,COUNTIF(J231:J233,$BM$1)),"")</f>
        <v/>
      </c>
      <c r="BN231" s="43" t="str">
        <f>IF($I231&lt;D$14,MIN(Payline!K$5/10,COUNTIF(K229:K231,$BM$1))+MIN(Payline!K$4/10,COUNTIF(K230:K232,$BM$1))+MIN(Payline!K$3/10,COUNTIF(K231:K233,$BM$1)),"")</f>
        <v/>
      </c>
      <c r="BO231" s="43" t="str">
        <f>IF($I231&lt;E$14,MIN(Payline!L$5/10,COUNTIF(L229:L231,$BM$1))+MIN(Payline!L$4/10,COUNTIF(L230:L232,$BM$1))+MIN(Payline!L$3/10,COUNTIF(L231:L233,$BM$1)),"")</f>
        <v/>
      </c>
      <c r="BP231" s="43" t="str">
        <f>IF($I231&lt;F$14,MIN(Payline!M$5/10,COUNTIF(M229:M231,$BM$1))+MIN(Payline!M$4/10,COUNTIF(M230:M232,$BM$1))+MIN(Payline!M$3/10,COUNTIF(M231:M233,$BM$1)),"")</f>
        <v/>
      </c>
      <c r="BQ231" s="161" t="str">
        <f>IF($I231&lt;G$14,MIN(Payline!N$5/10,COUNTIF(N229:N231,$BM$1))+MIN(Payline!N$4/10,COUNTIF(N230:N232,$BM$1))+MIN(Payline!N$3/10,COUNTIF(N231:N233,$BM$1)),"")</f>
        <v/>
      </c>
    </row>
    <row r="232" spans="1:69">
      <c r="A232" s="90" t="s">
        <v>8</v>
      </c>
      <c r="B232" s="63">
        <v>6</v>
      </c>
      <c r="C232" s="90">
        <f t="shared" ca="1" si="55"/>
        <v>2.2999999999999998</v>
      </c>
      <c r="D232" s="43">
        <f t="shared" ca="1" si="56"/>
        <v>2.4</v>
      </c>
      <c r="E232" s="43">
        <f t="shared" ca="1" si="57"/>
        <v>2.2999999999999998</v>
      </c>
      <c r="F232" s="43">
        <f t="shared" ca="1" si="58"/>
        <v>2.5999999999999996</v>
      </c>
      <c r="G232" s="89">
        <f t="shared" ca="1" si="59"/>
        <v>2.6999999999999997</v>
      </c>
      <c r="I232" s="84">
        <v>228</v>
      </c>
      <c r="J232" s="83"/>
      <c r="K232" s="83"/>
      <c r="L232" s="83"/>
      <c r="M232" s="83"/>
      <c r="N232" s="83"/>
      <c r="P232" s="46">
        <v>228</v>
      </c>
      <c r="Q232" s="43" t="str">
        <f>IF($I232&lt;C$14,MIN(Payline!J$5/10,COUNTIF(J230:J232,$Q$1))+MIN(Payline!J$4/10,COUNTIF(J231:J233,$Q$1))+MIN(Payline!J$3/10,COUNTIF(J232:J234,$Q$1)),"")</f>
        <v/>
      </c>
      <c r="R232" s="43" t="str">
        <f>IF($I232&lt;D$14,MIN(Payline!K$5/10,COUNTIF(K230:K232,$Q$1))+MIN(Payline!K$4/10,COUNTIF(K231:K233,$Q$1))+MIN(Payline!K$3/10,COUNTIF(K232:K234,$Q$1)),"")</f>
        <v/>
      </c>
      <c r="S232" s="43" t="str">
        <f>IF($I232&lt;E$14,MIN(Payline!L$5/10,COUNTIF(L230:L232,$Q$1))+MIN(Payline!L$4/10,COUNTIF(L231:L233,$Q$1))+MIN(Payline!L$3/10,COUNTIF(L232:L234,$Q$1)),"")</f>
        <v/>
      </c>
      <c r="T232" s="43" t="str">
        <f>IF($I232&lt;F$14,MIN(Payline!M$5/10,COUNTIF(M230:M232,$Q$1))+MIN(Payline!M$4/10,COUNTIF(M231:M233,$Q$1))+MIN(Payline!M$3/10,COUNTIF(M232:M234,$Q$1)),"")</f>
        <v/>
      </c>
      <c r="U232" s="43" t="str">
        <f>IF($I232&lt;G$14,MIN(Payline!N$5/10,COUNTIF(N230:N232,$Q$1))+MIN(Payline!N$4/10,COUNTIF(N231:N233,$Q$1))+MIN(Payline!N$3/10,COUNTIF(N232:N234,$Q$1)),"")</f>
        <v/>
      </c>
      <c r="V232" s="46">
        <v>228</v>
      </c>
      <c r="W232" s="43" t="str">
        <f>IF($I232&lt;C$14,MIN(Payline!J$5/10,COUNTIF(J230:J232,$W$1))+MIN(Payline!J$4/10,COUNTIF(J231:J233,$W$1))+MIN(Payline!J$3/10,COUNTIF(J232:J234,$W$1)),"")</f>
        <v/>
      </c>
      <c r="X232" s="43" t="str">
        <f>IF($I232&lt;D$14,MIN(Payline!K$5/10,COUNTIF(K230:K232,$W$1))+MIN(Payline!K$4/10,COUNTIF(K231:K233,$W$1))+MIN(Payline!K$3/10,COUNTIF(K232:K234,$W$1)),"")</f>
        <v/>
      </c>
      <c r="Y232" s="43" t="str">
        <f>IF($I232&lt;E$14,MIN(Payline!L$5/10,COUNTIF(L230:L232,$W$1))+MIN(Payline!L$4/10,COUNTIF(L231:L233,$W$1))+MIN(Payline!L$3/10,COUNTIF(L232:L234,$W$1)),"")</f>
        <v/>
      </c>
      <c r="Z232" s="43" t="str">
        <f>IF($I232&lt;F$14,MIN(Payline!M$5/10,COUNTIF(M230:M232,$W$1))+MIN(Payline!M$4/10,COUNTIF(M231:M233,$W$1))+MIN(Payline!M$3/10,COUNTIF(M232:M234,$W$1)),"")</f>
        <v/>
      </c>
      <c r="AA232" s="43" t="str">
        <f>IF($I232&lt;G$14,MIN(Payline!N$5/10,COUNTIF(N230:N232,$W$1))+MIN(Payline!N$4/10,COUNTIF(N231:N233,$W$1))+MIN(Payline!N$3/10,COUNTIF(N232:N234,$W$1)),"")</f>
        <v/>
      </c>
      <c r="AB232" s="46">
        <v>228</v>
      </c>
      <c r="AC232" s="43" t="str">
        <f>IF($I232&lt;C$14,MIN(Payline!J$5/10,COUNTIF(J230:J232,$AC$1))+MIN(Payline!J$4/10,COUNTIF(J231:J233,$AC$1))+MIN(Payline!J$3/10,COUNTIF(J232:J234,$AC$1)),"")</f>
        <v/>
      </c>
      <c r="AD232" s="43" t="str">
        <f>IF($I232&lt;D$14,MIN(Payline!K$5/10,COUNTIF(K230:K232,$AC$1))+MIN(Payline!K$4/10,COUNTIF(K231:K233,$AC$1))+MIN(Payline!K$3/10,COUNTIF(K232:K234,$AC$1)),"")</f>
        <v/>
      </c>
      <c r="AE232" s="43" t="str">
        <f>IF($I232&lt;E$14,MIN(Payline!L$5/10,COUNTIF(L230:L232,$AC$1))+MIN(Payline!L$4/10,COUNTIF(L231:L233,$AC$1))+MIN(Payline!L$3/10,COUNTIF(L232:L234,$AC$1)),"")</f>
        <v/>
      </c>
      <c r="AF232" s="43" t="str">
        <f>IF($I232&lt;F$14,MIN(Payline!M$5/10,COUNTIF(M230:M232,$AC$1))+MIN(Payline!M$4/10,COUNTIF(M231:M233,$AC$1))+MIN(Payline!M$3/10,COUNTIF(M232:M234,$AC$1)),"")</f>
        <v/>
      </c>
      <c r="AG232" s="43" t="str">
        <f>IF($I232&lt;G$14,MIN(Payline!N$5/10,COUNTIF(N230:N232,$AC$1))+MIN(Payline!N$4/10,COUNTIF(N231:N233,$AC$1))+MIN(Payline!N$3/10,COUNTIF(N232:N234,$AC$1)),"")</f>
        <v/>
      </c>
      <c r="AH232" s="46">
        <v>228</v>
      </c>
      <c r="AI232" s="43" t="str">
        <f>IF($I232&lt;C$14,MIN(Payline!J$5/10,COUNTIF(J230:J232,$AI$1))+MIN(Payline!J$4/10,COUNTIF(J231:J233,$AI$1))+MIN(Payline!J$3/10,COUNTIF(J232:J234,$AI$1)),"")</f>
        <v/>
      </c>
      <c r="AJ232" s="43" t="str">
        <f>IF($I232&lt;D$14,MIN(Payline!K$5/10,COUNTIF(K230:K232,$AI$1))+MIN(Payline!K$4/10,COUNTIF(K231:K233,$AI$1))+MIN(Payline!K$3/10,COUNTIF(K232:K234,$AI$1)),"")</f>
        <v/>
      </c>
      <c r="AK232" s="43" t="str">
        <f>IF($I232&lt;E$14,MIN(Payline!L$5/10,COUNTIF(L230:L232,$AI$1))+MIN(Payline!L$4/10,COUNTIF(L231:L233,$AI$1))+MIN(Payline!L$3/10,COUNTIF(L232:L234,$AI$1)),"")</f>
        <v/>
      </c>
      <c r="AL232" s="43" t="str">
        <f>IF($I232&lt;F$14,MIN(Payline!M$5/10,COUNTIF(M230:M232,$AI$1))+MIN(Payline!M$4/10,COUNTIF(M231:M233,$AI$1))+MIN(Payline!M$3/10,COUNTIF(M232:M234,$AI$1)),"")</f>
        <v/>
      </c>
      <c r="AM232" s="43" t="str">
        <f>IF($I232&lt;G$14,MIN(Payline!N$5/10,COUNTIF(N230:N232,$AI$1))+MIN(Payline!N$4/10,COUNTIF(N231:N233,$AI$1))+MIN(Payline!N$3/10,COUNTIF(N232:N234,$AI$1)),"")</f>
        <v/>
      </c>
      <c r="AN232" s="46">
        <v>228</v>
      </c>
      <c r="AO232" s="43" t="str">
        <f>IF($I232&lt;C$14,MIN(Payline!J$5/10,COUNTIF(J230:J232,$AO$1))+MIN(Payline!J$4/10,COUNTIF(J231:J233,$AO$1))+MIN(Payline!J$3/10,COUNTIF(J232:J234,$AO$1)),"")</f>
        <v/>
      </c>
      <c r="AP232" s="43" t="str">
        <f>IF($I232&lt;D$14,MIN(Payline!K$5/10,COUNTIF(K230:K232,$AO$1))+MIN(Payline!K$4/10,COUNTIF(K231:K233,$AO$1))+MIN(Payline!K$3/10,COUNTIF(K232:K234,$AO$1)),"")</f>
        <v/>
      </c>
      <c r="AQ232" s="43" t="str">
        <f>IF($I232&lt;E$14,MIN(Payline!L$5/10,COUNTIF(L230:L232,$AO$1))+MIN(Payline!L$4/10,COUNTIF(L231:L233,$AO$1))+MIN(Payline!L$3/10,COUNTIF(L232:L234,$AO$1)),"")</f>
        <v/>
      </c>
      <c r="AR232" s="43" t="str">
        <f>IF($I232&lt;F$14,MIN(Payline!M$5/10,COUNTIF(M230:M232,$AO$1))+MIN(Payline!M$4/10,COUNTIF(M231:M233,$AO$1))+MIN(Payline!M$3/10,COUNTIF(M232:M234,$AO$1)),"")</f>
        <v/>
      </c>
      <c r="AS232" s="43" t="str">
        <f>IF($I232&lt;G$14,MIN(Payline!N$5/10,COUNTIF(N230:N232,$AO$1))+MIN(Payline!N$4/10,COUNTIF(N231:N233,$AO$1))+MIN(Payline!N$3/10,COUNTIF(N232:N234,$AO$1)),"")</f>
        <v/>
      </c>
      <c r="AT232" s="46">
        <v>228</v>
      </c>
      <c r="AU232" s="43" t="str">
        <f>IF($I232&lt;C$14,MIN(Payline!J$5/10,COUNTIF(J230:J232,$AU$1))+MIN(Payline!J$4/10,COUNTIF(J231:J233,$AU$1))+MIN(Payline!J$3/10,COUNTIF(J232:J234,$AU$1)),"")</f>
        <v/>
      </c>
      <c r="AV232" s="43" t="str">
        <f>IF($I232&lt;D$14,MIN(Payline!K$5/10,COUNTIF(K230:K232,$AU$1))+MIN(Payline!K$4/10,COUNTIF(K231:K233,$AU$1))+MIN(Payline!K$3/10,COUNTIF(K232:K234,$AU$1)),"")</f>
        <v/>
      </c>
      <c r="AW232" s="43" t="str">
        <f>IF($I232&lt;E$14,MIN(Payline!L$5/10,COUNTIF(L230:L232,$AU$1))+MIN(Payline!L$4/10,COUNTIF(L231:L233,$AU$1))+MIN(Payline!L$3/10,COUNTIF(L232:L234,$AU$1)),"")</f>
        <v/>
      </c>
      <c r="AX232" s="43" t="str">
        <f>IF($I232&lt;F$14,MIN(Payline!M$5/10,COUNTIF(M230:M232,$AU$1))+MIN(Payline!M$4/10,COUNTIF(M231:M233,$AU$1))+MIN(Payline!M$3/10,COUNTIF(M232:M234,$AU$1)),"")</f>
        <v/>
      </c>
      <c r="AY232" s="43" t="str">
        <f>IF($I232&lt;G$14,MIN(Payline!N$5/10,COUNTIF(N230:N232,$AU$1))+MIN(Payline!N$4/10,COUNTIF(N231:N233,$AU$1))+MIN(Payline!N$3/10,COUNTIF(N232:N234,$AU$1)),"")</f>
        <v/>
      </c>
      <c r="AZ232" s="46">
        <v>228</v>
      </c>
      <c r="BA232" s="43" t="str">
        <f>IF($I232&lt;C$14,MIN(Payline!J$5/10,COUNTIF(J230:J232,$BA$1))+MIN(Payline!J$4/10,COUNTIF(J231:J233,$BA$1))+MIN(Payline!J$3/10,COUNTIF(J232:J234,$BA$1)),"")</f>
        <v/>
      </c>
      <c r="BB232" s="43" t="str">
        <f>IF($I232&lt;D$14,MIN(Payline!K$5/10,COUNTIF(K230:K232,$BA$1))+MIN(Payline!K$4/10,COUNTIF(K231:K233,$BA$1))+MIN(Payline!K$3/10,COUNTIF(K232:K234,$BA$1)),"")</f>
        <v/>
      </c>
      <c r="BC232" s="43" t="str">
        <f>IF($I232&lt;E$14,MIN(Payline!L$5/10,COUNTIF(L230:L232,$BA$1))+MIN(Payline!L$4/10,COUNTIF(L231:L233,$BA$1))+MIN(Payline!L$3/10,COUNTIF(L232:L234,$BA$1)),"")</f>
        <v/>
      </c>
      <c r="BD232" s="43" t="str">
        <f>IF($I232&lt;F$14,MIN(Payline!M$5/10,COUNTIF(M230:M232,$BA$1))+MIN(Payline!M$4/10,COUNTIF(M231:M233,$BA$1))+MIN(Payline!M$3/10,COUNTIF(M232:M234,$BA$1)),"")</f>
        <v/>
      </c>
      <c r="BE232" s="43" t="str">
        <f>IF($I232&lt;G$14,MIN(Payline!N$5/10,COUNTIF(N230:N232,$BA$1))+MIN(Payline!N$4/10,COUNTIF(N231:N233,$BA$1))+MIN(Payline!N$3/10,COUNTIF(N232:N234,$BA$1)),"")</f>
        <v/>
      </c>
      <c r="BF232" s="46">
        <v>228</v>
      </c>
      <c r="BG232" s="43" t="str">
        <f>IF($I232&lt;C$14,MIN(Payline!J$5/10,COUNTIF(J230:J232,$BG$1))+MIN(Payline!J$4/10,COUNTIF(J231:J233,$BG$1))+MIN(Payline!J$3/10,COUNTIF(J232:J234,$BG$1)),"")</f>
        <v/>
      </c>
      <c r="BH232" s="43" t="str">
        <f>IF($I232&lt;D$14,MIN(Payline!K$5/10,COUNTIF(K230:K232,$BG$1))+MIN(Payline!K$4/10,COUNTIF(K231:K233,$BG$1))+MIN(Payline!K$3/10,COUNTIF(K232:K234,$BG$1)),"")</f>
        <v/>
      </c>
      <c r="BI232" s="43" t="str">
        <f>IF($I232&lt;E$14,MIN(Payline!L$5/10,COUNTIF(L230:L232,$BG$1))+MIN(Payline!L$4/10,COUNTIF(L231:L233,$BG$1))+MIN(Payline!L$3/10,COUNTIF(L232:L234,$BG$1)),"")</f>
        <v/>
      </c>
      <c r="BJ232" s="43" t="str">
        <f>IF($I232&lt;F$14,MIN(Payline!M$5/10,COUNTIF(M230:M232,$BG$1))+MIN(Payline!M$4/10,COUNTIF(M231:M233,$BG$1))+MIN(Payline!M$3/10,COUNTIF(M232:M234,$BG$1)),"")</f>
        <v/>
      </c>
      <c r="BK232" s="43" t="str">
        <f>IF($I232&lt;G$14,MIN(Payline!N$5/10,COUNTIF(N230:N232,$BG$1))+MIN(Payline!N$4/10,COUNTIF(N231:N233,$BG$1))+MIN(Payline!N$3/10,COUNTIF(N232:N234,$BG$1)),"")</f>
        <v/>
      </c>
      <c r="BL232" s="46">
        <v>228</v>
      </c>
      <c r="BM232" s="43" t="str">
        <f>IF($I232&lt;C$14,MIN(Payline!J$5/10,COUNTIF(J230:J232,$BM$1))+MIN(Payline!J$4/10,COUNTIF(J231:J233,$BM$1))+MIN(Payline!J$3/10,COUNTIF(J232:J234,$BM$1)),"")</f>
        <v/>
      </c>
      <c r="BN232" s="43" t="str">
        <f>IF($I232&lt;D$14,MIN(Payline!K$5/10,COUNTIF(K230:K232,$BM$1))+MIN(Payline!K$4/10,COUNTIF(K231:K233,$BM$1))+MIN(Payline!K$3/10,COUNTIF(K232:K234,$BM$1)),"")</f>
        <v/>
      </c>
      <c r="BO232" s="43" t="str">
        <f>IF($I232&lt;E$14,MIN(Payline!L$5/10,COUNTIF(L230:L232,$BM$1))+MIN(Payline!L$4/10,COUNTIF(L231:L233,$BM$1))+MIN(Payline!L$3/10,COUNTIF(L232:L234,$BM$1)),"")</f>
        <v/>
      </c>
      <c r="BP232" s="43" t="str">
        <f>IF($I232&lt;F$14,MIN(Payline!M$5/10,COUNTIF(M230:M232,$BM$1))+MIN(Payline!M$4/10,COUNTIF(M231:M233,$BM$1))+MIN(Payline!M$3/10,COUNTIF(M232:M234,$BM$1)),"")</f>
        <v/>
      </c>
      <c r="BQ232" s="161" t="str">
        <f>IF($I232&lt;G$14,MIN(Payline!N$5/10,COUNTIF(N230:N232,$BM$1))+MIN(Payline!N$4/10,COUNTIF(N231:N233,$BM$1))+MIN(Payline!N$3/10,COUNTIF(N232:N234,$BM$1)),"")</f>
        <v/>
      </c>
    </row>
    <row r="233" spans="1:69">
      <c r="A233" s="90" t="s">
        <v>7</v>
      </c>
      <c r="B233" s="63">
        <v>7</v>
      </c>
      <c r="C233" s="90">
        <f t="shared" ca="1" si="55"/>
        <v>3</v>
      </c>
      <c r="D233" s="43">
        <f t="shared" ca="1" si="56"/>
        <v>3</v>
      </c>
      <c r="E233" s="43">
        <f t="shared" ca="1" si="57"/>
        <v>3</v>
      </c>
      <c r="F233" s="43">
        <f t="shared" ca="1" si="58"/>
        <v>3.7</v>
      </c>
      <c r="G233" s="89">
        <f t="shared" ca="1" si="59"/>
        <v>3.5999999999999996</v>
      </c>
      <c r="I233" s="84">
        <v>229</v>
      </c>
      <c r="J233" s="83"/>
      <c r="K233" s="83"/>
      <c r="L233" s="83"/>
      <c r="M233" s="83"/>
      <c r="N233" s="83"/>
      <c r="P233" s="46">
        <v>229</v>
      </c>
      <c r="Q233" s="43" t="str">
        <f>IF($I233&lt;C$14,MIN(Payline!J$5/10,COUNTIF(J231:J233,$Q$1))+MIN(Payline!J$4/10,COUNTIF(J232:J234,$Q$1))+MIN(Payline!J$3/10,COUNTIF(J233:J235,$Q$1)),"")</f>
        <v/>
      </c>
      <c r="R233" s="43" t="str">
        <f>IF($I233&lt;D$14,MIN(Payline!K$5/10,COUNTIF(K231:K233,$Q$1))+MIN(Payline!K$4/10,COUNTIF(K232:K234,$Q$1))+MIN(Payline!K$3/10,COUNTIF(K233:K235,$Q$1)),"")</f>
        <v/>
      </c>
      <c r="S233" s="43" t="str">
        <f>IF($I233&lt;E$14,MIN(Payline!L$5/10,COUNTIF(L231:L233,$Q$1))+MIN(Payline!L$4/10,COUNTIF(L232:L234,$Q$1))+MIN(Payline!L$3/10,COUNTIF(L233:L235,$Q$1)),"")</f>
        <v/>
      </c>
      <c r="T233" s="43" t="str">
        <f>IF($I233&lt;F$14,MIN(Payline!M$5/10,COUNTIF(M231:M233,$Q$1))+MIN(Payline!M$4/10,COUNTIF(M232:M234,$Q$1))+MIN(Payline!M$3/10,COUNTIF(M233:M235,$Q$1)),"")</f>
        <v/>
      </c>
      <c r="U233" s="43" t="str">
        <f>IF($I233&lt;G$14,MIN(Payline!N$5/10,COUNTIF(N231:N233,$Q$1))+MIN(Payline!N$4/10,COUNTIF(N232:N234,$Q$1))+MIN(Payline!N$3/10,COUNTIF(N233:N235,$Q$1)),"")</f>
        <v/>
      </c>
      <c r="V233" s="46">
        <v>229</v>
      </c>
      <c r="W233" s="43" t="str">
        <f>IF($I233&lt;C$14,MIN(Payline!J$5/10,COUNTIF(J231:J233,$W$1))+MIN(Payline!J$4/10,COUNTIF(J232:J234,$W$1))+MIN(Payline!J$3/10,COUNTIF(J233:J235,$W$1)),"")</f>
        <v/>
      </c>
      <c r="X233" s="43" t="str">
        <f>IF($I233&lt;D$14,MIN(Payline!K$5/10,COUNTIF(K231:K233,$W$1))+MIN(Payline!K$4/10,COUNTIF(K232:K234,$W$1))+MIN(Payline!K$3/10,COUNTIF(K233:K235,$W$1)),"")</f>
        <v/>
      </c>
      <c r="Y233" s="43" t="str">
        <f>IF($I233&lt;E$14,MIN(Payline!L$5/10,COUNTIF(L231:L233,$W$1))+MIN(Payline!L$4/10,COUNTIF(L232:L234,$W$1))+MIN(Payline!L$3/10,COUNTIF(L233:L235,$W$1)),"")</f>
        <v/>
      </c>
      <c r="Z233" s="43" t="str">
        <f>IF($I233&lt;F$14,MIN(Payline!M$5/10,COUNTIF(M231:M233,$W$1))+MIN(Payline!M$4/10,COUNTIF(M232:M234,$W$1))+MIN(Payline!M$3/10,COUNTIF(M233:M235,$W$1)),"")</f>
        <v/>
      </c>
      <c r="AA233" s="43" t="str">
        <f>IF($I233&lt;G$14,MIN(Payline!N$5/10,COUNTIF(N231:N233,$W$1))+MIN(Payline!N$4/10,COUNTIF(N232:N234,$W$1))+MIN(Payline!N$3/10,COUNTIF(N233:N235,$W$1)),"")</f>
        <v/>
      </c>
      <c r="AB233" s="46">
        <v>229</v>
      </c>
      <c r="AC233" s="43" t="str">
        <f>IF($I233&lt;C$14,MIN(Payline!J$5/10,COUNTIF(J231:J233,$AC$1))+MIN(Payline!J$4/10,COUNTIF(J232:J234,$AC$1))+MIN(Payline!J$3/10,COUNTIF(J233:J235,$AC$1)),"")</f>
        <v/>
      </c>
      <c r="AD233" s="43" t="str">
        <f>IF($I233&lt;D$14,MIN(Payline!K$5/10,COUNTIF(K231:K233,$AC$1))+MIN(Payline!K$4/10,COUNTIF(K232:K234,$AC$1))+MIN(Payline!K$3/10,COUNTIF(K233:K235,$AC$1)),"")</f>
        <v/>
      </c>
      <c r="AE233" s="43" t="str">
        <f>IF($I233&lt;E$14,MIN(Payline!L$5/10,COUNTIF(L231:L233,$AC$1))+MIN(Payline!L$4/10,COUNTIF(L232:L234,$AC$1))+MIN(Payline!L$3/10,COUNTIF(L233:L235,$AC$1)),"")</f>
        <v/>
      </c>
      <c r="AF233" s="43" t="str">
        <f>IF($I233&lt;F$14,MIN(Payline!M$5/10,COUNTIF(M231:M233,$AC$1))+MIN(Payline!M$4/10,COUNTIF(M232:M234,$AC$1))+MIN(Payline!M$3/10,COUNTIF(M233:M235,$AC$1)),"")</f>
        <v/>
      </c>
      <c r="AG233" s="43" t="str">
        <f>IF($I233&lt;G$14,MIN(Payline!N$5/10,COUNTIF(N231:N233,$AC$1))+MIN(Payline!N$4/10,COUNTIF(N232:N234,$AC$1))+MIN(Payline!N$3/10,COUNTIF(N233:N235,$AC$1)),"")</f>
        <v/>
      </c>
      <c r="AH233" s="46">
        <v>229</v>
      </c>
      <c r="AI233" s="43" t="str">
        <f>IF($I233&lt;C$14,MIN(Payline!J$5/10,COUNTIF(J231:J233,$AI$1))+MIN(Payline!J$4/10,COUNTIF(J232:J234,$AI$1))+MIN(Payline!J$3/10,COUNTIF(J233:J235,$AI$1)),"")</f>
        <v/>
      </c>
      <c r="AJ233" s="43" t="str">
        <f>IF($I233&lt;D$14,MIN(Payline!K$5/10,COUNTIF(K231:K233,$AI$1))+MIN(Payline!K$4/10,COUNTIF(K232:K234,$AI$1))+MIN(Payline!K$3/10,COUNTIF(K233:K235,$AI$1)),"")</f>
        <v/>
      </c>
      <c r="AK233" s="43" t="str">
        <f>IF($I233&lt;E$14,MIN(Payline!L$5/10,COUNTIF(L231:L233,$AI$1))+MIN(Payline!L$4/10,COUNTIF(L232:L234,$AI$1))+MIN(Payline!L$3/10,COUNTIF(L233:L235,$AI$1)),"")</f>
        <v/>
      </c>
      <c r="AL233" s="43" t="str">
        <f>IF($I233&lt;F$14,MIN(Payline!M$5/10,COUNTIF(M231:M233,$AI$1))+MIN(Payline!M$4/10,COUNTIF(M232:M234,$AI$1))+MIN(Payline!M$3/10,COUNTIF(M233:M235,$AI$1)),"")</f>
        <v/>
      </c>
      <c r="AM233" s="43" t="str">
        <f>IF($I233&lt;G$14,MIN(Payline!N$5/10,COUNTIF(N231:N233,$AI$1))+MIN(Payline!N$4/10,COUNTIF(N232:N234,$AI$1))+MIN(Payline!N$3/10,COUNTIF(N233:N235,$AI$1)),"")</f>
        <v/>
      </c>
      <c r="AN233" s="46">
        <v>229</v>
      </c>
      <c r="AO233" s="43" t="str">
        <f>IF($I233&lt;C$14,MIN(Payline!J$5/10,COUNTIF(J231:J233,$AO$1))+MIN(Payline!J$4/10,COUNTIF(J232:J234,$AO$1))+MIN(Payline!J$3/10,COUNTIF(J233:J235,$AO$1)),"")</f>
        <v/>
      </c>
      <c r="AP233" s="43" t="str">
        <f>IF($I233&lt;D$14,MIN(Payline!K$5/10,COUNTIF(K231:K233,$AO$1))+MIN(Payline!K$4/10,COUNTIF(K232:K234,$AO$1))+MIN(Payline!K$3/10,COUNTIF(K233:K235,$AO$1)),"")</f>
        <v/>
      </c>
      <c r="AQ233" s="43" t="str">
        <f>IF($I233&lt;E$14,MIN(Payline!L$5/10,COUNTIF(L231:L233,$AO$1))+MIN(Payline!L$4/10,COUNTIF(L232:L234,$AO$1))+MIN(Payline!L$3/10,COUNTIF(L233:L235,$AO$1)),"")</f>
        <v/>
      </c>
      <c r="AR233" s="43" t="str">
        <f>IF($I233&lt;F$14,MIN(Payline!M$5/10,COUNTIF(M231:M233,$AO$1))+MIN(Payline!M$4/10,COUNTIF(M232:M234,$AO$1))+MIN(Payline!M$3/10,COUNTIF(M233:M235,$AO$1)),"")</f>
        <v/>
      </c>
      <c r="AS233" s="43" t="str">
        <f>IF($I233&lt;G$14,MIN(Payline!N$5/10,COUNTIF(N231:N233,$AO$1))+MIN(Payline!N$4/10,COUNTIF(N232:N234,$AO$1))+MIN(Payline!N$3/10,COUNTIF(N233:N235,$AO$1)),"")</f>
        <v/>
      </c>
      <c r="AT233" s="46">
        <v>229</v>
      </c>
      <c r="AU233" s="43" t="str">
        <f>IF($I233&lt;C$14,MIN(Payline!J$5/10,COUNTIF(J231:J233,$AU$1))+MIN(Payline!J$4/10,COUNTIF(J232:J234,$AU$1))+MIN(Payline!J$3/10,COUNTIF(J233:J235,$AU$1)),"")</f>
        <v/>
      </c>
      <c r="AV233" s="43" t="str">
        <f>IF($I233&lt;D$14,MIN(Payline!K$5/10,COUNTIF(K231:K233,$AU$1))+MIN(Payline!K$4/10,COUNTIF(K232:K234,$AU$1))+MIN(Payline!K$3/10,COUNTIF(K233:K235,$AU$1)),"")</f>
        <v/>
      </c>
      <c r="AW233" s="43" t="str">
        <f>IF($I233&lt;E$14,MIN(Payline!L$5/10,COUNTIF(L231:L233,$AU$1))+MIN(Payline!L$4/10,COUNTIF(L232:L234,$AU$1))+MIN(Payline!L$3/10,COUNTIF(L233:L235,$AU$1)),"")</f>
        <v/>
      </c>
      <c r="AX233" s="43" t="str">
        <f>IF($I233&lt;F$14,MIN(Payline!M$5/10,COUNTIF(M231:M233,$AU$1))+MIN(Payline!M$4/10,COUNTIF(M232:M234,$AU$1))+MIN(Payline!M$3/10,COUNTIF(M233:M235,$AU$1)),"")</f>
        <v/>
      </c>
      <c r="AY233" s="43" t="str">
        <f>IF($I233&lt;G$14,MIN(Payline!N$5/10,COUNTIF(N231:N233,$AU$1))+MIN(Payline!N$4/10,COUNTIF(N232:N234,$AU$1))+MIN(Payline!N$3/10,COUNTIF(N233:N235,$AU$1)),"")</f>
        <v/>
      </c>
      <c r="AZ233" s="46">
        <v>229</v>
      </c>
      <c r="BA233" s="43" t="str">
        <f>IF($I233&lt;C$14,MIN(Payline!J$5/10,COUNTIF(J231:J233,$BA$1))+MIN(Payline!J$4/10,COUNTIF(J232:J234,$BA$1))+MIN(Payline!J$3/10,COUNTIF(J233:J235,$BA$1)),"")</f>
        <v/>
      </c>
      <c r="BB233" s="43" t="str">
        <f>IF($I233&lt;D$14,MIN(Payline!K$5/10,COUNTIF(K231:K233,$BA$1))+MIN(Payline!K$4/10,COUNTIF(K232:K234,$BA$1))+MIN(Payline!K$3/10,COUNTIF(K233:K235,$BA$1)),"")</f>
        <v/>
      </c>
      <c r="BC233" s="43" t="str">
        <f>IF($I233&lt;E$14,MIN(Payline!L$5/10,COUNTIF(L231:L233,$BA$1))+MIN(Payline!L$4/10,COUNTIF(L232:L234,$BA$1))+MIN(Payline!L$3/10,COUNTIF(L233:L235,$BA$1)),"")</f>
        <v/>
      </c>
      <c r="BD233" s="43" t="str">
        <f>IF($I233&lt;F$14,MIN(Payline!M$5/10,COUNTIF(M231:M233,$BA$1))+MIN(Payline!M$4/10,COUNTIF(M232:M234,$BA$1))+MIN(Payline!M$3/10,COUNTIF(M233:M235,$BA$1)),"")</f>
        <v/>
      </c>
      <c r="BE233" s="43" t="str">
        <f>IF($I233&lt;G$14,MIN(Payline!N$5/10,COUNTIF(N231:N233,$BA$1))+MIN(Payline!N$4/10,COUNTIF(N232:N234,$BA$1))+MIN(Payline!N$3/10,COUNTIF(N233:N235,$BA$1)),"")</f>
        <v/>
      </c>
      <c r="BF233" s="46">
        <v>229</v>
      </c>
      <c r="BG233" s="43" t="str">
        <f>IF($I233&lt;C$14,MIN(Payline!J$5/10,COUNTIF(J231:J233,$BG$1))+MIN(Payline!J$4/10,COUNTIF(J232:J234,$BG$1))+MIN(Payline!J$3/10,COUNTIF(J233:J235,$BG$1)),"")</f>
        <v/>
      </c>
      <c r="BH233" s="43" t="str">
        <f>IF($I233&lt;D$14,MIN(Payline!K$5/10,COUNTIF(K231:K233,$BG$1))+MIN(Payline!K$4/10,COUNTIF(K232:K234,$BG$1))+MIN(Payline!K$3/10,COUNTIF(K233:K235,$BG$1)),"")</f>
        <v/>
      </c>
      <c r="BI233" s="43" t="str">
        <f>IF($I233&lt;E$14,MIN(Payline!L$5/10,COUNTIF(L231:L233,$BG$1))+MIN(Payline!L$4/10,COUNTIF(L232:L234,$BG$1))+MIN(Payline!L$3/10,COUNTIF(L233:L235,$BG$1)),"")</f>
        <v/>
      </c>
      <c r="BJ233" s="43" t="str">
        <f>IF($I233&lt;F$14,MIN(Payline!M$5/10,COUNTIF(M231:M233,$BG$1))+MIN(Payline!M$4/10,COUNTIF(M232:M234,$BG$1))+MIN(Payline!M$3/10,COUNTIF(M233:M235,$BG$1)),"")</f>
        <v/>
      </c>
      <c r="BK233" s="43" t="str">
        <f>IF($I233&lt;G$14,MIN(Payline!N$5/10,COUNTIF(N231:N233,$BG$1))+MIN(Payline!N$4/10,COUNTIF(N232:N234,$BG$1))+MIN(Payline!N$3/10,COUNTIF(N233:N235,$BG$1)),"")</f>
        <v/>
      </c>
      <c r="BL233" s="46">
        <v>229</v>
      </c>
      <c r="BM233" s="43" t="str">
        <f>IF($I233&lt;C$14,MIN(Payline!J$5/10,COUNTIF(J231:J233,$BM$1))+MIN(Payline!J$4/10,COUNTIF(J232:J234,$BM$1))+MIN(Payline!J$3/10,COUNTIF(J233:J235,$BM$1)),"")</f>
        <v/>
      </c>
      <c r="BN233" s="43" t="str">
        <f>IF($I233&lt;D$14,MIN(Payline!K$5/10,COUNTIF(K231:K233,$BM$1))+MIN(Payline!K$4/10,COUNTIF(K232:K234,$BM$1))+MIN(Payline!K$3/10,COUNTIF(K233:K235,$BM$1)),"")</f>
        <v/>
      </c>
      <c r="BO233" s="43" t="str">
        <f>IF($I233&lt;E$14,MIN(Payline!L$5/10,COUNTIF(L231:L233,$BM$1))+MIN(Payline!L$4/10,COUNTIF(L232:L234,$BM$1))+MIN(Payline!L$3/10,COUNTIF(L233:L235,$BM$1)),"")</f>
        <v/>
      </c>
      <c r="BP233" s="43" t="str">
        <f>IF($I233&lt;F$14,MIN(Payline!M$5/10,COUNTIF(M231:M233,$BM$1))+MIN(Payline!M$4/10,COUNTIF(M232:M234,$BM$1))+MIN(Payline!M$3/10,COUNTIF(M233:M235,$BM$1)),"")</f>
        <v/>
      </c>
      <c r="BQ233" s="161" t="str">
        <f>IF($I233&lt;G$14,MIN(Payline!N$5/10,COUNTIF(N231:N233,$BM$1))+MIN(Payline!N$4/10,COUNTIF(N232:N234,$BM$1))+MIN(Payline!N$3/10,COUNTIF(N233:N235,$BM$1)),"")</f>
        <v/>
      </c>
    </row>
    <row r="234" spans="1:69">
      <c r="A234" s="90" t="s">
        <v>6</v>
      </c>
      <c r="B234" s="63">
        <v>8</v>
      </c>
      <c r="C234" s="90">
        <f t="shared" ca="1" si="55"/>
        <v>6.8</v>
      </c>
      <c r="D234" s="43">
        <f t="shared" ca="1" si="56"/>
        <v>6.6000000000000005</v>
      </c>
      <c r="E234" s="43">
        <f t="shared" ca="1" si="57"/>
        <v>6.8</v>
      </c>
      <c r="F234" s="43">
        <f t="shared" ca="1" si="58"/>
        <v>6.6</v>
      </c>
      <c r="G234" s="89">
        <f t="shared" ca="1" si="59"/>
        <v>6.8</v>
      </c>
      <c r="I234" s="84">
        <v>230</v>
      </c>
      <c r="J234" s="83"/>
      <c r="K234" s="83"/>
      <c r="L234" s="83"/>
      <c r="M234" s="83"/>
      <c r="N234" s="83"/>
      <c r="P234" s="46">
        <v>230</v>
      </c>
      <c r="Q234" s="43" t="str">
        <f>IF($I234&lt;C$14,MIN(Payline!J$5/10,COUNTIF(J232:J234,$Q$1))+MIN(Payline!J$4/10,COUNTIF(J233:J235,$Q$1))+MIN(Payline!J$3/10,COUNTIF(J234:J236,$Q$1)),"")</f>
        <v/>
      </c>
      <c r="R234" s="43" t="str">
        <f>IF($I234&lt;D$14,MIN(Payline!K$5/10,COUNTIF(K232:K234,$Q$1))+MIN(Payline!K$4/10,COUNTIF(K233:K235,$Q$1))+MIN(Payline!K$3/10,COUNTIF(K234:K236,$Q$1)),"")</f>
        <v/>
      </c>
      <c r="S234" s="43" t="str">
        <f>IF($I234&lt;E$14,MIN(Payline!L$5/10,COUNTIF(L232:L234,$Q$1))+MIN(Payline!L$4/10,COUNTIF(L233:L235,$Q$1))+MIN(Payline!L$3/10,COUNTIF(L234:L236,$Q$1)),"")</f>
        <v/>
      </c>
      <c r="T234" s="43" t="str">
        <f>IF($I234&lt;F$14,MIN(Payline!M$5/10,COUNTIF(M232:M234,$Q$1))+MIN(Payline!M$4/10,COUNTIF(M233:M235,$Q$1))+MIN(Payline!M$3/10,COUNTIF(M234:M236,$Q$1)),"")</f>
        <v/>
      </c>
      <c r="U234" s="43" t="str">
        <f>IF($I234&lt;G$14,MIN(Payline!N$5/10,COUNTIF(N232:N234,$Q$1))+MIN(Payline!N$4/10,COUNTIF(N233:N235,$Q$1))+MIN(Payline!N$3/10,COUNTIF(N234:N236,$Q$1)),"")</f>
        <v/>
      </c>
      <c r="V234" s="46">
        <v>230</v>
      </c>
      <c r="W234" s="43" t="str">
        <f>IF($I234&lt;C$14,MIN(Payline!J$5/10,COUNTIF(J232:J234,$W$1))+MIN(Payline!J$4/10,COUNTIF(J233:J235,$W$1))+MIN(Payline!J$3/10,COUNTIF(J234:J236,$W$1)),"")</f>
        <v/>
      </c>
      <c r="X234" s="43" t="str">
        <f>IF($I234&lt;D$14,MIN(Payline!K$5/10,COUNTIF(K232:K234,$W$1))+MIN(Payline!K$4/10,COUNTIF(K233:K235,$W$1))+MIN(Payline!K$3/10,COUNTIF(K234:K236,$W$1)),"")</f>
        <v/>
      </c>
      <c r="Y234" s="43" t="str">
        <f>IF($I234&lt;E$14,MIN(Payline!L$5/10,COUNTIF(L232:L234,$W$1))+MIN(Payline!L$4/10,COUNTIF(L233:L235,$W$1))+MIN(Payline!L$3/10,COUNTIF(L234:L236,$W$1)),"")</f>
        <v/>
      </c>
      <c r="Z234" s="43" t="str">
        <f>IF($I234&lt;F$14,MIN(Payline!M$5/10,COUNTIF(M232:M234,$W$1))+MIN(Payline!M$4/10,COUNTIF(M233:M235,$W$1))+MIN(Payline!M$3/10,COUNTIF(M234:M236,$W$1)),"")</f>
        <v/>
      </c>
      <c r="AA234" s="43" t="str">
        <f>IF($I234&lt;G$14,MIN(Payline!N$5/10,COUNTIF(N232:N234,$W$1))+MIN(Payline!N$4/10,COUNTIF(N233:N235,$W$1))+MIN(Payline!N$3/10,COUNTIF(N234:N236,$W$1)),"")</f>
        <v/>
      </c>
      <c r="AB234" s="46">
        <v>230</v>
      </c>
      <c r="AC234" s="43" t="str">
        <f>IF($I234&lt;C$14,MIN(Payline!J$5/10,COUNTIF(J232:J234,$AC$1))+MIN(Payline!J$4/10,COUNTIF(J233:J235,$AC$1))+MIN(Payline!J$3/10,COUNTIF(J234:J236,$AC$1)),"")</f>
        <v/>
      </c>
      <c r="AD234" s="43" t="str">
        <f>IF($I234&lt;D$14,MIN(Payline!K$5/10,COUNTIF(K232:K234,$AC$1))+MIN(Payline!K$4/10,COUNTIF(K233:K235,$AC$1))+MIN(Payline!K$3/10,COUNTIF(K234:K236,$AC$1)),"")</f>
        <v/>
      </c>
      <c r="AE234" s="43" t="str">
        <f>IF($I234&lt;E$14,MIN(Payline!L$5/10,COUNTIF(L232:L234,$AC$1))+MIN(Payline!L$4/10,COUNTIF(L233:L235,$AC$1))+MIN(Payline!L$3/10,COUNTIF(L234:L236,$AC$1)),"")</f>
        <v/>
      </c>
      <c r="AF234" s="43" t="str">
        <f>IF($I234&lt;F$14,MIN(Payline!M$5/10,COUNTIF(M232:M234,$AC$1))+MIN(Payline!M$4/10,COUNTIF(M233:M235,$AC$1))+MIN(Payline!M$3/10,COUNTIF(M234:M236,$AC$1)),"")</f>
        <v/>
      </c>
      <c r="AG234" s="43" t="str">
        <f>IF($I234&lt;G$14,MIN(Payline!N$5/10,COUNTIF(N232:N234,$AC$1))+MIN(Payline!N$4/10,COUNTIF(N233:N235,$AC$1))+MIN(Payline!N$3/10,COUNTIF(N234:N236,$AC$1)),"")</f>
        <v/>
      </c>
      <c r="AH234" s="46">
        <v>230</v>
      </c>
      <c r="AI234" s="43" t="str">
        <f>IF($I234&lt;C$14,MIN(Payline!J$5/10,COUNTIF(J232:J234,$AI$1))+MIN(Payline!J$4/10,COUNTIF(J233:J235,$AI$1))+MIN(Payline!J$3/10,COUNTIF(J234:J236,$AI$1)),"")</f>
        <v/>
      </c>
      <c r="AJ234" s="43" t="str">
        <f>IF($I234&lt;D$14,MIN(Payline!K$5/10,COUNTIF(K232:K234,$AI$1))+MIN(Payline!K$4/10,COUNTIF(K233:K235,$AI$1))+MIN(Payline!K$3/10,COUNTIF(K234:K236,$AI$1)),"")</f>
        <v/>
      </c>
      <c r="AK234" s="43" t="str">
        <f>IF($I234&lt;E$14,MIN(Payline!L$5/10,COUNTIF(L232:L234,$AI$1))+MIN(Payline!L$4/10,COUNTIF(L233:L235,$AI$1))+MIN(Payline!L$3/10,COUNTIF(L234:L236,$AI$1)),"")</f>
        <v/>
      </c>
      <c r="AL234" s="43" t="str">
        <f>IF($I234&lt;F$14,MIN(Payline!M$5/10,COUNTIF(M232:M234,$AI$1))+MIN(Payline!M$4/10,COUNTIF(M233:M235,$AI$1))+MIN(Payline!M$3/10,COUNTIF(M234:M236,$AI$1)),"")</f>
        <v/>
      </c>
      <c r="AM234" s="43" t="str">
        <f>IF($I234&lt;G$14,MIN(Payline!N$5/10,COUNTIF(N232:N234,$AI$1))+MIN(Payline!N$4/10,COUNTIF(N233:N235,$AI$1))+MIN(Payline!N$3/10,COUNTIF(N234:N236,$AI$1)),"")</f>
        <v/>
      </c>
      <c r="AN234" s="46">
        <v>230</v>
      </c>
      <c r="AO234" s="43" t="str">
        <f>IF($I234&lt;C$14,MIN(Payline!J$5/10,COUNTIF(J232:J234,$AO$1))+MIN(Payline!J$4/10,COUNTIF(J233:J235,$AO$1))+MIN(Payline!J$3/10,COUNTIF(J234:J236,$AO$1)),"")</f>
        <v/>
      </c>
      <c r="AP234" s="43" t="str">
        <f>IF($I234&lt;D$14,MIN(Payline!K$5/10,COUNTIF(K232:K234,$AO$1))+MIN(Payline!K$4/10,COUNTIF(K233:K235,$AO$1))+MIN(Payline!K$3/10,COUNTIF(K234:K236,$AO$1)),"")</f>
        <v/>
      </c>
      <c r="AQ234" s="43" t="str">
        <f>IF($I234&lt;E$14,MIN(Payline!L$5/10,COUNTIF(L232:L234,$AO$1))+MIN(Payline!L$4/10,COUNTIF(L233:L235,$AO$1))+MIN(Payline!L$3/10,COUNTIF(L234:L236,$AO$1)),"")</f>
        <v/>
      </c>
      <c r="AR234" s="43" t="str">
        <f>IF($I234&lt;F$14,MIN(Payline!M$5/10,COUNTIF(M232:M234,$AO$1))+MIN(Payline!M$4/10,COUNTIF(M233:M235,$AO$1))+MIN(Payline!M$3/10,COUNTIF(M234:M236,$AO$1)),"")</f>
        <v/>
      </c>
      <c r="AS234" s="43" t="str">
        <f>IF($I234&lt;G$14,MIN(Payline!N$5/10,COUNTIF(N232:N234,$AO$1))+MIN(Payline!N$4/10,COUNTIF(N233:N235,$AO$1))+MIN(Payline!N$3/10,COUNTIF(N234:N236,$AO$1)),"")</f>
        <v/>
      </c>
      <c r="AT234" s="46">
        <v>230</v>
      </c>
      <c r="AU234" s="43" t="str">
        <f>IF($I234&lt;C$14,MIN(Payline!J$5/10,COUNTIF(J232:J234,$AU$1))+MIN(Payline!J$4/10,COUNTIF(J233:J235,$AU$1))+MIN(Payline!J$3/10,COUNTIF(J234:J236,$AU$1)),"")</f>
        <v/>
      </c>
      <c r="AV234" s="43" t="str">
        <f>IF($I234&lt;D$14,MIN(Payline!K$5/10,COUNTIF(K232:K234,$AU$1))+MIN(Payline!K$4/10,COUNTIF(K233:K235,$AU$1))+MIN(Payline!K$3/10,COUNTIF(K234:K236,$AU$1)),"")</f>
        <v/>
      </c>
      <c r="AW234" s="43" t="str">
        <f>IF($I234&lt;E$14,MIN(Payline!L$5/10,COUNTIF(L232:L234,$AU$1))+MIN(Payline!L$4/10,COUNTIF(L233:L235,$AU$1))+MIN(Payline!L$3/10,COUNTIF(L234:L236,$AU$1)),"")</f>
        <v/>
      </c>
      <c r="AX234" s="43" t="str">
        <f>IF($I234&lt;F$14,MIN(Payline!M$5/10,COUNTIF(M232:M234,$AU$1))+MIN(Payline!M$4/10,COUNTIF(M233:M235,$AU$1))+MIN(Payline!M$3/10,COUNTIF(M234:M236,$AU$1)),"")</f>
        <v/>
      </c>
      <c r="AY234" s="43" t="str">
        <f>IF($I234&lt;G$14,MIN(Payline!N$5/10,COUNTIF(N232:N234,$AU$1))+MIN(Payline!N$4/10,COUNTIF(N233:N235,$AU$1))+MIN(Payline!N$3/10,COUNTIF(N234:N236,$AU$1)),"")</f>
        <v/>
      </c>
      <c r="AZ234" s="46">
        <v>230</v>
      </c>
      <c r="BA234" s="43" t="str">
        <f>IF($I234&lt;C$14,MIN(Payline!J$5/10,COUNTIF(J232:J234,$BA$1))+MIN(Payline!J$4/10,COUNTIF(J233:J235,$BA$1))+MIN(Payline!J$3/10,COUNTIF(J234:J236,$BA$1)),"")</f>
        <v/>
      </c>
      <c r="BB234" s="43" t="str">
        <f>IF($I234&lt;D$14,MIN(Payline!K$5/10,COUNTIF(K232:K234,$BA$1))+MIN(Payline!K$4/10,COUNTIF(K233:K235,$BA$1))+MIN(Payline!K$3/10,COUNTIF(K234:K236,$BA$1)),"")</f>
        <v/>
      </c>
      <c r="BC234" s="43" t="str">
        <f>IF($I234&lt;E$14,MIN(Payline!L$5/10,COUNTIF(L232:L234,$BA$1))+MIN(Payline!L$4/10,COUNTIF(L233:L235,$BA$1))+MIN(Payline!L$3/10,COUNTIF(L234:L236,$BA$1)),"")</f>
        <v/>
      </c>
      <c r="BD234" s="43" t="str">
        <f>IF($I234&lt;F$14,MIN(Payline!M$5/10,COUNTIF(M232:M234,$BA$1))+MIN(Payline!M$4/10,COUNTIF(M233:M235,$BA$1))+MIN(Payline!M$3/10,COUNTIF(M234:M236,$BA$1)),"")</f>
        <v/>
      </c>
      <c r="BE234" s="43" t="str">
        <f>IF($I234&lt;G$14,MIN(Payline!N$5/10,COUNTIF(N232:N234,$BA$1))+MIN(Payline!N$4/10,COUNTIF(N233:N235,$BA$1))+MIN(Payline!N$3/10,COUNTIF(N234:N236,$BA$1)),"")</f>
        <v/>
      </c>
      <c r="BF234" s="46">
        <v>230</v>
      </c>
      <c r="BG234" s="43" t="str">
        <f>IF($I234&lt;C$14,MIN(Payline!J$5/10,COUNTIF(J232:J234,$BG$1))+MIN(Payline!J$4/10,COUNTIF(J233:J235,$BG$1))+MIN(Payline!J$3/10,COUNTIF(J234:J236,$BG$1)),"")</f>
        <v/>
      </c>
      <c r="BH234" s="43" t="str">
        <f>IF($I234&lt;D$14,MIN(Payline!K$5/10,COUNTIF(K232:K234,$BG$1))+MIN(Payline!K$4/10,COUNTIF(K233:K235,$BG$1))+MIN(Payline!K$3/10,COUNTIF(K234:K236,$BG$1)),"")</f>
        <v/>
      </c>
      <c r="BI234" s="43" t="str">
        <f>IF($I234&lt;E$14,MIN(Payline!L$5/10,COUNTIF(L232:L234,$BG$1))+MIN(Payline!L$4/10,COUNTIF(L233:L235,$BG$1))+MIN(Payline!L$3/10,COUNTIF(L234:L236,$BG$1)),"")</f>
        <v/>
      </c>
      <c r="BJ234" s="43" t="str">
        <f>IF($I234&lt;F$14,MIN(Payline!M$5/10,COUNTIF(M232:M234,$BG$1))+MIN(Payline!M$4/10,COUNTIF(M233:M235,$BG$1))+MIN(Payline!M$3/10,COUNTIF(M234:M236,$BG$1)),"")</f>
        <v/>
      </c>
      <c r="BK234" s="43" t="str">
        <f>IF($I234&lt;G$14,MIN(Payline!N$5/10,COUNTIF(N232:N234,$BG$1))+MIN(Payline!N$4/10,COUNTIF(N233:N235,$BG$1))+MIN(Payline!N$3/10,COUNTIF(N234:N236,$BG$1)),"")</f>
        <v/>
      </c>
      <c r="BL234" s="46">
        <v>230</v>
      </c>
      <c r="BM234" s="43" t="str">
        <f>IF($I234&lt;C$14,MIN(Payline!J$5/10,COUNTIF(J232:J234,$BM$1))+MIN(Payline!J$4/10,COUNTIF(J233:J235,$BM$1))+MIN(Payline!J$3/10,COUNTIF(J234:J236,$BM$1)),"")</f>
        <v/>
      </c>
      <c r="BN234" s="43" t="str">
        <f>IF($I234&lt;D$14,MIN(Payline!K$5/10,COUNTIF(K232:K234,$BM$1))+MIN(Payline!K$4/10,COUNTIF(K233:K235,$BM$1))+MIN(Payline!K$3/10,COUNTIF(K234:K236,$BM$1)),"")</f>
        <v/>
      </c>
      <c r="BO234" s="43" t="str">
        <f>IF($I234&lt;E$14,MIN(Payline!L$5/10,COUNTIF(L232:L234,$BM$1))+MIN(Payline!L$4/10,COUNTIF(L233:L235,$BM$1))+MIN(Payline!L$3/10,COUNTIF(L234:L236,$BM$1)),"")</f>
        <v/>
      </c>
      <c r="BP234" s="43" t="str">
        <f>IF($I234&lt;F$14,MIN(Payline!M$5/10,COUNTIF(M232:M234,$BM$1))+MIN(Payline!M$4/10,COUNTIF(M233:M235,$BM$1))+MIN(Payline!M$3/10,COUNTIF(M234:M236,$BM$1)),"")</f>
        <v/>
      </c>
      <c r="BQ234" s="161" t="str">
        <f>IF($I234&lt;G$14,MIN(Payline!N$5/10,COUNTIF(N232:N234,$BM$1))+MIN(Payline!N$4/10,COUNTIF(N233:N235,$BM$1))+MIN(Payline!N$3/10,COUNTIF(N234:N236,$BM$1)),"")</f>
        <v/>
      </c>
    </row>
    <row r="235" spans="1:69" ht="16.5" thickBot="1">
      <c r="A235" s="88" t="s">
        <v>5</v>
      </c>
      <c r="B235" s="35">
        <v>9</v>
      </c>
      <c r="C235" s="88">
        <f t="shared" ca="1" si="55"/>
        <v>39.000000000000007</v>
      </c>
      <c r="D235" s="87">
        <f t="shared" ca="1" si="56"/>
        <v>39.000000000000007</v>
      </c>
      <c r="E235" s="87">
        <f t="shared" ca="1" si="57"/>
        <v>39.000000000000007</v>
      </c>
      <c r="F235" s="87">
        <f t="shared" ca="1" si="58"/>
        <v>41.000000000000007</v>
      </c>
      <c r="G235" s="86">
        <f t="shared" ca="1" si="59"/>
        <v>41.000000000000007</v>
      </c>
      <c r="I235" s="84">
        <v>231</v>
      </c>
      <c r="J235" s="83"/>
      <c r="K235" s="83"/>
      <c r="L235" s="83"/>
      <c r="M235" s="83"/>
      <c r="N235" s="83"/>
      <c r="P235" s="46">
        <v>231</v>
      </c>
      <c r="Q235" s="43" t="str">
        <f>IF($I235&lt;C$14,MIN(Payline!J$5/10,COUNTIF(J233:J235,$Q$1))+MIN(Payline!J$4/10,COUNTIF(J234:J236,$Q$1))+MIN(Payline!J$3/10,COUNTIF(J235:J237,$Q$1)),"")</f>
        <v/>
      </c>
      <c r="R235" s="43" t="str">
        <f>IF($I235&lt;D$14,MIN(Payline!K$5/10,COUNTIF(K233:K235,$Q$1))+MIN(Payline!K$4/10,COUNTIF(K234:K236,$Q$1))+MIN(Payline!K$3/10,COUNTIF(K235:K237,$Q$1)),"")</f>
        <v/>
      </c>
      <c r="S235" s="43" t="str">
        <f>IF($I235&lt;E$14,MIN(Payline!L$5/10,COUNTIF(L233:L235,$Q$1))+MIN(Payline!L$4/10,COUNTIF(L234:L236,$Q$1))+MIN(Payline!L$3/10,COUNTIF(L235:L237,$Q$1)),"")</f>
        <v/>
      </c>
      <c r="T235" s="43" t="str">
        <f>IF($I235&lt;F$14,MIN(Payline!M$5/10,COUNTIF(M233:M235,$Q$1))+MIN(Payline!M$4/10,COUNTIF(M234:M236,$Q$1))+MIN(Payline!M$3/10,COUNTIF(M235:M237,$Q$1)),"")</f>
        <v/>
      </c>
      <c r="U235" s="43" t="str">
        <f>IF($I235&lt;G$14,MIN(Payline!N$5/10,COUNTIF(N233:N235,$Q$1))+MIN(Payline!N$4/10,COUNTIF(N234:N236,$Q$1))+MIN(Payline!N$3/10,COUNTIF(N235:N237,$Q$1)),"")</f>
        <v/>
      </c>
      <c r="V235" s="46">
        <v>231</v>
      </c>
      <c r="W235" s="43" t="str">
        <f>IF($I235&lt;C$14,MIN(Payline!J$5/10,COUNTIF(J233:J235,$W$1))+MIN(Payline!J$4/10,COUNTIF(J234:J236,$W$1))+MIN(Payline!J$3/10,COUNTIF(J235:J237,$W$1)),"")</f>
        <v/>
      </c>
      <c r="X235" s="43" t="str">
        <f>IF($I235&lt;D$14,MIN(Payline!K$5/10,COUNTIF(K233:K235,$W$1))+MIN(Payline!K$4/10,COUNTIF(K234:K236,$W$1))+MIN(Payline!K$3/10,COUNTIF(K235:K237,$W$1)),"")</f>
        <v/>
      </c>
      <c r="Y235" s="43" t="str">
        <f>IF($I235&lt;E$14,MIN(Payline!L$5/10,COUNTIF(L233:L235,$W$1))+MIN(Payline!L$4/10,COUNTIF(L234:L236,$W$1))+MIN(Payline!L$3/10,COUNTIF(L235:L237,$W$1)),"")</f>
        <v/>
      </c>
      <c r="Z235" s="43" t="str">
        <f>IF($I235&lt;F$14,MIN(Payline!M$5/10,COUNTIF(M233:M235,$W$1))+MIN(Payline!M$4/10,COUNTIF(M234:M236,$W$1))+MIN(Payline!M$3/10,COUNTIF(M235:M237,$W$1)),"")</f>
        <v/>
      </c>
      <c r="AA235" s="43" t="str">
        <f>IF($I235&lt;G$14,MIN(Payline!N$5/10,COUNTIF(N233:N235,$W$1))+MIN(Payline!N$4/10,COUNTIF(N234:N236,$W$1))+MIN(Payline!N$3/10,COUNTIF(N235:N237,$W$1)),"")</f>
        <v/>
      </c>
      <c r="AB235" s="46">
        <v>231</v>
      </c>
      <c r="AC235" s="43" t="str">
        <f>IF($I235&lt;C$14,MIN(Payline!J$5/10,COUNTIF(J233:J235,$AC$1))+MIN(Payline!J$4/10,COUNTIF(J234:J236,$AC$1))+MIN(Payline!J$3/10,COUNTIF(J235:J237,$AC$1)),"")</f>
        <v/>
      </c>
      <c r="AD235" s="43" t="str">
        <f>IF($I235&lt;D$14,MIN(Payline!K$5/10,COUNTIF(K233:K235,$AC$1))+MIN(Payline!K$4/10,COUNTIF(K234:K236,$AC$1))+MIN(Payline!K$3/10,COUNTIF(K235:K237,$AC$1)),"")</f>
        <v/>
      </c>
      <c r="AE235" s="43" t="str">
        <f>IF($I235&lt;E$14,MIN(Payline!L$5/10,COUNTIF(L233:L235,$AC$1))+MIN(Payline!L$4/10,COUNTIF(L234:L236,$AC$1))+MIN(Payline!L$3/10,COUNTIF(L235:L237,$AC$1)),"")</f>
        <v/>
      </c>
      <c r="AF235" s="43" t="str">
        <f>IF($I235&lt;F$14,MIN(Payline!M$5/10,COUNTIF(M233:M235,$AC$1))+MIN(Payline!M$4/10,COUNTIF(M234:M236,$AC$1))+MIN(Payline!M$3/10,COUNTIF(M235:M237,$AC$1)),"")</f>
        <v/>
      </c>
      <c r="AG235" s="43" t="str">
        <f>IF($I235&lt;G$14,MIN(Payline!N$5/10,COUNTIF(N233:N235,$AC$1))+MIN(Payline!N$4/10,COUNTIF(N234:N236,$AC$1))+MIN(Payline!N$3/10,COUNTIF(N235:N237,$AC$1)),"")</f>
        <v/>
      </c>
      <c r="AH235" s="46">
        <v>231</v>
      </c>
      <c r="AI235" s="43" t="str">
        <f>IF($I235&lt;C$14,MIN(Payline!J$5/10,COUNTIF(J233:J235,$AI$1))+MIN(Payline!J$4/10,COUNTIF(J234:J236,$AI$1))+MIN(Payline!J$3/10,COUNTIF(J235:J237,$AI$1)),"")</f>
        <v/>
      </c>
      <c r="AJ235" s="43" t="str">
        <f>IF($I235&lt;D$14,MIN(Payline!K$5/10,COUNTIF(K233:K235,$AI$1))+MIN(Payline!K$4/10,COUNTIF(K234:K236,$AI$1))+MIN(Payline!K$3/10,COUNTIF(K235:K237,$AI$1)),"")</f>
        <v/>
      </c>
      <c r="AK235" s="43" t="str">
        <f>IF($I235&lt;E$14,MIN(Payline!L$5/10,COUNTIF(L233:L235,$AI$1))+MIN(Payline!L$4/10,COUNTIF(L234:L236,$AI$1))+MIN(Payline!L$3/10,COUNTIF(L235:L237,$AI$1)),"")</f>
        <v/>
      </c>
      <c r="AL235" s="43" t="str">
        <f>IF($I235&lt;F$14,MIN(Payline!M$5/10,COUNTIF(M233:M235,$AI$1))+MIN(Payline!M$4/10,COUNTIF(M234:M236,$AI$1))+MIN(Payline!M$3/10,COUNTIF(M235:M237,$AI$1)),"")</f>
        <v/>
      </c>
      <c r="AM235" s="43" t="str">
        <f>IF($I235&lt;G$14,MIN(Payline!N$5/10,COUNTIF(N233:N235,$AI$1))+MIN(Payline!N$4/10,COUNTIF(N234:N236,$AI$1))+MIN(Payline!N$3/10,COUNTIF(N235:N237,$AI$1)),"")</f>
        <v/>
      </c>
      <c r="AN235" s="46">
        <v>231</v>
      </c>
      <c r="AO235" s="43" t="str">
        <f>IF($I235&lt;C$14,MIN(Payline!J$5/10,COUNTIF(J233:J235,$AO$1))+MIN(Payline!J$4/10,COUNTIF(J234:J236,$AO$1))+MIN(Payline!J$3/10,COUNTIF(J235:J237,$AO$1)),"")</f>
        <v/>
      </c>
      <c r="AP235" s="43" t="str">
        <f>IF($I235&lt;D$14,MIN(Payline!K$5/10,COUNTIF(K233:K235,$AO$1))+MIN(Payline!K$4/10,COUNTIF(K234:K236,$AO$1))+MIN(Payline!K$3/10,COUNTIF(K235:K237,$AO$1)),"")</f>
        <v/>
      </c>
      <c r="AQ235" s="43" t="str">
        <f>IF($I235&lt;E$14,MIN(Payline!L$5/10,COUNTIF(L233:L235,$AO$1))+MIN(Payline!L$4/10,COUNTIF(L234:L236,$AO$1))+MIN(Payline!L$3/10,COUNTIF(L235:L237,$AO$1)),"")</f>
        <v/>
      </c>
      <c r="AR235" s="43" t="str">
        <f>IF($I235&lt;F$14,MIN(Payline!M$5/10,COUNTIF(M233:M235,$AO$1))+MIN(Payline!M$4/10,COUNTIF(M234:M236,$AO$1))+MIN(Payline!M$3/10,COUNTIF(M235:M237,$AO$1)),"")</f>
        <v/>
      </c>
      <c r="AS235" s="43" t="str">
        <f>IF($I235&lt;G$14,MIN(Payline!N$5/10,COUNTIF(N233:N235,$AO$1))+MIN(Payline!N$4/10,COUNTIF(N234:N236,$AO$1))+MIN(Payline!N$3/10,COUNTIF(N235:N237,$AO$1)),"")</f>
        <v/>
      </c>
      <c r="AT235" s="46">
        <v>231</v>
      </c>
      <c r="AU235" s="43" t="str">
        <f>IF($I235&lt;C$14,MIN(Payline!J$5/10,COUNTIF(J233:J235,$AU$1))+MIN(Payline!J$4/10,COUNTIF(J234:J236,$AU$1))+MIN(Payline!J$3/10,COUNTIF(J235:J237,$AU$1)),"")</f>
        <v/>
      </c>
      <c r="AV235" s="43" t="str">
        <f>IF($I235&lt;D$14,MIN(Payline!K$5/10,COUNTIF(K233:K235,$AU$1))+MIN(Payline!K$4/10,COUNTIF(K234:K236,$AU$1))+MIN(Payline!K$3/10,COUNTIF(K235:K237,$AU$1)),"")</f>
        <v/>
      </c>
      <c r="AW235" s="43" t="str">
        <f>IF($I235&lt;E$14,MIN(Payline!L$5/10,COUNTIF(L233:L235,$AU$1))+MIN(Payline!L$4/10,COUNTIF(L234:L236,$AU$1))+MIN(Payline!L$3/10,COUNTIF(L235:L237,$AU$1)),"")</f>
        <v/>
      </c>
      <c r="AX235" s="43" t="str">
        <f>IF($I235&lt;F$14,MIN(Payline!M$5/10,COUNTIF(M233:M235,$AU$1))+MIN(Payline!M$4/10,COUNTIF(M234:M236,$AU$1))+MIN(Payline!M$3/10,COUNTIF(M235:M237,$AU$1)),"")</f>
        <v/>
      </c>
      <c r="AY235" s="43" t="str">
        <f>IF($I235&lt;G$14,MIN(Payline!N$5/10,COUNTIF(N233:N235,$AU$1))+MIN(Payline!N$4/10,COUNTIF(N234:N236,$AU$1))+MIN(Payline!N$3/10,COUNTIF(N235:N237,$AU$1)),"")</f>
        <v/>
      </c>
      <c r="AZ235" s="46">
        <v>231</v>
      </c>
      <c r="BA235" s="43" t="str">
        <f>IF($I235&lt;C$14,MIN(Payline!J$5/10,COUNTIF(J233:J235,$BA$1))+MIN(Payline!J$4/10,COUNTIF(J234:J236,$BA$1))+MIN(Payline!J$3/10,COUNTIF(J235:J237,$BA$1)),"")</f>
        <v/>
      </c>
      <c r="BB235" s="43" t="str">
        <f>IF($I235&lt;D$14,MIN(Payline!K$5/10,COUNTIF(K233:K235,$BA$1))+MIN(Payline!K$4/10,COUNTIF(K234:K236,$BA$1))+MIN(Payline!K$3/10,COUNTIF(K235:K237,$BA$1)),"")</f>
        <v/>
      </c>
      <c r="BC235" s="43" t="str">
        <f>IF($I235&lt;E$14,MIN(Payline!L$5/10,COUNTIF(L233:L235,$BA$1))+MIN(Payline!L$4/10,COUNTIF(L234:L236,$BA$1))+MIN(Payline!L$3/10,COUNTIF(L235:L237,$BA$1)),"")</f>
        <v/>
      </c>
      <c r="BD235" s="43" t="str">
        <f>IF($I235&lt;F$14,MIN(Payline!M$5/10,COUNTIF(M233:M235,$BA$1))+MIN(Payline!M$4/10,COUNTIF(M234:M236,$BA$1))+MIN(Payline!M$3/10,COUNTIF(M235:M237,$BA$1)),"")</f>
        <v/>
      </c>
      <c r="BE235" s="43" t="str">
        <f>IF($I235&lt;G$14,MIN(Payline!N$5/10,COUNTIF(N233:N235,$BA$1))+MIN(Payline!N$4/10,COUNTIF(N234:N236,$BA$1))+MIN(Payline!N$3/10,COUNTIF(N235:N237,$BA$1)),"")</f>
        <v/>
      </c>
      <c r="BF235" s="46">
        <v>231</v>
      </c>
      <c r="BG235" s="43" t="str">
        <f>IF($I235&lt;C$14,MIN(Payline!J$5/10,COUNTIF(J233:J235,$BG$1))+MIN(Payline!J$4/10,COUNTIF(J234:J236,$BG$1))+MIN(Payline!J$3/10,COUNTIF(J235:J237,$BG$1)),"")</f>
        <v/>
      </c>
      <c r="BH235" s="43" t="str">
        <f>IF($I235&lt;D$14,MIN(Payline!K$5/10,COUNTIF(K233:K235,$BG$1))+MIN(Payline!K$4/10,COUNTIF(K234:K236,$BG$1))+MIN(Payline!K$3/10,COUNTIF(K235:K237,$BG$1)),"")</f>
        <v/>
      </c>
      <c r="BI235" s="43" t="str">
        <f>IF($I235&lt;E$14,MIN(Payline!L$5/10,COUNTIF(L233:L235,$BG$1))+MIN(Payline!L$4/10,COUNTIF(L234:L236,$BG$1))+MIN(Payline!L$3/10,COUNTIF(L235:L237,$BG$1)),"")</f>
        <v/>
      </c>
      <c r="BJ235" s="43" t="str">
        <f>IF($I235&lt;F$14,MIN(Payline!M$5/10,COUNTIF(M233:M235,$BG$1))+MIN(Payline!M$4/10,COUNTIF(M234:M236,$BG$1))+MIN(Payline!M$3/10,COUNTIF(M235:M237,$BG$1)),"")</f>
        <v/>
      </c>
      <c r="BK235" s="43" t="str">
        <f>IF($I235&lt;G$14,MIN(Payline!N$5/10,COUNTIF(N233:N235,$BG$1))+MIN(Payline!N$4/10,COUNTIF(N234:N236,$BG$1))+MIN(Payline!N$3/10,COUNTIF(N235:N237,$BG$1)),"")</f>
        <v/>
      </c>
      <c r="BL235" s="46">
        <v>231</v>
      </c>
      <c r="BM235" s="43" t="str">
        <f>IF($I235&lt;C$14,MIN(Payline!J$5/10,COUNTIF(J233:J235,$BM$1))+MIN(Payline!J$4/10,COUNTIF(J234:J236,$BM$1))+MIN(Payline!J$3/10,COUNTIF(J235:J237,$BM$1)),"")</f>
        <v/>
      </c>
      <c r="BN235" s="43" t="str">
        <f>IF($I235&lt;D$14,MIN(Payline!K$5/10,COUNTIF(K233:K235,$BM$1))+MIN(Payline!K$4/10,COUNTIF(K234:K236,$BM$1))+MIN(Payline!K$3/10,COUNTIF(K235:K237,$BM$1)),"")</f>
        <v/>
      </c>
      <c r="BO235" s="43" t="str">
        <f>IF($I235&lt;E$14,MIN(Payline!L$5/10,COUNTIF(L233:L235,$BM$1))+MIN(Payline!L$4/10,COUNTIF(L234:L236,$BM$1))+MIN(Payline!L$3/10,COUNTIF(L235:L237,$BM$1)),"")</f>
        <v/>
      </c>
      <c r="BP235" s="43" t="str">
        <f>IF($I235&lt;F$14,MIN(Payline!M$5/10,COUNTIF(M233:M235,$BM$1))+MIN(Payline!M$4/10,COUNTIF(M234:M236,$BM$1))+MIN(Payline!M$3/10,COUNTIF(M235:M237,$BM$1)),"")</f>
        <v/>
      </c>
      <c r="BQ235" s="161" t="str">
        <f>IF($I235&lt;G$14,MIN(Payline!N$5/10,COUNTIF(N233:N235,$BM$1))+MIN(Payline!N$4/10,COUNTIF(N234:N236,$BM$1))+MIN(Payline!N$3/10,COUNTIF(N235:N237,$BM$1)),"")</f>
        <v/>
      </c>
    </row>
    <row r="236" spans="1:69" ht="16.5" thickBot="1">
      <c r="A236" s="94" t="s">
        <v>107</v>
      </c>
      <c r="I236" s="84">
        <v>232</v>
      </c>
      <c r="J236" s="83"/>
      <c r="K236" s="83"/>
      <c r="L236" s="83"/>
      <c r="M236" s="83"/>
      <c r="N236" s="83"/>
      <c r="P236" s="46">
        <v>232</v>
      </c>
      <c r="Q236" s="43" t="str">
        <f>IF($I236&lt;C$14,MIN(Payline!J$5/10,COUNTIF(J234:J236,$Q$1))+MIN(Payline!J$4/10,COUNTIF(J235:J237,$Q$1))+MIN(Payline!J$3/10,COUNTIF(J236:J238,$Q$1)),"")</f>
        <v/>
      </c>
      <c r="R236" s="43" t="str">
        <f>IF($I236&lt;D$14,MIN(Payline!K$5/10,COUNTIF(K234:K236,$Q$1))+MIN(Payline!K$4/10,COUNTIF(K235:K237,$Q$1))+MIN(Payline!K$3/10,COUNTIF(K236:K238,$Q$1)),"")</f>
        <v/>
      </c>
      <c r="S236" s="43" t="str">
        <f>IF($I236&lt;E$14,MIN(Payline!L$5/10,COUNTIF(L234:L236,$Q$1))+MIN(Payline!L$4/10,COUNTIF(L235:L237,$Q$1))+MIN(Payline!L$3/10,COUNTIF(L236:L238,$Q$1)),"")</f>
        <v/>
      </c>
      <c r="T236" s="43" t="str">
        <f>IF($I236&lt;F$14,MIN(Payline!M$5/10,COUNTIF(M234:M236,$Q$1))+MIN(Payline!M$4/10,COUNTIF(M235:M237,$Q$1))+MIN(Payline!M$3/10,COUNTIF(M236:M238,$Q$1)),"")</f>
        <v/>
      </c>
      <c r="U236" s="43" t="str">
        <f>IF($I236&lt;G$14,MIN(Payline!N$5/10,COUNTIF(N234:N236,$Q$1))+MIN(Payline!N$4/10,COUNTIF(N235:N237,$Q$1))+MIN(Payline!N$3/10,COUNTIF(N236:N238,$Q$1)),"")</f>
        <v/>
      </c>
      <c r="V236" s="46">
        <v>232</v>
      </c>
      <c r="W236" s="43" t="str">
        <f>IF($I236&lt;C$14,MIN(Payline!J$5/10,COUNTIF(J234:J236,$W$1))+MIN(Payline!J$4/10,COUNTIF(J235:J237,$W$1))+MIN(Payline!J$3/10,COUNTIF(J236:J238,$W$1)),"")</f>
        <v/>
      </c>
      <c r="X236" s="43" t="str">
        <f>IF($I236&lt;D$14,MIN(Payline!K$5/10,COUNTIF(K234:K236,$W$1))+MIN(Payline!K$4/10,COUNTIF(K235:K237,$W$1))+MIN(Payline!K$3/10,COUNTIF(K236:K238,$W$1)),"")</f>
        <v/>
      </c>
      <c r="Y236" s="43" t="str">
        <f>IF($I236&lt;E$14,MIN(Payline!L$5/10,COUNTIF(L234:L236,$W$1))+MIN(Payline!L$4/10,COUNTIF(L235:L237,$W$1))+MIN(Payline!L$3/10,COUNTIF(L236:L238,$W$1)),"")</f>
        <v/>
      </c>
      <c r="Z236" s="43" t="str">
        <f>IF($I236&lt;F$14,MIN(Payline!M$5/10,COUNTIF(M234:M236,$W$1))+MIN(Payline!M$4/10,COUNTIF(M235:M237,$W$1))+MIN(Payline!M$3/10,COUNTIF(M236:M238,$W$1)),"")</f>
        <v/>
      </c>
      <c r="AA236" s="43" t="str">
        <f>IF($I236&lt;G$14,MIN(Payline!N$5/10,COUNTIF(N234:N236,$W$1))+MIN(Payline!N$4/10,COUNTIF(N235:N237,$W$1))+MIN(Payline!N$3/10,COUNTIF(N236:N238,$W$1)),"")</f>
        <v/>
      </c>
      <c r="AB236" s="46">
        <v>232</v>
      </c>
      <c r="AC236" s="43" t="str">
        <f>IF($I236&lt;C$14,MIN(Payline!J$5/10,COUNTIF(J234:J236,$AC$1))+MIN(Payline!J$4/10,COUNTIF(J235:J237,$AC$1))+MIN(Payline!J$3/10,COUNTIF(J236:J238,$AC$1)),"")</f>
        <v/>
      </c>
      <c r="AD236" s="43" t="str">
        <f>IF($I236&lt;D$14,MIN(Payline!K$5/10,COUNTIF(K234:K236,$AC$1))+MIN(Payline!K$4/10,COUNTIF(K235:K237,$AC$1))+MIN(Payline!K$3/10,COUNTIF(K236:K238,$AC$1)),"")</f>
        <v/>
      </c>
      <c r="AE236" s="43" t="str">
        <f>IF($I236&lt;E$14,MIN(Payline!L$5/10,COUNTIF(L234:L236,$AC$1))+MIN(Payline!L$4/10,COUNTIF(L235:L237,$AC$1))+MIN(Payline!L$3/10,COUNTIF(L236:L238,$AC$1)),"")</f>
        <v/>
      </c>
      <c r="AF236" s="43" t="str">
        <f>IF($I236&lt;F$14,MIN(Payline!M$5/10,COUNTIF(M234:M236,$AC$1))+MIN(Payline!M$4/10,COUNTIF(M235:M237,$AC$1))+MIN(Payline!M$3/10,COUNTIF(M236:M238,$AC$1)),"")</f>
        <v/>
      </c>
      <c r="AG236" s="43" t="str">
        <f>IF($I236&lt;G$14,MIN(Payline!N$5/10,COUNTIF(N234:N236,$AC$1))+MIN(Payline!N$4/10,COUNTIF(N235:N237,$AC$1))+MIN(Payline!N$3/10,COUNTIF(N236:N238,$AC$1)),"")</f>
        <v/>
      </c>
      <c r="AH236" s="46">
        <v>232</v>
      </c>
      <c r="AI236" s="43" t="str">
        <f>IF($I236&lt;C$14,MIN(Payline!J$5/10,COUNTIF(J234:J236,$AI$1))+MIN(Payline!J$4/10,COUNTIF(J235:J237,$AI$1))+MIN(Payline!J$3/10,COUNTIF(J236:J238,$AI$1)),"")</f>
        <v/>
      </c>
      <c r="AJ236" s="43" t="str">
        <f>IF($I236&lt;D$14,MIN(Payline!K$5/10,COUNTIF(K234:K236,$AI$1))+MIN(Payline!K$4/10,COUNTIF(K235:K237,$AI$1))+MIN(Payline!K$3/10,COUNTIF(K236:K238,$AI$1)),"")</f>
        <v/>
      </c>
      <c r="AK236" s="43" t="str">
        <f>IF($I236&lt;E$14,MIN(Payline!L$5/10,COUNTIF(L234:L236,$AI$1))+MIN(Payline!L$4/10,COUNTIF(L235:L237,$AI$1))+MIN(Payline!L$3/10,COUNTIF(L236:L238,$AI$1)),"")</f>
        <v/>
      </c>
      <c r="AL236" s="43" t="str">
        <f>IF($I236&lt;F$14,MIN(Payline!M$5/10,COUNTIF(M234:M236,$AI$1))+MIN(Payline!M$4/10,COUNTIF(M235:M237,$AI$1))+MIN(Payline!M$3/10,COUNTIF(M236:M238,$AI$1)),"")</f>
        <v/>
      </c>
      <c r="AM236" s="43" t="str">
        <f>IF($I236&lt;G$14,MIN(Payline!N$5/10,COUNTIF(N234:N236,$AI$1))+MIN(Payline!N$4/10,COUNTIF(N235:N237,$AI$1))+MIN(Payline!N$3/10,COUNTIF(N236:N238,$AI$1)),"")</f>
        <v/>
      </c>
      <c r="AN236" s="46">
        <v>232</v>
      </c>
      <c r="AO236" s="43" t="str">
        <f>IF($I236&lt;C$14,MIN(Payline!J$5/10,COUNTIF(J234:J236,$AO$1))+MIN(Payline!J$4/10,COUNTIF(J235:J237,$AO$1))+MIN(Payline!J$3/10,COUNTIF(J236:J238,$AO$1)),"")</f>
        <v/>
      </c>
      <c r="AP236" s="43" t="str">
        <f>IF($I236&lt;D$14,MIN(Payline!K$5/10,COUNTIF(K234:K236,$AO$1))+MIN(Payline!K$4/10,COUNTIF(K235:K237,$AO$1))+MIN(Payline!K$3/10,COUNTIF(K236:K238,$AO$1)),"")</f>
        <v/>
      </c>
      <c r="AQ236" s="43" t="str">
        <f>IF($I236&lt;E$14,MIN(Payline!L$5/10,COUNTIF(L234:L236,$AO$1))+MIN(Payline!L$4/10,COUNTIF(L235:L237,$AO$1))+MIN(Payline!L$3/10,COUNTIF(L236:L238,$AO$1)),"")</f>
        <v/>
      </c>
      <c r="AR236" s="43" t="str">
        <f>IF($I236&lt;F$14,MIN(Payline!M$5/10,COUNTIF(M234:M236,$AO$1))+MIN(Payline!M$4/10,COUNTIF(M235:M237,$AO$1))+MIN(Payline!M$3/10,COUNTIF(M236:M238,$AO$1)),"")</f>
        <v/>
      </c>
      <c r="AS236" s="43" t="str">
        <f>IF($I236&lt;G$14,MIN(Payline!N$5/10,COUNTIF(N234:N236,$AO$1))+MIN(Payline!N$4/10,COUNTIF(N235:N237,$AO$1))+MIN(Payline!N$3/10,COUNTIF(N236:N238,$AO$1)),"")</f>
        <v/>
      </c>
      <c r="AT236" s="46">
        <v>232</v>
      </c>
      <c r="AU236" s="43" t="str">
        <f>IF($I236&lt;C$14,MIN(Payline!J$5/10,COUNTIF(J234:J236,$AU$1))+MIN(Payline!J$4/10,COUNTIF(J235:J237,$AU$1))+MIN(Payline!J$3/10,COUNTIF(J236:J238,$AU$1)),"")</f>
        <v/>
      </c>
      <c r="AV236" s="43" t="str">
        <f>IF($I236&lt;D$14,MIN(Payline!K$5/10,COUNTIF(K234:K236,$AU$1))+MIN(Payline!K$4/10,COUNTIF(K235:K237,$AU$1))+MIN(Payline!K$3/10,COUNTIF(K236:K238,$AU$1)),"")</f>
        <v/>
      </c>
      <c r="AW236" s="43" t="str">
        <f>IF($I236&lt;E$14,MIN(Payline!L$5/10,COUNTIF(L234:L236,$AU$1))+MIN(Payline!L$4/10,COUNTIF(L235:L237,$AU$1))+MIN(Payline!L$3/10,COUNTIF(L236:L238,$AU$1)),"")</f>
        <v/>
      </c>
      <c r="AX236" s="43" t="str">
        <f>IF($I236&lt;F$14,MIN(Payline!M$5/10,COUNTIF(M234:M236,$AU$1))+MIN(Payline!M$4/10,COUNTIF(M235:M237,$AU$1))+MIN(Payline!M$3/10,COUNTIF(M236:M238,$AU$1)),"")</f>
        <v/>
      </c>
      <c r="AY236" s="43" t="str">
        <f>IF($I236&lt;G$14,MIN(Payline!N$5/10,COUNTIF(N234:N236,$AU$1))+MIN(Payline!N$4/10,COUNTIF(N235:N237,$AU$1))+MIN(Payline!N$3/10,COUNTIF(N236:N238,$AU$1)),"")</f>
        <v/>
      </c>
      <c r="AZ236" s="46">
        <v>232</v>
      </c>
      <c r="BA236" s="43" t="str">
        <f>IF($I236&lt;C$14,MIN(Payline!J$5/10,COUNTIF(J234:J236,$BA$1))+MIN(Payline!J$4/10,COUNTIF(J235:J237,$BA$1))+MIN(Payline!J$3/10,COUNTIF(J236:J238,$BA$1)),"")</f>
        <v/>
      </c>
      <c r="BB236" s="43" t="str">
        <f>IF($I236&lt;D$14,MIN(Payline!K$5/10,COUNTIF(K234:K236,$BA$1))+MIN(Payline!K$4/10,COUNTIF(K235:K237,$BA$1))+MIN(Payline!K$3/10,COUNTIF(K236:K238,$BA$1)),"")</f>
        <v/>
      </c>
      <c r="BC236" s="43" t="str">
        <f>IF($I236&lt;E$14,MIN(Payline!L$5/10,COUNTIF(L234:L236,$BA$1))+MIN(Payline!L$4/10,COUNTIF(L235:L237,$BA$1))+MIN(Payline!L$3/10,COUNTIF(L236:L238,$BA$1)),"")</f>
        <v/>
      </c>
      <c r="BD236" s="43" t="str">
        <f>IF($I236&lt;F$14,MIN(Payline!M$5/10,COUNTIF(M234:M236,$BA$1))+MIN(Payline!M$4/10,COUNTIF(M235:M237,$BA$1))+MIN(Payline!M$3/10,COUNTIF(M236:M238,$BA$1)),"")</f>
        <v/>
      </c>
      <c r="BE236" s="43" t="str">
        <f>IF($I236&lt;G$14,MIN(Payline!N$5/10,COUNTIF(N234:N236,$BA$1))+MIN(Payline!N$4/10,COUNTIF(N235:N237,$BA$1))+MIN(Payline!N$3/10,COUNTIF(N236:N238,$BA$1)),"")</f>
        <v/>
      </c>
      <c r="BF236" s="46">
        <v>232</v>
      </c>
      <c r="BG236" s="43" t="str">
        <f>IF($I236&lt;C$14,MIN(Payline!J$5/10,COUNTIF(J234:J236,$BG$1))+MIN(Payline!J$4/10,COUNTIF(J235:J237,$BG$1))+MIN(Payline!J$3/10,COUNTIF(J236:J238,$BG$1)),"")</f>
        <v/>
      </c>
      <c r="BH236" s="43" t="str">
        <f>IF($I236&lt;D$14,MIN(Payline!K$5/10,COUNTIF(K234:K236,$BG$1))+MIN(Payline!K$4/10,COUNTIF(K235:K237,$BG$1))+MIN(Payline!K$3/10,COUNTIF(K236:K238,$BG$1)),"")</f>
        <v/>
      </c>
      <c r="BI236" s="43" t="str">
        <f>IF($I236&lt;E$14,MIN(Payline!L$5/10,COUNTIF(L234:L236,$BG$1))+MIN(Payline!L$4/10,COUNTIF(L235:L237,$BG$1))+MIN(Payline!L$3/10,COUNTIF(L236:L238,$BG$1)),"")</f>
        <v/>
      </c>
      <c r="BJ236" s="43" t="str">
        <f>IF($I236&lt;F$14,MIN(Payline!M$5/10,COUNTIF(M234:M236,$BG$1))+MIN(Payline!M$4/10,COUNTIF(M235:M237,$BG$1))+MIN(Payline!M$3/10,COUNTIF(M236:M238,$BG$1)),"")</f>
        <v/>
      </c>
      <c r="BK236" s="43" t="str">
        <f>IF($I236&lt;G$14,MIN(Payline!N$5/10,COUNTIF(N234:N236,$BG$1))+MIN(Payline!N$4/10,COUNTIF(N235:N237,$BG$1))+MIN(Payline!N$3/10,COUNTIF(N236:N238,$BG$1)),"")</f>
        <v/>
      </c>
      <c r="BL236" s="46">
        <v>232</v>
      </c>
      <c r="BM236" s="43" t="str">
        <f>IF($I236&lt;C$14,MIN(Payline!J$5/10,COUNTIF(J234:J236,$BM$1))+MIN(Payline!J$4/10,COUNTIF(J235:J237,$BM$1))+MIN(Payline!J$3/10,COUNTIF(J236:J238,$BM$1)),"")</f>
        <v/>
      </c>
      <c r="BN236" s="43" t="str">
        <f>IF($I236&lt;D$14,MIN(Payline!K$5/10,COUNTIF(K234:K236,$BM$1))+MIN(Payline!K$4/10,COUNTIF(K235:K237,$BM$1))+MIN(Payline!K$3/10,COUNTIF(K236:K238,$BM$1)),"")</f>
        <v/>
      </c>
      <c r="BO236" s="43" t="str">
        <f>IF($I236&lt;E$14,MIN(Payline!L$5/10,COUNTIF(L234:L236,$BM$1))+MIN(Payline!L$4/10,COUNTIF(L235:L237,$BM$1))+MIN(Payline!L$3/10,COUNTIF(L236:L238,$BM$1)),"")</f>
        <v/>
      </c>
      <c r="BP236" s="43" t="str">
        <f>IF($I236&lt;F$14,MIN(Payline!M$5/10,COUNTIF(M234:M236,$BM$1))+MIN(Payline!M$4/10,COUNTIF(M235:M237,$BM$1))+MIN(Payline!M$3/10,COUNTIF(M236:M238,$BM$1)),"")</f>
        <v/>
      </c>
      <c r="BQ236" s="161" t="str">
        <f>IF($I236&lt;G$14,MIN(Payline!N$5/10,COUNTIF(N234:N236,$BM$1))+MIN(Payline!N$4/10,COUNTIF(N235:N237,$BM$1))+MIN(Payline!N$3/10,COUNTIF(N236:N238,$BM$1)),"")</f>
        <v/>
      </c>
    </row>
    <row r="237" spans="1:69" ht="17.25" thickBot="1">
      <c r="A237" s="32" t="s">
        <v>18</v>
      </c>
      <c r="B237" s="18" t="s">
        <v>57</v>
      </c>
      <c r="C237" s="96" t="s">
        <v>106</v>
      </c>
      <c r="D237" s="93" t="s">
        <v>105</v>
      </c>
      <c r="E237" s="93" t="s">
        <v>104</v>
      </c>
      <c r="F237" s="93" t="s">
        <v>103</v>
      </c>
      <c r="G237" s="92" t="s">
        <v>102</v>
      </c>
      <c r="I237" s="84">
        <v>233</v>
      </c>
      <c r="J237" s="83"/>
      <c r="K237" s="83"/>
      <c r="L237" s="83"/>
      <c r="M237" s="83"/>
      <c r="N237" s="83"/>
      <c r="P237" s="46">
        <v>233</v>
      </c>
      <c r="Q237" s="43" t="str">
        <f>IF($I237&lt;C$14,MIN(Payline!J$5/10,COUNTIF(J235:J237,$Q$1))+MIN(Payline!J$4/10,COUNTIF(J236:J238,$Q$1))+MIN(Payline!J$3/10,COUNTIF(J237:J239,$Q$1)),"")</f>
        <v/>
      </c>
      <c r="R237" s="43" t="str">
        <f>IF($I237&lt;D$14,MIN(Payline!K$5/10,COUNTIF(K235:K237,$Q$1))+MIN(Payline!K$4/10,COUNTIF(K236:K238,$Q$1))+MIN(Payline!K$3/10,COUNTIF(K237:K239,$Q$1)),"")</f>
        <v/>
      </c>
      <c r="S237" s="43" t="str">
        <f>IF($I237&lt;E$14,MIN(Payline!L$5/10,COUNTIF(L235:L237,$Q$1))+MIN(Payline!L$4/10,COUNTIF(L236:L238,$Q$1))+MIN(Payline!L$3/10,COUNTIF(L237:L239,$Q$1)),"")</f>
        <v/>
      </c>
      <c r="T237" s="43" t="str">
        <f>IF($I237&lt;F$14,MIN(Payline!M$5/10,COUNTIF(M235:M237,$Q$1))+MIN(Payline!M$4/10,COUNTIF(M236:M238,$Q$1))+MIN(Payline!M$3/10,COUNTIF(M237:M239,$Q$1)),"")</f>
        <v/>
      </c>
      <c r="U237" s="43" t="str">
        <f>IF($I237&lt;G$14,MIN(Payline!N$5/10,COUNTIF(N235:N237,$Q$1))+MIN(Payline!N$4/10,COUNTIF(N236:N238,$Q$1))+MIN(Payline!N$3/10,COUNTIF(N237:N239,$Q$1)),"")</f>
        <v/>
      </c>
      <c r="V237" s="46">
        <v>233</v>
      </c>
      <c r="W237" s="43" t="str">
        <f>IF($I237&lt;C$14,MIN(Payline!J$5/10,COUNTIF(J235:J237,$W$1))+MIN(Payline!J$4/10,COUNTIF(J236:J238,$W$1))+MIN(Payline!J$3/10,COUNTIF(J237:J239,$W$1)),"")</f>
        <v/>
      </c>
      <c r="X237" s="43" t="str">
        <f>IF($I237&lt;D$14,MIN(Payline!K$5/10,COUNTIF(K235:K237,$W$1))+MIN(Payline!K$4/10,COUNTIF(K236:K238,$W$1))+MIN(Payline!K$3/10,COUNTIF(K237:K239,$W$1)),"")</f>
        <v/>
      </c>
      <c r="Y237" s="43" t="str">
        <f>IF($I237&lt;E$14,MIN(Payline!L$5/10,COUNTIF(L235:L237,$W$1))+MIN(Payline!L$4/10,COUNTIF(L236:L238,$W$1))+MIN(Payline!L$3/10,COUNTIF(L237:L239,$W$1)),"")</f>
        <v/>
      </c>
      <c r="Z237" s="43" t="str">
        <f>IF($I237&lt;F$14,MIN(Payline!M$5/10,COUNTIF(M235:M237,$W$1))+MIN(Payline!M$4/10,COUNTIF(M236:M238,$W$1))+MIN(Payline!M$3/10,COUNTIF(M237:M239,$W$1)),"")</f>
        <v/>
      </c>
      <c r="AA237" s="43" t="str">
        <f>IF($I237&lt;G$14,MIN(Payline!N$5/10,COUNTIF(N235:N237,$W$1))+MIN(Payline!N$4/10,COUNTIF(N236:N238,$W$1))+MIN(Payline!N$3/10,COUNTIF(N237:N239,$W$1)),"")</f>
        <v/>
      </c>
      <c r="AB237" s="46">
        <v>233</v>
      </c>
      <c r="AC237" s="43" t="str">
        <f>IF($I237&lt;C$14,MIN(Payline!J$5/10,COUNTIF(J235:J237,$AC$1))+MIN(Payline!J$4/10,COUNTIF(J236:J238,$AC$1))+MIN(Payline!J$3/10,COUNTIF(J237:J239,$AC$1)),"")</f>
        <v/>
      </c>
      <c r="AD237" s="43" t="str">
        <f>IF($I237&lt;D$14,MIN(Payline!K$5/10,COUNTIF(K235:K237,$AC$1))+MIN(Payline!K$4/10,COUNTIF(K236:K238,$AC$1))+MIN(Payline!K$3/10,COUNTIF(K237:K239,$AC$1)),"")</f>
        <v/>
      </c>
      <c r="AE237" s="43" t="str">
        <f>IF($I237&lt;E$14,MIN(Payline!L$5/10,COUNTIF(L235:L237,$AC$1))+MIN(Payline!L$4/10,COUNTIF(L236:L238,$AC$1))+MIN(Payline!L$3/10,COUNTIF(L237:L239,$AC$1)),"")</f>
        <v/>
      </c>
      <c r="AF237" s="43" t="str">
        <f>IF($I237&lt;F$14,MIN(Payline!M$5/10,COUNTIF(M235:M237,$AC$1))+MIN(Payline!M$4/10,COUNTIF(M236:M238,$AC$1))+MIN(Payline!M$3/10,COUNTIF(M237:M239,$AC$1)),"")</f>
        <v/>
      </c>
      <c r="AG237" s="43" t="str">
        <f>IF($I237&lt;G$14,MIN(Payline!N$5/10,COUNTIF(N235:N237,$AC$1))+MIN(Payline!N$4/10,COUNTIF(N236:N238,$AC$1))+MIN(Payline!N$3/10,COUNTIF(N237:N239,$AC$1)),"")</f>
        <v/>
      </c>
      <c r="AH237" s="46">
        <v>233</v>
      </c>
      <c r="AI237" s="43" t="str">
        <f>IF($I237&lt;C$14,MIN(Payline!J$5/10,COUNTIF(J235:J237,$AI$1))+MIN(Payline!J$4/10,COUNTIF(J236:J238,$AI$1))+MIN(Payline!J$3/10,COUNTIF(J237:J239,$AI$1)),"")</f>
        <v/>
      </c>
      <c r="AJ237" s="43" t="str">
        <f>IF($I237&lt;D$14,MIN(Payline!K$5/10,COUNTIF(K235:K237,$AI$1))+MIN(Payline!K$4/10,COUNTIF(K236:K238,$AI$1))+MIN(Payline!K$3/10,COUNTIF(K237:K239,$AI$1)),"")</f>
        <v/>
      </c>
      <c r="AK237" s="43" t="str">
        <f>IF($I237&lt;E$14,MIN(Payline!L$5/10,COUNTIF(L235:L237,$AI$1))+MIN(Payline!L$4/10,COUNTIF(L236:L238,$AI$1))+MIN(Payline!L$3/10,COUNTIF(L237:L239,$AI$1)),"")</f>
        <v/>
      </c>
      <c r="AL237" s="43" t="str">
        <f>IF($I237&lt;F$14,MIN(Payline!M$5/10,COUNTIF(M235:M237,$AI$1))+MIN(Payline!M$4/10,COUNTIF(M236:M238,$AI$1))+MIN(Payline!M$3/10,COUNTIF(M237:M239,$AI$1)),"")</f>
        <v/>
      </c>
      <c r="AM237" s="43" t="str">
        <f>IF($I237&lt;G$14,MIN(Payline!N$5/10,COUNTIF(N235:N237,$AI$1))+MIN(Payline!N$4/10,COUNTIF(N236:N238,$AI$1))+MIN(Payline!N$3/10,COUNTIF(N237:N239,$AI$1)),"")</f>
        <v/>
      </c>
      <c r="AN237" s="46">
        <v>233</v>
      </c>
      <c r="AO237" s="43" t="str">
        <f>IF($I237&lt;C$14,MIN(Payline!J$5/10,COUNTIF(J235:J237,$AO$1))+MIN(Payline!J$4/10,COUNTIF(J236:J238,$AO$1))+MIN(Payline!J$3/10,COUNTIF(J237:J239,$AO$1)),"")</f>
        <v/>
      </c>
      <c r="AP237" s="43" t="str">
        <f>IF($I237&lt;D$14,MIN(Payline!K$5/10,COUNTIF(K235:K237,$AO$1))+MIN(Payline!K$4/10,COUNTIF(K236:K238,$AO$1))+MIN(Payline!K$3/10,COUNTIF(K237:K239,$AO$1)),"")</f>
        <v/>
      </c>
      <c r="AQ237" s="43" t="str">
        <f>IF($I237&lt;E$14,MIN(Payline!L$5/10,COUNTIF(L235:L237,$AO$1))+MIN(Payline!L$4/10,COUNTIF(L236:L238,$AO$1))+MIN(Payline!L$3/10,COUNTIF(L237:L239,$AO$1)),"")</f>
        <v/>
      </c>
      <c r="AR237" s="43" t="str">
        <f>IF($I237&lt;F$14,MIN(Payline!M$5/10,COUNTIF(M235:M237,$AO$1))+MIN(Payline!M$4/10,COUNTIF(M236:M238,$AO$1))+MIN(Payline!M$3/10,COUNTIF(M237:M239,$AO$1)),"")</f>
        <v/>
      </c>
      <c r="AS237" s="43" t="str">
        <f>IF($I237&lt;G$14,MIN(Payline!N$5/10,COUNTIF(N235:N237,$AO$1))+MIN(Payline!N$4/10,COUNTIF(N236:N238,$AO$1))+MIN(Payline!N$3/10,COUNTIF(N237:N239,$AO$1)),"")</f>
        <v/>
      </c>
      <c r="AT237" s="46">
        <v>233</v>
      </c>
      <c r="AU237" s="43" t="str">
        <f>IF($I237&lt;C$14,MIN(Payline!J$5/10,COUNTIF(J235:J237,$AU$1))+MIN(Payline!J$4/10,COUNTIF(J236:J238,$AU$1))+MIN(Payline!J$3/10,COUNTIF(J237:J239,$AU$1)),"")</f>
        <v/>
      </c>
      <c r="AV237" s="43" t="str">
        <f>IF($I237&lt;D$14,MIN(Payline!K$5/10,COUNTIF(K235:K237,$AU$1))+MIN(Payline!K$4/10,COUNTIF(K236:K238,$AU$1))+MIN(Payline!K$3/10,COUNTIF(K237:K239,$AU$1)),"")</f>
        <v/>
      </c>
      <c r="AW237" s="43" t="str">
        <f>IF($I237&lt;E$14,MIN(Payline!L$5/10,COUNTIF(L235:L237,$AU$1))+MIN(Payline!L$4/10,COUNTIF(L236:L238,$AU$1))+MIN(Payline!L$3/10,COUNTIF(L237:L239,$AU$1)),"")</f>
        <v/>
      </c>
      <c r="AX237" s="43" t="str">
        <f>IF($I237&lt;F$14,MIN(Payline!M$5/10,COUNTIF(M235:M237,$AU$1))+MIN(Payline!M$4/10,COUNTIF(M236:M238,$AU$1))+MIN(Payline!M$3/10,COUNTIF(M237:M239,$AU$1)),"")</f>
        <v/>
      </c>
      <c r="AY237" s="43" t="str">
        <f>IF($I237&lt;G$14,MIN(Payline!N$5/10,COUNTIF(N235:N237,$AU$1))+MIN(Payline!N$4/10,COUNTIF(N236:N238,$AU$1))+MIN(Payline!N$3/10,COUNTIF(N237:N239,$AU$1)),"")</f>
        <v/>
      </c>
      <c r="AZ237" s="46">
        <v>233</v>
      </c>
      <c r="BA237" s="43" t="str">
        <f>IF($I237&lt;C$14,MIN(Payline!J$5/10,COUNTIF(J235:J237,$BA$1))+MIN(Payline!J$4/10,COUNTIF(J236:J238,$BA$1))+MIN(Payline!J$3/10,COUNTIF(J237:J239,$BA$1)),"")</f>
        <v/>
      </c>
      <c r="BB237" s="43" t="str">
        <f>IF($I237&lt;D$14,MIN(Payline!K$5/10,COUNTIF(K235:K237,$BA$1))+MIN(Payline!K$4/10,COUNTIF(K236:K238,$BA$1))+MIN(Payline!K$3/10,COUNTIF(K237:K239,$BA$1)),"")</f>
        <v/>
      </c>
      <c r="BC237" s="43" t="str">
        <f>IF($I237&lt;E$14,MIN(Payline!L$5/10,COUNTIF(L235:L237,$BA$1))+MIN(Payline!L$4/10,COUNTIF(L236:L238,$BA$1))+MIN(Payline!L$3/10,COUNTIF(L237:L239,$BA$1)),"")</f>
        <v/>
      </c>
      <c r="BD237" s="43" t="str">
        <f>IF($I237&lt;F$14,MIN(Payline!M$5/10,COUNTIF(M235:M237,$BA$1))+MIN(Payline!M$4/10,COUNTIF(M236:M238,$BA$1))+MIN(Payline!M$3/10,COUNTIF(M237:M239,$BA$1)),"")</f>
        <v/>
      </c>
      <c r="BE237" s="43" t="str">
        <f>IF($I237&lt;G$14,MIN(Payline!N$5/10,COUNTIF(N235:N237,$BA$1))+MIN(Payline!N$4/10,COUNTIF(N236:N238,$BA$1))+MIN(Payline!N$3/10,COUNTIF(N237:N239,$BA$1)),"")</f>
        <v/>
      </c>
      <c r="BF237" s="46">
        <v>233</v>
      </c>
      <c r="BG237" s="43" t="str">
        <f>IF($I237&lt;C$14,MIN(Payline!J$5/10,COUNTIF(J235:J237,$BG$1))+MIN(Payline!J$4/10,COUNTIF(J236:J238,$BG$1))+MIN(Payline!J$3/10,COUNTIF(J237:J239,$BG$1)),"")</f>
        <v/>
      </c>
      <c r="BH237" s="43" t="str">
        <f>IF($I237&lt;D$14,MIN(Payline!K$5/10,COUNTIF(K235:K237,$BG$1))+MIN(Payline!K$4/10,COUNTIF(K236:K238,$BG$1))+MIN(Payline!K$3/10,COUNTIF(K237:K239,$BG$1)),"")</f>
        <v/>
      </c>
      <c r="BI237" s="43" t="str">
        <f>IF($I237&lt;E$14,MIN(Payline!L$5/10,COUNTIF(L235:L237,$BG$1))+MIN(Payline!L$4/10,COUNTIF(L236:L238,$BG$1))+MIN(Payline!L$3/10,COUNTIF(L237:L239,$BG$1)),"")</f>
        <v/>
      </c>
      <c r="BJ237" s="43" t="str">
        <f>IF($I237&lt;F$14,MIN(Payline!M$5/10,COUNTIF(M235:M237,$BG$1))+MIN(Payline!M$4/10,COUNTIF(M236:M238,$BG$1))+MIN(Payline!M$3/10,COUNTIF(M237:M239,$BG$1)),"")</f>
        <v/>
      </c>
      <c r="BK237" s="43" t="str">
        <f>IF($I237&lt;G$14,MIN(Payline!N$5/10,COUNTIF(N235:N237,$BG$1))+MIN(Payline!N$4/10,COUNTIF(N236:N238,$BG$1))+MIN(Payline!N$3/10,COUNTIF(N237:N239,$BG$1)),"")</f>
        <v/>
      </c>
      <c r="BL237" s="46">
        <v>233</v>
      </c>
      <c r="BM237" s="43" t="str">
        <f>IF($I237&lt;C$14,MIN(Payline!J$5/10,COUNTIF(J235:J237,$BM$1))+MIN(Payline!J$4/10,COUNTIF(J236:J238,$BM$1))+MIN(Payline!J$3/10,COUNTIF(J237:J239,$BM$1)),"")</f>
        <v/>
      </c>
      <c r="BN237" s="43" t="str">
        <f>IF($I237&lt;D$14,MIN(Payline!K$5/10,COUNTIF(K235:K237,$BM$1))+MIN(Payline!K$4/10,COUNTIF(K236:K238,$BM$1))+MIN(Payline!K$3/10,COUNTIF(K237:K239,$BM$1)),"")</f>
        <v/>
      </c>
      <c r="BO237" s="43" t="str">
        <f>IF($I237&lt;E$14,MIN(Payline!L$5/10,COUNTIF(L235:L237,$BM$1))+MIN(Payline!L$4/10,COUNTIF(L236:L238,$BM$1))+MIN(Payline!L$3/10,COUNTIF(L237:L239,$BM$1)),"")</f>
        <v/>
      </c>
      <c r="BP237" s="43" t="str">
        <f>IF($I237&lt;F$14,MIN(Payline!M$5/10,COUNTIF(M235:M237,$BM$1))+MIN(Payline!M$4/10,COUNTIF(M236:M238,$BM$1))+MIN(Payline!M$3/10,COUNTIF(M237:M239,$BM$1)),"")</f>
        <v/>
      </c>
      <c r="BQ237" s="161" t="str">
        <f>IF($I237&lt;G$14,MIN(Payline!N$5/10,COUNTIF(N235:N237,$BM$1))+MIN(Payline!N$4/10,COUNTIF(N236:N238,$BM$1))+MIN(Payline!N$3/10,COUNTIF(N237:N239,$BM$1)),"")</f>
        <v/>
      </c>
    </row>
    <row r="238" spans="1:69">
      <c r="A238" s="90" t="s">
        <v>4</v>
      </c>
      <c r="B238" s="63">
        <v>11</v>
      </c>
      <c r="C238" s="108">
        <f ca="1">IF($A238=$BM$1,C226,C13-C226)</f>
        <v>2</v>
      </c>
      <c r="D238" s="107">
        <f ca="1">IF($A238=$BM$1,D226,D13-D226)</f>
        <v>2</v>
      </c>
      <c r="E238" s="107">
        <f ca="1">IF($A238=$BM$1,E226,E13-E226)</f>
        <v>2</v>
      </c>
      <c r="F238" s="107">
        <f ca="1">IF($A238=$BM$1,F226,F13-F226)</f>
        <v>2</v>
      </c>
      <c r="G238" s="91">
        <f ca="1">IF($A238=$BM$1,G226,G13-G226)</f>
        <v>2</v>
      </c>
      <c r="I238" s="84">
        <v>234</v>
      </c>
      <c r="J238" s="83"/>
      <c r="K238" s="83"/>
      <c r="L238" s="83"/>
      <c r="M238" s="83"/>
      <c r="N238" s="83"/>
      <c r="P238" s="46">
        <v>234</v>
      </c>
      <c r="Q238" s="43" t="str">
        <f>IF($I238&lt;C$14,MIN(Payline!J$5/10,COUNTIF(J236:J238,$Q$1))+MIN(Payline!J$4/10,COUNTIF(J237:J239,$Q$1))+MIN(Payline!J$3/10,COUNTIF(J238:J240,$Q$1)),"")</f>
        <v/>
      </c>
      <c r="R238" s="43" t="str">
        <f>IF($I238&lt;D$14,MIN(Payline!K$5/10,COUNTIF(K236:K238,$Q$1))+MIN(Payline!K$4/10,COUNTIF(K237:K239,$Q$1))+MIN(Payline!K$3/10,COUNTIF(K238:K240,$Q$1)),"")</f>
        <v/>
      </c>
      <c r="S238" s="43" t="str">
        <f>IF($I238&lt;E$14,MIN(Payline!L$5/10,COUNTIF(L236:L238,$Q$1))+MIN(Payline!L$4/10,COUNTIF(L237:L239,$Q$1))+MIN(Payline!L$3/10,COUNTIF(L238:L240,$Q$1)),"")</f>
        <v/>
      </c>
      <c r="T238" s="43" t="str">
        <f>IF($I238&lt;F$14,MIN(Payline!M$5/10,COUNTIF(M236:M238,$Q$1))+MIN(Payline!M$4/10,COUNTIF(M237:M239,$Q$1))+MIN(Payline!M$3/10,COUNTIF(M238:M240,$Q$1)),"")</f>
        <v/>
      </c>
      <c r="U238" s="43" t="str">
        <f>IF($I238&lt;G$14,MIN(Payline!N$5/10,COUNTIF(N236:N238,$Q$1))+MIN(Payline!N$4/10,COUNTIF(N237:N239,$Q$1))+MIN(Payline!N$3/10,COUNTIF(N238:N240,$Q$1)),"")</f>
        <v/>
      </c>
      <c r="V238" s="46">
        <v>234</v>
      </c>
      <c r="W238" s="43" t="str">
        <f>IF($I238&lt;C$14,MIN(Payline!J$5/10,COUNTIF(J236:J238,$W$1))+MIN(Payline!J$4/10,COUNTIF(J237:J239,$W$1))+MIN(Payline!J$3/10,COUNTIF(J238:J240,$W$1)),"")</f>
        <v/>
      </c>
      <c r="X238" s="43" t="str">
        <f>IF($I238&lt;D$14,MIN(Payline!K$5/10,COUNTIF(K236:K238,$W$1))+MIN(Payline!K$4/10,COUNTIF(K237:K239,$W$1))+MIN(Payline!K$3/10,COUNTIF(K238:K240,$W$1)),"")</f>
        <v/>
      </c>
      <c r="Y238" s="43" t="str">
        <f>IF($I238&lt;E$14,MIN(Payline!L$5/10,COUNTIF(L236:L238,$W$1))+MIN(Payline!L$4/10,COUNTIF(L237:L239,$W$1))+MIN(Payline!L$3/10,COUNTIF(L238:L240,$W$1)),"")</f>
        <v/>
      </c>
      <c r="Z238" s="43" t="str">
        <f>IF($I238&lt;F$14,MIN(Payline!M$5/10,COUNTIF(M236:M238,$W$1))+MIN(Payline!M$4/10,COUNTIF(M237:M239,$W$1))+MIN(Payline!M$3/10,COUNTIF(M238:M240,$W$1)),"")</f>
        <v/>
      </c>
      <c r="AA238" s="43" t="str">
        <f>IF($I238&lt;G$14,MIN(Payline!N$5/10,COUNTIF(N236:N238,$W$1))+MIN(Payline!N$4/10,COUNTIF(N237:N239,$W$1))+MIN(Payline!N$3/10,COUNTIF(N238:N240,$W$1)),"")</f>
        <v/>
      </c>
      <c r="AB238" s="46">
        <v>234</v>
      </c>
      <c r="AC238" s="43" t="str">
        <f>IF($I238&lt;C$14,MIN(Payline!J$5/10,COUNTIF(J236:J238,$AC$1))+MIN(Payline!J$4/10,COUNTIF(J237:J239,$AC$1))+MIN(Payline!J$3/10,COUNTIF(J238:J240,$AC$1)),"")</f>
        <v/>
      </c>
      <c r="AD238" s="43" t="str">
        <f>IF($I238&lt;D$14,MIN(Payline!K$5/10,COUNTIF(K236:K238,$AC$1))+MIN(Payline!K$4/10,COUNTIF(K237:K239,$AC$1))+MIN(Payline!K$3/10,COUNTIF(K238:K240,$AC$1)),"")</f>
        <v/>
      </c>
      <c r="AE238" s="43" t="str">
        <f>IF($I238&lt;E$14,MIN(Payline!L$5/10,COUNTIF(L236:L238,$AC$1))+MIN(Payline!L$4/10,COUNTIF(L237:L239,$AC$1))+MIN(Payline!L$3/10,COUNTIF(L238:L240,$AC$1)),"")</f>
        <v/>
      </c>
      <c r="AF238" s="43" t="str">
        <f>IF($I238&lt;F$14,MIN(Payline!M$5/10,COUNTIF(M236:M238,$AC$1))+MIN(Payline!M$4/10,COUNTIF(M237:M239,$AC$1))+MIN(Payline!M$3/10,COUNTIF(M238:M240,$AC$1)),"")</f>
        <v/>
      </c>
      <c r="AG238" s="43" t="str">
        <f>IF($I238&lt;G$14,MIN(Payline!N$5/10,COUNTIF(N236:N238,$AC$1))+MIN(Payline!N$4/10,COUNTIF(N237:N239,$AC$1))+MIN(Payline!N$3/10,COUNTIF(N238:N240,$AC$1)),"")</f>
        <v/>
      </c>
      <c r="AH238" s="46">
        <v>234</v>
      </c>
      <c r="AI238" s="43" t="str">
        <f>IF($I238&lt;C$14,MIN(Payline!J$5/10,COUNTIF(J236:J238,$AI$1))+MIN(Payline!J$4/10,COUNTIF(J237:J239,$AI$1))+MIN(Payline!J$3/10,COUNTIF(J238:J240,$AI$1)),"")</f>
        <v/>
      </c>
      <c r="AJ238" s="43" t="str">
        <f>IF($I238&lt;D$14,MIN(Payline!K$5/10,COUNTIF(K236:K238,$AI$1))+MIN(Payline!K$4/10,COUNTIF(K237:K239,$AI$1))+MIN(Payline!K$3/10,COUNTIF(K238:K240,$AI$1)),"")</f>
        <v/>
      </c>
      <c r="AK238" s="43" t="str">
        <f>IF($I238&lt;E$14,MIN(Payline!L$5/10,COUNTIF(L236:L238,$AI$1))+MIN(Payline!L$4/10,COUNTIF(L237:L239,$AI$1))+MIN(Payline!L$3/10,COUNTIF(L238:L240,$AI$1)),"")</f>
        <v/>
      </c>
      <c r="AL238" s="43" t="str">
        <f>IF($I238&lt;F$14,MIN(Payline!M$5/10,COUNTIF(M236:M238,$AI$1))+MIN(Payline!M$4/10,COUNTIF(M237:M239,$AI$1))+MIN(Payline!M$3/10,COUNTIF(M238:M240,$AI$1)),"")</f>
        <v/>
      </c>
      <c r="AM238" s="43" t="str">
        <f>IF($I238&lt;G$14,MIN(Payline!N$5/10,COUNTIF(N236:N238,$AI$1))+MIN(Payline!N$4/10,COUNTIF(N237:N239,$AI$1))+MIN(Payline!N$3/10,COUNTIF(N238:N240,$AI$1)),"")</f>
        <v/>
      </c>
      <c r="AN238" s="46">
        <v>234</v>
      </c>
      <c r="AO238" s="43" t="str">
        <f>IF($I238&lt;C$14,MIN(Payline!J$5/10,COUNTIF(J236:J238,$AO$1))+MIN(Payline!J$4/10,COUNTIF(J237:J239,$AO$1))+MIN(Payline!J$3/10,COUNTIF(J238:J240,$AO$1)),"")</f>
        <v/>
      </c>
      <c r="AP238" s="43" t="str">
        <f>IF($I238&lt;D$14,MIN(Payline!K$5/10,COUNTIF(K236:K238,$AO$1))+MIN(Payline!K$4/10,COUNTIF(K237:K239,$AO$1))+MIN(Payline!K$3/10,COUNTIF(K238:K240,$AO$1)),"")</f>
        <v/>
      </c>
      <c r="AQ238" s="43" t="str">
        <f>IF($I238&lt;E$14,MIN(Payline!L$5/10,COUNTIF(L236:L238,$AO$1))+MIN(Payline!L$4/10,COUNTIF(L237:L239,$AO$1))+MIN(Payline!L$3/10,COUNTIF(L238:L240,$AO$1)),"")</f>
        <v/>
      </c>
      <c r="AR238" s="43" t="str">
        <f>IF($I238&lt;F$14,MIN(Payline!M$5/10,COUNTIF(M236:M238,$AO$1))+MIN(Payline!M$4/10,COUNTIF(M237:M239,$AO$1))+MIN(Payline!M$3/10,COUNTIF(M238:M240,$AO$1)),"")</f>
        <v/>
      </c>
      <c r="AS238" s="43" t="str">
        <f>IF($I238&lt;G$14,MIN(Payline!N$5/10,COUNTIF(N236:N238,$AO$1))+MIN(Payline!N$4/10,COUNTIF(N237:N239,$AO$1))+MIN(Payline!N$3/10,COUNTIF(N238:N240,$AO$1)),"")</f>
        <v/>
      </c>
      <c r="AT238" s="46">
        <v>234</v>
      </c>
      <c r="AU238" s="43" t="str">
        <f>IF($I238&lt;C$14,MIN(Payline!J$5/10,COUNTIF(J236:J238,$AU$1))+MIN(Payline!J$4/10,COUNTIF(J237:J239,$AU$1))+MIN(Payline!J$3/10,COUNTIF(J238:J240,$AU$1)),"")</f>
        <v/>
      </c>
      <c r="AV238" s="43" t="str">
        <f>IF($I238&lt;D$14,MIN(Payline!K$5/10,COUNTIF(K236:K238,$AU$1))+MIN(Payline!K$4/10,COUNTIF(K237:K239,$AU$1))+MIN(Payline!K$3/10,COUNTIF(K238:K240,$AU$1)),"")</f>
        <v/>
      </c>
      <c r="AW238" s="43" t="str">
        <f>IF($I238&lt;E$14,MIN(Payline!L$5/10,COUNTIF(L236:L238,$AU$1))+MIN(Payline!L$4/10,COUNTIF(L237:L239,$AU$1))+MIN(Payline!L$3/10,COUNTIF(L238:L240,$AU$1)),"")</f>
        <v/>
      </c>
      <c r="AX238" s="43" t="str">
        <f>IF($I238&lt;F$14,MIN(Payline!M$5/10,COUNTIF(M236:M238,$AU$1))+MIN(Payline!M$4/10,COUNTIF(M237:M239,$AU$1))+MIN(Payline!M$3/10,COUNTIF(M238:M240,$AU$1)),"")</f>
        <v/>
      </c>
      <c r="AY238" s="43" t="str">
        <f>IF($I238&lt;G$14,MIN(Payline!N$5/10,COUNTIF(N236:N238,$AU$1))+MIN(Payline!N$4/10,COUNTIF(N237:N239,$AU$1))+MIN(Payline!N$3/10,COUNTIF(N238:N240,$AU$1)),"")</f>
        <v/>
      </c>
      <c r="AZ238" s="46">
        <v>234</v>
      </c>
      <c r="BA238" s="43" t="str">
        <f>IF($I238&lt;C$14,MIN(Payline!J$5/10,COUNTIF(J236:J238,$BA$1))+MIN(Payline!J$4/10,COUNTIF(J237:J239,$BA$1))+MIN(Payline!J$3/10,COUNTIF(J238:J240,$BA$1)),"")</f>
        <v/>
      </c>
      <c r="BB238" s="43" t="str">
        <f>IF($I238&lt;D$14,MIN(Payline!K$5/10,COUNTIF(K236:K238,$BA$1))+MIN(Payline!K$4/10,COUNTIF(K237:K239,$BA$1))+MIN(Payline!K$3/10,COUNTIF(K238:K240,$BA$1)),"")</f>
        <v/>
      </c>
      <c r="BC238" s="43" t="str">
        <f>IF($I238&lt;E$14,MIN(Payline!L$5/10,COUNTIF(L236:L238,$BA$1))+MIN(Payline!L$4/10,COUNTIF(L237:L239,$BA$1))+MIN(Payline!L$3/10,COUNTIF(L238:L240,$BA$1)),"")</f>
        <v/>
      </c>
      <c r="BD238" s="43" t="str">
        <f>IF($I238&lt;F$14,MIN(Payline!M$5/10,COUNTIF(M236:M238,$BA$1))+MIN(Payline!M$4/10,COUNTIF(M237:M239,$BA$1))+MIN(Payline!M$3/10,COUNTIF(M238:M240,$BA$1)),"")</f>
        <v/>
      </c>
      <c r="BE238" s="43" t="str">
        <f>IF($I238&lt;G$14,MIN(Payline!N$5/10,COUNTIF(N236:N238,$BA$1))+MIN(Payline!N$4/10,COUNTIF(N237:N239,$BA$1))+MIN(Payline!N$3/10,COUNTIF(N238:N240,$BA$1)),"")</f>
        <v/>
      </c>
      <c r="BF238" s="46">
        <v>234</v>
      </c>
      <c r="BG238" s="43" t="str">
        <f>IF($I238&lt;C$14,MIN(Payline!J$5/10,COUNTIF(J236:J238,$BG$1))+MIN(Payline!J$4/10,COUNTIF(J237:J239,$BG$1))+MIN(Payline!J$3/10,COUNTIF(J238:J240,$BG$1)),"")</f>
        <v/>
      </c>
      <c r="BH238" s="43" t="str">
        <f>IF($I238&lt;D$14,MIN(Payline!K$5/10,COUNTIF(K236:K238,$BG$1))+MIN(Payline!K$4/10,COUNTIF(K237:K239,$BG$1))+MIN(Payline!K$3/10,COUNTIF(K238:K240,$BG$1)),"")</f>
        <v/>
      </c>
      <c r="BI238" s="43" t="str">
        <f>IF($I238&lt;E$14,MIN(Payline!L$5/10,COUNTIF(L236:L238,$BG$1))+MIN(Payline!L$4/10,COUNTIF(L237:L239,$BG$1))+MIN(Payline!L$3/10,COUNTIF(L238:L240,$BG$1)),"")</f>
        <v/>
      </c>
      <c r="BJ238" s="43" t="str">
        <f>IF($I238&lt;F$14,MIN(Payline!M$5/10,COUNTIF(M236:M238,$BG$1))+MIN(Payline!M$4/10,COUNTIF(M237:M239,$BG$1))+MIN(Payline!M$3/10,COUNTIF(M238:M240,$BG$1)),"")</f>
        <v/>
      </c>
      <c r="BK238" s="43" t="str">
        <f>IF($I238&lt;G$14,MIN(Payline!N$5/10,COUNTIF(N236:N238,$BG$1))+MIN(Payline!N$4/10,COUNTIF(N237:N239,$BG$1))+MIN(Payline!N$3/10,COUNTIF(N238:N240,$BG$1)),"")</f>
        <v/>
      </c>
      <c r="BL238" s="46">
        <v>234</v>
      </c>
      <c r="BM238" s="43" t="str">
        <f>IF($I238&lt;C$14,MIN(Payline!J$5/10,COUNTIF(J236:J238,$BM$1))+MIN(Payline!J$4/10,COUNTIF(J237:J239,$BM$1))+MIN(Payline!J$3/10,COUNTIF(J238:J240,$BM$1)),"")</f>
        <v/>
      </c>
      <c r="BN238" s="43" t="str">
        <f>IF($I238&lt;D$14,MIN(Payline!K$5/10,COUNTIF(K236:K238,$BM$1))+MIN(Payline!K$4/10,COUNTIF(K237:K239,$BM$1))+MIN(Payline!K$3/10,COUNTIF(K238:K240,$BM$1)),"")</f>
        <v/>
      </c>
      <c r="BO238" s="43" t="str">
        <f>IF($I238&lt;E$14,MIN(Payline!L$5/10,COUNTIF(L236:L238,$BM$1))+MIN(Payline!L$4/10,COUNTIF(L237:L239,$BM$1))+MIN(Payline!L$3/10,COUNTIF(L238:L240,$BM$1)),"")</f>
        <v/>
      </c>
      <c r="BP238" s="43" t="str">
        <f>IF($I238&lt;F$14,MIN(Payline!M$5/10,COUNTIF(M236:M238,$BM$1))+MIN(Payline!M$4/10,COUNTIF(M237:M239,$BM$1))+MIN(Payline!M$3/10,COUNTIF(M238:M240,$BM$1)),"")</f>
        <v/>
      </c>
      <c r="BQ238" s="161" t="str">
        <f>IF($I238&lt;G$14,MIN(Payline!N$5/10,COUNTIF(N236:N238,$BM$1))+MIN(Payline!N$4/10,COUNTIF(N237:N239,$BM$1))+MIN(Payline!N$3/10,COUNTIF(N238:N240,$BM$1)),"")</f>
        <v/>
      </c>
    </row>
    <row r="239" spans="1:69">
      <c r="A239" s="90" t="s">
        <v>13</v>
      </c>
      <c r="B239" s="63">
        <v>1</v>
      </c>
      <c r="C239" s="90">
        <f t="shared" ref="C239:G247" ca="1" si="60">IF($A239=$BM$1,C227,C4-C227)</f>
        <v>7.4</v>
      </c>
      <c r="D239" s="43">
        <f t="shared" ca="1" si="60"/>
        <v>7.2</v>
      </c>
      <c r="E239" s="43">
        <f t="shared" ca="1" si="60"/>
        <v>7.4</v>
      </c>
      <c r="F239" s="43">
        <f t="shared" ca="1" si="60"/>
        <v>7.4</v>
      </c>
      <c r="G239" s="89">
        <f t="shared" ca="1" si="60"/>
        <v>7.4</v>
      </c>
      <c r="I239" s="84">
        <v>235</v>
      </c>
      <c r="J239" s="83"/>
      <c r="K239" s="83"/>
      <c r="L239" s="83"/>
      <c r="M239" s="83"/>
      <c r="N239" s="83"/>
      <c r="P239" s="46">
        <v>235</v>
      </c>
      <c r="Q239" s="43" t="str">
        <f>IF($I239&lt;C$14,MIN(Payline!J$5/10,COUNTIF(J237:J239,$Q$1))+MIN(Payline!J$4/10,COUNTIF(J238:J240,$Q$1))+MIN(Payline!J$3/10,COUNTIF(J239:J241,$Q$1)),"")</f>
        <v/>
      </c>
      <c r="R239" s="43" t="str">
        <f>IF($I239&lt;D$14,MIN(Payline!K$5/10,COUNTIF(K237:K239,$Q$1))+MIN(Payline!K$4/10,COUNTIF(K238:K240,$Q$1))+MIN(Payline!K$3/10,COUNTIF(K239:K241,$Q$1)),"")</f>
        <v/>
      </c>
      <c r="S239" s="43" t="str">
        <f>IF($I239&lt;E$14,MIN(Payline!L$5/10,COUNTIF(L237:L239,$Q$1))+MIN(Payline!L$4/10,COUNTIF(L238:L240,$Q$1))+MIN(Payline!L$3/10,COUNTIF(L239:L241,$Q$1)),"")</f>
        <v/>
      </c>
      <c r="T239" s="43" t="str">
        <f>IF($I239&lt;F$14,MIN(Payline!M$5/10,COUNTIF(M237:M239,$Q$1))+MIN(Payline!M$4/10,COUNTIF(M238:M240,$Q$1))+MIN(Payline!M$3/10,COUNTIF(M239:M241,$Q$1)),"")</f>
        <v/>
      </c>
      <c r="U239" s="43" t="str">
        <f>IF($I239&lt;G$14,MIN(Payline!N$5/10,COUNTIF(N237:N239,$Q$1))+MIN(Payline!N$4/10,COUNTIF(N238:N240,$Q$1))+MIN(Payline!N$3/10,COUNTIF(N239:N241,$Q$1)),"")</f>
        <v/>
      </c>
      <c r="V239" s="46">
        <v>235</v>
      </c>
      <c r="W239" s="43" t="str">
        <f>IF($I239&lt;C$14,MIN(Payline!J$5/10,COUNTIF(J237:J239,$W$1))+MIN(Payline!J$4/10,COUNTIF(J238:J240,$W$1))+MIN(Payline!J$3/10,COUNTIF(J239:J241,$W$1)),"")</f>
        <v/>
      </c>
      <c r="X239" s="43" t="str">
        <f>IF($I239&lt;D$14,MIN(Payline!K$5/10,COUNTIF(K237:K239,$W$1))+MIN(Payline!K$4/10,COUNTIF(K238:K240,$W$1))+MIN(Payline!K$3/10,COUNTIF(K239:K241,$W$1)),"")</f>
        <v/>
      </c>
      <c r="Y239" s="43" t="str">
        <f>IF($I239&lt;E$14,MIN(Payline!L$5/10,COUNTIF(L237:L239,$W$1))+MIN(Payline!L$4/10,COUNTIF(L238:L240,$W$1))+MIN(Payline!L$3/10,COUNTIF(L239:L241,$W$1)),"")</f>
        <v/>
      </c>
      <c r="Z239" s="43" t="str">
        <f>IF($I239&lt;F$14,MIN(Payline!M$5/10,COUNTIF(M237:M239,$W$1))+MIN(Payline!M$4/10,COUNTIF(M238:M240,$W$1))+MIN(Payline!M$3/10,COUNTIF(M239:M241,$W$1)),"")</f>
        <v/>
      </c>
      <c r="AA239" s="43" t="str">
        <f>IF($I239&lt;G$14,MIN(Payline!N$5/10,COUNTIF(N237:N239,$W$1))+MIN(Payline!N$4/10,COUNTIF(N238:N240,$W$1))+MIN(Payline!N$3/10,COUNTIF(N239:N241,$W$1)),"")</f>
        <v/>
      </c>
      <c r="AB239" s="46">
        <v>235</v>
      </c>
      <c r="AC239" s="43" t="str">
        <f>IF($I239&lt;C$14,MIN(Payline!J$5/10,COUNTIF(J237:J239,$AC$1))+MIN(Payline!J$4/10,COUNTIF(J238:J240,$AC$1))+MIN(Payline!J$3/10,COUNTIF(J239:J241,$AC$1)),"")</f>
        <v/>
      </c>
      <c r="AD239" s="43" t="str">
        <f>IF($I239&lt;D$14,MIN(Payline!K$5/10,COUNTIF(K237:K239,$AC$1))+MIN(Payline!K$4/10,COUNTIF(K238:K240,$AC$1))+MIN(Payline!K$3/10,COUNTIF(K239:K241,$AC$1)),"")</f>
        <v/>
      </c>
      <c r="AE239" s="43" t="str">
        <f>IF($I239&lt;E$14,MIN(Payline!L$5/10,COUNTIF(L237:L239,$AC$1))+MIN(Payline!L$4/10,COUNTIF(L238:L240,$AC$1))+MIN(Payline!L$3/10,COUNTIF(L239:L241,$AC$1)),"")</f>
        <v/>
      </c>
      <c r="AF239" s="43" t="str">
        <f>IF($I239&lt;F$14,MIN(Payline!M$5/10,COUNTIF(M237:M239,$AC$1))+MIN(Payline!M$4/10,COUNTIF(M238:M240,$AC$1))+MIN(Payline!M$3/10,COUNTIF(M239:M241,$AC$1)),"")</f>
        <v/>
      </c>
      <c r="AG239" s="43" t="str">
        <f>IF($I239&lt;G$14,MIN(Payline!N$5/10,COUNTIF(N237:N239,$AC$1))+MIN(Payline!N$4/10,COUNTIF(N238:N240,$AC$1))+MIN(Payline!N$3/10,COUNTIF(N239:N241,$AC$1)),"")</f>
        <v/>
      </c>
      <c r="AH239" s="46">
        <v>235</v>
      </c>
      <c r="AI239" s="43" t="str">
        <f>IF($I239&lt;C$14,MIN(Payline!J$5/10,COUNTIF(J237:J239,$AI$1))+MIN(Payline!J$4/10,COUNTIF(J238:J240,$AI$1))+MIN(Payline!J$3/10,COUNTIF(J239:J241,$AI$1)),"")</f>
        <v/>
      </c>
      <c r="AJ239" s="43" t="str">
        <f>IF($I239&lt;D$14,MIN(Payline!K$5/10,COUNTIF(K237:K239,$AI$1))+MIN(Payline!K$4/10,COUNTIF(K238:K240,$AI$1))+MIN(Payline!K$3/10,COUNTIF(K239:K241,$AI$1)),"")</f>
        <v/>
      </c>
      <c r="AK239" s="43" t="str">
        <f>IF($I239&lt;E$14,MIN(Payline!L$5/10,COUNTIF(L237:L239,$AI$1))+MIN(Payline!L$4/10,COUNTIF(L238:L240,$AI$1))+MIN(Payline!L$3/10,COUNTIF(L239:L241,$AI$1)),"")</f>
        <v/>
      </c>
      <c r="AL239" s="43" t="str">
        <f>IF($I239&lt;F$14,MIN(Payline!M$5/10,COUNTIF(M237:M239,$AI$1))+MIN(Payline!M$4/10,COUNTIF(M238:M240,$AI$1))+MIN(Payline!M$3/10,COUNTIF(M239:M241,$AI$1)),"")</f>
        <v/>
      </c>
      <c r="AM239" s="43" t="str">
        <f>IF($I239&lt;G$14,MIN(Payline!N$5/10,COUNTIF(N237:N239,$AI$1))+MIN(Payline!N$4/10,COUNTIF(N238:N240,$AI$1))+MIN(Payline!N$3/10,COUNTIF(N239:N241,$AI$1)),"")</f>
        <v/>
      </c>
      <c r="AN239" s="46">
        <v>235</v>
      </c>
      <c r="AO239" s="43" t="str">
        <f>IF($I239&lt;C$14,MIN(Payline!J$5/10,COUNTIF(J237:J239,$AO$1))+MIN(Payline!J$4/10,COUNTIF(J238:J240,$AO$1))+MIN(Payline!J$3/10,COUNTIF(J239:J241,$AO$1)),"")</f>
        <v/>
      </c>
      <c r="AP239" s="43" t="str">
        <f>IF($I239&lt;D$14,MIN(Payline!K$5/10,COUNTIF(K237:K239,$AO$1))+MIN(Payline!K$4/10,COUNTIF(K238:K240,$AO$1))+MIN(Payline!K$3/10,COUNTIF(K239:K241,$AO$1)),"")</f>
        <v/>
      </c>
      <c r="AQ239" s="43" t="str">
        <f>IF($I239&lt;E$14,MIN(Payline!L$5/10,COUNTIF(L237:L239,$AO$1))+MIN(Payline!L$4/10,COUNTIF(L238:L240,$AO$1))+MIN(Payline!L$3/10,COUNTIF(L239:L241,$AO$1)),"")</f>
        <v/>
      </c>
      <c r="AR239" s="43" t="str">
        <f>IF($I239&lt;F$14,MIN(Payline!M$5/10,COUNTIF(M237:M239,$AO$1))+MIN(Payline!M$4/10,COUNTIF(M238:M240,$AO$1))+MIN(Payline!M$3/10,COUNTIF(M239:M241,$AO$1)),"")</f>
        <v/>
      </c>
      <c r="AS239" s="43" t="str">
        <f>IF($I239&lt;G$14,MIN(Payline!N$5/10,COUNTIF(N237:N239,$AO$1))+MIN(Payline!N$4/10,COUNTIF(N238:N240,$AO$1))+MIN(Payline!N$3/10,COUNTIF(N239:N241,$AO$1)),"")</f>
        <v/>
      </c>
      <c r="AT239" s="46">
        <v>235</v>
      </c>
      <c r="AU239" s="43" t="str">
        <f>IF($I239&lt;C$14,MIN(Payline!J$5/10,COUNTIF(J237:J239,$AU$1))+MIN(Payline!J$4/10,COUNTIF(J238:J240,$AU$1))+MIN(Payline!J$3/10,COUNTIF(J239:J241,$AU$1)),"")</f>
        <v/>
      </c>
      <c r="AV239" s="43" t="str">
        <f>IF($I239&lt;D$14,MIN(Payline!K$5/10,COUNTIF(K237:K239,$AU$1))+MIN(Payline!K$4/10,COUNTIF(K238:K240,$AU$1))+MIN(Payline!K$3/10,COUNTIF(K239:K241,$AU$1)),"")</f>
        <v/>
      </c>
      <c r="AW239" s="43" t="str">
        <f>IF($I239&lt;E$14,MIN(Payline!L$5/10,COUNTIF(L237:L239,$AU$1))+MIN(Payline!L$4/10,COUNTIF(L238:L240,$AU$1))+MIN(Payline!L$3/10,COUNTIF(L239:L241,$AU$1)),"")</f>
        <v/>
      </c>
      <c r="AX239" s="43" t="str">
        <f>IF($I239&lt;F$14,MIN(Payline!M$5/10,COUNTIF(M237:M239,$AU$1))+MIN(Payline!M$4/10,COUNTIF(M238:M240,$AU$1))+MIN(Payline!M$3/10,COUNTIF(M239:M241,$AU$1)),"")</f>
        <v/>
      </c>
      <c r="AY239" s="43" t="str">
        <f>IF($I239&lt;G$14,MIN(Payline!N$5/10,COUNTIF(N237:N239,$AU$1))+MIN(Payline!N$4/10,COUNTIF(N238:N240,$AU$1))+MIN(Payline!N$3/10,COUNTIF(N239:N241,$AU$1)),"")</f>
        <v/>
      </c>
      <c r="AZ239" s="46">
        <v>235</v>
      </c>
      <c r="BA239" s="43" t="str">
        <f>IF($I239&lt;C$14,MIN(Payline!J$5/10,COUNTIF(J237:J239,$BA$1))+MIN(Payline!J$4/10,COUNTIF(J238:J240,$BA$1))+MIN(Payline!J$3/10,COUNTIF(J239:J241,$BA$1)),"")</f>
        <v/>
      </c>
      <c r="BB239" s="43" t="str">
        <f>IF($I239&lt;D$14,MIN(Payline!K$5/10,COUNTIF(K237:K239,$BA$1))+MIN(Payline!K$4/10,COUNTIF(K238:K240,$BA$1))+MIN(Payline!K$3/10,COUNTIF(K239:K241,$BA$1)),"")</f>
        <v/>
      </c>
      <c r="BC239" s="43" t="str">
        <f>IF($I239&lt;E$14,MIN(Payline!L$5/10,COUNTIF(L237:L239,$BA$1))+MIN(Payline!L$4/10,COUNTIF(L238:L240,$BA$1))+MIN(Payline!L$3/10,COUNTIF(L239:L241,$BA$1)),"")</f>
        <v/>
      </c>
      <c r="BD239" s="43" t="str">
        <f>IF($I239&lt;F$14,MIN(Payline!M$5/10,COUNTIF(M237:M239,$BA$1))+MIN(Payline!M$4/10,COUNTIF(M238:M240,$BA$1))+MIN(Payline!M$3/10,COUNTIF(M239:M241,$BA$1)),"")</f>
        <v/>
      </c>
      <c r="BE239" s="43" t="str">
        <f>IF($I239&lt;G$14,MIN(Payline!N$5/10,COUNTIF(N237:N239,$BA$1))+MIN(Payline!N$4/10,COUNTIF(N238:N240,$BA$1))+MIN(Payline!N$3/10,COUNTIF(N239:N241,$BA$1)),"")</f>
        <v/>
      </c>
      <c r="BF239" s="46">
        <v>235</v>
      </c>
      <c r="BG239" s="43" t="str">
        <f>IF($I239&lt;C$14,MIN(Payline!J$5/10,COUNTIF(J237:J239,$BG$1))+MIN(Payline!J$4/10,COUNTIF(J238:J240,$BG$1))+MIN(Payline!J$3/10,COUNTIF(J239:J241,$BG$1)),"")</f>
        <v/>
      </c>
      <c r="BH239" s="43" t="str">
        <f>IF($I239&lt;D$14,MIN(Payline!K$5/10,COUNTIF(K237:K239,$BG$1))+MIN(Payline!K$4/10,COUNTIF(K238:K240,$BG$1))+MIN(Payline!K$3/10,COUNTIF(K239:K241,$BG$1)),"")</f>
        <v/>
      </c>
      <c r="BI239" s="43" t="str">
        <f>IF($I239&lt;E$14,MIN(Payline!L$5/10,COUNTIF(L237:L239,$BG$1))+MIN(Payline!L$4/10,COUNTIF(L238:L240,$BG$1))+MIN(Payline!L$3/10,COUNTIF(L239:L241,$BG$1)),"")</f>
        <v/>
      </c>
      <c r="BJ239" s="43" t="str">
        <f>IF($I239&lt;F$14,MIN(Payline!M$5/10,COUNTIF(M237:M239,$BG$1))+MIN(Payline!M$4/10,COUNTIF(M238:M240,$BG$1))+MIN(Payline!M$3/10,COUNTIF(M239:M241,$BG$1)),"")</f>
        <v/>
      </c>
      <c r="BK239" s="43" t="str">
        <f>IF($I239&lt;G$14,MIN(Payline!N$5/10,COUNTIF(N237:N239,$BG$1))+MIN(Payline!N$4/10,COUNTIF(N238:N240,$BG$1))+MIN(Payline!N$3/10,COUNTIF(N239:N241,$BG$1)),"")</f>
        <v/>
      </c>
      <c r="BL239" s="46">
        <v>235</v>
      </c>
      <c r="BM239" s="43" t="str">
        <f>IF($I239&lt;C$14,MIN(Payline!J$5/10,COUNTIF(J237:J239,$BM$1))+MIN(Payline!J$4/10,COUNTIF(J238:J240,$BM$1))+MIN(Payline!J$3/10,COUNTIF(J239:J241,$BM$1)),"")</f>
        <v/>
      </c>
      <c r="BN239" s="43" t="str">
        <f>IF($I239&lt;D$14,MIN(Payline!K$5/10,COUNTIF(K237:K239,$BM$1))+MIN(Payline!K$4/10,COUNTIF(K238:K240,$BM$1))+MIN(Payline!K$3/10,COUNTIF(K239:K241,$BM$1)),"")</f>
        <v/>
      </c>
      <c r="BO239" s="43" t="str">
        <f>IF($I239&lt;E$14,MIN(Payline!L$5/10,COUNTIF(L237:L239,$BM$1))+MIN(Payline!L$4/10,COUNTIF(L238:L240,$BM$1))+MIN(Payline!L$3/10,COUNTIF(L239:L241,$BM$1)),"")</f>
        <v/>
      </c>
      <c r="BP239" s="43" t="str">
        <f>IF($I239&lt;F$14,MIN(Payline!M$5/10,COUNTIF(M237:M239,$BM$1))+MIN(Payline!M$4/10,COUNTIF(M238:M240,$BM$1))+MIN(Payline!M$3/10,COUNTIF(M239:M241,$BM$1)),"")</f>
        <v/>
      </c>
      <c r="BQ239" s="161" t="str">
        <f>IF($I239&lt;G$14,MIN(Payline!N$5/10,COUNTIF(N237:N239,$BM$1))+MIN(Payline!N$4/10,COUNTIF(N238:N240,$BM$1))+MIN(Payline!N$3/10,COUNTIF(N239:N241,$BM$1)),"")</f>
        <v/>
      </c>
    </row>
    <row r="240" spans="1:69">
      <c r="A240" s="90" t="s">
        <v>12</v>
      </c>
      <c r="B240" s="63">
        <v>2</v>
      </c>
      <c r="C240" s="90">
        <f t="shared" ca="1" si="60"/>
        <v>10.7</v>
      </c>
      <c r="D240" s="43">
        <f t="shared" ca="1" si="60"/>
        <v>10.5</v>
      </c>
      <c r="E240" s="43">
        <f t="shared" ca="1" si="60"/>
        <v>10.7</v>
      </c>
      <c r="F240" s="43">
        <f t="shared" ca="1" si="60"/>
        <v>10.8</v>
      </c>
      <c r="G240" s="89">
        <f t="shared" ca="1" si="60"/>
        <v>10.7</v>
      </c>
      <c r="I240" s="84">
        <v>236</v>
      </c>
      <c r="J240" s="83"/>
      <c r="K240" s="83"/>
      <c r="L240" s="83"/>
      <c r="M240" s="83"/>
      <c r="N240" s="83"/>
      <c r="P240" s="46">
        <v>236</v>
      </c>
      <c r="Q240" s="43" t="str">
        <f>IF($I240&lt;C$14,MIN(Payline!J$5/10,COUNTIF(J238:J240,$Q$1))+MIN(Payline!J$4/10,COUNTIF(J239:J241,$Q$1))+MIN(Payline!J$3/10,COUNTIF(J240:J242,$Q$1)),"")</f>
        <v/>
      </c>
      <c r="R240" s="43" t="str">
        <f>IF($I240&lt;D$14,MIN(Payline!K$5/10,COUNTIF(K238:K240,$Q$1))+MIN(Payline!K$4/10,COUNTIF(K239:K241,$Q$1))+MIN(Payline!K$3/10,COUNTIF(K240:K242,$Q$1)),"")</f>
        <v/>
      </c>
      <c r="S240" s="43" t="str">
        <f>IF($I240&lt;E$14,MIN(Payline!L$5/10,COUNTIF(L238:L240,$Q$1))+MIN(Payline!L$4/10,COUNTIF(L239:L241,$Q$1))+MIN(Payline!L$3/10,COUNTIF(L240:L242,$Q$1)),"")</f>
        <v/>
      </c>
      <c r="T240" s="43" t="str">
        <f>IF($I240&lt;F$14,MIN(Payline!M$5/10,COUNTIF(M238:M240,$Q$1))+MIN(Payline!M$4/10,COUNTIF(M239:M241,$Q$1))+MIN(Payline!M$3/10,COUNTIF(M240:M242,$Q$1)),"")</f>
        <v/>
      </c>
      <c r="U240" s="43" t="str">
        <f>IF($I240&lt;G$14,MIN(Payline!N$5/10,COUNTIF(N238:N240,$Q$1))+MIN(Payline!N$4/10,COUNTIF(N239:N241,$Q$1))+MIN(Payline!N$3/10,COUNTIF(N240:N242,$Q$1)),"")</f>
        <v/>
      </c>
      <c r="V240" s="46">
        <v>236</v>
      </c>
      <c r="W240" s="43" t="str">
        <f>IF($I240&lt;C$14,MIN(Payline!J$5/10,COUNTIF(J238:J240,$W$1))+MIN(Payline!J$4/10,COUNTIF(J239:J241,$W$1))+MIN(Payline!J$3/10,COUNTIF(J240:J242,$W$1)),"")</f>
        <v/>
      </c>
      <c r="X240" s="43" t="str">
        <f>IF($I240&lt;D$14,MIN(Payline!K$5/10,COUNTIF(K238:K240,$W$1))+MIN(Payline!K$4/10,COUNTIF(K239:K241,$W$1))+MIN(Payline!K$3/10,COUNTIF(K240:K242,$W$1)),"")</f>
        <v/>
      </c>
      <c r="Y240" s="43" t="str">
        <f>IF($I240&lt;E$14,MIN(Payline!L$5/10,COUNTIF(L238:L240,$W$1))+MIN(Payline!L$4/10,COUNTIF(L239:L241,$W$1))+MIN(Payline!L$3/10,COUNTIF(L240:L242,$W$1)),"")</f>
        <v/>
      </c>
      <c r="Z240" s="43" t="str">
        <f>IF($I240&lt;F$14,MIN(Payline!M$5/10,COUNTIF(M238:M240,$W$1))+MIN(Payline!M$4/10,COUNTIF(M239:M241,$W$1))+MIN(Payline!M$3/10,COUNTIF(M240:M242,$W$1)),"")</f>
        <v/>
      </c>
      <c r="AA240" s="43" t="str">
        <f>IF($I240&lt;G$14,MIN(Payline!N$5/10,COUNTIF(N238:N240,$W$1))+MIN(Payline!N$4/10,COUNTIF(N239:N241,$W$1))+MIN(Payline!N$3/10,COUNTIF(N240:N242,$W$1)),"")</f>
        <v/>
      </c>
      <c r="AB240" s="46">
        <v>236</v>
      </c>
      <c r="AC240" s="43" t="str">
        <f>IF($I240&lt;C$14,MIN(Payline!J$5/10,COUNTIF(J238:J240,$AC$1))+MIN(Payline!J$4/10,COUNTIF(J239:J241,$AC$1))+MIN(Payline!J$3/10,COUNTIF(J240:J242,$AC$1)),"")</f>
        <v/>
      </c>
      <c r="AD240" s="43" t="str">
        <f>IF($I240&lt;D$14,MIN(Payline!K$5/10,COUNTIF(K238:K240,$AC$1))+MIN(Payline!K$4/10,COUNTIF(K239:K241,$AC$1))+MIN(Payline!K$3/10,COUNTIF(K240:K242,$AC$1)),"")</f>
        <v/>
      </c>
      <c r="AE240" s="43" t="str">
        <f>IF($I240&lt;E$14,MIN(Payline!L$5/10,COUNTIF(L238:L240,$AC$1))+MIN(Payline!L$4/10,COUNTIF(L239:L241,$AC$1))+MIN(Payline!L$3/10,COUNTIF(L240:L242,$AC$1)),"")</f>
        <v/>
      </c>
      <c r="AF240" s="43" t="str">
        <f>IF($I240&lt;F$14,MIN(Payline!M$5/10,COUNTIF(M238:M240,$AC$1))+MIN(Payline!M$4/10,COUNTIF(M239:M241,$AC$1))+MIN(Payline!M$3/10,COUNTIF(M240:M242,$AC$1)),"")</f>
        <v/>
      </c>
      <c r="AG240" s="43" t="str">
        <f>IF($I240&lt;G$14,MIN(Payline!N$5/10,COUNTIF(N238:N240,$AC$1))+MIN(Payline!N$4/10,COUNTIF(N239:N241,$AC$1))+MIN(Payline!N$3/10,COUNTIF(N240:N242,$AC$1)),"")</f>
        <v/>
      </c>
      <c r="AH240" s="46">
        <v>236</v>
      </c>
      <c r="AI240" s="43" t="str">
        <f>IF($I240&lt;C$14,MIN(Payline!J$5/10,COUNTIF(J238:J240,$AI$1))+MIN(Payline!J$4/10,COUNTIF(J239:J241,$AI$1))+MIN(Payline!J$3/10,COUNTIF(J240:J242,$AI$1)),"")</f>
        <v/>
      </c>
      <c r="AJ240" s="43" t="str">
        <f>IF($I240&lt;D$14,MIN(Payline!K$5/10,COUNTIF(K238:K240,$AI$1))+MIN(Payline!K$4/10,COUNTIF(K239:K241,$AI$1))+MIN(Payline!K$3/10,COUNTIF(K240:K242,$AI$1)),"")</f>
        <v/>
      </c>
      <c r="AK240" s="43" t="str">
        <f>IF($I240&lt;E$14,MIN(Payline!L$5/10,COUNTIF(L238:L240,$AI$1))+MIN(Payline!L$4/10,COUNTIF(L239:L241,$AI$1))+MIN(Payline!L$3/10,COUNTIF(L240:L242,$AI$1)),"")</f>
        <v/>
      </c>
      <c r="AL240" s="43" t="str">
        <f>IF($I240&lt;F$14,MIN(Payline!M$5/10,COUNTIF(M238:M240,$AI$1))+MIN(Payline!M$4/10,COUNTIF(M239:M241,$AI$1))+MIN(Payline!M$3/10,COUNTIF(M240:M242,$AI$1)),"")</f>
        <v/>
      </c>
      <c r="AM240" s="43" t="str">
        <f>IF($I240&lt;G$14,MIN(Payline!N$5/10,COUNTIF(N238:N240,$AI$1))+MIN(Payline!N$4/10,COUNTIF(N239:N241,$AI$1))+MIN(Payline!N$3/10,COUNTIF(N240:N242,$AI$1)),"")</f>
        <v/>
      </c>
      <c r="AN240" s="46">
        <v>236</v>
      </c>
      <c r="AO240" s="43" t="str">
        <f>IF($I240&lt;C$14,MIN(Payline!J$5/10,COUNTIF(J238:J240,$AO$1))+MIN(Payline!J$4/10,COUNTIF(J239:J241,$AO$1))+MIN(Payline!J$3/10,COUNTIF(J240:J242,$AO$1)),"")</f>
        <v/>
      </c>
      <c r="AP240" s="43" t="str">
        <f>IF($I240&lt;D$14,MIN(Payline!K$5/10,COUNTIF(K238:K240,$AO$1))+MIN(Payline!K$4/10,COUNTIF(K239:K241,$AO$1))+MIN(Payline!K$3/10,COUNTIF(K240:K242,$AO$1)),"")</f>
        <v/>
      </c>
      <c r="AQ240" s="43" t="str">
        <f>IF($I240&lt;E$14,MIN(Payline!L$5/10,COUNTIF(L238:L240,$AO$1))+MIN(Payline!L$4/10,COUNTIF(L239:L241,$AO$1))+MIN(Payline!L$3/10,COUNTIF(L240:L242,$AO$1)),"")</f>
        <v/>
      </c>
      <c r="AR240" s="43" t="str">
        <f>IF($I240&lt;F$14,MIN(Payline!M$5/10,COUNTIF(M238:M240,$AO$1))+MIN(Payline!M$4/10,COUNTIF(M239:M241,$AO$1))+MIN(Payline!M$3/10,COUNTIF(M240:M242,$AO$1)),"")</f>
        <v/>
      </c>
      <c r="AS240" s="43" t="str">
        <f>IF($I240&lt;G$14,MIN(Payline!N$5/10,COUNTIF(N238:N240,$AO$1))+MIN(Payline!N$4/10,COUNTIF(N239:N241,$AO$1))+MIN(Payline!N$3/10,COUNTIF(N240:N242,$AO$1)),"")</f>
        <v/>
      </c>
      <c r="AT240" s="46">
        <v>236</v>
      </c>
      <c r="AU240" s="43" t="str">
        <f>IF($I240&lt;C$14,MIN(Payline!J$5/10,COUNTIF(J238:J240,$AU$1))+MIN(Payline!J$4/10,COUNTIF(J239:J241,$AU$1))+MIN(Payline!J$3/10,COUNTIF(J240:J242,$AU$1)),"")</f>
        <v/>
      </c>
      <c r="AV240" s="43" t="str">
        <f>IF($I240&lt;D$14,MIN(Payline!K$5/10,COUNTIF(K238:K240,$AU$1))+MIN(Payline!K$4/10,COUNTIF(K239:K241,$AU$1))+MIN(Payline!K$3/10,COUNTIF(K240:K242,$AU$1)),"")</f>
        <v/>
      </c>
      <c r="AW240" s="43" t="str">
        <f>IF($I240&lt;E$14,MIN(Payline!L$5/10,COUNTIF(L238:L240,$AU$1))+MIN(Payline!L$4/10,COUNTIF(L239:L241,$AU$1))+MIN(Payline!L$3/10,COUNTIF(L240:L242,$AU$1)),"")</f>
        <v/>
      </c>
      <c r="AX240" s="43" t="str">
        <f>IF($I240&lt;F$14,MIN(Payline!M$5/10,COUNTIF(M238:M240,$AU$1))+MIN(Payline!M$4/10,COUNTIF(M239:M241,$AU$1))+MIN(Payline!M$3/10,COUNTIF(M240:M242,$AU$1)),"")</f>
        <v/>
      </c>
      <c r="AY240" s="43" t="str">
        <f>IF($I240&lt;G$14,MIN(Payline!N$5/10,COUNTIF(N238:N240,$AU$1))+MIN(Payline!N$4/10,COUNTIF(N239:N241,$AU$1))+MIN(Payline!N$3/10,COUNTIF(N240:N242,$AU$1)),"")</f>
        <v/>
      </c>
      <c r="AZ240" s="46">
        <v>236</v>
      </c>
      <c r="BA240" s="43" t="str">
        <f>IF($I240&lt;C$14,MIN(Payline!J$5/10,COUNTIF(J238:J240,$BA$1))+MIN(Payline!J$4/10,COUNTIF(J239:J241,$BA$1))+MIN(Payline!J$3/10,COUNTIF(J240:J242,$BA$1)),"")</f>
        <v/>
      </c>
      <c r="BB240" s="43" t="str">
        <f>IF($I240&lt;D$14,MIN(Payline!K$5/10,COUNTIF(K238:K240,$BA$1))+MIN(Payline!K$4/10,COUNTIF(K239:K241,$BA$1))+MIN(Payline!K$3/10,COUNTIF(K240:K242,$BA$1)),"")</f>
        <v/>
      </c>
      <c r="BC240" s="43" t="str">
        <f>IF($I240&lt;E$14,MIN(Payline!L$5/10,COUNTIF(L238:L240,$BA$1))+MIN(Payline!L$4/10,COUNTIF(L239:L241,$BA$1))+MIN(Payline!L$3/10,COUNTIF(L240:L242,$BA$1)),"")</f>
        <v/>
      </c>
      <c r="BD240" s="43" t="str">
        <f>IF($I240&lt;F$14,MIN(Payline!M$5/10,COUNTIF(M238:M240,$BA$1))+MIN(Payline!M$4/10,COUNTIF(M239:M241,$BA$1))+MIN(Payline!M$3/10,COUNTIF(M240:M242,$BA$1)),"")</f>
        <v/>
      </c>
      <c r="BE240" s="43" t="str">
        <f>IF($I240&lt;G$14,MIN(Payline!N$5/10,COUNTIF(N238:N240,$BA$1))+MIN(Payline!N$4/10,COUNTIF(N239:N241,$BA$1))+MIN(Payline!N$3/10,COUNTIF(N240:N242,$BA$1)),"")</f>
        <v/>
      </c>
      <c r="BF240" s="46">
        <v>236</v>
      </c>
      <c r="BG240" s="43" t="str">
        <f>IF($I240&lt;C$14,MIN(Payline!J$5/10,COUNTIF(J238:J240,$BG$1))+MIN(Payline!J$4/10,COUNTIF(J239:J241,$BG$1))+MIN(Payline!J$3/10,COUNTIF(J240:J242,$BG$1)),"")</f>
        <v/>
      </c>
      <c r="BH240" s="43" t="str">
        <f>IF($I240&lt;D$14,MIN(Payline!K$5/10,COUNTIF(K238:K240,$BG$1))+MIN(Payline!K$4/10,COUNTIF(K239:K241,$BG$1))+MIN(Payline!K$3/10,COUNTIF(K240:K242,$BG$1)),"")</f>
        <v/>
      </c>
      <c r="BI240" s="43" t="str">
        <f>IF($I240&lt;E$14,MIN(Payline!L$5/10,COUNTIF(L238:L240,$BG$1))+MIN(Payline!L$4/10,COUNTIF(L239:L241,$BG$1))+MIN(Payline!L$3/10,COUNTIF(L240:L242,$BG$1)),"")</f>
        <v/>
      </c>
      <c r="BJ240" s="43" t="str">
        <f>IF($I240&lt;F$14,MIN(Payline!M$5/10,COUNTIF(M238:M240,$BG$1))+MIN(Payline!M$4/10,COUNTIF(M239:M241,$BG$1))+MIN(Payline!M$3/10,COUNTIF(M240:M242,$BG$1)),"")</f>
        <v/>
      </c>
      <c r="BK240" s="43" t="str">
        <f>IF($I240&lt;G$14,MIN(Payline!N$5/10,COUNTIF(N238:N240,$BG$1))+MIN(Payline!N$4/10,COUNTIF(N239:N241,$BG$1))+MIN(Payline!N$3/10,COUNTIF(N240:N242,$BG$1)),"")</f>
        <v/>
      </c>
      <c r="BL240" s="46">
        <v>236</v>
      </c>
      <c r="BM240" s="43" t="str">
        <f>IF($I240&lt;C$14,MIN(Payline!J$5/10,COUNTIF(J238:J240,$BM$1))+MIN(Payline!J$4/10,COUNTIF(J239:J241,$BM$1))+MIN(Payline!J$3/10,COUNTIF(J240:J242,$BM$1)),"")</f>
        <v/>
      </c>
      <c r="BN240" s="43" t="str">
        <f>IF($I240&lt;D$14,MIN(Payline!K$5/10,COUNTIF(K238:K240,$BM$1))+MIN(Payline!K$4/10,COUNTIF(K239:K241,$BM$1))+MIN(Payline!K$3/10,COUNTIF(K240:K242,$BM$1)),"")</f>
        <v/>
      </c>
      <c r="BO240" s="43" t="str">
        <f>IF($I240&lt;E$14,MIN(Payline!L$5/10,COUNTIF(L238:L240,$BM$1))+MIN(Payline!L$4/10,COUNTIF(L239:L241,$BM$1))+MIN(Payline!L$3/10,COUNTIF(L240:L242,$BM$1)),"")</f>
        <v/>
      </c>
      <c r="BP240" s="43" t="str">
        <f>IF($I240&lt;F$14,MIN(Payline!M$5/10,COUNTIF(M238:M240,$BM$1))+MIN(Payline!M$4/10,COUNTIF(M239:M241,$BM$1))+MIN(Payline!M$3/10,COUNTIF(M240:M242,$BM$1)),"")</f>
        <v/>
      </c>
      <c r="BQ240" s="161" t="str">
        <f>IF($I240&lt;G$14,MIN(Payline!N$5/10,COUNTIF(N238:N240,$BM$1))+MIN(Payline!N$4/10,COUNTIF(N239:N241,$BM$1))+MIN(Payline!N$3/10,COUNTIF(N240:N242,$BM$1)),"")</f>
        <v/>
      </c>
    </row>
    <row r="241" spans="1:69">
      <c r="A241" s="90" t="s">
        <v>11</v>
      </c>
      <c r="B241" s="63">
        <v>3</v>
      </c>
      <c r="C241" s="90">
        <f t="shared" ca="1" si="60"/>
        <v>9.1999999999999993</v>
      </c>
      <c r="D241" s="43">
        <f t="shared" ca="1" si="60"/>
        <v>9</v>
      </c>
      <c r="E241" s="43">
        <f t="shared" ca="1" si="60"/>
        <v>9.1999999999999993</v>
      </c>
      <c r="F241" s="43">
        <f t="shared" ca="1" si="60"/>
        <v>8.8000000000000007</v>
      </c>
      <c r="G241" s="89">
        <f t="shared" ca="1" si="60"/>
        <v>9.1999999999999993</v>
      </c>
      <c r="I241" s="84">
        <v>237</v>
      </c>
      <c r="J241" s="83"/>
      <c r="K241" s="83"/>
      <c r="L241" s="83"/>
      <c r="M241" s="83"/>
      <c r="N241" s="83"/>
      <c r="P241" s="46">
        <v>237</v>
      </c>
      <c r="Q241" s="43" t="str">
        <f>IF($I241&lt;C$14,MIN(Payline!J$5/10,COUNTIF(J239:J241,$Q$1))+MIN(Payline!J$4/10,COUNTIF(J240:J242,$Q$1))+MIN(Payline!J$3/10,COUNTIF(J241:J243,$Q$1)),"")</f>
        <v/>
      </c>
      <c r="R241" s="43" t="str">
        <f>IF($I241&lt;D$14,MIN(Payline!K$5/10,COUNTIF(K239:K241,$Q$1))+MIN(Payline!K$4/10,COUNTIF(K240:K242,$Q$1))+MIN(Payline!K$3/10,COUNTIF(K241:K243,$Q$1)),"")</f>
        <v/>
      </c>
      <c r="S241" s="43" t="str">
        <f>IF($I241&lt;E$14,MIN(Payline!L$5/10,COUNTIF(L239:L241,$Q$1))+MIN(Payline!L$4/10,COUNTIF(L240:L242,$Q$1))+MIN(Payline!L$3/10,COUNTIF(L241:L243,$Q$1)),"")</f>
        <v/>
      </c>
      <c r="T241" s="43" t="str">
        <f>IF($I241&lt;F$14,MIN(Payline!M$5/10,COUNTIF(M239:M241,$Q$1))+MIN(Payline!M$4/10,COUNTIF(M240:M242,$Q$1))+MIN(Payline!M$3/10,COUNTIF(M241:M243,$Q$1)),"")</f>
        <v/>
      </c>
      <c r="U241" s="43" t="str">
        <f>IF($I241&lt;G$14,MIN(Payline!N$5/10,COUNTIF(N239:N241,$Q$1))+MIN(Payline!N$4/10,COUNTIF(N240:N242,$Q$1))+MIN(Payline!N$3/10,COUNTIF(N241:N243,$Q$1)),"")</f>
        <v/>
      </c>
      <c r="V241" s="46">
        <v>237</v>
      </c>
      <c r="W241" s="43" t="str">
        <f>IF($I241&lt;C$14,MIN(Payline!J$5/10,COUNTIF(J239:J241,$W$1))+MIN(Payline!J$4/10,COUNTIF(J240:J242,$W$1))+MIN(Payline!J$3/10,COUNTIF(J241:J243,$W$1)),"")</f>
        <v/>
      </c>
      <c r="X241" s="43" t="str">
        <f>IF($I241&lt;D$14,MIN(Payline!K$5/10,COUNTIF(K239:K241,$W$1))+MIN(Payline!K$4/10,COUNTIF(K240:K242,$W$1))+MIN(Payline!K$3/10,COUNTIF(K241:K243,$W$1)),"")</f>
        <v/>
      </c>
      <c r="Y241" s="43" t="str">
        <f>IF($I241&lt;E$14,MIN(Payline!L$5/10,COUNTIF(L239:L241,$W$1))+MIN(Payline!L$4/10,COUNTIF(L240:L242,$W$1))+MIN(Payline!L$3/10,COUNTIF(L241:L243,$W$1)),"")</f>
        <v/>
      </c>
      <c r="Z241" s="43" t="str">
        <f>IF($I241&lt;F$14,MIN(Payline!M$5/10,COUNTIF(M239:M241,$W$1))+MIN(Payline!M$4/10,COUNTIF(M240:M242,$W$1))+MIN(Payline!M$3/10,COUNTIF(M241:M243,$W$1)),"")</f>
        <v/>
      </c>
      <c r="AA241" s="43" t="str">
        <f>IF($I241&lt;G$14,MIN(Payline!N$5/10,COUNTIF(N239:N241,$W$1))+MIN(Payline!N$4/10,COUNTIF(N240:N242,$W$1))+MIN(Payline!N$3/10,COUNTIF(N241:N243,$W$1)),"")</f>
        <v/>
      </c>
      <c r="AB241" s="46">
        <v>237</v>
      </c>
      <c r="AC241" s="43" t="str">
        <f>IF($I241&lt;C$14,MIN(Payline!J$5/10,COUNTIF(J239:J241,$AC$1))+MIN(Payline!J$4/10,COUNTIF(J240:J242,$AC$1))+MIN(Payline!J$3/10,COUNTIF(J241:J243,$AC$1)),"")</f>
        <v/>
      </c>
      <c r="AD241" s="43" t="str">
        <f>IF($I241&lt;D$14,MIN(Payline!K$5/10,COUNTIF(K239:K241,$AC$1))+MIN(Payline!K$4/10,COUNTIF(K240:K242,$AC$1))+MIN(Payline!K$3/10,COUNTIF(K241:K243,$AC$1)),"")</f>
        <v/>
      </c>
      <c r="AE241" s="43" t="str">
        <f>IF($I241&lt;E$14,MIN(Payline!L$5/10,COUNTIF(L239:L241,$AC$1))+MIN(Payline!L$4/10,COUNTIF(L240:L242,$AC$1))+MIN(Payline!L$3/10,COUNTIF(L241:L243,$AC$1)),"")</f>
        <v/>
      </c>
      <c r="AF241" s="43" t="str">
        <f>IF($I241&lt;F$14,MIN(Payline!M$5/10,COUNTIF(M239:M241,$AC$1))+MIN(Payline!M$4/10,COUNTIF(M240:M242,$AC$1))+MIN(Payline!M$3/10,COUNTIF(M241:M243,$AC$1)),"")</f>
        <v/>
      </c>
      <c r="AG241" s="43" t="str">
        <f>IF($I241&lt;G$14,MIN(Payline!N$5/10,COUNTIF(N239:N241,$AC$1))+MIN(Payline!N$4/10,COUNTIF(N240:N242,$AC$1))+MIN(Payline!N$3/10,COUNTIF(N241:N243,$AC$1)),"")</f>
        <v/>
      </c>
      <c r="AH241" s="46">
        <v>237</v>
      </c>
      <c r="AI241" s="43" t="str">
        <f>IF($I241&lt;C$14,MIN(Payline!J$5/10,COUNTIF(J239:J241,$AI$1))+MIN(Payline!J$4/10,COUNTIF(J240:J242,$AI$1))+MIN(Payline!J$3/10,COUNTIF(J241:J243,$AI$1)),"")</f>
        <v/>
      </c>
      <c r="AJ241" s="43" t="str">
        <f>IF($I241&lt;D$14,MIN(Payline!K$5/10,COUNTIF(K239:K241,$AI$1))+MIN(Payline!K$4/10,COUNTIF(K240:K242,$AI$1))+MIN(Payline!K$3/10,COUNTIF(K241:K243,$AI$1)),"")</f>
        <v/>
      </c>
      <c r="AK241" s="43" t="str">
        <f>IF($I241&lt;E$14,MIN(Payline!L$5/10,COUNTIF(L239:L241,$AI$1))+MIN(Payline!L$4/10,COUNTIF(L240:L242,$AI$1))+MIN(Payline!L$3/10,COUNTIF(L241:L243,$AI$1)),"")</f>
        <v/>
      </c>
      <c r="AL241" s="43" t="str">
        <f>IF($I241&lt;F$14,MIN(Payline!M$5/10,COUNTIF(M239:M241,$AI$1))+MIN(Payline!M$4/10,COUNTIF(M240:M242,$AI$1))+MIN(Payline!M$3/10,COUNTIF(M241:M243,$AI$1)),"")</f>
        <v/>
      </c>
      <c r="AM241" s="43" t="str">
        <f>IF($I241&lt;G$14,MIN(Payline!N$5/10,COUNTIF(N239:N241,$AI$1))+MIN(Payline!N$4/10,COUNTIF(N240:N242,$AI$1))+MIN(Payline!N$3/10,COUNTIF(N241:N243,$AI$1)),"")</f>
        <v/>
      </c>
      <c r="AN241" s="46">
        <v>237</v>
      </c>
      <c r="AO241" s="43" t="str">
        <f>IF($I241&lt;C$14,MIN(Payline!J$5/10,COUNTIF(J239:J241,$AO$1))+MIN(Payline!J$4/10,COUNTIF(J240:J242,$AO$1))+MIN(Payline!J$3/10,COUNTIF(J241:J243,$AO$1)),"")</f>
        <v/>
      </c>
      <c r="AP241" s="43" t="str">
        <f>IF($I241&lt;D$14,MIN(Payline!K$5/10,COUNTIF(K239:K241,$AO$1))+MIN(Payline!K$4/10,COUNTIF(K240:K242,$AO$1))+MIN(Payline!K$3/10,COUNTIF(K241:K243,$AO$1)),"")</f>
        <v/>
      </c>
      <c r="AQ241" s="43" t="str">
        <f>IF($I241&lt;E$14,MIN(Payline!L$5/10,COUNTIF(L239:L241,$AO$1))+MIN(Payline!L$4/10,COUNTIF(L240:L242,$AO$1))+MIN(Payline!L$3/10,COUNTIF(L241:L243,$AO$1)),"")</f>
        <v/>
      </c>
      <c r="AR241" s="43" t="str">
        <f>IF($I241&lt;F$14,MIN(Payline!M$5/10,COUNTIF(M239:M241,$AO$1))+MIN(Payline!M$4/10,COUNTIF(M240:M242,$AO$1))+MIN(Payline!M$3/10,COUNTIF(M241:M243,$AO$1)),"")</f>
        <v/>
      </c>
      <c r="AS241" s="43" t="str">
        <f>IF($I241&lt;G$14,MIN(Payline!N$5/10,COUNTIF(N239:N241,$AO$1))+MIN(Payline!N$4/10,COUNTIF(N240:N242,$AO$1))+MIN(Payline!N$3/10,COUNTIF(N241:N243,$AO$1)),"")</f>
        <v/>
      </c>
      <c r="AT241" s="46">
        <v>237</v>
      </c>
      <c r="AU241" s="43" t="str">
        <f>IF($I241&lt;C$14,MIN(Payline!J$5/10,COUNTIF(J239:J241,$AU$1))+MIN(Payline!J$4/10,COUNTIF(J240:J242,$AU$1))+MIN(Payline!J$3/10,COUNTIF(J241:J243,$AU$1)),"")</f>
        <v/>
      </c>
      <c r="AV241" s="43" t="str">
        <f>IF($I241&lt;D$14,MIN(Payline!K$5/10,COUNTIF(K239:K241,$AU$1))+MIN(Payline!K$4/10,COUNTIF(K240:K242,$AU$1))+MIN(Payline!K$3/10,COUNTIF(K241:K243,$AU$1)),"")</f>
        <v/>
      </c>
      <c r="AW241" s="43" t="str">
        <f>IF($I241&lt;E$14,MIN(Payline!L$5/10,COUNTIF(L239:L241,$AU$1))+MIN(Payline!L$4/10,COUNTIF(L240:L242,$AU$1))+MIN(Payline!L$3/10,COUNTIF(L241:L243,$AU$1)),"")</f>
        <v/>
      </c>
      <c r="AX241" s="43" t="str">
        <f>IF($I241&lt;F$14,MIN(Payline!M$5/10,COUNTIF(M239:M241,$AU$1))+MIN(Payline!M$4/10,COUNTIF(M240:M242,$AU$1))+MIN(Payline!M$3/10,COUNTIF(M241:M243,$AU$1)),"")</f>
        <v/>
      </c>
      <c r="AY241" s="43" t="str">
        <f>IF($I241&lt;G$14,MIN(Payline!N$5/10,COUNTIF(N239:N241,$AU$1))+MIN(Payline!N$4/10,COUNTIF(N240:N242,$AU$1))+MIN(Payline!N$3/10,COUNTIF(N241:N243,$AU$1)),"")</f>
        <v/>
      </c>
      <c r="AZ241" s="46">
        <v>237</v>
      </c>
      <c r="BA241" s="43" t="str">
        <f>IF($I241&lt;C$14,MIN(Payline!J$5/10,COUNTIF(J239:J241,$BA$1))+MIN(Payline!J$4/10,COUNTIF(J240:J242,$BA$1))+MIN(Payline!J$3/10,COUNTIF(J241:J243,$BA$1)),"")</f>
        <v/>
      </c>
      <c r="BB241" s="43" t="str">
        <f>IF($I241&lt;D$14,MIN(Payline!K$5/10,COUNTIF(K239:K241,$BA$1))+MIN(Payline!K$4/10,COUNTIF(K240:K242,$BA$1))+MIN(Payline!K$3/10,COUNTIF(K241:K243,$BA$1)),"")</f>
        <v/>
      </c>
      <c r="BC241" s="43" t="str">
        <f>IF($I241&lt;E$14,MIN(Payline!L$5/10,COUNTIF(L239:L241,$BA$1))+MIN(Payline!L$4/10,COUNTIF(L240:L242,$BA$1))+MIN(Payline!L$3/10,COUNTIF(L241:L243,$BA$1)),"")</f>
        <v/>
      </c>
      <c r="BD241" s="43" t="str">
        <f>IF($I241&lt;F$14,MIN(Payline!M$5/10,COUNTIF(M239:M241,$BA$1))+MIN(Payline!M$4/10,COUNTIF(M240:M242,$BA$1))+MIN(Payline!M$3/10,COUNTIF(M241:M243,$BA$1)),"")</f>
        <v/>
      </c>
      <c r="BE241" s="43" t="str">
        <f>IF($I241&lt;G$14,MIN(Payline!N$5/10,COUNTIF(N239:N241,$BA$1))+MIN(Payline!N$4/10,COUNTIF(N240:N242,$BA$1))+MIN(Payline!N$3/10,COUNTIF(N241:N243,$BA$1)),"")</f>
        <v/>
      </c>
      <c r="BF241" s="46">
        <v>237</v>
      </c>
      <c r="BG241" s="43" t="str">
        <f>IF($I241&lt;C$14,MIN(Payline!J$5/10,COUNTIF(J239:J241,$BG$1))+MIN(Payline!J$4/10,COUNTIF(J240:J242,$BG$1))+MIN(Payline!J$3/10,COUNTIF(J241:J243,$BG$1)),"")</f>
        <v/>
      </c>
      <c r="BH241" s="43" t="str">
        <f>IF($I241&lt;D$14,MIN(Payline!K$5/10,COUNTIF(K239:K241,$BG$1))+MIN(Payline!K$4/10,COUNTIF(K240:K242,$BG$1))+MIN(Payline!K$3/10,COUNTIF(K241:K243,$BG$1)),"")</f>
        <v/>
      </c>
      <c r="BI241" s="43" t="str">
        <f>IF($I241&lt;E$14,MIN(Payline!L$5/10,COUNTIF(L239:L241,$BG$1))+MIN(Payline!L$4/10,COUNTIF(L240:L242,$BG$1))+MIN(Payline!L$3/10,COUNTIF(L241:L243,$BG$1)),"")</f>
        <v/>
      </c>
      <c r="BJ241" s="43" t="str">
        <f>IF($I241&lt;F$14,MIN(Payline!M$5/10,COUNTIF(M239:M241,$BG$1))+MIN(Payline!M$4/10,COUNTIF(M240:M242,$BG$1))+MIN(Payline!M$3/10,COUNTIF(M241:M243,$BG$1)),"")</f>
        <v/>
      </c>
      <c r="BK241" s="43" t="str">
        <f>IF($I241&lt;G$14,MIN(Payline!N$5/10,COUNTIF(N239:N241,$BG$1))+MIN(Payline!N$4/10,COUNTIF(N240:N242,$BG$1))+MIN(Payline!N$3/10,COUNTIF(N241:N243,$BG$1)),"")</f>
        <v/>
      </c>
      <c r="BL241" s="46">
        <v>237</v>
      </c>
      <c r="BM241" s="43" t="str">
        <f>IF($I241&lt;C$14,MIN(Payline!J$5/10,COUNTIF(J239:J241,$BM$1))+MIN(Payline!J$4/10,COUNTIF(J240:J242,$BM$1))+MIN(Payline!J$3/10,COUNTIF(J241:J243,$BM$1)),"")</f>
        <v/>
      </c>
      <c r="BN241" s="43" t="str">
        <f>IF($I241&lt;D$14,MIN(Payline!K$5/10,COUNTIF(K239:K241,$BM$1))+MIN(Payline!K$4/10,COUNTIF(K240:K242,$BM$1))+MIN(Payline!K$3/10,COUNTIF(K241:K243,$BM$1)),"")</f>
        <v/>
      </c>
      <c r="BO241" s="43" t="str">
        <f>IF($I241&lt;E$14,MIN(Payline!L$5/10,COUNTIF(L239:L241,$BM$1))+MIN(Payline!L$4/10,COUNTIF(L240:L242,$BM$1))+MIN(Payline!L$3/10,COUNTIF(L241:L243,$BM$1)),"")</f>
        <v/>
      </c>
      <c r="BP241" s="43" t="str">
        <f>IF($I241&lt;F$14,MIN(Payline!M$5/10,COUNTIF(M239:M241,$BM$1))+MIN(Payline!M$4/10,COUNTIF(M240:M242,$BM$1))+MIN(Payline!M$3/10,COUNTIF(M241:M243,$BM$1)),"")</f>
        <v/>
      </c>
      <c r="BQ241" s="161" t="str">
        <f>IF($I241&lt;G$14,MIN(Payline!N$5/10,COUNTIF(N239:N241,$BM$1))+MIN(Payline!N$4/10,COUNTIF(N240:N242,$BM$1))+MIN(Payline!N$3/10,COUNTIF(N241:N243,$BM$1)),"")</f>
        <v/>
      </c>
    </row>
    <row r="242" spans="1:69">
      <c r="A242" s="90" t="s">
        <v>10</v>
      </c>
      <c r="B242" s="63">
        <v>4</v>
      </c>
      <c r="C242" s="90">
        <f t="shared" ca="1" si="60"/>
        <v>5.9</v>
      </c>
      <c r="D242" s="43">
        <f t="shared" ca="1" si="60"/>
        <v>6.2</v>
      </c>
      <c r="E242" s="43">
        <f t="shared" ca="1" si="60"/>
        <v>5.9</v>
      </c>
      <c r="F242" s="43">
        <f t="shared" ca="1" si="60"/>
        <v>5.9</v>
      </c>
      <c r="G242" s="89">
        <f t="shared" ca="1" si="60"/>
        <v>5.9</v>
      </c>
      <c r="I242" s="84">
        <v>238</v>
      </c>
      <c r="J242" s="83"/>
      <c r="K242" s="83"/>
      <c r="L242" s="83"/>
      <c r="M242" s="83"/>
      <c r="N242" s="83"/>
      <c r="P242" s="46">
        <v>238</v>
      </c>
      <c r="Q242" s="43" t="str">
        <f>IF($I242&lt;C$14,MIN(Payline!J$5/10,COUNTIF(J240:J242,$Q$1))+MIN(Payline!J$4/10,COUNTIF(J241:J243,$Q$1))+MIN(Payline!J$3/10,COUNTIF(J242:J244,$Q$1)),"")</f>
        <v/>
      </c>
      <c r="R242" s="43" t="str">
        <f>IF($I242&lt;D$14,MIN(Payline!K$5/10,COUNTIF(K240:K242,$Q$1))+MIN(Payline!K$4/10,COUNTIF(K241:K243,$Q$1))+MIN(Payline!K$3/10,COUNTIF(K242:K244,$Q$1)),"")</f>
        <v/>
      </c>
      <c r="S242" s="43" t="str">
        <f>IF($I242&lt;E$14,MIN(Payline!L$5/10,COUNTIF(L240:L242,$Q$1))+MIN(Payline!L$4/10,COUNTIF(L241:L243,$Q$1))+MIN(Payline!L$3/10,COUNTIF(L242:L244,$Q$1)),"")</f>
        <v/>
      </c>
      <c r="T242" s="43" t="str">
        <f>IF($I242&lt;F$14,MIN(Payline!M$5/10,COUNTIF(M240:M242,$Q$1))+MIN(Payline!M$4/10,COUNTIF(M241:M243,$Q$1))+MIN(Payline!M$3/10,COUNTIF(M242:M244,$Q$1)),"")</f>
        <v/>
      </c>
      <c r="U242" s="43" t="str">
        <f>IF($I242&lt;G$14,MIN(Payline!N$5/10,COUNTIF(N240:N242,$Q$1))+MIN(Payline!N$4/10,COUNTIF(N241:N243,$Q$1))+MIN(Payline!N$3/10,COUNTIF(N242:N244,$Q$1)),"")</f>
        <v/>
      </c>
      <c r="V242" s="46">
        <v>238</v>
      </c>
      <c r="W242" s="43" t="str">
        <f>IF($I242&lt;C$14,MIN(Payline!J$5/10,COUNTIF(J240:J242,$W$1))+MIN(Payline!J$4/10,COUNTIF(J241:J243,$W$1))+MIN(Payline!J$3/10,COUNTIF(J242:J244,$W$1)),"")</f>
        <v/>
      </c>
      <c r="X242" s="43" t="str">
        <f>IF($I242&lt;D$14,MIN(Payline!K$5/10,COUNTIF(K240:K242,$W$1))+MIN(Payline!K$4/10,COUNTIF(K241:K243,$W$1))+MIN(Payline!K$3/10,COUNTIF(K242:K244,$W$1)),"")</f>
        <v/>
      </c>
      <c r="Y242" s="43" t="str">
        <f>IF($I242&lt;E$14,MIN(Payline!L$5/10,COUNTIF(L240:L242,$W$1))+MIN(Payline!L$4/10,COUNTIF(L241:L243,$W$1))+MIN(Payline!L$3/10,COUNTIF(L242:L244,$W$1)),"")</f>
        <v/>
      </c>
      <c r="Z242" s="43" t="str">
        <f>IF($I242&lt;F$14,MIN(Payline!M$5/10,COUNTIF(M240:M242,$W$1))+MIN(Payline!M$4/10,COUNTIF(M241:M243,$W$1))+MIN(Payline!M$3/10,COUNTIF(M242:M244,$W$1)),"")</f>
        <v/>
      </c>
      <c r="AA242" s="43" t="str">
        <f>IF($I242&lt;G$14,MIN(Payline!N$5/10,COUNTIF(N240:N242,$W$1))+MIN(Payline!N$4/10,COUNTIF(N241:N243,$W$1))+MIN(Payline!N$3/10,COUNTIF(N242:N244,$W$1)),"")</f>
        <v/>
      </c>
      <c r="AB242" s="46">
        <v>238</v>
      </c>
      <c r="AC242" s="43" t="str">
        <f>IF($I242&lt;C$14,MIN(Payline!J$5/10,COUNTIF(J240:J242,$AC$1))+MIN(Payline!J$4/10,COUNTIF(J241:J243,$AC$1))+MIN(Payline!J$3/10,COUNTIF(J242:J244,$AC$1)),"")</f>
        <v/>
      </c>
      <c r="AD242" s="43" t="str">
        <f>IF($I242&lt;D$14,MIN(Payline!K$5/10,COUNTIF(K240:K242,$AC$1))+MIN(Payline!K$4/10,COUNTIF(K241:K243,$AC$1))+MIN(Payline!K$3/10,COUNTIF(K242:K244,$AC$1)),"")</f>
        <v/>
      </c>
      <c r="AE242" s="43" t="str">
        <f>IF($I242&lt;E$14,MIN(Payline!L$5/10,COUNTIF(L240:L242,$AC$1))+MIN(Payline!L$4/10,COUNTIF(L241:L243,$AC$1))+MIN(Payline!L$3/10,COUNTIF(L242:L244,$AC$1)),"")</f>
        <v/>
      </c>
      <c r="AF242" s="43" t="str">
        <f>IF($I242&lt;F$14,MIN(Payline!M$5/10,COUNTIF(M240:M242,$AC$1))+MIN(Payline!M$4/10,COUNTIF(M241:M243,$AC$1))+MIN(Payline!M$3/10,COUNTIF(M242:M244,$AC$1)),"")</f>
        <v/>
      </c>
      <c r="AG242" s="43" t="str">
        <f>IF($I242&lt;G$14,MIN(Payline!N$5/10,COUNTIF(N240:N242,$AC$1))+MIN(Payline!N$4/10,COUNTIF(N241:N243,$AC$1))+MIN(Payline!N$3/10,COUNTIF(N242:N244,$AC$1)),"")</f>
        <v/>
      </c>
      <c r="AH242" s="46">
        <v>238</v>
      </c>
      <c r="AI242" s="43" t="str">
        <f>IF($I242&lt;C$14,MIN(Payline!J$5/10,COUNTIF(J240:J242,$AI$1))+MIN(Payline!J$4/10,COUNTIF(J241:J243,$AI$1))+MIN(Payline!J$3/10,COUNTIF(J242:J244,$AI$1)),"")</f>
        <v/>
      </c>
      <c r="AJ242" s="43" t="str">
        <f>IF($I242&lt;D$14,MIN(Payline!K$5/10,COUNTIF(K240:K242,$AI$1))+MIN(Payline!K$4/10,COUNTIF(K241:K243,$AI$1))+MIN(Payline!K$3/10,COUNTIF(K242:K244,$AI$1)),"")</f>
        <v/>
      </c>
      <c r="AK242" s="43" t="str">
        <f>IF($I242&lt;E$14,MIN(Payline!L$5/10,COUNTIF(L240:L242,$AI$1))+MIN(Payline!L$4/10,COUNTIF(L241:L243,$AI$1))+MIN(Payline!L$3/10,COUNTIF(L242:L244,$AI$1)),"")</f>
        <v/>
      </c>
      <c r="AL242" s="43" t="str">
        <f>IF($I242&lt;F$14,MIN(Payline!M$5/10,COUNTIF(M240:M242,$AI$1))+MIN(Payline!M$4/10,COUNTIF(M241:M243,$AI$1))+MIN(Payline!M$3/10,COUNTIF(M242:M244,$AI$1)),"")</f>
        <v/>
      </c>
      <c r="AM242" s="43" t="str">
        <f>IF($I242&lt;G$14,MIN(Payline!N$5/10,COUNTIF(N240:N242,$AI$1))+MIN(Payline!N$4/10,COUNTIF(N241:N243,$AI$1))+MIN(Payline!N$3/10,COUNTIF(N242:N244,$AI$1)),"")</f>
        <v/>
      </c>
      <c r="AN242" s="46">
        <v>238</v>
      </c>
      <c r="AO242" s="43" t="str">
        <f>IF($I242&lt;C$14,MIN(Payline!J$5/10,COUNTIF(J240:J242,$AO$1))+MIN(Payline!J$4/10,COUNTIF(J241:J243,$AO$1))+MIN(Payline!J$3/10,COUNTIF(J242:J244,$AO$1)),"")</f>
        <v/>
      </c>
      <c r="AP242" s="43" t="str">
        <f>IF($I242&lt;D$14,MIN(Payline!K$5/10,COUNTIF(K240:K242,$AO$1))+MIN(Payline!K$4/10,COUNTIF(K241:K243,$AO$1))+MIN(Payline!K$3/10,COUNTIF(K242:K244,$AO$1)),"")</f>
        <v/>
      </c>
      <c r="AQ242" s="43" t="str">
        <f>IF($I242&lt;E$14,MIN(Payline!L$5/10,COUNTIF(L240:L242,$AO$1))+MIN(Payline!L$4/10,COUNTIF(L241:L243,$AO$1))+MIN(Payline!L$3/10,COUNTIF(L242:L244,$AO$1)),"")</f>
        <v/>
      </c>
      <c r="AR242" s="43" t="str">
        <f>IF($I242&lt;F$14,MIN(Payline!M$5/10,COUNTIF(M240:M242,$AO$1))+MIN(Payline!M$4/10,COUNTIF(M241:M243,$AO$1))+MIN(Payline!M$3/10,COUNTIF(M242:M244,$AO$1)),"")</f>
        <v/>
      </c>
      <c r="AS242" s="43" t="str">
        <f>IF($I242&lt;G$14,MIN(Payline!N$5/10,COUNTIF(N240:N242,$AO$1))+MIN(Payline!N$4/10,COUNTIF(N241:N243,$AO$1))+MIN(Payline!N$3/10,COUNTIF(N242:N244,$AO$1)),"")</f>
        <v/>
      </c>
      <c r="AT242" s="46">
        <v>238</v>
      </c>
      <c r="AU242" s="43" t="str">
        <f>IF($I242&lt;C$14,MIN(Payline!J$5/10,COUNTIF(J240:J242,$AU$1))+MIN(Payline!J$4/10,COUNTIF(J241:J243,$AU$1))+MIN(Payline!J$3/10,COUNTIF(J242:J244,$AU$1)),"")</f>
        <v/>
      </c>
      <c r="AV242" s="43" t="str">
        <f>IF($I242&lt;D$14,MIN(Payline!K$5/10,COUNTIF(K240:K242,$AU$1))+MIN(Payline!K$4/10,COUNTIF(K241:K243,$AU$1))+MIN(Payline!K$3/10,COUNTIF(K242:K244,$AU$1)),"")</f>
        <v/>
      </c>
      <c r="AW242" s="43" t="str">
        <f>IF($I242&lt;E$14,MIN(Payline!L$5/10,COUNTIF(L240:L242,$AU$1))+MIN(Payline!L$4/10,COUNTIF(L241:L243,$AU$1))+MIN(Payline!L$3/10,COUNTIF(L242:L244,$AU$1)),"")</f>
        <v/>
      </c>
      <c r="AX242" s="43" t="str">
        <f>IF($I242&lt;F$14,MIN(Payline!M$5/10,COUNTIF(M240:M242,$AU$1))+MIN(Payline!M$4/10,COUNTIF(M241:M243,$AU$1))+MIN(Payline!M$3/10,COUNTIF(M242:M244,$AU$1)),"")</f>
        <v/>
      </c>
      <c r="AY242" s="43" t="str">
        <f>IF($I242&lt;G$14,MIN(Payline!N$5/10,COUNTIF(N240:N242,$AU$1))+MIN(Payline!N$4/10,COUNTIF(N241:N243,$AU$1))+MIN(Payline!N$3/10,COUNTIF(N242:N244,$AU$1)),"")</f>
        <v/>
      </c>
      <c r="AZ242" s="46">
        <v>238</v>
      </c>
      <c r="BA242" s="43" t="str">
        <f>IF($I242&lt;C$14,MIN(Payline!J$5/10,COUNTIF(J240:J242,$BA$1))+MIN(Payline!J$4/10,COUNTIF(J241:J243,$BA$1))+MIN(Payline!J$3/10,COUNTIF(J242:J244,$BA$1)),"")</f>
        <v/>
      </c>
      <c r="BB242" s="43" t="str">
        <f>IF($I242&lt;D$14,MIN(Payline!K$5/10,COUNTIF(K240:K242,$BA$1))+MIN(Payline!K$4/10,COUNTIF(K241:K243,$BA$1))+MIN(Payline!K$3/10,COUNTIF(K242:K244,$BA$1)),"")</f>
        <v/>
      </c>
      <c r="BC242" s="43" t="str">
        <f>IF($I242&lt;E$14,MIN(Payline!L$5/10,COUNTIF(L240:L242,$BA$1))+MIN(Payline!L$4/10,COUNTIF(L241:L243,$BA$1))+MIN(Payline!L$3/10,COUNTIF(L242:L244,$BA$1)),"")</f>
        <v/>
      </c>
      <c r="BD242" s="43" t="str">
        <f>IF($I242&lt;F$14,MIN(Payline!M$5/10,COUNTIF(M240:M242,$BA$1))+MIN(Payline!M$4/10,COUNTIF(M241:M243,$BA$1))+MIN(Payline!M$3/10,COUNTIF(M242:M244,$BA$1)),"")</f>
        <v/>
      </c>
      <c r="BE242" s="43" t="str">
        <f>IF($I242&lt;G$14,MIN(Payline!N$5/10,COUNTIF(N240:N242,$BA$1))+MIN(Payline!N$4/10,COUNTIF(N241:N243,$BA$1))+MIN(Payline!N$3/10,COUNTIF(N242:N244,$BA$1)),"")</f>
        <v/>
      </c>
      <c r="BF242" s="46">
        <v>238</v>
      </c>
      <c r="BG242" s="43" t="str">
        <f>IF($I242&lt;C$14,MIN(Payline!J$5/10,COUNTIF(J240:J242,$BG$1))+MIN(Payline!J$4/10,COUNTIF(J241:J243,$BG$1))+MIN(Payline!J$3/10,COUNTIF(J242:J244,$BG$1)),"")</f>
        <v/>
      </c>
      <c r="BH242" s="43" t="str">
        <f>IF($I242&lt;D$14,MIN(Payline!K$5/10,COUNTIF(K240:K242,$BG$1))+MIN(Payline!K$4/10,COUNTIF(K241:K243,$BG$1))+MIN(Payline!K$3/10,COUNTIF(K242:K244,$BG$1)),"")</f>
        <v/>
      </c>
      <c r="BI242" s="43" t="str">
        <f>IF($I242&lt;E$14,MIN(Payline!L$5/10,COUNTIF(L240:L242,$BG$1))+MIN(Payline!L$4/10,COUNTIF(L241:L243,$BG$1))+MIN(Payline!L$3/10,COUNTIF(L242:L244,$BG$1)),"")</f>
        <v/>
      </c>
      <c r="BJ242" s="43" t="str">
        <f>IF($I242&lt;F$14,MIN(Payline!M$5/10,COUNTIF(M240:M242,$BG$1))+MIN(Payline!M$4/10,COUNTIF(M241:M243,$BG$1))+MIN(Payline!M$3/10,COUNTIF(M242:M244,$BG$1)),"")</f>
        <v/>
      </c>
      <c r="BK242" s="43" t="str">
        <f>IF($I242&lt;G$14,MIN(Payline!N$5/10,COUNTIF(N240:N242,$BG$1))+MIN(Payline!N$4/10,COUNTIF(N241:N243,$BG$1))+MIN(Payline!N$3/10,COUNTIF(N242:N244,$BG$1)),"")</f>
        <v/>
      </c>
      <c r="BL242" s="46">
        <v>238</v>
      </c>
      <c r="BM242" s="43" t="str">
        <f>IF($I242&lt;C$14,MIN(Payline!J$5/10,COUNTIF(J240:J242,$BM$1))+MIN(Payline!J$4/10,COUNTIF(J241:J243,$BM$1))+MIN(Payline!J$3/10,COUNTIF(J242:J244,$BM$1)),"")</f>
        <v/>
      </c>
      <c r="BN242" s="43" t="str">
        <f>IF($I242&lt;D$14,MIN(Payline!K$5/10,COUNTIF(K240:K242,$BM$1))+MIN(Payline!K$4/10,COUNTIF(K241:K243,$BM$1))+MIN(Payline!K$3/10,COUNTIF(K242:K244,$BM$1)),"")</f>
        <v/>
      </c>
      <c r="BO242" s="43" t="str">
        <f>IF($I242&lt;E$14,MIN(Payline!L$5/10,COUNTIF(L240:L242,$BM$1))+MIN(Payline!L$4/10,COUNTIF(L241:L243,$BM$1))+MIN(Payline!L$3/10,COUNTIF(L242:L244,$BM$1)),"")</f>
        <v/>
      </c>
      <c r="BP242" s="43" t="str">
        <f>IF($I242&lt;F$14,MIN(Payline!M$5/10,COUNTIF(M240:M242,$BM$1))+MIN(Payline!M$4/10,COUNTIF(M241:M243,$BM$1))+MIN(Payline!M$3/10,COUNTIF(M242:M244,$BM$1)),"")</f>
        <v/>
      </c>
      <c r="BQ242" s="161" t="str">
        <f>IF($I242&lt;G$14,MIN(Payline!N$5/10,COUNTIF(N240:N242,$BM$1))+MIN(Payline!N$4/10,COUNTIF(N241:N243,$BM$1))+MIN(Payline!N$3/10,COUNTIF(N242:N244,$BM$1)),"")</f>
        <v/>
      </c>
    </row>
    <row r="243" spans="1:69">
      <c r="A243" s="90" t="s">
        <v>9</v>
      </c>
      <c r="B243" s="63">
        <v>5</v>
      </c>
      <c r="C243" s="90">
        <f t="shared" ca="1" si="60"/>
        <v>5.9</v>
      </c>
      <c r="D243" s="43">
        <f t="shared" ca="1" si="60"/>
        <v>6</v>
      </c>
      <c r="E243" s="43">
        <f t="shared" ca="1" si="60"/>
        <v>5.9</v>
      </c>
      <c r="F243" s="43">
        <f t="shared" ca="1" si="60"/>
        <v>6.1000000000000005</v>
      </c>
      <c r="G243" s="89">
        <f t="shared" ca="1" si="60"/>
        <v>5.9</v>
      </c>
      <c r="I243" s="84">
        <v>239</v>
      </c>
      <c r="J243" s="83"/>
      <c r="K243" s="83"/>
      <c r="L243" s="83"/>
      <c r="M243" s="83"/>
      <c r="N243" s="83"/>
      <c r="P243" s="46">
        <v>239</v>
      </c>
      <c r="Q243" s="43" t="str">
        <f>IF($I243&lt;C$14,MIN(Payline!J$5/10,COUNTIF(J241:J243,$Q$1))+MIN(Payline!J$4/10,COUNTIF(J242:J244,$Q$1))+MIN(Payline!J$3/10,COUNTIF(J243:J245,$Q$1)),"")</f>
        <v/>
      </c>
      <c r="R243" s="43" t="str">
        <f>IF($I243&lt;D$14,MIN(Payline!K$5/10,COUNTIF(K241:K243,$Q$1))+MIN(Payline!K$4/10,COUNTIF(K242:K244,$Q$1))+MIN(Payline!K$3/10,COUNTIF(K243:K245,$Q$1)),"")</f>
        <v/>
      </c>
      <c r="S243" s="43" t="str">
        <f>IF($I243&lt;E$14,MIN(Payline!L$5/10,COUNTIF(L241:L243,$Q$1))+MIN(Payline!L$4/10,COUNTIF(L242:L244,$Q$1))+MIN(Payline!L$3/10,COUNTIF(L243:L245,$Q$1)),"")</f>
        <v/>
      </c>
      <c r="T243" s="43" t="str">
        <f>IF($I243&lt;F$14,MIN(Payline!M$5/10,COUNTIF(M241:M243,$Q$1))+MIN(Payline!M$4/10,COUNTIF(M242:M244,$Q$1))+MIN(Payline!M$3/10,COUNTIF(M243:M245,$Q$1)),"")</f>
        <v/>
      </c>
      <c r="U243" s="43" t="str">
        <f>IF($I243&lt;G$14,MIN(Payline!N$5/10,COUNTIF(N241:N243,$Q$1))+MIN(Payline!N$4/10,COUNTIF(N242:N244,$Q$1))+MIN(Payline!N$3/10,COUNTIF(N243:N245,$Q$1)),"")</f>
        <v/>
      </c>
      <c r="V243" s="46">
        <v>239</v>
      </c>
      <c r="W243" s="43" t="str">
        <f>IF($I243&lt;C$14,MIN(Payline!J$5/10,COUNTIF(J241:J243,$W$1))+MIN(Payline!J$4/10,COUNTIF(J242:J244,$W$1))+MIN(Payline!J$3/10,COUNTIF(J243:J245,$W$1)),"")</f>
        <v/>
      </c>
      <c r="X243" s="43" t="str">
        <f>IF($I243&lt;D$14,MIN(Payline!K$5/10,COUNTIF(K241:K243,$W$1))+MIN(Payline!K$4/10,COUNTIF(K242:K244,$W$1))+MIN(Payline!K$3/10,COUNTIF(K243:K245,$W$1)),"")</f>
        <v/>
      </c>
      <c r="Y243" s="43" t="str">
        <f>IF($I243&lt;E$14,MIN(Payline!L$5/10,COUNTIF(L241:L243,$W$1))+MIN(Payline!L$4/10,COUNTIF(L242:L244,$W$1))+MIN(Payline!L$3/10,COUNTIF(L243:L245,$W$1)),"")</f>
        <v/>
      </c>
      <c r="Z243" s="43" t="str">
        <f>IF($I243&lt;F$14,MIN(Payline!M$5/10,COUNTIF(M241:M243,$W$1))+MIN(Payline!M$4/10,COUNTIF(M242:M244,$W$1))+MIN(Payline!M$3/10,COUNTIF(M243:M245,$W$1)),"")</f>
        <v/>
      </c>
      <c r="AA243" s="43" t="str">
        <f>IF($I243&lt;G$14,MIN(Payline!N$5/10,COUNTIF(N241:N243,$W$1))+MIN(Payline!N$4/10,COUNTIF(N242:N244,$W$1))+MIN(Payline!N$3/10,COUNTIF(N243:N245,$W$1)),"")</f>
        <v/>
      </c>
      <c r="AB243" s="46">
        <v>239</v>
      </c>
      <c r="AC243" s="43" t="str">
        <f>IF($I243&lt;C$14,MIN(Payline!J$5/10,COUNTIF(J241:J243,$AC$1))+MIN(Payline!J$4/10,COUNTIF(J242:J244,$AC$1))+MIN(Payline!J$3/10,COUNTIF(J243:J245,$AC$1)),"")</f>
        <v/>
      </c>
      <c r="AD243" s="43" t="str">
        <f>IF($I243&lt;D$14,MIN(Payline!K$5/10,COUNTIF(K241:K243,$AC$1))+MIN(Payline!K$4/10,COUNTIF(K242:K244,$AC$1))+MIN(Payline!K$3/10,COUNTIF(K243:K245,$AC$1)),"")</f>
        <v/>
      </c>
      <c r="AE243" s="43" t="str">
        <f>IF($I243&lt;E$14,MIN(Payline!L$5/10,COUNTIF(L241:L243,$AC$1))+MIN(Payline!L$4/10,COUNTIF(L242:L244,$AC$1))+MIN(Payline!L$3/10,COUNTIF(L243:L245,$AC$1)),"")</f>
        <v/>
      </c>
      <c r="AF243" s="43" t="str">
        <f>IF($I243&lt;F$14,MIN(Payline!M$5/10,COUNTIF(M241:M243,$AC$1))+MIN(Payline!M$4/10,COUNTIF(M242:M244,$AC$1))+MIN(Payline!M$3/10,COUNTIF(M243:M245,$AC$1)),"")</f>
        <v/>
      </c>
      <c r="AG243" s="43" t="str">
        <f>IF($I243&lt;G$14,MIN(Payline!N$5/10,COUNTIF(N241:N243,$AC$1))+MIN(Payline!N$4/10,COUNTIF(N242:N244,$AC$1))+MIN(Payline!N$3/10,COUNTIF(N243:N245,$AC$1)),"")</f>
        <v/>
      </c>
      <c r="AH243" s="46">
        <v>239</v>
      </c>
      <c r="AI243" s="43" t="str">
        <f>IF($I243&lt;C$14,MIN(Payline!J$5/10,COUNTIF(J241:J243,$AI$1))+MIN(Payline!J$4/10,COUNTIF(J242:J244,$AI$1))+MIN(Payline!J$3/10,COUNTIF(J243:J245,$AI$1)),"")</f>
        <v/>
      </c>
      <c r="AJ243" s="43" t="str">
        <f>IF($I243&lt;D$14,MIN(Payline!K$5/10,COUNTIF(K241:K243,$AI$1))+MIN(Payline!K$4/10,COUNTIF(K242:K244,$AI$1))+MIN(Payline!K$3/10,COUNTIF(K243:K245,$AI$1)),"")</f>
        <v/>
      </c>
      <c r="AK243" s="43" t="str">
        <f>IF($I243&lt;E$14,MIN(Payline!L$5/10,COUNTIF(L241:L243,$AI$1))+MIN(Payline!L$4/10,COUNTIF(L242:L244,$AI$1))+MIN(Payline!L$3/10,COUNTIF(L243:L245,$AI$1)),"")</f>
        <v/>
      </c>
      <c r="AL243" s="43" t="str">
        <f>IF($I243&lt;F$14,MIN(Payline!M$5/10,COUNTIF(M241:M243,$AI$1))+MIN(Payline!M$4/10,COUNTIF(M242:M244,$AI$1))+MIN(Payline!M$3/10,COUNTIF(M243:M245,$AI$1)),"")</f>
        <v/>
      </c>
      <c r="AM243" s="43" t="str">
        <f>IF($I243&lt;G$14,MIN(Payline!N$5/10,COUNTIF(N241:N243,$AI$1))+MIN(Payline!N$4/10,COUNTIF(N242:N244,$AI$1))+MIN(Payline!N$3/10,COUNTIF(N243:N245,$AI$1)),"")</f>
        <v/>
      </c>
      <c r="AN243" s="46">
        <v>239</v>
      </c>
      <c r="AO243" s="43" t="str">
        <f>IF($I243&lt;C$14,MIN(Payline!J$5/10,COUNTIF(J241:J243,$AO$1))+MIN(Payline!J$4/10,COUNTIF(J242:J244,$AO$1))+MIN(Payline!J$3/10,COUNTIF(J243:J245,$AO$1)),"")</f>
        <v/>
      </c>
      <c r="AP243" s="43" t="str">
        <f>IF($I243&lt;D$14,MIN(Payline!K$5/10,COUNTIF(K241:K243,$AO$1))+MIN(Payline!K$4/10,COUNTIF(K242:K244,$AO$1))+MIN(Payline!K$3/10,COUNTIF(K243:K245,$AO$1)),"")</f>
        <v/>
      </c>
      <c r="AQ243" s="43" t="str">
        <f>IF($I243&lt;E$14,MIN(Payline!L$5/10,COUNTIF(L241:L243,$AO$1))+MIN(Payline!L$4/10,COUNTIF(L242:L244,$AO$1))+MIN(Payline!L$3/10,COUNTIF(L243:L245,$AO$1)),"")</f>
        <v/>
      </c>
      <c r="AR243" s="43" t="str">
        <f>IF($I243&lt;F$14,MIN(Payline!M$5/10,COUNTIF(M241:M243,$AO$1))+MIN(Payline!M$4/10,COUNTIF(M242:M244,$AO$1))+MIN(Payline!M$3/10,COUNTIF(M243:M245,$AO$1)),"")</f>
        <v/>
      </c>
      <c r="AS243" s="43" t="str">
        <f>IF($I243&lt;G$14,MIN(Payline!N$5/10,COUNTIF(N241:N243,$AO$1))+MIN(Payline!N$4/10,COUNTIF(N242:N244,$AO$1))+MIN(Payline!N$3/10,COUNTIF(N243:N245,$AO$1)),"")</f>
        <v/>
      </c>
      <c r="AT243" s="46">
        <v>239</v>
      </c>
      <c r="AU243" s="43" t="str">
        <f>IF($I243&lt;C$14,MIN(Payline!J$5/10,COUNTIF(J241:J243,$AU$1))+MIN(Payline!J$4/10,COUNTIF(J242:J244,$AU$1))+MIN(Payline!J$3/10,COUNTIF(J243:J245,$AU$1)),"")</f>
        <v/>
      </c>
      <c r="AV243" s="43" t="str">
        <f>IF($I243&lt;D$14,MIN(Payline!K$5/10,COUNTIF(K241:K243,$AU$1))+MIN(Payline!K$4/10,COUNTIF(K242:K244,$AU$1))+MIN(Payline!K$3/10,COUNTIF(K243:K245,$AU$1)),"")</f>
        <v/>
      </c>
      <c r="AW243" s="43" t="str">
        <f>IF($I243&lt;E$14,MIN(Payline!L$5/10,COUNTIF(L241:L243,$AU$1))+MIN(Payline!L$4/10,COUNTIF(L242:L244,$AU$1))+MIN(Payline!L$3/10,COUNTIF(L243:L245,$AU$1)),"")</f>
        <v/>
      </c>
      <c r="AX243" s="43" t="str">
        <f>IF($I243&lt;F$14,MIN(Payline!M$5/10,COUNTIF(M241:M243,$AU$1))+MIN(Payline!M$4/10,COUNTIF(M242:M244,$AU$1))+MIN(Payline!M$3/10,COUNTIF(M243:M245,$AU$1)),"")</f>
        <v/>
      </c>
      <c r="AY243" s="43" t="str">
        <f>IF($I243&lt;G$14,MIN(Payline!N$5/10,COUNTIF(N241:N243,$AU$1))+MIN(Payline!N$4/10,COUNTIF(N242:N244,$AU$1))+MIN(Payline!N$3/10,COUNTIF(N243:N245,$AU$1)),"")</f>
        <v/>
      </c>
      <c r="AZ243" s="46">
        <v>239</v>
      </c>
      <c r="BA243" s="43" t="str">
        <f>IF($I243&lt;C$14,MIN(Payline!J$5/10,COUNTIF(J241:J243,$BA$1))+MIN(Payline!J$4/10,COUNTIF(J242:J244,$BA$1))+MIN(Payline!J$3/10,COUNTIF(J243:J245,$BA$1)),"")</f>
        <v/>
      </c>
      <c r="BB243" s="43" t="str">
        <f>IF($I243&lt;D$14,MIN(Payline!K$5/10,COUNTIF(K241:K243,$BA$1))+MIN(Payline!K$4/10,COUNTIF(K242:K244,$BA$1))+MIN(Payline!K$3/10,COUNTIF(K243:K245,$BA$1)),"")</f>
        <v/>
      </c>
      <c r="BC243" s="43" t="str">
        <f>IF($I243&lt;E$14,MIN(Payline!L$5/10,COUNTIF(L241:L243,$BA$1))+MIN(Payline!L$4/10,COUNTIF(L242:L244,$BA$1))+MIN(Payline!L$3/10,COUNTIF(L243:L245,$BA$1)),"")</f>
        <v/>
      </c>
      <c r="BD243" s="43" t="str">
        <f>IF($I243&lt;F$14,MIN(Payline!M$5/10,COUNTIF(M241:M243,$BA$1))+MIN(Payline!M$4/10,COUNTIF(M242:M244,$BA$1))+MIN(Payline!M$3/10,COUNTIF(M243:M245,$BA$1)),"")</f>
        <v/>
      </c>
      <c r="BE243" s="43" t="str">
        <f>IF($I243&lt;G$14,MIN(Payline!N$5/10,COUNTIF(N241:N243,$BA$1))+MIN(Payline!N$4/10,COUNTIF(N242:N244,$BA$1))+MIN(Payline!N$3/10,COUNTIF(N243:N245,$BA$1)),"")</f>
        <v/>
      </c>
      <c r="BF243" s="46">
        <v>239</v>
      </c>
      <c r="BG243" s="43" t="str">
        <f>IF($I243&lt;C$14,MIN(Payline!J$5/10,COUNTIF(J241:J243,$BG$1))+MIN(Payline!J$4/10,COUNTIF(J242:J244,$BG$1))+MIN(Payline!J$3/10,COUNTIF(J243:J245,$BG$1)),"")</f>
        <v/>
      </c>
      <c r="BH243" s="43" t="str">
        <f>IF($I243&lt;D$14,MIN(Payline!K$5/10,COUNTIF(K241:K243,$BG$1))+MIN(Payline!K$4/10,COUNTIF(K242:K244,$BG$1))+MIN(Payline!K$3/10,COUNTIF(K243:K245,$BG$1)),"")</f>
        <v/>
      </c>
      <c r="BI243" s="43" t="str">
        <f>IF($I243&lt;E$14,MIN(Payline!L$5/10,COUNTIF(L241:L243,$BG$1))+MIN(Payline!L$4/10,COUNTIF(L242:L244,$BG$1))+MIN(Payline!L$3/10,COUNTIF(L243:L245,$BG$1)),"")</f>
        <v/>
      </c>
      <c r="BJ243" s="43" t="str">
        <f>IF($I243&lt;F$14,MIN(Payline!M$5/10,COUNTIF(M241:M243,$BG$1))+MIN(Payline!M$4/10,COUNTIF(M242:M244,$BG$1))+MIN(Payline!M$3/10,COUNTIF(M243:M245,$BG$1)),"")</f>
        <v/>
      </c>
      <c r="BK243" s="43" t="str">
        <f>IF($I243&lt;G$14,MIN(Payline!N$5/10,COUNTIF(N241:N243,$BG$1))+MIN(Payline!N$4/10,COUNTIF(N242:N244,$BG$1))+MIN(Payline!N$3/10,COUNTIF(N243:N245,$BG$1)),"")</f>
        <v/>
      </c>
      <c r="BL243" s="46">
        <v>239</v>
      </c>
      <c r="BM243" s="43" t="str">
        <f>IF($I243&lt;C$14,MIN(Payline!J$5/10,COUNTIF(J241:J243,$BM$1))+MIN(Payline!J$4/10,COUNTIF(J242:J244,$BM$1))+MIN(Payline!J$3/10,COUNTIF(J243:J245,$BM$1)),"")</f>
        <v/>
      </c>
      <c r="BN243" s="43" t="str">
        <f>IF($I243&lt;D$14,MIN(Payline!K$5/10,COUNTIF(K241:K243,$BM$1))+MIN(Payline!K$4/10,COUNTIF(K242:K244,$BM$1))+MIN(Payline!K$3/10,COUNTIF(K243:K245,$BM$1)),"")</f>
        <v/>
      </c>
      <c r="BO243" s="43" t="str">
        <f>IF($I243&lt;E$14,MIN(Payline!L$5/10,COUNTIF(L241:L243,$BM$1))+MIN(Payline!L$4/10,COUNTIF(L242:L244,$BM$1))+MIN(Payline!L$3/10,COUNTIF(L243:L245,$BM$1)),"")</f>
        <v/>
      </c>
      <c r="BP243" s="43" t="str">
        <f>IF($I243&lt;F$14,MIN(Payline!M$5/10,COUNTIF(M241:M243,$BM$1))+MIN(Payline!M$4/10,COUNTIF(M242:M244,$BM$1))+MIN(Payline!M$3/10,COUNTIF(M243:M245,$BM$1)),"")</f>
        <v/>
      </c>
      <c r="BQ243" s="161" t="str">
        <f>IF($I243&lt;G$14,MIN(Payline!N$5/10,COUNTIF(N241:N243,$BM$1))+MIN(Payline!N$4/10,COUNTIF(N242:N244,$BM$1))+MIN(Payline!N$3/10,COUNTIF(N243:N245,$BM$1)),"")</f>
        <v/>
      </c>
    </row>
    <row r="244" spans="1:69">
      <c r="A244" s="90" t="s">
        <v>8</v>
      </c>
      <c r="B244" s="63">
        <v>6</v>
      </c>
      <c r="C244" s="90">
        <f t="shared" ca="1" si="60"/>
        <v>8.6999999999999993</v>
      </c>
      <c r="D244" s="43">
        <f t="shared" ca="1" si="60"/>
        <v>8.6</v>
      </c>
      <c r="E244" s="43">
        <f t="shared" ca="1" si="60"/>
        <v>8.6999999999999993</v>
      </c>
      <c r="F244" s="43">
        <f t="shared" ca="1" si="60"/>
        <v>7.4</v>
      </c>
      <c r="G244" s="89">
        <f t="shared" ca="1" si="60"/>
        <v>7.3000000000000007</v>
      </c>
      <c r="I244" s="84">
        <v>240</v>
      </c>
      <c r="J244" s="83"/>
      <c r="K244" s="83"/>
      <c r="L244" s="83"/>
      <c r="M244" s="83"/>
      <c r="N244" s="83"/>
      <c r="P244" s="46">
        <v>240</v>
      </c>
      <c r="Q244" s="43" t="str">
        <f>IF($I244&lt;C$14,MIN(Payline!J$5/10,COUNTIF(J242:J244,$Q$1))+MIN(Payline!J$4/10,COUNTIF(J243:J245,$Q$1))+MIN(Payline!J$3/10,COUNTIF(J244:J246,$Q$1)),"")</f>
        <v/>
      </c>
      <c r="R244" s="43" t="str">
        <f>IF($I244&lt;D$14,MIN(Payline!K$5/10,COUNTIF(K242:K244,$Q$1))+MIN(Payline!K$4/10,COUNTIF(K243:K245,$Q$1))+MIN(Payline!K$3/10,COUNTIF(K244:K246,$Q$1)),"")</f>
        <v/>
      </c>
      <c r="S244" s="43" t="str">
        <f>IF($I244&lt;E$14,MIN(Payline!L$5/10,COUNTIF(L242:L244,$Q$1))+MIN(Payline!L$4/10,COUNTIF(L243:L245,$Q$1))+MIN(Payline!L$3/10,COUNTIF(L244:L246,$Q$1)),"")</f>
        <v/>
      </c>
      <c r="T244" s="43" t="str">
        <f>IF($I244&lt;F$14,MIN(Payline!M$5/10,COUNTIF(M242:M244,$Q$1))+MIN(Payline!M$4/10,COUNTIF(M243:M245,$Q$1))+MIN(Payline!M$3/10,COUNTIF(M244:M246,$Q$1)),"")</f>
        <v/>
      </c>
      <c r="U244" s="43" t="str">
        <f>IF($I244&lt;G$14,MIN(Payline!N$5/10,COUNTIF(N242:N244,$Q$1))+MIN(Payline!N$4/10,COUNTIF(N243:N245,$Q$1))+MIN(Payline!N$3/10,COUNTIF(N244:N246,$Q$1)),"")</f>
        <v/>
      </c>
      <c r="V244" s="46">
        <v>240</v>
      </c>
      <c r="W244" s="43" t="str">
        <f>IF($I244&lt;C$14,MIN(Payline!J$5/10,COUNTIF(J242:J244,$W$1))+MIN(Payline!J$4/10,COUNTIF(J243:J245,$W$1))+MIN(Payline!J$3/10,COUNTIF(J244:J246,$W$1)),"")</f>
        <v/>
      </c>
      <c r="X244" s="43" t="str">
        <f>IF($I244&lt;D$14,MIN(Payline!K$5/10,COUNTIF(K242:K244,$W$1))+MIN(Payline!K$4/10,COUNTIF(K243:K245,$W$1))+MIN(Payline!K$3/10,COUNTIF(K244:K246,$W$1)),"")</f>
        <v/>
      </c>
      <c r="Y244" s="43" t="str">
        <f>IF($I244&lt;E$14,MIN(Payline!L$5/10,COUNTIF(L242:L244,$W$1))+MIN(Payline!L$4/10,COUNTIF(L243:L245,$W$1))+MIN(Payline!L$3/10,COUNTIF(L244:L246,$W$1)),"")</f>
        <v/>
      </c>
      <c r="Z244" s="43" t="str">
        <f>IF($I244&lt;F$14,MIN(Payline!M$5/10,COUNTIF(M242:M244,$W$1))+MIN(Payline!M$4/10,COUNTIF(M243:M245,$W$1))+MIN(Payline!M$3/10,COUNTIF(M244:M246,$W$1)),"")</f>
        <v/>
      </c>
      <c r="AA244" s="43" t="str">
        <f>IF($I244&lt;G$14,MIN(Payline!N$5/10,COUNTIF(N242:N244,$W$1))+MIN(Payline!N$4/10,COUNTIF(N243:N245,$W$1))+MIN(Payline!N$3/10,COUNTIF(N244:N246,$W$1)),"")</f>
        <v/>
      </c>
      <c r="AB244" s="46">
        <v>240</v>
      </c>
      <c r="AC244" s="43" t="str">
        <f>IF($I244&lt;C$14,MIN(Payline!J$5/10,COUNTIF(J242:J244,$AC$1))+MIN(Payline!J$4/10,COUNTIF(J243:J245,$AC$1))+MIN(Payline!J$3/10,COUNTIF(J244:J246,$AC$1)),"")</f>
        <v/>
      </c>
      <c r="AD244" s="43" t="str">
        <f>IF($I244&lt;D$14,MIN(Payline!K$5/10,COUNTIF(K242:K244,$AC$1))+MIN(Payline!K$4/10,COUNTIF(K243:K245,$AC$1))+MIN(Payline!K$3/10,COUNTIF(K244:K246,$AC$1)),"")</f>
        <v/>
      </c>
      <c r="AE244" s="43" t="str">
        <f>IF($I244&lt;E$14,MIN(Payline!L$5/10,COUNTIF(L242:L244,$AC$1))+MIN(Payline!L$4/10,COUNTIF(L243:L245,$AC$1))+MIN(Payline!L$3/10,COUNTIF(L244:L246,$AC$1)),"")</f>
        <v/>
      </c>
      <c r="AF244" s="43" t="str">
        <f>IF($I244&lt;F$14,MIN(Payline!M$5/10,COUNTIF(M242:M244,$AC$1))+MIN(Payline!M$4/10,COUNTIF(M243:M245,$AC$1))+MIN(Payline!M$3/10,COUNTIF(M244:M246,$AC$1)),"")</f>
        <v/>
      </c>
      <c r="AG244" s="43" t="str">
        <f>IF($I244&lt;G$14,MIN(Payline!N$5/10,COUNTIF(N242:N244,$AC$1))+MIN(Payline!N$4/10,COUNTIF(N243:N245,$AC$1))+MIN(Payline!N$3/10,COUNTIF(N244:N246,$AC$1)),"")</f>
        <v/>
      </c>
      <c r="AH244" s="46">
        <v>240</v>
      </c>
      <c r="AI244" s="43" t="str">
        <f>IF($I244&lt;C$14,MIN(Payline!J$5/10,COUNTIF(J242:J244,$AI$1))+MIN(Payline!J$4/10,COUNTIF(J243:J245,$AI$1))+MIN(Payline!J$3/10,COUNTIF(J244:J246,$AI$1)),"")</f>
        <v/>
      </c>
      <c r="AJ244" s="43" t="str">
        <f>IF($I244&lt;D$14,MIN(Payline!K$5/10,COUNTIF(K242:K244,$AI$1))+MIN(Payline!K$4/10,COUNTIF(K243:K245,$AI$1))+MIN(Payline!K$3/10,COUNTIF(K244:K246,$AI$1)),"")</f>
        <v/>
      </c>
      <c r="AK244" s="43" t="str">
        <f>IF($I244&lt;E$14,MIN(Payline!L$5/10,COUNTIF(L242:L244,$AI$1))+MIN(Payline!L$4/10,COUNTIF(L243:L245,$AI$1))+MIN(Payline!L$3/10,COUNTIF(L244:L246,$AI$1)),"")</f>
        <v/>
      </c>
      <c r="AL244" s="43" t="str">
        <f>IF($I244&lt;F$14,MIN(Payline!M$5/10,COUNTIF(M242:M244,$AI$1))+MIN(Payline!M$4/10,COUNTIF(M243:M245,$AI$1))+MIN(Payline!M$3/10,COUNTIF(M244:M246,$AI$1)),"")</f>
        <v/>
      </c>
      <c r="AM244" s="43" t="str">
        <f>IF($I244&lt;G$14,MIN(Payline!N$5/10,COUNTIF(N242:N244,$AI$1))+MIN(Payline!N$4/10,COUNTIF(N243:N245,$AI$1))+MIN(Payline!N$3/10,COUNTIF(N244:N246,$AI$1)),"")</f>
        <v/>
      </c>
      <c r="AN244" s="46">
        <v>240</v>
      </c>
      <c r="AO244" s="43" t="str">
        <f>IF($I244&lt;C$14,MIN(Payline!J$5/10,COUNTIF(J242:J244,$AO$1))+MIN(Payline!J$4/10,COUNTIF(J243:J245,$AO$1))+MIN(Payline!J$3/10,COUNTIF(J244:J246,$AO$1)),"")</f>
        <v/>
      </c>
      <c r="AP244" s="43" t="str">
        <f>IF($I244&lt;D$14,MIN(Payline!K$5/10,COUNTIF(K242:K244,$AO$1))+MIN(Payline!K$4/10,COUNTIF(K243:K245,$AO$1))+MIN(Payline!K$3/10,COUNTIF(K244:K246,$AO$1)),"")</f>
        <v/>
      </c>
      <c r="AQ244" s="43" t="str">
        <f>IF($I244&lt;E$14,MIN(Payline!L$5/10,COUNTIF(L242:L244,$AO$1))+MIN(Payline!L$4/10,COUNTIF(L243:L245,$AO$1))+MIN(Payline!L$3/10,COUNTIF(L244:L246,$AO$1)),"")</f>
        <v/>
      </c>
      <c r="AR244" s="43" t="str">
        <f>IF($I244&lt;F$14,MIN(Payline!M$5/10,COUNTIF(M242:M244,$AO$1))+MIN(Payline!M$4/10,COUNTIF(M243:M245,$AO$1))+MIN(Payline!M$3/10,COUNTIF(M244:M246,$AO$1)),"")</f>
        <v/>
      </c>
      <c r="AS244" s="43" t="str">
        <f>IF($I244&lt;G$14,MIN(Payline!N$5/10,COUNTIF(N242:N244,$AO$1))+MIN(Payline!N$4/10,COUNTIF(N243:N245,$AO$1))+MIN(Payline!N$3/10,COUNTIF(N244:N246,$AO$1)),"")</f>
        <v/>
      </c>
      <c r="AT244" s="46">
        <v>240</v>
      </c>
      <c r="AU244" s="43" t="str">
        <f>IF($I244&lt;C$14,MIN(Payline!J$5/10,COUNTIF(J242:J244,$AU$1))+MIN(Payline!J$4/10,COUNTIF(J243:J245,$AU$1))+MIN(Payline!J$3/10,COUNTIF(J244:J246,$AU$1)),"")</f>
        <v/>
      </c>
      <c r="AV244" s="43" t="str">
        <f>IF($I244&lt;D$14,MIN(Payline!K$5/10,COUNTIF(K242:K244,$AU$1))+MIN(Payline!K$4/10,COUNTIF(K243:K245,$AU$1))+MIN(Payline!K$3/10,COUNTIF(K244:K246,$AU$1)),"")</f>
        <v/>
      </c>
      <c r="AW244" s="43" t="str">
        <f>IF($I244&lt;E$14,MIN(Payline!L$5/10,COUNTIF(L242:L244,$AU$1))+MIN(Payline!L$4/10,COUNTIF(L243:L245,$AU$1))+MIN(Payline!L$3/10,COUNTIF(L244:L246,$AU$1)),"")</f>
        <v/>
      </c>
      <c r="AX244" s="43" t="str">
        <f>IF($I244&lt;F$14,MIN(Payline!M$5/10,COUNTIF(M242:M244,$AU$1))+MIN(Payline!M$4/10,COUNTIF(M243:M245,$AU$1))+MIN(Payline!M$3/10,COUNTIF(M244:M246,$AU$1)),"")</f>
        <v/>
      </c>
      <c r="AY244" s="43" t="str">
        <f>IF($I244&lt;G$14,MIN(Payline!N$5/10,COUNTIF(N242:N244,$AU$1))+MIN(Payline!N$4/10,COUNTIF(N243:N245,$AU$1))+MIN(Payline!N$3/10,COUNTIF(N244:N246,$AU$1)),"")</f>
        <v/>
      </c>
      <c r="AZ244" s="46">
        <v>240</v>
      </c>
      <c r="BA244" s="43" t="str">
        <f>IF($I244&lt;C$14,MIN(Payline!J$5/10,COUNTIF(J242:J244,$BA$1))+MIN(Payline!J$4/10,COUNTIF(J243:J245,$BA$1))+MIN(Payline!J$3/10,COUNTIF(J244:J246,$BA$1)),"")</f>
        <v/>
      </c>
      <c r="BB244" s="43" t="str">
        <f>IF($I244&lt;D$14,MIN(Payline!K$5/10,COUNTIF(K242:K244,$BA$1))+MIN(Payline!K$4/10,COUNTIF(K243:K245,$BA$1))+MIN(Payline!K$3/10,COUNTIF(K244:K246,$BA$1)),"")</f>
        <v/>
      </c>
      <c r="BC244" s="43" t="str">
        <f>IF($I244&lt;E$14,MIN(Payline!L$5/10,COUNTIF(L242:L244,$BA$1))+MIN(Payline!L$4/10,COUNTIF(L243:L245,$BA$1))+MIN(Payline!L$3/10,COUNTIF(L244:L246,$BA$1)),"")</f>
        <v/>
      </c>
      <c r="BD244" s="43" t="str">
        <f>IF($I244&lt;F$14,MIN(Payline!M$5/10,COUNTIF(M242:M244,$BA$1))+MIN(Payline!M$4/10,COUNTIF(M243:M245,$BA$1))+MIN(Payline!M$3/10,COUNTIF(M244:M246,$BA$1)),"")</f>
        <v/>
      </c>
      <c r="BE244" s="43" t="str">
        <f>IF($I244&lt;G$14,MIN(Payline!N$5/10,COUNTIF(N242:N244,$BA$1))+MIN(Payline!N$4/10,COUNTIF(N243:N245,$BA$1))+MIN(Payline!N$3/10,COUNTIF(N244:N246,$BA$1)),"")</f>
        <v/>
      </c>
      <c r="BF244" s="46">
        <v>240</v>
      </c>
      <c r="BG244" s="43" t="str">
        <f>IF($I244&lt;C$14,MIN(Payline!J$5/10,COUNTIF(J242:J244,$BG$1))+MIN(Payline!J$4/10,COUNTIF(J243:J245,$BG$1))+MIN(Payline!J$3/10,COUNTIF(J244:J246,$BG$1)),"")</f>
        <v/>
      </c>
      <c r="BH244" s="43" t="str">
        <f>IF($I244&lt;D$14,MIN(Payline!K$5/10,COUNTIF(K242:K244,$BG$1))+MIN(Payline!K$4/10,COUNTIF(K243:K245,$BG$1))+MIN(Payline!K$3/10,COUNTIF(K244:K246,$BG$1)),"")</f>
        <v/>
      </c>
      <c r="BI244" s="43" t="str">
        <f>IF($I244&lt;E$14,MIN(Payline!L$5/10,COUNTIF(L242:L244,$BG$1))+MIN(Payline!L$4/10,COUNTIF(L243:L245,$BG$1))+MIN(Payline!L$3/10,COUNTIF(L244:L246,$BG$1)),"")</f>
        <v/>
      </c>
      <c r="BJ244" s="43" t="str">
        <f>IF($I244&lt;F$14,MIN(Payline!M$5/10,COUNTIF(M242:M244,$BG$1))+MIN(Payline!M$4/10,COUNTIF(M243:M245,$BG$1))+MIN(Payline!M$3/10,COUNTIF(M244:M246,$BG$1)),"")</f>
        <v/>
      </c>
      <c r="BK244" s="43" t="str">
        <f>IF($I244&lt;G$14,MIN(Payline!N$5/10,COUNTIF(N242:N244,$BG$1))+MIN(Payline!N$4/10,COUNTIF(N243:N245,$BG$1))+MIN(Payline!N$3/10,COUNTIF(N244:N246,$BG$1)),"")</f>
        <v/>
      </c>
      <c r="BL244" s="46">
        <v>240</v>
      </c>
      <c r="BM244" s="43" t="str">
        <f>IF($I244&lt;C$14,MIN(Payline!J$5/10,COUNTIF(J242:J244,$BM$1))+MIN(Payline!J$4/10,COUNTIF(J243:J245,$BM$1))+MIN(Payline!J$3/10,COUNTIF(J244:J246,$BM$1)),"")</f>
        <v/>
      </c>
      <c r="BN244" s="43" t="str">
        <f>IF($I244&lt;D$14,MIN(Payline!K$5/10,COUNTIF(K242:K244,$BM$1))+MIN(Payline!K$4/10,COUNTIF(K243:K245,$BM$1))+MIN(Payline!K$3/10,COUNTIF(K244:K246,$BM$1)),"")</f>
        <v/>
      </c>
      <c r="BO244" s="43" t="str">
        <f>IF($I244&lt;E$14,MIN(Payline!L$5/10,COUNTIF(L242:L244,$BM$1))+MIN(Payline!L$4/10,COUNTIF(L243:L245,$BM$1))+MIN(Payline!L$3/10,COUNTIF(L244:L246,$BM$1)),"")</f>
        <v/>
      </c>
      <c r="BP244" s="43" t="str">
        <f>IF($I244&lt;F$14,MIN(Payline!M$5/10,COUNTIF(M242:M244,$BM$1))+MIN(Payline!M$4/10,COUNTIF(M243:M245,$BM$1))+MIN(Payline!M$3/10,COUNTIF(M244:M246,$BM$1)),"")</f>
        <v/>
      </c>
      <c r="BQ244" s="161" t="str">
        <f>IF($I244&lt;G$14,MIN(Payline!N$5/10,COUNTIF(N242:N244,$BM$1))+MIN(Payline!N$4/10,COUNTIF(N243:N245,$BM$1))+MIN(Payline!N$3/10,COUNTIF(N244:N246,$BM$1)),"")</f>
        <v/>
      </c>
    </row>
    <row r="245" spans="1:69">
      <c r="A245" s="90" t="s">
        <v>7</v>
      </c>
      <c r="B245" s="63">
        <v>7</v>
      </c>
      <c r="C245" s="90">
        <f t="shared" ca="1" si="60"/>
        <v>7</v>
      </c>
      <c r="D245" s="43">
        <f t="shared" ca="1" si="60"/>
        <v>7</v>
      </c>
      <c r="E245" s="43">
        <f t="shared" ca="1" si="60"/>
        <v>7</v>
      </c>
      <c r="F245" s="43">
        <f t="shared" ca="1" si="60"/>
        <v>6.3</v>
      </c>
      <c r="G245" s="89">
        <f t="shared" ca="1" si="60"/>
        <v>6.4</v>
      </c>
      <c r="I245" s="84">
        <v>241</v>
      </c>
      <c r="J245" s="83"/>
      <c r="K245" s="83"/>
      <c r="L245" s="83"/>
      <c r="M245" s="83"/>
      <c r="N245" s="83"/>
      <c r="P245" s="46">
        <v>241</v>
      </c>
      <c r="Q245" s="43" t="str">
        <f>IF($I245&lt;C$14,MIN(Payline!J$5/10,COUNTIF(J243:J245,$Q$1))+MIN(Payline!J$4/10,COUNTIF(J244:J246,$Q$1))+MIN(Payline!J$3/10,COUNTIF(J245:J247,$Q$1)),"")</f>
        <v/>
      </c>
      <c r="R245" s="43" t="str">
        <f>IF($I245&lt;D$14,MIN(Payline!K$5/10,COUNTIF(K243:K245,$Q$1))+MIN(Payline!K$4/10,COUNTIF(K244:K246,$Q$1))+MIN(Payline!K$3/10,COUNTIF(K245:K247,$Q$1)),"")</f>
        <v/>
      </c>
      <c r="S245" s="43" t="str">
        <f>IF($I245&lt;E$14,MIN(Payline!L$5/10,COUNTIF(L243:L245,$Q$1))+MIN(Payline!L$4/10,COUNTIF(L244:L246,$Q$1))+MIN(Payline!L$3/10,COUNTIF(L245:L247,$Q$1)),"")</f>
        <v/>
      </c>
      <c r="T245" s="43" t="str">
        <f>IF($I245&lt;F$14,MIN(Payline!M$5/10,COUNTIF(M243:M245,$Q$1))+MIN(Payline!M$4/10,COUNTIF(M244:M246,$Q$1))+MIN(Payline!M$3/10,COUNTIF(M245:M247,$Q$1)),"")</f>
        <v/>
      </c>
      <c r="U245" s="43" t="str">
        <f>IF($I245&lt;G$14,MIN(Payline!N$5/10,COUNTIF(N243:N245,$Q$1))+MIN(Payline!N$4/10,COUNTIF(N244:N246,$Q$1))+MIN(Payline!N$3/10,COUNTIF(N245:N247,$Q$1)),"")</f>
        <v/>
      </c>
      <c r="V245" s="46">
        <v>241</v>
      </c>
      <c r="W245" s="43" t="str">
        <f>IF($I245&lt;C$14,MIN(Payline!J$5/10,COUNTIF(J243:J245,$W$1))+MIN(Payline!J$4/10,COUNTIF(J244:J246,$W$1))+MIN(Payline!J$3/10,COUNTIF(J245:J247,$W$1)),"")</f>
        <v/>
      </c>
      <c r="X245" s="43" t="str">
        <f>IF($I245&lt;D$14,MIN(Payline!K$5/10,COUNTIF(K243:K245,$W$1))+MIN(Payline!K$4/10,COUNTIF(K244:K246,$W$1))+MIN(Payline!K$3/10,COUNTIF(K245:K247,$W$1)),"")</f>
        <v/>
      </c>
      <c r="Y245" s="43" t="str">
        <f>IF($I245&lt;E$14,MIN(Payline!L$5/10,COUNTIF(L243:L245,$W$1))+MIN(Payline!L$4/10,COUNTIF(L244:L246,$W$1))+MIN(Payline!L$3/10,COUNTIF(L245:L247,$W$1)),"")</f>
        <v/>
      </c>
      <c r="Z245" s="43" t="str">
        <f>IF($I245&lt;F$14,MIN(Payline!M$5/10,COUNTIF(M243:M245,$W$1))+MIN(Payline!M$4/10,COUNTIF(M244:M246,$W$1))+MIN(Payline!M$3/10,COUNTIF(M245:M247,$W$1)),"")</f>
        <v/>
      </c>
      <c r="AA245" s="43" t="str">
        <f>IF($I245&lt;G$14,MIN(Payline!N$5/10,COUNTIF(N243:N245,$W$1))+MIN(Payline!N$4/10,COUNTIF(N244:N246,$W$1))+MIN(Payline!N$3/10,COUNTIF(N245:N247,$W$1)),"")</f>
        <v/>
      </c>
      <c r="AB245" s="46">
        <v>241</v>
      </c>
      <c r="AC245" s="43" t="str">
        <f>IF($I245&lt;C$14,MIN(Payline!J$5/10,COUNTIF(J243:J245,$AC$1))+MIN(Payline!J$4/10,COUNTIF(J244:J246,$AC$1))+MIN(Payline!J$3/10,COUNTIF(J245:J247,$AC$1)),"")</f>
        <v/>
      </c>
      <c r="AD245" s="43" t="str">
        <f>IF($I245&lt;D$14,MIN(Payline!K$5/10,COUNTIF(K243:K245,$AC$1))+MIN(Payline!K$4/10,COUNTIF(K244:K246,$AC$1))+MIN(Payline!K$3/10,COUNTIF(K245:K247,$AC$1)),"")</f>
        <v/>
      </c>
      <c r="AE245" s="43" t="str">
        <f>IF($I245&lt;E$14,MIN(Payline!L$5/10,COUNTIF(L243:L245,$AC$1))+MIN(Payline!L$4/10,COUNTIF(L244:L246,$AC$1))+MIN(Payline!L$3/10,COUNTIF(L245:L247,$AC$1)),"")</f>
        <v/>
      </c>
      <c r="AF245" s="43" t="str">
        <f>IF($I245&lt;F$14,MIN(Payline!M$5/10,COUNTIF(M243:M245,$AC$1))+MIN(Payline!M$4/10,COUNTIF(M244:M246,$AC$1))+MIN(Payline!M$3/10,COUNTIF(M245:M247,$AC$1)),"")</f>
        <v/>
      </c>
      <c r="AG245" s="43" t="str">
        <f>IF($I245&lt;G$14,MIN(Payline!N$5/10,COUNTIF(N243:N245,$AC$1))+MIN(Payline!N$4/10,COUNTIF(N244:N246,$AC$1))+MIN(Payline!N$3/10,COUNTIF(N245:N247,$AC$1)),"")</f>
        <v/>
      </c>
      <c r="AH245" s="46">
        <v>241</v>
      </c>
      <c r="AI245" s="43" t="str">
        <f>IF($I245&lt;C$14,MIN(Payline!J$5/10,COUNTIF(J243:J245,$AI$1))+MIN(Payline!J$4/10,COUNTIF(J244:J246,$AI$1))+MIN(Payline!J$3/10,COUNTIF(J245:J247,$AI$1)),"")</f>
        <v/>
      </c>
      <c r="AJ245" s="43" t="str">
        <f>IF($I245&lt;D$14,MIN(Payline!K$5/10,COUNTIF(K243:K245,$AI$1))+MIN(Payline!K$4/10,COUNTIF(K244:K246,$AI$1))+MIN(Payline!K$3/10,COUNTIF(K245:K247,$AI$1)),"")</f>
        <v/>
      </c>
      <c r="AK245" s="43" t="str">
        <f>IF($I245&lt;E$14,MIN(Payline!L$5/10,COUNTIF(L243:L245,$AI$1))+MIN(Payline!L$4/10,COUNTIF(L244:L246,$AI$1))+MIN(Payline!L$3/10,COUNTIF(L245:L247,$AI$1)),"")</f>
        <v/>
      </c>
      <c r="AL245" s="43" t="str">
        <f>IF($I245&lt;F$14,MIN(Payline!M$5/10,COUNTIF(M243:M245,$AI$1))+MIN(Payline!M$4/10,COUNTIF(M244:M246,$AI$1))+MIN(Payline!M$3/10,COUNTIF(M245:M247,$AI$1)),"")</f>
        <v/>
      </c>
      <c r="AM245" s="43" t="str">
        <f>IF($I245&lt;G$14,MIN(Payline!N$5/10,COUNTIF(N243:N245,$AI$1))+MIN(Payline!N$4/10,COUNTIF(N244:N246,$AI$1))+MIN(Payline!N$3/10,COUNTIF(N245:N247,$AI$1)),"")</f>
        <v/>
      </c>
      <c r="AN245" s="46">
        <v>241</v>
      </c>
      <c r="AO245" s="43" t="str">
        <f>IF($I245&lt;C$14,MIN(Payline!J$5/10,COUNTIF(J243:J245,$AO$1))+MIN(Payline!J$4/10,COUNTIF(J244:J246,$AO$1))+MIN(Payline!J$3/10,COUNTIF(J245:J247,$AO$1)),"")</f>
        <v/>
      </c>
      <c r="AP245" s="43" t="str">
        <f>IF($I245&lt;D$14,MIN(Payline!K$5/10,COUNTIF(K243:K245,$AO$1))+MIN(Payline!K$4/10,COUNTIF(K244:K246,$AO$1))+MIN(Payline!K$3/10,COUNTIF(K245:K247,$AO$1)),"")</f>
        <v/>
      </c>
      <c r="AQ245" s="43" t="str">
        <f>IF($I245&lt;E$14,MIN(Payline!L$5/10,COUNTIF(L243:L245,$AO$1))+MIN(Payline!L$4/10,COUNTIF(L244:L246,$AO$1))+MIN(Payline!L$3/10,COUNTIF(L245:L247,$AO$1)),"")</f>
        <v/>
      </c>
      <c r="AR245" s="43" t="str">
        <f>IF($I245&lt;F$14,MIN(Payline!M$5/10,COUNTIF(M243:M245,$AO$1))+MIN(Payline!M$4/10,COUNTIF(M244:M246,$AO$1))+MIN(Payline!M$3/10,COUNTIF(M245:M247,$AO$1)),"")</f>
        <v/>
      </c>
      <c r="AS245" s="43" t="str">
        <f>IF($I245&lt;G$14,MIN(Payline!N$5/10,COUNTIF(N243:N245,$AO$1))+MIN(Payline!N$4/10,COUNTIF(N244:N246,$AO$1))+MIN(Payline!N$3/10,COUNTIF(N245:N247,$AO$1)),"")</f>
        <v/>
      </c>
      <c r="AT245" s="46">
        <v>241</v>
      </c>
      <c r="AU245" s="43" t="str">
        <f>IF($I245&lt;C$14,MIN(Payline!J$5/10,COUNTIF(J243:J245,$AU$1))+MIN(Payline!J$4/10,COUNTIF(J244:J246,$AU$1))+MIN(Payline!J$3/10,COUNTIF(J245:J247,$AU$1)),"")</f>
        <v/>
      </c>
      <c r="AV245" s="43" t="str">
        <f>IF($I245&lt;D$14,MIN(Payline!K$5/10,COUNTIF(K243:K245,$AU$1))+MIN(Payline!K$4/10,COUNTIF(K244:K246,$AU$1))+MIN(Payline!K$3/10,COUNTIF(K245:K247,$AU$1)),"")</f>
        <v/>
      </c>
      <c r="AW245" s="43" t="str">
        <f>IF($I245&lt;E$14,MIN(Payline!L$5/10,COUNTIF(L243:L245,$AU$1))+MIN(Payline!L$4/10,COUNTIF(L244:L246,$AU$1))+MIN(Payline!L$3/10,COUNTIF(L245:L247,$AU$1)),"")</f>
        <v/>
      </c>
      <c r="AX245" s="43" t="str">
        <f>IF($I245&lt;F$14,MIN(Payline!M$5/10,COUNTIF(M243:M245,$AU$1))+MIN(Payline!M$4/10,COUNTIF(M244:M246,$AU$1))+MIN(Payline!M$3/10,COUNTIF(M245:M247,$AU$1)),"")</f>
        <v/>
      </c>
      <c r="AY245" s="43" t="str">
        <f>IF($I245&lt;G$14,MIN(Payline!N$5/10,COUNTIF(N243:N245,$AU$1))+MIN(Payline!N$4/10,COUNTIF(N244:N246,$AU$1))+MIN(Payline!N$3/10,COUNTIF(N245:N247,$AU$1)),"")</f>
        <v/>
      </c>
      <c r="AZ245" s="46">
        <v>241</v>
      </c>
      <c r="BA245" s="43" t="str">
        <f>IF($I245&lt;C$14,MIN(Payline!J$5/10,COUNTIF(J243:J245,$BA$1))+MIN(Payline!J$4/10,COUNTIF(J244:J246,$BA$1))+MIN(Payline!J$3/10,COUNTIF(J245:J247,$BA$1)),"")</f>
        <v/>
      </c>
      <c r="BB245" s="43" t="str">
        <f>IF($I245&lt;D$14,MIN(Payline!K$5/10,COUNTIF(K243:K245,$BA$1))+MIN(Payline!K$4/10,COUNTIF(K244:K246,$BA$1))+MIN(Payline!K$3/10,COUNTIF(K245:K247,$BA$1)),"")</f>
        <v/>
      </c>
      <c r="BC245" s="43" t="str">
        <f>IF($I245&lt;E$14,MIN(Payline!L$5/10,COUNTIF(L243:L245,$BA$1))+MIN(Payline!L$4/10,COUNTIF(L244:L246,$BA$1))+MIN(Payline!L$3/10,COUNTIF(L245:L247,$BA$1)),"")</f>
        <v/>
      </c>
      <c r="BD245" s="43" t="str">
        <f>IF($I245&lt;F$14,MIN(Payline!M$5/10,COUNTIF(M243:M245,$BA$1))+MIN(Payline!M$4/10,COUNTIF(M244:M246,$BA$1))+MIN(Payline!M$3/10,COUNTIF(M245:M247,$BA$1)),"")</f>
        <v/>
      </c>
      <c r="BE245" s="43" t="str">
        <f>IF($I245&lt;G$14,MIN(Payline!N$5/10,COUNTIF(N243:N245,$BA$1))+MIN(Payline!N$4/10,COUNTIF(N244:N246,$BA$1))+MIN(Payline!N$3/10,COUNTIF(N245:N247,$BA$1)),"")</f>
        <v/>
      </c>
      <c r="BF245" s="46">
        <v>241</v>
      </c>
      <c r="BG245" s="43" t="str">
        <f>IF($I245&lt;C$14,MIN(Payline!J$5/10,COUNTIF(J243:J245,$BG$1))+MIN(Payline!J$4/10,COUNTIF(J244:J246,$BG$1))+MIN(Payline!J$3/10,COUNTIF(J245:J247,$BG$1)),"")</f>
        <v/>
      </c>
      <c r="BH245" s="43" t="str">
        <f>IF($I245&lt;D$14,MIN(Payline!K$5/10,COUNTIF(K243:K245,$BG$1))+MIN(Payline!K$4/10,COUNTIF(K244:K246,$BG$1))+MIN(Payline!K$3/10,COUNTIF(K245:K247,$BG$1)),"")</f>
        <v/>
      </c>
      <c r="BI245" s="43" t="str">
        <f>IF($I245&lt;E$14,MIN(Payline!L$5/10,COUNTIF(L243:L245,$BG$1))+MIN(Payline!L$4/10,COUNTIF(L244:L246,$BG$1))+MIN(Payline!L$3/10,COUNTIF(L245:L247,$BG$1)),"")</f>
        <v/>
      </c>
      <c r="BJ245" s="43" t="str">
        <f>IF($I245&lt;F$14,MIN(Payline!M$5/10,COUNTIF(M243:M245,$BG$1))+MIN(Payline!M$4/10,COUNTIF(M244:M246,$BG$1))+MIN(Payline!M$3/10,COUNTIF(M245:M247,$BG$1)),"")</f>
        <v/>
      </c>
      <c r="BK245" s="43" t="str">
        <f>IF($I245&lt;G$14,MIN(Payline!N$5/10,COUNTIF(N243:N245,$BG$1))+MIN(Payline!N$4/10,COUNTIF(N244:N246,$BG$1))+MIN(Payline!N$3/10,COUNTIF(N245:N247,$BG$1)),"")</f>
        <v/>
      </c>
      <c r="BL245" s="46">
        <v>241</v>
      </c>
      <c r="BM245" s="43" t="str">
        <f>IF($I245&lt;C$14,MIN(Payline!J$5/10,COUNTIF(J243:J245,$BM$1))+MIN(Payline!J$4/10,COUNTIF(J244:J246,$BM$1))+MIN(Payline!J$3/10,COUNTIF(J245:J247,$BM$1)),"")</f>
        <v/>
      </c>
      <c r="BN245" s="43" t="str">
        <f>IF($I245&lt;D$14,MIN(Payline!K$5/10,COUNTIF(K243:K245,$BM$1))+MIN(Payline!K$4/10,COUNTIF(K244:K246,$BM$1))+MIN(Payline!K$3/10,COUNTIF(K245:K247,$BM$1)),"")</f>
        <v/>
      </c>
      <c r="BO245" s="43" t="str">
        <f>IF($I245&lt;E$14,MIN(Payline!L$5/10,COUNTIF(L243:L245,$BM$1))+MIN(Payline!L$4/10,COUNTIF(L244:L246,$BM$1))+MIN(Payline!L$3/10,COUNTIF(L245:L247,$BM$1)),"")</f>
        <v/>
      </c>
      <c r="BP245" s="43" t="str">
        <f>IF($I245&lt;F$14,MIN(Payline!M$5/10,COUNTIF(M243:M245,$BM$1))+MIN(Payline!M$4/10,COUNTIF(M244:M246,$BM$1))+MIN(Payline!M$3/10,COUNTIF(M245:M247,$BM$1)),"")</f>
        <v/>
      </c>
      <c r="BQ245" s="161" t="str">
        <f>IF($I245&lt;G$14,MIN(Payline!N$5/10,COUNTIF(N243:N245,$BM$1))+MIN(Payline!N$4/10,COUNTIF(N244:N246,$BM$1))+MIN(Payline!N$3/10,COUNTIF(N245:N247,$BM$1)),"")</f>
        <v/>
      </c>
    </row>
    <row r="246" spans="1:69">
      <c r="A246" s="90" t="s">
        <v>6</v>
      </c>
      <c r="B246" s="63">
        <v>8</v>
      </c>
      <c r="C246" s="90">
        <f t="shared" ca="1" si="60"/>
        <v>5.2</v>
      </c>
      <c r="D246" s="43">
        <f t="shared" ca="1" si="60"/>
        <v>5.3999999999999995</v>
      </c>
      <c r="E246" s="43">
        <f t="shared" ca="1" si="60"/>
        <v>5.2</v>
      </c>
      <c r="F246" s="43">
        <f t="shared" ca="1" si="60"/>
        <v>5.4</v>
      </c>
      <c r="G246" s="89">
        <f t="shared" ca="1" si="60"/>
        <v>5.2</v>
      </c>
      <c r="I246" s="84">
        <v>242</v>
      </c>
      <c r="J246" s="83"/>
      <c r="K246" s="83"/>
      <c r="L246" s="83"/>
      <c r="M246" s="83"/>
      <c r="N246" s="83"/>
      <c r="P246" s="46">
        <v>242</v>
      </c>
      <c r="Q246" s="43" t="str">
        <f>IF($I246&lt;C$14,MIN(Payline!J$5/10,COUNTIF(J244:J246,$Q$1))+MIN(Payline!J$4/10,COUNTIF(J245:J247,$Q$1))+MIN(Payline!J$3/10,COUNTIF(J246:J248,$Q$1)),"")</f>
        <v/>
      </c>
      <c r="R246" s="43" t="str">
        <f>IF($I246&lt;D$14,MIN(Payline!K$5/10,COUNTIF(K244:K246,$Q$1))+MIN(Payline!K$4/10,COUNTIF(K245:K247,$Q$1))+MIN(Payline!K$3/10,COUNTIF(K246:K248,$Q$1)),"")</f>
        <v/>
      </c>
      <c r="S246" s="43" t="str">
        <f>IF($I246&lt;E$14,MIN(Payline!L$5/10,COUNTIF(L244:L246,$Q$1))+MIN(Payline!L$4/10,COUNTIF(L245:L247,$Q$1))+MIN(Payline!L$3/10,COUNTIF(L246:L248,$Q$1)),"")</f>
        <v/>
      </c>
      <c r="T246" s="43" t="str">
        <f>IF($I246&lt;F$14,MIN(Payline!M$5/10,COUNTIF(M244:M246,$Q$1))+MIN(Payline!M$4/10,COUNTIF(M245:M247,$Q$1))+MIN(Payline!M$3/10,COUNTIF(M246:M248,$Q$1)),"")</f>
        <v/>
      </c>
      <c r="U246" s="43" t="str">
        <f>IF($I246&lt;G$14,MIN(Payline!N$5/10,COUNTIF(N244:N246,$Q$1))+MIN(Payline!N$4/10,COUNTIF(N245:N247,$Q$1))+MIN(Payline!N$3/10,COUNTIF(N246:N248,$Q$1)),"")</f>
        <v/>
      </c>
      <c r="V246" s="46">
        <v>242</v>
      </c>
      <c r="W246" s="43" t="str">
        <f>IF($I246&lt;C$14,MIN(Payline!J$5/10,COUNTIF(J244:J246,$W$1))+MIN(Payline!J$4/10,COUNTIF(J245:J247,$W$1))+MIN(Payline!J$3/10,COUNTIF(J246:J248,$W$1)),"")</f>
        <v/>
      </c>
      <c r="X246" s="43" t="str">
        <f>IF($I246&lt;D$14,MIN(Payline!K$5/10,COUNTIF(K244:K246,$W$1))+MIN(Payline!K$4/10,COUNTIF(K245:K247,$W$1))+MIN(Payline!K$3/10,COUNTIF(K246:K248,$W$1)),"")</f>
        <v/>
      </c>
      <c r="Y246" s="43" t="str">
        <f>IF($I246&lt;E$14,MIN(Payline!L$5/10,COUNTIF(L244:L246,$W$1))+MIN(Payline!L$4/10,COUNTIF(L245:L247,$W$1))+MIN(Payline!L$3/10,COUNTIF(L246:L248,$W$1)),"")</f>
        <v/>
      </c>
      <c r="Z246" s="43" t="str">
        <f>IF($I246&lt;F$14,MIN(Payline!M$5/10,COUNTIF(M244:M246,$W$1))+MIN(Payline!M$4/10,COUNTIF(M245:M247,$W$1))+MIN(Payline!M$3/10,COUNTIF(M246:M248,$W$1)),"")</f>
        <v/>
      </c>
      <c r="AA246" s="43" t="str">
        <f>IF($I246&lt;G$14,MIN(Payline!N$5/10,COUNTIF(N244:N246,$W$1))+MIN(Payline!N$4/10,COUNTIF(N245:N247,$W$1))+MIN(Payline!N$3/10,COUNTIF(N246:N248,$W$1)),"")</f>
        <v/>
      </c>
      <c r="AB246" s="46">
        <v>242</v>
      </c>
      <c r="AC246" s="43" t="str">
        <f>IF($I246&lt;C$14,MIN(Payline!J$5/10,COUNTIF(J244:J246,$AC$1))+MIN(Payline!J$4/10,COUNTIF(J245:J247,$AC$1))+MIN(Payline!J$3/10,COUNTIF(J246:J248,$AC$1)),"")</f>
        <v/>
      </c>
      <c r="AD246" s="43" t="str">
        <f>IF($I246&lt;D$14,MIN(Payline!K$5/10,COUNTIF(K244:K246,$AC$1))+MIN(Payline!K$4/10,COUNTIF(K245:K247,$AC$1))+MIN(Payline!K$3/10,COUNTIF(K246:K248,$AC$1)),"")</f>
        <v/>
      </c>
      <c r="AE246" s="43" t="str">
        <f>IF($I246&lt;E$14,MIN(Payline!L$5/10,COUNTIF(L244:L246,$AC$1))+MIN(Payline!L$4/10,COUNTIF(L245:L247,$AC$1))+MIN(Payline!L$3/10,COUNTIF(L246:L248,$AC$1)),"")</f>
        <v/>
      </c>
      <c r="AF246" s="43" t="str">
        <f>IF($I246&lt;F$14,MIN(Payline!M$5/10,COUNTIF(M244:M246,$AC$1))+MIN(Payline!M$4/10,COUNTIF(M245:M247,$AC$1))+MIN(Payline!M$3/10,COUNTIF(M246:M248,$AC$1)),"")</f>
        <v/>
      </c>
      <c r="AG246" s="43" t="str">
        <f>IF($I246&lt;G$14,MIN(Payline!N$5/10,COUNTIF(N244:N246,$AC$1))+MIN(Payline!N$4/10,COUNTIF(N245:N247,$AC$1))+MIN(Payline!N$3/10,COUNTIF(N246:N248,$AC$1)),"")</f>
        <v/>
      </c>
      <c r="AH246" s="46">
        <v>242</v>
      </c>
      <c r="AI246" s="43" t="str">
        <f>IF($I246&lt;C$14,MIN(Payline!J$5/10,COUNTIF(J244:J246,$AI$1))+MIN(Payline!J$4/10,COUNTIF(J245:J247,$AI$1))+MIN(Payline!J$3/10,COUNTIF(J246:J248,$AI$1)),"")</f>
        <v/>
      </c>
      <c r="AJ246" s="43" t="str">
        <f>IF($I246&lt;D$14,MIN(Payline!K$5/10,COUNTIF(K244:K246,$AI$1))+MIN(Payline!K$4/10,COUNTIF(K245:K247,$AI$1))+MIN(Payline!K$3/10,COUNTIF(K246:K248,$AI$1)),"")</f>
        <v/>
      </c>
      <c r="AK246" s="43" t="str">
        <f>IF($I246&lt;E$14,MIN(Payline!L$5/10,COUNTIF(L244:L246,$AI$1))+MIN(Payline!L$4/10,COUNTIF(L245:L247,$AI$1))+MIN(Payline!L$3/10,COUNTIF(L246:L248,$AI$1)),"")</f>
        <v/>
      </c>
      <c r="AL246" s="43" t="str">
        <f>IF($I246&lt;F$14,MIN(Payline!M$5/10,COUNTIF(M244:M246,$AI$1))+MIN(Payline!M$4/10,COUNTIF(M245:M247,$AI$1))+MIN(Payline!M$3/10,COUNTIF(M246:M248,$AI$1)),"")</f>
        <v/>
      </c>
      <c r="AM246" s="43" t="str">
        <f>IF($I246&lt;G$14,MIN(Payline!N$5/10,COUNTIF(N244:N246,$AI$1))+MIN(Payline!N$4/10,COUNTIF(N245:N247,$AI$1))+MIN(Payline!N$3/10,COUNTIF(N246:N248,$AI$1)),"")</f>
        <v/>
      </c>
      <c r="AN246" s="46">
        <v>242</v>
      </c>
      <c r="AO246" s="43" t="str">
        <f>IF($I246&lt;C$14,MIN(Payline!J$5/10,COUNTIF(J244:J246,$AO$1))+MIN(Payline!J$4/10,COUNTIF(J245:J247,$AO$1))+MIN(Payline!J$3/10,COUNTIF(J246:J248,$AO$1)),"")</f>
        <v/>
      </c>
      <c r="AP246" s="43" t="str">
        <f>IF($I246&lt;D$14,MIN(Payline!K$5/10,COUNTIF(K244:K246,$AO$1))+MIN(Payline!K$4/10,COUNTIF(K245:K247,$AO$1))+MIN(Payline!K$3/10,COUNTIF(K246:K248,$AO$1)),"")</f>
        <v/>
      </c>
      <c r="AQ246" s="43" t="str">
        <f>IF($I246&lt;E$14,MIN(Payline!L$5/10,COUNTIF(L244:L246,$AO$1))+MIN(Payline!L$4/10,COUNTIF(L245:L247,$AO$1))+MIN(Payline!L$3/10,COUNTIF(L246:L248,$AO$1)),"")</f>
        <v/>
      </c>
      <c r="AR246" s="43" t="str">
        <f>IF($I246&lt;F$14,MIN(Payline!M$5/10,COUNTIF(M244:M246,$AO$1))+MIN(Payline!M$4/10,COUNTIF(M245:M247,$AO$1))+MIN(Payline!M$3/10,COUNTIF(M246:M248,$AO$1)),"")</f>
        <v/>
      </c>
      <c r="AS246" s="43" t="str">
        <f>IF($I246&lt;G$14,MIN(Payline!N$5/10,COUNTIF(N244:N246,$AO$1))+MIN(Payline!N$4/10,COUNTIF(N245:N247,$AO$1))+MIN(Payline!N$3/10,COUNTIF(N246:N248,$AO$1)),"")</f>
        <v/>
      </c>
      <c r="AT246" s="46">
        <v>242</v>
      </c>
      <c r="AU246" s="43" t="str">
        <f>IF($I246&lt;C$14,MIN(Payline!J$5/10,COUNTIF(J244:J246,$AU$1))+MIN(Payline!J$4/10,COUNTIF(J245:J247,$AU$1))+MIN(Payline!J$3/10,COUNTIF(J246:J248,$AU$1)),"")</f>
        <v/>
      </c>
      <c r="AV246" s="43" t="str">
        <f>IF($I246&lt;D$14,MIN(Payline!K$5/10,COUNTIF(K244:K246,$AU$1))+MIN(Payline!K$4/10,COUNTIF(K245:K247,$AU$1))+MIN(Payline!K$3/10,COUNTIF(K246:K248,$AU$1)),"")</f>
        <v/>
      </c>
      <c r="AW246" s="43" t="str">
        <f>IF($I246&lt;E$14,MIN(Payline!L$5/10,COUNTIF(L244:L246,$AU$1))+MIN(Payline!L$4/10,COUNTIF(L245:L247,$AU$1))+MIN(Payline!L$3/10,COUNTIF(L246:L248,$AU$1)),"")</f>
        <v/>
      </c>
      <c r="AX246" s="43" t="str">
        <f>IF($I246&lt;F$14,MIN(Payline!M$5/10,COUNTIF(M244:M246,$AU$1))+MIN(Payline!M$4/10,COUNTIF(M245:M247,$AU$1))+MIN(Payline!M$3/10,COUNTIF(M246:M248,$AU$1)),"")</f>
        <v/>
      </c>
      <c r="AY246" s="43" t="str">
        <f>IF($I246&lt;G$14,MIN(Payline!N$5/10,COUNTIF(N244:N246,$AU$1))+MIN(Payline!N$4/10,COUNTIF(N245:N247,$AU$1))+MIN(Payline!N$3/10,COUNTIF(N246:N248,$AU$1)),"")</f>
        <v/>
      </c>
      <c r="AZ246" s="46">
        <v>242</v>
      </c>
      <c r="BA246" s="43" t="str">
        <f>IF($I246&lt;C$14,MIN(Payline!J$5/10,COUNTIF(J244:J246,$BA$1))+MIN(Payline!J$4/10,COUNTIF(J245:J247,$BA$1))+MIN(Payline!J$3/10,COUNTIF(J246:J248,$BA$1)),"")</f>
        <v/>
      </c>
      <c r="BB246" s="43" t="str">
        <f>IF($I246&lt;D$14,MIN(Payline!K$5/10,COUNTIF(K244:K246,$BA$1))+MIN(Payline!K$4/10,COUNTIF(K245:K247,$BA$1))+MIN(Payline!K$3/10,COUNTIF(K246:K248,$BA$1)),"")</f>
        <v/>
      </c>
      <c r="BC246" s="43" t="str">
        <f>IF($I246&lt;E$14,MIN(Payline!L$5/10,COUNTIF(L244:L246,$BA$1))+MIN(Payline!L$4/10,COUNTIF(L245:L247,$BA$1))+MIN(Payline!L$3/10,COUNTIF(L246:L248,$BA$1)),"")</f>
        <v/>
      </c>
      <c r="BD246" s="43" t="str">
        <f>IF($I246&lt;F$14,MIN(Payline!M$5/10,COUNTIF(M244:M246,$BA$1))+MIN(Payline!M$4/10,COUNTIF(M245:M247,$BA$1))+MIN(Payline!M$3/10,COUNTIF(M246:M248,$BA$1)),"")</f>
        <v/>
      </c>
      <c r="BE246" s="43" t="str">
        <f>IF($I246&lt;G$14,MIN(Payline!N$5/10,COUNTIF(N244:N246,$BA$1))+MIN(Payline!N$4/10,COUNTIF(N245:N247,$BA$1))+MIN(Payline!N$3/10,COUNTIF(N246:N248,$BA$1)),"")</f>
        <v/>
      </c>
      <c r="BF246" s="46">
        <v>242</v>
      </c>
      <c r="BG246" s="43" t="str">
        <f>IF($I246&lt;C$14,MIN(Payline!J$5/10,COUNTIF(J244:J246,$BG$1))+MIN(Payline!J$4/10,COUNTIF(J245:J247,$BG$1))+MIN(Payline!J$3/10,COUNTIF(J246:J248,$BG$1)),"")</f>
        <v/>
      </c>
      <c r="BH246" s="43" t="str">
        <f>IF($I246&lt;D$14,MIN(Payline!K$5/10,COUNTIF(K244:K246,$BG$1))+MIN(Payline!K$4/10,COUNTIF(K245:K247,$BG$1))+MIN(Payline!K$3/10,COUNTIF(K246:K248,$BG$1)),"")</f>
        <v/>
      </c>
      <c r="BI246" s="43" t="str">
        <f>IF($I246&lt;E$14,MIN(Payline!L$5/10,COUNTIF(L244:L246,$BG$1))+MIN(Payline!L$4/10,COUNTIF(L245:L247,$BG$1))+MIN(Payline!L$3/10,COUNTIF(L246:L248,$BG$1)),"")</f>
        <v/>
      </c>
      <c r="BJ246" s="43" t="str">
        <f>IF($I246&lt;F$14,MIN(Payline!M$5/10,COUNTIF(M244:M246,$BG$1))+MIN(Payline!M$4/10,COUNTIF(M245:M247,$BG$1))+MIN(Payline!M$3/10,COUNTIF(M246:M248,$BG$1)),"")</f>
        <v/>
      </c>
      <c r="BK246" s="43" t="str">
        <f>IF($I246&lt;G$14,MIN(Payline!N$5/10,COUNTIF(N244:N246,$BG$1))+MIN(Payline!N$4/10,COUNTIF(N245:N247,$BG$1))+MIN(Payline!N$3/10,COUNTIF(N246:N248,$BG$1)),"")</f>
        <v/>
      </c>
      <c r="BL246" s="46">
        <v>242</v>
      </c>
      <c r="BM246" s="43" t="str">
        <f>IF($I246&lt;C$14,MIN(Payline!J$5/10,COUNTIF(J244:J246,$BM$1))+MIN(Payline!J$4/10,COUNTIF(J245:J247,$BM$1))+MIN(Payline!J$3/10,COUNTIF(J246:J248,$BM$1)),"")</f>
        <v/>
      </c>
      <c r="BN246" s="43" t="str">
        <f>IF($I246&lt;D$14,MIN(Payline!K$5/10,COUNTIF(K244:K246,$BM$1))+MIN(Payline!K$4/10,COUNTIF(K245:K247,$BM$1))+MIN(Payline!K$3/10,COUNTIF(K246:K248,$BM$1)),"")</f>
        <v/>
      </c>
      <c r="BO246" s="43" t="str">
        <f>IF($I246&lt;E$14,MIN(Payline!L$5/10,COUNTIF(L244:L246,$BM$1))+MIN(Payline!L$4/10,COUNTIF(L245:L247,$BM$1))+MIN(Payline!L$3/10,COUNTIF(L246:L248,$BM$1)),"")</f>
        <v/>
      </c>
      <c r="BP246" s="43" t="str">
        <f>IF($I246&lt;F$14,MIN(Payline!M$5/10,COUNTIF(M244:M246,$BM$1))+MIN(Payline!M$4/10,COUNTIF(M245:M247,$BM$1))+MIN(Payline!M$3/10,COUNTIF(M246:M248,$BM$1)),"")</f>
        <v/>
      </c>
      <c r="BQ246" s="161" t="str">
        <f>IF($I246&lt;G$14,MIN(Payline!N$5/10,COUNTIF(N244:N246,$BM$1))+MIN(Payline!N$4/10,COUNTIF(N245:N247,$BM$1))+MIN(Payline!N$3/10,COUNTIF(N246:N248,$BM$1)),"")</f>
        <v/>
      </c>
    </row>
    <row r="247" spans="1:69" ht="16.5" thickBot="1">
      <c r="A247" s="88" t="s">
        <v>5</v>
      </c>
      <c r="B247" s="35">
        <v>9</v>
      </c>
      <c r="C247" s="88">
        <f t="shared" ca="1" si="60"/>
        <v>39.000000000000007</v>
      </c>
      <c r="D247" s="87">
        <f t="shared" ca="1" si="60"/>
        <v>39.000000000000007</v>
      </c>
      <c r="E247" s="87">
        <f t="shared" ca="1" si="60"/>
        <v>39.000000000000007</v>
      </c>
      <c r="F247" s="87">
        <f t="shared" ca="1" si="60"/>
        <v>41.000000000000007</v>
      </c>
      <c r="G247" s="86">
        <f t="shared" ca="1" si="60"/>
        <v>41.000000000000007</v>
      </c>
      <c r="I247" s="84">
        <v>243</v>
      </c>
      <c r="J247" s="83"/>
      <c r="K247" s="83"/>
      <c r="L247" s="83"/>
      <c r="M247" s="83"/>
      <c r="N247" s="83"/>
      <c r="P247" s="46">
        <v>243</v>
      </c>
      <c r="Q247" s="43" t="str">
        <f>IF($I247&lt;C$14,MIN(Payline!J$5/10,COUNTIF(J245:J247,$Q$1))+MIN(Payline!J$4/10,COUNTIF(J246:J248,$Q$1))+MIN(Payline!J$3/10,COUNTIF(J247:J249,$Q$1)),"")</f>
        <v/>
      </c>
      <c r="R247" s="43" t="str">
        <f>IF($I247&lt;D$14,MIN(Payline!K$5/10,COUNTIF(K245:K247,$Q$1))+MIN(Payline!K$4/10,COUNTIF(K246:K248,$Q$1))+MIN(Payline!K$3/10,COUNTIF(K247:K249,$Q$1)),"")</f>
        <v/>
      </c>
      <c r="S247" s="43" t="str">
        <f>IF($I247&lt;E$14,MIN(Payline!L$5/10,COUNTIF(L245:L247,$Q$1))+MIN(Payline!L$4/10,COUNTIF(L246:L248,$Q$1))+MIN(Payline!L$3/10,COUNTIF(L247:L249,$Q$1)),"")</f>
        <v/>
      </c>
      <c r="T247" s="43" t="str">
        <f>IF($I247&lt;F$14,MIN(Payline!M$5/10,COUNTIF(M245:M247,$Q$1))+MIN(Payline!M$4/10,COUNTIF(M246:M248,$Q$1))+MIN(Payline!M$3/10,COUNTIF(M247:M249,$Q$1)),"")</f>
        <v/>
      </c>
      <c r="U247" s="43" t="str">
        <f>IF($I247&lt;G$14,MIN(Payline!N$5/10,COUNTIF(N245:N247,$Q$1))+MIN(Payline!N$4/10,COUNTIF(N246:N248,$Q$1))+MIN(Payline!N$3/10,COUNTIF(N247:N249,$Q$1)),"")</f>
        <v/>
      </c>
      <c r="V247" s="46">
        <v>243</v>
      </c>
      <c r="W247" s="43" t="str">
        <f>IF($I247&lt;C$14,MIN(Payline!J$5/10,COUNTIF(J245:J247,$W$1))+MIN(Payline!J$4/10,COUNTIF(J246:J248,$W$1))+MIN(Payline!J$3/10,COUNTIF(J247:J249,$W$1)),"")</f>
        <v/>
      </c>
      <c r="X247" s="43" t="str">
        <f>IF($I247&lt;D$14,MIN(Payline!K$5/10,COUNTIF(K245:K247,$W$1))+MIN(Payline!K$4/10,COUNTIF(K246:K248,$W$1))+MIN(Payline!K$3/10,COUNTIF(K247:K249,$W$1)),"")</f>
        <v/>
      </c>
      <c r="Y247" s="43" t="str">
        <f>IF($I247&lt;E$14,MIN(Payline!L$5/10,COUNTIF(L245:L247,$W$1))+MIN(Payline!L$4/10,COUNTIF(L246:L248,$W$1))+MIN(Payline!L$3/10,COUNTIF(L247:L249,$W$1)),"")</f>
        <v/>
      </c>
      <c r="Z247" s="43" t="str">
        <f>IF($I247&lt;F$14,MIN(Payline!M$5/10,COUNTIF(M245:M247,$W$1))+MIN(Payline!M$4/10,COUNTIF(M246:M248,$W$1))+MIN(Payline!M$3/10,COUNTIF(M247:M249,$W$1)),"")</f>
        <v/>
      </c>
      <c r="AA247" s="43" t="str">
        <f>IF($I247&lt;G$14,MIN(Payline!N$5/10,COUNTIF(N245:N247,$W$1))+MIN(Payline!N$4/10,COUNTIF(N246:N248,$W$1))+MIN(Payline!N$3/10,COUNTIF(N247:N249,$W$1)),"")</f>
        <v/>
      </c>
      <c r="AB247" s="46">
        <v>243</v>
      </c>
      <c r="AC247" s="43" t="str">
        <f>IF($I247&lt;C$14,MIN(Payline!J$5/10,COUNTIF(J245:J247,$AC$1))+MIN(Payline!J$4/10,COUNTIF(J246:J248,$AC$1))+MIN(Payline!J$3/10,COUNTIF(J247:J249,$AC$1)),"")</f>
        <v/>
      </c>
      <c r="AD247" s="43" t="str">
        <f>IF($I247&lt;D$14,MIN(Payline!K$5/10,COUNTIF(K245:K247,$AC$1))+MIN(Payline!K$4/10,COUNTIF(K246:K248,$AC$1))+MIN(Payline!K$3/10,COUNTIF(K247:K249,$AC$1)),"")</f>
        <v/>
      </c>
      <c r="AE247" s="43" t="str">
        <f>IF($I247&lt;E$14,MIN(Payline!L$5/10,COUNTIF(L245:L247,$AC$1))+MIN(Payline!L$4/10,COUNTIF(L246:L248,$AC$1))+MIN(Payline!L$3/10,COUNTIF(L247:L249,$AC$1)),"")</f>
        <v/>
      </c>
      <c r="AF247" s="43" t="str">
        <f>IF($I247&lt;F$14,MIN(Payline!M$5/10,COUNTIF(M245:M247,$AC$1))+MIN(Payline!M$4/10,COUNTIF(M246:M248,$AC$1))+MIN(Payline!M$3/10,COUNTIF(M247:M249,$AC$1)),"")</f>
        <v/>
      </c>
      <c r="AG247" s="43" t="str">
        <f>IF($I247&lt;G$14,MIN(Payline!N$5/10,COUNTIF(N245:N247,$AC$1))+MIN(Payline!N$4/10,COUNTIF(N246:N248,$AC$1))+MIN(Payline!N$3/10,COUNTIF(N247:N249,$AC$1)),"")</f>
        <v/>
      </c>
      <c r="AH247" s="46">
        <v>243</v>
      </c>
      <c r="AI247" s="43" t="str">
        <f>IF($I247&lt;C$14,MIN(Payline!J$5/10,COUNTIF(J245:J247,$AI$1))+MIN(Payline!J$4/10,COUNTIF(J246:J248,$AI$1))+MIN(Payline!J$3/10,COUNTIF(J247:J249,$AI$1)),"")</f>
        <v/>
      </c>
      <c r="AJ247" s="43" t="str">
        <f>IF($I247&lt;D$14,MIN(Payline!K$5/10,COUNTIF(K245:K247,$AI$1))+MIN(Payline!K$4/10,COUNTIF(K246:K248,$AI$1))+MIN(Payline!K$3/10,COUNTIF(K247:K249,$AI$1)),"")</f>
        <v/>
      </c>
      <c r="AK247" s="43" t="str">
        <f>IF($I247&lt;E$14,MIN(Payline!L$5/10,COUNTIF(L245:L247,$AI$1))+MIN(Payline!L$4/10,COUNTIF(L246:L248,$AI$1))+MIN(Payline!L$3/10,COUNTIF(L247:L249,$AI$1)),"")</f>
        <v/>
      </c>
      <c r="AL247" s="43" t="str">
        <f>IF($I247&lt;F$14,MIN(Payline!M$5/10,COUNTIF(M245:M247,$AI$1))+MIN(Payline!M$4/10,COUNTIF(M246:M248,$AI$1))+MIN(Payline!M$3/10,COUNTIF(M247:M249,$AI$1)),"")</f>
        <v/>
      </c>
      <c r="AM247" s="43" t="str">
        <f>IF($I247&lt;G$14,MIN(Payline!N$5/10,COUNTIF(N245:N247,$AI$1))+MIN(Payline!N$4/10,COUNTIF(N246:N248,$AI$1))+MIN(Payline!N$3/10,COUNTIF(N247:N249,$AI$1)),"")</f>
        <v/>
      </c>
      <c r="AN247" s="46">
        <v>243</v>
      </c>
      <c r="AO247" s="43" t="str">
        <f>IF($I247&lt;C$14,MIN(Payline!J$5/10,COUNTIF(J245:J247,$AO$1))+MIN(Payline!J$4/10,COUNTIF(J246:J248,$AO$1))+MIN(Payline!J$3/10,COUNTIF(J247:J249,$AO$1)),"")</f>
        <v/>
      </c>
      <c r="AP247" s="43" t="str">
        <f>IF($I247&lt;D$14,MIN(Payline!K$5/10,COUNTIF(K245:K247,$AO$1))+MIN(Payline!K$4/10,COUNTIF(K246:K248,$AO$1))+MIN(Payline!K$3/10,COUNTIF(K247:K249,$AO$1)),"")</f>
        <v/>
      </c>
      <c r="AQ247" s="43" t="str">
        <f>IF($I247&lt;E$14,MIN(Payline!L$5/10,COUNTIF(L245:L247,$AO$1))+MIN(Payline!L$4/10,COUNTIF(L246:L248,$AO$1))+MIN(Payline!L$3/10,COUNTIF(L247:L249,$AO$1)),"")</f>
        <v/>
      </c>
      <c r="AR247" s="43" t="str">
        <f>IF($I247&lt;F$14,MIN(Payline!M$5/10,COUNTIF(M245:M247,$AO$1))+MIN(Payline!M$4/10,COUNTIF(M246:M248,$AO$1))+MIN(Payline!M$3/10,COUNTIF(M247:M249,$AO$1)),"")</f>
        <v/>
      </c>
      <c r="AS247" s="43" t="str">
        <f>IF($I247&lt;G$14,MIN(Payline!N$5/10,COUNTIF(N245:N247,$AO$1))+MIN(Payline!N$4/10,COUNTIF(N246:N248,$AO$1))+MIN(Payline!N$3/10,COUNTIF(N247:N249,$AO$1)),"")</f>
        <v/>
      </c>
      <c r="AT247" s="46">
        <v>243</v>
      </c>
      <c r="AU247" s="43" t="str">
        <f>IF($I247&lt;C$14,MIN(Payline!J$5/10,COUNTIF(J245:J247,$AU$1))+MIN(Payline!J$4/10,COUNTIF(J246:J248,$AU$1))+MIN(Payline!J$3/10,COUNTIF(J247:J249,$AU$1)),"")</f>
        <v/>
      </c>
      <c r="AV247" s="43" t="str">
        <f>IF($I247&lt;D$14,MIN(Payline!K$5/10,COUNTIF(K245:K247,$AU$1))+MIN(Payline!K$4/10,COUNTIF(K246:K248,$AU$1))+MIN(Payline!K$3/10,COUNTIF(K247:K249,$AU$1)),"")</f>
        <v/>
      </c>
      <c r="AW247" s="43" t="str">
        <f>IF($I247&lt;E$14,MIN(Payline!L$5/10,COUNTIF(L245:L247,$AU$1))+MIN(Payline!L$4/10,COUNTIF(L246:L248,$AU$1))+MIN(Payline!L$3/10,COUNTIF(L247:L249,$AU$1)),"")</f>
        <v/>
      </c>
      <c r="AX247" s="43" t="str">
        <f>IF($I247&lt;F$14,MIN(Payline!M$5/10,COUNTIF(M245:M247,$AU$1))+MIN(Payline!M$4/10,COUNTIF(M246:M248,$AU$1))+MIN(Payline!M$3/10,COUNTIF(M247:M249,$AU$1)),"")</f>
        <v/>
      </c>
      <c r="AY247" s="43" t="str">
        <f>IF($I247&lt;G$14,MIN(Payline!N$5/10,COUNTIF(N245:N247,$AU$1))+MIN(Payline!N$4/10,COUNTIF(N246:N248,$AU$1))+MIN(Payline!N$3/10,COUNTIF(N247:N249,$AU$1)),"")</f>
        <v/>
      </c>
      <c r="AZ247" s="46">
        <v>243</v>
      </c>
      <c r="BA247" s="43" t="str">
        <f>IF($I247&lt;C$14,MIN(Payline!J$5/10,COUNTIF(J245:J247,$BA$1))+MIN(Payline!J$4/10,COUNTIF(J246:J248,$BA$1))+MIN(Payline!J$3/10,COUNTIF(J247:J249,$BA$1)),"")</f>
        <v/>
      </c>
      <c r="BB247" s="43" t="str">
        <f>IF($I247&lt;D$14,MIN(Payline!K$5/10,COUNTIF(K245:K247,$BA$1))+MIN(Payline!K$4/10,COUNTIF(K246:K248,$BA$1))+MIN(Payline!K$3/10,COUNTIF(K247:K249,$BA$1)),"")</f>
        <v/>
      </c>
      <c r="BC247" s="43" t="str">
        <f>IF($I247&lt;E$14,MIN(Payline!L$5/10,COUNTIF(L245:L247,$BA$1))+MIN(Payline!L$4/10,COUNTIF(L246:L248,$BA$1))+MIN(Payline!L$3/10,COUNTIF(L247:L249,$BA$1)),"")</f>
        <v/>
      </c>
      <c r="BD247" s="43" t="str">
        <f>IF($I247&lt;F$14,MIN(Payline!M$5/10,COUNTIF(M245:M247,$BA$1))+MIN(Payline!M$4/10,COUNTIF(M246:M248,$BA$1))+MIN(Payline!M$3/10,COUNTIF(M247:M249,$BA$1)),"")</f>
        <v/>
      </c>
      <c r="BE247" s="43" t="str">
        <f>IF($I247&lt;G$14,MIN(Payline!N$5/10,COUNTIF(N245:N247,$BA$1))+MIN(Payline!N$4/10,COUNTIF(N246:N248,$BA$1))+MIN(Payline!N$3/10,COUNTIF(N247:N249,$BA$1)),"")</f>
        <v/>
      </c>
      <c r="BF247" s="46">
        <v>243</v>
      </c>
      <c r="BG247" s="43" t="str">
        <f>IF($I247&lt;C$14,MIN(Payline!J$5/10,COUNTIF(J245:J247,$BG$1))+MIN(Payline!J$4/10,COUNTIF(J246:J248,$BG$1))+MIN(Payline!J$3/10,COUNTIF(J247:J249,$BG$1)),"")</f>
        <v/>
      </c>
      <c r="BH247" s="43" t="str">
        <f>IF($I247&lt;D$14,MIN(Payline!K$5/10,COUNTIF(K245:K247,$BG$1))+MIN(Payline!K$4/10,COUNTIF(K246:K248,$BG$1))+MIN(Payline!K$3/10,COUNTIF(K247:K249,$BG$1)),"")</f>
        <v/>
      </c>
      <c r="BI247" s="43" t="str">
        <f>IF($I247&lt;E$14,MIN(Payline!L$5/10,COUNTIF(L245:L247,$BG$1))+MIN(Payline!L$4/10,COUNTIF(L246:L248,$BG$1))+MIN(Payline!L$3/10,COUNTIF(L247:L249,$BG$1)),"")</f>
        <v/>
      </c>
      <c r="BJ247" s="43" t="str">
        <f>IF($I247&lt;F$14,MIN(Payline!M$5/10,COUNTIF(M245:M247,$BG$1))+MIN(Payline!M$4/10,COUNTIF(M246:M248,$BG$1))+MIN(Payline!M$3/10,COUNTIF(M247:M249,$BG$1)),"")</f>
        <v/>
      </c>
      <c r="BK247" s="43" t="str">
        <f>IF($I247&lt;G$14,MIN(Payline!N$5/10,COUNTIF(N245:N247,$BG$1))+MIN(Payline!N$4/10,COUNTIF(N246:N248,$BG$1))+MIN(Payline!N$3/10,COUNTIF(N247:N249,$BG$1)),"")</f>
        <v/>
      </c>
      <c r="BL247" s="46">
        <v>243</v>
      </c>
      <c r="BM247" s="43" t="str">
        <f>IF($I247&lt;C$14,MIN(Payline!J$5/10,COUNTIF(J245:J247,$BM$1))+MIN(Payline!J$4/10,COUNTIF(J246:J248,$BM$1))+MIN(Payline!J$3/10,COUNTIF(J247:J249,$BM$1)),"")</f>
        <v/>
      </c>
      <c r="BN247" s="43" t="str">
        <f>IF($I247&lt;D$14,MIN(Payline!K$5/10,COUNTIF(K245:K247,$BM$1))+MIN(Payline!K$4/10,COUNTIF(K246:K248,$BM$1))+MIN(Payline!K$3/10,COUNTIF(K247:K249,$BM$1)),"")</f>
        <v/>
      </c>
      <c r="BO247" s="43" t="str">
        <f>IF($I247&lt;E$14,MIN(Payline!L$5/10,COUNTIF(L245:L247,$BM$1))+MIN(Payline!L$4/10,COUNTIF(L246:L248,$BM$1))+MIN(Payline!L$3/10,COUNTIF(L247:L249,$BM$1)),"")</f>
        <v/>
      </c>
      <c r="BP247" s="43" t="str">
        <f>IF($I247&lt;F$14,MIN(Payline!M$5/10,COUNTIF(M245:M247,$BM$1))+MIN(Payline!M$4/10,COUNTIF(M246:M248,$BM$1))+MIN(Payline!M$3/10,COUNTIF(M247:M249,$BM$1)),"")</f>
        <v/>
      </c>
      <c r="BQ247" s="161" t="str">
        <f>IF($I247&lt;G$14,MIN(Payline!N$5/10,COUNTIF(N245:N247,$BM$1))+MIN(Payline!N$4/10,COUNTIF(N246:N248,$BM$1))+MIN(Payline!N$3/10,COUNTIF(N247:N249,$BM$1)),"")</f>
        <v/>
      </c>
    </row>
    <row r="248" spans="1:69">
      <c r="B248" s="12" t="s">
        <v>133</v>
      </c>
      <c r="C248" s="12">
        <f ca="1">SUM(C238:C247)</f>
        <v>101</v>
      </c>
      <c r="D248" s="12">
        <f ca="1">SUM(D238:D247)</f>
        <v>100.9</v>
      </c>
      <c r="E248" s="12">
        <f ca="1">SUM(E238:E247)</f>
        <v>101</v>
      </c>
      <c r="F248" s="12">
        <f ca="1">SUM(F238:F247)</f>
        <v>101.10000000000001</v>
      </c>
      <c r="G248" s="12">
        <f ca="1">SUM(G238:G247)</f>
        <v>101.00000000000001</v>
      </c>
      <c r="I248" s="84">
        <v>244</v>
      </c>
      <c r="J248" s="83"/>
      <c r="K248" s="83"/>
      <c r="L248" s="83"/>
      <c r="M248" s="83"/>
      <c r="N248" s="83"/>
      <c r="P248" s="46">
        <v>244</v>
      </c>
      <c r="Q248" s="43" t="str">
        <f>IF($I248&lt;C$14,MIN(Payline!J$5/10,COUNTIF(J246:J248,$Q$1))+MIN(Payline!J$4/10,COUNTIF(J247:J249,$Q$1))+MIN(Payline!J$3/10,COUNTIF(J248:J250,$Q$1)),"")</f>
        <v/>
      </c>
      <c r="R248" s="43" t="str">
        <f>IF($I248&lt;D$14,MIN(Payline!K$5/10,COUNTIF(K246:K248,$Q$1))+MIN(Payline!K$4/10,COUNTIF(K247:K249,$Q$1))+MIN(Payline!K$3/10,COUNTIF(K248:K250,$Q$1)),"")</f>
        <v/>
      </c>
      <c r="S248" s="43" t="str">
        <f>IF($I248&lt;E$14,MIN(Payline!L$5/10,COUNTIF(L246:L248,$Q$1))+MIN(Payline!L$4/10,COUNTIF(L247:L249,$Q$1))+MIN(Payline!L$3/10,COUNTIF(L248:L250,$Q$1)),"")</f>
        <v/>
      </c>
      <c r="T248" s="43" t="str">
        <f>IF($I248&lt;F$14,MIN(Payline!M$5/10,COUNTIF(M246:M248,$Q$1))+MIN(Payline!M$4/10,COUNTIF(M247:M249,$Q$1))+MIN(Payline!M$3/10,COUNTIF(M248:M250,$Q$1)),"")</f>
        <v/>
      </c>
      <c r="U248" s="43" t="str">
        <f>IF($I248&lt;G$14,MIN(Payline!N$5/10,COUNTIF(N246:N248,$Q$1))+MIN(Payline!N$4/10,COUNTIF(N247:N249,$Q$1))+MIN(Payline!N$3/10,COUNTIF(N248:N250,$Q$1)),"")</f>
        <v/>
      </c>
      <c r="V248" s="46">
        <v>244</v>
      </c>
      <c r="W248" s="43" t="str">
        <f>IF($I248&lt;C$14,MIN(Payline!J$5/10,COUNTIF(J246:J248,$W$1))+MIN(Payline!J$4/10,COUNTIF(J247:J249,$W$1))+MIN(Payline!J$3/10,COUNTIF(J248:J250,$W$1)),"")</f>
        <v/>
      </c>
      <c r="X248" s="43" t="str">
        <f>IF($I248&lt;D$14,MIN(Payline!K$5/10,COUNTIF(K246:K248,$W$1))+MIN(Payline!K$4/10,COUNTIF(K247:K249,$W$1))+MIN(Payline!K$3/10,COUNTIF(K248:K250,$W$1)),"")</f>
        <v/>
      </c>
      <c r="Y248" s="43" t="str">
        <f>IF($I248&lt;E$14,MIN(Payline!L$5/10,COUNTIF(L246:L248,$W$1))+MIN(Payline!L$4/10,COUNTIF(L247:L249,$W$1))+MIN(Payline!L$3/10,COUNTIF(L248:L250,$W$1)),"")</f>
        <v/>
      </c>
      <c r="Z248" s="43" t="str">
        <f>IF($I248&lt;F$14,MIN(Payline!M$5/10,COUNTIF(M246:M248,$W$1))+MIN(Payline!M$4/10,COUNTIF(M247:M249,$W$1))+MIN(Payline!M$3/10,COUNTIF(M248:M250,$W$1)),"")</f>
        <v/>
      </c>
      <c r="AA248" s="43" t="str">
        <f>IF($I248&lt;G$14,MIN(Payline!N$5/10,COUNTIF(N246:N248,$W$1))+MIN(Payline!N$4/10,COUNTIF(N247:N249,$W$1))+MIN(Payline!N$3/10,COUNTIF(N248:N250,$W$1)),"")</f>
        <v/>
      </c>
      <c r="AB248" s="46">
        <v>244</v>
      </c>
      <c r="AC248" s="43" t="str">
        <f>IF($I248&lt;C$14,MIN(Payline!J$5/10,COUNTIF(J246:J248,$AC$1))+MIN(Payline!J$4/10,COUNTIF(J247:J249,$AC$1))+MIN(Payline!J$3/10,COUNTIF(J248:J250,$AC$1)),"")</f>
        <v/>
      </c>
      <c r="AD248" s="43" t="str">
        <f>IF($I248&lt;D$14,MIN(Payline!K$5/10,COUNTIF(K246:K248,$AC$1))+MIN(Payline!K$4/10,COUNTIF(K247:K249,$AC$1))+MIN(Payline!K$3/10,COUNTIF(K248:K250,$AC$1)),"")</f>
        <v/>
      </c>
      <c r="AE248" s="43" t="str">
        <f>IF($I248&lt;E$14,MIN(Payline!L$5/10,COUNTIF(L246:L248,$AC$1))+MIN(Payline!L$4/10,COUNTIF(L247:L249,$AC$1))+MIN(Payline!L$3/10,COUNTIF(L248:L250,$AC$1)),"")</f>
        <v/>
      </c>
      <c r="AF248" s="43" t="str">
        <f>IF($I248&lt;F$14,MIN(Payline!M$5/10,COUNTIF(M246:M248,$AC$1))+MIN(Payline!M$4/10,COUNTIF(M247:M249,$AC$1))+MIN(Payline!M$3/10,COUNTIF(M248:M250,$AC$1)),"")</f>
        <v/>
      </c>
      <c r="AG248" s="43" t="str">
        <f>IF($I248&lt;G$14,MIN(Payline!N$5/10,COUNTIF(N246:N248,$AC$1))+MIN(Payline!N$4/10,COUNTIF(N247:N249,$AC$1))+MIN(Payline!N$3/10,COUNTIF(N248:N250,$AC$1)),"")</f>
        <v/>
      </c>
      <c r="AH248" s="46">
        <v>244</v>
      </c>
      <c r="AI248" s="43" t="str">
        <f>IF($I248&lt;C$14,MIN(Payline!J$5/10,COUNTIF(J246:J248,$AI$1))+MIN(Payline!J$4/10,COUNTIF(J247:J249,$AI$1))+MIN(Payline!J$3/10,COUNTIF(J248:J250,$AI$1)),"")</f>
        <v/>
      </c>
      <c r="AJ248" s="43" t="str">
        <f>IF($I248&lt;D$14,MIN(Payline!K$5/10,COUNTIF(K246:K248,$AI$1))+MIN(Payline!K$4/10,COUNTIF(K247:K249,$AI$1))+MIN(Payline!K$3/10,COUNTIF(K248:K250,$AI$1)),"")</f>
        <v/>
      </c>
      <c r="AK248" s="43" t="str">
        <f>IF($I248&lt;E$14,MIN(Payline!L$5/10,COUNTIF(L246:L248,$AI$1))+MIN(Payline!L$4/10,COUNTIF(L247:L249,$AI$1))+MIN(Payline!L$3/10,COUNTIF(L248:L250,$AI$1)),"")</f>
        <v/>
      </c>
      <c r="AL248" s="43" t="str">
        <f>IF($I248&lt;F$14,MIN(Payline!M$5/10,COUNTIF(M246:M248,$AI$1))+MIN(Payline!M$4/10,COUNTIF(M247:M249,$AI$1))+MIN(Payline!M$3/10,COUNTIF(M248:M250,$AI$1)),"")</f>
        <v/>
      </c>
      <c r="AM248" s="43" t="str">
        <f>IF($I248&lt;G$14,MIN(Payline!N$5/10,COUNTIF(N246:N248,$AI$1))+MIN(Payline!N$4/10,COUNTIF(N247:N249,$AI$1))+MIN(Payline!N$3/10,COUNTIF(N248:N250,$AI$1)),"")</f>
        <v/>
      </c>
      <c r="AN248" s="46">
        <v>244</v>
      </c>
      <c r="AO248" s="43" t="str">
        <f>IF($I248&lt;C$14,MIN(Payline!J$5/10,COUNTIF(J246:J248,$AO$1))+MIN(Payline!J$4/10,COUNTIF(J247:J249,$AO$1))+MIN(Payline!J$3/10,COUNTIF(J248:J250,$AO$1)),"")</f>
        <v/>
      </c>
      <c r="AP248" s="43" t="str">
        <f>IF($I248&lt;D$14,MIN(Payline!K$5/10,COUNTIF(K246:K248,$AO$1))+MIN(Payline!K$4/10,COUNTIF(K247:K249,$AO$1))+MIN(Payline!K$3/10,COUNTIF(K248:K250,$AO$1)),"")</f>
        <v/>
      </c>
      <c r="AQ248" s="43" t="str">
        <f>IF($I248&lt;E$14,MIN(Payline!L$5/10,COUNTIF(L246:L248,$AO$1))+MIN(Payline!L$4/10,COUNTIF(L247:L249,$AO$1))+MIN(Payline!L$3/10,COUNTIF(L248:L250,$AO$1)),"")</f>
        <v/>
      </c>
      <c r="AR248" s="43" t="str">
        <f>IF($I248&lt;F$14,MIN(Payline!M$5/10,COUNTIF(M246:M248,$AO$1))+MIN(Payline!M$4/10,COUNTIF(M247:M249,$AO$1))+MIN(Payline!M$3/10,COUNTIF(M248:M250,$AO$1)),"")</f>
        <v/>
      </c>
      <c r="AS248" s="43" t="str">
        <f>IF($I248&lt;G$14,MIN(Payline!N$5/10,COUNTIF(N246:N248,$AO$1))+MIN(Payline!N$4/10,COUNTIF(N247:N249,$AO$1))+MIN(Payline!N$3/10,COUNTIF(N248:N250,$AO$1)),"")</f>
        <v/>
      </c>
      <c r="AT248" s="46">
        <v>244</v>
      </c>
      <c r="AU248" s="43" t="str">
        <f>IF($I248&lt;C$14,MIN(Payline!J$5/10,COUNTIF(J246:J248,$AU$1))+MIN(Payline!J$4/10,COUNTIF(J247:J249,$AU$1))+MIN(Payline!J$3/10,COUNTIF(J248:J250,$AU$1)),"")</f>
        <v/>
      </c>
      <c r="AV248" s="43" t="str">
        <f>IF($I248&lt;D$14,MIN(Payline!K$5/10,COUNTIF(K246:K248,$AU$1))+MIN(Payline!K$4/10,COUNTIF(K247:K249,$AU$1))+MIN(Payline!K$3/10,COUNTIF(K248:K250,$AU$1)),"")</f>
        <v/>
      </c>
      <c r="AW248" s="43" t="str">
        <f>IF($I248&lt;E$14,MIN(Payline!L$5/10,COUNTIF(L246:L248,$AU$1))+MIN(Payline!L$4/10,COUNTIF(L247:L249,$AU$1))+MIN(Payline!L$3/10,COUNTIF(L248:L250,$AU$1)),"")</f>
        <v/>
      </c>
      <c r="AX248" s="43" t="str">
        <f>IF($I248&lt;F$14,MIN(Payline!M$5/10,COUNTIF(M246:M248,$AU$1))+MIN(Payline!M$4/10,COUNTIF(M247:M249,$AU$1))+MIN(Payline!M$3/10,COUNTIF(M248:M250,$AU$1)),"")</f>
        <v/>
      </c>
      <c r="AY248" s="43" t="str">
        <f>IF($I248&lt;G$14,MIN(Payline!N$5/10,COUNTIF(N246:N248,$AU$1))+MIN(Payline!N$4/10,COUNTIF(N247:N249,$AU$1))+MIN(Payline!N$3/10,COUNTIF(N248:N250,$AU$1)),"")</f>
        <v/>
      </c>
      <c r="AZ248" s="46">
        <v>244</v>
      </c>
      <c r="BA248" s="43" t="str">
        <f>IF($I248&lt;C$14,MIN(Payline!J$5/10,COUNTIF(J246:J248,$BA$1))+MIN(Payline!J$4/10,COUNTIF(J247:J249,$BA$1))+MIN(Payline!J$3/10,COUNTIF(J248:J250,$BA$1)),"")</f>
        <v/>
      </c>
      <c r="BB248" s="43" t="str">
        <f>IF($I248&lt;D$14,MIN(Payline!K$5/10,COUNTIF(K246:K248,$BA$1))+MIN(Payline!K$4/10,COUNTIF(K247:K249,$BA$1))+MIN(Payline!K$3/10,COUNTIF(K248:K250,$BA$1)),"")</f>
        <v/>
      </c>
      <c r="BC248" s="43" t="str">
        <f>IF($I248&lt;E$14,MIN(Payline!L$5/10,COUNTIF(L246:L248,$BA$1))+MIN(Payline!L$4/10,COUNTIF(L247:L249,$BA$1))+MIN(Payline!L$3/10,COUNTIF(L248:L250,$BA$1)),"")</f>
        <v/>
      </c>
      <c r="BD248" s="43" t="str">
        <f>IF($I248&lt;F$14,MIN(Payline!M$5/10,COUNTIF(M246:M248,$BA$1))+MIN(Payline!M$4/10,COUNTIF(M247:M249,$BA$1))+MIN(Payline!M$3/10,COUNTIF(M248:M250,$BA$1)),"")</f>
        <v/>
      </c>
      <c r="BE248" s="43" t="str">
        <f>IF($I248&lt;G$14,MIN(Payline!N$5/10,COUNTIF(N246:N248,$BA$1))+MIN(Payline!N$4/10,COUNTIF(N247:N249,$BA$1))+MIN(Payline!N$3/10,COUNTIF(N248:N250,$BA$1)),"")</f>
        <v/>
      </c>
      <c r="BF248" s="46">
        <v>244</v>
      </c>
      <c r="BG248" s="43" t="str">
        <f>IF($I248&lt;C$14,MIN(Payline!J$5/10,COUNTIF(J246:J248,$BG$1))+MIN(Payline!J$4/10,COUNTIF(J247:J249,$BG$1))+MIN(Payline!J$3/10,COUNTIF(J248:J250,$BG$1)),"")</f>
        <v/>
      </c>
      <c r="BH248" s="43" t="str">
        <f>IF($I248&lt;D$14,MIN(Payline!K$5/10,COUNTIF(K246:K248,$BG$1))+MIN(Payline!K$4/10,COUNTIF(K247:K249,$BG$1))+MIN(Payline!K$3/10,COUNTIF(K248:K250,$BG$1)),"")</f>
        <v/>
      </c>
      <c r="BI248" s="43" t="str">
        <f>IF($I248&lt;E$14,MIN(Payline!L$5/10,COUNTIF(L246:L248,$BG$1))+MIN(Payline!L$4/10,COUNTIF(L247:L249,$BG$1))+MIN(Payline!L$3/10,COUNTIF(L248:L250,$BG$1)),"")</f>
        <v/>
      </c>
      <c r="BJ248" s="43" t="str">
        <f>IF($I248&lt;F$14,MIN(Payline!M$5/10,COUNTIF(M246:M248,$BG$1))+MIN(Payline!M$4/10,COUNTIF(M247:M249,$BG$1))+MIN(Payline!M$3/10,COUNTIF(M248:M250,$BG$1)),"")</f>
        <v/>
      </c>
      <c r="BK248" s="43" t="str">
        <f>IF($I248&lt;G$14,MIN(Payline!N$5/10,COUNTIF(N246:N248,$BG$1))+MIN(Payline!N$4/10,COUNTIF(N247:N249,$BG$1))+MIN(Payline!N$3/10,COUNTIF(N248:N250,$BG$1)),"")</f>
        <v/>
      </c>
      <c r="BL248" s="46">
        <v>244</v>
      </c>
      <c r="BM248" s="43" t="str">
        <f>IF($I248&lt;C$14,MIN(Payline!J$5/10,COUNTIF(J246:J248,$BM$1))+MIN(Payline!J$4/10,COUNTIF(J247:J249,$BM$1))+MIN(Payline!J$3/10,COUNTIF(J248:J250,$BM$1)),"")</f>
        <v/>
      </c>
      <c r="BN248" s="43" t="str">
        <f>IF($I248&lt;D$14,MIN(Payline!K$5/10,COUNTIF(K246:K248,$BM$1))+MIN(Payline!K$4/10,COUNTIF(K247:K249,$BM$1))+MIN(Payline!K$3/10,COUNTIF(K248:K250,$BM$1)),"")</f>
        <v/>
      </c>
      <c r="BO248" s="43" t="str">
        <f>IF($I248&lt;E$14,MIN(Payline!L$5/10,COUNTIF(L246:L248,$BM$1))+MIN(Payline!L$4/10,COUNTIF(L247:L249,$BM$1))+MIN(Payline!L$3/10,COUNTIF(L248:L250,$BM$1)),"")</f>
        <v/>
      </c>
      <c r="BP248" s="43" t="str">
        <f>IF($I248&lt;F$14,MIN(Payline!M$5/10,COUNTIF(M246:M248,$BM$1))+MIN(Payline!M$4/10,COUNTIF(M247:M249,$BM$1))+MIN(Payline!M$3/10,COUNTIF(M248:M250,$BM$1)),"")</f>
        <v/>
      </c>
      <c r="BQ248" s="161" t="str">
        <f>IF($I248&lt;G$14,MIN(Payline!N$5/10,COUNTIF(N246:N248,$BM$1))+MIN(Payline!N$4/10,COUNTIF(N247:N249,$BM$1))+MIN(Payline!N$3/10,COUNTIF(N248:N250,$BM$1)),"")</f>
        <v/>
      </c>
    </row>
    <row r="249" spans="1:69">
      <c r="I249" s="84">
        <v>245</v>
      </c>
      <c r="J249" s="83"/>
      <c r="K249" s="83"/>
      <c r="L249" s="83"/>
      <c r="M249" s="83"/>
      <c r="N249" s="83"/>
      <c r="P249" s="46">
        <v>245</v>
      </c>
      <c r="Q249" s="43" t="str">
        <f>IF($I249&lt;C$14,MIN(Payline!J$5/10,COUNTIF(J247:J249,$Q$1))+MIN(Payline!J$4/10,COUNTIF(J248:J250,$Q$1))+MIN(Payline!J$3/10,COUNTIF(J249:J251,$Q$1)),"")</f>
        <v/>
      </c>
      <c r="R249" s="43" t="str">
        <f>IF($I249&lt;D$14,MIN(Payline!K$5/10,COUNTIF(K247:K249,$Q$1))+MIN(Payline!K$4/10,COUNTIF(K248:K250,$Q$1))+MIN(Payline!K$3/10,COUNTIF(K249:K251,$Q$1)),"")</f>
        <v/>
      </c>
      <c r="S249" s="43" t="str">
        <f>IF($I249&lt;E$14,MIN(Payline!L$5/10,COUNTIF(L247:L249,$Q$1))+MIN(Payline!L$4/10,COUNTIF(L248:L250,$Q$1))+MIN(Payline!L$3/10,COUNTIF(L249:L251,$Q$1)),"")</f>
        <v/>
      </c>
      <c r="T249" s="43" t="str">
        <f>IF($I249&lt;F$14,MIN(Payline!M$5/10,COUNTIF(M247:M249,$Q$1))+MIN(Payline!M$4/10,COUNTIF(M248:M250,$Q$1))+MIN(Payline!M$3/10,COUNTIF(M249:M251,$Q$1)),"")</f>
        <v/>
      </c>
      <c r="U249" s="43" t="str">
        <f>IF($I249&lt;G$14,MIN(Payline!N$5/10,COUNTIF(N247:N249,$Q$1))+MIN(Payline!N$4/10,COUNTIF(N248:N250,$Q$1))+MIN(Payline!N$3/10,COUNTIF(N249:N251,$Q$1)),"")</f>
        <v/>
      </c>
      <c r="V249" s="46">
        <v>245</v>
      </c>
      <c r="W249" s="43" t="str">
        <f>IF($I249&lt;C$14,MIN(Payline!J$5/10,COUNTIF(J247:J249,$W$1))+MIN(Payline!J$4/10,COUNTIF(J248:J250,$W$1))+MIN(Payline!J$3/10,COUNTIF(J249:J251,$W$1)),"")</f>
        <v/>
      </c>
      <c r="X249" s="43" t="str">
        <f>IF($I249&lt;D$14,MIN(Payline!K$5/10,COUNTIF(K247:K249,$W$1))+MIN(Payline!K$4/10,COUNTIF(K248:K250,$W$1))+MIN(Payline!K$3/10,COUNTIF(K249:K251,$W$1)),"")</f>
        <v/>
      </c>
      <c r="Y249" s="43" t="str">
        <f>IF($I249&lt;E$14,MIN(Payline!L$5/10,COUNTIF(L247:L249,$W$1))+MIN(Payline!L$4/10,COUNTIF(L248:L250,$W$1))+MIN(Payline!L$3/10,COUNTIF(L249:L251,$W$1)),"")</f>
        <v/>
      </c>
      <c r="Z249" s="43" t="str">
        <f>IF($I249&lt;F$14,MIN(Payline!M$5/10,COUNTIF(M247:M249,$W$1))+MIN(Payline!M$4/10,COUNTIF(M248:M250,$W$1))+MIN(Payline!M$3/10,COUNTIF(M249:M251,$W$1)),"")</f>
        <v/>
      </c>
      <c r="AA249" s="43" t="str">
        <f>IF($I249&lt;G$14,MIN(Payline!N$5/10,COUNTIF(N247:N249,$W$1))+MIN(Payline!N$4/10,COUNTIF(N248:N250,$W$1))+MIN(Payline!N$3/10,COUNTIF(N249:N251,$W$1)),"")</f>
        <v/>
      </c>
      <c r="AB249" s="46">
        <v>245</v>
      </c>
      <c r="AC249" s="43" t="str">
        <f>IF($I249&lt;C$14,MIN(Payline!J$5/10,COUNTIF(J247:J249,$AC$1))+MIN(Payline!J$4/10,COUNTIF(J248:J250,$AC$1))+MIN(Payline!J$3/10,COUNTIF(J249:J251,$AC$1)),"")</f>
        <v/>
      </c>
      <c r="AD249" s="43" t="str">
        <f>IF($I249&lt;D$14,MIN(Payline!K$5/10,COUNTIF(K247:K249,$AC$1))+MIN(Payline!K$4/10,COUNTIF(K248:K250,$AC$1))+MIN(Payline!K$3/10,COUNTIF(K249:K251,$AC$1)),"")</f>
        <v/>
      </c>
      <c r="AE249" s="43" t="str">
        <f>IF($I249&lt;E$14,MIN(Payline!L$5/10,COUNTIF(L247:L249,$AC$1))+MIN(Payline!L$4/10,COUNTIF(L248:L250,$AC$1))+MIN(Payline!L$3/10,COUNTIF(L249:L251,$AC$1)),"")</f>
        <v/>
      </c>
      <c r="AF249" s="43" t="str">
        <f>IF($I249&lt;F$14,MIN(Payline!M$5/10,COUNTIF(M247:M249,$AC$1))+MIN(Payline!M$4/10,COUNTIF(M248:M250,$AC$1))+MIN(Payline!M$3/10,COUNTIF(M249:M251,$AC$1)),"")</f>
        <v/>
      </c>
      <c r="AG249" s="43" t="str">
        <f>IF($I249&lt;G$14,MIN(Payline!N$5/10,COUNTIF(N247:N249,$AC$1))+MIN(Payline!N$4/10,COUNTIF(N248:N250,$AC$1))+MIN(Payline!N$3/10,COUNTIF(N249:N251,$AC$1)),"")</f>
        <v/>
      </c>
      <c r="AH249" s="46">
        <v>245</v>
      </c>
      <c r="AI249" s="43" t="str">
        <f>IF($I249&lt;C$14,MIN(Payline!J$5/10,COUNTIF(J247:J249,$AI$1))+MIN(Payline!J$4/10,COUNTIF(J248:J250,$AI$1))+MIN(Payline!J$3/10,COUNTIF(J249:J251,$AI$1)),"")</f>
        <v/>
      </c>
      <c r="AJ249" s="43" t="str">
        <f>IF($I249&lt;D$14,MIN(Payline!K$5/10,COUNTIF(K247:K249,$AI$1))+MIN(Payline!K$4/10,COUNTIF(K248:K250,$AI$1))+MIN(Payline!K$3/10,COUNTIF(K249:K251,$AI$1)),"")</f>
        <v/>
      </c>
      <c r="AK249" s="43" t="str">
        <f>IF($I249&lt;E$14,MIN(Payline!L$5/10,COUNTIF(L247:L249,$AI$1))+MIN(Payline!L$4/10,COUNTIF(L248:L250,$AI$1))+MIN(Payline!L$3/10,COUNTIF(L249:L251,$AI$1)),"")</f>
        <v/>
      </c>
      <c r="AL249" s="43" t="str">
        <f>IF($I249&lt;F$14,MIN(Payline!M$5/10,COUNTIF(M247:M249,$AI$1))+MIN(Payline!M$4/10,COUNTIF(M248:M250,$AI$1))+MIN(Payline!M$3/10,COUNTIF(M249:M251,$AI$1)),"")</f>
        <v/>
      </c>
      <c r="AM249" s="43" t="str">
        <f>IF($I249&lt;G$14,MIN(Payline!N$5/10,COUNTIF(N247:N249,$AI$1))+MIN(Payline!N$4/10,COUNTIF(N248:N250,$AI$1))+MIN(Payline!N$3/10,COUNTIF(N249:N251,$AI$1)),"")</f>
        <v/>
      </c>
      <c r="AN249" s="46">
        <v>245</v>
      </c>
      <c r="AO249" s="43" t="str">
        <f>IF($I249&lt;C$14,MIN(Payline!J$5/10,COUNTIF(J247:J249,$AO$1))+MIN(Payline!J$4/10,COUNTIF(J248:J250,$AO$1))+MIN(Payline!J$3/10,COUNTIF(J249:J251,$AO$1)),"")</f>
        <v/>
      </c>
      <c r="AP249" s="43" t="str">
        <f>IF($I249&lt;D$14,MIN(Payline!K$5/10,COUNTIF(K247:K249,$AO$1))+MIN(Payline!K$4/10,COUNTIF(K248:K250,$AO$1))+MIN(Payline!K$3/10,COUNTIF(K249:K251,$AO$1)),"")</f>
        <v/>
      </c>
      <c r="AQ249" s="43" t="str">
        <f>IF($I249&lt;E$14,MIN(Payline!L$5/10,COUNTIF(L247:L249,$AO$1))+MIN(Payline!L$4/10,COUNTIF(L248:L250,$AO$1))+MIN(Payline!L$3/10,COUNTIF(L249:L251,$AO$1)),"")</f>
        <v/>
      </c>
      <c r="AR249" s="43" t="str">
        <f>IF($I249&lt;F$14,MIN(Payline!M$5/10,COUNTIF(M247:M249,$AO$1))+MIN(Payline!M$4/10,COUNTIF(M248:M250,$AO$1))+MIN(Payline!M$3/10,COUNTIF(M249:M251,$AO$1)),"")</f>
        <v/>
      </c>
      <c r="AS249" s="43" t="str">
        <f>IF($I249&lt;G$14,MIN(Payline!N$5/10,COUNTIF(N247:N249,$AO$1))+MIN(Payline!N$4/10,COUNTIF(N248:N250,$AO$1))+MIN(Payline!N$3/10,COUNTIF(N249:N251,$AO$1)),"")</f>
        <v/>
      </c>
      <c r="AT249" s="46">
        <v>245</v>
      </c>
      <c r="AU249" s="43" t="str">
        <f>IF($I249&lt;C$14,MIN(Payline!J$5/10,COUNTIF(J247:J249,$AU$1))+MIN(Payline!J$4/10,COUNTIF(J248:J250,$AU$1))+MIN(Payline!J$3/10,COUNTIF(J249:J251,$AU$1)),"")</f>
        <v/>
      </c>
      <c r="AV249" s="43" t="str">
        <f>IF($I249&lt;D$14,MIN(Payline!K$5/10,COUNTIF(K247:K249,$AU$1))+MIN(Payline!K$4/10,COUNTIF(K248:K250,$AU$1))+MIN(Payline!K$3/10,COUNTIF(K249:K251,$AU$1)),"")</f>
        <v/>
      </c>
      <c r="AW249" s="43" t="str">
        <f>IF($I249&lt;E$14,MIN(Payline!L$5/10,COUNTIF(L247:L249,$AU$1))+MIN(Payline!L$4/10,COUNTIF(L248:L250,$AU$1))+MIN(Payline!L$3/10,COUNTIF(L249:L251,$AU$1)),"")</f>
        <v/>
      </c>
      <c r="AX249" s="43" t="str">
        <f>IF($I249&lt;F$14,MIN(Payline!M$5/10,COUNTIF(M247:M249,$AU$1))+MIN(Payline!M$4/10,COUNTIF(M248:M250,$AU$1))+MIN(Payline!M$3/10,COUNTIF(M249:M251,$AU$1)),"")</f>
        <v/>
      </c>
      <c r="AY249" s="43" t="str">
        <f>IF($I249&lt;G$14,MIN(Payline!N$5/10,COUNTIF(N247:N249,$AU$1))+MIN(Payline!N$4/10,COUNTIF(N248:N250,$AU$1))+MIN(Payline!N$3/10,COUNTIF(N249:N251,$AU$1)),"")</f>
        <v/>
      </c>
      <c r="AZ249" s="46">
        <v>245</v>
      </c>
      <c r="BA249" s="43" t="str">
        <f>IF($I249&lt;C$14,MIN(Payline!J$5/10,COUNTIF(J247:J249,$BA$1))+MIN(Payline!J$4/10,COUNTIF(J248:J250,$BA$1))+MIN(Payline!J$3/10,COUNTIF(J249:J251,$BA$1)),"")</f>
        <v/>
      </c>
      <c r="BB249" s="43" t="str">
        <f>IF($I249&lt;D$14,MIN(Payline!K$5/10,COUNTIF(K247:K249,$BA$1))+MIN(Payline!K$4/10,COUNTIF(K248:K250,$BA$1))+MIN(Payline!K$3/10,COUNTIF(K249:K251,$BA$1)),"")</f>
        <v/>
      </c>
      <c r="BC249" s="43" t="str">
        <f>IF($I249&lt;E$14,MIN(Payline!L$5/10,COUNTIF(L247:L249,$BA$1))+MIN(Payline!L$4/10,COUNTIF(L248:L250,$BA$1))+MIN(Payline!L$3/10,COUNTIF(L249:L251,$BA$1)),"")</f>
        <v/>
      </c>
      <c r="BD249" s="43" t="str">
        <f>IF($I249&lt;F$14,MIN(Payline!M$5/10,COUNTIF(M247:M249,$BA$1))+MIN(Payline!M$4/10,COUNTIF(M248:M250,$BA$1))+MIN(Payline!M$3/10,COUNTIF(M249:M251,$BA$1)),"")</f>
        <v/>
      </c>
      <c r="BE249" s="43" t="str">
        <f>IF($I249&lt;G$14,MIN(Payline!N$5/10,COUNTIF(N247:N249,$BA$1))+MIN(Payline!N$4/10,COUNTIF(N248:N250,$BA$1))+MIN(Payline!N$3/10,COUNTIF(N249:N251,$BA$1)),"")</f>
        <v/>
      </c>
      <c r="BF249" s="46">
        <v>245</v>
      </c>
      <c r="BG249" s="43" t="str">
        <f>IF($I249&lt;C$14,MIN(Payline!J$5/10,COUNTIF(J247:J249,$BG$1))+MIN(Payline!J$4/10,COUNTIF(J248:J250,$BG$1))+MIN(Payline!J$3/10,COUNTIF(J249:J251,$BG$1)),"")</f>
        <v/>
      </c>
      <c r="BH249" s="43" t="str">
        <f>IF($I249&lt;D$14,MIN(Payline!K$5/10,COUNTIF(K247:K249,$BG$1))+MIN(Payline!K$4/10,COUNTIF(K248:K250,$BG$1))+MIN(Payline!K$3/10,COUNTIF(K249:K251,$BG$1)),"")</f>
        <v/>
      </c>
      <c r="BI249" s="43" t="str">
        <f>IF($I249&lt;E$14,MIN(Payline!L$5/10,COUNTIF(L247:L249,$BG$1))+MIN(Payline!L$4/10,COUNTIF(L248:L250,$BG$1))+MIN(Payline!L$3/10,COUNTIF(L249:L251,$BG$1)),"")</f>
        <v/>
      </c>
      <c r="BJ249" s="43" t="str">
        <f>IF($I249&lt;F$14,MIN(Payline!M$5/10,COUNTIF(M247:M249,$BG$1))+MIN(Payline!M$4/10,COUNTIF(M248:M250,$BG$1))+MIN(Payline!M$3/10,COUNTIF(M249:M251,$BG$1)),"")</f>
        <v/>
      </c>
      <c r="BK249" s="43" t="str">
        <f>IF($I249&lt;G$14,MIN(Payline!N$5/10,COUNTIF(N247:N249,$BG$1))+MIN(Payline!N$4/10,COUNTIF(N248:N250,$BG$1))+MIN(Payline!N$3/10,COUNTIF(N249:N251,$BG$1)),"")</f>
        <v/>
      </c>
      <c r="BL249" s="46">
        <v>245</v>
      </c>
      <c r="BM249" s="43" t="str">
        <f>IF($I249&lt;C$14,MIN(Payline!J$5/10,COUNTIF(J247:J249,$BM$1))+MIN(Payline!J$4/10,COUNTIF(J248:J250,$BM$1))+MIN(Payline!J$3/10,COUNTIF(J249:J251,$BM$1)),"")</f>
        <v/>
      </c>
      <c r="BN249" s="43" t="str">
        <f>IF($I249&lt;D$14,MIN(Payline!K$5/10,COUNTIF(K247:K249,$BM$1))+MIN(Payline!K$4/10,COUNTIF(K248:K250,$BM$1))+MIN(Payline!K$3/10,COUNTIF(K249:K251,$BM$1)),"")</f>
        <v/>
      </c>
      <c r="BO249" s="43" t="str">
        <f>IF($I249&lt;E$14,MIN(Payline!L$5/10,COUNTIF(L247:L249,$BM$1))+MIN(Payline!L$4/10,COUNTIF(L248:L250,$BM$1))+MIN(Payline!L$3/10,COUNTIF(L249:L251,$BM$1)),"")</f>
        <v/>
      </c>
      <c r="BP249" s="43" t="str">
        <f>IF($I249&lt;F$14,MIN(Payline!M$5/10,COUNTIF(M247:M249,$BM$1))+MIN(Payline!M$4/10,COUNTIF(M248:M250,$BM$1))+MIN(Payline!M$3/10,COUNTIF(M249:M251,$BM$1)),"")</f>
        <v/>
      </c>
      <c r="BQ249" s="161" t="str">
        <f>IF($I249&lt;G$14,MIN(Payline!N$5/10,COUNTIF(N247:N249,$BM$1))+MIN(Payline!N$4/10,COUNTIF(N248:N250,$BM$1))+MIN(Payline!N$3/10,COUNTIF(N249:N251,$BM$1)),"")</f>
        <v/>
      </c>
    </row>
    <row r="250" spans="1:69">
      <c r="I250" s="84">
        <v>246</v>
      </c>
      <c r="J250" s="83"/>
      <c r="K250" s="83"/>
      <c r="L250" s="83"/>
      <c r="M250" s="83"/>
      <c r="N250" s="83"/>
      <c r="P250" s="46">
        <v>246</v>
      </c>
      <c r="Q250" s="43" t="str">
        <f>IF($I250&lt;C$14,MIN(Payline!J$5/10,COUNTIF(J248:J250,$Q$1))+MIN(Payline!J$4/10,COUNTIF(J249:J251,$Q$1))+MIN(Payline!J$3/10,COUNTIF(J250:J252,$Q$1)),"")</f>
        <v/>
      </c>
      <c r="R250" s="43" t="str">
        <f>IF($I250&lt;D$14,MIN(Payline!K$5/10,COUNTIF(K248:K250,$Q$1))+MIN(Payline!K$4/10,COUNTIF(K249:K251,$Q$1))+MIN(Payline!K$3/10,COUNTIF(K250:K252,$Q$1)),"")</f>
        <v/>
      </c>
      <c r="S250" s="43" t="str">
        <f>IF($I250&lt;E$14,MIN(Payline!L$5/10,COUNTIF(L248:L250,$Q$1))+MIN(Payline!L$4/10,COUNTIF(L249:L251,$Q$1))+MIN(Payline!L$3/10,COUNTIF(L250:L252,$Q$1)),"")</f>
        <v/>
      </c>
      <c r="T250" s="43" t="str">
        <f>IF($I250&lt;F$14,MIN(Payline!M$5/10,COUNTIF(M248:M250,$Q$1))+MIN(Payline!M$4/10,COUNTIF(M249:M251,$Q$1))+MIN(Payline!M$3/10,COUNTIF(M250:M252,$Q$1)),"")</f>
        <v/>
      </c>
      <c r="U250" s="43" t="str">
        <f>IF($I250&lt;G$14,MIN(Payline!N$5/10,COUNTIF(N248:N250,$Q$1))+MIN(Payline!N$4/10,COUNTIF(N249:N251,$Q$1))+MIN(Payline!N$3/10,COUNTIF(N250:N252,$Q$1)),"")</f>
        <v/>
      </c>
      <c r="V250" s="46">
        <v>246</v>
      </c>
      <c r="W250" s="43" t="str">
        <f>IF($I250&lt;C$14,MIN(Payline!J$5/10,COUNTIF(J248:J250,$W$1))+MIN(Payline!J$4/10,COUNTIF(J249:J251,$W$1))+MIN(Payline!J$3/10,COUNTIF(J250:J252,$W$1)),"")</f>
        <v/>
      </c>
      <c r="X250" s="43" t="str">
        <f>IF($I250&lt;D$14,MIN(Payline!K$5/10,COUNTIF(K248:K250,$W$1))+MIN(Payline!K$4/10,COUNTIF(K249:K251,$W$1))+MIN(Payline!K$3/10,COUNTIF(K250:K252,$W$1)),"")</f>
        <v/>
      </c>
      <c r="Y250" s="43" t="str">
        <f>IF($I250&lt;E$14,MIN(Payline!L$5/10,COUNTIF(L248:L250,$W$1))+MIN(Payline!L$4/10,COUNTIF(L249:L251,$W$1))+MIN(Payline!L$3/10,COUNTIF(L250:L252,$W$1)),"")</f>
        <v/>
      </c>
      <c r="Z250" s="43" t="str">
        <f>IF($I250&lt;F$14,MIN(Payline!M$5/10,COUNTIF(M248:M250,$W$1))+MIN(Payline!M$4/10,COUNTIF(M249:M251,$W$1))+MIN(Payline!M$3/10,COUNTIF(M250:M252,$W$1)),"")</f>
        <v/>
      </c>
      <c r="AA250" s="43" t="str">
        <f>IF($I250&lt;G$14,MIN(Payline!N$5/10,COUNTIF(N248:N250,$W$1))+MIN(Payline!N$4/10,COUNTIF(N249:N251,$W$1))+MIN(Payline!N$3/10,COUNTIF(N250:N252,$W$1)),"")</f>
        <v/>
      </c>
      <c r="AB250" s="46">
        <v>246</v>
      </c>
      <c r="AC250" s="43" t="str">
        <f>IF($I250&lt;C$14,MIN(Payline!J$5/10,COUNTIF(J248:J250,$AC$1))+MIN(Payline!J$4/10,COUNTIF(J249:J251,$AC$1))+MIN(Payline!J$3/10,COUNTIF(J250:J252,$AC$1)),"")</f>
        <v/>
      </c>
      <c r="AD250" s="43" t="str">
        <f>IF($I250&lt;D$14,MIN(Payline!K$5/10,COUNTIF(K248:K250,$AC$1))+MIN(Payline!K$4/10,COUNTIF(K249:K251,$AC$1))+MIN(Payline!K$3/10,COUNTIF(K250:K252,$AC$1)),"")</f>
        <v/>
      </c>
      <c r="AE250" s="43" t="str">
        <f>IF($I250&lt;E$14,MIN(Payline!L$5/10,COUNTIF(L248:L250,$AC$1))+MIN(Payline!L$4/10,COUNTIF(L249:L251,$AC$1))+MIN(Payline!L$3/10,COUNTIF(L250:L252,$AC$1)),"")</f>
        <v/>
      </c>
      <c r="AF250" s="43" t="str">
        <f>IF($I250&lt;F$14,MIN(Payline!M$5/10,COUNTIF(M248:M250,$AC$1))+MIN(Payline!M$4/10,COUNTIF(M249:M251,$AC$1))+MIN(Payline!M$3/10,COUNTIF(M250:M252,$AC$1)),"")</f>
        <v/>
      </c>
      <c r="AG250" s="43" t="str">
        <f>IF($I250&lt;G$14,MIN(Payline!N$5/10,COUNTIF(N248:N250,$AC$1))+MIN(Payline!N$4/10,COUNTIF(N249:N251,$AC$1))+MIN(Payline!N$3/10,COUNTIF(N250:N252,$AC$1)),"")</f>
        <v/>
      </c>
      <c r="AH250" s="46">
        <v>246</v>
      </c>
      <c r="AI250" s="43" t="str">
        <f>IF($I250&lt;C$14,MIN(Payline!J$5/10,COUNTIF(J248:J250,$AI$1))+MIN(Payline!J$4/10,COUNTIF(J249:J251,$AI$1))+MIN(Payline!J$3/10,COUNTIF(J250:J252,$AI$1)),"")</f>
        <v/>
      </c>
      <c r="AJ250" s="43" t="str">
        <f>IF($I250&lt;D$14,MIN(Payline!K$5/10,COUNTIF(K248:K250,$AI$1))+MIN(Payline!K$4/10,COUNTIF(K249:K251,$AI$1))+MIN(Payline!K$3/10,COUNTIF(K250:K252,$AI$1)),"")</f>
        <v/>
      </c>
      <c r="AK250" s="43" t="str">
        <f>IF($I250&lt;E$14,MIN(Payline!L$5/10,COUNTIF(L248:L250,$AI$1))+MIN(Payline!L$4/10,COUNTIF(L249:L251,$AI$1))+MIN(Payline!L$3/10,COUNTIF(L250:L252,$AI$1)),"")</f>
        <v/>
      </c>
      <c r="AL250" s="43" t="str">
        <f>IF($I250&lt;F$14,MIN(Payline!M$5/10,COUNTIF(M248:M250,$AI$1))+MIN(Payline!M$4/10,COUNTIF(M249:M251,$AI$1))+MIN(Payline!M$3/10,COUNTIF(M250:M252,$AI$1)),"")</f>
        <v/>
      </c>
      <c r="AM250" s="43" t="str">
        <f>IF($I250&lt;G$14,MIN(Payline!N$5/10,COUNTIF(N248:N250,$AI$1))+MIN(Payline!N$4/10,COUNTIF(N249:N251,$AI$1))+MIN(Payline!N$3/10,COUNTIF(N250:N252,$AI$1)),"")</f>
        <v/>
      </c>
      <c r="AN250" s="46">
        <v>246</v>
      </c>
      <c r="AO250" s="43" t="str">
        <f>IF($I250&lt;C$14,MIN(Payline!J$5/10,COUNTIF(J248:J250,$AO$1))+MIN(Payline!J$4/10,COUNTIF(J249:J251,$AO$1))+MIN(Payline!J$3/10,COUNTIF(J250:J252,$AO$1)),"")</f>
        <v/>
      </c>
      <c r="AP250" s="43" t="str">
        <f>IF($I250&lt;D$14,MIN(Payline!K$5/10,COUNTIF(K248:K250,$AO$1))+MIN(Payline!K$4/10,COUNTIF(K249:K251,$AO$1))+MIN(Payline!K$3/10,COUNTIF(K250:K252,$AO$1)),"")</f>
        <v/>
      </c>
      <c r="AQ250" s="43" t="str">
        <f>IF($I250&lt;E$14,MIN(Payline!L$5/10,COUNTIF(L248:L250,$AO$1))+MIN(Payline!L$4/10,COUNTIF(L249:L251,$AO$1))+MIN(Payline!L$3/10,COUNTIF(L250:L252,$AO$1)),"")</f>
        <v/>
      </c>
      <c r="AR250" s="43" t="str">
        <f>IF($I250&lt;F$14,MIN(Payline!M$5/10,COUNTIF(M248:M250,$AO$1))+MIN(Payline!M$4/10,COUNTIF(M249:M251,$AO$1))+MIN(Payline!M$3/10,COUNTIF(M250:M252,$AO$1)),"")</f>
        <v/>
      </c>
      <c r="AS250" s="43" t="str">
        <f>IF($I250&lt;G$14,MIN(Payline!N$5/10,COUNTIF(N248:N250,$AO$1))+MIN(Payline!N$4/10,COUNTIF(N249:N251,$AO$1))+MIN(Payline!N$3/10,COUNTIF(N250:N252,$AO$1)),"")</f>
        <v/>
      </c>
      <c r="AT250" s="46">
        <v>246</v>
      </c>
      <c r="AU250" s="43" t="str">
        <f>IF($I250&lt;C$14,MIN(Payline!J$5/10,COUNTIF(J248:J250,$AU$1))+MIN(Payline!J$4/10,COUNTIF(J249:J251,$AU$1))+MIN(Payline!J$3/10,COUNTIF(J250:J252,$AU$1)),"")</f>
        <v/>
      </c>
      <c r="AV250" s="43" t="str">
        <f>IF($I250&lt;D$14,MIN(Payline!K$5/10,COUNTIF(K248:K250,$AU$1))+MIN(Payline!K$4/10,COUNTIF(K249:K251,$AU$1))+MIN(Payline!K$3/10,COUNTIF(K250:K252,$AU$1)),"")</f>
        <v/>
      </c>
      <c r="AW250" s="43" t="str">
        <f>IF($I250&lt;E$14,MIN(Payline!L$5/10,COUNTIF(L248:L250,$AU$1))+MIN(Payline!L$4/10,COUNTIF(L249:L251,$AU$1))+MIN(Payline!L$3/10,COUNTIF(L250:L252,$AU$1)),"")</f>
        <v/>
      </c>
      <c r="AX250" s="43" t="str">
        <f>IF($I250&lt;F$14,MIN(Payline!M$5/10,COUNTIF(M248:M250,$AU$1))+MIN(Payline!M$4/10,COUNTIF(M249:M251,$AU$1))+MIN(Payline!M$3/10,COUNTIF(M250:M252,$AU$1)),"")</f>
        <v/>
      </c>
      <c r="AY250" s="43" t="str">
        <f>IF($I250&lt;G$14,MIN(Payline!N$5/10,COUNTIF(N248:N250,$AU$1))+MIN(Payline!N$4/10,COUNTIF(N249:N251,$AU$1))+MIN(Payline!N$3/10,COUNTIF(N250:N252,$AU$1)),"")</f>
        <v/>
      </c>
      <c r="AZ250" s="46">
        <v>246</v>
      </c>
      <c r="BA250" s="43" t="str">
        <f>IF($I250&lt;C$14,MIN(Payline!J$5/10,COUNTIF(J248:J250,$BA$1))+MIN(Payline!J$4/10,COUNTIF(J249:J251,$BA$1))+MIN(Payline!J$3/10,COUNTIF(J250:J252,$BA$1)),"")</f>
        <v/>
      </c>
      <c r="BB250" s="43" t="str">
        <f>IF($I250&lt;D$14,MIN(Payline!K$5/10,COUNTIF(K248:K250,$BA$1))+MIN(Payline!K$4/10,COUNTIF(K249:K251,$BA$1))+MIN(Payline!K$3/10,COUNTIF(K250:K252,$BA$1)),"")</f>
        <v/>
      </c>
      <c r="BC250" s="43" t="str">
        <f>IF($I250&lt;E$14,MIN(Payline!L$5/10,COUNTIF(L248:L250,$BA$1))+MIN(Payline!L$4/10,COUNTIF(L249:L251,$BA$1))+MIN(Payline!L$3/10,COUNTIF(L250:L252,$BA$1)),"")</f>
        <v/>
      </c>
      <c r="BD250" s="43" t="str">
        <f>IF($I250&lt;F$14,MIN(Payline!M$5/10,COUNTIF(M248:M250,$BA$1))+MIN(Payline!M$4/10,COUNTIF(M249:M251,$BA$1))+MIN(Payline!M$3/10,COUNTIF(M250:M252,$BA$1)),"")</f>
        <v/>
      </c>
      <c r="BE250" s="43" t="str">
        <f>IF($I250&lt;G$14,MIN(Payline!N$5/10,COUNTIF(N248:N250,$BA$1))+MIN(Payline!N$4/10,COUNTIF(N249:N251,$BA$1))+MIN(Payline!N$3/10,COUNTIF(N250:N252,$BA$1)),"")</f>
        <v/>
      </c>
      <c r="BF250" s="46">
        <v>246</v>
      </c>
      <c r="BG250" s="43" t="str">
        <f>IF($I250&lt;C$14,MIN(Payline!J$5/10,COUNTIF(J248:J250,$BG$1))+MIN(Payline!J$4/10,COUNTIF(J249:J251,$BG$1))+MIN(Payline!J$3/10,COUNTIF(J250:J252,$BG$1)),"")</f>
        <v/>
      </c>
      <c r="BH250" s="43" t="str">
        <f>IF($I250&lt;D$14,MIN(Payline!K$5/10,COUNTIF(K248:K250,$BG$1))+MIN(Payline!K$4/10,COUNTIF(K249:K251,$BG$1))+MIN(Payline!K$3/10,COUNTIF(K250:K252,$BG$1)),"")</f>
        <v/>
      </c>
      <c r="BI250" s="43" t="str">
        <f>IF($I250&lt;E$14,MIN(Payline!L$5/10,COUNTIF(L248:L250,$BG$1))+MIN(Payline!L$4/10,COUNTIF(L249:L251,$BG$1))+MIN(Payline!L$3/10,COUNTIF(L250:L252,$BG$1)),"")</f>
        <v/>
      </c>
      <c r="BJ250" s="43" t="str">
        <f>IF($I250&lt;F$14,MIN(Payline!M$5/10,COUNTIF(M248:M250,$BG$1))+MIN(Payline!M$4/10,COUNTIF(M249:M251,$BG$1))+MIN(Payline!M$3/10,COUNTIF(M250:M252,$BG$1)),"")</f>
        <v/>
      </c>
      <c r="BK250" s="43" t="str">
        <f>IF($I250&lt;G$14,MIN(Payline!N$5/10,COUNTIF(N248:N250,$BG$1))+MIN(Payline!N$4/10,COUNTIF(N249:N251,$BG$1))+MIN(Payline!N$3/10,COUNTIF(N250:N252,$BG$1)),"")</f>
        <v/>
      </c>
      <c r="BL250" s="46">
        <v>246</v>
      </c>
      <c r="BM250" s="43" t="str">
        <f>IF($I250&lt;C$14,MIN(Payline!J$5/10,COUNTIF(J248:J250,$BM$1))+MIN(Payline!J$4/10,COUNTIF(J249:J251,$BM$1))+MIN(Payline!J$3/10,COUNTIF(J250:J252,$BM$1)),"")</f>
        <v/>
      </c>
      <c r="BN250" s="43" t="str">
        <f>IF($I250&lt;D$14,MIN(Payline!K$5/10,COUNTIF(K248:K250,$BM$1))+MIN(Payline!K$4/10,COUNTIF(K249:K251,$BM$1))+MIN(Payline!K$3/10,COUNTIF(K250:K252,$BM$1)),"")</f>
        <v/>
      </c>
      <c r="BO250" s="43" t="str">
        <f>IF($I250&lt;E$14,MIN(Payline!L$5/10,COUNTIF(L248:L250,$BM$1))+MIN(Payline!L$4/10,COUNTIF(L249:L251,$BM$1))+MIN(Payline!L$3/10,COUNTIF(L250:L252,$BM$1)),"")</f>
        <v/>
      </c>
      <c r="BP250" s="43" t="str">
        <f>IF($I250&lt;F$14,MIN(Payline!M$5/10,COUNTIF(M248:M250,$BM$1))+MIN(Payline!M$4/10,COUNTIF(M249:M251,$BM$1))+MIN(Payline!M$3/10,COUNTIF(M250:M252,$BM$1)),"")</f>
        <v/>
      </c>
      <c r="BQ250" s="161" t="str">
        <f>IF($I250&lt;G$14,MIN(Payline!N$5/10,COUNTIF(N248:N250,$BM$1))+MIN(Payline!N$4/10,COUNTIF(N249:N251,$BM$1))+MIN(Payline!N$3/10,COUNTIF(N250:N252,$BM$1)),"")</f>
        <v/>
      </c>
    </row>
    <row r="251" spans="1:69">
      <c r="I251" s="84">
        <v>247</v>
      </c>
      <c r="J251" s="83"/>
      <c r="K251" s="83"/>
      <c r="L251" s="83"/>
      <c r="M251" s="83"/>
      <c r="N251" s="83"/>
      <c r="P251" s="46">
        <v>247</v>
      </c>
      <c r="Q251" s="43" t="str">
        <f>IF($I251&lt;C$14,MIN(Payline!J$5/10,COUNTIF(J249:J251,$Q$1))+MIN(Payline!J$4/10,COUNTIF(J250:J252,$Q$1))+MIN(Payline!J$3/10,COUNTIF(J251:J253,$Q$1)),"")</f>
        <v/>
      </c>
      <c r="R251" s="43" t="str">
        <f>IF($I251&lt;D$14,MIN(Payline!K$5/10,COUNTIF(K249:K251,$Q$1))+MIN(Payline!K$4/10,COUNTIF(K250:K252,$Q$1))+MIN(Payline!K$3/10,COUNTIF(K251:K253,$Q$1)),"")</f>
        <v/>
      </c>
      <c r="S251" s="43" t="str">
        <f>IF($I251&lt;E$14,MIN(Payline!L$5/10,COUNTIF(L249:L251,$Q$1))+MIN(Payline!L$4/10,COUNTIF(L250:L252,$Q$1))+MIN(Payline!L$3/10,COUNTIF(L251:L253,$Q$1)),"")</f>
        <v/>
      </c>
      <c r="T251" s="43" t="str">
        <f>IF($I251&lt;F$14,MIN(Payline!M$5/10,COUNTIF(M249:M251,$Q$1))+MIN(Payline!M$4/10,COUNTIF(M250:M252,$Q$1))+MIN(Payline!M$3/10,COUNTIF(M251:M253,$Q$1)),"")</f>
        <v/>
      </c>
      <c r="U251" s="43" t="str">
        <f>IF($I251&lt;G$14,MIN(Payline!N$5/10,COUNTIF(N249:N251,$Q$1))+MIN(Payline!N$4/10,COUNTIF(N250:N252,$Q$1))+MIN(Payline!N$3/10,COUNTIF(N251:N253,$Q$1)),"")</f>
        <v/>
      </c>
      <c r="V251" s="46">
        <v>247</v>
      </c>
      <c r="W251" s="43" t="str">
        <f>IF($I251&lt;C$14,MIN(Payline!J$5/10,COUNTIF(J249:J251,$W$1))+MIN(Payline!J$4/10,COUNTIF(J250:J252,$W$1))+MIN(Payline!J$3/10,COUNTIF(J251:J253,$W$1)),"")</f>
        <v/>
      </c>
      <c r="X251" s="43" t="str">
        <f>IF($I251&lt;D$14,MIN(Payline!K$5/10,COUNTIF(K249:K251,$W$1))+MIN(Payline!K$4/10,COUNTIF(K250:K252,$W$1))+MIN(Payline!K$3/10,COUNTIF(K251:K253,$W$1)),"")</f>
        <v/>
      </c>
      <c r="Y251" s="43" t="str">
        <f>IF($I251&lt;E$14,MIN(Payline!L$5/10,COUNTIF(L249:L251,$W$1))+MIN(Payline!L$4/10,COUNTIF(L250:L252,$W$1))+MIN(Payline!L$3/10,COUNTIF(L251:L253,$W$1)),"")</f>
        <v/>
      </c>
      <c r="Z251" s="43" t="str">
        <f>IF($I251&lt;F$14,MIN(Payline!M$5/10,COUNTIF(M249:M251,$W$1))+MIN(Payline!M$4/10,COUNTIF(M250:M252,$W$1))+MIN(Payline!M$3/10,COUNTIF(M251:M253,$W$1)),"")</f>
        <v/>
      </c>
      <c r="AA251" s="43" t="str">
        <f>IF($I251&lt;G$14,MIN(Payline!N$5/10,COUNTIF(N249:N251,$W$1))+MIN(Payline!N$4/10,COUNTIF(N250:N252,$W$1))+MIN(Payline!N$3/10,COUNTIF(N251:N253,$W$1)),"")</f>
        <v/>
      </c>
      <c r="AB251" s="46">
        <v>247</v>
      </c>
      <c r="AC251" s="43" t="str">
        <f>IF($I251&lt;C$14,MIN(Payline!J$5/10,COUNTIF(J249:J251,$AC$1))+MIN(Payline!J$4/10,COUNTIF(J250:J252,$AC$1))+MIN(Payline!J$3/10,COUNTIF(J251:J253,$AC$1)),"")</f>
        <v/>
      </c>
      <c r="AD251" s="43" t="str">
        <f>IF($I251&lt;D$14,MIN(Payline!K$5/10,COUNTIF(K249:K251,$AC$1))+MIN(Payline!K$4/10,COUNTIF(K250:K252,$AC$1))+MIN(Payline!K$3/10,COUNTIF(K251:K253,$AC$1)),"")</f>
        <v/>
      </c>
      <c r="AE251" s="43" t="str">
        <f>IF($I251&lt;E$14,MIN(Payline!L$5/10,COUNTIF(L249:L251,$AC$1))+MIN(Payline!L$4/10,COUNTIF(L250:L252,$AC$1))+MIN(Payline!L$3/10,COUNTIF(L251:L253,$AC$1)),"")</f>
        <v/>
      </c>
      <c r="AF251" s="43" t="str">
        <f>IF($I251&lt;F$14,MIN(Payline!M$5/10,COUNTIF(M249:M251,$AC$1))+MIN(Payline!M$4/10,COUNTIF(M250:M252,$AC$1))+MIN(Payline!M$3/10,COUNTIF(M251:M253,$AC$1)),"")</f>
        <v/>
      </c>
      <c r="AG251" s="43" t="str">
        <f>IF($I251&lt;G$14,MIN(Payline!N$5/10,COUNTIF(N249:N251,$AC$1))+MIN(Payline!N$4/10,COUNTIF(N250:N252,$AC$1))+MIN(Payline!N$3/10,COUNTIF(N251:N253,$AC$1)),"")</f>
        <v/>
      </c>
      <c r="AH251" s="46">
        <v>247</v>
      </c>
      <c r="AI251" s="43" t="str">
        <f>IF($I251&lt;C$14,MIN(Payline!J$5/10,COUNTIF(J249:J251,$AI$1))+MIN(Payline!J$4/10,COUNTIF(J250:J252,$AI$1))+MIN(Payline!J$3/10,COUNTIF(J251:J253,$AI$1)),"")</f>
        <v/>
      </c>
      <c r="AJ251" s="43" t="str">
        <f>IF($I251&lt;D$14,MIN(Payline!K$5/10,COUNTIF(K249:K251,$AI$1))+MIN(Payline!K$4/10,COUNTIF(K250:K252,$AI$1))+MIN(Payline!K$3/10,COUNTIF(K251:K253,$AI$1)),"")</f>
        <v/>
      </c>
      <c r="AK251" s="43" t="str">
        <f>IF($I251&lt;E$14,MIN(Payline!L$5/10,COUNTIF(L249:L251,$AI$1))+MIN(Payline!L$4/10,COUNTIF(L250:L252,$AI$1))+MIN(Payline!L$3/10,COUNTIF(L251:L253,$AI$1)),"")</f>
        <v/>
      </c>
      <c r="AL251" s="43" t="str">
        <f>IF($I251&lt;F$14,MIN(Payline!M$5/10,COUNTIF(M249:M251,$AI$1))+MIN(Payline!M$4/10,COUNTIF(M250:M252,$AI$1))+MIN(Payline!M$3/10,COUNTIF(M251:M253,$AI$1)),"")</f>
        <v/>
      </c>
      <c r="AM251" s="43" t="str">
        <f>IF($I251&lt;G$14,MIN(Payline!N$5/10,COUNTIF(N249:N251,$AI$1))+MIN(Payline!N$4/10,COUNTIF(N250:N252,$AI$1))+MIN(Payline!N$3/10,COUNTIF(N251:N253,$AI$1)),"")</f>
        <v/>
      </c>
      <c r="AN251" s="46">
        <v>247</v>
      </c>
      <c r="AO251" s="43" t="str">
        <f>IF($I251&lt;C$14,MIN(Payline!J$5/10,COUNTIF(J249:J251,$AO$1))+MIN(Payline!J$4/10,COUNTIF(J250:J252,$AO$1))+MIN(Payline!J$3/10,COUNTIF(J251:J253,$AO$1)),"")</f>
        <v/>
      </c>
      <c r="AP251" s="43" t="str">
        <f>IF($I251&lt;D$14,MIN(Payline!K$5/10,COUNTIF(K249:K251,$AO$1))+MIN(Payline!K$4/10,COUNTIF(K250:K252,$AO$1))+MIN(Payline!K$3/10,COUNTIF(K251:K253,$AO$1)),"")</f>
        <v/>
      </c>
      <c r="AQ251" s="43" t="str">
        <f>IF($I251&lt;E$14,MIN(Payline!L$5/10,COUNTIF(L249:L251,$AO$1))+MIN(Payline!L$4/10,COUNTIF(L250:L252,$AO$1))+MIN(Payline!L$3/10,COUNTIF(L251:L253,$AO$1)),"")</f>
        <v/>
      </c>
      <c r="AR251" s="43" t="str">
        <f>IF($I251&lt;F$14,MIN(Payline!M$5/10,COUNTIF(M249:M251,$AO$1))+MIN(Payline!M$4/10,COUNTIF(M250:M252,$AO$1))+MIN(Payline!M$3/10,COUNTIF(M251:M253,$AO$1)),"")</f>
        <v/>
      </c>
      <c r="AS251" s="43" t="str">
        <f>IF($I251&lt;G$14,MIN(Payline!N$5/10,COUNTIF(N249:N251,$AO$1))+MIN(Payline!N$4/10,COUNTIF(N250:N252,$AO$1))+MIN(Payline!N$3/10,COUNTIF(N251:N253,$AO$1)),"")</f>
        <v/>
      </c>
      <c r="AT251" s="46">
        <v>247</v>
      </c>
      <c r="AU251" s="43" t="str">
        <f>IF($I251&lt;C$14,MIN(Payline!J$5/10,COUNTIF(J249:J251,$AU$1))+MIN(Payline!J$4/10,COUNTIF(J250:J252,$AU$1))+MIN(Payline!J$3/10,COUNTIF(J251:J253,$AU$1)),"")</f>
        <v/>
      </c>
      <c r="AV251" s="43" t="str">
        <f>IF($I251&lt;D$14,MIN(Payline!K$5/10,COUNTIF(K249:K251,$AU$1))+MIN(Payline!K$4/10,COUNTIF(K250:K252,$AU$1))+MIN(Payline!K$3/10,COUNTIF(K251:K253,$AU$1)),"")</f>
        <v/>
      </c>
      <c r="AW251" s="43" t="str">
        <f>IF($I251&lt;E$14,MIN(Payline!L$5/10,COUNTIF(L249:L251,$AU$1))+MIN(Payline!L$4/10,COUNTIF(L250:L252,$AU$1))+MIN(Payline!L$3/10,COUNTIF(L251:L253,$AU$1)),"")</f>
        <v/>
      </c>
      <c r="AX251" s="43" t="str">
        <f>IF($I251&lt;F$14,MIN(Payline!M$5/10,COUNTIF(M249:M251,$AU$1))+MIN(Payline!M$4/10,COUNTIF(M250:M252,$AU$1))+MIN(Payline!M$3/10,COUNTIF(M251:M253,$AU$1)),"")</f>
        <v/>
      </c>
      <c r="AY251" s="43" t="str">
        <f>IF($I251&lt;G$14,MIN(Payline!N$5/10,COUNTIF(N249:N251,$AU$1))+MIN(Payline!N$4/10,COUNTIF(N250:N252,$AU$1))+MIN(Payline!N$3/10,COUNTIF(N251:N253,$AU$1)),"")</f>
        <v/>
      </c>
      <c r="AZ251" s="46">
        <v>247</v>
      </c>
      <c r="BA251" s="43" t="str">
        <f>IF($I251&lt;C$14,MIN(Payline!J$5/10,COUNTIF(J249:J251,$BA$1))+MIN(Payline!J$4/10,COUNTIF(J250:J252,$BA$1))+MIN(Payline!J$3/10,COUNTIF(J251:J253,$BA$1)),"")</f>
        <v/>
      </c>
      <c r="BB251" s="43" t="str">
        <f>IF($I251&lt;D$14,MIN(Payline!K$5/10,COUNTIF(K249:K251,$BA$1))+MIN(Payline!K$4/10,COUNTIF(K250:K252,$BA$1))+MIN(Payline!K$3/10,COUNTIF(K251:K253,$BA$1)),"")</f>
        <v/>
      </c>
      <c r="BC251" s="43" t="str">
        <f>IF($I251&lt;E$14,MIN(Payline!L$5/10,COUNTIF(L249:L251,$BA$1))+MIN(Payline!L$4/10,COUNTIF(L250:L252,$BA$1))+MIN(Payline!L$3/10,COUNTIF(L251:L253,$BA$1)),"")</f>
        <v/>
      </c>
      <c r="BD251" s="43" t="str">
        <f>IF($I251&lt;F$14,MIN(Payline!M$5/10,COUNTIF(M249:M251,$BA$1))+MIN(Payline!M$4/10,COUNTIF(M250:M252,$BA$1))+MIN(Payline!M$3/10,COUNTIF(M251:M253,$BA$1)),"")</f>
        <v/>
      </c>
      <c r="BE251" s="43" t="str">
        <f>IF($I251&lt;G$14,MIN(Payline!N$5/10,COUNTIF(N249:N251,$BA$1))+MIN(Payline!N$4/10,COUNTIF(N250:N252,$BA$1))+MIN(Payline!N$3/10,COUNTIF(N251:N253,$BA$1)),"")</f>
        <v/>
      </c>
      <c r="BF251" s="46">
        <v>247</v>
      </c>
      <c r="BG251" s="43" t="str">
        <f>IF($I251&lt;C$14,MIN(Payline!J$5/10,COUNTIF(J249:J251,$BG$1))+MIN(Payline!J$4/10,COUNTIF(J250:J252,$BG$1))+MIN(Payline!J$3/10,COUNTIF(J251:J253,$BG$1)),"")</f>
        <v/>
      </c>
      <c r="BH251" s="43" t="str">
        <f>IF($I251&lt;D$14,MIN(Payline!K$5/10,COUNTIF(K249:K251,$BG$1))+MIN(Payline!K$4/10,COUNTIF(K250:K252,$BG$1))+MIN(Payline!K$3/10,COUNTIF(K251:K253,$BG$1)),"")</f>
        <v/>
      </c>
      <c r="BI251" s="43" t="str">
        <f>IF($I251&lt;E$14,MIN(Payline!L$5/10,COUNTIF(L249:L251,$BG$1))+MIN(Payline!L$4/10,COUNTIF(L250:L252,$BG$1))+MIN(Payline!L$3/10,COUNTIF(L251:L253,$BG$1)),"")</f>
        <v/>
      </c>
      <c r="BJ251" s="43" t="str">
        <f>IF($I251&lt;F$14,MIN(Payline!M$5/10,COUNTIF(M249:M251,$BG$1))+MIN(Payline!M$4/10,COUNTIF(M250:M252,$BG$1))+MIN(Payline!M$3/10,COUNTIF(M251:M253,$BG$1)),"")</f>
        <v/>
      </c>
      <c r="BK251" s="43" t="str">
        <f>IF($I251&lt;G$14,MIN(Payline!N$5/10,COUNTIF(N249:N251,$BG$1))+MIN(Payline!N$4/10,COUNTIF(N250:N252,$BG$1))+MIN(Payline!N$3/10,COUNTIF(N251:N253,$BG$1)),"")</f>
        <v/>
      </c>
      <c r="BL251" s="46">
        <v>247</v>
      </c>
      <c r="BM251" s="43" t="str">
        <f>IF($I251&lt;C$14,MIN(Payline!J$5/10,COUNTIF(J249:J251,$BM$1))+MIN(Payline!J$4/10,COUNTIF(J250:J252,$BM$1))+MIN(Payline!J$3/10,COUNTIF(J251:J253,$BM$1)),"")</f>
        <v/>
      </c>
      <c r="BN251" s="43" t="str">
        <f>IF($I251&lt;D$14,MIN(Payline!K$5/10,COUNTIF(K249:K251,$BM$1))+MIN(Payline!K$4/10,COUNTIF(K250:K252,$BM$1))+MIN(Payline!K$3/10,COUNTIF(K251:K253,$BM$1)),"")</f>
        <v/>
      </c>
      <c r="BO251" s="43" t="str">
        <f>IF($I251&lt;E$14,MIN(Payline!L$5/10,COUNTIF(L249:L251,$BM$1))+MIN(Payline!L$4/10,COUNTIF(L250:L252,$BM$1))+MIN(Payline!L$3/10,COUNTIF(L251:L253,$BM$1)),"")</f>
        <v/>
      </c>
      <c r="BP251" s="43" t="str">
        <f>IF($I251&lt;F$14,MIN(Payline!M$5/10,COUNTIF(M249:M251,$BM$1))+MIN(Payline!M$4/10,COUNTIF(M250:M252,$BM$1))+MIN(Payline!M$3/10,COUNTIF(M251:M253,$BM$1)),"")</f>
        <v/>
      </c>
      <c r="BQ251" s="161" t="str">
        <f>IF($I251&lt;G$14,MIN(Payline!N$5/10,COUNTIF(N249:N251,$BM$1))+MIN(Payline!N$4/10,COUNTIF(N250:N252,$BM$1))+MIN(Payline!N$3/10,COUNTIF(N251:N253,$BM$1)),"")</f>
        <v/>
      </c>
    </row>
    <row r="252" spans="1:69">
      <c r="I252" s="84">
        <v>248</v>
      </c>
      <c r="J252" s="83"/>
      <c r="K252" s="83"/>
      <c r="L252" s="83"/>
      <c r="M252" s="83"/>
      <c r="N252" s="83"/>
      <c r="P252" s="46">
        <v>248</v>
      </c>
      <c r="Q252" s="43" t="str">
        <f>IF($I252&lt;C$14,MIN(Payline!J$5/10,COUNTIF(J250:J252,$Q$1))+MIN(Payline!J$4/10,COUNTIF(J251:J253,$Q$1))+MIN(Payline!J$3/10,COUNTIF(J252:J254,$Q$1)),"")</f>
        <v/>
      </c>
      <c r="R252" s="43" t="str">
        <f>IF($I252&lt;D$14,MIN(Payline!K$5/10,COUNTIF(K250:K252,$Q$1))+MIN(Payline!K$4/10,COUNTIF(K251:K253,$Q$1))+MIN(Payline!K$3/10,COUNTIF(K252:K254,$Q$1)),"")</f>
        <v/>
      </c>
      <c r="S252" s="43" t="str">
        <f>IF($I252&lt;E$14,MIN(Payline!L$5/10,COUNTIF(L250:L252,$Q$1))+MIN(Payline!L$4/10,COUNTIF(L251:L253,$Q$1))+MIN(Payline!L$3/10,COUNTIF(L252:L254,$Q$1)),"")</f>
        <v/>
      </c>
      <c r="T252" s="43" t="str">
        <f>IF($I252&lt;F$14,MIN(Payline!M$5/10,COUNTIF(M250:M252,$Q$1))+MIN(Payline!M$4/10,COUNTIF(M251:M253,$Q$1))+MIN(Payline!M$3/10,COUNTIF(M252:M254,$Q$1)),"")</f>
        <v/>
      </c>
      <c r="U252" s="43" t="str">
        <f>IF($I252&lt;G$14,MIN(Payline!N$5/10,COUNTIF(N250:N252,$Q$1))+MIN(Payline!N$4/10,COUNTIF(N251:N253,$Q$1))+MIN(Payline!N$3/10,COUNTIF(N252:N254,$Q$1)),"")</f>
        <v/>
      </c>
      <c r="V252" s="46">
        <v>248</v>
      </c>
      <c r="W252" s="43" t="str">
        <f>IF($I252&lt;C$14,MIN(Payline!J$5/10,COUNTIF(J250:J252,$W$1))+MIN(Payline!J$4/10,COUNTIF(J251:J253,$W$1))+MIN(Payline!J$3/10,COUNTIF(J252:J254,$W$1)),"")</f>
        <v/>
      </c>
      <c r="X252" s="43" t="str">
        <f>IF($I252&lt;D$14,MIN(Payline!K$5/10,COUNTIF(K250:K252,$W$1))+MIN(Payline!K$4/10,COUNTIF(K251:K253,$W$1))+MIN(Payline!K$3/10,COUNTIF(K252:K254,$W$1)),"")</f>
        <v/>
      </c>
      <c r="Y252" s="43" t="str">
        <f>IF($I252&lt;E$14,MIN(Payline!L$5/10,COUNTIF(L250:L252,$W$1))+MIN(Payline!L$4/10,COUNTIF(L251:L253,$W$1))+MIN(Payline!L$3/10,COUNTIF(L252:L254,$W$1)),"")</f>
        <v/>
      </c>
      <c r="Z252" s="43" t="str">
        <f>IF($I252&lt;F$14,MIN(Payline!M$5/10,COUNTIF(M250:M252,$W$1))+MIN(Payline!M$4/10,COUNTIF(M251:M253,$W$1))+MIN(Payline!M$3/10,COUNTIF(M252:M254,$W$1)),"")</f>
        <v/>
      </c>
      <c r="AA252" s="43" t="str">
        <f>IF($I252&lt;G$14,MIN(Payline!N$5/10,COUNTIF(N250:N252,$W$1))+MIN(Payline!N$4/10,COUNTIF(N251:N253,$W$1))+MIN(Payline!N$3/10,COUNTIF(N252:N254,$W$1)),"")</f>
        <v/>
      </c>
      <c r="AB252" s="46">
        <v>248</v>
      </c>
      <c r="AC252" s="43" t="str">
        <f>IF($I252&lt;C$14,MIN(Payline!J$5/10,COUNTIF(J250:J252,$AC$1))+MIN(Payline!J$4/10,COUNTIF(J251:J253,$AC$1))+MIN(Payline!J$3/10,COUNTIF(J252:J254,$AC$1)),"")</f>
        <v/>
      </c>
      <c r="AD252" s="43" t="str">
        <f>IF($I252&lt;D$14,MIN(Payline!K$5/10,COUNTIF(K250:K252,$AC$1))+MIN(Payline!K$4/10,COUNTIF(K251:K253,$AC$1))+MIN(Payline!K$3/10,COUNTIF(K252:K254,$AC$1)),"")</f>
        <v/>
      </c>
      <c r="AE252" s="43" t="str">
        <f>IF($I252&lt;E$14,MIN(Payline!L$5/10,COUNTIF(L250:L252,$AC$1))+MIN(Payline!L$4/10,COUNTIF(L251:L253,$AC$1))+MIN(Payline!L$3/10,COUNTIF(L252:L254,$AC$1)),"")</f>
        <v/>
      </c>
      <c r="AF252" s="43" t="str">
        <f>IF($I252&lt;F$14,MIN(Payline!M$5/10,COUNTIF(M250:M252,$AC$1))+MIN(Payline!M$4/10,COUNTIF(M251:M253,$AC$1))+MIN(Payline!M$3/10,COUNTIF(M252:M254,$AC$1)),"")</f>
        <v/>
      </c>
      <c r="AG252" s="43" t="str">
        <f>IF($I252&lt;G$14,MIN(Payline!N$5/10,COUNTIF(N250:N252,$AC$1))+MIN(Payline!N$4/10,COUNTIF(N251:N253,$AC$1))+MIN(Payline!N$3/10,COUNTIF(N252:N254,$AC$1)),"")</f>
        <v/>
      </c>
      <c r="AH252" s="46">
        <v>248</v>
      </c>
      <c r="AI252" s="43" t="str">
        <f>IF($I252&lt;C$14,MIN(Payline!J$5/10,COUNTIF(J250:J252,$AI$1))+MIN(Payline!J$4/10,COUNTIF(J251:J253,$AI$1))+MIN(Payline!J$3/10,COUNTIF(J252:J254,$AI$1)),"")</f>
        <v/>
      </c>
      <c r="AJ252" s="43" t="str">
        <f>IF($I252&lt;D$14,MIN(Payline!K$5/10,COUNTIF(K250:K252,$AI$1))+MIN(Payline!K$4/10,COUNTIF(K251:K253,$AI$1))+MIN(Payline!K$3/10,COUNTIF(K252:K254,$AI$1)),"")</f>
        <v/>
      </c>
      <c r="AK252" s="43" t="str">
        <f>IF($I252&lt;E$14,MIN(Payline!L$5/10,COUNTIF(L250:L252,$AI$1))+MIN(Payline!L$4/10,COUNTIF(L251:L253,$AI$1))+MIN(Payline!L$3/10,COUNTIF(L252:L254,$AI$1)),"")</f>
        <v/>
      </c>
      <c r="AL252" s="43" t="str">
        <f>IF($I252&lt;F$14,MIN(Payline!M$5/10,COUNTIF(M250:M252,$AI$1))+MIN(Payline!M$4/10,COUNTIF(M251:M253,$AI$1))+MIN(Payline!M$3/10,COUNTIF(M252:M254,$AI$1)),"")</f>
        <v/>
      </c>
      <c r="AM252" s="43" t="str">
        <f>IF($I252&lt;G$14,MIN(Payline!N$5/10,COUNTIF(N250:N252,$AI$1))+MIN(Payline!N$4/10,COUNTIF(N251:N253,$AI$1))+MIN(Payline!N$3/10,COUNTIF(N252:N254,$AI$1)),"")</f>
        <v/>
      </c>
      <c r="AN252" s="46">
        <v>248</v>
      </c>
      <c r="AO252" s="43" t="str">
        <f>IF($I252&lt;C$14,MIN(Payline!J$5/10,COUNTIF(J250:J252,$AO$1))+MIN(Payline!J$4/10,COUNTIF(J251:J253,$AO$1))+MIN(Payline!J$3/10,COUNTIF(J252:J254,$AO$1)),"")</f>
        <v/>
      </c>
      <c r="AP252" s="43" t="str">
        <f>IF($I252&lt;D$14,MIN(Payline!K$5/10,COUNTIF(K250:K252,$AO$1))+MIN(Payline!K$4/10,COUNTIF(K251:K253,$AO$1))+MIN(Payline!K$3/10,COUNTIF(K252:K254,$AO$1)),"")</f>
        <v/>
      </c>
      <c r="AQ252" s="43" t="str">
        <f>IF($I252&lt;E$14,MIN(Payline!L$5/10,COUNTIF(L250:L252,$AO$1))+MIN(Payline!L$4/10,COUNTIF(L251:L253,$AO$1))+MIN(Payline!L$3/10,COUNTIF(L252:L254,$AO$1)),"")</f>
        <v/>
      </c>
      <c r="AR252" s="43" t="str">
        <f>IF($I252&lt;F$14,MIN(Payline!M$5/10,COUNTIF(M250:M252,$AO$1))+MIN(Payline!M$4/10,COUNTIF(M251:M253,$AO$1))+MIN(Payline!M$3/10,COUNTIF(M252:M254,$AO$1)),"")</f>
        <v/>
      </c>
      <c r="AS252" s="43" t="str">
        <f>IF($I252&lt;G$14,MIN(Payline!N$5/10,COUNTIF(N250:N252,$AO$1))+MIN(Payline!N$4/10,COUNTIF(N251:N253,$AO$1))+MIN(Payline!N$3/10,COUNTIF(N252:N254,$AO$1)),"")</f>
        <v/>
      </c>
      <c r="AT252" s="46">
        <v>248</v>
      </c>
      <c r="AU252" s="43" t="str">
        <f>IF($I252&lt;C$14,MIN(Payline!J$5/10,COUNTIF(J250:J252,$AU$1))+MIN(Payline!J$4/10,COUNTIF(J251:J253,$AU$1))+MIN(Payline!J$3/10,COUNTIF(J252:J254,$AU$1)),"")</f>
        <v/>
      </c>
      <c r="AV252" s="43" t="str">
        <f>IF($I252&lt;D$14,MIN(Payline!K$5/10,COUNTIF(K250:K252,$AU$1))+MIN(Payline!K$4/10,COUNTIF(K251:K253,$AU$1))+MIN(Payline!K$3/10,COUNTIF(K252:K254,$AU$1)),"")</f>
        <v/>
      </c>
      <c r="AW252" s="43" t="str">
        <f>IF($I252&lt;E$14,MIN(Payline!L$5/10,COUNTIF(L250:L252,$AU$1))+MIN(Payline!L$4/10,COUNTIF(L251:L253,$AU$1))+MIN(Payline!L$3/10,COUNTIF(L252:L254,$AU$1)),"")</f>
        <v/>
      </c>
      <c r="AX252" s="43" t="str">
        <f>IF($I252&lt;F$14,MIN(Payline!M$5/10,COUNTIF(M250:M252,$AU$1))+MIN(Payline!M$4/10,COUNTIF(M251:M253,$AU$1))+MIN(Payline!M$3/10,COUNTIF(M252:M254,$AU$1)),"")</f>
        <v/>
      </c>
      <c r="AY252" s="43" t="str">
        <f>IF($I252&lt;G$14,MIN(Payline!N$5/10,COUNTIF(N250:N252,$AU$1))+MIN(Payline!N$4/10,COUNTIF(N251:N253,$AU$1))+MIN(Payline!N$3/10,COUNTIF(N252:N254,$AU$1)),"")</f>
        <v/>
      </c>
      <c r="AZ252" s="46">
        <v>248</v>
      </c>
      <c r="BA252" s="43" t="str">
        <f>IF($I252&lt;C$14,MIN(Payline!J$5/10,COUNTIF(J250:J252,$BA$1))+MIN(Payline!J$4/10,COUNTIF(J251:J253,$BA$1))+MIN(Payline!J$3/10,COUNTIF(J252:J254,$BA$1)),"")</f>
        <v/>
      </c>
      <c r="BB252" s="43" t="str">
        <f>IF($I252&lt;D$14,MIN(Payline!K$5/10,COUNTIF(K250:K252,$BA$1))+MIN(Payline!K$4/10,COUNTIF(K251:K253,$BA$1))+MIN(Payline!K$3/10,COUNTIF(K252:K254,$BA$1)),"")</f>
        <v/>
      </c>
      <c r="BC252" s="43" t="str">
        <f>IF($I252&lt;E$14,MIN(Payline!L$5/10,COUNTIF(L250:L252,$BA$1))+MIN(Payline!L$4/10,COUNTIF(L251:L253,$BA$1))+MIN(Payline!L$3/10,COUNTIF(L252:L254,$BA$1)),"")</f>
        <v/>
      </c>
      <c r="BD252" s="43" t="str">
        <f>IF($I252&lt;F$14,MIN(Payline!M$5/10,COUNTIF(M250:M252,$BA$1))+MIN(Payline!M$4/10,COUNTIF(M251:M253,$BA$1))+MIN(Payline!M$3/10,COUNTIF(M252:M254,$BA$1)),"")</f>
        <v/>
      </c>
      <c r="BE252" s="43" t="str">
        <f>IF($I252&lt;G$14,MIN(Payline!N$5/10,COUNTIF(N250:N252,$BA$1))+MIN(Payline!N$4/10,COUNTIF(N251:N253,$BA$1))+MIN(Payline!N$3/10,COUNTIF(N252:N254,$BA$1)),"")</f>
        <v/>
      </c>
      <c r="BF252" s="46">
        <v>248</v>
      </c>
      <c r="BG252" s="43" t="str">
        <f>IF($I252&lt;C$14,MIN(Payline!J$5/10,COUNTIF(J250:J252,$BG$1))+MIN(Payline!J$4/10,COUNTIF(J251:J253,$BG$1))+MIN(Payline!J$3/10,COUNTIF(J252:J254,$BG$1)),"")</f>
        <v/>
      </c>
      <c r="BH252" s="43" t="str">
        <f>IF($I252&lt;D$14,MIN(Payline!K$5/10,COUNTIF(K250:K252,$BG$1))+MIN(Payline!K$4/10,COUNTIF(K251:K253,$BG$1))+MIN(Payline!K$3/10,COUNTIF(K252:K254,$BG$1)),"")</f>
        <v/>
      </c>
      <c r="BI252" s="43" t="str">
        <f>IF($I252&lt;E$14,MIN(Payline!L$5/10,COUNTIF(L250:L252,$BG$1))+MIN(Payline!L$4/10,COUNTIF(L251:L253,$BG$1))+MIN(Payline!L$3/10,COUNTIF(L252:L254,$BG$1)),"")</f>
        <v/>
      </c>
      <c r="BJ252" s="43" t="str">
        <f>IF($I252&lt;F$14,MIN(Payline!M$5/10,COUNTIF(M250:M252,$BG$1))+MIN(Payline!M$4/10,COUNTIF(M251:M253,$BG$1))+MIN(Payline!M$3/10,COUNTIF(M252:M254,$BG$1)),"")</f>
        <v/>
      </c>
      <c r="BK252" s="43" t="str">
        <f>IF($I252&lt;G$14,MIN(Payline!N$5/10,COUNTIF(N250:N252,$BG$1))+MIN(Payline!N$4/10,COUNTIF(N251:N253,$BG$1))+MIN(Payline!N$3/10,COUNTIF(N252:N254,$BG$1)),"")</f>
        <v/>
      </c>
      <c r="BL252" s="46">
        <v>248</v>
      </c>
      <c r="BM252" s="43" t="str">
        <f>IF($I252&lt;C$14,MIN(Payline!J$5/10,COUNTIF(J250:J252,$BM$1))+MIN(Payline!J$4/10,COUNTIF(J251:J253,$BM$1))+MIN(Payline!J$3/10,COUNTIF(J252:J254,$BM$1)),"")</f>
        <v/>
      </c>
      <c r="BN252" s="43" t="str">
        <f>IF($I252&lt;D$14,MIN(Payline!K$5/10,COUNTIF(K250:K252,$BM$1))+MIN(Payline!K$4/10,COUNTIF(K251:K253,$BM$1))+MIN(Payline!K$3/10,COUNTIF(K252:K254,$BM$1)),"")</f>
        <v/>
      </c>
      <c r="BO252" s="43" t="str">
        <f>IF($I252&lt;E$14,MIN(Payline!L$5/10,COUNTIF(L250:L252,$BM$1))+MIN(Payline!L$4/10,COUNTIF(L251:L253,$BM$1))+MIN(Payline!L$3/10,COUNTIF(L252:L254,$BM$1)),"")</f>
        <v/>
      </c>
      <c r="BP252" s="43" t="str">
        <f>IF($I252&lt;F$14,MIN(Payline!M$5/10,COUNTIF(M250:M252,$BM$1))+MIN(Payline!M$4/10,COUNTIF(M251:M253,$BM$1))+MIN(Payline!M$3/10,COUNTIF(M252:M254,$BM$1)),"")</f>
        <v/>
      </c>
      <c r="BQ252" s="161" t="str">
        <f>IF($I252&lt;G$14,MIN(Payline!N$5/10,COUNTIF(N250:N252,$BM$1))+MIN(Payline!N$4/10,COUNTIF(N251:N253,$BM$1))+MIN(Payline!N$3/10,COUNTIF(N252:N254,$BM$1)),"")</f>
        <v/>
      </c>
    </row>
    <row r="253" spans="1:69">
      <c r="I253" s="84">
        <v>249</v>
      </c>
      <c r="J253" s="83"/>
      <c r="K253" s="83"/>
      <c r="L253" s="83"/>
      <c r="M253" s="83"/>
      <c r="N253" s="83"/>
      <c r="P253" s="46">
        <v>249</v>
      </c>
      <c r="Q253" s="43" t="str">
        <f>IF($I253&lt;C$14,MIN(Payline!J$5/10,COUNTIF(J251:J253,$Q$1))+MIN(Payline!J$4/10,COUNTIF(J252:J254,$Q$1))+MIN(Payline!J$3/10,COUNTIF(J253:J255,$Q$1)),"")</f>
        <v/>
      </c>
      <c r="R253" s="43" t="str">
        <f>IF($I253&lt;D$14,MIN(Payline!K$5/10,COUNTIF(K251:K253,$Q$1))+MIN(Payline!K$4/10,COUNTIF(K252:K254,$Q$1))+MIN(Payline!K$3/10,COUNTIF(K253:K255,$Q$1)),"")</f>
        <v/>
      </c>
      <c r="S253" s="43" t="str">
        <f>IF($I253&lt;E$14,MIN(Payline!L$5/10,COUNTIF(L251:L253,$Q$1))+MIN(Payline!L$4/10,COUNTIF(L252:L254,$Q$1))+MIN(Payline!L$3/10,COUNTIF(L253:L255,$Q$1)),"")</f>
        <v/>
      </c>
      <c r="T253" s="43" t="str">
        <f>IF($I253&lt;F$14,MIN(Payline!M$5/10,COUNTIF(M251:M253,$Q$1))+MIN(Payline!M$4/10,COUNTIF(M252:M254,$Q$1))+MIN(Payline!M$3/10,COUNTIF(M253:M255,$Q$1)),"")</f>
        <v/>
      </c>
      <c r="U253" s="43" t="str">
        <f>IF($I253&lt;G$14,MIN(Payline!N$5/10,COUNTIF(N251:N253,$Q$1))+MIN(Payline!N$4/10,COUNTIF(N252:N254,$Q$1))+MIN(Payline!N$3/10,COUNTIF(N253:N255,$Q$1)),"")</f>
        <v/>
      </c>
      <c r="V253" s="46">
        <v>249</v>
      </c>
      <c r="W253" s="43" t="str">
        <f>IF($I253&lt;C$14,MIN(Payline!J$5/10,COUNTIF(J251:J253,$W$1))+MIN(Payline!J$4/10,COUNTIF(J252:J254,$W$1))+MIN(Payline!J$3/10,COUNTIF(J253:J255,$W$1)),"")</f>
        <v/>
      </c>
      <c r="X253" s="43" t="str">
        <f>IF($I253&lt;D$14,MIN(Payline!K$5/10,COUNTIF(K251:K253,$W$1))+MIN(Payline!K$4/10,COUNTIF(K252:K254,$W$1))+MIN(Payline!K$3/10,COUNTIF(K253:K255,$W$1)),"")</f>
        <v/>
      </c>
      <c r="Y253" s="43" t="str">
        <f>IF($I253&lt;E$14,MIN(Payline!L$5/10,COUNTIF(L251:L253,$W$1))+MIN(Payline!L$4/10,COUNTIF(L252:L254,$W$1))+MIN(Payline!L$3/10,COUNTIF(L253:L255,$W$1)),"")</f>
        <v/>
      </c>
      <c r="Z253" s="43" t="str">
        <f>IF($I253&lt;F$14,MIN(Payline!M$5/10,COUNTIF(M251:M253,$W$1))+MIN(Payline!M$4/10,COUNTIF(M252:M254,$W$1))+MIN(Payline!M$3/10,COUNTIF(M253:M255,$W$1)),"")</f>
        <v/>
      </c>
      <c r="AA253" s="43" t="str">
        <f>IF($I253&lt;G$14,MIN(Payline!N$5/10,COUNTIF(N251:N253,$W$1))+MIN(Payline!N$4/10,COUNTIF(N252:N254,$W$1))+MIN(Payline!N$3/10,COUNTIF(N253:N255,$W$1)),"")</f>
        <v/>
      </c>
      <c r="AB253" s="46">
        <v>249</v>
      </c>
      <c r="AC253" s="43" t="str">
        <f>IF($I253&lt;C$14,MIN(Payline!J$5/10,COUNTIF(J251:J253,$AC$1))+MIN(Payline!J$4/10,COUNTIF(J252:J254,$AC$1))+MIN(Payline!J$3/10,COUNTIF(J253:J255,$AC$1)),"")</f>
        <v/>
      </c>
      <c r="AD253" s="43" t="str">
        <f>IF($I253&lt;D$14,MIN(Payline!K$5/10,COUNTIF(K251:K253,$AC$1))+MIN(Payline!K$4/10,COUNTIF(K252:K254,$AC$1))+MIN(Payline!K$3/10,COUNTIF(K253:K255,$AC$1)),"")</f>
        <v/>
      </c>
      <c r="AE253" s="43" t="str">
        <f>IF($I253&lt;E$14,MIN(Payline!L$5/10,COUNTIF(L251:L253,$AC$1))+MIN(Payline!L$4/10,COUNTIF(L252:L254,$AC$1))+MIN(Payline!L$3/10,COUNTIF(L253:L255,$AC$1)),"")</f>
        <v/>
      </c>
      <c r="AF253" s="43" t="str">
        <f>IF($I253&lt;F$14,MIN(Payline!M$5/10,COUNTIF(M251:M253,$AC$1))+MIN(Payline!M$4/10,COUNTIF(M252:M254,$AC$1))+MIN(Payline!M$3/10,COUNTIF(M253:M255,$AC$1)),"")</f>
        <v/>
      </c>
      <c r="AG253" s="43" t="str">
        <f>IF($I253&lt;G$14,MIN(Payline!N$5/10,COUNTIF(N251:N253,$AC$1))+MIN(Payline!N$4/10,COUNTIF(N252:N254,$AC$1))+MIN(Payline!N$3/10,COUNTIF(N253:N255,$AC$1)),"")</f>
        <v/>
      </c>
      <c r="AH253" s="46">
        <v>249</v>
      </c>
      <c r="AI253" s="43" t="str">
        <f>IF($I253&lt;C$14,MIN(Payline!J$5/10,COUNTIF(J251:J253,$AI$1))+MIN(Payline!J$4/10,COUNTIF(J252:J254,$AI$1))+MIN(Payline!J$3/10,COUNTIF(J253:J255,$AI$1)),"")</f>
        <v/>
      </c>
      <c r="AJ253" s="43" t="str">
        <f>IF($I253&lt;D$14,MIN(Payline!K$5/10,COUNTIF(K251:K253,$AI$1))+MIN(Payline!K$4/10,COUNTIF(K252:K254,$AI$1))+MIN(Payline!K$3/10,COUNTIF(K253:K255,$AI$1)),"")</f>
        <v/>
      </c>
      <c r="AK253" s="43" t="str">
        <f>IF($I253&lt;E$14,MIN(Payline!L$5/10,COUNTIF(L251:L253,$AI$1))+MIN(Payline!L$4/10,COUNTIF(L252:L254,$AI$1))+MIN(Payline!L$3/10,COUNTIF(L253:L255,$AI$1)),"")</f>
        <v/>
      </c>
      <c r="AL253" s="43" t="str">
        <f>IF($I253&lt;F$14,MIN(Payline!M$5/10,COUNTIF(M251:M253,$AI$1))+MIN(Payline!M$4/10,COUNTIF(M252:M254,$AI$1))+MIN(Payline!M$3/10,COUNTIF(M253:M255,$AI$1)),"")</f>
        <v/>
      </c>
      <c r="AM253" s="43" t="str">
        <f>IF($I253&lt;G$14,MIN(Payline!N$5/10,COUNTIF(N251:N253,$AI$1))+MIN(Payline!N$4/10,COUNTIF(N252:N254,$AI$1))+MIN(Payline!N$3/10,COUNTIF(N253:N255,$AI$1)),"")</f>
        <v/>
      </c>
      <c r="AN253" s="46">
        <v>249</v>
      </c>
      <c r="AO253" s="43" t="str">
        <f>IF($I253&lt;C$14,MIN(Payline!J$5/10,COUNTIF(J251:J253,$AO$1))+MIN(Payline!J$4/10,COUNTIF(J252:J254,$AO$1))+MIN(Payline!J$3/10,COUNTIF(J253:J255,$AO$1)),"")</f>
        <v/>
      </c>
      <c r="AP253" s="43" t="str">
        <f>IF($I253&lt;D$14,MIN(Payline!K$5/10,COUNTIF(K251:K253,$AO$1))+MIN(Payline!K$4/10,COUNTIF(K252:K254,$AO$1))+MIN(Payline!K$3/10,COUNTIF(K253:K255,$AO$1)),"")</f>
        <v/>
      </c>
      <c r="AQ253" s="43" t="str">
        <f>IF($I253&lt;E$14,MIN(Payline!L$5/10,COUNTIF(L251:L253,$AO$1))+MIN(Payline!L$4/10,COUNTIF(L252:L254,$AO$1))+MIN(Payline!L$3/10,COUNTIF(L253:L255,$AO$1)),"")</f>
        <v/>
      </c>
      <c r="AR253" s="43" t="str">
        <f>IF($I253&lt;F$14,MIN(Payline!M$5/10,COUNTIF(M251:M253,$AO$1))+MIN(Payline!M$4/10,COUNTIF(M252:M254,$AO$1))+MIN(Payline!M$3/10,COUNTIF(M253:M255,$AO$1)),"")</f>
        <v/>
      </c>
      <c r="AS253" s="43" t="str">
        <f>IF($I253&lt;G$14,MIN(Payline!N$5/10,COUNTIF(N251:N253,$AO$1))+MIN(Payline!N$4/10,COUNTIF(N252:N254,$AO$1))+MIN(Payline!N$3/10,COUNTIF(N253:N255,$AO$1)),"")</f>
        <v/>
      </c>
      <c r="AT253" s="46">
        <v>249</v>
      </c>
      <c r="AU253" s="43" t="str">
        <f>IF($I253&lt;C$14,MIN(Payline!J$5/10,COUNTIF(J251:J253,$AU$1))+MIN(Payline!J$4/10,COUNTIF(J252:J254,$AU$1))+MIN(Payline!J$3/10,COUNTIF(J253:J255,$AU$1)),"")</f>
        <v/>
      </c>
      <c r="AV253" s="43" t="str">
        <f>IF($I253&lt;D$14,MIN(Payline!K$5/10,COUNTIF(K251:K253,$AU$1))+MIN(Payline!K$4/10,COUNTIF(K252:K254,$AU$1))+MIN(Payline!K$3/10,COUNTIF(K253:K255,$AU$1)),"")</f>
        <v/>
      </c>
      <c r="AW253" s="43" t="str">
        <f>IF($I253&lt;E$14,MIN(Payline!L$5/10,COUNTIF(L251:L253,$AU$1))+MIN(Payline!L$4/10,COUNTIF(L252:L254,$AU$1))+MIN(Payline!L$3/10,COUNTIF(L253:L255,$AU$1)),"")</f>
        <v/>
      </c>
      <c r="AX253" s="43" t="str">
        <f>IF($I253&lt;F$14,MIN(Payline!M$5/10,COUNTIF(M251:M253,$AU$1))+MIN(Payline!M$4/10,COUNTIF(M252:M254,$AU$1))+MIN(Payline!M$3/10,COUNTIF(M253:M255,$AU$1)),"")</f>
        <v/>
      </c>
      <c r="AY253" s="43" t="str">
        <f>IF($I253&lt;G$14,MIN(Payline!N$5/10,COUNTIF(N251:N253,$AU$1))+MIN(Payline!N$4/10,COUNTIF(N252:N254,$AU$1))+MIN(Payline!N$3/10,COUNTIF(N253:N255,$AU$1)),"")</f>
        <v/>
      </c>
      <c r="AZ253" s="46">
        <v>249</v>
      </c>
      <c r="BA253" s="43" t="str">
        <f>IF($I253&lt;C$14,MIN(Payline!J$5/10,COUNTIF(J251:J253,$BA$1))+MIN(Payline!J$4/10,COUNTIF(J252:J254,$BA$1))+MIN(Payline!J$3/10,COUNTIF(J253:J255,$BA$1)),"")</f>
        <v/>
      </c>
      <c r="BB253" s="43" t="str">
        <f>IF($I253&lt;D$14,MIN(Payline!K$5/10,COUNTIF(K251:K253,$BA$1))+MIN(Payline!K$4/10,COUNTIF(K252:K254,$BA$1))+MIN(Payline!K$3/10,COUNTIF(K253:K255,$BA$1)),"")</f>
        <v/>
      </c>
      <c r="BC253" s="43" t="str">
        <f>IF($I253&lt;E$14,MIN(Payline!L$5/10,COUNTIF(L251:L253,$BA$1))+MIN(Payline!L$4/10,COUNTIF(L252:L254,$BA$1))+MIN(Payline!L$3/10,COUNTIF(L253:L255,$BA$1)),"")</f>
        <v/>
      </c>
      <c r="BD253" s="43" t="str">
        <f>IF($I253&lt;F$14,MIN(Payline!M$5/10,COUNTIF(M251:M253,$BA$1))+MIN(Payline!M$4/10,COUNTIF(M252:M254,$BA$1))+MIN(Payline!M$3/10,COUNTIF(M253:M255,$BA$1)),"")</f>
        <v/>
      </c>
      <c r="BE253" s="43" t="str">
        <f>IF($I253&lt;G$14,MIN(Payline!N$5/10,COUNTIF(N251:N253,$BA$1))+MIN(Payline!N$4/10,COUNTIF(N252:N254,$BA$1))+MIN(Payline!N$3/10,COUNTIF(N253:N255,$BA$1)),"")</f>
        <v/>
      </c>
      <c r="BF253" s="46">
        <v>249</v>
      </c>
      <c r="BG253" s="43" t="str">
        <f>IF($I253&lt;C$14,MIN(Payline!J$5/10,COUNTIF(J251:J253,$BG$1))+MIN(Payline!J$4/10,COUNTIF(J252:J254,$BG$1))+MIN(Payline!J$3/10,COUNTIF(J253:J255,$BG$1)),"")</f>
        <v/>
      </c>
      <c r="BH253" s="43" t="str">
        <f>IF($I253&lt;D$14,MIN(Payline!K$5/10,COUNTIF(K251:K253,$BG$1))+MIN(Payline!K$4/10,COUNTIF(K252:K254,$BG$1))+MIN(Payline!K$3/10,COUNTIF(K253:K255,$BG$1)),"")</f>
        <v/>
      </c>
      <c r="BI253" s="43" t="str">
        <f>IF($I253&lt;E$14,MIN(Payline!L$5/10,COUNTIF(L251:L253,$BG$1))+MIN(Payline!L$4/10,COUNTIF(L252:L254,$BG$1))+MIN(Payline!L$3/10,COUNTIF(L253:L255,$BG$1)),"")</f>
        <v/>
      </c>
      <c r="BJ253" s="43" t="str">
        <f>IF($I253&lt;F$14,MIN(Payline!M$5/10,COUNTIF(M251:M253,$BG$1))+MIN(Payline!M$4/10,COUNTIF(M252:M254,$BG$1))+MIN(Payline!M$3/10,COUNTIF(M253:M255,$BG$1)),"")</f>
        <v/>
      </c>
      <c r="BK253" s="43" t="str">
        <f>IF($I253&lt;G$14,MIN(Payline!N$5/10,COUNTIF(N251:N253,$BG$1))+MIN(Payline!N$4/10,COUNTIF(N252:N254,$BG$1))+MIN(Payline!N$3/10,COUNTIF(N253:N255,$BG$1)),"")</f>
        <v/>
      </c>
      <c r="BL253" s="46">
        <v>249</v>
      </c>
      <c r="BM253" s="43" t="str">
        <f>IF($I253&lt;C$14,MIN(Payline!J$5/10,COUNTIF(J251:J253,$BM$1))+MIN(Payline!J$4/10,COUNTIF(J252:J254,$BM$1))+MIN(Payline!J$3/10,COUNTIF(J253:J255,$BM$1)),"")</f>
        <v/>
      </c>
      <c r="BN253" s="43" t="str">
        <f>IF($I253&lt;D$14,MIN(Payline!K$5/10,COUNTIF(K251:K253,$BM$1))+MIN(Payline!K$4/10,COUNTIF(K252:K254,$BM$1))+MIN(Payline!K$3/10,COUNTIF(K253:K255,$BM$1)),"")</f>
        <v/>
      </c>
      <c r="BO253" s="43" t="str">
        <f>IF($I253&lt;E$14,MIN(Payline!L$5/10,COUNTIF(L251:L253,$BM$1))+MIN(Payline!L$4/10,COUNTIF(L252:L254,$BM$1))+MIN(Payline!L$3/10,COUNTIF(L253:L255,$BM$1)),"")</f>
        <v/>
      </c>
      <c r="BP253" s="43" t="str">
        <f>IF($I253&lt;F$14,MIN(Payline!M$5/10,COUNTIF(M251:M253,$BM$1))+MIN(Payline!M$4/10,COUNTIF(M252:M254,$BM$1))+MIN(Payline!M$3/10,COUNTIF(M253:M255,$BM$1)),"")</f>
        <v/>
      </c>
      <c r="BQ253" s="161" t="str">
        <f>IF($I253&lt;G$14,MIN(Payline!N$5/10,COUNTIF(N251:N253,$BM$1))+MIN(Payline!N$4/10,COUNTIF(N252:N254,$BM$1))+MIN(Payline!N$3/10,COUNTIF(N253:N255,$BM$1)),"")</f>
        <v/>
      </c>
    </row>
    <row r="254" spans="1:69">
      <c r="I254" s="84">
        <v>250</v>
      </c>
      <c r="J254" s="83"/>
      <c r="K254" s="83"/>
      <c r="L254" s="83"/>
      <c r="M254" s="83"/>
      <c r="N254" s="83"/>
      <c r="P254" s="46">
        <v>250</v>
      </c>
      <c r="Q254" s="43" t="str">
        <f>IF($I254&lt;C$14,MIN(Payline!J$5/10,COUNTIF(J252:J254,$Q$1))+MIN(Payline!J$4/10,COUNTIF(J253:J255,$Q$1))+MIN(Payline!J$3/10,COUNTIF(J254:J256,$Q$1)),"")</f>
        <v/>
      </c>
      <c r="R254" s="43" t="str">
        <f>IF($I254&lt;D$14,MIN(Payline!K$5/10,COUNTIF(K252:K254,$Q$1))+MIN(Payline!K$4/10,COUNTIF(K253:K255,$Q$1))+MIN(Payline!K$3/10,COUNTIF(K254:K256,$Q$1)),"")</f>
        <v/>
      </c>
      <c r="S254" s="43" t="str">
        <f>IF($I254&lt;E$14,MIN(Payline!L$5/10,COUNTIF(L252:L254,$Q$1))+MIN(Payline!L$4/10,COUNTIF(L253:L255,$Q$1))+MIN(Payline!L$3/10,COUNTIF(L254:L256,$Q$1)),"")</f>
        <v/>
      </c>
      <c r="T254" s="43" t="str">
        <f>IF($I254&lt;F$14,MIN(Payline!M$5/10,COUNTIF(M252:M254,$Q$1))+MIN(Payline!M$4/10,COUNTIF(M253:M255,$Q$1))+MIN(Payline!M$3/10,COUNTIF(M254:M256,$Q$1)),"")</f>
        <v/>
      </c>
      <c r="U254" s="43" t="str">
        <f>IF($I254&lt;G$14,MIN(Payline!N$5/10,COUNTIF(N252:N254,$Q$1))+MIN(Payline!N$4/10,COUNTIF(N253:N255,$Q$1))+MIN(Payline!N$3/10,COUNTIF(N254:N256,$Q$1)),"")</f>
        <v/>
      </c>
      <c r="V254" s="46">
        <v>250</v>
      </c>
      <c r="W254" s="43" t="str">
        <f>IF($I254&lt;C$14,MIN(Payline!J$5/10,COUNTIF(J252:J254,$W$1))+MIN(Payline!J$4/10,COUNTIF(J253:J255,$W$1))+MIN(Payline!J$3/10,COUNTIF(J254:J256,$W$1)),"")</f>
        <v/>
      </c>
      <c r="X254" s="43" t="str">
        <f>IF($I254&lt;D$14,MIN(Payline!K$5/10,COUNTIF(K252:K254,$W$1))+MIN(Payline!K$4/10,COUNTIF(K253:K255,$W$1))+MIN(Payline!K$3/10,COUNTIF(K254:K256,$W$1)),"")</f>
        <v/>
      </c>
      <c r="Y254" s="43" t="str">
        <f>IF($I254&lt;E$14,MIN(Payline!L$5/10,COUNTIF(L252:L254,$W$1))+MIN(Payline!L$4/10,COUNTIF(L253:L255,$W$1))+MIN(Payline!L$3/10,COUNTIF(L254:L256,$W$1)),"")</f>
        <v/>
      </c>
      <c r="Z254" s="43" t="str">
        <f>IF($I254&lt;F$14,MIN(Payline!M$5/10,COUNTIF(M252:M254,$W$1))+MIN(Payline!M$4/10,COUNTIF(M253:M255,$W$1))+MIN(Payline!M$3/10,COUNTIF(M254:M256,$W$1)),"")</f>
        <v/>
      </c>
      <c r="AA254" s="43" t="str">
        <f>IF($I254&lt;G$14,MIN(Payline!N$5/10,COUNTIF(N252:N254,$W$1))+MIN(Payline!N$4/10,COUNTIF(N253:N255,$W$1))+MIN(Payline!N$3/10,COUNTIF(N254:N256,$W$1)),"")</f>
        <v/>
      </c>
      <c r="AB254" s="46">
        <v>250</v>
      </c>
      <c r="AC254" s="43" t="str">
        <f>IF($I254&lt;C$14,MIN(Payline!J$5/10,COUNTIF(J252:J254,$AC$1))+MIN(Payline!J$4/10,COUNTIF(J253:J255,$AC$1))+MIN(Payline!J$3/10,COUNTIF(J254:J256,$AC$1)),"")</f>
        <v/>
      </c>
      <c r="AD254" s="43" t="str">
        <f>IF($I254&lt;D$14,MIN(Payline!K$5/10,COUNTIF(K252:K254,$AC$1))+MIN(Payline!K$4/10,COUNTIF(K253:K255,$AC$1))+MIN(Payline!K$3/10,COUNTIF(K254:K256,$AC$1)),"")</f>
        <v/>
      </c>
      <c r="AE254" s="43" t="str">
        <f>IF($I254&lt;E$14,MIN(Payline!L$5/10,COUNTIF(L252:L254,$AC$1))+MIN(Payline!L$4/10,COUNTIF(L253:L255,$AC$1))+MIN(Payline!L$3/10,COUNTIF(L254:L256,$AC$1)),"")</f>
        <v/>
      </c>
      <c r="AF254" s="43" t="str">
        <f>IF($I254&lt;F$14,MIN(Payline!M$5/10,COUNTIF(M252:M254,$AC$1))+MIN(Payline!M$4/10,COUNTIF(M253:M255,$AC$1))+MIN(Payline!M$3/10,COUNTIF(M254:M256,$AC$1)),"")</f>
        <v/>
      </c>
      <c r="AG254" s="43" t="str">
        <f>IF($I254&lt;G$14,MIN(Payline!N$5/10,COUNTIF(N252:N254,$AC$1))+MIN(Payline!N$4/10,COUNTIF(N253:N255,$AC$1))+MIN(Payline!N$3/10,COUNTIF(N254:N256,$AC$1)),"")</f>
        <v/>
      </c>
      <c r="AH254" s="46">
        <v>250</v>
      </c>
      <c r="AI254" s="43" t="str">
        <f>IF($I254&lt;C$14,MIN(Payline!J$5/10,COUNTIF(J252:J254,$AI$1))+MIN(Payline!J$4/10,COUNTIF(J253:J255,$AI$1))+MIN(Payline!J$3/10,COUNTIF(J254:J256,$AI$1)),"")</f>
        <v/>
      </c>
      <c r="AJ254" s="43" t="str">
        <f>IF($I254&lt;D$14,MIN(Payline!K$5/10,COUNTIF(K252:K254,$AI$1))+MIN(Payline!K$4/10,COUNTIF(K253:K255,$AI$1))+MIN(Payline!K$3/10,COUNTIF(K254:K256,$AI$1)),"")</f>
        <v/>
      </c>
      <c r="AK254" s="43" t="str">
        <f>IF($I254&lt;E$14,MIN(Payline!L$5/10,COUNTIF(L252:L254,$AI$1))+MIN(Payline!L$4/10,COUNTIF(L253:L255,$AI$1))+MIN(Payline!L$3/10,COUNTIF(L254:L256,$AI$1)),"")</f>
        <v/>
      </c>
      <c r="AL254" s="43" t="str">
        <f>IF($I254&lt;F$14,MIN(Payline!M$5/10,COUNTIF(M252:M254,$AI$1))+MIN(Payline!M$4/10,COUNTIF(M253:M255,$AI$1))+MIN(Payline!M$3/10,COUNTIF(M254:M256,$AI$1)),"")</f>
        <v/>
      </c>
      <c r="AM254" s="43" t="str">
        <f>IF($I254&lt;G$14,MIN(Payline!N$5/10,COUNTIF(N252:N254,$AI$1))+MIN(Payline!N$4/10,COUNTIF(N253:N255,$AI$1))+MIN(Payline!N$3/10,COUNTIF(N254:N256,$AI$1)),"")</f>
        <v/>
      </c>
      <c r="AN254" s="46">
        <v>250</v>
      </c>
      <c r="AO254" s="43" t="str">
        <f>IF($I254&lt;C$14,MIN(Payline!J$5/10,COUNTIF(J252:J254,$AO$1))+MIN(Payline!J$4/10,COUNTIF(J253:J255,$AO$1))+MIN(Payline!J$3/10,COUNTIF(J254:J256,$AO$1)),"")</f>
        <v/>
      </c>
      <c r="AP254" s="43" t="str">
        <f>IF($I254&lt;D$14,MIN(Payline!K$5/10,COUNTIF(K252:K254,$AO$1))+MIN(Payline!K$4/10,COUNTIF(K253:K255,$AO$1))+MIN(Payline!K$3/10,COUNTIF(K254:K256,$AO$1)),"")</f>
        <v/>
      </c>
      <c r="AQ254" s="43" t="str">
        <f>IF($I254&lt;E$14,MIN(Payline!L$5/10,COUNTIF(L252:L254,$AO$1))+MIN(Payline!L$4/10,COUNTIF(L253:L255,$AO$1))+MIN(Payline!L$3/10,COUNTIF(L254:L256,$AO$1)),"")</f>
        <v/>
      </c>
      <c r="AR254" s="43" t="str">
        <f>IF($I254&lt;F$14,MIN(Payline!M$5/10,COUNTIF(M252:M254,$AO$1))+MIN(Payline!M$4/10,COUNTIF(M253:M255,$AO$1))+MIN(Payline!M$3/10,COUNTIF(M254:M256,$AO$1)),"")</f>
        <v/>
      </c>
      <c r="AS254" s="43" t="str">
        <f>IF($I254&lt;G$14,MIN(Payline!N$5/10,COUNTIF(N252:N254,$AO$1))+MIN(Payline!N$4/10,COUNTIF(N253:N255,$AO$1))+MIN(Payline!N$3/10,COUNTIF(N254:N256,$AO$1)),"")</f>
        <v/>
      </c>
      <c r="AT254" s="46">
        <v>250</v>
      </c>
      <c r="AU254" s="43" t="str">
        <f>IF($I254&lt;C$14,MIN(Payline!J$5/10,COUNTIF(J252:J254,$AU$1))+MIN(Payline!J$4/10,COUNTIF(J253:J255,$AU$1))+MIN(Payline!J$3/10,COUNTIF(J254:J256,$AU$1)),"")</f>
        <v/>
      </c>
      <c r="AV254" s="43" t="str">
        <f>IF($I254&lt;D$14,MIN(Payline!K$5/10,COUNTIF(K252:K254,$AU$1))+MIN(Payline!K$4/10,COUNTIF(K253:K255,$AU$1))+MIN(Payline!K$3/10,COUNTIF(K254:K256,$AU$1)),"")</f>
        <v/>
      </c>
      <c r="AW254" s="43" t="str">
        <f>IF($I254&lt;E$14,MIN(Payline!L$5/10,COUNTIF(L252:L254,$AU$1))+MIN(Payline!L$4/10,COUNTIF(L253:L255,$AU$1))+MIN(Payline!L$3/10,COUNTIF(L254:L256,$AU$1)),"")</f>
        <v/>
      </c>
      <c r="AX254" s="43" t="str">
        <f>IF($I254&lt;F$14,MIN(Payline!M$5/10,COUNTIF(M252:M254,$AU$1))+MIN(Payline!M$4/10,COUNTIF(M253:M255,$AU$1))+MIN(Payline!M$3/10,COUNTIF(M254:M256,$AU$1)),"")</f>
        <v/>
      </c>
      <c r="AY254" s="43" t="str">
        <f>IF($I254&lt;G$14,MIN(Payline!N$5/10,COUNTIF(N252:N254,$AU$1))+MIN(Payline!N$4/10,COUNTIF(N253:N255,$AU$1))+MIN(Payline!N$3/10,COUNTIF(N254:N256,$AU$1)),"")</f>
        <v/>
      </c>
      <c r="AZ254" s="46">
        <v>250</v>
      </c>
      <c r="BA254" s="43" t="str">
        <f>IF($I254&lt;C$14,MIN(Payline!J$5/10,COUNTIF(J252:J254,$BA$1))+MIN(Payline!J$4/10,COUNTIF(J253:J255,$BA$1))+MIN(Payline!J$3/10,COUNTIF(J254:J256,$BA$1)),"")</f>
        <v/>
      </c>
      <c r="BB254" s="43" t="str">
        <f>IF($I254&lt;D$14,MIN(Payline!K$5/10,COUNTIF(K252:K254,$BA$1))+MIN(Payline!K$4/10,COUNTIF(K253:K255,$BA$1))+MIN(Payline!K$3/10,COUNTIF(K254:K256,$BA$1)),"")</f>
        <v/>
      </c>
      <c r="BC254" s="43" t="str">
        <f>IF($I254&lt;E$14,MIN(Payline!L$5/10,COUNTIF(L252:L254,$BA$1))+MIN(Payline!L$4/10,COUNTIF(L253:L255,$BA$1))+MIN(Payline!L$3/10,COUNTIF(L254:L256,$BA$1)),"")</f>
        <v/>
      </c>
      <c r="BD254" s="43" t="str">
        <f>IF($I254&lt;F$14,MIN(Payline!M$5/10,COUNTIF(M252:M254,$BA$1))+MIN(Payline!M$4/10,COUNTIF(M253:M255,$BA$1))+MIN(Payline!M$3/10,COUNTIF(M254:M256,$BA$1)),"")</f>
        <v/>
      </c>
      <c r="BE254" s="43" t="str">
        <f>IF($I254&lt;G$14,MIN(Payline!N$5/10,COUNTIF(N252:N254,$BA$1))+MIN(Payline!N$4/10,COUNTIF(N253:N255,$BA$1))+MIN(Payline!N$3/10,COUNTIF(N254:N256,$BA$1)),"")</f>
        <v/>
      </c>
      <c r="BF254" s="46">
        <v>250</v>
      </c>
      <c r="BG254" s="43" t="str">
        <f>IF($I254&lt;C$14,MIN(Payline!J$5/10,COUNTIF(J252:J254,$BG$1))+MIN(Payline!J$4/10,COUNTIF(J253:J255,$BG$1))+MIN(Payline!J$3/10,COUNTIF(J254:J256,$BG$1)),"")</f>
        <v/>
      </c>
      <c r="BH254" s="43" t="str">
        <f>IF($I254&lt;D$14,MIN(Payline!K$5/10,COUNTIF(K252:K254,$BG$1))+MIN(Payline!K$4/10,COUNTIF(K253:K255,$BG$1))+MIN(Payline!K$3/10,COUNTIF(K254:K256,$BG$1)),"")</f>
        <v/>
      </c>
      <c r="BI254" s="43" t="str">
        <f>IF($I254&lt;E$14,MIN(Payline!L$5/10,COUNTIF(L252:L254,$BG$1))+MIN(Payline!L$4/10,COUNTIF(L253:L255,$BG$1))+MIN(Payline!L$3/10,COUNTIF(L254:L256,$BG$1)),"")</f>
        <v/>
      </c>
      <c r="BJ254" s="43" t="str">
        <f>IF($I254&lt;F$14,MIN(Payline!M$5/10,COUNTIF(M252:M254,$BG$1))+MIN(Payline!M$4/10,COUNTIF(M253:M255,$BG$1))+MIN(Payline!M$3/10,COUNTIF(M254:M256,$BG$1)),"")</f>
        <v/>
      </c>
      <c r="BK254" s="43" t="str">
        <f>IF($I254&lt;G$14,MIN(Payline!N$5/10,COUNTIF(N252:N254,$BG$1))+MIN(Payline!N$4/10,COUNTIF(N253:N255,$BG$1))+MIN(Payline!N$3/10,COUNTIF(N254:N256,$BG$1)),"")</f>
        <v/>
      </c>
      <c r="BL254" s="46">
        <v>250</v>
      </c>
      <c r="BM254" s="43" t="str">
        <f>IF($I254&lt;C$14,MIN(Payline!J$5/10,COUNTIF(J252:J254,$BM$1))+MIN(Payline!J$4/10,COUNTIF(J253:J255,$BM$1))+MIN(Payline!J$3/10,COUNTIF(J254:J256,$BM$1)),"")</f>
        <v/>
      </c>
      <c r="BN254" s="43" t="str">
        <f>IF($I254&lt;D$14,MIN(Payline!K$5/10,COUNTIF(K252:K254,$BM$1))+MIN(Payline!K$4/10,COUNTIF(K253:K255,$BM$1))+MIN(Payline!K$3/10,COUNTIF(K254:K256,$BM$1)),"")</f>
        <v/>
      </c>
      <c r="BO254" s="43" t="str">
        <f>IF($I254&lt;E$14,MIN(Payline!L$5/10,COUNTIF(L252:L254,$BM$1))+MIN(Payline!L$4/10,COUNTIF(L253:L255,$BM$1))+MIN(Payline!L$3/10,COUNTIF(L254:L256,$BM$1)),"")</f>
        <v/>
      </c>
      <c r="BP254" s="43" t="str">
        <f>IF($I254&lt;F$14,MIN(Payline!M$5/10,COUNTIF(M252:M254,$BM$1))+MIN(Payline!M$4/10,COUNTIF(M253:M255,$BM$1))+MIN(Payline!M$3/10,COUNTIF(M254:M256,$BM$1)),"")</f>
        <v/>
      </c>
      <c r="BQ254" s="161" t="str">
        <f>IF($I254&lt;G$14,MIN(Payline!N$5/10,COUNTIF(N252:N254,$BM$1))+MIN(Payline!N$4/10,COUNTIF(N253:N255,$BM$1))+MIN(Payline!N$3/10,COUNTIF(N254:N256,$BM$1)),"")</f>
        <v/>
      </c>
    </row>
    <row r="255" spans="1:69">
      <c r="I255" s="84">
        <v>251</v>
      </c>
      <c r="J255" s="83"/>
      <c r="K255" s="83"/>
      <c r="L255" s="83"/>
      <c r="M255" s="83"/>
      <c r="N255" s="83"/>
      <c r="P255" s="46">
        <v>251</v>
      </c>
      <c r="Q255" s="43" t="str">
        <f>IF($I255&lt;C$14,MIN(Payline!J$5/10,COUNTIF(J253:J255,$Q$1))+MIN(Payline!J$4/10,COUNTIF(J254:J256,$Q$1))+MIN(Payline!J$3/10,COUNTIF(J255:J257,$Q$1)),"")</f>
        <v/>
      </c>
      <c r="R255" s="43" t="str">
        <f>IF($I255&lt;D$14,MIN(Payline!K$5/10,COUNTIF(K253:K255,$Q$1))+MIN(Payline!K$4/10,COUNTIF(K254:K256,$Q$1))+MIN(Payline!K$3/10,COUNTIF(K255:K257,$Q$1)),"")</f>
        <v/>
      </c>
      <c r="S255" s="43" t="str">
        <f>IF($I255&lt;E$14,MIN(Payline!L$5/10,COUNTIF(L253:L255,$Q$1))+MIN(Payline!L$4/10,COUNTIF(L254:L256,$Q$1))+MIN(Payline!L$3/10,COUNTIF(L255:L257,$Q$1)),"")</f>
        <v/>
      </c>
      <c r="T255" s="43" t="str">
        <f>IF($I255&lt;F$14,MIN(Payline!M$5/10,COUNTIF(M253:M255,$Q$1))+MIN(Payline!M$4/10,COUNTIF(M254:M256,$Q$1))+MIN(Payline!M$3/10,COUNTIF(M255:M257,$Q$1)),"")</f>
        <v/>
      </c>
      <c r="U255" s="43" t="str">
        <f>IF($I255&lt;G$14,MIN(Payline!N$5/10,COUNTIF(N253:N255,$Q$1))+MIN(Payline!N$4/10,COUNTIF(N254:N256,$Q$1))+MIN(Payline!N$3/10,COUNTIF(N255:N257,$Q$1)),"")</f>
        <v/>
      </c>
      <c r="V255" s="46">
        <v>251</v>
      </c>
      <c r="W255" s="43" t="str">
        <f>IF($I255&lt;C$14,MIN(Payline!J$5/10,COUNTIF(J253:J255,$W$1))+MIN(Payline!J$4/10,COUNTIF(J254:J256,$W$1))+MIN(Payline!J$3/10,COUNTIF(J255:J257,$W$1)),"")</f>
        <v/>
      </c>
      <c r="X255" s="43" t="str">
        <f>IF($I255&lt;D$14,MIN(Payline!K$5/10,COUNTIF(K253:K255,$W$1))+MIN(Payline!K$4/10,COUNTIF(K254:K256,$W$1))+MIN(Payline!K$3/10,COUNTIF(K255:K257,$W$1)),"")</f>
        <v/>
      </c>
      <c r="Y255" s="43" t="str">
        <f>IF($I255&lt;E$14,MIN(Payline!L$5/10,COUNTIF(L253:L255,$W$1))+MIN(Payline!L$4/10,COUNTIF(L254:L256,$W$1))+MIN(Payline!L$3/10,COUNTIF(L255:L257,$W$1)),"")</f>
        <v/>
      </c>
      <c r="Z255" s="43" t="str">
        <f>IF($I255&lt;F$14,MIN(Payline!M$5/10,COUNTIF(M253:M255,$W$1))+MIN(Payline!M$4/10,COUNTIF(M254:M256,$W$1))+MIN(Payline!M$3/10,COUNTIF(M255:M257,$W$1)),"")</f>
        <v/>
      </c>
      <c r="AA255" s="43" t="str">
        <f>IF($I255&lt;G$14,MIN(Payline!N$5/10,COUNTIF(N253:N255,$W$1))+MIN(Payline!N$4/10,COUNTIF(N254:N256,$W$1))+MIN(Payline!N$3/10,COUNTIF(N255:N257,$W$1)),"")</f>
        <v/>
      </c>
      <c r="AB255" s="46">
        <v>251</v>
      </c>
      <c r="AC255" s="43" t="str">
        <f>IF($I255&lt;C$14,MIN(Payline!J$5/10,COUNTIF(J253:J255,$AC$1))+MIN(Payline!J$4/10,COUNTIF(J254:J256,$AC$1))+MIN(Payline!J$3/10,COUNTIF(J255:J257,$AC$1)),"")</f>
        <v/>
      </c>
      <c r="AD255" s="43" t="str">
        <f>IF($I255&lt;D$14,MIN(Payline!K$5/10,COUNTIF(K253:K255,$AC$1))+MIN(Payline!K$4/10,COUNTIF(K254:K256,$AC$1))+MIN(Payline!K$3/10,COUNTIF(K255:K257,$AC$1)),"")</f>
        <v/>
      </c>
      <c r="AE255" s="43" t="str">
        <f>IF($I255&lt;E$14,MIN(Payline!L$5/10,COUNTIF(L253:L255,$AC$1))+MIN(Payline!L$4/10,COUNTIF(L254:L256,$AC$1))+MIN(Payline!L$3/10,COUNTIF(L255:L257,$AC$1)),"")</f>
        <v/>
      </c>
      <c r="AF255" s="43" t="str">
        <f>IF($I255&lt;F$14,MIN(Payline!M$5/10,COUNTIF(M253:M255,$AC$1))+MIN(Payline!M$4/10,COUNTIF(M254:M256,$AC$1))+MIN(Payline!M$3/10,COUNTIF(M255:M257,$AC$1)),"")</f>
        <v/>
      </c>
      <c r="AG255" s="43" t="str">
        <f>IF($I255&lt;G$14,MIN(Payline!N$5/10,COUNTIF(N253:N255,$AC$1))+MIN(Payline!N$4/10,COUNTIF(N254:N256,$AC$1))+MIN(Payline!N$3/10,COUNTIF(N255:N257,$AC$1)),"")</f>
        <v/>
      </c>
      <c r="AH255" s="46">
        <v>251</v>
      </c>
      <c r="AI255" s="43" t="str">
        <f>IF($I255&lt;C$14,MIN(Payline!J$5/10,COUNTIF(J253:J255,$AI$1))+MIN(Payline!J$4/10,COUNTIF(J254:J256,$AI$1))+MIN(Payline!J$3/10,COUNTIF(J255:J257,$AI$1)),"")</f>
        <v/>
      </c>
      <c r="AJ255" s="43" t="str">
        <f>IF($I255&lt;D$14,MIN(Payline!K$5/10,COUNTIF(K253:K255,$AI$1))+MIN(Payline!K$4/10,COUNTIF(K254:K256,$AI$1))+MIN(Payline!K$3/10,COUNTIF(K255:K257,$AI$1)),"")</f>
        <v/>
      </c>
      <c r="AK255" s="43" t="str">
        <f>IF($I255&lt;E$14,MIN(Payline!L$5/10,COUNTIF(L253:L255,$AI$1))+MIN(Payline!L$4/10,COUNTIF(L254:L256,$AI$1))+MIN(Payline!L$3/10,COUNTIF(L255:L257,$AI$1)),"")</f>
        <v/>
      </c>
      <c r="AL255" s="43" t="str">
        <f>IF($I255&lt;F$14,MIN(Payline!M$5/10,COUNTIF(M253:M255,$AI$1))+MIN(Payline!M$4/10,COUNTIF(M254:M256,$AI$1))+MIN(Payline!M$3/10,COUNTIF(M255:M257,$AI$1)),"")</f>
        <v/>
      </c>
      <c r="AM255" s="43" t="str">
        <f>IF($I255&lt;G$14,MIN(Payline!N$5/10,COUNTIF(N253:N255,$AI$1))+MIN(Payline!N$4/10,COUNTIF(N254:N256,$AI$1))+MIN(Payline!N$3/10,COUNTIF(N255:N257,$AI$1)),"")</f>
        <v/>
      </c>
      <c r="AN255" s="46">
        <v>251</v>
      </c>
      <c r="AO255" s="43" t="str">
        <f>IF($I255&lt;C$14,MIN(Payline!J$5/10,COUNTIF(J253:J255,$AO$1))+MIN(Payline!J$4/10,COUNTIF(J254:J256,$AO$1))+MIN(Payline!J$3/10,COUNTIF(J255:J257,$AO$1)),"")</f>
        <v/>
      </c>
      <c r="AP255" s="43" t="str">
        <f>IF($I255&lt;D$14,MIN(Payline!K$5/10,COUNTIF(K253:K255,$AO$1))+MIN(Payline!K$4/10,COUNTIF(K254:K256,$AO$1))+MIN(Payline!K$3/10,COUNTIF(K255:K257,$AO$1)),"")</f>
        <v/>
      </c>
      <c r="AQ255" s="43" t="str">
        <f>IF($I255&lt;E$14,MIN(Payline!L$5/10,COUNTIF(L253:L255,$AO$1))+MIN(Payline!L$4/10,COUNTIF(L254:L256,$AO$1))+MIN(Payline!L$3/10,COUNTIF(L255:L257,$AO$1)),"")</f>
        <v/>
      </c>
      <c r="AR255" s="43" t="str">
        <f>IF($I255&lt;F$14,MIN(Payline!M$5/10,COUNTIF(M253:M255,$AO$1))+MIN(Payline!M$4/10,COUNTIF(M254:M256,$AO$1))+MIN(Payline!M$3/10,COUNTIF(M255:M257,$AO$1)),"")</f>
        <v/>
      </c>
      <c r="AS255" s="43" t="str">
        <f>IF($I255&lt;G$14,MIN(Payline!N$5/10,COUNTIF(N253:N255,$AO$1))+MIN(Payline!N$4/10,COUNTIF(N254:N256,$AO$1))+MIN(Payline!N$3/10,COUNTIF(N255:N257,$AO$1)),"")</f>
        <v/>
      </c>
      <c r="AT255" s="46">
        <v>251</v>
      </c>
      <c r="AU255" s="43" t="str">
        <f>IF($I255&lt;C$14,MIN(Payline!J$5/10,COUNTIF(J253:J255,$AU$1))+MIN(Payline!J$4/10,COUNTIF(J254:J256,$AU$1))+MIN(Payline!J$3/10,COUNTIF(J255:J257,$AU$1)),"")</f>
        <v/>
      </c>
      <c r="AV255" s="43" t="str">
        <f>IF($I255&lt;D$14,MIN(Payline!K$5/10,COUNTIF(K253:K255,$AU$1))+MIN(Payline!K$4/10,COUNTIF(K254:K256,$AU$1))+MIN(Payline!K$3/10,COUNTIF(K255:K257,$AU$1)),"")</f>
        <v/>
      </c>
      <c r="AW255" s="43" t="str">
        <f>IF($I255&lt;E$14,MIN(Payline!L$5/10,COUNTIF(L253:L255,$AU$1))+MIN(Payline!L$4/10,COUNTIF(L254:L256,$AU$1))+MIN(Payline!L$3/10,COUNTIF(L255:L257,$AU$1)),"")</f>
        <v/>
      </c>
      <c r="AX255" s="43" t="str">
        <f>IF($I255&lt;F$14,MIN(Payline!M$5/10,COUNTIF(M253:M255,$AU$1))+MIN(Payline!M$4/10,COUNTIF(M254:M256,$AU$1))+MIN(Payline!M$3/10,COUNTIF(M255:M257,$AU$1)),"")</f>
        <v/>
      </c>
      <c r="AY255" s="43" t="str">
        <f>IF($I255&lt;G$14,MIN(Payline!N$5/10,COUNTIF(N253:N255,$AU$1))+MIN(Payline!N$4/10,COUNTIF(N254:N256,$AU$1))+MIN(Payline!N$3/10,COUNTIF(N255:N257,$AU$1)),"")</f>
        <v/>
      </c>
      <c r="AZ255" s="46">
        <v>251</v>
      </c>
      <c r="BA255" s="43" t="str">
        <f>IF($I255&lt;C$14,MIN(Payline!J$5/10,COUNTIF(J253:J255,$BA$1))+MIN(Payline!J$4/10,COUNTIF(J254:J256,$BA$1))+MIN(Payline!J$3/10,COUNTIF(J255:J257,$BA$1)),"")</f>
        <v/>
      </c>
      <c r="BB255" s="43" t="str">
        <f>IF($I255&lt;D$14,MIN(Payline!K$5/10,COUNTIF(K253:K255,$BA$1))+MIN(Payline!K$4/10,COUNTIF(K254:K256,$BA$1))+MIN(Payline!K$3/10,COUNTIF(K255:K257,$BA$1)),"")</f>
        <v/>
      </c>
      <c r="BC255" s="43" t="str">
        <f>IF($I255&lt;E$14,MIN(Payline!L$5/10,COUNTIF(L253:L255,$BA$1))+MIN(Payline!L$4/10,COUNTIF(L254:L256,$BA$1))+MIN(Payline!L$3/10,COUNTIF(L255:L257,$BA$1)),"")</f>
        <v/>
      </c>
      <c r="BD255" s="43" t="str">
        <f>IF($I255&lt;F$14,MIN(Payline!M$5/10,COUNTIF(M253:M255,$BA$1))+MIN(Payline!M$4/10,COUNTIF(M254:M256,$BA$1))+MIN(Payline!M$3/10,COUNTIF(M255:M257,$BA$1)),"")</f>
        <v/>
      </c>
      <c r="BE255" s="43" t="str">
        <f>IF($I255&lt;G$14,MIN(Payline!N$5/10,COUNTIF(N253:N255,$BA$1))+MIN(Payline!N$4/10,COUNTIF(N254:N256,$BA$1))+MIN(Payline!N$3/10,COUNTIF(N255:N257,$BA$1)),"")</f>
        <v/>
      </c>
      <c r="BF255" s="46">
        <v>251</v>
      </c>
      <c r="BG255" s="43" t="str">
        <f>IF($I255&lt;C$14,MIN(Payline!J$5/10,COUNTIF(J253:J255,$BG$1))+MIN(Payline!J$4/10,COUNTIF(J254:J256,$BG$1))+MIN(Payline!J$3/10,COUNTIF(J255:J257,$BG$1)),"")</f>
        <v/>
      </c>
      <c r="BH255" s="43" t="str">
        <f>IF($I255&lt;D$14,MIN(Payline!K$5/10,COUNTIF(K253:K255,$BG$1))+MIN(Payline!K$4/10,COUNTIF(K254:K256,$BG$1))+MIN(Payline!K$3/10,COUNTIF(K255:K257,$BG$1)),"")</f>
        <v/>
      </c>
      <c r="BI255" s="43" t="str">
        <f>IF($I255&lt;E$14,MIN(Payline!L$5/10,COUNTIF(L253:L255,$BG$1))+MIN(Payline!L$4/10,COUNTIF(L254:L256,$BG$1))+MIN(Payline!L$3/10,COUNTIF(L255:L257,$BG$1)),"")</f>
        <v/>
      </c>
      <c r="BJ255" s="43" t="str">
        <f>IF($I255&lt;F$14,MIN(Payline!M$5/10,COUNTIF(M253:M255,$BG$1))+MIN(Payline!M$4/10,COUNTIF(M254:M256,$BG$1))+MIN(Payline!M$3/10,COUNTIF(M255:M257,$BG$1)),"")</f>
        <v/>
      </c>
      <c r="BK255" s="43" t="str">
        <f>IF($I255&lt;G$14,MIN(Payline!N$5/10,COUNTIF(N253:N255,$BG$1))+MIN(Payline!N$4/10,COUNTIF(N254:N256,$BG$1))+MIN(Payline!N$3/10,COUNTIF(N255:N257,$BG$1)),"")</f>
        <v/>
      </c>
      <c r="BL255" s="46">
        <v>251</v>
      </c>
      <c r="BM255" s="43" t="str">
        <f>IF($I255&lt;C$14,MIN(Payline!J$5/10,COUNTIF(J253:J255,$BM$1))+MIN(Payline!J$4/10,COUNTIF(J254:J256,$BM$1))+MIN(Payline!J$3/10,COUNTIF(J255:J257,$BM$1)),"")</f>
        <v/>
      </c>
      <c r="BN255" s="43" t="str">
        <f>IF($I255&lt;D$14,MIN(Payline!K$5/10,COUNTIF(K253:K255,$BM$1))+MIN(Payline!K$4/10,COUNTIF(K254:K256,$BM$1))+MIN(Payline!K$3/10,COUNTIF(K255:K257,$BM$1)),"")</f>
        <v/>
      </c>
      <c r="BO255" s="43" t="str">
        <f>IF($I255&lt;E$14,MIN(Payline!L$5/10,COUNTIF(L253:L255,$BM$1))+MIN(Payline!L$4/10,COUNTIF(L254:L256,$BM$1))+MIN(Payline!L$3/10,COUNTIF(L255:L257,$BM$1)),"")</f>
        <v/>
      </c>
      <c r="BP255" s="43" t="str">
        <f>IF($I255&lt;F$14,MIN(Payline!M$5/10,COUNTIF(M253:M255,$BM$1))+MIN(Payline!M$4/10,COUNTIF(M254:M256,$BM$1))+MIN(Payline!M$3/10,COUNTIF(M255:M257,$BM$1)),"")</f>
        <v/>
      </c>
      <c r="BQ255" s="161" t="str">
        <f>IF($I255&lt;G$14,MIN(Payline!N$5/10,COUNTIF(N253:N255,$BM$1))+MIN(Payline!N$4/10,COUNTIF(N254:N256,$BM$1))+MIN(Payline!N$3/10,COUNTIF(N255:N257,$BM$1)),"")</f>
        <v/>
      </c>
    </row>
    <row r="256" spans="1:69">
      <c r="I256" s="84">
        <v>252</v>
      </c>
      <c r="J256" s="83"/>
      <c r="K256" s="83"/>
      <c r="L256" s="83"/>
      <c r="M256" s="83"/>
      <c r="N256" s="83"/>
      <c r="P256" s="46">
        <v>252</v>
      </c>
      <c r="Q256" s="43" t="str">
        <f>IF($I256&lt;C$14,MIN(Payline!J$5/10,COUNTIF(J254:J256,$Q$1))+MIN(Payline!J$4/10,COUNTIF(J255:J257,$Q$1))+MIN(Payline!J$3/10,COUNTIF(J256:J258,$Q$1)),"")</f>
        <v/>
      </c>
      <c r="R256" s="43" t="str">
        <f>IF($I256&lt;D$14,MIN(Payline!K$5/10,COUNTIF(K254:K256,$Q$1))+MIN(Payline!K$4/10,COUNTIF(K255:K257,$Q$1))+MIN(Payline!K$3/10,COUNTIF(K256:K258,$Q$1)),"")</f>
        <v/>
      </c>
      <c r="S256" s="43" t="str">
        <f>IF($I256&lt;E$14,MIN(Payline!L$5/10,COUNTIF(L254:L256,$Q$1))+MIN(Payline!L$4/10,COUNTIF(L255:L257,$Q$1))+MIN(Payline!L$3/10,COUNTIF(L256:L258,$Q$1)),"")</f>
        <v/>
      </c>
      <c r="T256" s="43" t="str">
        <f>IF($I256&lt;F$14,MIN(Payline!M$5/10,COUNTIF(M254:M256,$Q$1))+MIN(Payline!M$4/10,COUNTIF(M255:M257,$Q$1))+MIN(Payline!M$3/10,COUNTIF(M256:M258,$Q$1)),"")</f>
        <v/>
      </c>
      <c r="U256" s="43" t="str">
        <f>IF($I256&lt;G$14,MIN(Payline!N$5/10,COUNTIF(N254:N256,$Q$1))+MIN(Payline!N$4/10,COUNTIF(N255:N257,$Q$1))+MIN(Payline!N$3/10,COUNTIF(N256:N258,$Q$1)),"")</f>
        <v/>
      </c>
      <c r="V256" s="46">
        <v>252</v>
      </c>
      <c r="W256" s="43" t="str">
        <f>IF($I256&lt;C$14,MIN(Payline!J$5/10,COUNTIF(J254:J256,$W$1))+MIN(Payline!J$4/10,COUNTIF(J255:J257,$W$1))+MIN(Payline!J$3/10,COUNTIF(J256:J258,$W$1)),"")</f>
        <v/>
      </c>
      <c r="X256" s="43" t="str">
        <f>IF($I256&lt;D$14,MIN(Payline!K$5/10,COUNTIF(K254:K256,$W$1))+MIN(Payline!K$4/10,COUNTIF(K255:K257,$W$1))+MIN(Payline!K$3/10,COUNTIF(K256:K258,$W$1)),"")</f>
        <v/>
      </c>
      <c r="Y256" s="43" t="str">
        <f>IF($I256&lt;E$14,MIN(Payline!L$5/10,COUNTIF(L254:L256,$W$1))+MIN(Payline!L$4/10,COUNTIF(L255:L257,$W$1))+MIN(Payline!L$3/10,COUNTIF(L256:L258,$W$1)),"")</f>
        <v/>
      </c>
      <c r="Z256" s="43" t="str">
        <f>IF($I256&lt;F$14,MIN(Payline!M$5/10,COUNTIF(M254:M256,$W$1))+MIN(Payline!M$4/10,COUNTIF(M255:M257,$W$1))+MIN(Payline!M$3/10,COUNTIF(M256:M258,$W$1)),"")</f>
        <v/>
      </c>
      <c r="AA256" s="43" t="str">
        <f>IF($I256&lt;G$14,MIN(Payline!N$5/10,COUNTIF(N254:N256,$W$1))+MIN(Payline!N$4/10,COUNTIF(N255:N257,$W$1))+MIN(Payline!N$3/10,COUNTIF(N256:N258,$W$1)),"")</f>
        <v/>
      </c>
      <c r="AB256" s="46">
        <v>252</v>
      </c>
      <c r="AC256" s="43" t="str">
        <f>IF($I256&lt;C$14,MIN(Payline!J$5/10,COUNTIF(J254:J256,$AC$1))+MIN(Payline!J$4/10,COUNTIF(J255:J257,$AC$1))+MIN(Payline!J$3/10,COUNTIF(J256:J258,$AC$1)),"")</f>
        <v/>
      </c>
      <c r="AD256" s="43" t="str">
        <f>IF($I256&lt;D$14,MIN(Payline!K$5/10,COUNTIF(K254:K256,$AC$1))+MIN(Payline!K$4/10,COUNTIF(K255:K257,$AC$1))+MIN(Payline!K$3/10,COUNTIF(K256:K258,$AC$1)),"")</f>
        <v/>
      </c>
      <c r="AE256" s="43" t="str">
        <f>IF($I256&lt;E$14,MIN(Payline!L$5/10,COUNTIF(L254:L256,$AC$1))+MIN(Payline!L$4/10,COUNTIF(L255:L257,$AC$1))+MIN(Payline!L$3/10,COUNTIF(L256:L258,$AC$1)),"")</f>
        <v/>
      </c>
      <c r="AF256" s="43" t="str">
        <f>IF($I256&lt;F$14,MIN(Payline!M$5/10,COUNTIF(M254:M256,$AC$1))+MIN(Payline!M$4/10,COUNTIF(M255:M257,$AC$1))+MIN(Payline!M$3/10,COUNTIF(M256:M258,$AC$1)),"")</f>
        <v/>
      </c>
      <c r="AG256" s="43" t="str">
        <f>IF($I256&lt;G$14,MIN(Payline!N$5/10,COUNTIF(N254:N256,$AC$1))+MIN(Payline!N$4/10,COUNTIF(N255:N257,$AC$1))+MIN(Payline!N$3/10,COUNTIF(N256:N258,$AC$1)),"")</f>
        <v/>
      </c>
      <c r="AH256" s="46">
        <v>252</v>
      </c>
      <c r="AI256" s="43" t="str">
        <f>IF($I256&lt;C$14,MIN(Payline!J$5/10,COUNTIF(J254:J256,$AI$1))+MIN(Payline!J$4/10,COUNTIF(J255:J257,$AI$1))+MIN(Payline!J$3/10,COUNTIF(J256:J258,$AI$1)),"")</f>
        <v/>
      </c>
      <c r="AJ256" s="43" t="str">
        <f>IF($I256&lt;D$14,MIN(Payline!K$5/10,COUNTIF(K254:K256,$AI$1))+MIN(Payline!K$4/10,COUNTIF(K255:K257,$AI$1))+MIN(Payline!K$3/10,COUNTIF(K256:K258,$AI$1)),"")</f>
        <v/>
      </c>
      <c r="AK256" s="43" t="str">
        <f>IF($I256&lt;E$14,MIN(Payline!L$5/10,COUNTIF(L254:L256,$AI$1))+MIN(Payline!L$4/10,COUNTIF(L255:L257,$AI$1))+MIN(Payline!L$3/10,COUNTIF(L256:L258,$AI$1)),"")</f>
        <v/>
      </c>
      <c r="AL256" s="43" t="str">
        <f>IF($I256&lt;F$14,MIN(Payline!M$5/10,COUNTIF(M254:M256,$AI$1))+MIN(Payline!M$4/10,COUNTIF(M255:M257,$AI$1))+MIN(Payline!M$3/10,COUNTIF(M256:M258,$AI$1)),"")</f>
        <v/>
      </c>
      <c r="AM256" s="43" t="str">
        <f>IF($I256&lt;G$14,MIN(Payline!N$5/10,COUNTIF(N254:N256,$AI$1))+MIN(Payline!N$4/10,COUNTIF(N255:N257,$AI$1))+MIN(Payline!N$3/10,COUNTIF(N256:N258,$AI$1)),"")</f>
        <v/>
      </c>
      <c r="AN256" s="46">
        <v>252</v>
      </c>
      <c r="AO256" s="43" t="str">
        <f>IF($I256&lt;C$14,MIN(Payline!J$5/10,COUNTIF(J254:J256,$AO$1))+MIN(Payline!J$4/10,COUNTIF(J255:J257,$AO$1))+MIN(Payline!J$3/10,COUNTIF(J256:J258,$AO$1)),"")</f>
        <v/>
      </c>
      <c r="AP256" s="43" t="str">
        <f>IF($I256&lt;D$14,MIN(Payline!K$5/10,COUNTIF(K254:K256,$AO$1))+MIN(Payline!K$4/10,COUNTIF(K255:K257,$AO$1))+MIN(Payline!K$3/10,COUNTIF(K256:K258,$AO$1)),"")</f>
        <v/>
      </c>
      <c r="AQ256" s="43" t="str">
        <f>IF($I256&lt;E$14,MIN(Payline!L$5/10,COUNTIF(L254:L256,$AO$1))+MIN(Payline!L$4/10,COUNTIF(L255:L257,$AO$1))+MIN(Payline!L$3/10,COUNTIF(L256:L258,$AO$1)),"")</f>
        <v/>
      </c>
      <c r="AR256" s="43" t="str">
        <f>IF($I256&lt;F$14,MIN(Payline!M$5/10,COUNTIF(M254:M256,$AO$1))+MIN(Payline!M$4/10,COUNTIF(M255:M257,$AO$1))+MIN(Payline!M$3/10,COUNTIF(M256:M258,$AO$1)),"")</f>
        <v/>
      </c>
      <c r="AS256" s="43" t="str">
        <f>IF($I256&lt;G$14,MIN(Payline!N$5/10,COUNTIF(N254:N256,$AO$1))+MIN(Payline!N$4/10,COUNTIF(N255:N257,$AO$1))+MIN(Payline!N$3/10,COUNTIF(N256:N258,$AO$1)),"")</f>
        <v/>
      </c>
      <c r="AT256" s="46">
        <v>252</v>
      </c>
      <c r="AU256" s="43" t="str">
        <f>IF($I256&lt;C$14,MIN(Payline!J$5/10,COUNTIF(J254:J256,$AU$1))+MIN(Payline!J$4/10,COUNTIF(J255:J257,$AU$1))+MIN(Payline!J$3/10,COUNTIF(J256:J258,$AU$1)),"")</f>
        <v/>
      </c>
      <c r="AV256" s="43" t="str">
        <f>IF($I256&lt;D$14,MIN(Payline!K$5/10,COUNTIF(K254:K256,$AU$1))+MIN(Payline!K$4/10,COUNTIF(K255:K257,$AU$1))+MIN(Payline!K$3/10,COUNTIF(K256:K258,$AU$1)),"")</f>
        <v/>
      </c>
      <c r="AW256" s="43" t="str">
        <f>IF($I256&lt;E$14,MIN(Payline!L$5/10,COUNTIF(L254:L256,$AU$1))+MIN(Payline!L$4/10,COUNTIF(L255:L257,$AU$1))+MIN(Payline!L$3/10,COUNTIF(L256:L258,$AU$1)),"")</f>
        <v/>
      </c>
      <c r="AX256" s="43" t="str">
        <f>IF($I256&lt;F$14,MIN(Payline!M$5/10,COUNTIF(M254:M256,$AU$1))+MIN(Payline!M$4/10,COUNTIF(M255:M257,$AU$1))+MIN(Payline!M$3/10,COUNTIF(M256:M258,$AU$1)),"")</f>
        <v/>
      </c>
      <c r="AY256" s="43" t="str">
        <f>IF($I256&lt;G$14,MIN(Payline!N$5/10,COUNTIF(N254:N256,$AU$1))+MIN(Payline!N$4/10,COUNTIF(N255:N257,$AU$1))+MIN(Payline!N$3/10,COUNTIF(N256:N258,$AU$1)),"")</f>
        <v/>
      </c>
      <c r="AZ256" s="46">
        <v>252</v>
      </c>
      <c r="BA256" s="43" t="str">
        <f>IF($I256&lt;C$14,MIN(Payline!J$5/10,COUNTIF(J254:J256,$BA$1))+MIN(Payline!J$4/10,COUNTIF(J255:J257,$BA$1))+MIN(Payline!J$3/10,COUNTIF(J256:J258,$BA$1)),"")</f>
        <v/>
      </c>
      <c r="BB256" s="43" t="str">
        <f>IF($I256&lt;D$14,MIN(Payline!K$5/10,COUNTIF(K254:K256,$BA$1))+MIN(Payline!K$4/10,COUNTIF(K255:K257,$BA$1))+MIN(Payline!K$3/10,COUNTIF(K256:K258,$BA$1)),"")</f>
        <v/>
      </c>
      <c r="BC256" s="43" t="str">
        <f>IF($I256&lt;E$14,MIN(Payline!L$5/10,COUNTIF(L254:L256,$BA$1))+MIN(Payline!L$4/10,COUNTIF(L255:L257,$BA$1))+MIN(Payline!L$3/10,COUNTIF(L256:L258,$BA$1)),"")</f>
        <v/>
      </c>
      <c r="BD256" s="43" t="str">
        <f>IF($I256&lt;F$14,MIN(Payline!M$5/10,COUNTIF(M254:M256,$BA$1))+MIN(Payline!M$4/10,COUNTIF(M255:M257,$BA$1))+MIN(Payline!M$3/10,COUNTIF(M256:M258,$BA$1)),"")</f>
        <v/>
      </c>
      <c r="BE256" s="43" t="str">
        <f>IF($I256&lt;G$14,MIN(Payline!N$5/10,COUNTIF(N254:N256,$BA$1))+MIN(Payline!N$4/10,COUNTIF(N255:N257,$BA$1))+MIN(Payline!N$3/10,COUNTIF(N256:N258,$BA$1)),"")</f>
        <v/>
      </c>
      <c r="BF256" s="46">
        <v>252</v>
      </c>
      <c r="BG256" s="43" t="str">
        <f>IF($I256&lt;C$14,MIN(Payline!J$5/10,COUNTIF(J254:J256,$BG$1))+MIN(Payline!J$4/10,COUNTIF(J255:J257,$BG$1))+MIN(Payline!J$3/10,COUNTIF(J256:J258,$BG$1)),"")</f>
        <v/>
      </c>
      <c r="BH256" s="43" t="str">
        <f>IF($I256&lt;D$14,MIN(Payline!K$5/10,COUNTIF(K254:K256,$BG$1))+MIN(Payline!K$4/10,COUNTIF(K255:K257,$BG$1))+MIN(Payline!K$3/10,COUNTIF(K256:K258,$BG$1)),"")</f>
        <v/>
      </c>
      <c r="BI256" s="43" t="str">
        <f>IF($I256&lt;E$14,MIN(Payline!L$5/10,COUNTIF(L254:L256,$BG$1))+MIN(Payline!L$4/10,COUNTIF(L255:L257,$BG$1))+MIN(Payline!L$3/10,COUNTIF(L256:L258,$BG$1)),"")</f>
        <v/>
      </c>
      <c r="BJ256" s="43" t="str">
        <f>IF($I256&lt;F$14,MIN(Payline!M$5/10,COUNTIF(M254:M256,$BG$1))+MIN(Payline!M$4/10,COUNTIF(M255:M257,$BG$1))+MIN(Payline!M$3/10,COUNTIF(M256:M258,$BG$1)),"")</f>
        <v/>
      </c>
      <c r="BK256" s="43" t="str">
        <f>IF($I256&lt;G$14,MIN(Payline!N$5/10,COUNTIF(N254:N256,$BG$1))+MIN(Payline!N$4/10,COUNTIF(N255:N257,$BG$1))+MIN(Payline!N$3/10,COUNTIF(N256:N258,$BG$1)),"")</f>
        <v/>
      </c>
      <c r="BL256" s="46">
        <v>252</v>
      </c>
      <c r="BM256" s="43" t="str">
        <f>IF($I256&lt;C$14,MIN(Payline!J$5/10,COUNTIF(J254:J256,$BM$1))+MIN(Payline!J$4/10,COUNTIF(J255:J257,$BM$1))+MIN(Payline!J$3/10,COUNTIF(J256:J258,$BM$1)),"")</f>
        <v/>
      </c>
      <c r="BN256" s="43" t="str">
        <f>IF($I256&lt;D$14,MIN(Payline!K$5/10,COUNTIF(K254:K256,$BM$1))+MIN(Payline!K$4/10,COUNTIF(K255:K257,$BM$1))+MIN(Payline!K$3/10,COUNTIF(K256:K258,$BM$1)),"")</f>
        <v/>
      </c>
      <c r="BO256" s="43" t="str">
        <f>IF($I256&lt;E$14,MIN(Payline!L$5/10,COUNTIF(L254:L256,$BM$1))+MIN(Payline!L$4/10,COUNTIF(L255:L257,$BM$1))+MIN(Payline!L$3/10,COUNTIF(L256:L258,$BM$1)),"")</f>
        <v/>
      </c>
      <c r="BP256" s="43" t="str">
        <f>IF($I256&lt;F$14,MIN(Payline!M$5/10,COUNTIF(M254:M256,$BM$1))+MIN(Payline!M$4/10,COUNTIF(M255:M257,$BM$1))+MIN(Payline!M$3/10,COUNTIF(M256:M258,$BM$1)),"")</f>
        <v/>
      </c>
      <c r="BQ256" s="161" t="str">
        <f>IF($I256&lt;G$14,MIN(Payline!N$5/10,COUNTIF(N254:N256,$BM$1))+MIN(Payline!N$4/10,COUNTIF(N255:N257,$BM$1))+MIN(Payline!N$3/10,COUNTIF(N256:N258,$BM$1)),"")</f>
        <v/>
      </c>
    </row>
    <row r="257" spans="9:69">
      <c r="I257" s="84">
        <v>253</v>
      </c>
      <c r="J257" s="83"/>
      <c r="K257" s="83"/>
      <c r="L257" s="83"/>
      <c r="M257" s="83"/>
      <c r="N257" s="83"/>
      <c r="P257" s="46">
        <v>253</v>
      </c>
      <c r="Q257" s="43" t="str">
        <f>IF($I257&lt;C$14,MIN(Payline!J$5/10,COUNTIF(J255:J257,$Q$1))+MIN(Payline!J$4/10,COUNTIF(J256:J258,$Q$1))+MIN(Payline!J$3/10,COUNTIF(J257:J259,$Q$1)),"")</f>
        <v/>
      </c>
      <c r="R257" s="43" t="str">
        <f>IF($I257&lt;D$14,MIN(Payline!K$5/10,COUNTIF(K255:K257,$Q$1))+MIN(Payline!K$4/10,COUNTIF(K256:K258,$Q$1))+MIN(Payline!K$3/10,COUNTIF(K257:K259,$Q$1)),"")</f>
        <v/>
      </c>
      <c r="S257" s="43" t="str">
        <f>IF($I257&lt;E$14,MIN(Payline!L$5/10,COUNTIF(L255:L257,$Q$1))+MIN(Payline!L$4/10,COUNTIF(L256:L258,$Q$1))+MIN(Payline!L$3/10,COUNTIF(L257:L259,$Q$1)),"")</f>
        <v/>
      </c>
      <c r="T257" s="43" t="str">
        <f>IF($I257&lt;F$14,MIN(Payline!M$5/10,COUNTIF(M255:M257,$Q$1))+MIN(Payline!M$4/10,COUNTIF(M256:M258,$Q$1))+MIN(Payline!M$3/10,COUNTIF(M257:M259,$Q$1)),"")</f>
        <v/>
      </c>
      <c r="U257" s="43" t="str">
        <f>IF($I257&lt;G$14,MIN(Payline!N$5/10,COUNTIF(N255:N257,$Q$1))+MIN(Payline!N$4/10,COUNTIF(N256:N258,$Q$1))+MIN(Payline!N$3/10,COUNTIF(N257:N259,$Q$1)),"")</f>
        <v/>
      </c>
      <c r="V257" s="46">
        <v>253</v>
      </c>
      <c r="W257" s="43" t="str">
        <f>IF($I257&lt;C$14,MIN(Payline!J$5/10,COUNTIF(J255:J257,$W$1))+MIN(Payline!J$4/10,COUNTIF(J256:J258,$W$1))+MIN(Payline!J$3/10,COUNTIF(J257:J259,$W$1)),"")</f>
        <v/>
      </c>
      <c r="X257" s="43" t="str">
        <f>IF($I257&lt;D$14,MIN(Payline!K$5/10,COUNTIF(K255:K257,$W$1))+MIN(Payline!K$4/10,COUNTIF(K256:K258,$W$1))+MIN(Payline!K$3/10,COUNTIF(K257:K259,$W$1)),"")</f>
        <v/>
      </c>
      <c r="Y257" s="43" t="str">
        <f>IF($I257&lt;E$14,MIN(Payline!L$5/10,COUNTIF(L255:L257,$W$1))+MIN(Payline!L$4/10,COUNTIF(L256:L258,$W$1))+MIN(Payline!L$3/10,COUNTIF(L257:L259,$W$1)),"")</f>
        <v/>
      </c>
      <c r="Z257" s="43" t="str">
        <f>IF($I257&lt;F$14,MIN(Payline!M$5/10,COUNTIF(M255:M257,$W$1))+MIN(Payline!M$4/10,COUNTIF(M256:M258,$W$1))+MIN(Payline!M$3/10,COUNTIF(M257:M259,$W$1)),"")</f>
        <v/>
      </c>
      <c r="AA257" s="43" t="str">
        <f>IF($I257&lt;G$14,MIN(Payline!N$5/10,COUNTIF(N255:N257,$W$1))+MIN(Payline!N$4/10,COUNTIF(N256:N258,$W$1))+MIN(Payline!N$3/10,COUNTIF(N257:N259,$W$1)),"")</f>
        <v/>
      </c>
      <c r="AB257" s="46">
        <v>253</v>
      </c>
      <c r="AC257" s="43" t="str">
        <f>IF($I257&lt;C$14,MIN(Payline!J$5/10,COUNTIF(J255:J257,$AC$1))+MIN(Payline!J$4/10,COUNTIF(J256:J258,$AC$1))+MIN(Payline!J$3/10,COUNTIF(J257:J259,$AC$1)),"")</f>
        <v/>
      </c>
      <c r="AD257" s="43" t="str">
        <f>IF($I257&lt;D$14,MIN(Payline!K$5/10,COUNTIF(K255:K257,$AC$1))+MIN(Payline!K$4/10,COUNTIF(K256:K258,$AC$1))+MIN(Payline!K$3/10,COUNTIF(K257:K259,$AC$1)),"")</f>
        <v/>
      </c>
      <c r="AE257" s="43" t="str">
        <f>IF($I257&lt;E$14,MIN(Payline!L$5/10,COUNTIF(L255:L257,$AC$1))+MIN(Payline!L$4/10,COUNTIF(L256:L258,$AC$1))+MIN(Payline!L$3/10,COUNTIF(L257:L259,$AC$1)),"")</f>
        <v/>
      </c>
      <c r="AF257" s="43" t="str">
        <f>IF($I257&lt;F$14,MIN(Payline!M$5/10,COUNTIF(M255:M257,$AC$1))+MIN(Payline!M$4/10,COUNTIF(M256:M258,$AC$1))+MIN(Payline!M$3/10,COUNTIF(M257:M259,$AC$1)),"")</f>
        <v/>
      </c>
      <c r="AG257" s="43" t="str">
        <f>IF($I257&lt;G$14,MIN(Payline!N$5/10,COUNTIF(N255:N257,$AC$1))+MIN(Payline!N$4/10,COUNTIF(N256:N258,$AC$1))+MIN(Payline!N$3/10,COUNTIF(N257:N259,$AC$1)),"")</f>
        <v/>
      </c>
      <c r="AH257" s="46">
        <v>253</v>
      </c>
      <c r="AI257" s="43" t="str">
        <f>IF($I257&lt;C$14,MIN(Payline!J$5/10,COUNTIF(J255:J257,$AI$1))+MIN(Payline!J$4/10,COUNTIF(J256:J258,$AI$1))+MIN(Payline!J$3/10,COUNTIF(J257:J259,$AI$1)),"")</f>
        <v/>
      </c>
      <c r="AJ257" s="43" t="str">
        <f>IF($I257&lt;D$14,MIN(Payline!K$5/10,COUNTIF(K255:K257,$AI$1))+MIN(Payline!K$4/10,COUNTIF(K256:K258,$AI$1))+MIN(Payline!K$3/10,COUNTIF(K257:K259,$AI$1)),"")</f>
        <v/>
      </c>
      <c r="AK257" s="43" t="str">
        <f>IF($I257&lt;E$14,MIN(Payline!L$5/10,COUNTIF(L255:L257,$AI$1))+MIN(Payline!L$4/10,COUNTIF(L256:L258,$AI$1))+MIN(Payline!L$3/10,COUNTIF(L257:L259,$AI$1)),"")</f>
        <v/>
      </c>
      <c r="AL257" s="43" t="str">
        <f>IF($I257&lt;F$14,MIN(Payline!M$5/10,COUNTIF(M255:M257,$AI$1))+MIN(Payline!M$4/10,COUNTIF(M256:M258,$AI$1))+MIN(Payline!M$3/10,COUNTIF(M257:M259,$AI$1)),"")</f>
        <v/>
      </c>
      <c r="AM257" s="43" t="str">
        <f>IF($I257&lt;G$14,MIN(Payline!N$5/10,COUNTIF(N255:N257,$AI$1))+MIN(Payline!N$4/10,COUNTIF(N256:N258,$AI$1))+MIN(Payline!N$3/10,COUNTIF(N257:N259,$AI$1)),"")</f>
        <v/>
      </c>
      <c r="AN257" s="46">
        <v>253</v>
      </c>
      <c r="AO257" s="43" t="str">
        <f>IF($I257&lt;C$14,MIN(Payline!J$5/10,COUNTIF(J255:J257,$AO$1))+MIN(Payline!J$4/10,COUNTIF(J256:J258,$AO$1))+MIN(Payline!J$3/10,COUNTIF(J257:J259,$AO$1)),"")</f>
        <v/>
      </c>
      <c r="AP257" s="43" t="str">
        <f>IF($I257&lt;D$14,MIN(Payline!K$5/10,COUNTIF(K255:K257,$AO$1))+MIN(Payline!K$4/10,COUNTIF(K256:K258,$AO$1))+MIN(Payline!K$3/10,COUNTIF(K257:K259,$AO$1)),"")</f>
        <v/>
      </c>
      <c r="AQ257" s="43" t="str">
        <f>IF($I257&lt;E$14,MIN(Payline!L$5/10,COUNTIF(L255:L257,$AO$1))+MIN(Payline!L$4/10,COUNTIF(L256:L258,$AO$1))+MIN(Payline!L$3/10,COUNTIF(L257:L259,$AO$1)),"")</f>
        <v/>
      </c>
      <c r="AR257" s="43" t="str">
        <f>IF($I257&lt;F$14,MIN(Payline!M$5/10,COUNTIF(M255:M257,$AO$1))+MIN(Payline!M$4/10,COUNTIF(M256:M258,$AO$1))+MIN(Payline!M$3/10,COUNTIF(M257:M259,$AO$1)),"")</f>
        <v/>
      </c>
      <c r="AS257" s="43" t="str">
        <f>IF($I257&lt;G$14,MIN(Payline!N$5/10,COUNTIF(N255:N257,$AO$1))+MIN(Payline!N$4/10,COUNTIF(N256:N258,$AO$1))+MIN(Payline!N$3/10,COUNTIF(N257:N259,$AO$1)),"")</f>
        <v/>
      </c>
      <c r="AT257" s="46">
        <v>253</v>
      </c>
      <c r="AU257" s="43" t="str">
        <f>IF($I257&lt;C$14,MIN(Payline!J$5/10,COUNTIF(J255:J257,$AU$1))+MIN(Payline!J$4/10,COUNTIF(J256:J258,$AU$1))+MIN(Payline!J$3/10,COUNTIF(J257:J259,$AU$1)),"")</f>
        <v/>
      </c>
      <c r="AV257" s="43" t="str">
        <f>IF($I257&lt;D$14,MIN(Payline!K$5/10,COUNTIF(K255:K257,$AU$1))+MIN(Payline!K$4/10,COUNTIF(K256:K258,$AU$1))+MIN(Payline!K$3/10,COUNTIF(K257:K259,$AU$1)),"")</f>
        <v/>
      </c>
      <c r="AW257" s="43" t="str">
        <f>IF($I257&lt;E$14,MIN(Payline!L$5/10,COUNTIF(L255:L257,$AU$1))+MIN(Payline!L$4/10,COUNTIF(L256:L258,$AU$1))+MIN(Payline!L$3/10,COUNTIF(L257:L259,$AU$1)),"")</f>
        <v/>
      </c>
      <c r="AX257" s="43" t="str">
        <f>IF($I257&lt;F$14,MIN(Payline!M$5/10,COUNTIF(M255:M257,$AU$1))+MIN(Payline!M$4/10,COUNTIF(M256:M258,$AU$1))+MIN(Payline!M$3/10,COUNTIF(M257:M259,$AU$1)),"")</f>
        <v/>
      </c>
      <c r="AY257" s="43" t="str">
        <f>IF($I257&lt;G$14,MIN(Payline!N$5/10,COUNTIF(N255:N257,$AU$1))+MIN(Payline!N$4/10,COUNTIF(N256:N258,$AU$1))+MIN(Payline!N$3/10,COUNTIF(N257:N259,$AU$1)),"")</f>
        <v/>
      </c>
      <c r="AZ257" s="46">
        <v>253</v>
      </c>
      <c r="BA257" s="43" t="str">
        <f>IF($I257&lt;C$14,MIN(Payline!J$5/10,COUNTIF(J255:J257,$BA$1))+MIN(Payline!J$4/10,COUNTIF(J256:J258,$BA$1))+MIN(Payline!J$3/10,COUNTIF(J257:J259,$BA$1)),"")</f>
        <v/>
      </c>
      <c r="BB257" s="43" t="str">
        <f>IF($I257&lt;D$14,MIN(Payline!K$5/10,COUNTIF(K255:K257,$BA$1))+MIN(Payline!K$4/10,COUNTIF(K256:K258,$BA$1))+MIN(Payline!K$3/10,COUNTIF(K257:K259,$BA$1)),"")</f>
        <v/>
      </c>
      <c r="BC257" s="43" t="str">
        <f>IF($I257&lt;E$14,MIN(Payline!L$5/10,COUNTIF(L255:L257,$BA$1))+MIN(Payline!L$4/10,COUNTIF(L256:L258,$BA$1))+MIN(Payline!L$3/10,COUNTIF(L257:L259,$BA$1)),"")</f>
        <v/>
      </c>
      <c r="BD257" s="43" t="str">
        <f>IF($I257&lt;F$14,MIN(Payline!M$5/10,COUNTIF(M255:M257,$BA$1))+MIN(Payline!M$4/10,COUNTIF(M256:M258,$BA$1))+MIN(Payline!M$3/10,COUNTIF(M257:M259,$BA$1)),"")</f>
        <v/>
      </c>
      <c r="BE257" s="43" t="str">
        <f>IF($I257&lt;G$14,MIN(Payline!N$5/10,COUNTIF(N255:N257,$BA$1))+MIN(Payline!N$4/10,COUNTIF(N256:N258,$BA$1))+MIN(Payline!N$3/10,COUNTIF(N257:N259,$BA$1)),"")</f>
        <v/>
      </c>
      <c r="BF257" s="46">
        <v>253</v>
      </c>
      <c r="BG257" s="43" t="str">
        <f>IF($I257&lt;C$14,MIN(Payline!J$5/10,COUNTIF(J255:J257,$BG$1))+MIN(Payline!J$4/10,COUNTIF(J256:J258,$BG$1))+MIN(Payline!J$3/10,COUNTIF(J257:J259,$BG$1)),"")</f>
        <v/>
      </c>
      <c r="BH257" s="43" t="str">
        <f>IF($I257&lt;D$14,MIN(Payline!K$5/10,COUNTIF(K255:K257,$BG$1))+MIN(Payline!K$4/10,COUNTIF(K256:K258,$BG$1))+MIN(Payline!K$3/10,COUNTIF(K257:K259,$BG$1)),"")</f>
        <v/>
      </c>
      <c r="BI257" s="43" t="str">
        <f>IF($I257&lt;E$14,MIN(Payline!L$5/10,COUNTIF(L255:L257,$BG$1))+MIN(Payline!L$4/10,COUNTIF(L256:L258,$BG$1))+MIN(Payline!L$3/10,COUNTIF(L257:L259,$BG$1)),"")</f>
        <v/>
      </c>
      <c r="BJ257" s="43" t="str">
        <f>IF($I257&lt;F$14,MIN(Payline!M$5/10,COUNTIF(M255:M257,$BG$1))+MIN(Payline!M$4/10,COUNTIF(M256:M258,$BG$1))+MIN(Payline!M$3/10,COUNTIF(M257:M259,$BG$1)),"")</f>
        <v/>
      </c>
      <c r="BK257" s="43" t="str">
        <f>IF($I257&lt;G$14,MIN(Payline!N$5/10,COUNTIF(N255:N257,$BG$1))+MIN(Payline!N$4/10,COUNTIF(N256:N258,$BG$1))+MIN(Payline!N$3/10,COUNTIF(N257:N259,$BG$1)),"")</f>
        <v/>
      </c>
      <c r="BL257" s="46">
        <v>253</v>
      </c>
      <c r="BM257" s="43" t="str">
        <f>IF($I257&lt;C$14,MIN(Payline!J$5/10,COUNTIF(J255:J257,$BM$1))+MIN(Payline!J$4/10,COUNTIF(J256:J258,$BM$1))+MIN(Payline!J$3/10,COUNTIF(J257:J259,$BM$1)),"")</f>
        <v/>
      </c>
      <c r="BN257" s="43" t="str">
        <f>IF($I257&lt;D$14,MIN(Payline!K$5/10,COUNTIF(K255:K257,$BM$1))+MIN(Payline!K$4/10,COUNTIF(K256:K258,$BM$1))+MIN(Payline!K$3/10,COUNTIF(K257:K259,$BM$1)),"")</f>
        <v/>
      </c>
      <c r="BO257" s="43" t="str">
        <f>IF($I257&lt;E$14,MIN(Payline!L$5/10,COUNTIF(L255:L257,$BM$1))+MIN(Payline!L$4/10,COUNTIF(L256:L258,$BM$1))+MIN(Payline!L$3/10,COUNTIF(L257:L259,$BM$1)),"")</f>
        <v/>
      </c>
      <c r="BP257" s="43" t="str">
        <f>IF($I257&lt;F$14,MIN(Payline!M$5/10,COUNTIF(M255:M257,$BM$1))+MIN(Payline!M$4/10,COUNTIF(M256:M258,$BM$1))+MIN(Payline!M$3/10,COUNTIF(M257:M259,$BM$1)),"")</f>
        <v/>
      </c>
      <c r="BQ257" s="161" t="str">
        <f>IF($I257&lt;G$14,MIN(Payline!N$5/10,COUNTIF(N255:N257,$BM$1))+MIN(Payline!N$4/10,COUNTIF(N256:N258,$BM$1))+MIN(Payline!N$3/10,COUNTIF(N257:N259,$BM$1)),"")</f>
        <v/>
      </c>
    </row>
    <row r="258" spans="9:69">
      <c r="I258" s="84">
        <v>254</v>
      </c>
      <c r="J258" s="83"/>
      <c r="K258" s="83"/>
      <c r="L258" s="83"/>
      <c r="M258" s="83"/>
      <c r="N258" s="83"/>
      <c r="P258" s="46">
        <v>254</v>
      </c>
      <c r="Q258" s="43" t="str">
        <f>IF($I258&lt;C$14,MIN(Payline!J$5/10,COUNTIF(J256:J258,$Q$1))+MIN(Payline!J$4/10,COUNTIF(J257:J259,$Q$1))+MIN(Payline!J$3/10,COUNTIF(J258:J260,$Q$1)),"")</f>
        <v/>
      </c>
      <c r="R258" s="43" t="str">
        <f>IF($I258&lt;D$14,MIN(Payline!K$5/10,COUNTIF(K256:K258,$Q$1))+MIN(Payline!K$4/10,COUNTIF(K257:K259,$Q$1))+MIN(Payline!K$3/10,COUNTIF(K258:K260,$Q$1)),"")</f>
        <v/>
      </c>
      <c r="S258" s="43" t="str">
        <f>IF($I258&lt;E$14,MIN(Payline!L$5/10,COUNTIF(L256:L258,$Q$1))+MIN(Payline!L$4/10,COUNTIF(L257:L259,$Q$1))+MIN(Payline!L$3/10,COUNTIF(L258:L260,$Q$1)),"")</f>
        <v/>
      </c>
      <c r="T258" s="43" t="str">
        <f>IF($I258&lt;F$14,MIN(Payline!M$5/10,COUNTIF(M256:M258,$Q$1))+MIN(Payline!M$4/10,COUNTIF(M257:M259,$Q$1))+MIN(Payline!M$3/10,COUNTIF(M258:M260,$Q$1)),"")</f>
        <v/>
      </c>
      <c r="U258" s="43" t="str">
        <f>IF($I258&lt;G$14,MIN(Payline!N$5/10,COUNTIF(N256:N258,$Q$1))+MIN(Payline!N$4/10,COUNTIF(N257:N259,$Q$1))+MIN(Payline!N$3/10,COUNTIF(N258:N260,$Q$1)),"")</f>
        <v/>
      </c>
      <c r="V258" s="46">
        <v>254</v>
      </c>
      <c r="W258" s="43" t="str">
        <f>IF($I258&lt;C$14,MIN(Payline!J$5/10,COUNTIF(J256:J258,$W$1))+MIN(Payline!J$4/10,COUNTIF(J257:J259,$W$1))+MIN(Payline!J$3/10,COUNTIF(J258:J260,$W$1)),"")</f>
        <v/>
      </c>
      <c r="X258" s="43" t="str">
        <f>IF($I258&lt;D$14,MIN(Payline!K$5/10,COUNTIF(K256:K258,$W$1))+MIN(Payline!K$4/10,COUNTIF(K257:K259,$W$1))+MIN(Payline!K$3/10,COUNTIF(K258:K260,$W$1)),"")</f>
        <v/>
      </c>
      <c r="Y258" s="43" t="str">
        <f>IF($I258&lt;E$14,MIN(Payline!L$5/10,COUNTIF(L256:L258,$W$1))+MIN(Payline!L$4/10,COUNTIF(L257:L259,$W$1))+MIN(Payline!L$3/10,COUNTIF(L258:L260,$W$1)),"")</f>
        <v/>
      </c>
      <c r="Z258" s="43" t="str">
        <f>IF($I258&lt;F$14,MIN(Payline!M$5/10,COUNTIF(M256:M258,$W$1))+MIN(Payline!M$4/10,COUNTIF(M257:M259,$W$1))+MIN(Payline!M$3/10,COUNTIF(M258:M260,$W$1)),"")</f>
        <v/>
      </c>
      <c r="AA258" s="43" t="str">
        <f>IF($I258&lt;G$14,MIN(Payline!N$5/10,COUNTIF(N256:N258,$W$1))+MIN(Payline!N$4/10,COUNTIF(N257:N259,$W$1))+MIN(Payline!N$3/10,COUNTIF(N258:N260,$W$1)),"")</f>
        <v/>
      </c>
      <c r="AB258" s="46">
        <v>254</v>
      </c>
      <c r="AC258" s="43" t="str">
        <f>IF($I258&lt;C$14,MIN(Payline!J$5/10,COUNTIF(J256:J258,$AC$1))+MIN(Payline!J$4/10,COUNTIF(J257:J259,$AC$1))+MIN(Payline!J$3/10,COUNTIF(J258:J260,$AC$1)),"")</f>
        <v/>
      </c>
      <c r="AD258" s="43" t="str">
        <f>IF($I258&lt;D$14,MIN(Payline!K$5/10,COUNTIF(K256:K258,$AC$1))+MIN(Payline!K$4/10,COUNTIF(K257:K259,$AC$1))+MIN(Payline!K$3/10,COUNTIF(K258:K260,$AC$1)),"")</f>
        <v/>
      </c>
      <c r="AE258" s="43" t="str">
        <f>IF($I258&lt;E$14,MIN(Payline!L$5/10,COUNTIF(L256:L258,$AC$1))+MIN(Payline!L$4/10,COUNTIF(L257:L259,$AC$1))+MIN(Payline!L$3/10,COUNTIF(L258:L260,$AC$1)),"")</f>
        <v/>
      </c>
      <c r="AF258" s="43" t="str">
        <f>IF($I258&lt;F$14,MIN(Payline!M$5/10,COUNTIF(M256:M258,$AC$1))+MIN(Payline!M$4/10,COUNTIF(M257:M259,$AC$1))+MIN(Payline!M$3/10,COUNTIF(M258:M260,$AC$1)),"")</f>
        <v/>
      </c>
      <c r="AG258" s="43" t="str">
        <f>IF($I258&lt;G$14,MIN(Payline!N$5/10,COUNTIF(N256:N258,$AC$1))+MIN(Payline!N$4/10,COUNTIF(N257:N259,$AC$1))+MIN(Payline!N$3/10,COUNTIF(N258:N260,$AC$1)),"")</f>
        <v/>
      </c>
      <c r="AH258" s="46">
        <v>254</v>
      </c>
      <c r="AI258" s="43" t="str">
        <f>IF($I258&lt;C$14,MIN(Payline!J$5/10,COUNTIF(J256:J258,$AI$1))+MIN(Payline!J$4/10,COUNTIF(J257:J259,$AI$1))+MIN(Payline!J$3/10,COUNTIF(J258:J260,$AI$1)),"")</f>
        <v/>
      </c>
      <c r="AJ258" s="43" t="str">
        <f>IF($I258&lt;D$14,MIN(Payline!K$5/10,COUNTIF(K256:K258,$AI$1))+MIN(Payline!K$4/10,COUNTIF(K257:K259,$AI$1))+MIN(Payline!K$3/10,COUNTIF(K258:K260,$AI$1)),"")</f>
        <v/>
      </c>
      <c r="AK258" s="43" t="str">
        <f>IF($I258&lt;E$14,MIN(Payline!L$5/10,COUNTIF(L256:L258,$AI$1))+MIN(Payline!L$4/10,COUNTIF(L257:L259,$AI$1))+MIN(Payline!L$3/10,COUNTIF(L258:L260,$AI$1)),"")</f>
        <v/>
      </c>
      <c r="AL258" s="43" t="str">
        <f>IF($I258&lt;F$14,MIN(Payline!M$5/10,COUNTIF(M256:M258,$AI$1))+MIN(Payline!M$4/10,COUNTIF(M257:M259,$AI$1))+MIN(Payline!M$3/10,COUNTIF(M258:M260,$AI$1)),"")</f>
        <v/>
      </c>
      <c r="AM258" s="43" t="str">
        <f>IF($I258&lt;G$14,MIN(Payline!N$5/10,COUNTIF(N256:N258,$AI$1))+MIN(Payline!N$4/10,COUNTIF(N257:N259,$AI$1))+MIN(Payline!N$3/10,COUNTIF(N258:N260,$AI$1)),"")</f>
        <v/>
      </c>
      <c r="AN258" s="46">
        <v>254</v>
      </c>
      <c r="AO258" s="43" t="str">
        <f>IF($I258&lt;C$14,MIN(Payline!J$5/10,COUNTIF(J256:J258,$AO$1))+MIN(Payline!J$4/10,COUNTIF(J257:J259,$AO$1))+MIN(Payline!J$3/10,COUNTIF(J258:J260,$AO$1)),"")</f>
        <v/>
      </c>
      <c r="AP258" s="43" t="str">
        <f>IF($I258&lt;D$14,MIN(Payline!K$5/10,COUNTIF(K256:K258,$AO$1))+MIN(Payline!K$4/10,COUNTIF(K257:K259,$AO$1))+MIN(Payline!K$3/10,COUNTIF(K258:K260,$AO$1)),"")</f>
        <v/>
      </c>
      <c r="AQ258" s="43" t="str">
        <f>IF($I258&lt;E$14,MIN(Payline!L$5/10,COUNTIF(L256:L258,$AO$1))+MIN(Payline!L$4/10,COUNTIF(L257:L259,$AO$1))+MIN(Payline!L$3/10,COUNTIF(L258:L260,$AO$1)),"")</f>
        <v/>
      </c>
      <c r="AR258" s="43" t="str">
        <f>IF($I258&lt;F$14,MIN(Payline!M$5/10,COUNTIF(M256:M258,$AO$1))+MIN(Payline!M$4/10,COUNTIF(M257:M259,$AO$1))+MIN(Payline!M$3/10,COUNTIF(M258:M260,$AO$1)),"")</f>
        <v/>
      </c>
      <c r="AS258" s="43" t="str">
        <f>IF($I258&lt;G$14,MIN(Payline!N$5/10,COUNTIF(N256:N258,$AO$1))+MIN(Payline!N$4/10,COUNTIF(N257:N259,$AO$1))+MIN(Payline!N$3/10,COUNTIF(N258:N260,$AO$1)),"")</f>
        <v/>
      </c>
      <c r="AT258" s="46">
        <v>254</v>
      </c>
      <c r="AU258" s="43" t="str">
        <f>IF($I258&lt;C$14,MIN(Payline!J$5/10,COUNTIF(J256:J258,$AU$1))+MIN(Payline!J$4/10,COUNTIF(J257:J259,$AU$1))+MIN(Payline!J$3/10,COUNTIF(J258:J260,$AU$1)),"")</f>
        <v/>
      </c>
      <c r="AV258" s="43" t="str">
        <f>IF($I258&lt;D$14,MIN(Payline!K$5/10,COUNTIF(K256:K258,$AU$1))+MIN(Payline!K$4/10,COUNTIF(K257:K259,$AU$1))+MIN(Payline!K$3/10,COUNTIF(K258:K260,$AU$1)),"")</f>
        <v/>
      </c>
      <c r="AW258" s="43" t="str">
        <f>IF($I258&lt;E$14,MIN(Payline!L$5/10,COUNTIF(L256:L258,$AU$1))+MIN(Payline!L$4/10,COUNTIF(L257:L259,$AU$1))+MIN(Payline!L$3/10,COUNTIF(L258:L260,$AU$1)),"")</f>
        <v/>
      </c>
      <c r="AX258" s="43" t="str">
        <f>IF($I258&lt;F$14,MIN(Payline!M$5/10,COUNTIF(M256:M258,$AU$1))+MIN(Payline!M$4/10,COUNTIF(M257:M259,$AU$1))+MIN(Payline!M$3/10,COUNTIF(M258:M260,$AU$1)),"")</f>
        <v/>
      </c>
      <c r="AY258" s="43" t="str">
        <f>IF($I258&lt;G$14,MIN(Payline!N$5/10,COUNTIF(N256:N258,$AU$1))+MIN(Payline!N$4/10,COUNTIF(N257:N259,$AU$1))+MIN(Payline!N$3/10,COUNTIF(N258:N260,$AU$1)),"")</f>
        <v/>
      </c>
      <c r="AZ258" s="46">
        <v>254</v>
      </c>
      <c r="BA258" s="43" t="str">
        <f>IF($I258&lt;C$14,MIN(Payline!J$5/10,COUNTIF(J256:J258,$BA$1))+MIN(Payline!J$4/10,COUNTIF(J257:J259,$BA$1))+MIN(Payline!J$3/10,COUNTIF(J258:J260,$BA$1)),"")</f>
        <v/>
      </c>
      <c r="BB258" s="43" t="str">
        <f>IF($I258&lt;D$14,MIN(Payline!K$5/10,COUNTIF(K256:K258,$BA$1))+MIN(Payline!K$4/10,COUNTIF(K257:K259,$BA$1))+MIN(Payline!K$3/10,COUNTIF(K258:K260,$BA$1)),"")</f>
        <v/>
      </c>
      <c r="BC258" s="43" t="str">
        <f>IF($I258&lt;E$14,MIN(Payline!L$5/10,COUNTIF(L256:L258,$BA$1))+MIN(Payline!L$4/10,COUNTIF(L257:L259,$BA$1))+MIN(Payline!L$3/10,COUNTIF(L258:L260,$BA$1)),"")</f>
        <v/>
      </c>
      <c r="BD258" s="43" t="str">
        <f>IF($I258&lt;F$14,MIN(Payline!M$5/10,COUNTIF(M256:M258,$BA$1))+MIN(Payline!M$4/10,COUNTIF(M257:M259,$BA$1))+MIN(Payline!M$3/10,COUNTIF(M258:M260,$BA$1)),"")</f>
        <v/>
      </c>
      <c r="BE258" s="43" t="str">
        <f>IF($I258&lt;G$14,MIN(Payline!N$5/10,COUNTIF(N256:N258,$BA$1))+MIN(Payline!N$4/10,COUNTIF(N257:N259,$BA$1))+MIN(Payline!N$3/10,COUNTIF(N258:N260,$BA$1)),"")</f>
        <v/>
      </c>
      <c r="BF258" s="46">
        <v>254</v>
      </c>
      <c r="BG258" s="43" t="str">
        <f>IF($I258&lt;C$14,MIN(Payline!J$5/10,COUNTIF(J256:J258,$BG$1))+MIN(Payline!J$4/10,COUNTIF(J257:J259,$BG$1))+MIN(Payline!J$3/10,COUNTIF(J258:J260,$BG$1)),"")</f>
        <v/>
      </c>
      <c r="BH258" s="43" t="str">
        <f>IF($I258&lt;D$14,MIN(Payline!K$5/10,COUNTIF(K256:K258,$BG$1))+MIN(Payline!K$4/10,COUNTIF(K257:K259,$BG$1))+MIN(Payline!K$3/10,COUNTIF(K258:K260,$BG$1)),"")</f>
        <v/>
      </c>
      <c r="BI258" s="43" t="str">
        <f>IF($I258&lt;E$14,MIN(Payline!L$5/10,COUNTIF(L256:L258,$BG$1))+MIN(Payline!L$4/10,COUNTIF(L257:L259,$BG$1))+MIN(Payline!L$3/10,COUNTIF(L258:L260,$BG$1)),"")</f>
        <v/>
      </c>
      <c r="BJ258" s="43" t="str">
        <f>IF($I258&lt;F$14,MIN(Payline!M$5/10,COUNTIF(M256:M258,$BG$1))+MIN(Payline!M$4/10,COUNTIF(M257:M259,$BG$1))+MIN(Payline!M$3/10,COUNTIF(M258:M260,$BG$1)),"")</f>
        <v/>
      </c>
      <c r="BK258" s="43" t="str">
        <f>IF($I258&lt;G$14,MIN(Payline!N$5/10,COUNTIF(N256:N258,$BG$1))+MIN(Payline!N$4/10,COUNTIF(N257:N259,$BG$1))+MIN(Payline!N$3/10,COUNTIF(N258:N260,$BG$1)),"")</f>
        <v/>
      </c>
      <c r="BL258" s="46">
        <v>254</v>
      </c>
      <c r="BM258" s="43" t="str">
        <f>IF($I258&lt;C$14,MIN(Payline!J$5/10,COUNTIF(J256:J258,$BM$1))+MIN(Payline!J$4/10,COUNTIF(J257:J259,$BM$1))+MIN(Payline!J$3/10,COUNTIF(J258:J260,$BM$1)),"")</f>
        <v/>
      </c>
      <c r="BN258" s="43" t="str">
        <f>IF($I258&lt;D$14,MIN(Payline!K$5/10,COUNTIF(K256:K258,$BM$1))+MIN(Payline!K$4/10,COUNTIF(K257:K259,$BM$1))+MIN(Payline!K$3/10,COUNTIF(K258:K260,$BM$1)),"")</f>
        <v/>
      </c>
      <c r="BO258" s="43" t="str">
        <f>IF($I258&lt;E$14,MIN(Payline!L$5/10,COUNTIF(L256:L258,$BM$1))+MIN(Payline!L$4/10,COUNTIF(L257:L259,$BM$1))+MIN(Payline!L$3/10,COUNTIF(L258:L260,$BM$1)),"")</f>
        <v/>
      </c>
      <c r="BP258" s="43" t="str">
        <f>IF($I258&lt;F$14,MIN(Payline!M$5/10,COUNTIF(M256:M258,$BM$1))+MIN(Payline!M$4/10,COUNTIF(M257:M259,$BM$1))+MIN(Payline!M$3/10,COUNTIF(M258:M260,$BM$1)),"")</f>
        <v/>
      </c>
      <c r="BQ258" s="161" t="str">
        <f>IF($I258&lt;G$14,MIN(Payline!N$5/10,COUNTIF(N256:N258,$BM$1))+MIN(Payline!N$4/10,COUNTIF(N257:N259,$BM$1))+MIN(Payline!N$3/10,COUNTIF(N258:N260,$BM$1)),"")</f>
        <v/>
      </c>
    </row>
    <row r="259" spans="9:69">
      <c r="I259" s="84">
        <v>255</v>
      </c>
      <c r="J259" s="83"/>
      <c r="K259" s="83"/>
      <c r="L259" s="83"/>
      <c r="M259" s="83"/>
      <c r="N259" s="83"/>
      <c r="P259" s="46">
        <v>255</v>
      </c>
      <c r="Q259" s="43" t="str">
        <f>IF($I259&lt;C$14,MIN(Payline!J$5/10,COUNTIF(J257:J259,$Q$1))+MIN(Payline!J$4/10,COUNTIF(J258:J260,$Q$1))+MIN(Payline!J$3/10,COUNTIF(J259:J261,$Q$1)),"")</f>
        <v/>
      </c>
      <c r="R259" s="43" t="str">
        <f>IF($I259&lt;D$14,MIN(Payline!K$5/10,COUNTIF(K257:K259,$Q$1))+MIN(Payline!K$4/10,COUNTIF(K258:K260,$Q$1))+MIN(Payline!K$3/10,COUNTIF(K259:K261,$Q$1)),"")</f>
        <v/>
      </c>
      <c r="S259" s="43" t="str">
        <f>IF($I259&lt;E$14,MIN(Payline!L$5/10,COUNTIF(L257:L259,$Q$1))+MIN(Payline!L$4/10,COUNTIF(L258:L260,$Q$1))+MIN(Payline!L$3/10,COUNTIF(L259:L261,$Q$1)),"")</f>
        <v/>
      </c>
      <c r="T259" s="43" t="str">
        <f>IF($I259&lt;F$14,MIN(Payline!M$5/10,COUNTIF(M257:M259,$Q$1))+MIN(Payline!M$4/10,COUNTIF(M258:M260,$Q$1))+MIN(Payline!M$3/10,COUNTIF(M259:M261,$Q$1)),"")</f>
        <v/>
      </c>
      <c r="U259" s="43" t="str">
        <f>IF($I259&lt;G$14,MIN(Payline!N$5/10,COUNTIF(N257:N259,$Q$1))+MIN(Payline!N$4/10,COUNTIF(N258:N260,$Q$1))+MIN(Payline!N$3/10,COUNTIF(N259:N261,$Q$1)),"")</f>
        <v/>
      </c>
      <c r="V259" s="46">
        <v>255</v>
      </c>
      <c r="W259" s="43" t="str">
        <f>IF($I259&lt;C$14,MIN(Payline!J$5/10,COUNTIF(J257:J259,$W$1))+MIN(Payline!J$4/10,COUNTIF(J258:J260,$W$1))+MIN(Payline!J$3/10,COUNTIF(J259:J261,$W$1)),"")</f>
        <v/>
      </c>
      <c r="X259" s="43" t="str">
        <f>IF($I259&lt;D$14,MIN(Payline!K$5/10,COUNTIF(K257:K259,$W$1))+MIN(Payline!K$4/10,COUNTIF(K258:K260,$W$1))+MIN(Payline!K$3/10,COUNTIF(K259:K261,$W$1)),"")</f>
        <v/>
      </c>
      <c r="Y259" s="43" t="str">
        <f>IF($I259&lt;E$14,MIN(Payline!L$5/10,COUNTIF(L257:L259,$W$1))+MIN(Payline!L$4/10,COUNTIF(L258:L260,$W$1))+MIN(Payline!L$3/10,COUNTIF(L259:L261,$W$1)),"")</f>
        <v/>
      </c>
      <c r="Z259" s="43" t="str">
        <f>IF($I259&lt;F$14,MIN(Payline!M$5/10,COUNTIF(M257:M259,$W$1))+MIN(Payline!M$4/10,COUNTIF(M258:M260,$W$1))+MIN(Payline!M$3/10,COUNTIF(M259:M261,$W$1)),"")</f>
        <v/>
      </c>
      <c r="AA259" s="43" t="str">
        <f>IF($I259&lt;G$14,MIN(Payline!N$5/10,COUNTIF(N257:N259,$W$1))+MIN(Payline!N$4/10,COUNTIF(N258:N260,$W$1))+MIN(Payline!N$3/10,COUNTIF(N259:N261,$W$1)),"")</f>
        <v/>
      </c>
      <c r="AB259" s="46">
        <v>255</v>
      </c>
      <c r="AC259" s="43" t="str">
        <f>IF($I259&lt;C$14,MIN(Payline!J$5/10,COUNTIF(J257:J259,$AC$1))+MIN(Payline!J$4/10,COUNTIF(J258:J260,$AC$1))+MIN(Payline!J$3/10,COUNTIF(J259:J261,$AC$1)),"")</f>
        <v/>
      </c>
      <c r="AD259" s="43" t="str">
        <f>IF($I259&lt;D$14,MIN(Payline!K$5/10,COUNTIF(K257:K259,$AC$1))+MIN(Payline!K$4/10,COUNTIF(K258:K260,$AC$1))+MIN(Payline!K$3/10,COUNTIF(K259:K261,$AC$1)),"")</f>
        <v/>
      </c>
      <c r="AE259" s="43" t="str">
        <f>IF($I259&lt;E$14,MIN(Payline!L$5/10,COUNTIF(L257:L259,$AC$1))+MIN(Payline!L$4/10,COUNTIF(L258:L260,$AC$1))+MIN(Payline!L$3/10,COUNTIF(L259:L261,$AC$1)),"")</f>
        <v/>
      </c>
      <c r="AF259" s="43" t="str">
        <f>IF($I259&lt;F$14,MIN(Payline!M$5/10,COUNTIF(M257:M259,$AC$1))+MIN(Payline!M$4/10,COUNTIF(M258:M260,$AC$1))+MIN(Payline!M$3/10,COUNTIF(M259:M261,$AC$1)),"")</f>
        <v/>
      </c>
      <c r="AG259" s="43" t="str">
        <f>IF($I259&lt;G$14,MIN(Payline!N$5/10,COUNTIF(N257:N259,$AC$1))+MIN(Payline!N$4/10,COUNTIF(N258:N260,$AC$1))+MIN(Payline!N$3/10,COUNTIF(N259:N261,$AC$1)),"")</f>
        <v/>
      </c>
      <c r="AH259" s="46">
        <v>255</v>
      </c>
      <c r="AI259" s="43" t="str">
        <f>IF($I259&lt;C$14,MIN(Payline!J$5/10,COUNTIF(J257:J259,$AI$1))+MIN(Payline!J$4/10,COUNTIF(J258:J260,$AI$1))+MIN(Payline!J$3/10,COUNTIF(J259:J261,$AI$1)),"")</f>
        <v/>
      </c>
      <c r="AJ259" s="43" t="str">
        <f>IF($I259&lt;D$14,MIN(Payline!K$5/10,COUNTIF(K257:K259,$AI$1))+MIN(Payline!K$4/10,COUNTIF(K258:K260,$AI$1))+MIN(Payline!K$3/10,COUNTIF(K259:K261,$AI$1)),"")</f>
        <v/>
      </c>
      <c r="AK259" s="43" t="str">
        <f>IF($I259&lt;E$14,MIN(Payline!L$5/10,COUNTIF(L257:L259,$AI$1))+MIN(Payline!L$4/10,COUNTIF(L258:L260,$AI$1))+MIN(Payline!L$3/10,COUNTIF(L259:L261,$AI$1)),"")</f>
        <v/>
      </c>
      <c r="AL259" s="43" t="str">
        <f>IF($I259&lt;F$14,MIN(Payline!M$5/10,COUNTIF(M257:M259,$AI$1))+MIN(Payline!M$4/10,COUNTIF(M258:M260,$AI$1))+MIN(Payline!M$3/10,COUNTIF(M259:M261,$AI$1)),"")</f>
        <v/>
      </c>
      <c r="AM259" s="43" t="str">
        <f>IF($I259&lt;G$14,MIN(Payline!N$5/10,COUNTIF(N257:N259,$AI$1))+MIN(Payline!N$4/10,COUNTIF(N258:N260,$AI$1))+MIN(Payline!N$3/10,COUNTIF(N259:N261,$AI$1)),"")</f>
        <v/>
      </c>
      <c r="AN259" s="46">
        <v>255</v>
      </c>
      <c r="AO259" s="43" t="str">
        <f>IF($I259&lt;C$14,MIN(Payline!J$5/10,COUNTIF(J257:J259,$AO$1))+MIN(Payline!J$4/10,COUNTIF(J258:J260,$AO$1))+MIN(Payline!J$3/10,COUNTIF(J259:J261,$AO$1)),"")</f>
        <v/>
      </c>
      <c r="AP259" s="43" t="str">
        <f>IF($I259&lt;D$14,MIN(Payline!K$5/10,COUNTIF(K257:K259,$AO$1))+MIN(Payline!K$4/10,COUNTIF(K258:K260,$AO$1))+MIN(Payline!K$3/10,COUNTIF(K259:K261,$AO$1)),"")</f>
        <v/>
      </c>
      <c r="AQ259" s="43" t="str">
        <f>IF($I259&lt;E$14,MIN(Payline!L$5/10,COUNTIF(L257:L259,$AO$1))+MIN(Payline!L$4/10,COUNTIF(L258:L260,$AO$1))+MIN(Payline!L$3/10,COUNTIF(L259:L261,$AO$1)),"")</f>
        <v/>
      </c>
      <c r="AR259" s="43" t="str">
        <f>IF($I259&lt;F$14,MIN(Payline!M$5/10,COUNTIF(M257:M259,$AO$1))+MIN(Payline!M$4/10,COUNTIF(M258:M260,$AO$1))+MIN(Payline!M$3/10,COUNTIF(M259:M261,$AO$1)),"")</f>
        <v/>
      </c>
      <c r="AS259" s="43" t="str">
        <f>IF($I259&lt;G$14,MIN(Payline!N$5/10,COUNTIF(N257:N259,$AO$1))+MIN(Payline!N$4/10,COUNTIF(N258:N260,$AO$1))+MIN(Payline!N$3/10,COUNTIF(N259:N261,$AO$1)),"")</f>
        <v/>
      </c>
      <c r="AT259" s="46">
        <v>255</v>
      </c>
      <c r="AU259" s="43" t="str">
        <f>IF($I259&lt;C$14,MIN(Payline!J$5/10,COUNTIF(J257:J259,$AU$1))+MIN(Payline!J$4/10,COUNTIF(J258:J260,$AU$1))+MIN(Payline!J$3/10,COUNTIF(J259:J261,$AU$1)),"")</f>
        <v/>
      </c>
      <c r="AV259" s="43" t="str">
        <f>IF($I259&lt;D$14,MIN(Payline!K$5/10,COUNTIF(K257:K259,$AU$1))+MIN(Payline!K$4/10,COUNTIF(K258:K260,$AU$1))+MIN(Payline!K$3/10,COUNTIF(K259:K261,$AU$1)),"")</f>
        <v/>
      </c>
      <c r="AW259" s="43" t="str">
        <f>IF($I259&lt;E$14,MIN(Payline!L$5/10,COUNTIF(L257:L259,$AU$1))+MIN(Payline!L$4/10,COUNTIF(L258:L260,$AU$1))+MIN(Payline!L$3/10,COUNTIF(L259:L261,$AU$1)),"")</f>
        <v/>
      </c>
      <c r="AX259" s="43" t="str">
        <f>IF($I259&lt;F$14,MIN(Payline!M$5/10,COUNTIF(M257:M259,$AU$1))+MIN(Payline!M$4/10,COUNTIF(M258:M260,$AU$1))+MIN(Payline!M$3/10,COUNTIF(M259:M261,$AU$1)),"")</f>
        <v/>
      </c>
      <c r="AY259" s="43" t="str">
        <f>IF($I259&lt;G$14,MIN(Payline!N$5/10,COUNTIF(N257:N259,$AU$1))+MIN(Payline!N$4/10,COUNTIF(N258:N260,$AU$1))+MIN(Payline!N$3/10,COUNTIF(N259:N261,$AU$1)),"")</f>
        <v/>
      </c>
      <c r="AZ259" s="46">
        <v>255</v>
      </c>
      <c r="BA259" s="43" t="str">
        <f>IF($I259&lt;C$14,MIN(Payline!J$5/10,COUNTIF(J257:J259,$BA$1))+MIN(Payline!J$4/10,COUNTIF(J258:J260,$BA$1))+MIN(Payline!J$3/10,COUNTIF(J259:J261,$BA$1)),"")</f>
        <v/>
      </c>
      <c r="BB259" s="43" t="str">
        <f>IF($I259&lt;D$14,MIN(Payline!K$5/10,COUNTIF(K257:K259,$BA$1))+MIN(Payline!K$4/10,COUNTIF(K258:K260,$BA$1))+MIN(Payline!K$3/10,COUNTIF(K259:K261,$BA$1)),"")</f>
        <v/>
      </c>
      <c r="BC259" s="43" t="str">
        <f>IF($I259&lt;E$14,MIN(Payline!L$5/10,COUNTIF(L257:L259,$BA$1))+MIN(Payline!L$4/10,COUNTIF(L258:L260,$BA$1))+MIN(Payline!L$3/10,COUNTIF(L259:L261,$BA$1)),"")</f>
        <v/>
      </c>
      <c r="BD259" s="43" t="str">
        <f>IF($I259&lt;F$14,MIN(Payline!M$5/10,COUNTIF(M257:M259,$BA$1))+MIN(Payline!M$4/10,COUNTIF(M258:M260,$BA$1))+MIN(Payline!M$3/10,COUNTIF(M259:M261,$BA$1)),"")</f>
        <v/>
      </c>
      <c r="BE259" s="43" t="str">
        <f>IF($I259&lt;G$14,MIN(Payline!N$5/10,COUNTIF(N257:N259,$BA$1))+MIN(Payline!N$4/10,COUNTIF(N258:N260,$BA$1))+MIN(Payline!N$3/10,COUNTIF(N259:N261,$BA$1)),"")</f>
        <v/>
      </c>
      <c r="BF259" s="46">
        <v>255</v>
      </c>
      <c r="BG259" s="43" t="str">
        <f>IF($I259&lt;C$14,MIN(Payline!J$5/10,COUNTIF(J257:J259,$BG$1))+MIN(Payline!J$4/10,COUNTIF(J258:J260,$BG$1))+MIN(Payline!J$3/10,COUNTIF(J259:J261,$BG$1)),"")</f>
        <v/>
      </c>
      <c r="BH259" s="43" t="str">
        <f>IF($I259&lt;D$14,MIN(Payline!K$5/10,COUNTIF(K257:K259,$BG$1))+MIN(Payline!K$4/10,COUNTIF(K258:K260,$BG$1))+MIN(Payline!K$3/10,COUNTIF(K259:K261,$BG$1)),"")</f>
        <v/>
      </c>
      <c r="BI259" s="43" t="str">
        <f>IF($I259&lt;E$14,MIN(Payline!L$5/10,COUNTIF(L257:L259,$BG$1))+MIN(Payline!L$4/10,COUNTIF(L258:L260,$BG$1))+MIN(Payline!L$3/10,COUNTIF(L259:L261,$BG$1)),"")</f>
        <v/>
      </c>
      <c r="BJ259" s="43" t="str">
        <f>IF($I259&lt;F$14,MIN(Payline!M$5/10,COUNTIF(M257:M259,$BG$1))+MIN(Payline!M$4/10,COUNTIF(M258:M260,$BG$1))+MIN(Payline!M$3/10,COUNTIF(M259:M261,$BG$1)),"")</f>
        <v/>
      </c>
      <c r="BK259" s="43" t="str">
        <f>IF($I259&lt;G$14,MIN(Payline!N$5/10,COUNTIF(N257:N259,$BG$1))+MIN(Payline!N$4/10,COUNTIF(N258:N260,$BG$1))+MIN(Payline!N$3/10,COUNTIF(N259:N261,$BG$1)),"")</f>
        <v/>
      </c>
      <c r="BL259" s="46">
        <v>255</v>
      </c>
      <c r="BM259" s="43" t="str">
        <f>IF($I259&lt;C$14,MIN(Payline!J$5/10,COUNTIF(J257:J259,$BM$1))+MIN(Payline!J$4/10,COUNTIF(J258:J260,$BM$1))+MIN(Payline!J$3/10,COUNTIF(J259:J261,$BM$1)),"")</f>
        <v/>
      </c>
      <c r="BN259" s="43" t="str">
        <f>IF($I259&lt;D$14,MIN(Payline!K$5/10,COUNTIF(K257:K259,$BM$1))+MIN(Payline!K$4/10,COUNTIF(K258:K260,$BM$1))+MIN(Payline!K$3/10,COUNTIF(K259:K261,$BM$1)),"")</f>
        <v/>
      </c>
      <c r="BO259" s="43" t="str">
        <f>IF($I259&lt;E$14,MIN(Payline!L$5/10,COUNTIF(L257:L259,$BM$1))+MIN(Payline!L$4/10,COUNTIF(L258:L260,$BM$1))+MIN(Payline!L$3/10,COUNTIF(L259:L261,$BM$1)),"")</f>
        <v/>
      </c>
      <c r="BP259" s="43" t="str">
        <f>IF($I259&lt;F$14,MIN(Payline!M$5/10,COUNTIF(M257:M259,$BM$1))+MIN(Payline!M$4/10,COUNTIF(M258:M260,$BM$1))+MIN(Payline!M$3/10,COUNTIF(M259:M261,$BM$1)),"")</f>
        <v/>
      </c>
      <c r="BQ259" s="161" t="str">
        <f>IF($I259&lt;G$14,MIN(Payline!N$5/10,COUNTIF(N257:N259,$BM$1))+MIN(Payline!N$4/10,COUNTIF(N258:N260,$BM$1))+MIN(Payline!N$3/10,COUNTIF(N259:N261,$BM$1)),"")</f>
        <v/>
      </c>
    </row>
    <row r="260" spans="9:69">
      <c r="I260" s="84">
        <v>256</v>
      </c>
      <c r="J260" s="83"/>
      <c r="K260" s="83"/>
      <c r="L260" s="83"/>
      <c r="M260" s="83"/>
      <c r="N260" s="83"/>
      <c r="P260" s="46">
        <v>256</v>
      </c>
      <c r="Q260" s="43" t="str">
        <f>IF($I260&lt;C$14,MIN(Payline!J$5/10,COUNTIF(J258:J260,$Q$1))+MIN(Payline!J$4/10,COUNTIF(J259:J261,$Q$1))+MIN(Payline!J$3/10,COUNTIF(J260:J262,$Q$1)),"")</f>
        <v/>
      </c>
      <c r="R260" s="43" t="str">
        <f>IF($I260&lt;D$14,MIN(Payline!K$5/10,COUNTIF(K258:K260,$Q$1))+MIN(Payline!K$4/10,COUNTIF(K259:K261,$Q$1))+MIN(Payline!K$3/10,COUNTIF(K260:K262,$Q$1)),"")</f>
        <v/>
      </c>
      <c r="S260" s="43" t="str">
        <f>IF($I260&lt;E$14,MIN(Payline!L$5/10,COUNTIF(L258:L260,$Q$1))+MIN(Payline!L$4/10,COUNTIF(L259:L261,$Q$1))+MIN(Payline!L$3/10,COUNTIF(L260:L262,$Q$1)),"")</f>
        <v/>
      </c>
      <c r="T260" s="43" t="str">
        <f>IF($I260&lt;F$14,MIN(Payline!M$5/10,COUNTIF(M258:M260,$Q$1))+MIN(Payline!M$4/10,COUNTIF(M259:M261,$Q$1))+MIN(Payline!M$3/10,COUNTIF(M260:M262,$Q$1)),"")</f>
        <v/>
      </c>
      <c r="U260" s="43" t="str">
        <f>IF($I260&lt;G$14,MIN(Payline!N$5/10,COUNTIF(N258:N260,$Q$1))+MIN(Payline!N$4/10,COUNTIF(N259:N261,$Q$1))+MIN(Payline!N$3/10,COUNTIF(N260:N262,$Q$1)),"")</f>
        <v/>
      </c>
      <c r="V260" s="46">
        <v>256</v>
      </c>
      <c r="W260" s="43" t="str">
        <f>IF($I260&lt;C$14,MIN(Payline!J$5/10,COUNTIF(J258:J260,$W$1))+MIN(Payline!J$4/10,COUNTIF(J259:J261,$W$1))+MIN(Payline!J$3/10,COUNTIF(J260:J262,$W$1)),"")</f>
        <v/>
      </c>
      <c r="X260" s="43" t="str">
        <f>IF($I260&lt;D$14,MIN(Payline!K$5/10,COUNTIF(K258:K260,$W$1))+MIN(Payline!K$4/10,COUNTIF(K259:K261,$W$1))+MIN(Payline!K$3/10,COUNTIF(K260:K262,$W$1)),"")</f>
        <v/>
      </c>
      <c r="Y260" s="43" t="str">
        <f>IF($I260&lt;E$14,MIN(Payline!L$5/10,COUNTIF(L258:L260,$W$1))+MIN(Payline!L$4/10,COUNTIF(L259:L261,$W$1))+MIN(Payline!L$3/10,COUNTIF(L260:L262,$W$1)),"")</f>
        <v/>
      </c>
      <c r="Z260" s="43" t="str">
        <f>IF($I260&lt;F$14,MIN(Payline!M$5/10,COUNTIF(M258:M260,$W$1))+MIN(Payline!M$4/10,COUNTIF(M259:M261,$W$1))+MIN(Payline!M$3/10,COUNTIF(M260:M262,$W$1)),"")</f>
        <v/>
      </c>
      <c r="AA260" s="43" t="str">
        <f>IF($I260&lt;G$14,MIN(Payline!N$5/10,COUNTIF(N258:N260,$W$1))+MIN(Payline!N$4/10,COUNTIF(N259:N261,$W$1))+MIN(Payline!N$3/10,COUNTIF(N260:N262,$W$1)),"")</f>
        <v/>
      </c>
      <c r="AB260" s="46">
        <v>256</v>
      </c>
      <c r="AC260" s="43" t="str">
        <f>IF($I260&lt;C$14,MIN(Payline!J$5/10,COUNTIF(J258:J260,$AC$1))+MIN(Payline!J$4/10,COUNTIF(J259:J261,$AC$1))+MIN(Payline!J$3/10,COUNTIF(J260:J262,$AC$1)),"")</f>
        <v/>
      </c>
      <c r="AD260" s="43" t="str">
        <f>IF($I260&lt;D$14,MIN(Payline!K$5/10,COUNTIF(K258:K260,$AC$1))+MIN(Payline!K$4/10,COUNTIF(K259:K261,$AC$1))+MIN(Payline!K$3/10,COUNTIF(K260:K262,$AC$1)),"")</f>
        <v/>
      </c>
      <c r="AE260" s="43" t="str">
        <f>IF($I260&lt;E$14,MIN(Payline!L$5/10,COUNTIF(L258:L260,$AC$1))+MIN(Payline!L$4/10,COUNTIF(L259:L261,$AC$1))+MIN(Payline!L$3/10,COUNTIF(L260:L262,$AC$1)),"")</f>
        <v/>
      </c>
      <c r="AF260" s="43" t="str">
        <f>IF($I260&lt;F$14,MIN(Payline!M$5/10,COUNTIF(M258:M260,$AC$1))+MIN(Payline!M$4/10,COUNTIF(M259:M261,$AC$1))+MIN(Payline!M$3/10,COUNTIF(M260:M262,$AC$1)),"")</f>
        <v/>
      </c>
      <c r="AG260" s="43" t="str">
        <f>IF($I260&lt;G$14,MIN(Payline!N$5/10,COUNTIF(N258:N260,$AC$1))+MIN(Payline!N$4/10,COUNTIF(N259:N261,$AC$1))+MIN(Payline!N$3/10,COUNTIF(N260:N262,$AC$1)),"")</f>
        <v/>
      </c>
      <c r="AH260" s="46">
        <v>256</v>
      </c>
      <c r="AI260" s="43" t="str">
        <f>IF($I260&lt;C$14,MIN(Payline!J$5/10,COUNTIF(J258:J260,$AI$1))+MIN(Payline!J$4/10,COUNTIF(J259:J261,$AI$1))+MIN(Payline!J$3/10,COUNTIF(J260:J262,$AI$1)),"")</f>
        <v/>
      </c>
      <c r="AJ260" s="43" t="str">
        <f>IF($I260&lt;D$14,MIN(Payline!K$5/10,COUNTIF(K258:K260,$AI$1))+MIN(Payline!K$4/10,COUNTIF(K259:K261,$AI$1))+MIN(Payline!K$3/10,COUNTIF(K260:K262,$AI$1)),"")</f>
        <v/>
      </c>
      <c r="AK260" s="43" t="str">
        <f>IF($I260&lt;E$14,MIN(Payline!L$5/10,COUNTIF(L258:L260,$AI$1))+MIN(Payline!L$4/10,COUNTIF(L259:L261,$AI$1))+MIN(Payline!L$3/10,COUNTIF(L260:L262,$AI$1)),"")</f>
        <v/>
      </c>
      <c r="AL260" s="43" t="str">
        <f>IF($I260&lt;F$14,MIN(Payline!M$5/10,COUNTIF(M258:M260,$AI$1))+MIN(Payline!M$4/10,COUNTIF(M259:M261,$AI$1))+MIN(Payline!M$3/10,COUNTIF(M260:M262,$AI$1)),"")</f>
        <v/>
      </c>
      <c r="AM260" s="43" t="str">
        <f>IF($I260&lt;G$14,MIN(Payline!N$5/10,COUNTIF(N258:N260,$AI$1))+MIN(Payline!N$4/10,COUNTIF(N259:N261,$AI$1))+MIN(Payline!N$3/10,COUNTIF(N260:N262,$AI$1)),"")</f>
        <v/>
      </c>
      <c r="AN260" s="46">
        <v>256</v>
      </c>
      <c r="AO260" s="43" t="str">
        <f>IF($I260&lt;C$14,MIN(Payline!J$5/10,COUNTIF(J258:J260,$AO$1))+MIN(Payline!J$4/10,COUNTIF(J259:J261,$AO$1))+MIN(Payline!J$3/10,COUNTIF(J260:J262,$AO$1)),"")</f>
        <v/>
      </c>
      <c r="AP260" s="43" t="str">
        <f>IF($I260&lt;D$14,MIN(Payline!K$5/10,COUNTIF(K258:K260,$AO$1))+MIN(Payline!K$4/10,COUNTIF(K259:K261,$AO$1))+MIN(Payline!K$3/10,COUNTIF(K260:K262,$AO$1)),"")</f>
        <v/>
      </c>
      <c r="AQ260" s="43" t="str">
        <f>IF($I260&lt;E$14,MIN(Payline!L$5/10,COUNTIF(L258:L260,$AO$1))+MIN(Payline!L$4/10,COUNTIF(L259:L261,$AO$1))+MIN(Payline!L$3/10,COUNTIF(L260:L262,$AO$1)),"")</f>
        <v/>
      </c>
      <c r="AR260" s="43" t="str">
        <f>IF($I260&lt;F$14,MIN(Payline!M$5/10,COUNTIF(M258:M260,$AO$1))+MIN(Payline!M$4/10,COUNTIF(M259:M261,$AO$1))+MIN(Payline!M$3/10,COUNTIF(M260:M262,$AO$1)),"")</f>
        <v/>
      </c>
      <c r="AS260" s="43" t="str">
        <f>IF($I260&lt;G$14,MIN(Payline!N$5/10,COUNTIF(N258:N260,$AO$1))+MIN(Payline!N$4/10,COUNTIF(N259:N261,$AO$1))+MIN(Payline!N$3/10,COUNTIF(N260:N262,$AO$1)),"")</f>
        <v/>
      </c>
      <c r="AT260" s="46">
        <v>256</v>
      </c>
      <c r="AU260" s="43" t="str">
        <f>IF($I260&lt;C$14,MIN(Payline!J$5/10,COUNTIF(J258:J260,$AU$1))+MIN(Payline!J$4/10,COUNTIF(J259:J261,$AU$1))+MIN(Payline!J$3/10,COUNTIF(J260:J262,$AU$1)),"")</f>
        <v/>
      </c>
      <c r="AV260" s="43" t="str">
        <f>IF($I260&lt;D$14,MIN(Payline!K$5/10,COUNTIF(K258:K260,$AU$1))+MIN(Payline!K$4/10,COUNTIF(K259:K261,$AU$1))+MIN(Payline!K$3/10,COUNTIF(K260:K262,$AU$1)),"")</f>
        <v/>
      </c>
      <c r="AW260" s="43" t="str">
        <f>IF($I260&lt;E$14,MIN(Payline!L$5/10,COUNTIF(L258:L260,$AU$1))+MIN(Payline!L$4/10,COUNTIF(L259:L261,$AU$1))+MIN(Payline!L$3/10,COUNTIF(L260:L262,$AU$1)),"")</f>
        <v/>
      </c>
      <c r="AX260" s="43" t="str">
        <f>IF($I260&lt;F$14,MIN(Payline!M$5/10,COUNTIF(M258:M260,$AU$1))+MIN(Payline!M$4/10,COUNTIF(M259:M261,$AU$1))+MIN(Payline!M$3/10,COUNTIF(M260:M262,$AU$1)),"")</f>
        <v/>
      </c>
      <c r="AY260" s="43" t="str">
        <f>IF($I260&lt;G$14,MIN(Payline!N$5/10,COUNTIF(N258:N260,$AU$1))+MIN(Payline!N$4/10,COUNTIF(N259:N261,$AU$1))+MIN(Payline!N$3/10,COUNTIF(N260:N262,$AU$1)),"")</f>
        <v/>
      </c>
      <c r="AZ260" s="46">
        <v>256</v>
      </c>
      <c r="BA260" s="43" t="str">
        <f>IF($I260&lt;C$14,MIN(Payline!J$5/10,COUNTIF(J258:J260,$BA$1))+MIN(Payline!J$4/10,COUNTIF(J259:J261,$BA$1))+MIN(Payline!J$3/10,COUNTIF(J260:J262,$BA$1)),"")</f>
        <v/>
      </c>
      <c r="BB260" s="43" t="str">
        <f>IF($I260&lt;D$14,MIN(Payline!K$5/10,COUNTIF(K258:K260,$BA$1))+MIN(Payline!K$4/10,COUNTIF(K259:K261,$BA$1))+MIN(Payline!K$3/10,COUNTIF(K260:K262,$BA$1)),"")</f>
        <v/>
      </c>
      <c r="BC260" s="43" t="str">
        <f>IF($I260&lt;E$14,MIN(Payline!L$5/10,COUNTIF(L258:L260,$BA$1))+MIN(Payline!L$4/10,COUNTIF(L259:L261,$BA$1))+MIN(Payline!L$3/10,COUNTIF(L260:L262,$BA$1)),"")</f>
        <v/>
      </c>
      <c r="BD260" s="43" t="str">
        <f>IF($I260&lt;F$14,MIN(Payline!M$5/10,COUNTIF(M258:M260,$BA$1))+MIN(Payline!M$4/10,COUNTIF(M259:M261,$BA$1))+MIN(Payline!M$3/10,COUNTIF(M260:M262,$BA$1)),"")</f>
        <v/>
      </c>
      <c r="BE260" s="43" t="str">
        <f>IF($I260&lt;G$14,MIN(Payline!N$5/10,COUNTIF(N258:N260,$BA$1))+MIN(Payline!N$4/10,COUNTIF(N259:N261,$BA$1))+MIN(Payline!N$3/10,COUNTIF(N260:N262,$BA$1)),"")</f>
        <v/>
      </c>
      <c r="BF260" s="46">
        <v>256</v>
      </c>
      <c r="BG260" s="43" t="str">
        <f>IF($I260&lt;C$14,MIN(Payline!J$5/10,COUNTIF(J258:J260,$BG$1))+MIN(Payline!J$4/10,COUNTIF(J259:J261,$BG$1))+MIN(Payline!J$3/10,COUNTIF(J260:J262,$BG$1)),"")</f>
        <v/>
      </c>
      <c r="BH260" s="43" t="str">
        <f>IF($I260&lt;D$14,MIN(Payline!K$5/10,COUNTIF(K258:K260,$BG$1))+MIN(Payline!K$4/10,COUNTIF(K259:K261,$BG$1))+MIN(Payline!K$3/10,COUNTIF(K260:K262,$BG$1)),"")</f>
        <v/>
      </c>
      <c r="BI260" s="43" t="str">
        <f>IF($I260&lt;E$14,MIN(Payline!L$5/10,COUNTIF(L258:L260,$BG$1))+MIN(Payline!L$4/10,COUNTIF(L259:L261,$BG$1))+MIN(Payline!L$3/10,COUNTIF(L260:L262,$BG$1)),"")</f>
        <v/>
      </c>
      <c r="BJ260" s="43" t="str">
        <f>IF($I260&lt;F$14,MIN(Payline!M$5/10,COUNTIF(M258:M260,$BG$1))+MIN(Payline!M$4/10,COUNTIF(M259:M261,$BG$1))+MIN(Payline!M$3/10,COUNTIF(M260:M262,$BG$1)),"")</f>
        <v/>
      </c>
      <c r="BK260" s="43" t="str">
        <f>IF($I260&lt;G$14,MIN(Payline!N$5/10,COUNTIF(N258:N260,$BG$1))+MIN(Payline!N$4/10,COUNTIF(N259:N261,$BG$1))+MIN(Payline!N$3/10,COUNTIF(N260:N262,$BG$1)),"")</f>
        <v/>
      </c>
      <c r="BL260" s="46">
        <v>256</v>
      </c>
      <c r="BM260" s="43" t="str">
        <f>IF($I260&lt;C$14,MIN(Payline!J$5/10,COUNTIF(J258:J260,$BM$1))+MIN(Payline!J$4/10,COUNTIF(J259:J261,$BM$1))+MIN(Payline!J$3/10,COUNTIF(J260:J262,$BM$1)),"")</f>
        <v/>
      </c>
      <c r="BN260" s="43" t="str">
        <f>IF($I260&lt;D$14,MIN(Payline!K$5/10,COUNTIF(K258:K260,$BM$1))+MIN(Payline!K$4/10,COUNTIF(K259:K261,$BM$1))+MIN(Payline!K$3/10,COUNTIF(K260:K262,$BM$1)),"")</f>
        <v/>
      </c>
      <c r="BO260" s="43" t="str">
        <f>IF($I260&lt;E$14,MIN(Payline!L$5/10,COUNTIF(L258:L260,$BM$1))+MIN(Payline!L$4/10,COUNTIF(L259:L261,$BM$1))+MIN(Payline!L$3/10,COUNTIF(L260:L262,$BM$1)),"")</f>
        <v/>
      </c>
      <c r="BP260" s="43" t="str">
        <f>IF($I260&lt;F$14,MIN(Payline!M$5/10,COUNTIF(M258:M260,$BM$1))+MIN(Payline!M$4/10,COUNTIF(M259:M261,$BM$1))+MIN(Payline!M$3/10,COUNTIF(M260:M262,$BM$1)),"")</f>
        <v/>
      </c>
      <c r="BQ260" s="161" t="str">
        <f>IF($I260&lt;G$14,MIN(Payline!N$5/10,COUNTIF(N258:N260,$BM$1))+MIN(Payline!N$4/10,COUNTIF(N259:N261,$BM$1))+MIN(Payline!N$3/10,COUNTIF(N260:N262,$BM$1)),"")</f>
        <v/>
      </c>
    </row>
    <row r="261" spans="9:69">
      <c r="I261" s="84">
        <v>257</v>
      </c>
      <c r="J261" s="83"/>
      <c r="K261" s="83"/>
      <c r="L261" s="83"/>
      <c r="M261" s="83"/>
      <c r="N261" s="83"/>
      <c r="P261" s="46">
        <v>257</v>
      </c>
      <c r="Q261" s="43" t="str">
        <f>IF($I261&lt;C$14,MIN(Payline!J$5/10,COUNTIF(J259:J261,$Q$1))+MIN(Payline!J$4/10,COUNTIF(J260:J262,$Q$1))+MIN(Payline!J$3/10,COUNTIF(J261:J263,$Q$1)),"")</f>
        <v/>
      </c>
      <c r="R261" s="43" t="str">
        <f>IF($I261&lt;D$14,MIN(Payline!K$5/10,COUNTIF(K259:K261,$Q$1))+MIN(Payline!K$4/10,COUNTIF(K260:K262,$Q$1))+MIN(Payline!K$3/10,COUNTIF(K261:K263,$Q$1)),"")</f>
        <v/>
      </c>
      <c r="S261" s="43" t="str">
        <f>IF($I261&lt;E$14,MIN(Payline!L$5/10,COUNTIF(L259:L261,$Q$1))+MIN(Payline!L$4/10,COUNTIF(L260:L262,$Q$1))+MIN(Payline!L$3/10,COUNTIF(L261:L263,$Q$1)),"")</f>
        <v/>
      </c>
      <c r="T261" s="43" t="str">
        <f>IF($I261&lt;F$14,MIN(Payline!M$5/10,COUNTIF(M259:M261,$Q$1))+MIN(Payline!M$4/10,COUNTIF(M260:M262,$Q$1))+MIN(Payline!M$3/10,COUNTIF(M261:M263,$Q$1)),"")</f>
        <v/>
      </c>
      <c r="U261" s="43" t="str">
        <f>IF($I261&lt;G$14,MIN(Payline!N$5/10,COUNTIF(N259:N261,$Q$1))+MIN(Payline!N$4/10,COUNTIF(N260:N262,$Q$1))+MIN(Payline!N$3/10,COUNTIF(N261:N263,$Q$1)),"")</f>
        <v/>
      </c>
      <c r="V261" s="46">
        <v>257</v>
      </c>
      <c r="W261" s="43" t="str">
        <f>IF($I261&lt;C$14,MIN(Payline!J$5/10,COUNTIF(J259:J261,$W$1))+MIN(Payline!J$4/10,COUNTIF(J260:J262,$W$1))+MIN(Payline!J$3/10,COUNTIF(J261:J263,$W$1)),"")</f>
        <v/>
      </c>
      <c r="X261" s="43" t="str">
        <f>IF($I261&lt;D$14,MIN(Payline!K$5/10,COUNTIF(K259:K261,$W$1))+MIN(Payline!K$4/10,COUNTIF(K260:K262,$W$1))+MIN(Payline!K$3/10,COUNTIF(K261:K263,$W$1)),"")</f>
        <v/>
      </c>
      <c r="Y261" s="43" t="str">
        <f>IF($I261&lt;E$14,MIN(Payline!L$5/10,COUNTIF(L259:L261,$W$1))+MIN(Payline!L$4/10,COUNTIF(L260:L262,$W$1))+MIN(Payline!L$3/10,COUNTIF(L261:L263,$W$1)),"")</f>
        <v/>
      </c>
      <c r="Z261" s="43" t="str">
        <f>IF($I261&lt;F$14,MIN(Payline!M$5/10,COUNTIF(M259:M261,$W$1))+MIN(Payline!M$4/10,COUNTIF(M260:M262,$W$1))+MIN(Payline!M$3/10,COUNTIF(M261:M263,$W$1)),"")</f>
        <v/>
      </c>
      <c r="AA261" s="43" t="str">
        <f>IF($I261&lt;G$14,MIN(Payline!N$5/10,COUNTIF(N259:N261,$W$1))+MIN(Payline!N$4/10,COUNTIF(N260:N262,$W$1))+MIN(Payline!N$3/10,COUNTIF(N261:N263,$W$1)),"")</f>
        <v/>
      </c>
      <c r="AB261" s="46">
        <v>257</v>
      </c>
      <c r="AC261" s="43" t="str">
        <f>IF($I261&lt;C$14,MIN(Payline!J$5/10,COUNTIF(J259:J261,$AC$1))+MIN(Payline!J$4/10,COUNTIF(J260:J262,$AC$1))+MIN(Payline!J$3/10,COUNTIF(J261:J263,$AC$1)),"")</f>
        <v/>
      </c>
      <c r="AD261" s="43" t="str">
        <f>IF($I261&lt;D$14,MIN(Payline!K$5/10,COUNTIF(K259:K261,$AC$1))+MIN(Payline!K$4/10,COUNTIF(K260:K262,$AC$1))+MIN(Payline!K$3/10,COUNTIF(K261:K263,$AC$1)),"")</f>
        <v/>
      </c>
      <c r="AE261" s="43" t="str">
        <f>IF($I261&lt;E$14,MIN(Payline!L$5/10,COUNTIF(L259:L261,$AC$1))+MIN(Payline!L$4/10,COUNTIF(L260:L262,$AC$1))+MIN(Payline!L$3/10,COUNTIF(L261:L263,$AC$1)),"")</f>
        <v/>
      </c>
      <c r="AF261" s="43" t="str">
        <f>IF($I261&lt;F$14,MIN(Payline!M$5/10,COUNTIF(M259:M261,$AC$1))+MIN(Payline!M$4/10,COUNTIF(M260:M262,$AC$1))+MIN(Payline!M$3/10,COUNTIF(M261:M263,$AC$1)),"")</f>
        <v/>
      </c>
      <c r="AG261" s="43" t="str">
        <f>IF($I261&lt;G$14,MIN(Payline!N$5/10,COUNTIF(N259:N261,$AC$1))+MIN(Payline!N$4/10,COUNTIF(N260:N262,$AC$1))+MIN(Payline!N$3/10,COUNTIF(N261:N263,$AC$1)),"")</f>
        <v/>
      </c>
      <c r="AH261" s="46">
        <v>257</v>
      </c>
      <c r="AI261" s="43" t="str">
        <f>IF($I261&lt;C$14,MIN(Payline!J$5/10,COUNTIF(J259:J261,$AI$1))+MIN(Payline!J$4/10,COUNTIF(J260:J262,$AI$1))+MIN(Payline!J$3/10,COUNTIF(J261:J263,$AI$1)),"")</f>
        <v/>
      </c>
      <c r="AJ261" s="43" t="str">
        <f>IF($I261&lt;D$14,MIN(Payline!K$5/10,COUNTIF(K259:K261,$AI$1))+MIN(Payline!K$4/10,COUNTIF(K260:K262,$AI$1))+MIN(Payline!K$3/10,COUNTIF(K261:K263,$AI$1)),"")</f>
        <v/>
      </c>
      <c r="AK261" s="43" t="str">
        <f>IF($I261&lt;E$14,MIN(Payline!L$5/10,COUNTIF(L259:L261,$AI$1))+MIN(Payline!L$4/10,COUNTIF(L260:L262,$AI$1))+MIN(Payline!L$3/10,COUNTIF(L261:L263,$AI$1)),"")</f>
        <v/>
      </c>
      <c r="AL261" s="43" t="str">
        <f>IF($I261&lt;F$14,MIN(Payline!M$5/10,COUNTIF(M259:M261,$AI$1))+MIN(Payline!M$4/10,COUNTIF(M260:M262,$AI$1))+MIN(Payline!M$3/10,COUNTIF(M261:M263,$AI$1)),"")</f>
        <v/>
      </c>
      <c r="AM261" s="43" t="str">
        <f>IF($I261&lt;G$14,MIN(Payline!N$5/10,COUNTIF(N259:N261,$AI$1))+MIN(Payline!N$4/10,COUNTIF(N260:N262,$AI$1))+MIN(Payline!N$3/10,COUNTIF(N261:N263,$AI$1)),"")</f>
        <v/>
      </c>
      <c r="AN261" s="46">
        <v>257</v>
      </c>
      <c r="AO261" s="43" t="str">
        <f>IF($I261&lt;C$14,MIN(Payline!J$5/10,COUNTIF(J259:J261,$AO$1))+MIN(Payline!J$4/10,COUNTIF(J260:J262,$AO$1))+MIN(Payline!J$3/10,COUNTIF(J261:J263,$AO$1)),"")</f>
        <v/>
      </c>
      <c r="AP261" s="43" t="str">
        <f>IF($I261&lt;D$14,MIN(Payline!K$5/10,COUNTIF(K259:K261,$AO$1))+MIN(Payline!K$4/10,COUNTIF(K260:K262,$AO$1))+MIN(Payline!K$3/10,COUNTIF(K261:K263,$AO$1)),"")</f>
        <v/>
      </c>
      <c r="AQ261" s="43" t="str">
        <f>IF($I261&lt;E$14,MIN(Payline!L$5/10,COUNTIF(L259:L261,$AO$1))+MIN(Payline!L$4/10,COUNTIF(L260:L262,$AO$1))+MIN(Payline!L$3/10,COUNTIF(L261:L263,$AO$1)),"")</f>
        <v/>
      </c>
      <c r="AR261" s="43" t="str">
        <f>IF($I261&lt;F$14,MIN(Payline!M$5/10,COUNTIF(M259:M261,$AO$1))+MIN(Payline!M$4/10,COUNTIF(M260:M262,$AO$1))+MIN(Payline!M$3/10,COUNTIF(M261:M263,$AO$1)),"")</f>
        <v/>
      </c>
      <c r="AS261" s="43" t="str">
        <f>IF($I261&lt;G$14,MIN(Payline!N$5/10,COUNTIF(N259:N261,$AO$1))+MIN(Payline!N$4/10,COUNTIF(N260:N262,$AO$1))+MIN(Payline!N$3/10,COUNTIF(N261:N263,$AO$1)),"")</f>
        <v/>
      </c>
      <c r="AT261" s="46">
        <v>257</v>
      </c>
      <c r="AU261" s="43" t="str">
        <f>IF($I261&lt;C$14,MIN(Payline!J$5/10,COUNTIF(J259:J261,$AU$1))+MIN(Payline!J$4/10,COUNTIF(J260:J262,$AU$1))+MIN(Payline!J$3/10,COUNTIF(J261:J263,$AU$1)),"")</f>
        <v/>
      </c>
      <c r="AV261" s="43" t="str">
        <f>IF($I261&lt;D$14,MIN(Payline!K$5/10,COUNTIF(K259:K261,$AU$1))+MIN(Payline!K$4/10,COUNTIF(K260:K262,$AU$1))+MIN(Payline!K$3/10,COUNTIF(K261:K263,$AU$1)),"")</f>
        <v/>
      </c>
      <c r="AW261" s="43" t="str">
        <f>IF($I261&lt;E$14,MIN(Payline!L$5/10,COUNTIF(L259:L261,$AU$1))+MIN(Payline!L$4/10,COUNTIF(L260:L262,$AU$1))+MIN(Payline!L$3/10,COUNTIF(L261:L263,$AU$1)),"")</f>
        <v/>
      </c>
      <c r="AX261" s="43" t="str">
        <f>IF($I261&lt;F$14,MIN(Payline!M$5/10,COUNTIF(M259:M261,$AU$1))+MIN(Payline!M$4/10,COUNTIF(M260:M262,$AU$1))+MIN(Payline!M$3/10,COUNTIF(M261:M263,$AU$1)),"")</f>
        <v/>
      </c>
      <c r="AY261" s="43" t="str">
        <f>IF($I261&lt;G$14,MIN(Payline!N$5/10,COUNTIF(N259:N261,$AU$1))+MIN(Payline!N$4/10,COUNTIF(N260:N262,$AU$1))+MIN(Payline!N$3/10,COUNTIF(N261:N263,$AU$1)),"")</f>
        <v/>
      </c>
      <c r="AZ261" s="46">
        <v>257</v>
      </c>
      <c r="BA261" s="43" t="str">
        <f>IF($I261&lt;C$14,MIN(Payline!J$5/10,COUNTIF(J259:J261,$BA$1))+MIN(Payline!J$4/10,COUNTIF(J260:J262,$BA$1))+MIN(Payline!J$3/10,COUNTIF(J261:J263,$BA$1)),"")</f>
        <v/>
      </c>
      <c r="BB261" s="43" t="str">
        <f>IF($I261&lt;D$14,MIN(Payline!K$5/10,COUNTIF(K259:K261,$BA$1))+MIN(Payline!K$4/10,COUNTIF(K260:K262,$BA$1))+MIN(Payline!K$3/10,COUNTIF(K261:K263,$BA$1)),"")</f>
        <v/>
      </c>
      <c r="BC261" s="43" t="str">
        <f>IF($I261&lt;E$14,MIN(Payline!L$5/10,COUNTIF(L259:L261,$BA$1))+MIN(Payline!L$4/10,COUNTIF(L260:L262,$BA$1))+MIN(Payline!L$3/10,COUNTIF(L261:L263,$BA$1)),"")</f>
        <v/>
      </c>
      <c r="BD261" s="43" t="str">
        <f>IF($I261&lt;F$14,MIN(Payline!M$5/10,COUNTIF(M259:M261,$BA$1))+MIN(Payline!M$4/10,COUNTIF(M260:M262,$BA$1))+MIN(Payline!M$3/10,COUNTIF(M261:M263,$BA$1)),"")</f>
        <v/>
      </c>
      <c r="BE261" s="43" t="str">
        <f>IF($I261&lt;G$14,MIN(Payline!N$5/10,COUNTIF(N259:N261,$BA$1))+MIN(Payline!N$4/10,COUNTIF(N260:N262,$BA$1))+MIN(Payline!N$3/10,COUNTIF(N261:N263,$BA$1)),"")</f>
        <v/>
      </c>
      <c r="BF261" s="46">
        <v>257</v>
      </c>
      <c r="BG261" s="43" t="str">
        <f>IF($I261&lt;C$14,MIN(Payline!J$5/10,COUNTIF(J259:J261,$BG$1))+MIN(Payline!J$4/10,COUNTIF(J260:J262,$BG$1))+MIN(Payline!J$3/10,COUNTIF(J261:J263,$BG$1)),"")</f>
        <v/>
      </c>
      <c r="BH261" s="43" t="str">
        <f>IF($I261&lt;D$14,MIN(Payline!K$5/10,COUNTIF(K259:K261,$BG$1))+MIN(Payline!K$4/10,COUNTIF(K260:K262,$BG$1))+MIN(Payline!K$3/10,COUNTIF(K261:K263,$BG$1)),"")</f>
        <v/>
      </c>
      <c r="BI261" s="43" t="str">
        <f>IF($I261&lt;E$14,MIN(Payline!L$5/10,COUNTIF(L259:L261,$BG$1))+MIN(Payline!L$4/10,COUNTIF(L260:L262,$BG$1))+MIN(Payline!L$3/10,COUNTIF(L261:L263,$BG$1)),"")</f>
        <v/>
      </c>
      <c r="BJ261" s="43" t="str">
        <f>IF($I261&lt;F$14,MIN(Payline!M$5/10,COUNTIF(M259:M261,$BG$1))+MIN(Payline!M$4/10,COUNTIF(M260:M262,$BG$1))+MIN(Payline!M$3/10,COUNTIF(M261:M263,$BG$1)),"")</f>
        <v/>
      </c>
      <c r="BK261" s="43" t="str">
        <f>IF($I261&lt;G$14,MIN(Payline!N$5/10,COUNTIF(N259:N261,$BG$1))+MIN(Payline!N$4/10,COUNTIF(N260:N262,$BG$1))+MIN(Payline!N$3/10,COUNTIF(N261:N263,$BG$1)),"")</f>
        <v/>
      </c>
      <c r="BL261" s="46">
        <v>257</v>
      </c>
      <c r="BM261" s="43" t="str">
        <f>IF($I261&lt;C$14,MIN(Payline!J$5/10,COUNTIF(J259:J261,$BM$1))+MIN(Payline!J$4/10,COUNTIF(J260:J262,$BM$1))+MIN(Payline!J$3/10,COUNTIF(J261:J263,$BM$1)),"")</f>
        <v/>
      </c>
      <c r="BN261" s="43" t="str">
        <f>IF($I261&lt;D$14,MIN(Payline!K$5/10,COUNTIF(K259:K261,$BM$1))+MIN(Payline!K$4/10,COUNTIF(K260:K262,$BM$1))+MIN(Payline!K$3/10,COUNTIF(K261:K263,$BM$1)),"")</f>
        <v/>
      </c>
      <c r="BO261" s="43" t="str">
        <f>IF($I261&lt;E$14,MIN(Payline!L$5/10,COUNTIF(L259:L261,$BM$1))+MIN(Payline!L$4/10,COUNTIF(L260:L262,$BM$1))+MIN(Payline!L$3/10,COUNTIF(L261:L263,$BM$1)),"")</f>
        <v/>
      </c>
      <c r="BP261" s="43" t="str">
        <f>IF($I261&lt;F$14,MIN(Payline!M$5/10,COUNTIF(M259:M261,$BM$1))+MIN(Payline!M$4/10,COUNTIF(M260:M262,$BM$1))+MIN(Payline!M$3/10,COUNTIF(M261:M263,$BM$1)),"")</f>
        <v/>
      </c>
      <c r="BQ261" s="161" t="str">
        <f>IF($I261&lt;G$14,MIN(Payline!N$5/10,COUNTIF(N259:N261,$BM$1))+MIN(Payline!N$4/10,COUNTIF(N260:N262,$BM$1))+MIN(Payline!N$3/10,COUNTIF(N261:N263,$BM$1)),"")</f>
        <v/>
      </c>
    </row>
    <row r="262" spans="9:69">
      <c r="I262" s="84">
        <v>258</v>
      </c>
      <c r="J262" s="83"/>
      <c r="K262" s="83"/>
      <c r="L262" s="83"/>
      <c r="M262" s="83"/>
      <c r="N262" s="83"/>
      <c r="P262" s="46">
        <v>258</v>
      </c>
      <c r="Q262" s="43" t="str">
        <f>IF($I262&lt;C$14,MIN(Payline!J$5/10,COUNTIF(J260:J262,$Q$1))+MIN(Payline!J$4/10,COUNTIF(J261:J263,$Q$1))+MIN(Payline!J$3/10,COUNTIF(J262:J264,$Q$1)),"")</f>
        <v/>
      </c>
      <c r="R262" s="43" t="str">
        <f>IF($I262&lt;D$14,MIN(Payline!K$5/10,COUNTIF(K260:K262,$Q$1))+MIN(Payline!K$4/10,COUNTIF(K261:K263,$Q$1))+MIN(Payline!K$3/10,COUNTIF(K262:K264,$Q$1)),"")</f>
        <v/>
      </c>
      <c r="S262" s="43" t="str">
        <f>IF($I262&lt;E$14,MIN(Payline!L$5/10,COUNTIF(L260:L262,$Q$1))+MIN(Payline!L$4/10,COUNTIF(L261:L263,$Q$1))+MIN(Payline!L$3/10,COUNTIF(L262:L264,$Q$1)),"")</f>
        <v/>
      </c>
      <c r="T262" s="43" t="str">
        <f>IF($I262&lt;F$14,MIN(Payline!M$5/10,COUNTIF(M260:M262,$Q$1))+MIN(Payline!M$4/10,COUNTIF(M261:M263,$Q$1))+MIN(Payline!M$3/10,COUNTIF(M262:M264,$Q$1)),"")</f>
        <v/>
      </c>
      <c r="U262" s="43" t="str">
        <f>IF($I262&lt;G$14,MIN(Payline!N$5/10,COUNTIF(N260:N262,$Q$1))+MIN(Payline!N$4/10,COUNTIF(N261:N263,$Q$1))+MIN(Payline!N$3/10,COUNTIF(N262:N264,$Q$1)),"")</f>
        <v/>
      </c>
      <c r="V262" s="46">
        <v>258</v>
      </c>
      <c r="W262" s="43" t="str">
        <f>IF($I262&lt;C$14,MIN(Payline!J$5/10,COUNTIF(J260:J262,$W$1))+MIN(Payline!J$4/10,COUNTIF(J261:J263,$W$1))+MIN(Payline!J$3/10,COUNTIF(J262:J264,$W$1)),"")</f>
        <v/>
      </c>
      <c r="X262" s="43" t="str">
        <f>IF($I262&lt;D$14,MIN(Payline!K$5/10,COUNTIF(K260:K262,$W$1))+MIN(Payline!K$4/10,COUNTIF(K261:K263,$W$1))+MIN(Payline!K$3/10,COUNTIF(K262:K264,$W$1)),"")</f>
        <v/>
      </c>
      <c r="Y262" s="43" t="str">
        <f>IF($I262&lt;E$14,MIN(Payline!L$5/10,COUNTIF(L260:L262,$W$1))+MIN(Payline!L$4/10,COUNTIF(L261:L263,$W$1))+MIN(Payline!L$3/10,COUNTIF(L262:L264,$W$1)),"")</f>
        <v/>
      </c>
      <c r="Z262" s="43" t="str">
        <f>IF($I262&lt;F$14,MIN(Payline!M$5/10,COUNTIF(M260:M262,$W$1))+MIN(Payline!M$4/10,COUNTIF(M261:M263,$W$1))+MIN(Payline!M$3/10,COUNTIF(M262:M264,$W$1)),"")</f>
        <v/>
      </c>
      <c r="AA262" s="43" t="str">
        <f>IF($I262&lt;G$14,MIN(Payline!N$5/10,COUNTIF(N260:N262,$W$1))+MIN(Payline!N$4/10,COUNTIF(N261:N263,$W$1))+MIN(Payline!N$3/10,COUNTIF(N262:N264,$W$1)),"")</f>
        <v/>
      </c>
      <c r="AB262" s="46">
        <v>258</v>
      </c>
      <c r="AC262" s="43" t="str">
        <f>IF($I262&lt;C$14,MIN(Payline!J$5/10,COUNTIF(J260:J262,$AC$1))+MIN(Payline!J$4/10,COUNTIF(J261:J263,$AC$1))+MIN(Payline!J$3/10,COUNTIF(J262:J264,$AC$1)),"")</f>
        <v/>
      </c>
      <c r="AD262" s="43" t="str">
        <f>IF($I262&lt;D$14,MIN(Payline!K$5/10,COUNTIF(K260:K262,$AC$1))+MIN(Payline!K$4/10,COUNTIF(K261:K263,$AC$1))+MIN(Payline!K$3/10,COUNTIF(K262:K264,$AC$1)),"")</f>
        <v/>
      </c>
      <c r="AE262" s="43" t="str">
        <f>IF($I262&lt;E$14,MIN(Payline!L$5/10,COUNTIF(L260:L262,$AC$1))+MIN(Payline!L$4/10,COUNTIF(L261:L263,$AC$1))+MIN(Payline!L$3/10,COUNTIF(L262:L264,$AC$1)),"")</f>
        <v/>
      </c>
      <c r="AF262" s="43" t="str">
        <f>IF($I262&lt;F$14,MIN(Payline!M$5/10,COUNTIF(M260:M262,$AC$1))+MIN(Payline!M$4/10,COUNTIF(M261:M263,$AC$1))+MIN(Payline!M$3/10,COUNTIF(M262:M264,$AC$1)),"")</f>
        <v/>
      </c>
      <c r="AG262" s="43" t="str">
        <f>IF($I262&lt;G$14,MIN(Payline!N$5/10,COUNTIF(N260:N262,$AC$1))+MIN(Payline!N$4/10,COUNTIF(N261:N263,$AC$1))+MIN(Payline!N$3/10,COUNTIF(N262:N264,$AC$1)),"")</f>
        <v/>
      </c>
      <c r="AH262" s="46">
        <v>258</v>
      </c>
      <c r="AI262" s="43" t="str">
        <f>IF($I262&lt;C$14,MIN(Payline!J$5/10,COUNTIF(J260:J262,$AI$1))+MIN(Payline!J$4/10,COUNTIF(J261:J263,$AI$1))+MIN(Payline!J$3/10,COUNTIF(J262:J264,$AI$1)),"")</f>
        <v/>
      </c>
      <c r="AJ262" s="43" t="str">
        <f>IF($I262&lt;D$14,MIN(Payline!K$5/10,COUNTIF(K260:K262,$AI$1))+MIN(Payline!K$4/10,COUNTIF(K261:K263,$AI$1))+MIN(Payline!K$3/10,COUNTIF(K262:K264,$AI$1)),"")</f>
        <v/>
      </c>
      <c r="AK262" s="43" t="str">
        <f>IF($I262&lt;E$14,MIN(Payline!L$5/10,COUNTIF(L260:L262,$AI$1))+MIN(Payline!L$4/10,COUNTIF(L261:L263,$AI$1))+MIN(Payline!L$3/10,COUNTIF(L262:L264,$AI$1)),"")</f>
        <v/>
      </c>
      <c r="AL262" s="43" t="str">
        <f>IF($I262&lt;F$14,MIN(Payline!M$5/10,COUNTIF(M260:M262,$AI$1))+MIN(Payline!M$4/10,COUNTIF(M261:M263,$AI$1))+MIN(Payline!M$3/10,COUNTIF(M262:M264,$AI$1)),"")</f>
        <v/>
      </c>
      <c r="AM262" s="43" t="str">
        <f>IF($I262&lt;G$14,MIN(Payline!N$5/10,COUNTIF(N260:N262,$AI$1))+MIN(Payline!N$4/10,COUNTIF(N261:N263,$AI$1))+MIN(Payline!N$3/10,COUNTIF(N262:N264,$AI$1)),"")</f>
        <v/>
      </c>
      <c r="AN262" s="46">
        <v>258</v>
      </c>
      <c r="AO262" s="43" t="str">
        <f>IF($I262&lt;C$14,MIN(Payline!J$5/10,COUNTIF(J260:J262,$AO$1))+MIN(Payline!J$4/10,COUNTIF(J261:J263,$AO$1))+MIN(Payline!J$3/10,COUNTIF(J262:J264,$AO$1)),"")</f>
        <v/>
      </c>
      <c r="AP262" s="43" t="str">
        <f>IF($I262&lt;D$14,MIN(Payline!K$5/10,COUNTIF(K260:K262,$AO$1))+MIN(Payline!K$4/10,COUNTIF(K261:K263,$AO$1))+MIN(Payline!K$3/10,COUNTIF(K262:K264,$AO$1)),"")</f>
        <v/>
      </c>
      <c r="AQ262" s="43" t="str">
        <f>IF($I262&lt;E$14,MIN(Payline!L$5/10,COUNTIF(L260:L262,$AO$1))+MIN(Payline!L$4/10,COUNTIF(L261:L263,$AO$1))+MIN(Payline!L$3/10,COUNTIF(L262:L264,$AO$1)),"")</f>
        <v/>
      </c>
      <c r="AR262" s="43" t="str">
        <f>IF($I262&lt;F$14,MIN(Payline!M$5/10,COUNTIF(M260:M262,$AO$1))+MIN(Payline!M$4/10,COUNTIF(M261:M263,$AO$1))+MIN(Payline!M$3/10,COUNTIF(M262:M264,$AO$1)),"")</f>
        <v/>
      </c>
      <c r="AS262" s="43" t="str">
        <f>IF($I262&lt;G$14,MIN(Payline!N$5/10,COUNTIF(N260:N262,$AO$1))+MIN(Payline!N$4/10,COUNTIF(N261:N263,$AO$1))+MIN(Payline!N$3/10,COUNTIF(N262:N264,$AO$1)),"")</f>
        <v/>
      </c>
      <c r="AT262" s="46">
        <v>258</v>
      </c>
      <c r="AU262" s="43" t="str">
        <f>IF($I262&lt;C$14,MIN(Payline!J$5/10,COUNTIF(J260:J262,$AU$1))+MIN(Payline!J$4/10,COUNTIF(J261:J263,$AU$1))+MIN(Payline!J$3/10,COUNTIF(J262:J264,$AU$1)),"")</f>
        <v/>
      </c>
      <c r="AV262" s="43" t="str">
        <f>IF($I262&lt;D$14,MIN(Payline!K$5/10,COUNTIF(K260:K262,$AU$1))+MIN(Payline!K$4/10,COUNTIF(K261:K263,$AU$1))+MIN(Payline!K$3/10,COUNTIF(K262:K264,$AU$1)),"")</f>
        <v/>
      </c>
      <c r="AW262" s="43" t="str">
        <f>IF($I262&lt;E$14,MIN(Payline!L$5/10,COUNTIF(L260:L262,$AU$1))+MIN(Payline!L$4/10,COUNTIF(L261:L263,$AU$1))+MIN(Payline!L$3/10,COUNTIF(L262:L264,$AU$1)),"")</f>
        <v/>
      </c>
      <c r="AX262" s="43" t="str">
        <f>IF($I262&lt;F$14,MIN(Payline!M$5/10,COUNTIF(M260:M262,$AU$1))+MIN(Payline!M$4/10,COUNTIF(M261:M263,$AU$1))+MIN(Payline!M$3/10,COUNTIF(M262:M264,$AU$1)),"")</f>
        <v/>
      </c>
      <c r="AY262" s="43" t="str">
        <f>IF($I262&lt;G$14,MIN(Payline!N$5/10,COUNTIF(N260:N262,$AU$1))+MIN(Payline!N$4/10,COUNTIF(N261:N263,$AU$1))+MIN(Payline!N$3/10,COUNTIF(N262:N264,$AU$1)),"")</f>
        <v/>
      </c>
      <c r="AZ262" s="46">
        <v>258</v>
      </c>
      <c r="BA262" s="43" t="str">
        <f>IF($I262&lt;C$14,MIN(Payline!J$5/10,COUNTIF(J260:J262,$BA$1))+MIN(Payline!J$4/10,COUNTIF(J261:J263,$BA$1))+MIN(Payline!J$3/10,COUNTIF(J262:J264,$BA$1)),"")</f>
        <v/>
      </c>
      <c r="BB262" s="43" t="str">
        <f>IF($I262&lt;D$14,MIN(Payline!K$5/10,COUNTIF(K260:K262,$BA$1))+MIN(Payline!K$4/10,COUNTIF(K261:K263,$BA$1))+MIN(Payline!K$3/10,COUNTIF(K262:K264,$BA$1)),"")</f>
        <v/>
      </c>
      <c r="BC262" s="43" t="str">
        <f>IF($I262&lt;E$14,MIN(Payline!L$5/10,COUNTIF(L260:L262,$BA$1))+MIN(Payline!L$4/10,COUNTIF(L261:L263,$BA$1))+MIN(Payline!L$3/10,COUNTIF(L262:L264,$BA$1)),"")</f>
        <v/>
      </c>
      <c r="BD262" s="43" t="str">
        <f>IF($I262&lt;F$14,MIN(Payline!M$5/10,COUNTIF(M260:M262,$BA$1))+MIN(Payline!M$4/10,COUNTIF(M261:M263,$BA$1))+MIN(Payline!M$3/10,COUNTIF(M262:M264,$BA$1)),"")</f>
        <v/>
      </c>
      <c r="BE262" s="43" t="str">
        <f>IF($I262&lt;G$14,MIN(Payline!N$5/10,COUNTIF(N260:N262,$BA$1))+MIN(Payline!N$4/10,COUNTIF(N261:N263,$BA$1))+MIN(Payline!N$3/10,COUNTIF(N262:N264,$BA$1)),"")</f>
        <v/>
      </c>
      <c r="BF262" s="46">
        <v>258</v>
      </c>
      <c r="BG262" s="43" t="str">
        <f>IF($I262&lt;C$14,MIN(Payline!J$5/10,COUNTIF(J260:J262,$BG$1))+MIN(Payline!J$4/10,COUNTIF(J261:J263,$BG$1))+MIN(Payline!J$3/10,COUNTIF(J262:J264,$BG$1)),"")</f>
        <v/>
      </c>
      <c r="BH262" s="43" t="str">
        <f>IF($I262&lt;D$14,MIN(Payline!K$5/10,COUNTIF(K260:K262,$BG$1))+MIN(Payline!K$4/10,COUNTIF(K261:K263,$BG$1))+MIN(Payline!K$3/10,COUNTIF(K262:K264,$BG$1)),"")</f>
        <v/>
      </c>
      <c r="BI262" s="43" t="str">
        <f>IF($I262&lt;E$14,MIN(Payline!L$5/10,COUNTIF(L260:L262,$BG$1))+MIN(Payline!L$4/10,COUNTIF(L261:L263,$BG$1))+MIN(Payline!L$3/10,COUNTIF(L262:L264,$BG$1)),"")</f>
        <v/>
      </c>
      <c r="BJ262" s="43" t="str">
        <f>IF($I262&lt;F$14,MIN(Payline!M$5/10,COUNTIF(M260:M262,$BG$1))+MIN(Payline!M$4/10,COUNTIF(M261:M263,$BG$1))+MIN(Payline!M$3/10,COUNTIF(M262:M264,$BG$1)),"")</f>
        <v/>
      </c>
      <c r="BK262" s="43" t="str">
        <f>IF($I262&lt;G$14,MIN(Payline!N$5/10,COUNTIF(N260:N262,$BG$1))+MIN(Payline!N$4/10,COUNTIF(N261:N263,$BG$1))+MIN(Payline!N$3/10,COUNTIF(N262:N264,$BG$1)),"")</f>
        <v/>
      </c>
      <c r="BL262" s="46">
        <v>258</v>
      </c>
      <c r="BM262" s="43" t="str">
        <f>IF($I262&lt;C$14,MIN(Payline!J$5/10,COUNTIF(J260:J262,$BM$1))+MIN(Payline!J$4/10,COUNTIF(J261:J263,$BM$1))+MIN(Payline!J$3/10,COUNTIF(J262:J264,$BM$1)),"")</f>
        <v/>
      </c>
      <c r="BN262" s="43" t="str">
        <f>IF($I262&lt;D$14,MIN(Payline!K$5/10,COUNTIF(K260:K262,$BM$1))+MIN(Payline!K$4/10,COUNTIF(K261:K263,$BM$1))+MIN(Payline!K$3/10,COUNTIF(K262:K264,$BM$1)),"")</f>
        <v/>
      </c>
      <c r="BO262" s="43" t="str">
        <f>IF($I262&lt;E$14,MIN(Payline!L$5/10,COUNTIF(L260:L262,$BM$1))+MIN(Payline!L$4/10,COUNTIF(L261:L263,$BM$1))+MIN(Payline!L$3/10,COUNTIF(L262:L264,$BM$1)),"")</f>
        <v/>
      </c>
      <c r="BP262" s="43" t="str">
        <f>IF($I262&lt;F$14,MIN(Payline!M$5/10,COUNTIF(M260:M262,$BM$1))+MIN(Payline!M$4/10,COUNTIF(M261:M263,$BM$1))+MIN(Payline!M$3/10,COUNTIF(M262:M264,$BM$1)),"")</f>
        <v/>
      </c>
      <c r="BQ262" s="161" t="str">
        <f>IF($I262&lt;G$14,MIN(Payline!N$5/10,COUNTIF(N260:N262,$BM$1))+MIN(Payline!N$4/10,COUNTIF(N261:N263,$BM$1))+MIN(Payline!N$3/10,COUNTIF(N262:N264,$BM$1)),"")</f>
        <v/>
      </c>
    </row>
    <row r="263" spans="9:69">
      <c r="I263" s="84">
        <v>259</v>
      </c>
      <c r="J263" s="83"/>
      <c r="K263" s="83"/>
      <c r="L263" s="83"/>
      <c r="M263" s="83"/>
      <c r="N263" s="83"/>
      <c r="P263" s="46">
        <v>259</v>
      </c>
      <c r="Q263" s="43" t="str">
        <f>IF($I263&lt;C$14,MIN(Payline!J$5/10,COUNTIF(J261:J263,$Q$1))+MIN(Payline!J$4/10,COUNTIF(J262:J264,$Q$1))+MIN(Payline!J$3/10,COUNTIF(J263:J265,$Q$1)),"")</f>
        <v/>
      </c>
      <c r="R263" s="43" t="str">
        <f>IF($I263&lt;D$14,MIN(Payline!K$5/10,COUNTIF(K261:K263,$Q$1))+MIN(Payline!K$4/10,COUNTIF(K262:K264,$Q$1))+MIN(Payline!K$3/10,COUNTIF(K263:K265,$Q$1)),"")</f>
        <v/>
      </c>
      <c r="S263" s="43" t="str">
        <f>IF($I263&lt;E$14,MIN(Payline!L$5/10,COUNTIF(L261:L263,$Q$1))+MIN(Payline!L$4/10,COUNTIF(L262:L264,$Q$1))+MIN(Payline!L$3/10,COUNTIF(L263:L265,$Q$1)),"")</f>
        <v/>
      </c>
      <c r="T263" s="43" t="str">
        <f>IF($I263&lt;F$14,MIN(Payline!M$5/10,COUNTIF(M261:M263,$Q$1))+MIN(Payline!M$4/10,COUNTIF(M262:M264,$Q$1))+MIN(Payline!M$3/10,COUNTIF(M263:M265,$Q$1)),"")</f>
        <v/>
      </c>
      <c r="U263" s="43" t="str">
        <f>IF($I263&lt;G$14,MIN(Payline!N$5/10,COUNTIF(N261:N263,$Q$1))+MIN(Payline!N$4/10,COUNTIF(N262:N264,$Q$1))+MIN(Payline!N$3/10,COUNTIF(N263:N265,$Q$1)),"")</f>
        <v/>
      </c>
      <c r="V263" s="46">
        <v>259</v>
      </c>
      <c r="W263" s="43" t="str">
        <f>IF($I263&lt;C$14,MIN(Payline!J$5/10,COUNTIF(J261:J263,$W$1))+MIN(Payline!J$4/10,COUNTIF(J262:J264,$W$1))+MIN(Payline!J$3/10,COUNTIF(J263:J265,$W$1)),"")</f>
        <v/>
      </c>
      <c r="X263" s="43" t="str">
        <f>IF($I263&lt;D$14,MIN(Payline!K$5/10,COUNTIF(K261:K263,$W$1))+MIN(Payline!K$4/10,COUNTIF(K262:K264,$W$1))+MIN(Payline!K$3/10,COUNTIF(K263:K265,$W$1)),"")</f>
        <v/>
      </c>
      <c r="Y263" s="43" t="str">
        <f>IF($I263&lt;E$14,MIN(Payline!L$5/10,COUNTIF(L261:L263,$W$1))+MIN(Payline!L$4/10,COUNTIF(L262:L264,$W$1))+MIN(Payline!L$3/10,COUNTIF(L263:L265,$W$1)),"")</f>
        <v/>
      </c>
      <c r="Z263" s="43" t="str">
        <f>IF($I263&lt;F$14,MIN(Payline!M$5/10,COUNTIF(M261:M263,$W$1))+MIN(Payline!M$4/10,COUNTIF(M262:M264,$W$1))+MIN(Payline!M$3/10,COUNTIF(M263:M265,$W$1)),"")</f>
        <v/>
      </c>
      <c r="AA263" s="43" t="str">
        <f>IF($I263&lt;G$14,MIN(Payline!N$5/10,COUNTIF(N261:N263,$W$1))+MIN(Payline!N$4/10,COUNTIF(N262:N264,$W$1))+MIN(Payline!N$3/10,COUNTIF(N263:N265,$W$1)),"")</f>
        <v/>
      </c>
      <c r="AB263" s="46">
        <v>259</v>
      </c>
      <c r="AC263" s="43" t="str">
        <f>IF($I263&lt;C$14,MIN(Payline!J$5/10,COUNTIF(J261:J263,$AC$1))+MIN(Payline!J$4/10,COUNTIF(J262:J264,$AC$1))+MIN(Payline!J$3/10,COUNTIF(J263:J265,$AC$1)),"")</f>
        <v/>
      </c>
      <c r="AD263" s="43" t="str">
        <f>IF($I263&lt;D$14,MIN(Payline!K$5/10,COUNTIF(K261:K263,$AC$1))+MIN(Payline!K$4/10,COUNTIF(K262:K264,$AC$1))+MIN(Payline!K$3/10,COUNTIF(K263:K265,$AC$1)),"")</f>
        <v/>
      </c>
      <c r="AE263" s="43" t="str">
        <f>IF($I263&lt;E$14,MIN(Payline!L$5/10,COUNTIF(L261:L263,$AC$1))+MIN(Payline!L$4/10,COUNTIF(L262:L264,$AC$1))+MIN(Payline!L$3/10,COUNTIF(L263:L265,$AC$1)),"")</f>
        <v/>
      </c>
      <c r="AF263" s="43" t="str">
        <f>IF($I263&lt;F$14,MIN(Payline!M$5/10,COUNTIF(M261:M263,$AC$1))+MIN(Payline!M$4/10,COUNTIF(M262:M264,$AC$1))+MIN(Payline!M$3/10,COUNTIF(M263:M265,$AC$1)),"")</f>
        <v/>
      </c>
      <c r="AG263" s="43" t="str">
        <f>IF($I263&lt;G$14,MIN(Payline!N$5/10,COUNTIF(N261:N263,$AC$1))+MIN(Payline!N$4/10,COUNTIF(N262:N264,$AC$1))+MIN(Payline!N$3/10,COUNTIF(N263:N265,$AC$1)),"")</f>
        <v/>
      </c>
      <c r="AH263" s="46">
        <v>259</v>
      </c>
      <c r="AI263" s="43" t="str">
        <f>IF($I263&lt;C$14,MIN(Payline!J$5/10,COUNTIF(J261:J263,$AI$1))+MIN(Payline!J$4/10,COUNTIF(J262:J264,$AI$1))+MIN(Payline!J$3/10,COUNTIF(J263:J265,$AI$1)),"")</f>
        <v/>
      </c>
      <c r="AJ263" s="43" t="str">
        <f>IF($I263&lt;D$14,MIN(Payline!K$5/10,COUNTIF(K261:K263,$AI$1))+MIN(Payline!K$4/10,COUNTIF(K262:K264,$AI$1))+MIN(Payline!K$3/10,COUNTIF(K263:K265,$AI$1)),"")</f>
        <v/>
      </c>
      <c r="AK263" s="43" t="str">
        <f>IF($I263&lt;E$14,MIN(Payline!L$5/10,COUNTIF(L261:L263,$AI$1))+MIN(Payline!L$4/10,COUNTIF(L262:L264,$AI$1))+MIN(Payline!L$3/10,COUNTIF(L263:L265,$AI$1)),"")</f>
        <v/>
      </c>
      <c r="AL263" s="43" t="str">
        <f>IF($I263&lt;F$14,MIN(Payline!M$5/10,COUNTIF(M261:M263,$AI$1))+MIN(Payline!M$4/10,COUNTIF(M262:M264,$AI$1))+MIN(Payline!M$3/10,COUNTIF(M263:M265,$AI$1)),"")</f>
        <v/>
      </c>
      <c r="AM263" s="43" t="str">
        <f>IF($I263&lt;G$14,MIN(Payline!N$5/10,COUNTIF(N261:N263,$AI$1))+MIN(Payline!N$4/10,COUNTIF(N262:N264,$AI$1))+MIN(Payline!N$3/10,COUNTIF(N263:N265,$AI$1)),"")</f>
        <v/>
      </c>
      <c r="AN263" s="46">
        <v>259</v>
      </c>
      <c r="AO263" s="43" t="str">
        <f>IF($I263&lt;C$14,MIN(Payline!J$5/10,COUNTIF(J261:J263,$AO$1))+MIN(Payline!J$4/10,COUNTIF(J262:J264,$AO$1))+MIN(Payline!J$3/10,COUNTIF(J263:J265,$AO$1)),"")</f>
        <v/>
      </c>
      <c r="AP263" s="43" t="str">
        <f>IF($I263&lt;D$14,MIN(Payline!K$5/10,COUNTIF(K261:K263,$AO$1))+MIN(Payline!K$4/10,COUNTIF(K262:K264,$AO$1))+MIN(Payline!K$3/10,COUNTIF(K263:K265,$AO$1)),"")</f>
        <v/>
      </c>
      <c r="AQ263" s="43" t="str">
        <f>IF($I263&lt;E$14,MIN(Payline!L$5/10,COUNTIF(L261:L263,$AO$1))+MIN(Payline!L$4/10,COUNTIF(L262:L264,$AO$1))+MIN(Payline!L$3/10,COUNTIF(L263:L265,$AO$1)),"")</f>
        <v/>
      </c>
      <c r="AR263" s="43" t="str">
        <f>IF($I263&lt;F$14,MIN(Payline!M$5/10,COUNTIF(M261:M263,$AO$1))+MIN(Payline!M$4/10,COUNTIF(M262:M264,$AO$1))+MIN(Payline!M$3/10,COUNTIF(M263:M265,$AO$1)),"")</f>
        <v/>
      </c>
      <c r="AS263" s="43" t="str">
        <f>IF($I263&lt;G$14,MIN(Payline!N$5/10,COUNTIF(N261:N263,$AO$1))+MIN(Payline!N$4/10,COUNTIF(N262:N264,$AO$1))+MIN(Payline!N$3/10,COUNTIF(N263:N265,$AO$1)),"")</f>
        <v/>
      </c>
      <c r="AT263" s="46">
        <v>259</v>
      </c>
      <c r="AU263" s="43" t="str">
        <f>IF($I263&lt;C$14,MIN(Payline!J$5/10,COUNTIF(J261:J263,$AU$1))+MIN(Payline!J$4/10,COUNTIF(J262:J264,$AU$1))+MIN(Payline!J$3/10,COUNTIF(J263:J265,$AU$1)),"")</f>
        <v/>
      </c>
      <c r="AV263" s="43" t="str">
        <f>IF($I263&lt;D$14,MIN(Payline!K$5/10,COUNTIF(K261:K263,$AU$1))+MIN(Payline!K$4/10,COUNTIF(K262:K264,$AU$1))+MIN(Payline!K$3/10,COUNTIF(K263:K265,$AU$1)),"")</f>
        <v/>
      </c>
      <c r="AW263" s="43" t="str">
        <f>IF($I263&lt;E$14,MIN(Payline!L$5/10,COUNTIF(L261:L263,$AU$1))+MIN(Payline!L$4/10,COUNTIF(L262:L264,$AU$1))+MIN(Payline!L$3/10,COUNTIF(L263:L265,$AU$1)),"")</f>
        <v/>
      </c>
      <c r="AX263" s="43" t="str">
        <f>IF($I263&lt;F$14,MIN(Payline!M$5/10,COUNTIF(M261:M263,$AU$1))+MIN(Payline!M$4/10,COUNTIF(M262:M264,$AU$1))+MIN(Payline!M$3/10,COUNTIF(M263:M265,$AU$1)),"")</f>
        <v/>
      </c>
      <c r="AY263" s="43" t="str">
        <f>IF($I263&lt;G$14,MIN(Payline!N$5/10,COUNTIF(N261:N263,$AU$1))+MIN(Payline!N$4/10,COUNTIF(N262:N264,$AU$1))+MIN(Payline!N$3/10,COUNTIF(N263:N265,$AU$1)),"")</f>
        <v/>
      </c>
      <c r="AZ263" s="46">
        <v>259</v>
      </c>
      <c r="BA263" s="43" t="str">
        <f>IF($I263&lt;C$14,MIN(Payline!J$5/10,COUNTIF(J261:J263,$BA$1))+MIN(Payline!J$4/10,COUNTIF(J262:J264,$BA$1))+MIN(Payline!J$3/10,COUNTIF(J263:J265,$BA$1)),"")</f>
        <v/>
      </c>
      <c r="BB263" s="43" t="str">
        <f>IF($I263&lt;D$14,MIN(Payline!K$5/10,COUNTIF(K261:K263,$BA$1))+MIN(Payline!K$4/10,COUNTIF(K262:K264,$BA$1))+MIN(Payline!K$3/10,COUNTIF(K263:K265,$BA$1)),"")</f>
        <v/>
      </c>
      <c r="BC263" s="43" t="str">
        <f>IF($I263&lt;E$14,MIN(Payline!L$5/10,COUNTIF(L261:L263,$BA$1))+MIN(Payline!L$4/10,COUNTIF(L262:L264,$BA$1))+MIN(Payline!L$3/10,COUNTIF(L263:L265,$BA$1)),"")</f>
        <v/>
      </c>
      <c r="BD263" s="43" t="str">
        <f>IF($I263&lt;F$14,MIN(Payline!M$5/10,COUNTIF(M261:M263,$BA$1))+MIN(Payline!M$4/10,COUNTIF(M262:M264,$BA$1))+MIN(Payline!M$3/10,COUNTIF(M263:M265,$BA$1)),"")</f>
        <v/>
      </c>
      <c r="BE263" s="43" t="str">
        <f>IF($I263&lt;G$14,MIN(Payline!N$5/10,COUNTIF(N261:N263,$BA$1))+MIN(Payline!N$4/10,COUNTIF(N262:N264,$BA$1))+MIN(Payline!N$3/10,COUNTIF(N263:N265,$BA$1)),"")</f>
        <v/>
      </c>
      <c r="BF263" s="46">
        <v>259</v>
      </c>
      <c r="BG263" s="43" t="str">
        <f>IF($I263&lt;C$14,MIN(Payline!J$5/10,COUNTIF(J261:J263,$BG$1))+MIN(Payline!J$4/10,COUNTIF(J262:J264,$BG$1))+MIN(Payline!J$3/10,COUNTIF(J263:J265,$BG$1)),"")</f>
        <v/>
      </c>
      <c r="BH263" s="43" t="str">
        <f>IF($I263&lt;D$14,MIN(Payline!K$5/10,COUNTIF(K261:K263,$BG$1))+MIN(Payline!K$4/10,COUNTIF(K262:K264,$BG$1))+MIN(Payline!K$3/10,COUNTIF(K263:K265,$BG$1)),"")</f>
        <v/>
      </c>
      <c r="BI263" s="43" t="str">
        <f>IF($I263&lt;E$14,MIN(Payline!L$5/10,COUNTIF(L261:L263,$BG$1))+MIN(Payline!L$4/10,COUNTIF(L262:L264,$BG$1))+MIN(Payline!L$3/10,COUNTIF(L263:L265,$BG$1)),"")</f>
        <v/>
      </c>
      <c r="BJ263" s="43" t="str">
        <f>IF($I263&lt;F$14,MIN(Payline!M$5/10,COUNTIF(M261:M263,$BG$1))+MIN(Payline!M$4/10,COUNTIF(M262:M264,$BG$1))+MIN(Payline!M$3/10,COUNTIF(M263:M265,$BG$1)),"")</f>
        <v/>
      </c>
      <c r="BK263" s="43" t="str">
        <f>IF($I263&lt;G$14,MIN(Payline!N$5/10,COUNTIF(N261:N263,$BG$1))+MIN(Payline!N$4/10,COUNTIF(N262:N264,$BG$1))+MIN(Payline!N$3/10,COUNTIF(N263:N265,$BG$1)),"")</f>
        <v/>
      </c>
      <c r="BL263" s="46">
        <v>259</v>
      </c>
      <c r="BM263" s="43" t="str">
        <f>IF($I263&lt;C$14,MIN(Payline!J$5/10,COUNTIF(J261:J263,$BM$1))+MIN(Payline!J$4/10,COUNTIF(J262:J264,$BM$1))+MIN(Payline!J$3/10,COUNTIF(J263:J265,$BM$1)),"")</f>
        <v/>
      </c>
      <c r="BN263" s="43" t="str">
        <f>IF($I263&lt;D$14,MIN(Payline!K$5/10,COUNTIF(K261:K263,$BM$1))+MIN(Payline!K$4/10,COUNTIF(K262:K264,$BM$1))+MIN(Payline!K$3/10,COUNTIF(K263:K265,$BM$1)),"")</f>
        <v/>
      </c>
      <c r="BO263" s="43" t="str">
        <f>IF($I263&lt;E$14,MIN(Payline!L$5/10,COUNTIF(L261:L263,$BM$1))+MIN(Payline!L$4/10,COUNTIF(L262:L264,$BM$1))+MIN(Payline!L$3/10,COUNTIF(L263:L265,$BM$1)),"")</f>
        <v/>
      </c>
      <c r="BP263" s="43" t="str">
        <f>IF($I263&lt;F$14,MIN(Payline!M$5/10,COUNTIF(M261:M263,$BM$1))+MIN(Payline!M$4/10,COUNTIF(M262:M264,$BM$1))+MIN(Payline!M$3/10,COUNTIF(M263:M265,$BM$1)),"")</f>
        <v/>
      </c>
      <c r="BQ263" s="161" t="str">
        <f>IF($I263&lt;G$14,MIN(Payline!N$5/10,COUNTIF(N261:N263,$BM$1))+MIN(Payline!N$4/10,COUNTIF(N262:N264,$BM$1))+MIN(Payline!N$3/10,COUNTIF(N263:N265,$BM$1)),"")</f>
        <v/>
      </c>
    </row>
    <row r="264" spans="9:69">
      <c r="I264" s="84">
        <v>260</v>
      </c>
      <c r="J264" s="83"/>
      <c r="K264" s="83"/>
      <c r="L264" s="83"/>
      <c r="M264" s="83"/>
      <c r="N264" s="83"/>
      <c r="P264" s="46">
        <v>260</v>
      </c>
      <c r="Q264" s="43" t="str">
        <f>IF($I264&lt;C$14,MIN(Payline!J$5/10,COUNTIF(J262:J264,$Q$1))+MIN(Payline!J$4/10,COUNTIF(J263:J265,$Q$1))+MIN(Payline!J$3/10,COUNTIF(J264:J266,$Q$1)),"")</f>
        <v/>
      </c>
      <c r="R264" s="43" t="str">
        <f>IF($I264&lt;D$14,MIN(Payline!K$5/10,COUNTIF(K262:K264,$Q$1))+MIN(Payline!K$4/10,COUNTIF(K263:K265,$Q$1))+MIN(Payline!K$3/10,COUNTIF(K264:K266,$Q$1)),"")</f>
        <v/>
      </c>
      <c r="S264" s="43" t="str">
        <f>IF($I264&lt;E$14,MIN(Payline!L$5/10,COUNTIF(L262:L264,$Q$1))+MIN(Payline!L$4/10,COUNTIF(L263:L265,$Q$1))+MIN(Payline!L$3/10,COUNTIF(L264:L266,$Q$1)),"")</f>
        <v/>
      </c>
      <c r="T264" s="43" t="str">
        <f>IF($I264&lt;F$14,MIN(Payline!M$5/10,COUNTIF(M262:M264,$Q$1))+MIN(Payline!M$4/10,COUNTIF(M263:M265,$Q$1))+MIN(Payline!M$3/10,COUNTIF(M264:M266,$Q$1)),"")</f>
        <v/>
      </c>
      <c r="U264" s="43" t="str">
        <f>IF($I264&lt;G$14,MIN(Payline!N$5/10,COUNTIF(N262:N264,$Q$1))+MIN(Payline!N$4/10,COUNTIF(N263:N265,$Q$1))+MIN(Payline!N$3/10,COUNTIF(N264:N266,$Q$1)),"")</f>
        <v/>
      </c>
      <c r="V264" s="46">
        <v>260</v>
      </c>
      <c r="W264" s="43" t="str">
        <f>IF($I264&lt;C$14,MIN(Payline!J$5/10,COUNTIF(J262:J264,$W$1))+MIN(Payline!J$4/10,COUNTIF(J263:J265,$W$1))+MIN(Payline!J$3/10,COUNTIF(J264:J266,$W$1)),"")</f>
        <v/>
      </c>
      <c r="X264" s="43" t="str">
        <f>IF($I264&lt;D$14,MIN(Payline!K$5/10,COUNTIF(K262:K264,$W$1))+MIN(Payline!K$4/10,COUNTIF(K263:K265,$W$1))+MIN(Payline!K$3/10,COUNTIF(K264:K266,$W$1)),"")</f>
        <v/>
      </c>
      <c r="Y264" s="43" t="str">
        <f>IF($I264&lt;E$14,MIN(Payline!L$5/10,COUNTIF(L262:L264,$W$1))+MIN(Payline!L$4/10,COUNTIF(L263:L265,$W$1))+MIN(Payline!L$3/10,COUNTIF(L264:L266,$W$1)),"")</f>
        <v/>
      </c>
      <c r="Z264" s="43" t="str">
        <f>IF($I264&lt;F$14,MIN(Payline!M$5/10,COUNTIF(M262:M264,$W$1))+MIN(Payline!M$4/10,COUNTIF(M263:M265,$W$1))+MIN(Payline!M$3/10,COUNTIF(M264:M266,$W$1)),"")</f>
        <v/>
      </c>
      <c r="AA264" s="43" t="str">
        <f>IF($I264&lt;G$14,MIN(Payline!N$5/10,COUNTIF(N262:N264,$W$1))+MIN(Payline!N$4/10,COUNTIF(N263:N265,$W$1))+MIN(Payline!N$3/10,COUNTIF(N264:N266,$W$1)),"")</f>
        <v/>
      </c>
      <c r="AB264" s="46">
        <v>260</v>
      </c>
      <c r="AC264" s="43" t="str">
        <f>IF($I264&lt;C$14,MIN(Payline!J$5/10,COUNTIF(J262:J264,$AC$1))+MIN(Payline!J$4/10,COUNTIF(J263:J265,$AC$1))+MIN(Payline!J$3/10,COUNTIF(J264:J266,$AC$1)),"")</f>
        <v/>
      </c>
      <c r="AD264" s="43" t="str">
        <f>IF($I264&lt;D$14,MIN(Payline!K$5/10,COUNTIF(K262:K264,$AC$1))+MIN(Payline!K$4/10,COUNTIF(K263:K265,$AC$1))+MIN(Payline!K$3/10,COUNTIF(K264:K266,$AC$1)),"")</f>
        <v/>
      </c>
      <c r="AE264" s="43" t="str">
        <f>IF($I264&lt;E$14,MIN(Payline!L$5/10,COUNTIF(L262:L264,$AC$1))+MIN(Payline!L$4/10,COUNTIF(L263:L265,$AC$1))+MIN(Payline!L$3/10,COUNTIF(L264:L266,$AC$1)),"")</f>
        <v/>
      </c>
      <c r="AF264" s="43" t="str">
        <f>IF($I264&lt;F$14,MIN(Payline!M$5/10,COUNTIF(M262:M264,$AC$1))+MIN(Payline!M$4/10,COUNTIF(M263:M265,$AC$1))+MIN(Payline!M$3/10,COUNTIF(M264:M266,$AC$1)),"")</f>
        <v/>
      </c>
      <c r="AG264" s="43" t="str">
        <f>IF($I264&lt;G$14,MIN(Payline!N$5/10,COUNTIF(N262:N264,$AC$1))+MIN(Payline!N$4/10,COUNTIF(N263:N265,$AC$1))+MIN(Payline!N$3/10,COUNTIF(N264:N266,$AC$1)),"")</f>
        <v/>
      </c>
      <c r="AH264" s="46">
        <v>260</v>
      </c>
      <c r="AI264" s="43" t="str">
        <f>IF($I264&lt;C$14,MIN(Payline!J$5/10,COUNTIF(J262:J264,$AI$1))+MIN(Payline!J$4/10,COUNTIF(J263:J265,$AI$1))+MIN(Payline!J$3/10,COUNTIF(J264:J266,$AI$1)),"")</f>
        <v/>
      </c>
      <c r="AJ264" s="43" t="str">
        <f>IF($I264&lt;D$14,MIN(Payline!K$5/10,COUNTIF(K262:K264,$AI$1))+MIN(Payline!K$4/10,COUNTIF(K263:K265,$AI$1))+MIN(Payline!K$3/10,COUNTIF(K264:K266,$AI$1)),"")</f>
        <v/>
      </c>
      <c r="AK264" s="43" t="str">
        <f>IF($I264&lt;E$14,MIN(Payline!L$5/10,COUNTIF(L262:L264,$AI$1))+MIN(Payline!L$4/10,COUNTIF(L263:L265,$AI$1))+MIN(Payline!L$3/10,COUNTIF(L264:L266,$AI$1)),"")</f>
        <v/>
      </c>
      <c r="AL264" s="43" t="str">
        <f>IF($I264&lt;F$14,MIN(Payline!M$5/10,COUNTIF(M262:M264,$AI$1))+MIN(Payline!M$4/10,COUNTIF(M263:M265,$AI$1))+MIN(Payline!M$3/10,COUNTIF(M264:M266,$AI$1)),"")</f>
        <v/>
      </c>
      <c r="AM264" s="43" t="str">
        <f>IF($I264&lt;G$14,MIN(Payline!N$5/10,COUNTIF(N262:N264,$AI$1))+MIN(Payline!N$4/10,COUNTIF(N263:N265,$AI$1))+MIN(Payline!N$3/10,COUNTIF(N264:N266,$AI$1)),"")</f>
        <v/>
      </c>
      <c r="AN264" s="46">
        <v>260</v>
      </c>
      <c r="AO264" s="43" t="str">
        <f>IF($I264&lt;C$14,MIN(Payline!J$5/10,COUNTIF(J262:J264,$AO$1))+MIN(Payline!J$4/10,COUNTIF(J263:J265,$AO$1))+MIN(Payline!J$3/10,COUNTIF(J264:J266,$AO$1)),"")</f>
        <v/>
      </c>
      <c r="AP264" s="43" t="str">
        <f>IF($I264&lt;D$14,MIN(Payline!K$5/10,COUNTIF(K262:K264,$AO$1))+MIN(Payline!K$4/10,COUNTIF(K263:K265,$AO$1))+MIN(Payline!K$3/10,COUNTIF(K264:K266,$AO$1)),"")</f>
        <v/>
      </c>
      <c r="AQ264" s="43" t="str">
        <f>IF($I264&lt;E$14,MIN(Payline!L$5/10,COUNTIF(L262:L264,$AO$1))+MIN(Payline!L$4/10,COUNTIF(L263:L265,$AO$1))+MIN(Payline!L$3/10,COUNTIF(L264:L266,$AO$1)),"")</f>
        <v/>
      </c>
      <c r="AR264" s="43" t="str">
        <f>IF($I264&lt;F$14,MIN(Payline!M$5/10,COUNTIF(M262:M264,$AO$1))+MIN(Payline!M$4/10,COUNTIF(M263:M265,$AO$1))+MIN(Payline!M$3/10,COUNTIF(M264:M266,$AO$1)),"")</f>
        <v/>
      </c>
      <c r="AS264" s="43" t="str">
        <f>IF($I264&lt;G$14,MIN(Payline!N$5/10,COUNTIF(N262:N264,$AO$1))+MIN(Payline!N$4/10,COUNTIF(N263:N265,$AO$1))+MIN(Payline!N$3/10,COUNTIF(N264:N266,$AO$1)),"")</f>
        <v/>
      </c>
      <c r="AT264" s="46">
        <v>260</v>
      </c>
      <c r="AU264" s="43" t="str">
        <f>IF($I264&lt;C$14,MIN(Payline!J$5/10,COUNTIF(J262:J264,$AU$1))+MIN(Payline!J$4/10,COUNTIF(J263:J265,$AU$1))+MIN(Payline!J$3/10,COUNTIF(J264:J266,$AU$1)),"")</f>
        <v/>
      </c>
      <c r="AV264" s="43" t="str">
        <f>IF($I264&lt;D$14,MIN(Payline!K$5/10,COUNTIF(K262:K264,$AU$1))+MIN(Payline!K$4/10,COUNTIF(K263:K265,$AU$1))+MIN(Payline!K$3/10,COUNTIF(K264:K266,$AU$1)),"")</f>
        <v/>
      </c>
      <c r="AW264" s="43" t="str">
        <f>IF($I264&lt;E$14,MIN(Payline!L$5/10,COUNTIF(L262:L264,$AU$1))+MIN(Payline!L$4/10,COUNTIF(L263:L265,$AU$1))+MIN(Payline!L$3/10,COUNTIF(L264:L266,$AU$1)),"")</f>
        <v/>
      </c>
      <c r="AX264" s="43" t="str">
        <f>IF($I264&lt;F$14,MIN(Payline!M$5/10,COUNTIF(M262:M264,$AU$1))+MIN(Payline!M$4/10,COUNTIF(M263:M265,$AU$1))+MIN(Payline!M$3/10,COUNTIF(M264:M266,$AU$1)),"")</f>
        <v/>
      </c>
      <c r="AY264" s="43" t="str">
        <f>IF($I264&lt;G$14,MIN(Payline!N$5/10,COUNTIF(N262:N264,$AU$1))+MIN(Payline!N$4/10,COUNTIF(N263:N265,$AU$1))+MIN(Payline!N$3/10,COUNTIF(N264:N266,$AU$1)),"")</f>
        <v/>
      </c>
      <c r="AZ264" s="46">
        <v>260</v>
      </c>
      <c r="BA264" s="43" t="str">
        <f>IF($I264&lt;C$14,MIN(Payline!J$5/10,COUNTIF(J262:J264,$BA$1))+MIN(Payline!J$4/10,COUNTIF(J263:J265,$BA$1))+MIN(Payline!J$3/10,COUNTIF(J264:J266,$BA$1)),"")</f>
        <v/>
      </c>
      <c r="BB264" s="43" t="str">
        <f>IF($I264&lt;D$14,MIN(Payline!K$5/10,COUNTIF(K262:K264,$BA$1))+MIN(Payline!K$4/10,COUNTIF(K263:K265,$BA$1))+MIN(Payline!K$3/10,COUNTIF(K264:K266,$BA$1)),"")</f>
        <v/>
      </c>
      <c r="BC264" s="43" t="str">
        <f>IF($I264&lt;E$14,MIN(Payline!L$5/10,COUNTIF(L262:L264,$BA$1))+MIN(Payline!L$4/10,COUNTIF(L263:L265,$BA$1))+MIN(Payline!L$3/10,COUNTIF(L264:L266,$BA$1)),"")</f>
        <v/>
      </c>
      <c r="BD264" s="43" t="str">
        <f>IF($I264&lt;F$14,MIN(Payline!M$5/10,COUNTIF(M262:M264,$BA$1))+MIN(Payline!M$4/10,COUNTIF(M263:M265,$BA$1))+MIN(Payline!M$3/10,COUNTIF(M264:M266,$BA$1)),"")</f>
        <v/>
      </c>
      <c r="BE264" s="43" t="str">
        <f>IF($I264&lt;G$14,MIN(Payline!N$5/10,COUNTIF(N262:N264,$BA$1))+MIN(Payline!N$4/10,COUNTIF(N263:N265,$BA$1))+MIN(Payline!N$3/10,COUNTIF(N264:N266,$BA$1)),"")</f>
        <v/>
      </c>
      <c r="BF264" s="46">
        <v>260</v>
      </c>
      <c r="BG264" s="43" t="str">
        <f>IF($I264&lt;C$14,MIN(Payline!J$5/10,COUNTIF(J262:J264,$BG$1))+MIN(Payline!J$4/10,COUNTIF(J263:J265,$BG$1))+MIN(Payline!J$3/10,COUNTIF(J264:J266,$BG$1)),"")</f>
        <v/>
      </c>
      <c r="BH264" s="43" t="str">
        <f>IF($I264&lt;D$14,MIN(Payline!K$5/10,COUNTIF(K262:K264,$BG$1))+MIN(Payline!K$4/10,COUNTIF(K263:K265,$BG$1))+MIN(Payline!K$3/10,COUNTIF(K264:K266,$BG$1)),"")</f>
        <v/>
      </c>
      <c r="BI264" s="43" t="str">
        <f>IF($I264&lt;E$14,MIN(Payline!L$5/10,COUNTIF(L262:L264,$BG$1))+MIN(Payline!L$4/10,COUNTIF(L263:L265,$BG$1))+MIN(Payline!L$3/10,COUNTIF(L264:L266,$BG$1)),"")</f>
        <v/>
      </c>
      <c r="BJ264" s="43" t="str">
        <f>IF($I264&lt;F$14,MIN(Payline!M$5/10,COUNTIF(M262:M264,$BG$1))+MIN(Payline!M$4/10,COUNTIF(M263:M265,$BG$1))+MIN(Payline!M$3/10,COUNTIF(M264:M266,$BG$1)),"")</f>
        <v/>
      </c>
      <c r="BK264" s="43" t="str">
        <f>IF($I264&lt;G$14,MIN(Payline!N$5/10,COUNTIF(N262:N264,$BG$1))+MIN(Payline!N$4/10,COUNTIF(N263:N265,$BG$1))+MIN(Payline!N$3/10,COUNTIF(N264:N266,$BG$1)),"")</f>
        <v/>
      </c>
      <c r="BL264" s="46">
        <v>260</v>
      </c>
      <c r="BM264" s="43" t="str">
        <f>IF($I264&lt;C$14,MIN(Payline!J$5/10,COUNTIF(J262:J264,$BM$1))+MIN(Payline!J$4/10,COUNTIF(J263:J265,$BM$1))+MIN(Payline!J$3/10,COUNTIF(J264:J266,$BM$1)),"")</f>
        <v/>
      </c>
      <c r="BN264" s="43" t="str">
        <f>IF($I264&lt;D$14,MIN(Payline!K$5/10,COUNTIF(K262:K264,$BM$1))+MIN(Payline!K$4/10,COUNTIF(K263:K265,$BM$1))+MIN(Payline!K$3/10,COUNTIF(K264:K266,$BM$1)),"")</f>
        <v/>
      </c>
      <c r="BO264" s="43" t="str">
        <f>IF($I264&lt;E$14,MIN(Payline!L$5/10,COUNTIF(L262:L264,$BM$1))+MIN(Payline!L$4/10,COUNTIF(L263:L265,$BM$1))+MIN(Payline!L$3/10,COUNTIF(L264:L266,$BM$1)),"")</f>
        <v/>
      </c>
      <c r="BP264" s="43" t="str">
        <f>IF($I264&lt;F$14,MIN(Payline!M$5/10,COUNTIF(M262:M264,$BM$1))+MIN(Payline!M$4/10,COUNTIF(M263:M265,$BM$1))+MIN(Payline!M$3/10,COUNTIF(M264:M266,$BM$1)),"")</f>
        <v/>
      </c>
      <c r="BQ264" s="161" t="str">
        <f>IF($I264&lt;G$14,MIN(Payline!N$5/10,COUNTIF(N262:N264,$BM$1))+MIN(Payline!N$4/10,COUNTIF(N263:N265,$BM$1))+MIN(Payline!N$3/10,COUNTIF(N264:N266,$BM$1)),"")</f>
        <v/>
      </c>
    </row>
    <row r="265" spans="9:69">
      <c r="I265" s="84">
        <v>261</v>
      </c>
      <c r="J265" s="83"/>
      <c r="K265" s="83"/>
      <c r="L265" s="83"/>
      <c r="M265" s="83"/>
      <c r="N265" s="83"/>
      <c r="P265" s="46">
        <v>261</v>
      </c>
      <c r="Q265" s="43" t="str">
        <f>IF($I265&lt;C$14,MIN(Payline!J$5/10,COUNTIF(J263:J265,$Q$1))+MIN(Payline!J$4/10,COUNTIF(J264:J266,$Q$1))+MIN(Payline!J$3/10,COUNTIF(J265:J267,$Q$1)),"")</f>
        <v/>
      </c>
      <c r="R265" s="43" t="str">
        <f>IF($I265&lt;D$14,MIN(Payline!K$5/10,COUNTIF(K263:K265,$Q$1))+MIN(Payline!K$4/10,COUNTIF(K264:K266,$Q$1))+MIN(Payline!K$3/10,COUNTIF(K265:K267,$Q$1)),"")</f>
        <v/>
      </c>
      <c r="S265" s="43" t="str">
        <f>IF($I265&lt;E$14,MIN(Payline!L$5/10,COUNTIF(L263:L265,$Q$1))+MIN(Payline!L$4/10,COUNTIF(L264:L266,$Q$1))+MIN(Payline!L$3/10,COUNTIF(L265:L267,$Q$1)),"")</f>
        <v/>
      </c>
      <c r="T265" s="43" t="str">
        <f>IF($I265&lt;F$14,MIN(Payline!M$5/10,COUNTIF(M263:M265,$Q$1))+MIN(Payline!M$4/10,COUNTIF(M264:M266,$Q$1))+MIN(Payline!M$3/10,COUNTIF(M265:M267,$Q$1)),"")</f>
        <v/>
      </c>
      <c r="U265" s="43" t="str">
        <f>IF($I265&lt;G$14,MIN(Payline!N$5/10,COUNTIF(N263:N265,$Q$1))+MIN(Payline!N$4/10,COUNTIF(N264:N266,$Q$1))+MIN(Payline!N$3/10,COUNTIF(N265:N267,$Q$1)),"")</f>
        <v/>
      </c>
      <c r="V265" s="46">
        <v>261</v>
      </c>
      <c r="W265" s="43" t="str">
        <f>IF($I265&lt;C$14,MIN(Payline!J$5/10,COUNTIF(J263:J265,$W$1))+MIN(Payline!J$4/10,COUNTIF(J264:J266,$W$1))+MIN(Payline!J$3/10,COUNTIF(J265:J267,$W$1)),"")</f>
        <v/>
      </c>
      <c r="X265" s="43" t="str">
        <f>IF($I265&lt;D$14,MIN(Payline!K$5/10,COUNTIF(K263:K265,$W$1))+MIN(Payline!K$4/10,COUNTIF(K264:K266,$W$1))+MIN(Payline!K$3/10,COUNTIF(K265:K267,$W$1)),"")</f>
        <v/>
      </c>
      <c r="Y265" s="43" t="str">
        <f>IF($I265&lt;E$14,MIN(Payline!L$5/10,COUNTIF(L263:L265,$W$1))+MIN(Payline!L$4/10,COUNTIF(L264:L266,$W$1))+MIN(Payline!L$3/10,COUNTIF(L265:L267,$W$1)),"")</f>
        <v/>
      </c>
      <c r="Z265" s="43" t="str">
        <f>IF($I265&lt;F$14,MIN(Payline!M$5/10,COUNTIF(M263:M265,$W$1))+MIN(Payline!M$4/10,COUNTIF(M264:M266,$W$1))+MIN(Payline!M$3/10,COUNTIF(M265:M267,$W$1)),"")</f>
        <v/>
      </c>
      <c r="AA265" s="43" t="str">
        <f>IF($I265&lt;G$14,MIN(Payline!N$5/10,COUNTIF(N263:N265,$W$1))+MIN(Payline!N$4/10,COUNTIF(N264:N266,$W$1))+MIN(Payline!N$3/10,COUNTIF(N265:N267,$W$1)),"")</f>
        <v/>
      </c>
      <c r="AB265" s="46">
        <v>261</v>
      </c>
      <c r="AC265" s="43" t="str">
        <f>IF($I265&lt;C$14,MIN(Payline!J$5/10,COUNTIF(J263:J265,$AC$1))+MIN(Payline!J$4/10,COUNTIF(J264:J266,$AC$1))+MIN(Payline!J$3/10,COUNTIF(J265:J267,$AC$1)),"")</f>
        <v/>
      </c>
      <c r="AD265" s="43" t="str">
        <f>IF($I265&lt;D$14,MIN(Payline!K$5/10,COUNTIF(K263:K265,$AC$1))+MIN(Payline!K$4/10,COUNTIF(K264:K266,$AC$1))+MIN(Payline!K$3/10,COUNTIF(K265:K267,$AC$1)),"")</f>
        <v/>
      </c>
      <c r="AE265" s="43" t="str">
        <f>IF($I265&lt;E$14,MIN(Payline!L$5/10,COUNTIF(L263:L265,$AC$1))+MIN(Payline!L$4/10,COUNTIF(L264:L266,$AC$1))+MIN(Payline!L$3/10,COUNTIF(L265:L267,$AC$1)),"")</f>
        <v/>
      </c>
      <c r="AF265" s="43" t="str">
        <f>IF($I265&lt;F$14,MIN(Payline!M$5/10,COUNTIF(M263:M265,$AC$1))+MIN(Payline!M$4/10,COUNTIF(M264:M266,$AC$1))+MIN(Payline!M$3/10,COUNTIF(M265:M267,$AC$1)),"")</f>
        <v/>
      </c>
      <c r="AG265" s="43" t="str">
        <f>IF($I265&lt;G$14,MIN(Payline!N$5/10,COUNTIF(N263:N265,$AC$1))+MIN(Payline!N$4/10,COUNTIF(N264:N266,$AC$1))+MIN(Payline!N$3/10,COUNTIF(N265:N267,$AC$1)),"")</f>
        <v/>
      </c>
      <c r="AH265" s="46">
        <v>261</v>
      </c>
      <c r="AI265" s="43" t="str">
        <f>IF($I265&lt;C$14,MIN(Payline!J$5/10,COUNTIF(J263:J265,$AI$1))+MIN(Payline!J$4/10,COUNTIF(J264:J266,$AI$1))+MIN(Payline!J$3/10,COUNTIF(J265:J267,$AI$1)),"")</f>
        <v/>
      </c>
      <c r="AJ265" s="43" t="str">
        <f>IF($I265&lt;D$14,MIN(Payline!K$5/10,COUNTIF(K263:K265,$AI$1))+MIN(Payline!K$4/10,COUNTIF(K264:K266,$AI$1))+MIN(Payline!K$3/10,COUNTIF(K265:K267,$AI$1)),"")</f>
        <v/>
      </c>
      <c r="AK265" s="43" t="str">
        <f>IF($I265&lt;E$14,MIN(Payline!L$5/10,COUNTIF(L263:L265,$AI$1))+MIN(Payline!L$4/10,COUNTIF(L264:L266,$AI$1))+MIN(Payline!L$3/10,COUNTIF(L265:L267,$AI$1)),"")</f>
        <v/>
      </c>
      <c r="AL265" s="43" t="str">
        <f>IF($I265&lt;F$14,MIN(Payline!M$5/10,COUNTIF(M263:M265,$AI$1))+MIN(Payline!M$4/10,COUNTIF(M264:M266,$AI$1))+MIN(Payline!M$3/10,COUNTIF(M265:M267,$AI$1)),"")</f>
        <v/>
      </c>
      <c r="AM265" s="43" t="str">
        <f>IF($I265&lt;G$14,MIN(Payline!N$5/10,COUNTIF(N263:N265,$AI$1))+MIN(Payline!N$4/10,COUNTIF(N264:N266,$AI$1))+MIN(Payline!N$3/10,COUNTIF(N265:N267,$AI$1)),"")</f>
        <v/>
      </c>
      <c r="AN265" s="46">
        <v>261</v>
      </c>
      <c r="AO265" s="43" t="str">
        <f>IF($I265&lt;C$14,MIN(Payline!J$5/10,COUNTIF(J263:J265,$AO$1))+MIN(Payline!J$4/10,COUNTIF(J264:J266,$AO$1))+MIN(Payline!J$3/10,COUNTIF(J265:J267,$AO$1)),"")</f>
        <v/>
      </c>
      <c r="AP265" s="43" t="str">
        <f>IF($I265&lt;D$14,MIN(Payline!K$5/10,COUNTIF(K263:K265,$AO$1))+MIN(Payline!K$4/10,COUNTIF(K264:K266,$AO$1))+MIN(Payline!K$3/10,COUNTIF(K265:K267,$AO$1)),"")</f>
        <v/>
      </c>
      <c r="AQ265" s="43" t="str">
        <f>IF($I265&lt;E$14,MIN(Payline!L$5/10,COUNTIF(L263:L265,$AO$1))+MIN(Payline!L$4/10,COUNTIF(L264:L266,$AO$1))+MIN(Payline!L$3/10,COUNTIF(L265:L267,$AO$1)),"")</f>
        <v/>
      </c>
      <c r="AR265" s="43" t="str">
        <f>IF($I265&lt;F$14,MIN(Payline!M$5/10,COUNTIF(M263:M265,$AO$1))+MIN(Payline!M$4/10,COUNTIF(M264:M266,$AO$1))+MIN(Payline!M$3/10,COUNTIF(M265:M267,$AO$1)),"")</f>
        <v/>
      </c>
      <c r="AS265" s="43" t="str">
        <f>IF($I265&lt;G$14,MIN(Payline!N$5/10,COUNTIF(N263:N265,$AO$1))+MIN(Payline!N$4/10,COUNTIF(N264:N266,$AO$1))+MIN(Payline!N$3/10,COUNTIF(N265:N267,$AO$1)),"")</f>
        <v/>
      </c>
      <c r="AT265" s="46">
        <v>261</v>
      </c>
      <c r="AU265" s="43" t="str">
        <f>IF($I265&lt;C$14,MIN(Payline!J$5/10,COUNTIF(J263:J265,$AU$1))+MIN(Payline!J$4/10,COUNTIF(J264:J266,$AU$1))+MIN(Payline!J$3/10,COUNTIF(J265:J267,$AU$1)),"")</f>
        <v/>
      </c>
      <c r="AV265" s="43" t="str">
        <f>IF($I265&lt;D$14,MIN(Payline!K$5/10,COUNTIF(K263:K265,$AU$1))+MIN(Payline!K$4/10,COUNTIF(K264:K266,$AU$1))+MIN(Payline!K$3/10,COUNTIF(K265:K267,$AU$1)),"")</f>
        <v/>
      </c>
      <c r="AW265" s="43" t="str">
        <f>IF($I265&lt;E$14,MIN(Payline!L$5/10,COUNTIF(L263:L265,$AU$1))+MIN(Payline!L$4/10,COUNTIF(L264:L266,$AU$1))+MIN(Payline!L$3/10,COUNTIF(L265:L267,$AU$1)),"")</f>
        <v/>
      </c>
      <c r="AX265" s="43" t="str">
        <f>IF($I265&lt;F$14,MIN(Payline!M$5/10,COUNTIF(M263:M265,$AU$1))+MIN(Payline!M$4/10,COUNTIF(M264:M266,$AU$1))+MIN(Payline!M$3/10,COUNTIF(M265:M267,$AU$1)),"")</f>
        <v/>
      </c>
      <c r="AY265" s="43" t="str">
        <f>IF($I265&lt;G$14,MIN(Payline!N$5/10,COUNTIF(N263:N265,$AU$1))+MIN(Payline!N$4/10,COUNTIF(N264:N266,$AU$1))+MIN(Payline!N$3/10,COUNTIF(N265:N267,$AU$1)),"")</f>
        <v/>
      </c>
      <c r="AZ265" s="46">
        <v>261</v>
      </c>
      <c r="BA265" s="43" t="str">
        <f>IF($I265&lt;C$14,MIN(Payline!J$5/10,COUNTIF(J263:J265,$BA$1))+MIN(Payline!J$4/10,COUNTIF(J264:J266,$BA$1))+MIN(Payline!J$3/10,COUNTIF(J265:J267,$BA$1)),"")</f>
        <v/>
      </c>
      <c r="BB265" s="43" t="str">
        <f>IF($I265&lt;D$14,MIN(Payline!K$5/10,COUNTIF(K263:K265,$BA$1))+MIN(Payline!K$4/10,COUNTIF(K264:K266,$BA$1))+MIN(Payline!K$3/10,COUNTIF(K265:K267,$BA$1)),"")</f>
        <v/>
      </c>
      <c r="BC265" s="43" t="str">
        <f>IF($I265&lt;E$14,MIN(Payline!L$5/10,COUNTIF(L263:L265,$BA$1))+MIN(Payline!L$4/10,COUNTIF(L264:L266,$BA$1))+MIN(Payline!L$3/10,COUNTIF(L265:L267,$BA$1)),"")</f>
        <v/>
      </c>
      <c r="BD265" s="43" t="str">
        <f>IF($I265&lt;F$14,MIN(Payline!M$5/10,COUNTIF(M263:M265,$BA$1))+MIN(Payline!M$4/10,COUNTIF(M264:M266,$BA$1))+MIN(Payline!M$3/10,COUNTIF(M265:M267,$BA$1)),"")</f>
        <v/>
      </c>
      <c r="BE265" s="43" t="str">
        <f>IF($I265&lt;G$14,MIN(Payline!N$5/10,COUNTIF(N263:N265,$BA$1))+MIN(Payline!N$4/10,COUNTIF(N264:N266,$BA$1))+MIN(Payline!N$3/10,COUNTIF(N265:N267,$BA$1)),"")</f>
        <v/>
      </c>
      <c r="BF265" s="46">
        <v>261</v>
      </c>
      <c r="BG265" s="43" t="str">
        <f>IF($I265&lt;C$14,MIN(Payline!J$5/10,COUNTIF(J263:J265,$BG$1))+MIN(Payline!J$4/10,COUNTIF(J264:J266,$BG$1))+MIN(Payline!J$3/10,COUNTIF(J265:J267,$BG$1)),"")</f>
        <v/>
      </c>
      <c r="BH265" s="43" t="str">
        <f>IF($I265&lt;D$14,MIN(Payline!K$5/10,COUNTIF(K263:K265,$BG$1))+MIN(Payline!K$4/10,COUNTIF(K264:K266,$BG$1))+MIN(Payline!K$3/10,COUNTIF(K265:K267,$BG$1)),"")</f>
        <v/>
      </c>
      <c r="BI265" s="43" t="str">
        <f>IF($I265&lt;E$14,MIN(Payline!L$5/10,COUNTIF(L263:L265,$BG$1))+MIN(Payline!L$4/10,COUNTIF(L264:L266,$BG$1))+MIN(Payline!L$3/10,COUNTIF(L265:L267,$BG$1)),"")</f>
        <v/>
      </c>
      <c r="BJ265" s="43" t="str">
        <f>IF($I265&lt;F$14,MIN(Payline!M$5/10,COUNTIF(M263:M265,$BG$1))+MIN(Payline!M$4/10,COUNTIF(M264:M266,$BG$1))+MIN(Payline!M$3/10,COUNTIF(M265:M267,$BG$1)),"")</f>
        <v/>
      </c>
      <c r="BK265" s="43" t="str">
        <f>IF($I265&lt;G$14,MIN(Payline!N$5/10,COUNTIF(N263:N265,$BG$1))+MIN(Payline!N$4/10,COUNTIF(N264:N266,$BG$1))+MIN(Payline!N$3/10,COUNTIF(N265:N267,$BG$1)),"")</f>
        <v/>
      </c>
      <c r="BL265" s="46">
        <v>261</v>
      </c>
      <c r="BM265" s="43" t="str">
        <f>IF($I265&lt;C$14,MIN(Payline!J$5/10,COUNTIF(J263:J265,$BM$1))+MIN(Payline!J$4/10,COUNTIF(J264:J266,$BM$1))+MIN(Payline!J$3/10,COUNTIF(J265:J267,$BM$1)),"")</f>
        <v/>
      </c>
      <c r="BN265" s="43" t="str">
        <f>IF($I265&lt;D$14,MIN(Payline!K$5/10,COUNTIF(K263:K265,$BM$1))+MIN(Payline!K$4/10,COUNTIF(K264:K266,$BM$1))+MIN(Payline!K$3/10,COUNTIF(K265:K267,$BM$1)),"")</f>
        <v/>
      </c>
      <c r="BO265" s="43" t="str">
        <f>IF($I265&lt;E$14,MIN(Payline!L$5/10,COUNTIF(L263:L265,$BM$1))+MIN(Payline!L$4/10,COUNTIF(L264:L266,$BM$1))+MIN(Payline!L$3/10,COUNTIF(L265:L267,$BM$1)),"")</f>
        <v/>
      </c>
      <c r="BP265" s="43" t="str">
        <f>IF($I265&lt;F$14,MIN(Payline!M$5/10,COUNTIF(M263:M265,$BM$1))+MIN(Payline!M$4/10,COUNTIF(M264:M266,$BM$1))+MIN(Payline!M$3/10,COUNTIF(M265:M267,$BM$1)),"")</f>
        <v/>
      </c>
      <c r="BQ265" s="161" t="str">
        <f>IF($I265&lt;G$14,MIN(Payline!N$5/10,COUNTIF(N263:N265,$BM$1))+MIN(Payline!N$4/10,COUNTIF(N264:N266,$BM$1))+MIN(Payline!N$3/10,COUNTIF(N265:N267,$BM$1)),"")</f>
        <v/>
      </c>
    </row>
    <row r="266" spans="9:69">
      <c r="I266" s="84">
        <v>262</v>
      </c>
      <c r="J266" s="83"/>
      <c r="K266" s="83"/>
      <c r="L266" s="83"/>
      <c r="M266" s="83"/>
      <c r="N266" s="83"/>
      <c r="P266" s="46">
        <v>262</v>
      </c>
      <c r="Q266" s="43" t="str">
        <f>IF($I266&lt;C$14,MIN(Payline!J$5/10,COUNTIF(J264:J266,$Q$1))+MIN(Payline!J$4/10,COUNTIF(J265:J267,$Q$1))+MIN(Payline!J$3/10,COUNTIF(J266:J268,$Q$1)),"")</f>
        <v/>
      </c>
      <c r="R266" s="43" t="str">
        <f>IF($I266&lt;D$14,MIN(Payline!K$5/10,COUNTIF(K264:K266,$Q$1))+MIN(Payline!K$4/10,COUNTIF(K265:K267,$Q$1))+MIN(Payline!K$3/10,COUNTIF(K266:K268,$Q$1)),"")</f>
        <v/>
      </c>
      <c r="S266" s="43" t="str">
        <f>IF($I266&lt;E$14,MIN(Payline!L$5/10,COUNTIF(L264:L266,$Q$1))+MIN(Payline!L$4/10,COUNTIF(L265:L267,$Q$1))+MIN(Payline!L$3/10,COUNTIF(L266:L268,$Q$1)),"")</f>
        <v/>
      </c>
      <c r="T266" s="43" t="str">
        <f>IF($I266&lt;F$14,MIN(Payline!M$5/10,COUNTIF(M264:M266,$Q$1))+MIN(Payline!M$4/10,COUNTIF(M265:M267,$Q$1))+MIN(Payline!M$3/10,COUNTIF(M266:M268,$Q$1)),"")</f>
        <v/>
      </c>
      <c r="U266" s="43" t="str">
        <f>IF($I266&lt;G$14,MIN(Payline!N$5/10,COUNTIF(N264:N266,$Q$1))+MIN(Payline!N$4/10,COUNTIF(N265:N267,$Q$1))+MIN(Payline!N$3/10,COUNTIF(N266:N268,$Q$1)),"")</f>
        <v/>
      </c>
      <c r="V266" s="46">
        <v>262</v>
      </c>
      <c r="W266" s="43" t="str">
        <f>IF($I266&lt;C$14,MIN(Payline!J$5/10,COUNTIF(J264:J266,$W$1))+MIN(Payline!J$4/10,COUNTIF(J265:J267,$W$1))+MIN(Payline!J$3/10,COUNTIF(J266:J268,$W$1)),"")</f>
        <v/>
      </c>
      <c r="X266" s="43" t="str">
        <f>IF($I266&lt;D$14,MIN(Payline!K$5/10,COUNTIF(K264:K266,$W$1))+MIN(Payline!K$4/10,COUNTIF(K265:K267,$W$1))+MIN(Payline!K$3/10,COUNTIF(K266:K268,$W$1)),"")</f>
        <v/>
      </c>
      <c r="Y266" s="43" t="str">
        <f>IF($I266&lt;E$14,MIN(Payline!L$5/10,COUNTIF(L264:L266,$W$1))+MIN(Payline!L$4/10,COUNTIF(L265:L267,$W$1))+MIN(Payline!L$3/10,COUNTIF(L266:L268,$W$1)),"")</f>
        <v/>
      </c>
      <c r="Z266" s="43" t="str">
        <f>IF($I266&lt;F$14,MIN(Payline!M$5/10,COUNTIF(M264:M266,$W$1))+MIN(Payline!M$4/10,COUNTIF(M265:M267,$W$1))+MIN(Payline!M$3/10,COUNTIF(M266:M268,$W$1)),"")</f>
        <v/>
      </c>
      <c r="AA266" s="43" t="str">
        <f>IF($I266&lt;G$14,MIN(Payline!N$5/10,COUNTIF(N264:N266,$W$1))+MIN(Payline!N$4/10,COUNTIF(N265:N267,$W$1))+MIN(Payline!N$3/10,COUNTIF(N266:N268,$W$1)),"")</f>
        <v/>
      </c>
      <c r="AB266" s="46">
        <v>262</v>
      </c>
      <c r="AC266" s="43" t="str">
        <f>IF($I266&lt;C$14,MIN(Payline!J$5/10,COUNTIF(J264:J266,$AC$1))+MIN(Payline!J$4/10,COUNTIF(J265:J267,$AC$1))+MIN(Payline!J$3/10,COUNTIF(J266:J268,$AC$1)),"")</f>
        <v/>
      </c>
      <c r="AD266" s="43" t="str">
        <f>IF($I266&lt;D$14,MIN(Payline!K$5/10,COUNTIF(K264:K266,$AC$1))+MIN(Payline!K$4/10,COUNTIF(K265:K267,$AC$1))+MIN(Payline!K$3/10,COUNTIF(K266:K268,$AC$1)),"")</f>
        <v/>
      </c>
      <c r="AE266" s="43" t="str">
        <f>IF($I266&lt;E$14,MIN(Payline!L$5/10,COUNTIF(L264:L266,$AC$1))+MIN(Payline!L$4/10,COUNTIF(L265:L267,$AC$1))+MIN(Payline!L$3/10,COUNTIF(L266:L268,$AC$1)),"")</f>
        <v/>
      </c>
      <c r="AF266" s="43" t="str">
        <f>IF($I266&lt;F$14,MIN(Payline!M$5/10,COUNTIF(M264:M266,$AC$1))+MIN(Payline!M$4/10,COUNTIF(M265:M267,$AC$1))+MIN(Payline!M$3/10,COUNTIF(M266:M268,$AC$1)),"")</f>
        <v/>
      </c>
      <c r="AG266" s="43" t="str">
        <f>IF($I266&lt;G$14,MIN(Payline!N$5/10,COUNTIF(N264:N266,$AC$1))+MIN(Payline!N$4/10,COUNTIF(N265:N267,$AC$1))+MIN(Payline!N$3/10,COUNTIF(N266:N268,$AC$1)),"")</f>
        <v/>
      </c>
      <c r="AH266" s="46">
        <v>262</v>
      </c>
      <c r="AI266" s="43" t="str">
        <f>IF($I266&lt;C$14,MIN(Payline!J$5/10,COUNTIF(J264:J266,$AI$1))+MIN(Payline!J$4/10,COUNTIF(J265:J267,$AI$1))+MIN(Payline!J$3/10,COUNTIF(J266:J268,$AI$1)),"")</f>
        <v/>
      </c>
      <c r="AJ266" s="43" t="str">
        <f>IF($I266&lt;D$14,MIN(Payline!K$5/10,COUNTIF(K264:K266,$AI$1))+MIN(Payline!K$4/10,COUNTIF(K265:K267,$AI$1))+MIN(Payline!K$3/10,COUNTIF(K266:K268,$AI$1)),"")</f>
        <v/>
      </c>
      <c r="AK266" s="43" t="str">
        <f>IF($I266&lt;E$14,MIN(Payline!L$5/10,COUNTIF(L264:L266,$AI$1))+MIN(Payline!L$4/10,COUNTIF(L265:L267,$AI$1))+MIN(Payline!L$3/10,COUNTIF(L266:L268,$AI$1)),"")</f>
        <v/>
      </c>
      <c r="AL266" s="43" t="str">
        <f>IF($I266&lt;F$14,MIN(Payline!M$5/10,COUNTIF(M264:M266,$AI$1))+MIN(Payline!M$4/10,COUNTIF(M265:M267,$AI$1))+MIN(Payline!M$3/10,COUNTIF(M266:M268,$AI$1)),"")</f>
        <v/>
      </c>
      <c r="AM266" s="43" t="str">
        <f>IF($I266&lt;G$14,MIN(Payline!N$5/10,COUNTIF(N264:N266,$AI$1))+MIN(Payline!N$4/10,COUNTIF(N265:N267,$AI$1))+MIN(Payline!N$3/10,COUNTIF(N266:N268,$AI$1)),"")</f>
        <v/>
      </c>
      <c r="AN266" s="46">
        <v>262</v>
      </c>
      <c r="AO266" s="43" t="str">
        <f>IF($I266&lt;C$14,MIN(Payline!J$5/10,COUNTIF(J264:J266,$AO$1))+MIN(Payline!J$4/10,COUNTIF(J265:J267,$AO$1))+MIN(Payline!J$3/10,COUNTIF(J266:J268,$AO$1)),"")</f>
        <v/>
      </c>
      <c r="AP266" s="43" t="str">
        <f>IF($I266&lt;D$14,MIN(Payline!K$5/10,COUNTIF(K264:K266,$AO$1))+MIN(Payline!K$4/10,COUNTIF(K265:K267,$AO$1))+MIN(Payline!K$3/10,COUNTIF(K266:K268,$AO$1)),"")</f>
        <v/>
      </c>
      <c r="AQ266" s="43" t="str">
        <f>IF($I266&lt;E$14,MIN(Payline!L$5/10,COUNTIF(L264:L266,$AO$1))+MIN(Payline!L$4/10,COUNTIF(L265:L267,$AO$1))+MIN(Payline!L$3/10,COUNTIF(L266:L268,$AO$1)),"")</f>
        <v/>
      </c>
      <c r="AR266" s="43" t="str">
        <f>IF($I266&lt;F$14,MIN(Payline!M$5/10,COUNTIF(M264:M266,$AO$1))+MIN(Payline!M$4/10,COUNTIF(M265:M267,$AO$1))+MIN(Payline!M$3/10,COUNTIF(M266:M268,$AO$1)),"")</f>
        <v/>
      </c>
      <c r="AS266" s="43" t="str">
        <f>IF($I266&lt;G$14,MIN(Payline!N$5/10,COUNTIF(N264:N266,$AO$1))+MIN(Payline!N$4/10,COUNTIF(N265:N267,$AO$1))+MIN(Payline!N$3/10,COUNTIF(N266:N268,$AO$1)),"")</f>
        <v/>
      </c>
      <c r="AT266" s="46">
        <v>262</v>
      </c>
      <c r="AU266" s="43" t="str">
        <f>IF($I266&lt;C$14,MIN(Payline!J$5/10,COUNTIF(J264:J266,$AU$1))+MIN(Payline!J$4/10,COUNTIF(J265:J267,$AU$1))+MIN(Payline!J$3/10,COUNTIF(J266:J268,$AU$1)),"")</f>
        <v/>
      </c>
      <c r="AV266" s="43" t="str">
        <f>IF($I266&lt;D$14,MIN(Payline!K$5/10,COUNTIF(K264:K266,$AU$1))+MIN(Payline!K$4/10,COUNTIF(K265:K267,$AU$1))+MIN(Payline!K$3/10,COUNTIF(K266:K268,$AU$1)),"")</f>
        <v/>
      </c>
      <c r="AW266" s="43" t="str">
        <f>IF($I266&lt;E$14,MIN(Payline!L$5/10,COUNTIF(L264:L266,$AU$1))+MIN(Payline!L$4/10,COUNTIF(L265:L267,$AU$1))+MIN(Payline!L$3/10,COUNTIF(L266:L268,$AU$1)),"")</f>
        <v/>
      </c>
      <c r="AX266" s="43" t="str">
        <f>IF($I266&lt;F$14,MIN(Payline!M$5/10,COUNTIF(M264:M266,$AU$1))+MIN(Payline!M$4/10,COUNTIF(M265:M267,$AU$1))+MIN(Payline!M$3/10,COUNTIF(M266:M268,$AU$1)),"")</f>
        <v/>
      </c>
      <c r="AY266" s="43" t="str">
        <f>IF($I266&lt;G$14,MIN(Payline!N$5/10,COUNTIF(N264:N266,$AU$1))+MIN(Payline!N$4/10,COUNTIF(N265:N267,$AU$1))+MIN(Payline!N$3/10,COUNTIF(N266:N268,$AU$1)),"")</f>
        <v/>
      </c>
      <c r="AZ266" s="46">
        <v>262</v>
      </c>
      <c r="BA266" s="43" t="str">
        <f>IF($I266&lt;C$14,MIN(Payline!J$5/10,COUNTIF(J264:J266,$BA$1))+MIN(Payline!J$4/10,COUNTIF(J265:J267,$BA$1))+MIN(Payline!J$3/10,COUNTIF(J266:J268,$BA$1)),"")</f>
        <v/>
      </c>
      <c r="BB266" s="43" t="str">
        <f>IF($I266&lt;D$14,MIN(Payline!K$5/10,COUNTIF(K264:K266,$BA$1))+MIN(Payline!K$4/10,COUNTIF(K265:K267,$BA$1))+MIN(Payline!K$3/10,COUNTIF(K266:K268,$BA$1)),"")</f>
        <v/>
      </c>
      <c r="BC266" s="43" t="str">
        <f>IF($I266&lt;E$14,MIN(Payline!L$5/10,COUNTIF(L264:L266,$BA$1))+MIN(Payline!L$4/10,COUNTIF(L265:L267,$BA$1))+MIN(Payline!L$3/10,COUNTIF(L266:L268,$BA$1)),"")</f>
        <v/>
      </c>
      <c r="BD266" s="43" t="str">
        <f>IF($I266&lt;F$14,MIN(Payline!M$5/10,COUNTIF(M264:M266,$BA$1))+MIN(Payline!M$4/10,COUNTIF(M265:M267,$BA$1))+MIN(Payline!M$3/10,COUNTIF(M266:M268,$BA$1)),"")</f>
        <v/>
      </c>
      <c r="BE266" s="43" t="str">
        <f>IF($I266&lt;G$14,MIN(Payline!N$5/10,COUNTIF(N264:N266,$BA$1))+MIN(Payline!N$4/10,COUNTIF(N265:N267,$BA$1))+MIN(Payline!N$3/10,COUNTIF(N266:N268,$BA$1)),"")</f>
        <v/>
      </c>
      <c r="BF266" s="46">
        <v>262</v>
      </c>
      <c r="BG266" s="43" t="str">
        <f>IF($I266&lt;C$14,MIN(Payline!J$5/10,COUNTIF(J264:J266,$BG$1))+MIN(Payline!J$4/10,COUNTIF(J265:J267,$BG$1))+MIN(Payline!J$3/10,COUNTIF(J266:J268,$BG$1)),"")</f>
        <v/>
      </c>
      <c r="BH266" s="43" t="str">
        <f>IF($I266&lt;D$14,MIN(Payline!K$5/10,COUNTIF(K264:K266,$BG$1))+MIN(Payline!K$4/10,COUNTIF(K265:K267,$BG$1))+MIN(Payline!K$3/10,COUNTIF(K266:K268,$BG$1)),"")</f>
        <v/>
      </c>
      <c r="BI266" s="43" t="str">
        <f>IF($I266&lt;E$14,MIN(Payline!L$5/10,COUNTIF(L264:L266,$BG$1))+MIN(Payline!L$4/10,COUNTIF(L265:L267,$BG$1))+MIN(Payline!L$3/10,COUNTIF(L266:L268,$BG$1)),"")</f>
        <v/>
      </c>
      <c r="BJ266" s="43" t="str">
        <f>IF($I266&lt;F$14,MIN(Payline!M$5/10,COUNTIF(M264:M266,$BG$1))+MIN(Payline!M$4/10,COUNTIF(M265:M267,$BG$1))+MIN(Payline!M$3/10,COUNTIF(M266:M268,$BG$1)),"")</f>
        <v/>
      </c>
      <c r="BK266" s="43" t="str">
        <f>IF($I266&lt;G$14,MIN(Payline!N$5/10,COUNTIF(N264:N266,$BG$1))+MIN(Payline!N$4/10,COUNTIF(N265:N267,$BG$1))+MIN(Payline!N$3/10,COUNTIF(N266:N268,$BG$1)),"")</f>
        <v/>
      </c>
      <c r="BL266" s="46">
        <v>262</v>
      </c>
      <c r="BM266" s="43" t="str">
        <f>IF($I266&lt;C$14,MIN(Payline!J$5/10,COUNTIF(J264:J266,$BM$1))+MIN(Payline!J$4/10,COUNTIF(J265:J267,$BM$1))+MIN(Payline!J$3/10,COUNTIF(J266:J268,$BM$1)),"")</f>
        <v/>
      </c>
      <c r="BN266" s="43" t="str">
        <f>IF($I266&lt;D$14,MIN(Payline!K$5/10,COUNTIF(K264:K266,$BM$1))+MIN(Payline!K$4/10,COUNTIF(K265:K267,$BM$1))+MIN(Payline!K$3/10,COUNTIF(K266:K268,$BM$1)),"")</f>
        <v/>
      </c>
      <c r="BO266" s="43" t="str">
        <f>IF($I266&lt;E$14,MIN(Payline!L$5/10,COUNTIF(L264:L266,$BM$1))+MIN(Payline!L$4/10,COUNTIF(L265:L267,$BM$1))+MIN(Payline!L$3/10,COUNTIF(L266:L268,$BM$1)),"")</f>
        <v/>
      </c>
      <c r="BP266" s="43" t="str">
        <f>IF($I266&lt;F$14,MIN(Payline!M$5/10,COUNTIF(M264:M266,$BM$1))+MIN(Payline!M$4/10,COUNTIF(M265:M267,$BM$1))+MIN(Payline!M$3/10,COUNTIF(M266:M268,$BM$1)),"")</f>
        <v/>
      </c>
      <c r="BQ266" s="161" t="str">
        <f>IF($I266&lt;G$14,MIN(Payline!N$5/10,COUNTIF(N264:N266,$BM$1))+MIN(Payline!N$4/10,COUNTIF(N265:N267,$BM$1))+MIN(Payline!N$3/10,COUNTIF(N266:N268,$BM$1)),"")</f>
        <v/>
      </c>
    </row>
    <row r="267" spans="9:69">
      <c r="I267" s="84">
        <v>263</v>
      </c>
      <c r="J267" s="83"/>
      <c r="K267" s="83"/>
      <c r="L267" s="83"/>
      <c r="M267" s="83"/>
      <c r="N267" s="83"/>
      <c r="P267" s="46">
        <v>263</v>
      </c>
      <c r="Q267" s="43" t="str">
        <f>IF($I267&lt;C$14,MIN(Payline!J$5/10,COUNTIF(J265:J267,$Q$1))+MIN(Payline!J$4/10,COUNTIF(J266:J268,$Q$1))+MIN(Payline!J$3/10,COUNTIF(J267:J269,$Q$1)),"")</f>
        <v/>
      </c>
      <c r="R267" s="43" t="str">
        <f>IF($I267&lt;D$14,MIN(Payline!K$5/10,COUNTIF(K265:K267,$Q$1))+MIN(Payline!K$4/10,COUNTIF(K266:K268,$Q$1))+MIN(Payline!K$3/10,COUNTIF(K267:K269,$Q$1)),"")</f>
        <v/>
      </c>
      <c r="S267" s="43" t="str">
        <f>IF($I267&lt;E$14,MIN(Payline!L$5/10,COUNTIF(L265:L267,$Q$1))+MIN(Payline!L$4/10,COUNTIF(L266:L268,$Q$1))+MIN(Payline!L$3/10,COUNTIF(L267:L269,$Q$1)),"")</f>
        <v/>
      </c>
      <c r="T267" s="43" t="str">
        <f>IF($I267&lt;F$14,MIN(Payline!M$5/10,COUNTIF(M265:M267,$Q$1))+MIN(Payline!M$4/10,COUNTIF(M266:M268,$Q$1))+MIN(Payline!M$3/10,COUNTIF(M267:M269,$Q$1)),"")</f>
        <v/>
      </c>
      <c r="U267" s="43" t="str">
        <f>IF($I267&lt;G$14,MIN(Payline!N$5/10,COUNTIF(N265:N267,$Q$1))+MIN(Payline!N$4/10,COUNTIF(N266:N268,$Q$1))+MIN(Payline!N$3/10,COUNTIF(N267:N269,$Q$1)),"")</f>
        <v/>
      </c>
      <c r="V267" s="46">
        <v>263</v>
      </c>
      <c r="W267" s="43" t="str">
        <f>IF($I267&lt;C$14,MIN(Payline!J$5/10,COUNTIF(J265:J267,$W$1))+MIN(Payline!J$4/10,COUNTIF(J266:J268,$W$1))+MIN(Payline!J$3/10,COUNTIF(J267:J269,$W$1)),"")</f>
        <v/>
      </c>
      <c r="X267" s="43" t="str">
        <f>IF($I267&lt;D$14,MIN(Payline!K$5/10,COUNTIF(K265:K267,$W$1))+MIN(Payline!K$4/10,COUNTIF(K266:K268,$W$1))+MIN(Payline!K$3/10,COUNTIF(K267:K269,$W$1)),"")</f>
        <v/>
      </c>
      <c r="Y267" s="43" t="str">
        <f>IF($I267&lt;E$14,MIN(Payline!L$5/10,COUNTIF(L265:L267,$W$1))+MIN(Payline!L$4/10,COUNTIF(L266:L268,$W$1))+MIN(Payline!L$3/10,COUNTIF(L267:L269,$W$1)),"")</f>
        <v/>
      </c>
      <c r="Z267" s="43" t="str">
        <f>IF($I267&lt;F$14,MIN(Payline!M$5/10,COUNTIF(M265:M267,$W$1))+MIN(Payline!M$4/10,COUNTIF(M266:M268,$W$1))+MIN(Payline!M$3/10,COUNTIF(M267:M269,$W$1)),"")</f>
        <v/>
      </c>
      <c r="AA267" s="43" t="str">
        <f>IF($I267&lt;G$14,MIN(Payline!N$5/10,COUNTIF(N265:N267,$W$1))+MIN(Payline!N$4/10,COUNTIF(N266:N268,$W$1))+MIN(Payline!N$3/10,COUNTIF(N267:N269,$W$1)),"")</f>
        <v/>
      </c>
      <c r="AB267" s="46">
        <v>263</v>
      </c>
      <c r="AC267" s="43" t="str">
        <f>IF($I267&lt;C$14,MIN(Payline!J$5/10,COUNTIF(J265:J267,$AC$1))+MIN(Payline!J$4/10,COUNTIF(J266:J268,$AC$1))+MIN(Payline!J$3/10,COUNTIF(J267:J269,$AC$1)),"")</f>
        <v/>
      </c>
      <c r="AD267" s="43" t="str">
        <f>IF($I267&lt;D$14,MIN(Payline!K$5/10,COUNTIF(K265:K267,$AC$1))+MIN(Payline!K$4/10,COUNTIF(K266:K268,$AC$1))+MIN(Payline!K$3/10,COUNTIF(K267:K269,$AC$1)),"")</f>
        <v/>
      </c>
      <c r="AE267" s="43" t="str">
        <f>IF($I267&lt;E$14,MIN(Payline!L$5/10,COUNTIF(L265:L267,$AC$1))+MIN(Payline!L$4/10,COUNTIF(L266:L268,$AC$1))+MIN(Payline!L$3/10,COUNTIF(L267:L269,$AC$1)),"")</f>
        <v/>
      </c>
      <c r="AF267" s="43" t="str">
        <f>IF($I267&lt;F$14,MIN(Payline!M$5/10,COUNTIF(M265:M267,$AC$1))+MIN(Payline!M$4/10,COUNTIF(M266:M268,$AC$1))+MIN(Payline!M$3/10,COUNTIF(M267:M269,$AC$1)),"")</f>
        <v/>
      </c>
      <c r="AG267" s="43" t="str">
        <f>IF($I267&lt;G$14,MIN(Payline!N$5/10,COUNTIF(N265:N267,$AC$1))+MIN(Payline!N$4/10,COUNTIF(N266:N268,$AC$1))+MIN(Payline!N$3/10,COUNTIF(N267:N269,$AC$1)),"")</f>
        <v/>
      </c>
      <c r="AH267" s="46">
        <v>263</v>
      </c>
      <c r="AI267" s="43" t="str">
        <f>IF($I267&lt;C$14,MIN(Payline!J$5/10,COUNTIF(J265:J267,$AI$1))+MIN(Payline!J$4/10,COUNTIF(J266:J268,$AI$1))+MIN(Payline!J$3/10,COUNTIF(J267:J269,$AI$1)),"")</f>
        <v/>
      </c>
      <c r="AJ267" s="43" t="str">
        <f>IF($I267&lt;D$14,MIN(Payline!K$5/10,COUNTIF(K265:K267,$AI$1))+MIN(Payline!K$4/10,COUNTIF(K266:K268,$AI$1))+MIN(Payline!K$3/10,COUNTIF(K267:K269,$AI$1)),"")</f>
        <v/>
      </c>
      <c r="AK267" s="43" t="str">
        <f>IF($I267&lt;E$14,MIN(Payline!L$5/10,COUNTIF(L265:L267,$AI$1))+MIN(Payline!L$4/10,COUNTIF(L266:L268,$AI$1))+MIN(Payline!L$3/10,COUNTIF(L267:L269,$AI$1)),"")</f>
        <v/>
      </c>
      <c r="AL267" s="43" t="str">
        <f>IF($I267&lt;F$14,MIN(Payline!M$5/10,COUNTIF(M265:M267,$AI$1))+MIN(Payline!M$4/10,COUNTIF(M266:M268,$AI$1))+MIN(Payline!M$3/10,COUNTIF(M267:M269,$AI$1)),"")</f>
        <v/>
      </c>
      <c r="AM267" s="43" t="str">
        <f>IF($I267&lt;G$14,MIN(Payline!N$5/10,COUNTIF(N265:N267,$AI$1))+MIN(Payline!N$4/10,COUNTIF(N266:N268,$AI$1))+MIN(Payline!N$3/10,COUNTIF(N267:N269,$AI$1)),"")</f>
        <v/>
      </c>
      <c r="AN267" s="46">
        <v>263</v>
      </c>
      <c r="AO267" s="43" t="str">
        <f>IF($I267&lt;C$14,MIN(Payline!J$5/10,COUNTIF(J265:J267,$AO$1))+MIN(Payline!J$4/10,COUNTIF(J266:J268,$AO$1))+MIN(Payline!J$3/10,COUNTIF(J267:J269,$AO$1)),"")</f>
        <v/>
      </c>
      <c r="AP267" s="43" t="str">
        <f>IF($I267&lt;D$14,MIN(Payline!K$5/10,COUNTIF(K265:K267,$AO$1))+MIN(Payline!K$4/10,COUNTIF(K266:K268,$AO$1))+MIN(Payline!K$3/10,COUNTIF(K267:K269,$AO$1)),"")</f>
        <v/>
      </c>
      <c r="AQ267" s="43" t="str">
        <f>IF($I267&lt;E$14,MIN(Payline!L$5/10,COUNTIF(L265:L267,$AO$1))+MIN(Payline!L$4/10,COUNTIF(L266:L268,$AO$1))+MIN(Payline!L$3/10,COUNTIF(L267:L269,$AO$1)),"")</f>
        <v/>
      </c>
      <c r="AR267" s="43" t="str">
        <f>IF($I267&lt;F$14,MIN(Payline!M$5/10,COUNTIF(M265:M267,$AO$1))+MIN(Payline!M$4/10,COUNTIF(M266:M268,$AO$1))+MIN(Payline!M$3/10,COUNTIF(M267:M269,$AO$1)),"")</f>
        <v/>
      </c>
      <c r="AS267" s="43" t="str">
        <f>IF($I267&lt;G$14,MIN(Payline!N$5/10,COUNTIF(N265:N267,$AO$1))+MIN(Payline!N$4/10,COUNTIF(N266:N268,$AO$1))+MIN(Payline!N$3/10,COUNTIF(N267:N269,$AO$1)),"")</f>
        <v/>
      </c>
      <c r="AT267" s="46">
        <v>263</v>
      </c>
      <c r="AU267" s="43" t="str">
        <f>IF($I267&lt;C$14,MIN(Payline!J$5/10,COUNTIF(J265:J267,$AU$1))+MIN(Payline!J$4/10,COUNTIF(J266:J268,$AU$1))+MIN(Payline!J$3/10,COUNTIF(J267:J269,$AU$1)),"")</f>
        <v/>
      </c>
      <c r="AV267" s="43" t="str">
        <f>IF($I267&lt;D$14,MIN(Payline!K$5/10,COUNTIF(K265:K267,$AU$1))+MIN(Payline!K$4/10,COUNTIF(K266:K268,$AU$1))+MIN(Payline!K$3/10,COUNTIF(K267:K269,$AU$1)),"")</f>
        <v/>
      </c>
      <c r="AW267" s="43" t="str">
        <f>IF($I267&lt;E$14,MIN(Payline!L$5/10,COUNTIF(L265:L267,$AU$1))+MIN(Payline!L$4/10,COUNTIF(L266:L268,$AU$1))+MIN(Payline!L$3/10,COUNTIF(L267:L269,$AU$1)),"")</f>
        <v/>
      </c>
      <c r="AX267" s="43" t="str">
        <f>IF($I267&lt;F$14,MIN(Payline!M$5/10,COUNTIF(M265:M267,$AU$1))+MIN(Payline!M$4/10,COUNTIF(M266:M268,$AU$1))+MIN(Payline!M$3/10,COUNTIF(M267:M269,$AU$1)),"")</f>
        <v/>
      </c>
      <c r="AY267" s="43" t="str">
        <f>IF($I267&lt;G$14,MIN(Payline!N$5/10,COUNTIF(N265:N267,$AU$1))+MIN(Payline!N$4/10,COUNTIF(N266:N268,$AU$1))+MIN(Payline!N$3/10,COUNTIF(N267:N269,$AU$1)),"")</f>
        <v/>
      </c>
      <c r="AZ267" s="46">
        <v>263</v>
      </c>
      <c r="BA267" s="43" t="str">
        <f>IF($I267&lt;C$14,MIN(Payline!J$5/10,COUNTIF(J265:J267,$BA$1))+MIN(Payline!J$4/10,COUNTIF(J266:J268,$BA$1))+MIN(Payline!J$3/10,COUNTIF(J267:J269,$BA$1)),"")</f>
        <v/>
      </c>
      <c r="BB267" s="43" t="str">
        <f>IF($I267&lt;D$14,MIN(Payline!K$5/10,COUNTIF(K265:K267,$BA$1))+MIN(Payline!K$4/10,COUNTIF(K266:K268,$BA$1))+MIN(Payline!K$3/10,COUNTIF(K267:K269,$BA$1)),"")</f>
        <v/>
      </c>
      <c r="BC267" s="43" t="str">
        <f>IF($I267&lt;E$14,MIN(Payline!L$5/10,COUNTIF(L265:L267,$BA$1))+MIN(Payline!L$4/10,COUNTIF(L266:L268,$BA$1))+MIN(Payline!L$3/10,COUNTIF(L267:L269,$BA$1)),"")</f>
        <v/>
      </c>
      <c r="BD267" s="43" t="str">
        <f>IF($I267&lt;F$14,MIN(Payline!M$5/10,COUNTIF(M265:M267,$BA$1))+MIN(Payline!M$4/10,COUNTIF(M266:M268,$BA$1))+MIN(Payline!M$3/10,COUNTIF(M267:M269,$BA$1)),"")</f>
        <v/>
      </c>
      <c r="BE267" s="43" t="str">
        <f>IF($I267&lt;G$14,MIN(Payline!N$5/10,COUNTIF(N265:N267,$BA$1))+MIN(Payline!N$4/10,COUNTIF(N266:N268,$BA$1))+MIN(Payline!N$3/10,COUNTIF(N267:N269,$BA$1)),"")</f>
        <v/>
      </c>
      <c r="BF267" s="46">
        <v>263</v>
      </c>
      <c r="BG267" s="43" t="str">
        <f>IF($I267&lt;C$14,MIN(Payline!J$5/10,COUNTIF(J265:J267,$BG$1))+MIN(Payline!J$4/10,COUNTIF(J266:J268,$BG$1))+MIN(Payline!J$3/10,COUNTIF(J267:J269,$BG$1)),"")</f>
        <v/>
      </c>
      <c r="BH267" s="43" t="str">
        <f>IF($I267&lt;D$14,MIN(Payline!K$5/10,COUNTIF(K265:K267,$BG$1))+MIN(Payline!K$4/10,COUNTIF(K266:K268,$BG$1))+MIN(Payline!K$3/10,COUNTIF(K267:K269,$BG$1)),"")</f>
        <v/>
      </c>
      <c r="BI267" s="43" t="str">
        <f>IF($I267&lt;E$14,MIN(Payline!L$5/10,COUNTIF(L265:L267,$BG$1))+MIN(Payline!L$4/10,COUNTIF(L266:L268,$BG$1))+MIN(Payline!L$3/10,COUNTIF(L267:L269,$BG$1)),"")</f>
        <v/>
      </c>
      <c r="BJ267" s="43" t="str">
        <f>IF($I267&lt;F$14,MIN(Payline!M$5/10,COUNTIF(M265:M267,$BG$1))+MIN(Payline!M$4/10,COUNTIF(M266:M268,$BG$1))+MIN(Payline!M$3/10,COUNTIF(M267:M269,$BG$1)),"")</f>
        <v/>
      </c>
      <c r="BK267" s="43" t="str">
        <f>IF($I267&lt;G$14,MIN(Payline!N$5/10,COUNTIF(N265:N267,$BG$1))+MIN(Payline!N$4/10,COUNTIF(N266:N268,$BG$1))+MIN(Payline!N$3/10,COUNTIF(N267:N269,$BG$1)),"")</f>
        <v/>
      </c>
      <c r="BL267" s="46">
        <v>263</v>
      </c>
      <c r="BM267" s="43" t="str">
        <f>IF($I267&lt;C$14,MIN(Payline!J$5/10,COUNTIF(J265:J267,$BM$1))+MIN(Payline!J$4/10,COUNTIF(J266:J268,$BM$1))+MIN(Payline!J$3/10,COUNTIF(J267:J269,$BM$1)),"")</f>
        <v/>
      </c>
      <c r="BN267" s="43" t="str">
        <f>IF($I267&lt;D$14,MIN(Payline!K$5/10,COUNTIF(K265:K267,$BM$1))+MIN(Payline!K$4/10,COUNTIF(K266:K268,$BM$1))+MIN(Payline!K$3/10,COUNTIF(K267:K269,$BM$1)),"")</f>
        <v/>
      </c>
      <c r="BO267" s="43" t="str">
        <f>IF($I267&lt;E$14,MIN(Payline!L$5/10,COUNTIF(L265:L267,$BM$1))+MIN(Payline!L$4/10,COUNTIF(L266:L268,$BM$1))+MIN(Payline!L$3/10,COUNTIF(L267:L269,$BM$1)),"")</f>
        <v/>
      </c>
      <c r="BP267" s="43" t="str">
        <f>IF($I267&lt;F$14,MIN(Payline!M$5/10,COUNTIF(M265:M267,$BM$1))+MIN(Payline!M$4/10,COUNTIF(M266:M268,$BM$1))+MIN(Payline!M$3/10,COUNTIF(M267:M269,$BM$1)),"")</f>
        <v/>
      </c>
      <c r="BQ267" s="161" t="str">
        <f>IF($I267&lt;G$14,MIN(Payline!N$5/10,COUNTIF(N265:N267,$BM$1))+MIN(Payline!N$4/10,COUNTIF(N266:N268,$BM$1))+MIN(Payline!N$3/10,COUNTIF(N267:N269,$BM$1)),"")</f>
        <v/>
      </c>
    </row>
    <row r="268" spans="9:69">
      <c r="I268" s="84">
        <v>264</v>
      </c>
      <c r="J268" s="83"/>
      <c r="K268" s="83"/>
      <c r="L268" s="83"/>
      <c r="M268" s="83"/>
      <c r="N268" s="83"/>
      <c r="P268" s="46">
        <v>264</v>
      </c>
      <c r="Q268" s="43" t="str">
        <f>IF($I268&lt;C$14,MIN(Payline!J$5/10,COUNTIF(J266:J268,$Q$1))+MIN(Payline!J$4/10,COUNTIF(J267:J269,$Q$1))+MIN(Payline!J$3/10,COUNTIF(J268:J270,$Q$1)),"")</f>
        <v/>
      </c>
      <c r="R268" s="43" t="str">
        <f>IF($I268&lt;D$14,MIN(Payline!K$5/10,COUNTIF(K266:K268,$Q$1))+MIN(Payline!K$4/10,COUNTIF(K267:K269,$Q$1))+MIN(Payline!K$3/10,COUNTIF(K268:K270,$Q$1)),"")</f>
        <v/>
      </c>
      <c r="S268" s="43" t="str">
        <f>IF($I268&lt;E$14,MIN(Payline!L$5/10,COUNTIF(L266:L268,$Q$1))+MIN(Payline!L$4/10,COUNTIF(L267:L269,$Q$1))+MIN(Payline!L$3/10,COUNTIF(L268:L270,$Q$1)),"")</f>
        <v/>
      </c>
      <c r="T268" s="43" t="str">
        <f>IF($I268&lt;F$14,MIN(Payline!M$5/10,COUNTIF(M266:M268,$Q$1))+MIN(Payline!M$4/10,COUNTIF(M267:M269,$Q$1))+MIN(Payline!M$3/10,COUNTIF(M268:M270,$Q$1)),"")</f>
        <v/>
      </c>
      <c r="U268" s="43" t="str">
        <f>IF($I268&lt;G$14,MIN(Payline!N$5/10,COUNTIF(N266:N268,$Q$1))+MIN(Payline!N$4/10,COUNTIF(N267:N269,$Q$1))+MIN(Payline!N$3/10,COUNTIF(N268:N270,$Q$1)),"")</f>
        <v/>
      </c>
      <c r="V268" s="46">
        <v>264</v>
      </c>
      <c r="W268" s="43" t="str">
        <f>IF($I268&lt;C$14,MIN(Payline!J$5/10,COUNTIF(J266:J268,$W$1))+MIN(Payline!J$4/10,COUNTIF(J267:J269,$W$1))+MIN(Payline!J$3/10,COUNTIF(J268:J270,$W$1)),"")</f>
        <v/>
      </c>
      <c r="X268" s="43" t="str">
        <f>IF($I268&lt;D$14,MIN(Payline!K$5/10,COUNTIF(K266:K268,$W$1))+MIN(Payline!K$4/10,COUNTIF(K267:K269,$W$1))+MIN(Payline!K$3/10,COUNTIF(K268:K270,$W$1)),"")</f>
        <v/>
      </c>
      <c r="Y268" s="43" t="str">
        <f>IF($I268&lt;E$14,MIN(Payline!L$5/10,COUNTIF(L266:L268,$W$1))+MIN(Payline!L$4/10,COUNTIF(L267:L269,$W$1))+MIN(Payline!L$3/10,COUNTIF(L268:L270,$W$1)),"")</f>
        <v/>
      </c>
      <c r="Z268" s="43" t="str">
        <f>IF($I268&lt;F$14,MIN(Payline!M$5/10,COUNTIF(M266:M268,$W$1))+MIN(Payline!M$4/10,COUNTIF(M267:M269,$W$1))+MIN(Payline!M$3/10,COUNTIF(M268:M270,$W$1)),"")</f>
        <v/>
      </c>
      <c r="AA268" s="43" t="str">
        <f>IF($I268&lt;G$14,MIN(Payline!N$5/10,COUNTIF(N266:N268,$W$1))+MIN(Payline!N$4/10,COUNTIF(N267:N269,$W$1))+MIN(Payline!N$3/10,COUNTIF(N268:N270,$W$1)),"")</f>
        <v/>
      </c>
      <c r="AB268" s="46">
        <v>264</v>
      </c>
      <c r="AC268" s="43" t="str">
        <f>IF($I268&lt;C$14,MIN(Payline!J$5/10,COUNTIF(J266:J268,$AC$1))+MIN(Payline!J$4/10,COUNTIF(J267:J269,$AC$1))+MIN(Payline!J$3/10,COUNTIF(J268:J270,$AC$1)),"")</f>
        <v/>
      </c>
      <c r="AD268" s="43" t="str">
        <f>IF($I268&lt;D$14,MIN(Payline!K$5/10,COUNTIF(K266:K268,$AC$1))+MIN(Payline!K$4/10,COUNTIF(K267:K269,$AC$1))+MIN(Payline!K$3/10,COUNTIF(K268:K270,$AC$1)),"")</f>
        <v/>
      </c>
      <c r="AE268" s="43" t="str">
        <f>IF($I268&lt;E$14,MIN(Payline!L$5/10,COUNTIF(L266:L268,$AC$1))+MIN(Payline!L$4/10,COUNTIF(L267:L269,$AC$1))+MIN(Payline!L$3/10,COUNTIF(L268:L270,$AC$1)),"")</f>
        <v/>
      </c>
      <c r="AF268" s="43" t="str">
        <f>IF($I268&lt;F$14,MIN(Payline!M$5/10,COUNTIF(M266:M268,$AC$1))+MIN(Payline!M$4/10,COUNTIF(M267:M269,$AC$1))+MIN(Payline!M$3/10,COUNTIF(M268:M270,$AC$1)),"")</f>
        <v/>
      </c>
      <c r="AG268" s="43" t="str">
        <f>IF($I268&lt;G$14,MIN(Payline!N$5/10,COUNTIF(N266:N268,$AC$1))+MIN(Payline!N$4/10,COUNTIF(N267:N269,$AC$1))+MIN(Payline!N$3/10,COUNTIF(N268:N270,$AC$1)),"")</f>
        <v/>
      </c>
      <c r="AH268" s="46">
        <v>264</v>
      </c>
      <c r="AI268" s="43" t="str">
        <f>IF($I268&lt;C$14,MIN(Payline!J$5/10,COUNTIF(J266:J268,$AI$1))+MIN(Payline!J$4/10,COUNTIF(J267:J269,$AI$1))+MIN(Payline!J$3/10,COUNTIF(J268:J270,$AI$1)),"")</f>
        <v/>
      </c>
      <c r="AJ268" s="43" t="str">
        <f>IF($I268&lt;D$14,MIN(Payline!K$5/10,COUNTIF(K266:K268,$AI$1))+MIN(Payline!K$4/10,COUNTIF(K267:K269,$AI$1))+MIN(Payline!K$3/10,COUNTIF(K268:K270,$AI$1)),"")</f>
        <v/>
      </c>
      <c r="AK268" s="43" t="str">
        <f>IF($I268&lt;E$14,MIN(Payline!L$5/10,COUNTIF(L266:L268,$AI$1))+MIN(Payline!L$4/10,COUNTIF(L267:L269,$AI$1))+MIN(Payline!L$3/10,COUNTIF(L268:L270,$AI$1)),"")</f>
        <v/>
      </c>
      <c r="AL268" s="43" t="str">
        <f>IF($I268&lt;F$14,MIN(Payline!M$5/10,COUNTIF(M266:M268,$AI$1))+MIN(Payline!M$4/10,COUNTIF(M267:M269,$AI$1))+MIN(Payline!M$3/10,COUNTIF(M268:M270,$AI$1)),"")</f>
        <v/>
      </c>
      <c r="AM268" s="43" t="str">
        <f>IF($I268&lt;G$14,MIN(Payline!N$5/10,COUNTIF(N266:N268,$AI$1))+MIN(Payline!N$4/10,COUNTIF(N267:N269,$AI$1))+MIN(Payline!N$3/10,COUNTIF(N268:N270,$AI$1)),"")</f>
        <v/>
      </c>
      <c r="AN268" s="46">
        <v>264</v>
      </c>
      <c r="AO268" s="43" t="str">
        <f>IF($I268&lt;C$14,MIN(Payline!J$5/10,COUNTIF(J266:J268,$AO$1))+MIN(Payline!J$4/10,COUNTIF(J267:J269,$AO$1))+MIN(Payline!J$3/10,COUNTIF(J268:J270,$AO$1)),"")</f>
        <v/>
      </c>
      <c r="AP268" s="43" t="str">
        <f>IF($I268&lt;D$14,MIN(Payline!K$5/10,COUNTIF(K266:K268,$AO$1))+MIN(Payline!K$4/10,COUNTIF(K267:K269,$AO$1))+MIN(Payline!K$3/10,COUNTIF(K268:K270,$AO$1)),"")</f>
        <v/>
      </c>
      <c r="AQ268" s="43" t="str">
        <f>IF($I268&lt;E$14,MIN(Payline!L$5/10,COUNTIF(L266:L268,$AO$1))+MIN(Payline!L$4/10,COUNTIF(L267:L269,$AO$1))+MIN(Payline!L$3/10,COUNTIF(L268:L270,$AO$1)),"")</f>
        <v/>
      </c>
      <c r="AR268" s="43" t="str">
        <f>IF($I268&lt;F$14,MIN(Payline!M$5/10,COUNTIF(M266:M268,$AO$1))+MIN(Payline!M$4/10,COUNTIF(M267:M269,$AO$1))+MIN(Payline!M$3/10,COUNTIF(M268:M270,$AO$1)),"")</f>
        <v/>
      </c>
      <c r="AS268" s="43" t="str">
        <f>IF($I268&lt;G$14,MIN(Payline!N$5/10,COUNTIF(N266:N268,$AO$1))+MIN(Payline!N$4/10,COUNTIF(N267:N269,$AO$1))+MIN(Payline!N$3/10,COUNTIF(N268:N270,$AO$1)),"")</f>
        <v/>
      </c>
      <c r="AT268" s="46">
        <v>264</v>
      </c>
      <c r="AU268" s="43" t="str">
        <f>IF($I268&lt;C$14,MIN(Payline!J$5/10,COUNTIF(J266:J268,$AU$1))+MIN(Payline!J$4/10,COUNTIF(J267:J269,$AU$1))+MIN(Payline!J$3/10,COUNTIF(J268:J270,$AU$1)),"")</f>
        <v/>
      </c>
      <c r="AV268" s="43" t="str">
        <f>IF($I268&lt;D$14,MIN(Payline!K$5/10,COUNTIF(K266:K268,$AU$1))+MIN(Payline!K$4/10,COUNTIF(K267:K269,$AU$1))+MIN(Payline!K$3/10,COUNTIF(K268:K270,$AU$1)),"")</f>
        <v/>
      </c>
      <c r="AW268" s="43" t="str">
        <f>IF($I268&lt;E$14,MIN(Payline!L$5/10,COUNTIF(L266:L268,$AU$1))+MIN(Payline!L$4/10,COUNTIF(L267:L269,$AU$1))+MIN(Payline!L$3/10,COUNTIF(L268:L270,$AU$1)),"")</f>
        <v/>
      </c>
      <c r="AX268" s="43" t="str">
        <f>IF($I268&lt;F$14,MIN(Payline!M$5/10,COUNTIF(M266:M268,$AU$1))+MIN(Payline!M$4/10,COUNTIF(M267:M269,$AU$1))+MIN(Payline!M$3/10,COUNTIF(M268:M270,$AU$1)),"")</f>
        <v/>
      </c>
      <c r="AY268" s="43" t="str">
        <f>IF($I268&lt;G$14,MIN(Payline!N$5/10,COUNTIF(N266:N268,$AU$1))+MIN(Payline!N$4/10,COUNTIF(N267:N269,$AU$1))+MIN(Payline!N$3/10,COUNTIF(N268:N270,$AU$1)),"")</f>
        <v/>
      </c>
      <c r="AZ268" s="46">
        <v>264</v>
      </c>
      <c r="BA268" s="43" t="str">
        <f>IF($I268&lt;C$14,MIN(Payline!J$5/10,COUNTIF(J266:J268,$BA$1))+MIN(Payline!J$4/10,COUNTIF(J267:J269,$BA$1))+MIN(Payline!J$3/10,COUNTIF(J268:J270,$BA$1)),"")</f>
        <v/>
      </c>
      <c r="BB268" s="43" t="str">
        <f>IF($I268&lt;D$14,MIN(Payline!K$5/10,COUNTIF(K266:K268,$BA$1))+MIN(Payline!K$4/10,COUNTIF(K267:K269,$BA$1))+MIN(Payline!K$3/10,COUNTIF(K268:K270,$BA$1)),"")</f>
        <v/>
      </c>
      <c r="BC268" s="43" t="str">
        <f>IF($I268&lt;E$14,MIN(Payline!L$5/10,COUNTIF(L266:L268,$BA$1))+MIN(Payline!L$4/10,COUNTIF(L267:L269,$BA$1))+MIN(Payline!L$3/10,COUNTIF(L268:L270,$BA$1)),"")</f>
        <v/>
      </c>
      <c r="BD268" s="43" t="str">
        <f>IF($I268&lt;F$14,MIN(Payline!M$5/10,COUNTIF(M266:M268,$BA$1))+MIN(Payline!M$4/10,COUNTIF(M267:M269,$BA$1))+MIN(Payline!M$3/10,COUNTIF(M268:M270,$BA$1)),"")</f>
        <v/>
      </c>
      <c r="BE268" s="43" t="str">
        <f>IF($I268&lt;G$14,MIN(Payline!N$5/10,COUNTIF(N266:N268,$BA$1))+MIN(Payline!N$4/10,COUNTIF(N267:N269,$BA$1))+MIN(Payline!N$3/10,COUNTIF(N268:N270,$BA$1)),"")</f>
        <v/>
      </c>
      <c r="BF268" s="46">
        <v>264</v>
      </c>
      <c r="BG268" s="43" t="str">
        <f>IF($I268&lt;C$14,MIN(Payline!J$5/10,COUNTIF(J266:J268,$BG$1))+MIN(Payline!J$4/10,COUNTIF(J267:J269,$BG$1))+MIN(Payline!J$3/10,COUNTIF(J268:J270,$BG$1)),"")</f>
        <v/>
      </c>
      <c r="BH268" s="43" t="str">
        <f>IF($I268&lt;D$14,MIN(Payline!K$5/10,COUNTIF(K266:K268,$BG$1))+MIN(Payline!K$4/10,COUNTIF(K267:K269,$BG$1))+MIN(Payline!K$3/10,COUNTIF(K268:K270,$BG$1)),"")</f>
        <v/>
      </c>
      <c r="BI268" s="43" t="str">
        <f>IF($I268&lt;E$14,MIN(Payline!L$5/10,COUNTIF(L266:L268,$BG$1))+MIN(Payline!L$4/10,COUNTIF(L267:L269,$BG$1))+MIN(Payline!L$3/10,COUNTIF(L268:L270,$BG$1)),"")</f>
        <v/>
      </c>
      <c r="BJ268" s="43" t="str">
        <f>IF($I268&lt;F$14,MIN(Payline!M$5/10,COUNTIF(M266:M268,$BG$1))+MIN(Payline!M$4/10,COUNTIF(M267:M269,$BG$1))+MIN(Payline!M$3/10,COUNTIF(M268:M270,$BG$1)),"")</f>
        <v/>
      </c>
      <c r="BK268" s="43" t="str">
        <f>IF($I268&lt;G$14,MIN(Payline!N$5/10,COUNTIF(N266:N268,$BG$1))+MIN(Payline!N$4/10,COUNTIF(N267:N269,$BG$1))+MIN(Payline!N$3/10,COUNTIF(N268:N270,$BG$1)),"")</f>
        <v/>
      </c>
      <c r="BL268" s="46">
        <v>264</v>
      </c>
      <c r="BM268" s="43" t="str">
        <f>IF($I268&lt;C$14,MIN(Payline!J$5/10,COUNTIF(J266:J268,$BM$1))+MIN(Payline!J$4/10,COUNTIF(J267:J269,$BM$1))+MIN(Payline!J$3/10,COUNTIF(J268:J270,$BM$1)),"")</f>
        <v/>
      </c>
      <c r="BN268" s="43" t="str">
        <f>IF($I268&lt;D$14,MIN(Payline!K$5/10,COUNTIF(K266:K268,$BM$1))+MIN(Payline!K$4/10,COUNTIF(K267:K269,$BM$1))+MIN(Payline!K$3/10,COUNTIF(K268:K270,$BM$1)),"")</f>
        <v/>
      </c>
      <c r="BO268" s="43" t="str">
        <f>IF($I268&lt;E$14,MIN(Payline!L$5/10,COUNTIF(L266:L268,$BM$1))+MIN(Payline!L$4/10,COUNTIF(L267:L269,$BM$1))+MIN(Payline!L$3/10,COUNTIF(L268:L270,$BM$1)),"")</f>
        <v/>
      </c>
      <c r="BP268" s="43" t="str">
        <f>IF($I268&lt;F$14,MIN(Payline!M$5/10,COUNTIF(M266:M268,$BM$1))+MIN(Payline!M$4/10,COUNTIF(M267:M269,$BM$1))+MIN(Payline!M$3/10,COUNTIF(M268:M270,$BM$1)),"")</f>
        <v/>
      </c>
      <c r="BQ268" s="161" t="str">
        <f>IF($I268&lt;G$14,MIN(Payline!N$5/10,COUNTIF(N266:N268,$BM$1))+MIN(Payline!N$4/10,COUNTIF(N267:N269,$BM$1))+MIN(Payline!N$3/10,COUNTIF(N268:N270,$BM$1)),"")</f>
        <v/>
      </c>
    </row>
    <row r="269" spans="9:69">
      <c r="I269" s="84">
        <v>265</v>
      </c>
      <c r="J269" s="83"/>
      <c r="K269" s="83"/>
      <c r="L269" s="83"/>
      <c r="M269" s="83"/>
      <c r="N269" s="83"/>
      <c r="P269" s="46">
        <v>265</v>
      </c>
      <c r="Q269" s="43" t="str">
        <f>IF($I269&lt;C$14,MIN(Payline!J$5/10,COUNTIF(J267:J269,$Q$1))+MIN(Payline!J$4/10,COUNTIF(J268:J270,$Q$1))+MIN(Payline!J$3/10,COUNTIF(J269:J271,$Q$1)),"")</f>
        <v/>
      </c>
      <c r="R269" s="43" t="str">
        <f>IF($I269&lt;D$14,MIN(Payline!K$5/10,COUNTIF(K267:K269,$Q$1))+MIN(Payline!K$4/10,COUNTIF(K268:K270,$Q$1))+MIN(Payline!K$3/10,COUNTIF(K269:K271,$Q$1)),"")</f>
        <v/>
      </c>
      <c r="S269" s="43" t="str">
        <f>IF($I269&lt;E$14,MIN(Payline!L$5/10,COUNTIF(L267:L269,$Q$1))+MIN(Payline!L$4/10,COUNTIF(L268:L270,$Q$1))+MIN(Payline!L$3/10,COUNTIF(L269:L271,$Q$1)),"")</f>
        <v/>
      </c>
      <c r="T269" s="43" t="str">
        <f>IF($I269&lt;F$14,MIN(Payline!M$5/10,COUNTIF(M267:M269,$Q$1))+MIN(Payline!M$4/10,COUNTIF(M268:M270,$Q$1))+MIN(Payline!M$3/10,COUNTIF(M269:M271,$Q$1)),"")</f>
        <v/>
      </c>
      <c r="U269" s="43" t="str">
        <f>IF($I269&lt;G$14,MIN(Payline!N$5/10,COUNTIF(N267:N269,$Q$1))+MIN(Payline!N$4/10,COUNTIF(N268:N270,$Q$1))+MIN(Payline!N$3/10,COUNTIF(N269:N271,$Q$1)),"")</f>
        <v/>
      </c>
      <c r="V269" s="46">
        <v>265</v>
      </c>
      <c r="W269" s="43" t="str">
        <f>IF($I269&lt;C$14,MIN(Payline!J$5/10,COUNTIF(J267:J269,$W$1))+MIN(Payline!J$4/10,COUNTIF(J268:J270,$W$1))+MIN(Payline!J$3/10,COUNTIF(J269:J271,$W$1)),"")</f>
        <v/>
      </c>
      <c r="X269" s="43" t="str">
        <f>IF($I269&lt;D$14,MIN(Payline!K$5/10,COUNTIF(K267:K269,$W$1))+MIN(Payline!K$4/10,COUNTIF(K268:K270,$W$1))+MIN(Payline!K$3/10,COUNTIF(K269:K271,$W$1)),"")</f>
        <v/>
      </c>
      <c r="Y269" s="43" t="str">
        <f>IF($I269&lt;E$14,MIN(Payline!L$5/10,COUNTIF(L267:L269,$W$1))+MIN(Payline!L$4/10,COUNTIF(L268:L270,$W$1))+MIN(Payline!L$3/10,COUNTIF(L269:L271,$W$1)),"")</f>
        <v/>
      </c>
      <c r="Z269" s="43" t="str">
        <f>IF($I269&lt;F$14,MIN(Payline!M$5/10,COUNTIF(M267:M269,$W$1))+MIN(Payline!M$4/10,COUNTIF(M268:M270,$W$1))+MIN(Payline!M$3/10,COUNTIF(M269:M271,$W$1)),"")</f>
        <v/>
      </c>
      <c r="AA269" s="43" t="str">
        <f>IF($I269&lt;G$14,MIN(Payline!N$5/10,COUNTIF(N267:N269,$W$1))+MIN(Payline!N$4/10,COUNTIF(N268:N270,$W$1))+MIN(Payline!N$3/10,COUNTIF(N269:N271,$W$1)),"")</f>
        <v/>
      </c>
      <c r="AB269" s="46">
        <v>265</v>
      </c>
      <c r="AC269" s="43" t="str">
        <f>IF($I269&lt;C$14,MIN(Payline!J$5/10,COUNTIF(J267:J269,$AC$1))+MIN(Payline!J$4/10,COUNTIF(J268:J270,$AC$1))+MIN(Payline!J$3/10,COUNTIF(J269:J271,$AC$1)),"")</f>
        <v/>
      </c>
      <c r="AD269" s="43" t="str">
        <f>IF($I269&lt;D$14,MIN(Payline!K$5/10,COUNTIF(K267:K269,$AC$1))+MIN(Payline!K$4/10,COUNTIF(K268:K270,$AC$1))+MIN(Payline!K$3/10,COUNTIF(K269:K271,$AC$1)),"")</f>
        <v/>
      </c>
      <c r="AE269" s="43" t="str">
        <f>IF($I269&lt;E$14,MIN(Payline!L$5/10,COUNTIF(L267:L269,$AC$1))+MIN(Payline!L$4/10,COUNTIF(L268:L270,$AC$1))+MIN(Payline!L$3/10,COUNTIF(L269:L271,$AC$1)),"")</f>
        <v/>
      </c>
      <c r="AF269" s="43" t="str">
        <f>IF($I269&lt;F$14,MIN(Payline!M$5/10,COUNTIF(M267:M269,$AC$1))+MIN(Payline!M$4/10,COUNTIF(M268:M270,$AC$1))+MIN(Payline!M$3/10,COUNTIF(M269:M271,$AC$1)),"")</f>
        <v/>
      </c>
      <c r="AG269" s="43" t="str">
        <f>IF($I269&lt;G$14,MIN(Payline!N$5/10,COUNTIF(N267:N269,$AC$1))+MIN(Payline!N$4/10,COUNTIF(N268:N270,$AC$1))+MIN(Payline!N$3/10,COUNTIF(N269:N271,$AC$1)),"")</f>
        <v/>
      </c>
      <c r="AH269" s="46">
        <v>265</v>
      </c>
      <c r="AI269" s="43" t="str">
        <f>IF($I269&lt;C$14,MIN(Payline!J$5/10,COUNTIF(J267:J269,$AI$1))+MIN(Payline!J$4/10,COUNTIF(J268:J270,$AI$1))+MIN(Payline!J$3/10,COUNTIF(J269:J271,$AI$1)),"")</f>
        <v/>
      </c>
      <c r="AJ269" s="43" t="str">
        <f>IF($I269&lt;D$14,MIN(Payline!K$5/10,COUNTIF(K267:K269,$AI$1))+MIN(Payline!K$4/10,COUNTIF(K268:K270,$AI$1))+MIN(Payline!K$3/10,COUNTIF(K269:K271,$AI$1)),"")</f>
        <v/>
      </c>
      <c r="AK269" s="43" t="str">
        <f>IF($I269&lt;E$14,MIN(Payline!L$5/10,COUNTIF(L267:L269,$AI$1))+MIN(Payline!L$4/10,COUNTIF(L268:L270,$AI$1))+MIN(Payline!L$3/10,COUNTIF(L269:L271,$AI$1)),"")</f>
        <v/>
      </c>
      <c r="AL269" s="43" t="str">
        <f>IF($I269&lt;F$14,MIN(Payline!M$5/10,COUNTIF(M267:M269,$AI$1))+MIN(Payline!M$4/10,COUNTIF(M268:M270,$AI$1))+MIN(Payline!M$3/10,COUNTIF(M269:M271,$AI$1)),"")</f>
        <v/>
      </c>
      <c r="AM269" s="43" t="str">
        <f>IF($I269&lt;G$14,MIN(Payline!N$5/10,COUNTIF(N267:N269,$AI$1))+MIN(Payline!N$4/10,COUNTIF(N268:N270,$AI$1))+MIN(Payline!N$3/10,COUNTIF(N269:N271,$AI$1)),"")</f>
        <v/>
      </c>
      <c r="AN269" s="46">
        <v>265</v>
      </c>
      <c r="AO269" s="43" t="str">
        <f>IF($I269&lt;C$14,MIN(Payline!J$5/10,COUNTIF(J267:J269,$AO$1))+MIN(Payline!J$4/10,COUNTIF(J268:J270,$AO$1))+MIN(Payline!J$3/10,COUNTIF(J269:J271,$AO$1)),"")</f>
        <v/>
      </c>
      <c r="AP269" s="43" t="str">
        <f>IF($I269&lt;D$14,MIN(Payline!K$5/10,COUNTIF(K267:K269,$AO$1))+MIN(Payline!K$4/10,COUNTIF(K268:K270,$AO$1))+MIN(Payline!K$3/10,COUNTIF(K269:K271,$AO$1)),"")</f>
        <v/>
      </c>
      <c r="AQ269" s="43" t="str">
        <f>IF($I269&lt;E$14,MIN(Payline!L$5/10,COUNTIF(L267:L269,$AO$1))+MIN(Payline!L$4/10,COUNTIF(L268:L270,$AO$1))+MIN(Payline!L$3/10,COUNTIF(L269:L271,$AO$1)),"")</f>
        <v/>
      </c>
      <c r="AR269" s="43" t="str">
        <f>IF($I269&lt;F$14,MIN(Payline!M$5/10,COUNTIF(M267:M269,$AO$1))+MIN(Payline!M$4/10,COUNTIF(M268:M270,$AO$1))+MIN(Payline!M$3/10,COUNTIF(M269:M271,$AO$1)),"")</f>
        <v/>
      </c>
      <c r="AS269" s="43" t="str">
        <f>IF($I269&lt;G$14,MIN(Payline!N$5/10,COUNTIF(N267:N269,$AO$1))+MIN(Payline!N$4/10,COUNTIF(N268:N270,$AO$1))+MIN(Payline!N$3/10,COUNTIF(N269:N271,$AO$1)),"")</f>
        <v/>
      </c>
      <c r="AT269" s="46">
        <v>265</v>
      </c>
      <c r="AU269" s="43" t="str">
        <f>IF($I269&lt;C$14,MIN(Payline!J$5/10,COUNTIF(J267:J269,$AU$1))+MIN(Payline!J$4/10,COUNTIF(J268:J270,$AU$1))+MIN(Payline!J$3/10,COUNTIF(J269:J271,$AU$1)),"")</f>
        <v/>
      </c>
      <c r="AV269" s="43" t="str">
        <f>IF($I269&lt;D$14,MIN(Payline!K$5/10,COUNTIF(K267:K269,$AU$1))+MIN(Payline!K$4/10,COUNTIF(K268:K270,$AU$1))+MIN(Payline!K$3/10,COUNTIF(K269:K271,$AU$1)),"")</f>
        <v/>
      </c>
      <c r="AW269" s="43" t="str">
        <f>IF($I269&lt;E$14,MIN(Payline!L$5/10,COUNTIF(L267:L269,$AU$1))+MIN(Payline!L$4/10,COUNTIF(L268:L270,$AU$1))+MIN(Payline!L$3/10,COUNTIF(L269:L271,$AU$1)),"")</f>
        <v/>
      </c>
      <c r="AX269" s="43" t="str">
        <f>IF($I269&lt;F$14,MIN(Payline!M$5/10,COUNTIF(M267:M269,$AU$1))+MIN(Payline!M$4/10,COUNTIF(M268:M270,$AU$1))+MIN(Payline!M$3/10,COUNTIF(M269:M271,$AU$1)),"")</f>
        <v/>
      </c>
      <c r="AY269" s="43" t="str">
        <f>IF($I269&lt;G$14,MIN(Payline!N$5/10,COUNTIF(N267:N269,$AU$1))+MIN(Payline!N$4/10,COUNTIF(N268:N270,$AU$1))+MIN(Payline!N$3/10,COUNTIF(N269:N271,$AU$1)),"")</f>
        <v/>
      </c>
      <c r="AZ269" s="46">
        <v>265</v>
      </c>
      <c r="BA269" s="43" t="str">
        <f>IF($I269&lt;C$14,MIN(Payline!J$5/10,COUNTIF(J267:J269,$BA$1))+MIN(Payline!J$4/10,COUNTIF(J268:J270,$BA$1))+MIN(Payline!J$3/10,COUNTIF(J269:J271,$BA$1)),"")</f>
        <v/>
      </c>
      <c r="BB269" s="43" t="str">
        <f>IF($I269&lt;D$14,MIN(Payline!K$5/10,COUNTIF(K267:K269,$BA$1))+MIN(Payline!K$4/10,COUNTIF(K268:K270,$BA$1))+MIN(Payline!K$3/10,COUNTIF(K269:K271,$BA$1)),"")</f>
        <v/>
      </c>
      <c r="BC269" s="43" t="str">
        <f>IF($I269&lt;E$14,MIN(Payline!L$5/10,COUNTIF(L267:L269,$BA$1))+MIN(Payline!L$4/10,COUNTIF(L268:L270,$BA$1))+MIN(Payline!L$3/10,COUNTIF(L269:L271,$BA$1)),"")</f>
        <v/>
      </c>
      <c r="BD269" s="43" t="str">
        <f>IF($I269&lt;F$14,MIN(Payline!M$5/10,COUNTIF(M267:M269,$BA$1))+MIN(Payline!M$4/10,COUNTIF(M268:M270,$BA$1))+MIN(Payline!M$3/10,COUNTIF(M269:M271,$BA$1)),"")</f>
        <v/>
      </c>
      <c r="BE269" s="43" t="str">
        <f>IF($I269&lt;G$14,MIN(Payline!N$5/10,COUNTIF(N267:N269,$BA$1))+MIN(Payline!N$4/10,COUNTIF(N268:N270,$BA$1))+MIN(Payline!N$3/10,COUNTIF(N269:N271,$BA$1)),"")</f>
        <v/>
      </c>
      <c r="BF269" s="46">
        <v>265</v>
      </c>
      <c r="BG269" s="43" t="str">
        <f>IF($I269&lt;C$14,MIN(Payline!J$5/10,COUNTIF(J267:J269,$BG$1))+MIN(Payline!J$4/10,COUNTIF(J268:J270,$BG$1))+MIN(Payline!J$3/10,COUNTIF(J269:J271,$BG$1)),"")</f>
        <v/>
      </c>
      <c r="BH269" s="43" t="str">
        <f>IF($I269&lt;D$14,MIN(Payline!K$5/10,COUNTIF(K267:K269,$BG$1))+MIN(Payline!K$4/10,COUNTIF(K268:K270,$BG$1))+MIN(Payline!K$3/10,COUNTIF(K269:K271,$BG$1)),"")</f>
        <v/>
      </c>
      <c r="BI269" s="43" t="str">
        <f>IF($I269&lt;E$14,MIN(Payline!L$5/10,COUNTIF(L267:L269,$BG$1))+MIN(Payline!L$4/10,COUNTIF(L268:L270,$BG$1))+MIN(Payline!L$3/10,COUNTIF(L269:L271,$BG$1)),"")</f>
        <v/>
      </c>
      <c r="BJ269" s="43" t="str">
        <f>IF($I269&lt;F$14,MIN(Payline!M$5/10,COUNTIF(M267:M269,$BG$1))+MIN(Payline!M$4/10,COUNTIF(M268:M270,$BG$1))+MIN(Payline!M$3/10,COUNTIF(M269:M271,$BG$1)),"")</f>
        <v/>
      </c>
      <c r="BK269" s="43" t="str">
        <f>IF($I269&lt;G$14,MIN(Payline!N$5/10,COUNTIF(N267:N269,$BG$1))+MIN(Payline!N$4/10,COUNTIF(N268:N270,$BG$1))+MIN(Payline!N$3/10,COUNTIF(N269:N271,$BG$1)),"")</f>
        <v/>
      </c>
      <c r="BL269" s="46">
        <v>265</v>
      </c>
      <c r="BM269" s="43" t="str">
        <f>IF($I269&lt;C$14,MIN(Payline!J$5/10,COUNTIF(J267:J269,$BM$1))+MIN(Payline!J$4/10,COUNTIF(J268:J270,$BM$1))+MIN(Payline!J$3/10,COUNTIF(J269:J271,$BM$1)),"")</f>
        <v/>
      </c>
      <c r="BN269" s="43" t="str">
        <f>IF($I269&lt;D$14,MIN(Payline!K$5/10,COUNTIF(K267:K269,$BM$1))+MIN(Payline!K$4/10,COUNTIF(K268:K270,$BM$1))+MIN(Payline!K$3/10,COUNTIF(K269:K271,$BM$1)),"")</f>
        <v/>
      </c>
      <c r="BO269" s="43" t="str">
        <f>IF($I269&lt;E$14,MIN(Payline!L$5/10,COUNTIF(L267:L269,$BM$1))+MIN(Payline!L$4/10,COUNTIF(L268:L270,$BM$1))+MIN(Payline!L$3/10,COUNTIF(L269:L271,$BM$1)),"")</f>
        <v/>
      </c>
      <c r="BP269" s="43" t="str">
        <f>IF($I269&lt;F$14,MIN(Payline!M$5/10,COUNTIF(M267:M269,$BM$1))+MIN(Payline!M$4/10,COUNTIF(M268:M270,$BM$1))+MIN(Payline!M$3/10,COUNTIF(M269:M271,$BM$1)),"")</f>
        <v/>
      </c>
      <c r="BQ269" s="161" t="str">
        <f>IF($I269&lt;G$14,MIN(Payline!N$5/10,COUNTIF(N267:N269,$BM$1))+MIN(Payline!N$4/10,COUNTIF(N268:N270,$BM$1))+MIN(Payline!N$3/10,COUNTIF(N269:N271,$BM$1)),"")</f>
        <v/>
      </c>
    </row>
    <row r="270" spans="9:69">
      <c r="I270" s="84">
        <v>266</v>
      </c>
      <c r="J270" s="83"/>
      <c r="K270" s="83"/>
      <c r="L270" s="83"/>
      <c r="M270" s="83"/>
      <c r="N270" s="83"/>
      <c r="P270" s="46">
        <v>266</v>
      </c>
      <c r="Q270" s="43" t="str">
        <f>IF($I270&lt;C$14,MIN(Payline!J$5/10,COUNTIF(J268:J270,$Q$1))+MIN(Payline!J$4/10,COUNTIF(J269:J271,$Q$1))+MIN(Payline!J$3/10,COUNTIF(J270:J272,$Q$1)),"")</f>
        <v/>
      </c>
      <c r="R270" s="43" t="str">
        <f>IF($I270&lt;D$14,MIN(Payline!K$5/10,COUNTIF(K268:K270,$Q$1))+MIN(Payline!K$4/10,COUNTIF(K269:K271,$Q$1))+MIN(Payline!K$3/10,COUNTIF(K270:K272,$Q$1)),"")</f>
        <v/>
      </c>
      <c r="S270" s="43" t="str">
        <f>IF($I270&lt;E$14,MIN(Payline!L$5/10,COUNTIF(L268:L270,$Q$1))+MIN(Payline!L$4/10,COUNTIF(L269:L271,$Q$1))+MIN(Payline!L$3/10,COUNTIF(L270:L272,$Q$1)),"")</f>
        <v/>
      </c>
      <c r="T270" s="43" t="str">
        <f>IF($I270&lt;F$14,MIN(Payline!M$5/10,COUNTIF(M268:M270,$Q$1))+MIN(Payline!M$4/10,COUNTIF(M269:M271,$Q$1))+MIN(Payline!M$3/10,COUNTIF(M270:M272,$Q$1)),"")</f>
        <v/>
      </c>
      <c r="U270" s="43" t="str">
        <f>IF($I270&lt;G$14,MIN(Payline!N$5/10,COUNTIF(N268:N270,$Q$1))+MIN(Payline!N$4/10,COUNTIF(N269:N271,$Q$1))+MIN(Payline!N$3/10,COUNTIF(N270:N272,$Q$1)),"")</f>
        <v/>
      </c>
      <c r="V270" s="46">
        <v>266</v>
      </c>
      <c r="W270" s="43" t="str">
        <f>IF($I270&lt;C$14,MIN(Payline!J$5/10,COUNTIF(J268:J270,$W$1))+MIN(Payline!J$4/10,COUNTIF(J269:J271,$W$1))+MIN(Payline!J$3/10,COUNTIF(J270:J272,$W$1)),"")</f>
        <v/>
      </c>
      <c r="X270" s="43" t="str">
        <f>IF($I270&lt;D$14,MIN(Payline!K$5/10,COUNTIF(K268:K270,$W$1))+MIN(Payline!K$4/10,COUNTIF(K269:K271,$W$1))+MIN(Payline!K$3/10,COUNTIF(K270:K272,$W$1)),"")</f>
        <v/>
      </c>
      <c r="Y270" s="43" t="str">
        <f>IF($I270&lt;E$14,MIN(Payline!L$5/10,COUNTIF(L268:L270,$W$1))+MIN(Payline!L$4/10,COUNTIF(L269:L271,$W$1))+MIN(Payline!L$3/10,COUNTIF(L270:L272,$W$1)),"")</f>
        <v/>
      </c>
      <c r="Z270" s="43" t="str">
        <f>IF($I270&lt;F$14,MIN(Payline!M$5/10,COUNTIF(M268:M270,$W$1))+MIN(Payline!M$4/10,COUNTIF(M269:M271,$W$1))+MIN(Payline!M$3/10,COUNTIF(M270:M272,$W$1)),"")</f>
        <v/>
      </c>
      <c r="AA270" s="43" t="str">
        <f>IF($I270&lt;G$14,MIN(Payline!N$5/10,COUNTIF(N268:N270,$W$1))+MIN(Payline!N$4/10,COUNTIF(N269:N271,$W$1))+MIN(Payline!N$3/10,COUNTIF(N270:N272,$W$1)),"")</f>
        <v/>
      </c>
      <c r="AB270" s="46">
        <v>266</v>
      </c>
      <c r="AC270" s="43" t="str">
        <f>IF($I270&lt;C$14,MIN(Payline!J$5/10,COUNTIF(J268:J270,$AC$1))+MIN(Payline!J$4/10,COUNTIF(J269:J271,$AC$1))+MIN(Payline!J$3/10,COUNTIF(J270:J272,$AC$1)),"")</f>
        <v/>
      </c>
      <c r="AD270" s="43" t="str">
        <f>IF($I270&lt;D$14,MIN(Payline!K$5/10,COUNTIF(K268:K270,$AC$1))+MIN(Payline!K$4/10,COUNTIF(K269:K271,$AC$1))+MIN(Payline!K$3/10,COUNTIF(K270:K272,$AC$1)),"")</f>
        <v/>
      </c>
      <c r="AE270" s="43" t="str">
        <f>IF($I270&lt;E$14,MIN(Payline!L$5/10,COUNTIF(L268:L270,$AC$1))+MIN(Payline!L$4/10,COUNTIF(L269:L271,$AC$1))+MIN(Payline!L$3/10,COUNTIF(L270:L272,$AC$1)),"")</f>
        <v/>
      </c>
      <c r="AF270" s="43" t="str">
        <f>IF($I270&lt;F$14,MIN(Payline!M$5/10,COUNTIF(M268:M270,$AC$1))+MIN(Payline!M$4/10,COUNTIF(M269:M271,$AC$1))+MIN(Payline!M$3/10,COUNTIF(M270:M272,$AC$1)),"")</f>
        <v/>
      </c>
      <c r="AG270" s="43" t="str">
        <f>IF($I270&lt;G$14,MIN(Payline!N$5/10,COUNTIF(N268:N270,$AC$1))+MIN(Payline!N$4/10,COUNTIF(N269:N271,$AC$1))+MIN(Payline!N$3/10,COUNTIF(N270:N272,$AC$1)),"")</f>
        <v/>
      </c>
      <c r="AH270" s="46">
        <v>266</v>
      </c>
      <c r="AI270" s="43" t="str">
        <f>IF($I270&lt;C$14,MIN(Payline!J$5/10,COUNTIF(J268:J270,$AI$1))+MIN(Payline!J$4/10,COUNTIF(J269:J271,$AI$1))+MIN(Payline!J$3/10,COUNTIF(J270:J272,$AI$1)),"")</f>
        <v/>
      </c>
      <c r="AJ270" s="43" t="str">
        <f>IF($I270&lt;D$14,MIN(Payline!K$5/10,COUNTIF(K268:K270,$AI$1))+MIN(Payline!K$4/10,COUNTIF(K269:K271,$AI$1))+MIN(Payline!K$3/10,COUNTIF(K270:K272,$AI$1)),"")</f>
        <v/>
      </c>
      <c r="AK270" s="43" t="str">
        <f>IF($I270&lt;E$14,MIN(Payline!L$5/10,COUNTIF(L268:L270,$AI$1))+MIN(Payline!L$4/10,COUNTIF(L269:L271,$AI$1))+MIN(Payline!L$3/10,COUNTIF(L270:L272,$AI$1)),"")</f>
        <v/>
      </c>
      <c r="AL270" s="43" t="str">
        <f>IF($I270&lt;F$14,MIN(Payline!M$5/10,COUNTIF(M268:M270,$AI$1))+MIN(Payline!M$4/10,COUNTIF(M269:M271,$AI$1))+MIN(Payline!M$3/10,COUNTIF(M270:M272,$AI$1)),"")</f>
        <v/>
      </c>
      <c r="AM270" s="43" t="str">
        <f>IF($I270&lt;G$14,MIN(Payline!N$5/10,COUNTIF(N268:N270,$AI$1))+MIN(Payline!N$4/10,COUNTIF(N269:N271,$AI$1))+MIN(Payline!N$3/10,COUNTIF(N270:N272,$AI$1)),"")</f>
        <v/>
      </c>
      <c r="AN270" s="46">
        <v>266</v>
      </c>
      <c r="AO270" s="43" t="str">
        <f>IF($I270&lt;C$14,MIN(Payline!J$5/10,COUNTIF(J268:J270,$AO$1))+MIN(Payline!J$4/10,COUNTIF(J269:J271,$AO$1))+MIN(Payline!J$3/10,COUNTIF(J270:J272,$AO$1)),"")</f>
        <v/>
      </c>
      <c r="AP270" s="43" t="str">
        <f>IF($I270&lt;D$14,MIN(Payline!K$5/10,COUNTIF(K268:K270,$AO$1))+MIN(Payline!K$4/10,COUNTIF(K269:K271,$AO$1))+MIN(Payline!K$3/10,COUNTIF(K270:K272,$AO$1)),"")</f>
        <v/>
      </c>
      <c r="AQ270" s="43" t="str">
        <f>IF($I270&lt;E$14,MIN(Payline!L$5/10,COUNTIF(L268:L270,$AO$1))+MIN(Payline!L$4/10,COUNTIF(L269:L271,$AO$1))+MIN(Payline!L$3/10,COUNTIF(L270:L272,$AO$1)),"")</f>
        <v/>
      </c>
      <c r="AR270" s="43" t="str">
        <f>IF($I270&lt;F$14,MIN(Payline!M$5/10,COUNTIF(M268:M270,$AO$1))+MIN(Payline!M$4/10,COUNTIF(M269:M271,$AO$1))+MIN(Payline!M$3/10,COUNTIF(M270:M272,$AO$1)),"")</f>
        <v/>
      </c>
      <c r="AS270" s="43" t="str">
        <f>IF($I270&lt;G$14,MIN(Payline!N$5/10,COUNTIF(N268:N270,$AO$1))+MIN(Payline!N$4/10,COUNTIF(N269:N271,$AO$1))+MIN(Payline!N$3/10,COUNTIF(N270:N272,$AO$1)),"")</f>
        <v/>
      </c>
      <c r="AT270" s="46">
        <v>266</v>
      </c>
      <c r="AU270" s="43" t="str">
        <f>IF($I270&lt;C$14,MIN(Payline!J$5/10,COUNTIF(J268:J270,$AU$1))+MIN(Payline!J$4/10,COUNTIF(J269:J271,$AU$1))+MIN(Payline!J$3/10,COUNTIF(J270:J272,$AU$1)),"")</f>
        <v/>
      </c>
      <c r="AV270" s="43" t="str">
        <f>IF($I270&lt;D$14,MIN(Payline!K$5/10,COUNTIF(K268:K270,$AU$1))+MIN(Payline!K$4/10,COUNTIF(K269:K271,$AU$1))+MIN(Payline!K$3/10,COUNTIF(K270:K272,$AU$1)),"")</f>
        <v/>
      </c>
      <c r="AW270" s="43" t="str">
        <f>IF($I270&lt;E$14,MIN(Payline!L$5/10,COUNTIF(L268:L270,$AU$1))+MIN(Payline!L$4/10,COUNTIF(L269:L271,$AU$1))+MIN(Payline!L$3/10,COUNTIF(L270:L272,$AU$1)),"")</f>
        <v/>
      </c>
      <c r="AX270" s="43" t="str">
        <f>IF($I270&lt;F$14,MIN(Payline!M$5/10,COUNTIF(M268:M270,$AU$1))+MIN(Payline!M$4/10,COUNTIF(M269:M271,$AU$1))+MIN(Payline!M$3/10,COUNTIF(M270:M272,$AU$1)),"")</f>
        <v/>
      </c>
      <c r="AY270" s="43" t="str">
        <f>IF($I270&lt;G$14,MIN(Payline!N$5/10,COUNTIF(N268:N270,$AU$1))+MIN(Payline!N$4/10,COUNTIF(N269:N271,$AU$1))+MIN(Payline!N$3/10,COUNTIF(N270:N272,$AU$1)),"")</f>
        <v/>
      </c>
      <c r="AZ270" s="46">
        <v>266</v>
      </c>
      <c r="BA270" s="43" t="str">
        <f>IF($I270&lt;C$14,MIN(Payline!J$5/10,COUNTIF(J268:J270,$BA$1))+MIN(Payline!J$4/10,COUNTIF(J269:J271,$BA$1))+MIN(Payline!J$3/10,COUNTIF(J270:J272,$BA$1)),"")</f>
        <v/>
      </c>
      <c r="BB270" s="43" t="str">
        <f>IF($I270&lt;D$14,MIN(Payline!K$5/10,COUNTIF(K268:K270,$BA$1))+MIN(Payline!K$4/10,COUNTIF(K269:K271,$BA$1))+MIN(Payline!K$3/10,COUNTIF(K270:K272,$BA$1)),"")</f>
        <v/>
      </c>
      <c r="BC270" s="43" t="str">
        <f>IF($I270&lt;E$14,MIN(Payline!L$5/10,COUNTIF(L268:L270,$BA$1))+MIN(Payline!L$4/10,COUNTIF(L269:L271,$BA$1))+MIN(Payline!L$3/10,COUNTIF(L270:L272,$BA$1)),"")</f>
        <v/>
      </c>
      <c r="BD270" s="43" t="str">
        <f>IF($I270&lt;F$14,MIN(Payline!M$5/10,COUNTIF(M268:M270,$BA$1))+MIN(Payline!M$4/10,COUNTIF(M269:M271,$BA$1))+MIN(Payline!M$3/10,COUNTIF(M270:M272,$BA$1)),"")</f>
        <v/>
      </c>
      <c r="BE270" s="43" t="str">
        <f>IF($I270&lt;G$14,MIN(Payline!N$5/10,COUNTIF(N268:N270,$BA$1))+MIN(Payline!N$4/10,COUNTIF(N269:N271,$BA$1))+MIN(Payline!N$3/10,COUNTIF(N270:N272,$BA$1)),"")</f>
        <v/>
      </c>
      <c r="BF270" s="46">
        <v>266</v>
      </c>
      <c r="BG270" s="43" t="str">
        <f>IF($I270&lt;C$14,MIN(Payline!J$5/10,COUNTIF(J268:J270,$BG$1))+MIN(Payline!J$4/10,COUNTIF(J269:J271,$BG$1))+MIN(Payline!J$3/10,COUNTIF(J270:J272,$BG$1)),"")</f>
        <v/>
      </c>
      <c r="BH270" s="43" t="str">
        <f>IF($I270&lt;D$14,MIN(Payline!K$5/10,COUNTIF(K268:K270,$BG$1))+MIN(Payline!K$4/10,COUNTIF(K269:K271,$BG$1))+MIN(Payline!K$3/10,COUNTIF(K270:K272,$BG$1)),"")</f>
        <v/>
      </c>
      <c r="BI270" s="43" t="str">
        <f>IF($I270&lt;E$14,MIN(Payline!L$5/10,COUNTIF(L268:L270,$BG$1))+MIN(Payline!L$4/10,COUNTIF(L269:L271,$BG$1))+MIN(Payline!L$3/10,COUNTIF(L270:L272,$BG$1)),"")</f>
        <v/>
      </c>
      <c r="BJ270" s="43" t="str">
        <f>IF($I270&lt;F$14,MIN(Payline!M$5/10,COUNTIF(M268:M270,$BG$1))+MIN(Payline!M$4/10,COUNTIF(M269:M271,$BG$1))+MIN(Payline!M$3/10,COUNTIF(M270:M272,$BG$1)),"")</f>
        <v/>
      </c>
      <c r="BK270" s="43" t="str">
        <f>IF($I270&lt;G$14,MIN(Payline!N$5/10,COUNTIF(N268:N270,$BG$1))+MIN(Payline!N$4/10,COUNTIF(N269:N271,$BG$1))+MIN(Payline!N$3/10,COUNTIF(N270:N272,$BG$1)),"")</f>
        <v/>
      </c>
      <c r="BL270" s="46">
        <v>266</v>
      </c>
      <c r="BM270" s="43" t="str">
        <f>IF($I270&lt;C$14,MIN(Payline!J$5/10,COUNTIF(J268:J270,$BM$1))+MIN(Payline!J$4/10,COUNTIF(J269:J271,$BM$1))+MIN(Payline!J$3/10,COUNTIF(J270:J272,$BM$1)),"")</f>
        <v/>
      </c>
      <c r="BN270" s="43" t="str">
        <f>IF($I270&lt;D$14,MIN(Payline!K$5/10,COUNTIF(K268:K270,$BM$1))+MIN(Payline!K$4/10,COUNTIF(K269:K271,$BM$1))+MIN(Payline!K$3/10,COUNTIF(K270:K272,$BM$1)),"")</f>
        <v/>
      </c>
      <c r="BO270" s="43" t="str">
        <f>IF($I270&lt;E$14,MIN(Payline!L$5/10,COUNTIF(L268:L270,$BM$1))+MIN(Payline!L$4/10,COUNTIF(L269:L271,$BM$1))+MIN(Payline!L$3/10,COUNTIF(L270:L272,$BM$1)),"")</f>
        <v/>
      </c>
      <c r="BP270" s="43" t="str">
        <f>IF($I270&lt;F$14,MIN(Payline!M$5/10,COUNTIF(M268:M270,$BM$1))+MIN(Payline!M$4/10,COUNTIF(M269:M271,$BM$1))+MIN(Payline!M$3/10,COUNTIF(M270:M272,$BM$1)),"")</f>
        <v/>
      </c>
      <c r="BQ270" s="161" t="str">
        <f>IF($I270&lt;G$14,MIN(Payline!N$5/10,COUNTIF(N268:N270,$BM$1))+MIN(Payline!N$4/10,COUNTIF(N269:N271,$BM$1))+MIN(Payline!N$3/10,COUNTIF(N270:N272,$BM$1)),"")</f>
        <v/>
      </c>
    </row>
    <row r="271" spans="9:69">
      <c r="I271" s="84">
        <v>267</v>
      </c>
      <c r="J271" s="83"/>
      <c r="K271" s="83"/>
      <c r="L271" s="83"/>
      <c r="M271" s="83"/>
      <c r="N271" s="83"/>
      <c r="P271" s="46">
        <v>267</v>
      </c>
      <c r="Q271" s="43" t="str">
        <f>IF($I271&lt;C$14,MIN(Payline!J$5/10,COUNTIF(J269:J271,$Q$1))+MIN(Payline!J$4/10,COUNTIF(J270:J272,$Q$1))+MIN(Payline!J$3/10,COUNTIF(J271:J273,$Q$1)),"")</f>
        <v/>
      </c>
      <c r="R271" s="43" t="str">
        <f>IF($I271&lt;D$14,MIN(Payline!K$5/10,COUNTIF(K269:K271,$Q$1))+MIN(Payline!K$4/10,COUNTIF(K270:K272,$Q$1))+MIN(Payline!K$3/10,COUNTIF(K271:K273,$Q$1)),"")</f>
        <v/>
      </c>
      <c r="S271" s="43" t="str">
        <f>IF($I271&lt;E$14,MIN(Payline!L$5/10,COUNTIF(L269:L271,$Q$1))+MIN(Payline!L$4/10,COUNTIF(L270:L272,$Q$1))+MIN(Payline!L$3/10,COUNTIF(L271:L273,$Q$1)),"")</f>
        <v/>
      </c>
      <c r="T271" s="43" t="str">
        <f>IF($I271&lt;F$14,MIN(Payline!M$5/10,COUNTIF(M269:M271,$Q$1))+MIN(Payline!M$4/10,COUNTIF(M270:M272,$Q$1))+MIN(Payline!M$3/10,COUNTIF(M271:M273,$Q$1)),"")</f>
        <v/>
      </c>
      <c r="U271" s="43" t="str">
        <f>IF($I271&lt;G$14,MIN(Payline!N$5/10,COUNTIF(N269:N271,$Q$1))+MIN(Payline!N$4/10,COUNTIF(N270:N272,$Q$1))+MIN(Payline!N$3/10,COUNTIF(N271:N273,$Q$1)),"")</f>
        <v/>
      </c>
      <c r="V271" s="46">
        <v>267</v>
      </c>
      <c r="W271" s="43" t="str">
        <f>IF($I271&lt;C$14,MIN(Payline!J$5/10,COUNTIF(J269:J271,$W$1))+MIN(Payline!J$4/10,COUNTIF(J270:J272,$W$1))+MIN(Payline!J$3/10,COUNTIF(J271:J273,$W$1)),"")</f>
        <v/>
      </c>
      <c r="X271" s="43" t="str">
        <f>IF($I271&lt;D$14,MIN(Payline!K$5/10,COUNTIF(K269:K271,$W$1))+MIN(Payline!K$4/10,COUNTIF(K270:K272,$W$1))+MIN(Payline!K$3/10,COUNTIF(K271:K273,$W$1)),"")</f>
        <v/>
      </c>
      <c r="Y271" s="43" t="str">
        <f>IF($I271&lt;E$14,MIN(Payline!L$5/10,COUNTIF(L269:L271,$W$1))+MIN(Payline!L$4/10,COUNTIF(L270:L272,$W$1))+MIN(Payline!L$3/10,COUNTIF(L271:L273,$W$1)),"")</f>
        <v/>
      </c>
      <c r="Z271" s="43" t="str">
        <f>IF($I271&lt;F$14,MIN(Payline!M$5/10,COUNTIF(M269:M271,$W$1))+MIN(Payline!M$4/10,COUNTIF(M270:M272,$W$1))+MIN(Payline!M$3/10,COUNTIF(M271:M273,$W$1)),"")</f>
        <v/>
      </c>
      <c r="AA271" s="43" t="str">
        <f>IF($I271&lt;G$14,MIN(Payline!N$5/10,COUNTIF(N269:N271,$W$1))+MIN(Payline!N$4/10,COUNTIF(N270:N272,$W$1))+MIN(Payline!N$3/10,COUNTIF(N271:N273,$W$1)),"")</f>
        <v/>
      </c>
      <c r="AB271" s="46">
        <v>267</v>
      </c>
      <c r="AC271" s="43" t="str">
        <f>IF($I271&lt;C$14,MIN(Payline!J$5/10,COUNTIF(J269:J271,$AC$1))+MIN(Payline!J$4/10,COUNTIF(J270:J272,$AC$1))+MIN(Payline!J$3/10,COUNTIF(J271:J273,$AC$1)),"")</f>
        <v/>
      </c>
      <c r="AD271" s="43" t="str">
        <f>IF($I271&lt;D$14,MIN(Payline!K$5/10,COUNTIF(K269:K271,$AC$1))+MIN(Payline!K$4/10,COUNTIF(K270:K272,$AC$1))+MIN(Payline!K$3/10,COUNTIF(K271:K273,$AC$1)),"")</f>
        <v/>
      </c>
      <c r="AE271" s="43" t="str">
        <f>IF($I271&lt;E$14,MIN(Payline!L$5/10,COUNTIF(L269:L271,$AC$1))+MIN(Payline!L$4/10,COUNTIF(L270:L272,$AC$1))+MIN(Payline!L$3/10,COUNTIF(L271:L273,$AC$1)),"")</f>
        <v/>
      </c>
      <c r="AF271" s="43" t="str">
        <f>IF($I271&lt;F$14,MIN(Payline!M$5/10,COUNTIF(M269:M271,$AC$1))+MIN(Payline!M$4/10,COUNTIF(M270:M272,$AC$1))+MIN(Payline!M$3/10,COUNTIF(M271:M273,$AC$1)),"")</f>
        <v/>
      </c>
      <c r="AG271" s="43" t="str">
        <f>IF($I271&lt;G$14,MIN(Payline!N$5/10,COUNTIF(N269:N271,$AC$1))+MIN(Payline!N$4/10,COUNTIF(N270:N272,$AC$1))+MIN(Payline!N$3/10,COUNTIF(N271:N273,$AC$1)),"")</f>
        <v/>
      </c>
      <c r="AH271" s="46">
        <v>267</v>
      </c>
      <c r="AI271" s="43" t="str">
        <f>IF($I271&lt;C$14,MIN(Payline!J$5/10,COUNTIF(J269:J271,$AI$1))+MIN(Payline!J$4/10,COUNTIF(J270:J272,$AI$1))+MIN(Payline!J$3/10,COUNTIF(J271:J273,$AI$1)),"")</f>
        <v/>
      </c>
      <c r="AJ271" s="43" t="str">
        <f>IF($I271&lt;D$14,MIN(Payline!K$5/10,COUNTIF(K269:K271,$AI$1))+MIN(Payline!K$4/10,COUNTIF(K270:K272,$AI$1))+MIN(Payline!K$3/10,COUNTIF(K271:K273,$AI$1)),"")</f>
        <v/>
      </c>
      <c r="AK271" s="43" t="str">
        <f>IF($I271&lt;E$14,MIN(Payline!L$5/10,COUNTIF(L269:L271,$AI$1))+MIN(Payline!L$4/10,COUNTIF(L270:L272,$AI$1))+MIN(Payline!L$3/10,COUNTIF(L271:L273,$AI$1)),"")</f>
        <v/>
      </c>
      <c r="AL271" s="43" t="str">
        <f>IF($I271&lt;F$14,MIN(Payline!M$5/10,COUNTIF(M269:M271,$AI$1))+MIN(Payline!M$4/10,COUNTIF(M270:M272,$AI$1))+MIN(Payline!M$3/10,COUNTIF(M271:M273,$AI$1)),"")</f>
        <v/>
      </c>
      <c r="AM271" s="43" t="str">
        <f>IF($I271&lt;G$14,MIN(Payline!N$5/10,COUNTIF(N269:N271,$AI$1))+MIN(Payline!N$4/10,COUNTIF(N270:N272,$AI$1))+MIN(Payline!N$3/10,COUNTIF(N271:N273,$AI$1)),"")</f>
        <v/>
      </c>
      <c r="AN271" s="46">
        <v>267</v>
      </c>
      <c r="AO271" s="43" t="str">
        <f>IF($I271&lt;C$14,MIN(Payline!J$5/10,COUNTIF(J269:J271,$AO$1))+MIN(Payline!J$4/10,COUNTIF(J270:J272,$AO$1))+MIN(Payline!J$3/10,COUNTIF(J271:J273,$AO$1)),"")</f>
        <v/>
      </c>
      <c r="AP271" s="43" t="str">
        <f>IF($I271&lt;D$14,MIN(Payline!K$5/10,COUNTIF(K269:K271,$AO$1))+MIN(Payline!K$4/10,COUNTIF(K270:K272,$AO$1))+MIN(Payline!K$3/10,COUNTIF(K271:K273,$AO$1)),"")</f>
        <v/>
      </c>
      <c r="AQ271" s="43" t="str">
        <f>IF($I271&lt;E$14,MIN(Payline!L$5/10,COUNTIF(L269:L271,$AO$1))+MIN(Payline!L$4/10,COUNTIF(L270:L272,$AO$1))+MIN(Payline!L$3/10,COUNTIF(L271:L273,$AO$1)),"")</f>
        <v/>
      </c>
      <c r="AR271" s="43" t="str">
        <f>IF($I271&lt;F$14,MIN(Payline!M$5/10,COUNTIF(M269:M271,$AO$1))+MIN(Payline!M$4/10,COUNTIF(M270:M272,$AO$1))+MIN(Payline!M$3/10,COUNTIF(M271:M273,$AO$1)),"")</f>
        <v/>
      </c>
      <c r="AS271" s="43" t="str">
        <f>IF($I271&lt;G$14,MIN(Payline!N$5/10,COUNTIF(N269:N271,$AO$1))+MIN(Payline!N$4/10,COUNTIF(N270:N272,$AO$1))+MIN(Payline!N$3/10,COUNTIF(N271:N273,$AO$1)),"")</f>
        <v/>
      </c>
      <c r="AT271" s="46">
        <v>267</v>
      </c>
      <c r="AU271" s="43" t="str">
        <f>IF($I271&lt;C$14,MIN(Payline!J$5/10,COUNTIF(J269:J271,$AU$1))+MIN(Payline!J$4/10,COUNTIF(J270:J272,$AU$1))+MIN(Payline!J$3/10,COUNTIF(J271:J273,$AU$1)),"")</f>
        <v/>
      </c>
      <c r="AV271" s="43" t="str">
        <f>IF($I271&lt;D$14,MIN(Payline!K$5/10,COUNTIF(K269:K271,$AU$1))+MIN(Payline!K$4/10,COUNTIF(K270:K272,$AU$1))+MIN(Payline!K$3/10,COUNTIF(K271:K273,$AU$1)),"")</f>
        <v/>
      </c>
      <c r="AW271" s="43" t="str">
        <f>IF($I271&lt;E$14,MIN(Payline!L$5/10,COUNTIF(L269:L271,$AU$1))+MIN(Payline!L$4/10,COUNTIF(L270:L272,$AU$1))+MIN(Payline!L$3/10,COUNTIF(L271:L273,$AU$1)),"")</f>
        <v/>
      </c>
      <c r="AX271" s="43" t="str">
        <f>IF($I271&lt;F$14,MIN(Payline!M$5/10,COUNTIF(M269:M271,$AU$1))+MIN(Payline!M$4/10,COUNTIF(M270:M272,$AU$1))+MIN(Payline!M$3/10,COUNTIF(M271:M273,$AU$1)),"")</f>
        <v/>
      </c>
      <c r="AY271" s="43" t="str">
        <f>IF($I271&lt;G$14,MIN(Payline!N$5/10,COUNTIF(N269:N271,$AU$1))+MIN(Payline!N$4/10,COUNTIF(N270:N272,$AU$1))+MIN(Payline!N$3/10,COUNTIF(N271:N273,$AU$1)),"")</f>
        <v/>
      </c>
      <c r="AZ271" s="46">
        <v>267</v>
      </c>
      <c r="BA271" s="43" t="str">
        <f>IF($I271&lt;C$14,MIN(Payline!J$5/10,COUNTIF(J269:J271,$BA$1))+MIN(Payline!J$4/10,COUNTIF(J270:J272,$BA$1))+MIN(Payline!J$3/10,COUNTIF(J271:J273,$BA$1)),"")</f>
        <v/>
      </c>
      <c r="BB271" s="43" t="str">
        <f>IF($I271&lt;D$14,MIN(Payline!K$5/10,COUNTIF(K269:K271,$BA$1))+MIN(Payline!K$4/10,COUNTIF(K270:K272,$BA$1))+MIN(Payline!K$3/10,COUNTIF(K271:K273,$BA$1)),"")</f>
        <v/>
      </c>
      <c r="BC271" s="43" t="str">
        <f>IF($I271&lt;E$14,MIN(Payline!L$5/10,COUNTIF(L269:L271,$BA$1))+MIN(Payline!L$4/10,COUNTIF(L270:L272,$BA$1))+MIN(Payline!L$3/10,COUNTIF(L271:L273,$BA$1)),"")</f>
        <v/>
      </c>
      <c r="BD271" s="43" t="str">
        <f>IF($I271&lt;F$14,MIN(Payline!M$5/10,COUNTIF(M269:M271,$BA$1))+MIN(Payline!M$4/10,COUNTIF(M270:M272,$BA$1))+MIN(Payline!M$3/10,COUNTIF(M271:M273,$BA$1)),"")</f>
        <v/>
      </c>
      <c r="BE271" s="43" t="str">
        <f>IF($I271&lt;G$14,MIN(Payline!N$5/10,COUNTIF(N269:N271,$BA$1))+MIN(Payline!N$4/10,COUNTIF(N270:N272,$BA$1))+MIN(Payline!N$3/10,COUNTIF(N271:N273,$BA$1)),"")</f>
        <v/>
      </c>
      <c r="BF271" s="46">
        <v>267</v>
      </c>
      <c r="BG271" s="43" t="str">
        <f>IF($I271&lt;C$14,MIN(Payline!J$5/10,COUNTIF(J269:J271,$BG$1))+MIN(Payline!J$4/10,COUNTIF(J270:J272,$BG$1))+MIN(Payline!J$3/10,COUNTIF(J271:J273,$BG$1)),"")</f>
        <v/>
      </c>
      <c r="BH271" s="43" t="str">
        <f>IF($I271&lt;D$14,MIN(Payline!K$5/10,COUNTIF(K269:K271,$BG$1))+MIN(Payline!K$4/10,COUNTIF(K270:K272,$BG$1))+MIN(Payline!K$3/10,COUNTIF(K271:K273,$BG$1)),"")</f>
        <v/>
      </c>
      <c r="BI271" s="43" t="str">
        <f>IF($I271&lt;E$14,MIN(Payline!L$5/10,COUNTIF(L269:L271,$BG$1))+MIN(Payline!L$4/10,COUNTIF(L270:L272,$BG$1))+MIN(Payline!L$3/10,COUNTIF(L271:L273,$BG$1)),"")</f>
        <v/>
      </c>
      <c r="BJ271" s="43" t="str">
        <f>IF($I271&lt;F$14,MIN(Payline!M$5/10,COUNTIF(M269:M271,$BG$1))+MIN(Payline!M$4/10,COUNTIF(M270:M272,$BG$1))+MIN(Payline!M$3/10,COUNTIF(M271:M273,$BG$1)),"")</f>
        <v/>
      </c>
      <c r="BK271" s="43" t="str">
        <f>IF($I271&lt;G$14,MIN(Payline!N$5/10,COUNTIF(N269:N271,$BG$1))+MIN(Payline!N$4/10,COUNTIF(N270:N272,$BG$1))+MIN(Payline!N$3/10,COUNTIF(N271:N273,$BG$1)),"")</f>
        <v/>
      </c>
      <c r="BL271" s="46">
        <v>267</v>
      </c>
      <c r="BM271" s="43" t="str">
        <f>IF($I271&lt;C$14,MIN(Payline!J$5/10,COUNTIF(J269:J271,$BM$1))+MIN(Payline!J$4/10,COUNTIF(J270:J272,$BM$1))+MIN(Payline!J$3/10,COUNTIF(J271:J273,$BM$1)),"")</f>
        <v/>
      </c>
      <c r="BN271" s="43" t="str">
        <f>IF($I271&lt;D$14,MIN(Payline!K$5/10,COUNTIF(K269:K271,$BM$1))+MIN(Payline!K$4/10,COUNTIF(K270:K272,$BM$1))+MIN(Payline!K$3/10,COUNTIF(K271:K273,$BM$1)),"")</f>
        <v/>
      </c>
      <c r="BO271" s="43" t="str">
        <f>IF($I271&lt;E$14,MIN(Payline!L$5/10,COUNTIF(L269:L271,$BM$1))+MIN(Payline!L$4/10,COUNTIF(L270:L272,$BM$1))+MIN(Payline!L$3/10,COUNTIF(L271:L273,$BM$1)),"")</f>
        <v/>
      </c>
      <c r="BP271" s="43" t="str">
        <f>IF($I271&lt;F$14,MIN(Payline!M$5/10,COUNTIF(M269:M271,$BM$1))+MIN(Payline!M$4/10,COUNTIF(M270:M272,$BM$1))+MIN(Payline!M$3/10,COUNTIF(M271:M273,$BM$1)),"")</f>
        <v/>
      </c>
      <c r="BQ271" s="161" t="str">
        <f>IF($I271&lt;G$14,MIN(Payline!N$5/10,COUNTIF(N269:N271,$BM$1))+MIN(Payline!N$4/10,COUNTIF(N270:N272,$BM$1))+MIN(Payline!N$3/10,COUNTIF(N271:N273,$BM$1)),"")</f>
        <v/>
      </c>
    </row>
    <row r="272" spans="9:69">
      <c r="I272" s="84">
        <v>268</v>
      </c>
      <c r="J272" s="83"/>
      <c r="K272" s="83"/>
      <c r="L272" s="83"/>
      <c r="M272" s="83"/>
      <c r="N272" s="83"/>
      <c r="P272" s="46">
        <v>268</v>
      </c>
      <c r="Q272" s="43" t="str">
        <f>IF($I272&lt;C$14,MIN(Payline!J$5/10,COUNTIF(J270:J272,$Q$1))+MIN(Payline!J$4/10,COUNTIF(J271:J273,$Q$1))+MIN(Payline!J$3/10,COUNTIF(J272:J274,$Q$1)),"")</f>
        <v/>
      </c>
      <c r="R272" s="43" t="str">
        <f>IF($I272&lt;D$14,MIN(Payline!K$5/10,COUNTIF(K270:K272,$Q$1))+MIN(Payline!K$4/10,COUNTIF(K271:K273,$Q$1))+MIN(Payline!K$3/10,COUNTIF(K272:K274,$Q$1)),"")</f>
        <v/>
      </c>
      <c r="S272" s="43" t="str">
        <f>IF($I272&lt;E$14,MIN(Payline!L$5/10,COUNTIF(L270:L272,$Q$1))+MIN(Payline!L$4/10,COUNTIF(L271:L273,$Q$1))+MIN(Payline!L$3/10,COUNTIF(L272:L274,$Q$1)),"")</f>
        <v/>
      </c>
      <c r="T272" s="43" t="str">
        <f>IF($I272&lt;F$14,MIN(Payline!M$5/10,COUNTIF(M270:M272,$Q$1))+MIN(Payline!M$4/10,COUNTIF(M271:M273,$Q$1))+MIN(Payline!M$3/10,COUNTIF(M272:M274,$Q$1)),"")</f>
        <v/>
      </c>
      <c r="U272" s="43" t="str">
        <f>IF($I272&lt;G$14,MIN(Payline!N$5/10,COUNTIF(N270:N272,$Q$1))+MIN(Payline!N$4/10,COUNTIF(N271:N273,$Q$1))+MIN(Payline!N$3/10,COUNTIF(N272:N274,$Q$1)),"")</f>
        <v/>
      </c>
      <c r="V272" s="46">
        <v>268</v>
      </c>
      <c r="W272" s="43" t="str">
        <f>IF($I272&lt;C$14,MIN(Payline!J$5/10,COUNTIF(J270:J272,$W$1))+MIN(Payline!J$4/10,COUNTIF(J271:J273,$W$1))+MIN(Payline!J$3/10,COUNTIF(J272:J274,$W$1)),"")</f>
        <v/>
      </c>
      <c r="X272" s="43" t="str">
        <f>IF($I272&lt;D$14,MIN(Payline!K$5/10,COUNTIF(K270:K272,$W$1))+MIN(Payline!K$4/10,COUNTIF(K271:K273,$W$1))+MIN(Payline!K$3/10,COUNTIF(K272:K274,$W$1)),"")</f>
        <v/>
      </c>
      <c r="Y272" s="43" t="str">
        <f>IF($I272&lt;E$14,MIN(Payline!L$5/10,COUNTIF(L270:L272,$W$1))+MIN(Payline!L$4/10,COUNTIF(L271:L273,$W$1))+MIN(Payline!L$3/10,COUNTIF(L272:L274,$W$1)),"")</f>
        <v/>
      </c>
      <c r="Z272" s="43" t="str">
        <f>IF($I272&lt;F$14,MIN(Payline!M$5/10,COUNTIF(M270:M272,$W$1))+MIN(Payline!M$4/10,COUNTIF(M271:M273,$W$1))+MIN(Payline!M$3/10,COUNTIF(M272:M274,$W$1)),"")</f>
        <v/>
      </c>
      <c r="AA272" s="43" t="str">
        <f>IF($I272&lt;G$14,MIN(Payline!N$5/10,COUNTIF(N270:N272,$W$1))+MIN(Payline!N$4/10,COUNTIF(N271:N273,$W$1))+MIN(Payline!N$3/10,COUNTIF(N272:N274,$W$1)),"")</f>
        <v/>
      </c>
      <c r="AB272" s="46">
        <v>268</v>
      </c>
      <c r="AC272" s="43" t="str">
        <f>IF($I272&lt;C$14,MIN(Payline!J$5/10,COUNTIF(J270:J272,$AC$1))+MIN(Payline!J$4/10,COUNTIF(J271:J273,$AC$1))+MIN(Payline!J$3/10,COUNTIF(J272:J274,$AC$1)),"")</f>
        <v/>
      </c>
      <c r="AD272" s="43" t="str">
        <f>IF($I272&lt;D$14,MIN(Payline!K$5/10,COUNTIF(K270:K272,$AC$1))+MIN(Payline!K$4/10,COUNTIF(K271:K273,$AC$1))+MIN(Payline!K$3/10,COUNTIF(K272:K274,$AC$1)),"")</f>
        <v/>
      </c>
      <c r="AE272" s="43" t="str">
        <f>IF($I272&lt;E$14,MIN(Payline!L$5/10,COUNTIF(L270:L272,$AC$1))+MIN(Payline!L$4/10,COUNTIF(L271:L273,$AC$1))+MIN(Payline!L$3/10,COUNTIF(L272:L274,$AC$1)),"")</f>
        <v/>
      </c>
      <c r="AF272" s="43" t="str">
        <f>IF($I272&lt;F$14,MIN(Payline!M$5/10,COUNTIF(M270:M272,$AC$1))+MIN(Payline!M$4/10,COUNTIF(M271:M273,$AC$1))+MIN(Payline!M$3/10,COUNTIF(M272:M274,$AC$1)),"")</f>
        <v/>
      </c>
      <c r="AG272" s="43" t="str">
        <f>IF($I272&lt;G$14,MIN(Payline!N$5/10,COUNTIF(N270:N272,$AC$1))+MIN(Payline!N$4/10,COUNTIF(N271:N273,$AC$1))+MIN(Payline!N$3/10,COUNTIF(N272:N274,$AC$1)),"")</f>
        <v/>
      </c>
      <c r="AH272" s="46">
        <v>268</v>
      </c>
      <c r="AI272" s="43" t="str">
        <f>IF($I272&lt;C$14,MIN(Payline!J$5/10,COUNTIF(J270:J272,$AI$1))+MIN(Payline!J$4/10,COUNTIF(J271:J273,$AI$1))+MIN(Payline!J$3/10,COUNTIF(J272:J274,$AI$1)),"")</f>
        <v/>
      </c>
      <c r="AJ272" s="43" t="str">
        <f>IF($I272&lt;D$14,MIN(Payline!K$5/10,COUNTIF(K270:K272,$AI$1))+MIN(Payline!K$4/10,COUNTIF(K271:K273,$AI$1))+MIN(Payline!K$3/10,COUNTIF(K272:K274,$AI$1)),"")</f>
        <v/>
      </c>
      <c r="AK272" s="43" t="str">
        <f>IF($I272&lt;E$14,MIN(Payline!L$5/10,COUNTIF(L270:L272,$AI$1))+MIN(Payline!L$4/10,COUNTIF(L271:L273,$AI$1))+MIN(Payline!L$3/10,COUNTIF(L272:L274,$AI$1)),"")</f>
        <v/>
      </c>
      <c r="AL272" s="43" t="str">
        <f>IF($I272&lt;F$14,MIN(Payline!M$5/10,COUNTIF(M270:M272,$AI$1))+MIN(Payline!M$4/10,COUNTIF(M271:M273,$AI$1))+MIN(Payline!M$3/10,COUNTIF(M272:M274,$AI$1)),"")</f>
        <v/>
      </c>
      <c r="AM272" s="43" t="str">
        <f>IF($I272&lt;G$14,MIN(Payline!N$5/10,COUNTIF(N270:N272,$AI$1))+MIN(Payline!N$4/10,COUNTIF(N271:N273,$AI$1))+MIN(Payline!N$3/10,COUNTIF(N272:N274,$AI$1)),"")</f>
        <v/>
      </c>
      <c r="AN272" s="46">
        <v>268</v>
      </c>
      <c r="AO272" s="43" t="str">
        <f>IF($I272&lt;C$14,MIN(Payline!J$5/10,COUNTIF(J270:J272,$AO$1))+MIN(Payline!J$4/10,COUNTIF(J271:J273,$AO$1))+MIN(Payline!J$3/10,COUNTIF(J272:J274,$AO$1)),"")</f>
        <v/>
      </c>
      <c r="AP272" s="43" t="str">
        <f>IF($I272&lt;D$14,MIN(Payline!K$5/10,COUNTIF(K270:K272,$AO$1))+MIN(Payline!K$4/10,COUNTIF(K271:K273,$AO$1))+MIN(Payline!K$3/10,COUNTIF(K272:K274,$AO$1)),"")</f>
        <v/>
      </c>
      <c r="AQ272" s="43" t="str">
        <f>IF($I272&lt;E$14,MIN(Payline!L$5/10,COUNTIF(L270:L272,$AO$1))+MIN(Payline!L$4/10,COUNTIF(L271:L273,$AO$1))+MIN(Payline!L$3/10,COUNTIF(L272:L274,$AO$1)),"")</f>
        <v/>
      </c>
      <c r="AR272" s="43" t="str">
        <f>IF($I272&lt;F$14,MIN(Payline!M$5/10,COUNTIF(M270:M272,$AO$1))+MIN(Payline!M$4/10,COUNTIF(M271:M273,$AO$1))+MIN(Payline!M$3/10,COUNTIF(M272:M274,$AO$1)),"")</f>
        <v/>
      </c>
      <c r="AS272" s="43" t="str">
        <f>IF($I272&lt;G$14,MIN(Payline!N$5/10,COUNTIF(N270:N272,$AO$1))+MIN(Payline!N$4/10,COUNTIF(N271:N273,$AO$1))+MIN(Payline!N$3/10,COUNTIF(N272:N274,$AO$1)),"")</f>
        <v/>
      </c>
      <c r="AT272" s="46">
        <v>268</v>
      </c>
      <c r="AU272" s="43" t="str">
        <f>IF($I272&lt;C$14,MIN(Payline!J$5/10,COUNTIF(J270:J272,$AU$1))+MIN(Payline!J$4/10,COUNTIF(J271:J273,$AU$1))+MIN(Payline!J$3/10,COUNTIF(J272:J274,$AU$1)),"")</f>
        <v/>
      </c>
      <c r="AV272" s="43" t="str">
        <f>IF($I272&lt;D$14,MIN(Payline!K$5/10,COUNTIF(K270:K272,$AU$1))+MIN(Payline!K$4/10,COUNTIF(K271:K273,$AU$1))+MIN(Payline!K$3/10,COUNTIF(K272:K274,$AU$1)),"")</f>
        <v/>
      </c>
      <c r="AW272" s="43" t="str">
        <f>IF($I272&lt;E$14,MIN(Payline!L$5/10,COUNTIF(L270:L272,$AU$1))+MIN(Payline!L$4/10,COUNTIF(L271:L273,$AU$1))+MIN(Payline!L$3/10,COUNTIF(L272:L274,$AU$1)),"")</f>
        <v/>
      </c>
      <c r="AX272" s="43" t="str">
        <f>IF($I272&lt;F$14,MIN(Payline!M$5/10,COUNTIF(M270:M272,$AU$1))+MIN(Payline!M$4/10,COUNTIF(M271:M273,$AU$1))+MIN(Payline!M$3/10,COUNTIF(M272:M274,$AU$1)),"")</f>
        <v/>
      </c>
      <c r="AY272" s="43" t="str">
        <f>IF($I272&lt;G$14,MIN(Payline!N$5/10,COUNTIF(N270:N272,$AU$1))+MIN(Payline!N$4/10,COUNTIF(N271:N273,$AU$1))+MIN(Payline!N$3/10,COUNTIF(N272:N274,$AU$1)),"")</f>
        <v/>
      </c>
      <c r="AZ272" s="46">
        <v>268</v>
      </c>
      <c r="BA272" s="43" t="str">
        <f>IF($I272&lt;C$14,MIN(Payline!J$5/10,COUNTIF(J270:J272,$BA$1))+MIN(Payline!J$4/10,COUNTIF(J271:J273,$BA$1))+MIN(Payline!J$3/10,COUNTIF(J272:J274,$BA$1)),"")</f>
        <v/>
      </c>
      <c r="BB272" s="43" t="str">
        <f>IF($I272&lt;D$14,MIN(Payline!K$5/10,COUNTIF(K270:K272,$BA$1))+MIN(Payline!K$4/10,COUNTIF(K271:K273,$BA$1))+MIN(Payline!K$3/10,COUNTIF(K272:K274,$BA$1)),"")</f>
        <v/>
      </c>
      <c r="BC272" s="43" t="str">
        <f>IF($I272&lt;E$14,MIN(Payline!L$5/10,COUNTIF(L270:L272,$BA$1))+MIN(Payline!L$4/10,COUNTIF(L271:L273,$BA$1))+MIN(Payline!L$3/10,COUNTIF(L272:L274,$BA$1)),"")</f>
        <v/>
      </c>
      <c r="BD272" s="43" t="str">
        <f>IF($I272&lt;F$14,MIN(Payline!M$5/10,COUNTIF(M270:M272,$BA$1))+MIN(Payline!M$4/10,COUNTIF(M271:M273,$BA$1))+MIN(Payline!M$3/10,COUNTIF(M272:M274,$BA$1)),"")</f>
        <v/>
      </c>
      <c r="BE272" s="43" t="str">
        <f>IF($I272&lt;G$14,MIN(Payline!N$5/10,COUNTIF(N270:N272,$BA$1))+MIN(Payline!N$4/10,COUNTIF(N271:N273,$BA$1))+MIN(Payline!N$3/10,COUNTIF(N272:N274,$BA$1)),"")</f>
        <v/>
      </c>
      <c r="BF272" s="46">
        <v>268</v>
      </c>
      <c r="BG272" s="43" t="str">
        <f>IF($I272&lt;C$14,MIN(Payline!J$5/10,COUNTIF(J270:J272,$BG$1))+MIN(Payline!J$4/10,COUNTIF(J271:J273,$BG$1))+MIN(Payline!J$3/10,COUNTIF(J272:J274,$BG$1)),"")</f>
        <v/>
      </c>
      <c r="BH272" s="43" t="str">
        <f>IF($I272&lt;D$14,MIN(Payline!K$5/10,COUNTIF(K270:K272,$BG$1))+MIN(Payline!K$4/10,COUNTIF(K271:K273,$BG$1))+MIN(Payline!K$3/10,COUNTIF(K272:K274,$BG$1)),"")</f>
        <v/>
      </c>
      <c r="BI272" s="43" t="str">
        <f>IF($I272&lt;E$14,MIN(Payline!L$5/10,COUNTIF(L270:L272,$BG$1))+MIN(Payline!L$4/10,COUNTIF(L271:L273,$BG$1))+MIN(Payline!L$3/10,COUNTIF(L272:L274,$BG$1)),"")</f>
        <v/>
      </c>
      <c r="BJ272" s="43" t="str">
        <f>IF($I272&lt;F$14,MIN(Payline!M$5/10,COUNTIF(M270:M272,$BG$1))+MIN(Payline!M$4/10,COUNTIF(M271:M273,$BG$1))+MIN(Payline!M$3/10,COUNTIF(M272:M274,$BG$1)),"")</f>
        <v/>
      </c>
      <c r="BK272" s="43" t="str">
        <f>IF($I272&lt;G$14,MIN(Payline!N$5/10,COUNTIF(N270:N272,$BG$1))+MIN(Payline!N$4/10,COUNTIF(N271:N273,$BG$1))+MIN(Payline!N$3/10,COUNTIF(N272:N274,$BG$1)),"")</f>
        <v/>
      </c>
      <c r="BL272" s="46">
        <v>268</v>
      </c>
      <c r="BM272" s="43" t="str">
        <f>IF($I272&lt;C$14,MIN(Payline!J$5/10,COUNTIF(J270:J272,$BM$1))+MIN(Payline!J$4/10,COUNTIF(J271:J273,$BM$1))+MIN(Payline!J$3/10,COUNTIF(J272:J274,$BM$1)),"")</f>
        <v/>
      </c>
      <c r="BN272" s="43" t="str">
        <f>IF($I272&lt;D$14,MIN(Payline!K$5/10,COUNTIF(K270:K272,$BM$1))+MIN(Payline!K$4/10,COUNTIF(K271:K273,$BM$1))+MIN(Payline!K$3/10,COUNTIF(K272:K274,$BM$1)),"")</f>
        <v/>
      </c>
      <c r="BO272" s="43" t="str">
        <f>IF($I272&lt;E$14,MIN(Payline!L$5/10,COUNTIF(L270:L272,$BM$1))+MIN(Payline!L$4/10,COUNTIF(L271:L273,$BM$1))+MIN(Payline!L$3/10,COUNTIF(L272:L274,$BM$1)),"")</f>
        <v/>
      </c>
      <c r="BP272" s="43" t="str">
        <f>IF($I272&lt;F$14,MIN(Payline!M$5/10,COUNTIF(M270:M272,$BM$1))+MIN(Payline!M$4/10,COUNTIF(M271:M273,$BM$1))+MIN(Payline!M$3/10,COUNTIF(M272:M274,$BM$1)),"")</f>
        <v/>
      </c>
      <c r="BQ272" s="161" t="str">
        <f>IF($I272&lt;G$14,MIN(Payline!N$5/10,COUNTIF(N270:N272,$BM$1))+MIN(Payline!N$4/10,COUNTIF(N271:N273,$BM$1))+MIN(Payline!N$3/10,COUNTIF(N272:N274,$BM$1)),"")</f>
        <v/>
      </c>
    </row>
    <row r="273" spans="9:69">
      <c r="I273" s="84">
        <v>269</v>
      </c>
      <c r="J273" s="83"/>
      <c r="K273" s="83"/>
      <c r="L273" s="83"/>
      <c r="M273" s="83"/>
      <c r="N273" s="83"/>
      <c r="P273" s="46">
        <v>269</v>
      </c>
      <c r="Q273" s="43" t="str">
        <f>IF($I273&lt;C$14,MIN(Payline!J$5/10,COUNTIF(J271:J273,$Q$1))+MIN(Payline!J$4/10,COUNTIF(J272:J274,$Q$1))+MIN(Payline!J$3/10,COUNTIF(J273:J275,$Q$1)),"")</f>
        <v/>
      </c>
      <c r="R273" s="43" t="str">
        <f>IF($I273&lt;D$14,MIN(Payline!K$5/10,COUNTIF(K271:K273,$Q$1))+MIN(Payline!K$4/10,COUNTIF(K272:K274,$Q$1))+MIN(Payline!K$3/10,COUNTIF(K273:K275,$Q$1)),"")</f>
        <v/>
      </c>
      <c r="S273" s="43" t="str">
        <f>IF($I273&lt;E$14,MIN(Payline!L$5/10,COUNTIF(L271:L273,$Q$1))+MIN(Payline!L$4/10,COUNTIF(L272:L274,$Q$1))+MIN(Payline!L$3/10,COUNTIF(L273:L275,$Q$1)),"")</f>
        <v/>
      </c>
      <c r="T273" s="43" t="str">
        <f>IF($I273&lt;F$14,MIN(Payline!M$5/10,COUNTIF(M271:M273,$Q$1))+MIN(Payline!M$4/10,COUNTIF(M272:M274,$Q$1))+MIN(Payline!M$3/10,COUNTIF(M273:M275,$Q$1)),"")</f>
        <v/>
      </c>
      <c r="U273" s="43" t="str">
        <f>IF($I273&lt;G$14,MIN(Payline!N$5/10,COUNTIF(N271:N273,$Q$1))+MIN(Payline!N$4/10,COUNTIF(N272:N274,$Q$1))+MIN(Payline!N$3/10,COUNTIF(N273:N275,$Q$1)),"")</f>
        <v/>
      </c>
      <c r="V273" s="46">
        <v>269</v>
      </c>
      <c r="W273" s="43" t="str">
        <f>IF($I273&lt;C$14,MIN(Payline!J$5/10,COUNTIF(J271:J273,$W$1))+MIN(Payline!J$4/10,COUNTIF(J272:J274,$W$1))+MIN(Payline!J$3/10,COUNTIF(J273:J275,$W$1)),"")</f>
        <v/>
      </c>
      <c r="X273" s="43" t="str">
        <f>IF($I273&lt;D$14,MIN(Payline!K$5/10,COUNTIF(K271:K273,$W$1))+MIN(Payline!K$4/10,COUNTIF(K272:K274,$W$1))+MIN(Payline!K$3/10,COUNTIF(K273:K275,$W$1)),"")</f>
        <v/>
      </c>
      <c r="Y273" s="43" t="str">
        <f>IF($I273&lt;E$14,MIN(Payline!L$5/10,COUNTIF(L271:L273,$W$1))+MIN(Payline!L$4/10,COUNTIF(L272:L274,$W$1))+MIN(Payline!L$3/10,COUNTIF(L273:L275,$W$1)),"")</f>
        <v/>
      </c>
      <c r="Z273" s="43" t="str">
        <f>IF($I273&lt;F$14,MIN(Payline!M$5/10,COUNTIF(M271:M273,$W$1))+MIN(Payline!M$4/10,COUNTIF(M272:M274,$W$1))+MIN(Payline!M$3/10,COUNTIF(M273:M275,$W$1)),"")</f>
        <v/>
      </c>
      <c r="AA273" s="43" t="str">
        <f>IF($I273&lt;G$14,MIN(Payline!N$5/10,COUNTIF(N271:N273,$W$1))+MIN(Payline!N$4/10,COUNTIF(N272:N274,$W$1))+MIN(Payline!N$3/10,COUNTIF(N273:N275,$W$1)),"")</f>
        <v/>
      </c>
      <c r="AB273" s="46">
        <v>269</v>
      </c>
      <c r="AC273" s="43" t="str">
        <f>IF($I273&lt;C$14,MIN(Payline!J$5/10,COUNTIF(J271:J273,$AC$1))+MIN(Payline!J$4/10,COUNTIF(J272:J274,$AC$1))+MIN(Payline!J$3/10,COUNTIF(J273:J275,$AC$1)),"")</f>
        <v/>
      </c>
      <c r="AD273" s="43" t="str">
        <f>IF($I273&lt;D$14,MIN(Payline!K$5/10,COUNTIF(K271:K273,$AC$1))+MIN(Payline!K$4/10,COUNTIF(K272:K274,$AC$1))+MIN(Payline!K$3/10,COUNTIF(K273:K275,$AC$1)),"")</f>
        <v/>
      </c>
      <c r="AE273" s="43" t="str">
        <f>IF($I273&lt;E$14,MIN(Payline!L$5/10,COUNTIF(L271:L273,$AC$1))+MIN(Payline!L$4/10,COUNTIF(L272:L274,$AC$1))+MIN(Payline!L$3/10,COUNTIF(L273:L275,$AC$1)),"")</f>
        <v/>
      </c>
      <c r="AF273" s="43" t="str">
        <f>IF($I273&lt;F$14,MIN(Payline!M$5/10,COUNTIF(M271:M273,$AC$1))+MIN(Payline!M$4/10,COUNTIF(M272:M274,$AC$1))+MIN(Payline!M$3/10,COUNTIF(M273:M275,$AC$1)),"")</f>
        <v/>
      </c>
      <c r="AG273" s="43" t="str">
        <f>IF($I273&lt;G$14,MIN(Payline!N$5/10,COUNTIF(N271:N273,$AC$1))+MIN(Payline!N$4/10,COUNTIF(N272:N274,$AC$1))+MIN(Payline!N$3/10,COUNTIF(N273:N275,$AC$1)),"")</f>
        <v/>
      </c>
      <c r="AH273" s="46">
        <v>269</v>
      </c>
      <c r="AI273" s="43" t="str">
        <f>IF($I273&lt;C$14,MIN(Payline!J$5/10,COUNTIF(J271:J273,$AI$1))+MIN(Payline!J$4/10,COUNTIF(J272:J274,$AI$1))+MIN(Payline!J$3/10,COUNTIF(J273:J275,$AI$1)),"")</f>
        <v/>
      </c>
      <c r="AJ273" s="43" t="str">
        <f>IF($I273&lt;D$14,MIN(Payline!K$5/10,COUNTIF(K271:K273,$AI$1))+MIN(Payline!K$4/10,COUNTIF(K272:K274,$AI$1))+MIN(Payline!K$3/10,COUNTIF(K273:K275,$AI$1)),"")</f>
        <v/>
      </c>
      <c r="AK273" s="43" t="str">
        <f>IF($I273&lt;E$14,MIN(Payline!L$5/10,COUNTIF(L271:L273,$AI$1))+MIN(Payline!L$4/10,COUNTIF(L272:L274,$AI$1))+MIN(Payline!L$3/10,COUNTIF(L273:L275,$AI$1)),"")</f>
        <v/>
      </c>
      <c r="AL273" s="43" t="str">
        <f>IF($I273&lt;F$14,MIN(Payline!M$5/10,COUNTIF(M271:M273,$AI$1))+MIN(Payline!M$4/10,COUNTIF(M272:M274,$AI$1))+MIN(Payline!M$3/10,COUNTIF(M273:M275,$AI$1)),"")</f>
        <v/>
      </c>
      <c r="AM273" s="43" t="str">
        <f>IF($I273&lt;G$14,MIN(Payline!N$5/10,COUNTIF(N271:N273,$AI$1))+MIN(Payline!N$4/10,COUNTIF(N272:N274,$AI$1))+MIN(Payline!N$3/10,COUNTIF(N273:N275,$AI$1)),"")</f>
        <v/>
      </c>
      <c r="AN273" s="46">
        <v>269</v>
      </c>
      <c r="AO273" s="43" t="str">
        <f>IF($I273&lt;C$14,MIN(Payline!J$5/10,COUNTIF(J271:J273,$AO$1))+MIN(Payline!J$4/10,COUNTIF(J272:J274,$AO$1))+MIN(Payline!J$3/10,COUNTIF(J273:J275,$AO$1)),"")</f>
        <v/>
      </c>
      <c r="AP273" s="43" t="str">
        <f>IF($I273&lt;D$14,MIN(Payline!K$5/10,COUNTIF(K271:K273,$AO$1))+MIN(Payline!K$4/10,COUNTIF(K272:K274,$AO$1))+MIN(Payline!K$3/10,COUNTIF(K273:K275,$AO$1)),"")</f>
        <v/>
      </c>
      <c r="AQ273" s="43" t="str">
        <f>IF($I273&lt;E$14,MIN(Payline!L$5/10,COUNTIF(L271:L273,$AO$1))+MIN(Payline!L$4/10,COUNTIF(L272:L274,$AO$1))+MIN(Payline!L$3/10,COUNTIF(L273:L275,$AO$1)),"")</f>
        <v/>
      </c>
      <c r="AR273" s="43" t="str">
        <f>IF($I273&lt;F$14,MIN(Payline!M$5/10,COUNTIF(M271:M273,$AO$1))+MIN(Payline!M$4/10,COUNTIF(M272:M274,$AO$1))+MIN(Payline!M$3/10,COUNTIF(M273:M275,$AO$1)),"")</f>
        <v/>
      </c>
      <c r="AS273" s="43" t="str">
        <f>IF($I273&lt;G$14,MIN(Payline!N$5/10,COUNTIF(N271:N273,$AO$1))+MIN(Payline!N$4/10,COUNTIF(N272:N274,$AO$1))+MIN(Payline!N$3/10,COUNTIF(N273:N275,$AO$1)),"")</f>
        <v/>
      </c>
      <c r="AT273" s="46">
        <v>269</v>
      </c>
      <c r="AU273" s="43" t="str">
        <f>IF($I273&lt;C$14,MIN(Payline!J$5/10,COUNTIF(J271:J273,$AU$1))+MIN(Payline!J$4/10,COUNTIF(J272:J274,$AU$1))+MIN(Payline!J$3/10,COUNTIF(J273:J275,$AU$1)),"")</f>
        <v/>
      </c>
      <c r="AV273" s="43" t="str">
        <f>IF($I273&lt;D$14,MIN(Payline!K$5/10,COUNTIF(K271:K273,$AU$1))+MIN(Payline!K$4/10,COUNTIF(K272:K274,$AU$1))+MIN(Payline!K$3/10,COUNTIF(K273:K275,$AU$1)),"")</f>
        <v/>
      </c>
      <c r="AW273" s="43" t="str">
        <f>IF($I273&lt;E$14,MIN(Payline!L$5/10,COUNTIF(L271:L273,$AU$1))+MIN(Payline!L$4/10,COUNTIF(L272:L274,$AU$1))+MIN(Payline!L$3/10,COUNTIF(L273:L275,$AU$1)),"")</f>
        <v/>
      </c>
      <c r="AX273" s="43" t="str">
        <f>IF($I273&lt;F$14,MIN(Payline!M$5/10,COUNTIF(M271:M273,$AU$1))+MIN(Payline!M$4/10,COUNTIF(M272:M274,$AU$1))+MIN(Payline!M$3/10,COUNTIF(M273:M275,$AU$1)),"")</f>
        <v/>
      </c>
      <c r="AY273" s="43" t="str">
        <f>IF($I273&lt;G$14,MIN(Payline!N$5/10,COUNTIF(N271:N273,$AU$1))+MIN(Payline!N$4/10,COUNTIF(N272:N274,$AU$1))+MIN(Payline!N$3/10,COUNTIF(N273:N275,$AU$1)),"")</f>
        <v/>
      </c>
      <c r="AZ273" s="46">
        <v>269</v>
      </c>
      <c r="BA273" s="43" t="str">
        <f>IF($I273&lt;C$14,MIN(Payline!J$5/10,COUNTIF(J271:J273,$BA$1))+MIN(Payline!J$4/10,COUNTIF(J272:J274,$BA$1))+MIN(Payline!J$3/10,COUNTIF(J273:J275,$BA$1)),"")</f>
        <v/>
      </c>
      <c r="BB273" s="43" t="str">
        <f>IF($I273&lt;D$14,MIN(Payline!K$5/10,COUNTIF(K271:K273,$BA$1))+MIN(Payline!K$4/10,COUNTIF(K272:K274,$BA$1))+MIN(Payline!K$3/10,COUNTIF(K273:K275,$BA$1)),"")</f>
        <v/>
      </c>
      <c r="BC273" s="43" t="str">
        <f>IF($I273&lt;E$14,MIN(Payline!L$5/10,COUNTIF(L271:L273,$BA$1))+MIN(Payline!L$4/10,COUNTIF(L272:L274,$BA$1))+MIN(Payline!L$3/10,COUNTIF(L273:L275,$BA$1)),"")</f>
        <v/>
      </c>
      <c r="BD273" s="43" t="str">
        <f>IF($I273&lt;F$14,MIN(Payline!M$5/10,COUNTIF(M271:M273,$BA$1))+MIN(Payline!M$4/10,COUNTIF(M272:M274,$BA$1))+MIN(Payline!M$3/10,COUNTIF(M273:M275,$BA$1)),"")</f>
        <v/>
      </c>
      <c r="BE273" s="43" t="str">
        <f>IF($I273&lt;G$14,MIN(Payline!N$5/10,COUNTIF(N271:N273,$BA$1))+MIN(Payline!N$4/10,COUNTIF(N272:N274,$BA$1))+MIN(Payline!N$3/10,COUNTIF(N273:N275,$BA$1)),"")</f>
        <v/>
      </c>
      <c r="BF273" s="46">
        <v>269</v>
      </c>
      <c r="BG273" s="43" t="str">
        <f>IF($I273&lt;C$14,MIN(Payline!J$5/10,COUNTIF(J271:J273,$BG$1))+MIN(Payline!J$4/10,COUNTIF(J272:J274,$BG$1))+MIN(Payline!J$3/10,COUNTIF(J273:J275,$BG$1)),"")</f>
        <v/>
      </c>
      <c r="BH273" s="43" t="str">
        <f>IF($I273&lt;D$14,MIN(Payline!K$5/10,COUNTIF(K271:K273,$BG$1))+MIN(Payline!K$4/10,COUNTIF(K272:K274,$BG$1))+MIN(Payline!K$3/10,COUNTIF(K273:K275,$BG$1)),"")</f>
        <v/>
      </c>
      <c r="BI273" s="43" t="str">
        <f>IF($I273&lt;E$14,MIN(Payline!L$5/10,COUNTIF(L271:L273,$BG$1))+MIN(Payline!L$4/10,COUNTIF(L272:L274,$BG$1))+MIN(Payline!L$3/10,COUNTIF(L273:L275,$BG$1)),"")</f>
        <v/>
      </c>
      <c r="BJ273" s="43" t="str">
        <f>IF($I273&lt;F$14,MIN(Payline!M$5/10,COUNTIF(M271:M273,$BG$1))+MIN(Payline!M$4/10,COUNTIF(M272:M274,$BG$1))+MIN(Payline!M$3/10,COUNTIF(M273:M275,$BG$1)),"")</f>
        <v/>
      </c>
      <c r="BK273" s="43" t="str">
        <f>IF($I273&lt;G$14,MIN(Payline!N$5/10,COUNTIF(N271:N273,$BG$1))+MIN(Payline!N$4/10,COUNTIF(N272:N274,$BG$1))+MIN(Payline!N$3/10,COUNTIF(N273:N275,$BG$1)),"")</f>
        <v/>
      </c>
      <c r="BL273" s="46">
        <v>269</v>
      </c>
      <c r="BM273" s="43" t="str">
        <f>IF($I273&lt;C$14,MIN(Payline!J$5/10,COUNTIF(J271:J273,$BM$1))+MIN(Payline!J$4/10,COUNTIF(J272:J274,$BM$1))+MIN(Payline!J$3/10,COUNTIF(J273:J275,$BM$1)),"")</f>
        <v/>
      </c>
      <c r="BN273" s="43" t="str">
        <f>IF($I273&lt;D$14,MIN(Payline!K$5/10,COUNTIF(K271:K273,$BM$1))+MIN(Payline!K$4/10,COUNTIF(K272:K274,$BM$1))+MIN(Payline!K$3/10,COUNTIF(K273:K275,$BM$1)),"")</f>
        <v/>
      </c>
      <c r="BO273" s="43" t="str">
        <f>IF($I273&lt;E$14,MIN(Payline!L$5/10,COUNTIF(L271:L273,$BM$1))+MIN(Payline!L$4/10,COUNTIF(L272:L274,$BM$1))+MIN(Payline!L$3/10,COUNTIF(L273:L275,$BM$1)),"")</f>
        <v/>
      </c>
      <c r="BP273" s="43" t="str">
        <f>IF($I273&lt;F$14,MIN(Payline!M$5/10,COUNTIF(M271:M273,$BM$1))+MIN(Payline!M$4/10,COUNTIF(M272:M274,$BM$1))+MIN(Payline!M$3/10,COUNTIF(M273:M275,$BM$1)),"")</f>
        <v/>
      </c>
      <c r="BQ273" s="161" t="str">
        <f>IF($I273&lt;G$14,MIN(Payline!N$5/10,COUNTIF(N271:N273,$BM$1))+MIN(Payline!N$4/10,COUNTIF(N272:N274,$BM$1))+MIN(Payline!N$3/10,COUNTIF(N273:N275,$BM$1)),"")</f>
        <v/>
      </c>
    </row>
    <row r="274" spans="9:69">
      <c r="I274" s="84">
        <v>270</v>
      </c>
      <c r="J274" s="83"/>
      <c r="K274" s="83"/>
      <c r="L274" s="83"/>
      <c r="M274" s="83"/>
      <c r="N274" s="83"/>
      <c r="P274" s="46">
        <v>270</v>
      </c>
      <c r="Q274" s="43" t="str">
        <f>IF($I274&lt;C$14,MIN(Payline!J$5/10,COUNTIF(J272:J274,$Q$1))+MIN(Payline!J$4/10,COUNTIF(J273:J275,$Q$1))+MIN(Payline!J$3/10,COUNTIF(J274:J276,$Q$1)),"")</f>
        <v/>
      </c>
      <c r="R274" s="43" t="str">
        <f>IF($I274&lt;D$14,MIN(Payline!K$5/10,COUNTIF(K272:K274,$Q$1))+MIN(Payline!K$4/10,COUNTIF(K273:K275,$Q$1))+MIN(Payline!K$3/10,COUNTIF(K274:K276,$Q$1)),"")</f>
        <v/>
      </c>
      <c r="S274" s="43" t="str">
        <f>IF($I274&lt;E$14,MIN(Payline!L$5/10,COUNTIF(L272:L274,$Q$1))+MIN(Payline!L$4/10,COUNTIF(L273:L275,$Q$1))+MIN(Payline!L$3/10,COUNTIF(L274:L276,$Q$1)),"")</f>
        <v/>
      </c>
      <c r="T274" s="43" t="str">
        <f>IF($I274&lt;F$14,MIN(Payline!M$5/10,COUNTIF(M272:M274,$Q$1))+MIN(Payline!M$4/10,COUNTIF(M273:M275,$Q$1))+MIN(Payline!M$3/10,COUNTIF(M274:M276,$Q$1)),"")</f>
        <v/>
      </c>
      <c r="U274" s="43" t="str">
        <f>IF($I274&lt;G$14,MIN(Payline!N$5/10,COUNTIF(N272:N274,$Q$1))+MIN(Payline!N$4/10,COUNTIF(N273:N275,$Q$1))+MIN(Payline!N$3/10,COUNTIF(N274:N276,$Q$1)),"")</f>
        <v/>
      </c>
      <c r="V274" s="46">
        <v>270</v>
      </c>
      <c r="W274" s="43" t="str">
        <f>IF($I274&lt;C$14,MIN(Payline!J$5/10,COUNTIF(J272:J274,$W$1))+MIN(Payline!J$4/10,COUNTIF(J273:J275,$W$1))+MIN(Payline!J$3/10,COUNTIF(J274:J276,$W$1)),"")</f>
        <v/>
      </c>
      <c r="X274" s="43" t="str">
        <f>IF($I274&lt;D$14,MIN(Payline!K$5/10,COUNTIF(K272:K274,$W$1))+MIN(Payline!K$4/10,COUNTIF(K273:K275,$W$1))+MIN(Payline!K$3/10,COUNTIF(K274:K276,$W$1)),"")</f>
        <v/>
      </c>
      <c r="Y274" s="43" t="str">
        <f>IF($I274&lt;E$14,MIN(Payline!L$5/10,COUNTIF(L272:L274,$W$1))+MIN(Payline!L$4/10,COUNTIF(L273:L275,$W$1))+MIN(Payline!L$3/10,COUNTIF(L274:L276,$W$1)),"")</f>
        <v/>
      </c>
      <c r="Z274" s="43" t="str">
        <f>IF($I274&lt;F$14,MIN(Payline!M$5/10,COUNTIF(M272:M274,$W$1))+MIN(Payline!M$4/10,COUNTIF(M273:M275,$W$1))+MIN(Payline!M$3/10,COUNTIF(M274:M276,$W$1)),"")</f>
        <v/>
      </c>
      <c r="AA274" s="43" t="str">
        <f>IF($I274&lt;G$14,MIN(Payline!N$5/10,COUNTIF(N272:N274,$W$1))+MIN(Payline!N$4/10,COUNTIF(N273:N275,$W$1))+MIN(Payline!N$3/10,COUNTIF(N274:N276,$W$1)),"")</f>
        <v/>
      </c>
      <c r="AB274" s="46">
        <v>270</v>
      </c>
      <c r="AC274" s="43" t="str">
        <f>IF($I274&lt;C$14,MIN(Payline!J$5/10,COUNTIF(J272:J274,$AC$1))+MIN(Payline!J$4/10,COUNTIF(J273:J275,$AC$1))+MIN(Payline!J$3/10,COUNTIF(J274:J276,$AC$1)),"")</f>
        <v/>
      </c>
      <c r="AD274" s="43" t="str">
        <f>IF($I274&lt;D$14,MIN(Payline!K$5/10,COUNTIF(K272:K274,$AC$1))+MIN(Payline!K$4/10,COUNTIF(K273:K275,$AC$1))+MIN(Payline!K$3/10,COUNTIF(K274:K276,$AC$1)),"")</f>
        <v/>
      </c>
      <c r="AE274" s="43" t="str">
        <f>IF($I274&lt;E$14,MIN(Payline!L$5/10,COUNTIF(L272:L274,$AC$1))+MIN(Payline!L$4/10,COUNTIF(L273:L275,$AC$1))+MIN(Payline!L$3/10,COUNTIF(L274:L276,$AC$1)),"")</f>
        <v/>
      </c>
      <c r="AF274" s="43" t="str">
        <f>IF($I274&lt;F$14,MIN(Payline!M$5/10,COUNTIF(M272:M274,$AC$1))+MIN(Payline!M$4/10,COUNTIF(M273:M275,$AC$1))+MIN(Payline!M$3/10,COUNTIF(M274:M276,$AC$1)),"")</f>
        <v/>
      </c>
      <c r="AG274" s="43" t="str">
        <f>IF($I274&lt;G$14,MIN(Payline!N$5/10,COUNTIF(N272:N274,$AC$1))+MIN(Payline!N$4/10,COUNTIF(N273:N275,$AC$1))+MIN(Payline!N$3/10,COUNTIF(N274:N276,$AC$1)),"")</f>
        <v/>
      </c>
      <c r="AH274" s="46">
        <v>270</v>
      </c>
      <c r="AI274" s="43" t="str">
        <f>IF($I274&lt;C$14,MIN(Payline!J$5/10,COUNTIF(J272:J274,$AI$1))+MIN(Payline!J$4/10,COUNTIF(J273:J275,$AI$1))+MIN(Payline!J$3/10,COUNTIF(J274:J276,$AI$1)),"")</f>
        <v/>
      </c>
      <c r="AJ274" s="43" t="str">
        <f>IF($I274&lt;D$14,MIN(Payline!K$5/10,COUNTIF(K272:K274,$AI$1))+MIN(Payline!K$4/10,COUNTIF(K273:K275,$AI$1))+MIN(Payline!K$3/10,COUNTIF(K274:K276,$AI$1)),"")</f>
        <v/>
      </c>
      <c r="AK274" s="43" t="str">
        <f>IF($I274&lt;E$14,MIN(Payline!L$5/10,COUNTIF(L272:L274,$AI$1))+MIN(Payline!L$4/10,COUNTIF(L273:L275,$AI$1))+MIN(Payline!L$3/10,COUNTIF(L274:L276,$AI$1)),"")</f>
        <v/>
      </c>
      <c r="AL274" s="43" t="str">
        <f>IF($I274&lt;F$14,MIN(Payline!M$5/10,COUNTIF(M272:M274,$AI$1))+MIN(Payline!M$4/10,COUNTIF(M273:M275,$AI$1))+MIN(Payline!M$3/10,COUNTIF(M274:M276,$AI$1)),"")</f>
        <v/>
      </c>
      <c r="AM274" s="43" t="str">
        <f>IF($I274&lt;G$14,MIN(Payline!N$5/10,COUNTIF(N272:N274,$AI$1))+MIN(Payline!N$4/10,COUNTIF(N273:N275,$AI$1))+MIN(Payline!N$3/10,COUNTIF(N274:N276,$AI$1)),"")</f>
        <v/>
      </c>
      <c r="AN274" s="46">
        <v>270</v>
      </c>
      <c r="AO274" s="43" t="str">
        <f>IF($I274&lt;C$14,MIN(Payline!J$5/10,COUNTIF(J272:J274,$AO$1))+MIN(Payline!J$4/10,COUNTIF(J273:J275,$AO$1))+MIN(Payline!J$3/10,COUNTIF(J274:J276,$AO$1)),"")</f>
        <v/>
      </c>
      <c r="AP274" s="43" t="str">
        <f>IF($I274&lt;D$14,MIN(Payline!K$5/10,COUNTIF(K272:K274,$AO$1))+MIN(Payline!K$4/10,COUNTIF(K273:K275,$AO$1))+MIN(Payline!K$3/10,COUNTIF(K274:K276,$AO$1)),"")</f>
        <v/>
      </c>
      <c r="AQ274" s="43" t="str">
        <f>IF($I274&lt;E$14,MIN(Payline!L$5/10,COUNTIF(L272:L274,$AO$1))+MIN(Payline!L$4/10,COUNTIF(L273:L275,$AO$1))+MIN(Payline!L$3/10,COUNTIF(L274:L276,$AO$1)),"")</f>
        <v/>
      </c>
      <c r="AR274" s="43" t="str">
        <f>IF($I274&lt;F$14,MIN(Payline!M$5/10,COUNTIF(M272:M274,$AO$1))+MIN(Payline!M$4/10,COUNTIF(M273:M275,$AO$1))+MIN(Payline!M$3/10,COUNTIF(M274:M276,$AO$1)),"")</f>
        <v/>
      </c>
      <c r="AS274" s="43" t="str">
        <f>IF($I274&lt;G$14,MIN(Payline!N$5/10,COUNTIF(N272:N274,$AO$1))+MIN(Payline!N$4/10,COUNTIF(N273:N275,$AO$1))+MIN(Payline!N$3/10,COUNTIF(N274:N276,$AO$1)),"")</f>
        <v/>
      </c>
      <c r="AT274" s="46">
        <v>270</v>
      </c>
      <c r="AU274" s="43" t="str">
        <f>IF($I274&lt;C$14,MIN(Payline!J$5/10,COUNTIF(J272:J274,$AU$1))+MIN(Payline!J$4/10,COUNTIF(J273:J275,$AU$1))+MIN(Payline!J$3/10,COUNTIF(J274:J276,$AU$1)),"")</f>
        <v/>
      </c>
      <c r="AV274" s="43" t="str">
        <f>IF($I274&lt;D$14,MIN(Payline!K$5/10,COUNTIF(K272:K274,$AU$1))+MIN(Payline!K$4/10,COUNTIF(K273:K275,$AU$1))+MIN(Payline!K$3/10,COUNTIF(K274:K276,$AU$1)),"")</f>
        <v/>
      </c>
      <c r="AW274" s="43" t="str">
        <f>IF($I274&lt;E$14,MIN(Payline!L$5/10,COUNTIF(L272:L274,$AU$1))+MIN(Payline!L$4/10,COUNTIF(L273:L275,$AU$1))+MIN(Payline!L$3/10,COUNTIF(L274:L276,$AU$1)),"")</f>
        <v/>
      </c>
      <c r="AX274" s="43" t="str">
        <f>IF($I274&lt;F$14,MIN(Payline!M$5/10,COUNTIF(M272:M274,$AU$1))+MIN(Payline!M$4/10,COUNTIF(M273:M275,$AU$1))+MIN(Payline!M$3/10,COUNTIF(M274:M276,$AU$1)),"")</f>
        <v/>
      </c>
      <c r="AY274" s="43" t="str">
        <f>IF($I274&lt;G$14,MIN(Payline!N$5/10,COUNTIF(N272:N274,$AU$1))+MIN(Payline!N$4/10,COUNTIF(N273:N275,$AU$1))+MIN(Payline!N$3/10,COUNTIF(N274:N276,$AU$1)),"")</f>
        <v/>
      </c>
      <c r="AZ274" s="46">
        <v>270</v>
      </c>
      <c r="BA274" s="43" t="str">
        <f>IF($I274&lt;C$14,MIN(Payline!J$5/10,COUNTIF(J272:J274,$BA$1))+MIN(Payline!J$4/10,COUNTIF(J273:J275,$BA$1))+MIN(Payline!J$3/10,COUNTIF(J274:J276,$BA$1)),"")</f>
        <v/>
      </c>
      <c r="BB274" s="43" t="str">
        <f>IF($I274&lt;D$14,MIN(Payline!K$5/10,COUNTIF(K272:K274,$BA$1))+MIN(Payline!K$4/10,COUNTIF(K273:K275,$BA$1))+MIN(Payline!K$3/10,COUNTIF(K274:K276,$BA$1)),"")</f>
        <v/>
      </c>
      <c r="BC274" s="43" t="str">
        <f>IF($I274&lt;E$14,MIN(Payline!L$5/10,COUNTIF(L272:L274,$BA$1))+MIN(Payline!L$4/10,COUNTIF(L273:L275,$BA$1))+MIN(Payline!L$3/10,COUNTIF(L274:L276,$BA$1)),"")</f>
        <v/>
      </c>
      <c r="BD274" s="43" t="str">
        <f>IF($I274&lt;F$14,MIN(Payline!M$5/10,COUNTIF(M272:M274,$BA$1))+MIN(Payline!M$4/10,COUNTIF(M273:M275,$BA$1))+MIN(Payline!M$3/10,COUNTIF(M274:M276,$BA$1)),"")</f>
        <v/>
      </c>
      <c r="BE274" s="43" t="str">
        <f>IF($I274&lt;G$14,MIN(Payline!N$5/10,COUNTIF(N272:N274,$BA$1))+MIN(Payline!N$4/10,COUNTIF(N273:N275,$BA$1))+MIN(Payline!N$3/10,COUNTIF(N274:N276,$BA$1)),"")</f>
        <v/>
      </c>
      <c r="BF274" s="46">
        <v>270</v>
      </c>
      <c r="BG274" s="43" t="str">
        <f>IF($I274&lt;C$14,MIN(Payline!J$5/10,COUNTIF(J272:J274,$BG$1))+MIN(Payline!J$4/10,COUNTIF(J273:J275,$BG$1))+MIN(Payline!J$3/10,COUNTIF(J274:J276,$BG$1)),"")</f>
        <v/>
      </c>
      <c r="BH274" s="43" t="str">
        <f>IF($I274&lt;D$14,MIN(Payline!K$5/10,COUNTIF(K272:K274,$BG$1))+MIN(Payline!K$4/10,COUNTIF(K273:K275,$BG$1))+MIN(Payline!K$3/10,COUNTIF(K274:K276,$BG$1)),"")</f>
        <v/>
      </c>
      <c r="BI274" s="43" t="str">
        <f>IF($I274&lt;E$14,MIN(Payline!L$5/10,COUNTIF(L272:L274,$BG$1))+MIN(Payline!L$4/10,COUNTIF(L273:L275,$BG$1))+MIN(Payline!L$3/10,COUNTIF(L274:L276,$BG$1)),"")</f>
        <v/>
      </c>
      <c r="BJ274" s="43" t="str">
        <f>IF($I274&lt;F$14,MIN(Payline!M$5/10,COUNTIF(M272:M274,$BG$1))+MIN(Payline!M$4/10,COUNTIF(M273:M275,$BG$1))+MIN(Payline!M$3/10,COUNTIF(M274:M276,$BG$1)),"")</f>
        <v/>
      </c>
      <c r="BK274" s="43" t="str">
        <f>IF($I274&lt;G$14,MIN(Payline!N$5/10,COUNTIF(N272:N274,$BG$1))+MIN(Payline!N$4/10,COUNTIF(N273:N275,$BG$1))+MIN(Payline!N$3/10,COUNTIF(N274:N276,$BG$1)),"")</f>
        <v/>
      </c>
      <c r="BL274" s="46">
        <v>270</v>
      </c>
      <c r="BM274" s="43" t="str">
        <f>IF($I274&lt;C$14,MIN(Payline!J$5/10,COUNTIF(J272:J274,$BM$1))+MIN(Payline!J$4/10,COUNTIF(J273:J275,$BM$1))+MIN(Payline!J$3/10,COUNTIF(J274:J276,$BM$1)),"")</f>
        <v/>
      </c>
      <c r="BN274" s="43" t="str">
        <f>IF($I274&lt;D$14,MIN(Payline!K$5/10,COUNTIF(K272:K274,$BM$1))+MIN(Payline!K$4/10,COUNTIF(K273:K275,$BM$1))+MIN(Payline!K$3/10,COUNTIF(K274:K276,$BM$1)),"")</f>
        <v/>
      </c>
      <c r="BO274" s="43" t="str">
        <f>IF($I274&lt;E$14,MIN(Payline!L$5/10,COUNTIF(L272:L274,$BM$1))+MIN(Payline!L$4/10,COUNTIF(L273:L275,$BM$1))+MIN(Payline!L$3/10,COUNTIF(L274:L276,$BM$1)),"")</f>
        <v/>
      </c>
      <c r="BP274" s="43" t="str">
        <f>IF($I274&lt;F$14,MIN(Payline!M$5/10,COUNTIF(M272:M274,$BM$1))+MIN(Payline!M$4/10,COUNTIF(M273:M275,$BM$1))+MIN(Payline!M$3/10,COUNTIF(M274:M276,$BM$1)),"")</f>
        <v/>
      </c>
      <c r="BQ274" s="161" t="str">
        <f>IF($I274&lt;G$14,MIN(Payline!N$5/10,COUNTIF(N272:N274,$BM$1))+MIN(Payline!N$4/10,COUNTIF(N273:N275,$BM$1))+MIN(Payline!N$3/10,COUNTIF(N274:N276,$BM$1)),"")</f>
        <v/>
      </c>
    </row>
    <row r="275" spans="9:69">
      <c r="I275" s="84">
        <v>271</v>
      </c>
      <c r="J275" s="83"/>
      <c r="K275" s="83"/>
      <c r="L275" s="83"/>
      <c r="M275" s="83"/>
      <c r="N275" s="83"/>
      <c r="P275" s="46">
        <v>271</v>
      </c>
      <c r="Q275" s="43" t="str">
        <f>IF($I275&lt;C$14,MIN(Payline!J$5/10,COUNTIF(J273:J275,$Q$1))+MIN(Payline!J$4/10,COUNTIF(J274:J276,$Q$1))+MIN(Payline!J$3/10,COUNTIF(J275:J277,$Q$1)),"")</f>
        <v/>
      </c>
      <c r="R275" s="43" t="str">
        <f>IF($I275&lt;D$14,MIN(Payline!K$5/10,COUNTIF(K273:K275,$Q$1))+MIN(Payline!K$4/10,COUNTIF(K274:K276,$Q$1))+MIN(Payline!K$3/10,COUNTIF(K275:K277,$Q$1)),"")</f>
        <v/>
      </c>
      <c r="S275" s="43" t="str">
        <f>IF($I275&lt;E$14,MIN(Payline!L$5/10,COUNTIF(L273:L275,$Q$1))+MIN(Payline!L$4/10,COUNTIF(L274:L276,$Q$1))+MIN(Payline!L$3/10,COUNTIF(L275:L277,$Q$1)),"")</f>
        <v/>
      </c>
      <c r="T275" s="43" t="str">
        <f>IF($I275&lt;F$14,MIN(Payline!M$5/10,COUNTIF(M273:M275,$Q$1))+MIN(Payline!M$4/10,COUNTIF(M274:M276,$Q$1))+MIN(Payline!M$3/10,COUNTIF(M275:M277,$Q$1)),"")</f>
        <v/>
      </c>
      <c r="U275" s="43" t="str">
        <f>IF($I275&lt;G$14,MIN(Payline!N$5/10,COUNTIF(N273:N275,$Q$1))+MIN(Payline!N$4/10,COUNTIF(N274:N276,$Q$1))+MIN(Payline!N$3/10,COUNTIF(N275:N277,$Q$1)),"")</f>
        <v/>
      </c>
      <c r="V275" s="46">
        <v>271</v>
      </c>
      <c r="W275" s="43" t="str">
        <f>IF($I275&lt;C$14,MIN(Payline!J$5/10,COUNTIF(J273:J275,$W$1))+MIN(Payline!J$4/10,COUNTIF(J274:J276,$W$1))+MIN(Payline!J$3/10,COUNTIF(J275:J277,$W$1)),"")</f>
        <v/>
      </c>
      <c r="X275" s="43" t="str">
        <f>IF($I275&lt;D$14,MIN(Payline!K$5/10,COUNTIF(K273:K275,$W$1))+MIN(Payline!K$4/10,COUNTIF(K274:K276,$W$1))+MIN(Payline!K$3/10,COUNTIF(K275:K277,$W$1)),"")</f>
        <v/>
      </c>
      <c r="Y275" s="43" t="str">
        <f>IF($I275&lt;E$14,MIN(Payline!L$5/10,COUNTIF(L273:L275,$W$1))+MIN(Payline!L$4/10,COUNTIF(L274:L276,$W$1))+MIN(Payline!L$3/10,COUNTIF(L275:L277,$W$1)),"")</f>
        <v/>
      </c>
      <c r="Z275" s="43" t="str">
        <f>IF($I275&lt;F$14,MIN(Payline!M$5/10,COUNTIF(M273:M275,$W$1))+MIN(Payline!M$4/10,COUNTIF(M274:M276,$W$1))+MIN(Payline!M$3/10,COUNTIF(M275:M277,$W$1)),"")</f>
        <v/>
      </c>
      <c r="AA275" s="43" t="str">
        <f>IF($I275&lt;G$14,MIN(Payline!N$5/10,COUNTIF(N273:N275,$W$1))+MIN(Payline!N$4/10,COUNTIF(N274:N276,$W$1))+MIN(Payline!N$3/10,COUNTIF(N275:N277,$W$1)),"")</f>
        <v/>
      </c>
      <c r="AB275" s="46">
        <v>271</v>
      </c>
      <c r="AC275" s="43" t="str">
        <f>IF($I275&lt;C$14,MIN(Payline!J$5/10,COUNTIF(J273:J275,$AC$1))+MIN(Payline!J$4/10,COUNTIF(J274:J276,$AC$1))+MIN(Payline!J$3/10,COUNTIF(J275:J277,$AC$1)),"")</f>
        <v/>
      </c>
      <c r="AD275" s="43" t="str">
        <f>IF($I275&lt;D$14,MIN(Payline!K$5/10,COUNTIF(K273:K275,$AC$1))+MIN(Payline!K$4/10,COUNTIF(K274:K276,$AC$1))+MIN(Payline!K$3/10,COUNTIF(K275:K277,$AC$1)),"")</f>
        <v/>
      </c>
      <c r="AE275" s="43" t="str">
        <f>IF($I275&lt;E$14,MIN(Payline!L$5/10,COUNTIF(L273:L275,$AC$1))+MIN(Payline!L$4/10,COUNTIF(L274:L276,$AC$1))+MIN(Payline!L$3/10,COUNTIF(L275:L277,$AC$1)),"")</f>
        <v/>
      </c>
      <c r="AF275" s="43" t="str">
        <f>IF($I275&lt;F$14,MIN(Payline!M$5/10,COUNTIF(M273:M275,$AC$1))+MIN(Payline!M$4/10,COUNTIF(M274:M276,$AC$1))+MIN(Payline!M$3/10,COUNTIF(M275:M277,$AC$1)),"")</f>
        <v/>
      </c>
      <c r="AG275" s="43" t="str">
        <f>IF($I275&lt;G$14,MIN(Payline!N$5/10,COUNTIF(N273:N275,$AC$1))+MIN(Payline!N$4/10,COUNTIF(N274:N276,$AC$1))+MIN(Payline!N$3/10,COUNTIF(N275:N277,$AC$1)),"")</f>
        <v/>
      </c>
      <c r="AH275" s="46">
        <v>271</v>
      </c>
      <c r="AI275" s="43" t="str">
        <f>IF($I275&lt;C$14,MIN(Payline!J$5/10,COUNTIF(J273:J275,$AI$1))+MIN(Payline!J$4/10,COUNTIF(J274:J276,$AI$1))+MIN(Payline!J$3/10,COUNTIF(J275:J277,$AI$1)),"")</f>
        <v/>
      </c>
      <c r="AJ275" s="43" t="str">
        <f>IF($I275&lt;D$14,MIN(Payline!K$5/10,COUNTIF(K273:K275,$AI$1))+MIN(Payline!K$4/10,COUNTIF(K274:K276,$AI$1))+MIN(Payline!K$3/10,COUNTIF(K275:K277,$AI$1)),"")</f>
        <v/>
      </c>
      <c r="AK275" s="43" t="str">
        <f>IF($I275&lt;E$14,MIN(Payline!L$5/10,COUNTIF(L273:L275,$AI$1))+MIN(Payline!L$4/10,COUNTIF(L274:L276,$AI$1))+MIN(Payline!L$3/10,COUNTIF(L275:L277,$AI$1)),"")</f>
        <v/>
      </c>
      <c r="AL275" s="43" t="str">
        <f>IF($I275&lt;F$14,MIN(Payline!M$5/10,COUNTIF(M273:M275,$AI$1))+MIN(Payline!M$4/10,COUNTIF(M274:M276,$AI$1))+MIN(Payline!M$3/10,COUNTIF(M275:M277,$AI$1)),"")</f>
        <v/>
      </c>
      <c r="AM275" s="43" t="str">
        <f>IF($I275&lt;G$14,MIN(Payline!N$5/10,COUNTIF(N273:N275,$AI$1))+MIN(Payline!N$4/10,COUNTIF(N274:N276,$AI$1))+MIN(Payline!N$3/10,COUNTIF(N275:N277,$AI$1)),"")</f>
        <v/>
      </c>
      <c r="AN275" s="46">
        <v>271</v>
      </c>
      <c r="AO275" s="43" t="str">
        <f>IF($I275&lt;C$14,MIN(Payline!J$5/10,COUNTIF(J273:J275,$AO$1))+MIN(Payline!J$4/10,COUNTIF(J274:J276,$AO$1))+MIN(Payline!J$3/10,COUNTIF(J275:J277,$AO$1)),"")</f>
        <v/>
      </c>
      <c r="AP275" s="43" t="str">
        <f>IF($I275&lt;D$14,MIN(Payline!K$5/10,COUNTIF(K273:K275,$AO$1))+MIN(Payline!K$4/10,COUNTIF(K274:K276,$AO$1))+MIN(Payline!K$3/10,COUNTIF(K275:K277,$AO$1)),"")</f>
        <v/>
      </c>
      <c r="AQ275" s="43" t="str">
        <f>IF($I275&lt;E$14,MIN(Payline!L$5/10,COUNTIF(L273:L275,$AO$1))+MIN(Payline!L$4/10,COUNTIF(L274:L276,$AO$1))+MIN(Payline!L$3/10,COUNTIF(L275:L277,$AO$1)),"")</f>
        <v/>
      </c>
      <c r="AR275" s="43" t="str">
        <f>IF($I275&lt;F$14,MIN(Payline!M$5/10,COUNTIF(M273:M275,$AO$1))+MIN(Payline!M$4/10,COUNTIF(M274:M276,$AO$1))+MIN(Payline!M$3/10,COUNTIF(M275:M277,$AO$1)),"")</f>
        <v/>
      </c>
      <c r="AS275" s="43" t="str">
        <f>IF($I275&lt;G$14,MIN(Payline!N$5/10,COUNTIF(N273:N275,$AO$1))+MIN(Payline!N$4/10,COUNTIF(N274:N276,$AO$1))+MIN(Payline!N$3/10,COUNTIF(N275:N277,$AO$1)),"")</f>
        <v/>
      </c>
      <c r="AT275" s="46">
        <v>271</v>
      </c>
      <c r="AU275" s="43" t="str">
        <f>IF($I275&lt;C$14,MIN(Payline!J$5/10,COUNTIF(J273:J275,$AU$1))+MIN(Payline!J$4/10,COUNTIF(J274:J276,$AU$1))+MIN(Payline!J$3/10,COUNTIF(J275:J277,$AU$1)),"")</f>
        <v/>
      </c>
      <c r="AV275" s="43" t="str">
        <f>IF($I275&lt;D$14,MIN(Payline!K$5/10,COUNTIF(K273:K275,$AU$1))+MIN(Payline!K$4/10,COUNTIF(K274:K276,$AU$1))+MIN(Payline!K$3/10,COUNTIF(K275:K277,$AU$1)),"")</f>
        <v/>
      </c>
      <c r="AW275" s="43" t="str">
        <f>IF($I275&lt;E$14,MIN(Payline!L$5/10,COUNTIF(L273:L275,$AU$1))+MIN(Payline!L$4/10,COUNTIF(L274:L276,$AU$1))+MIN(Payline!L$3/10,COUNTIF(L275:L277,$AU$1)),"")</f>
        <v/>
      </c>
      <c r="AX275" s="43" t="str">
        <f>IF($I275&lt;F$14,MIN(Payline!M$5/10,COUNTIF(M273:M275,$AU$1))+MIN(Payline!M$4/10,COUNTIF(M274:M276,$AU$1))+MIN(Payline!M$3/10,COUNTIF(M275:M277,$AU$1)),"")</f>
        <v/>
      </c>
      <c r="AY275" s="43" t="str">
        <f>IF($I275&lt;G$14,MIN(Payline!N$5/10,COUNTIF(N273:N275,$AU$1))+MIN(Payline!N$4/10,COUNTIF(N274:N276,$AU$1))+MIN(Payline!N$3/10,COUNTIF(N275:N277,$AU$1)),"")</f>
        <v/>
      </c>
      <c r="AZ275" s="46">
        <v>271</v>
      </c>
      <c r="BA275" s="43" t="str">
        <f>IF($I275&lt;C$14,MIN(Payline!J$5/10,COUNTIF(J273:J275,$BA$1))+MIN(Payline!J$4/10,COUNTIF(J274:J276,$BA$1))+MIN(Payline!J$3/10,COUNTIF(J275:J277,$BA$1)),"")</f>
        <v/>
      </c>
      <c r="BB275" s="43" t="str">
        <f>IF($I275&lt;D$14,MIN(Payline!K$5/10,COUNTIF(K273:K275,$BA$1))+MIN(Payline!K$4/10,COUNTIF(K274:K276,$BA$1))+MIN(Payline!K$3/10,COUNTIF(K275:K277,$BA$1)),"")</f>
        <v/>
      </c>
      <c r="BC275" s="43" t="str">
        <f>IF($I275&lt;E$14,MIN(Payline!L$5/10,COUNTIF(L273:L275,$BA$1))+MIN(Payline!L$4/10,COUNTIF(L274:L276,$BA$1))+MIN(Payline!L$3/10,COUNTIF(L275:L277,$BA$1)),"")</f>
        <v/>
      </c>
      <c r="BD275" s="43" t="str">
        <f>IF($I275&lt;F$14,MIN(Payline!M$5/10,COUNTIF(M273:M275,$BA$1))+MIN(Payline!M$4/10,COUNTIF(M274:M276,$BA$1))+MIN(Payline!M$3/10,COUNTIF(M275:M277,$BA$1)),"")</f>
        <v/>
      </c>
      <c r="BE275" s="43" t="str">
        <f>IF($I275&lt;G$14,MIN(Payline!N$5/10,COUNTIF(N273:N275,$BA$1))+MIN(Payline!N$4/10,COUNTIF(N274:N276,$BA$1))+MIN(Payline!N$3/10,COUNTIF(N275:N277,$BA$1)),"")</f>
        <v/>
      </c>
      <c r="BF275" s="46">
        <v>271</v>
      </c>
      <c r="BG275" s="43" t="str">
        <f>IF($I275&lt;C$14,MIN(Payline!J$5/10,COUNTIF(J273:J275,$BG$1))+MIN(Payline!J$4/10,COUNTIF(J274:J276,$BG$1))+MIN(Payline!J$3/10,COUNTIF(J275:J277,$BG$1)),"")</f>
        <v/>
      </c>
      <c r="BH275" s="43" t="str">
        <f>IF($I275&lt;D$14,MIN(Payline!K$5/10,COUNTIF(K273:K275,$BG$1))+MIN(Payline!K$4/10,COUNTIF(K274:K276,$BG$1))+MIN(Payline!K$3/10,COUNTIF(K275:K277,$BG$1)),"")</f>
        <v/>
      </c>
      <c r="BI275" s="43" t="str">
        <f>IF($I275&lt;E$14,MIN(Payline!L$5/10,COUNTIF(L273:L275,$BG$1))+MIN(Payline!L$4/10,COUNTIF(L274:L276,$BG$1))+MIN(Payline!L$3/10,COUNTIF(L275:L277,$BG$1)),"")</f>
        <v/>
      </c>
      <c r="BJ275" s="43" t="str">
        <f>IF($I275&lt;F$14,MIN(Payline!M$5/10,COUNTIF(M273:M275,$BG$1))+MIN(Payline!M$4/10,COUNTIF(M274:M276,$BG$1))+MIN(Payline!M$3/10,COUNTIF(M275:M277,$BG$1)),"")</f>
        <v/>
      </c>
      <c r="BK275" s="43" t="str">
        <f>IF($I275&lt;G$14,MIN(Payline!N$5/10,COUNTIF(N273:N275,$BG$1))+MIN(Payline!N$4/10,COUNTIF(N274:N276,$BG$1))+MIN(Payline!N$3/10,COUNTIF(N275:N277,$BG$1)),"")</f>
        <v/>
      </c>
      <c r="BL275" s="46">
        <v>271</v>
      </c>
      <c r="BM275" s="43" t="str">
        <f>IF($I275&lt;C$14,MIN(Payline!J$5/10,COUNTIF(J273:J275,$BM$1))+MIN(Payline!J$4/10,COUNTIF(J274:J276,$BM$1))+MIN(Payline!J$3/10,COUNTIF(J275:J277,$BM$1)),"")</f>
        <v/>
      </c>
      <c r="BN275" s="43" t="str">
        <f>IF($I275&lt;D$14,MIN(Payline!K$5/10,COUNTIF(K273:K275,$BM$1))+MIN(Payline!K$4/10,COUNTIF(K274:K276,$BM$1))+MIN(Payline!K$3/10,COUNTIF(K275:K277,$BM$1)),"")</f>
        <v/>
      </c>
      <c r="BO275" s="43" t="str">
        <f>IF($I275&lt;E$14,MIN(Payline!L$5/10,COUNTIF(L273:L275,$BM$1))+MIN(Payline!L$4/10,COUNTIF(L274:L276,$BM$1))+MIN(Payline!L$3/10,COUNTIF(L275:L277,$BM$1)),"")</f>
        <v/>
      </c>
      <c r="BP275" s="43" t="str">
        <f>IF($I275&lt;F$14,MIN(Payline!M$5/10,COUNTIF(M273:M275,$BM$1))+MIN(Payline!M$4/10,COUNTIF(M274:M276,$BM$1))+MIN(Payline!M$3/10,COUNTIF(M275:M277,$BM$1)),"")</f>
        <v/>
      </c>
      <c r="BQ275" s="161" t="str">
        <f>IF($I275&lt;G$14,MIN(Payline!N$5/10,COUNTIF(N273:N275,$BM$1))+MIN(Payline!N$4/10,COUNTIF(N274:N276,$BM$1))+MIN(Payline!N$3/10,COUNTIF(N275:N277,$BM$1)),"")</f>
        <v/>
      </c>
    </row>
    <row r="276" spans="9:69">
      <c r="I276" s="84">
        <v>272</v>
      </c>
      <c r="J276" s="83"/>
      <c r="K276" s="83"/>
      <c r="L276" s="83"/>
      <c r="M276" s="83"/>
      <c r="N276" s="83"/>
      <c r="P276" s="46">
        <v>272</v>
      </c>
      <c r="Q276" s="43" t="str">
        <f>IF($I276&lt;C$14,MIN(Payline!J$5/10,COUNTIF(J274:J276,$Q$1))+MIN(Payline!J$4/10,COUNTIF(J275:J277,$Q$1))+MIN(Payline!J$3/10,COUNTIF(J276:J278,$Q$1)),"")</f>
        <v/>
      </c>
      <c r="R276" s="43" t="str">
        <f>IF($I276&lt;D$14,MIN(Payline!K$5/10,COUNTIF(K274:K276,$Q$1))+MIN(Payline!K$4/10,COUNTIF(K275:K277,$Q$1))+MIN(Payline!K$3/10,COUNTIF(K276:K278,$Q$1)),"")</f>
        <v/>
      </c>
      <c r="S276" s="43" t="str">
        <f>IF($I276&lt;E$14,MIN(Payline!L$5/10,COUNTIF(L274:L276,$Q$1))+MIN(Payline!L$4/10,COUNTIF(L275:L277,$Q$1))+MIN(Payline!L$3/10,COUNTIF(L276:L278,$Q$1)),"")</f>
        <v/>
      </c>
      <c r="T276" s="43" t="str">
        <f>IF($I276&lt;F$14,MIN(Payline!M$5/10,COUNTIF(M274:M276,$Q$1))+MIN(Payline!M$4/10,COUNTIF(M275:M277,$Q$1))+MIN(Payline!M$3/10,COUNTIF(M276:M278,$Q$1)),"")</f>
        <v/>
      </c>
      <c r="U276" s="43" t="str">
        <f>IF($I276&lt;G$14,MIN(Payline!N$5/10,COUNTIF(N274:N276,$Q$1))+MIN(Payline!N$4/10,COUNTIF(N275:N277,$Q$1))+MIN(Payline!N$3/10,COUNTIF(N276:N278,$Q$1)),"")</f>
        <v/>
      </c>
      <c r="V276" s="46">
        <v>272</v>
      </c>
      <c r="W276" s="43" t="str">
        <f>IF($I276&lt;C$14,MIN(Payline!J$5/10,COUNTIF(J274:J276,$W$1))+MIN(Payline!J$4/10,COUNTIF(J275:J277,$W$1))+MIN(Payline!J$3/10,COUNTIF(J276:J278,$W$1)),"")</f>
        <v/>
      </c>
      <c r="X276" s="43" t="str">
        <f>IF($I276&lt;D$14,MIN(Payline!K$5/10,COUNTIF(K274:K276,$W$1))+MIN(Payline!K$4/10,COUNTIF(K275:K277,$W$1))+MIN(Payline!K$3/10,COUNTIF(K276:K278,$W$1)),"")</f>
        <v/>
      </c>
      <c r="Y276" s="43" t="str">
        <f>IF($I276&lt;E$14,MIN(Payline!L$5/10,COUNTIF(L274:L276,$W$1))+MIN(Payline!L$4/10,COUNTIF(L275:L277,$W$1))+MIN(Payline!L$3/10,COUNTIF(L276:L278,$W$1)),"")</f>
        <v/>
      </c>
      <c r="Z276" s="43" t="str">
        <f>IF($I276&lt;F$14,MIN(Payline!M$5/10,COUNTIF(M274:M276,$W$1))+MIN(Payline!M$4/10,COUNTIF(M275:M277,$W$1))+MIN(Payline!M$3/10,COUNTIF(M276:M278,$W$1)),"")</f>
        <v/>
      </c>
      <c r="AA276" s="43" t="str">
        <f>IF($I276&lt;G$14,MIN(Payline!N$5/10,COUNTIF(N274:N276,$W$1))+MIN(Payline!N$4/10,COUNTIF(N275:N277,$W$1))+MIN(Payline!N$3/10,COUNTIF(N276:N278,$W$1)),"")</f>
        <v/>
      </c>
      <c r="AB276" s="46">
        <v>272</v>
      </c>
      <c r="AC276" s="43" t="str">
        <f>IF($I276&lt;C$14,MIN(Payline!J$5/10,COUNTIF(J274:J276,$AC$1))+MIN(Payline!J$4/10,COUNTIF(J275:J277,$AC$1))+MIN(Payline!J$3/10,COUNTIF(J276:J278,$AC$1)),"")</f>
        <v/>
      </c>
      <c r="AD276" s="43" t="str">
        <f>IF($I276&lt;D$14,MIN(Payline!K$5/10,COUNTIF(K274:K276,$AC$1))+MIN(Payline!K$4/10,COUNTIF(K275:K277,$AC$1))+MIN(Payline!K$3/10,COUNTIF(K276:K278,$AC$1)),"")</f>
        <v/>
      </c>
      <c r="AE276" s="43" t="str">
        <f>IF($I276&lt;E$14,MIN(Payline!L$5/10,COUNTIF(L274:L276,$AC$1))+MIN(Payline!L$4/10,COUNTIF(L275:L277,$AC$1))+MIN(Payline!L$3/10,COUNTIF(L276:L278,$AC$1)),"")</f>
        <v/>
      </c>
      <c r="AF276" s="43" t="str">
        <f>IF($I276&lt;F$14,MIN(Payline!M$5/10,COUNTIF(M274:M276,$AC$1))+MIN(Payline!M$4/10,COUNTIF(M275:M277,$AC$1))+MIN(Payline!M$3/10,COUNTIF(M276:M278,$AC$1)),"")</f>
        <v/>
      </c>
      <c r="AG276" s="43" t="str">
        <f>IF($I276&lt;G$14,MIN(Payline!N$5/10,COUNTIF(N274:N276,$AC$1))+MIN(Payline!N$4/10,COUNTIF(N275:N277,$AC$1))+MIN(Payline!N$3/10,COUNTIF(N276:N278,$AC$1)),"")</f>
        <v/>
      </c>
      <c r="AH276" s="46">
        <v>272</v>
      </c>
      <c r="AI276" s="43" t="str">
        <f>IF($I276&lt;C$14,MIN(Payline!J$5/10,COUNTIF(J274:J276,$AI$1))+MIN(Payline!J$4/10,COUNTIF(J275:J277,$AI$1))+MIN(Payline!J$3/10,COUNTIF(J276:J278,$AI$1)),"")</f>
        <v/>
      </c>
      <c r="AJ276" s="43" t="str">
        <f>IF($I276&lt;D$14,MIN(Payline!K$5/10,COUNTIF(K274:K276,$AI$1))+MIN(Payline!K$4/10,COUNTIF(K275:K277,$AI$1))+MIN(Payline!K$3/10,COUNTIF(K276:K278,$AI$1)),"")</f>
        <v/>
      </c>
      <c r="AK276" s="43" t="str">
        <f>IF($I276&lt;E$14,MIN(Payline!L$5/10,COUNTIF(L274:L276,$AI$1))+MIN(Payline!L$4/10,COUNTIF(L275:L277,$AI$1))+MIN(Payline!L$3/10,COUNTIF(L276:L278,$AI$1)),"")</f>
        <v/>
      </c>
      <c r="AL276" s="43" t="str">
        <f>IF($I276&lt;F$14,MIN(Payline!M$5/10,COUNTIF(M274:M276,$AI$1))+MIN(Payline!M$4/10,COUNTIF(M275:M277,$AI$1))+MIN(Payline!M$3/10,COUNTIF(M276:M278,$AI$1)),"")</f>
        <v/>
      </c>
      <c r="AM276" s="43" t="str">
        <f>IF($I276&lt;G$14,MIN(Payline!N$5/10,COUNTIF(N274:N276,$AI$1))+MIN(Payline!N$4/10,COUNTIF(N275:N277,$AI$1))+MIN(Payline!N$3/10,COUNTIF(N276:N278,$AI$1)),"")</f>
        <v/>
      </c>
      <c r="AN276" s="46">
        <v>272</v>
      </c>
      <c r="AO276" s="43" t="str">
        <f>IF($I276&lt;C$14,MIN(Payline!J$5/10,COUNTIF(J274:J276,$AO$1))+MIN(Payline!J$4/10,COUNTIF(J275:J277,$AO$1))+MIN(Payline!J$3/10,COUNTIF(J276:J278,$AO$1)),"")</f>
        <v/>
      </c>
      <c r="AP276" s="43" t="str">
        <f>IF($I276&lt;D$14,MIN(Payline!K$5/10,COUNTIF(K274:K276,$AO$1))+MIN(Payline!K$4/10,COUNTIF(K275:K277,$AO$1))+MIN(Payline!K$3/10,COUNTIF(K276:K278,$AO$1)),"")</f>
        <v/>
      </c>
      <c r="AQ276" s="43" t="str">
        <f>IF($I276&lt;E$14,MIN(Payline!L$5/10,COUNTIF(L274:L276,$AO$1))+MIN(Payline!L$4/10,COUNTIF(L275:L277,$AO$1))+MIN(Payline!L$3/10,COUNTIF(L276:L278,$AO$1)),"")</f>
        <v/>
      </c>
      <c r="AR276" s="43" t="str">
        <f>IF($I276&lt;F$14,MIN(Payline!M$5/10,COUNTIF(M274:M276,$AO$1))+MIN(Payline!M$4/10,COUNTIF(M275:M277,$AO$1))+MIN(Payline!M$3/10,COUNTIF(M276:M278,$AO$1)),"")</f>
        <v/>
      </c>
      <c r="AS276" s="43" t="str">
        <f>IF($I276&lt;G$14,MIN(Payline!N$5/10,COUNTIF(N274:N276,$AO$1))+MIN(Payline!N$4/10,COUNTIF(N275:N277,$AO$1))+MIN(Payline!N$3/10,COUNTIF(N276:N278,$AO$1)),"")</f>
        <v/>
      </c>
      <c r="AT276" s="46">
        <v>272</v>
      </c>
      <c r="AU276" s="43" t="str">
        <f>IF($I276&lt;C$14,MIN(Payline!J$5/10,COUNTIF(J274:J276,$AU$1))+MIN(Payline!J$4/10,COUNTIF(J275:J277,$AU$1))+MIN(Payline!J$3/10,COUNTIF(J276:J278,$AU$1)),"")</f>
        <v/>
      </c>
      <c r="AV276" s="43" t="str">
        <f>IF($I276&lt;D$14,MIN(Payline!K$5/10,COUNTIF(K274:K276,$AU$1))+MIN(Payline!K$4/10,COUNTIF(K275:K277,$AU$1))+MIN(Payline!K$3/10,COUNTIF(K276:K278,$AU$1)),"")</f>
        <v/>
      </c>
      <c r="AW276" s="43" t="str">
        <f>IF($I276&lt;E$14,MIN(Payline!L$5/10,COUNTIF(L274:L276,$AU$1))+MIN(Payline!L$4/10,COUNTIF(L275:L277,$AU$1))+MIN(Payline!L$3/10,COUNTIF(L276:L278,$AU$1)),"")</f>
        <v/>
      </c>
      <c r="AX276" s="43" t="str">
        <f>IF($I276&lt;F$14,MIN(Payline!M$5/10,COUNTIF(M274:M276,$AU$1))+MIN(Payline!M$4/10,COUNTIF(M275:M277,$AU$1))+MIN(Payline!M$3/10,COUNTIF(M276:M278,$AU$1)),"")</f>
        <v/>
      </c>
      <c r="AY276" s="43" t="str">
        <f>IF($I276&lt;G$14,MIN(Payline!N$5/10,COUNTIF(N274:N276,$AU$1))+MIN(Payline!N$4/10,COUNTIF(N275:N277,$AU$1))+MIN(Payline!N$3/10,COUNTIF(N276:N278,$AU$1)),"")</f>
        <v/>
      </c>
      <c r="AZ276" s="46">
        <v>272</v>
      </c>
      <c r="BA276" s="43" t="str">
        <f>IF($I276&lt;C$14,MIN(Payline!J$5/10,COUNTIF(J274:J276,$BA$1))+MIN(Payline!J$4/10,COUNTIF(J275:J277,$BA$1))+MIN(Payline!J$3/10,COUNTIF(J276:J278,$BA$1)),"")</f>
        <v/>
      </c>
      <c r="BB276" s="43" t="str">
        <f>IF($I276&lt;D$14,MIN(Payline!K$5/10,COUNTIF(K274:K276,$BA$1))+MIN(Payline!K$4/10,COUNTIF(K275:K277,$BA$1))+MIN(Payline!K$3/10,COUNTIF(K276:K278,$BA$1)),"")</f>
        <v/>
      </c>
      <c r="BC276" s="43" t="str">
        <f>IF($I276&lt;E$14,MIN(Payline!L$5/10,COUNTIF(L274:L276,$BA$1))+MIN(Payline!L$4/10,COUNTIF(L275:L277,$BA$1))+MIN(Payline!L$3/10,COUNTIF(L276:L278,$BA$1)),"")</f>
        <v/>
      </c>
      <c r="BD276" s="43" t="str">
        <f>IF($I276&lt;F$14,MIN(Payline!M$5/10,COUNTIF(M274:M276,$BA$1))+MIN(Payline!M$4/10,COUNTIF(M275:M277,$BA$1))+MIN(Payline!M$3/10,COUNTIF(M276:M278,$BA$1)),"")</f>
        <v/>
      </c>
      <c r="BE276" s="43" t="str">
        <f>IF($I276&lt;G$14,MIN(Payline!N$5/10,COUNTIF(N274:N276,$BA$1))+MIN(Payline!N$4/10,COUNTIF(N275:N277,$BA$1))+MIN(Payline!N$3/10,COUNTIF(N276:N278,$BA$1)),"")</f>
        <v/>
      </c>
      <c r="BF276" s="46">
        <v>272</v>
      </c>
      <c r="BG276" s="43" t="str">
        <f>IF($I276&lt;C$14,MIN(Payline!J$5/10,COUNTIF(J274:J276,$BG$1))+MIN(Payline!J$4/10,COUNTIF(J275:J277,$BG$1))+MIN(Payline!J$3/10,COUNTIF(J276:J278,$BG$1)),"")</f>
        <v/>
      </c>
      <c r="BH276" s="43" t="str">
        <f>IF($I276&lt;D$14,MIN(Payline!K$5/10,COUNTIF(K274:K276,$BG$1))+MIN(Payline!K$4/10,COUNTIF(K275:K277,$BG$1))+MIN(Payline!K$3/10,COUNTIF(K276:K278,$BG$1)),"")</f>
        <v/>
      </c>
      <c r="BI276" s="43" t="str">
        <f>IF($I276&lt;E$14,MIN(Payline!L$5/10,COUNTIF(L274:L276,$BG$1))+MIN(Payline!L$4/10,COUNTIF(L275:L277,$BG$1))+MIN(Payline!L$3/10,COUNTIF(L276:L278,$BG$1)),"")</f>
        <v/>
      </c>
      <c r="BJ276" s="43" t="str">
        <f>IF($I276&lt;F$14,MIN(Payline!M$5/10,COUNTIF(M274:M276,$BG$1))+MIN(Payline!M$4/10,COUNTIF(M275:M277,$BG$1))+MIN(Payline!M$3/10,COUNTIF(M276:M278,$BG$1)),"")</f>
        <v/>
      </c>
      <c r="BK276" s="43" t="str">
        <f>IF($I276&lt;G$14,MIN(Payline!N$5/10,COUNTIF(N274:N276,$BG$1))+MIN(Payline!N$4/10,COUNTIF(N275:N277,$BG$1))+MIN(Payline!N$3/10,COUNTIF(N276:N278,$BG$1)),"")</f>
        <v/>
      </c>
      <c r="BL276" s="46">
        <v>272</v>
      </c>
      <c r="BM276" s="43" t="str">
        <f>IF($I276&lt;C$14,MIN(Payline!J$5/10,COUNTIF(J274:J276,$BM$1))+MIN(Payline!J$4/10,COUNTIF(J275:J277,$BM$1))+MIN(Payline!J$3/10,COUNTIF(J276:J278,$BM$1)),"")</f>
        <v/>
      </c>
      <c r="BN276" s="43" t="str">
        <f>IF($I276&lt;D$14,MIN(Payline!K$5/10,COUNTIF(K274:K276,$BM$1))+MIN(Payline!K$4/10,COUNTIF(K275:K277,$BM$1))+MIN(Payline!K$3/10,COUNTIF(K276:K278,$BM$1)),"")</f>
        <v/>
      </c>
      <c r="BO276" s="43" t="str">
        <f>IF($I276&lt;E$14,MIN(Payline!L$5/10,COUNTIF(L274:L276,$BM$1))+MIN(Payline!L$4/10,COUNTIF(L275:L277,$BM$1))+MIN(Payline!L$3/10,COUNTIF(L276:L278,$BM$1)),"")</f>
        <v/>
      </c>
      <c r="BP276" s="43" t="str">
        <f>IF($I276&lt;F$14,MIN(Payline!M$5/10,COUNTIF(M274:M276,$BM$1))+MIN(Payline!M$4/10,COUNTIF(M275:M277,$BM$1))+MIN(Payline!M$3/10,COUNTIF(M276:M278,$BM$1)),"")</f>
        <v/>
      </c>
      <c r="BQ276" s="161" t="str">
        <f>IF($I276&lt;G$14,MIN(Payline!N$5/10,COUNTIF(N274:N276,$BM$1))+MIN(Payline!N$4/10,COUNTIF(N275:N277,$BM$1))+MIN(Payline!N$3/10,COUNTIF(N276:N278,$BM$1)),"")</f>
        <v/>
      </c>
    </row>
    <row r="277" spans="9:69">
      <c r="I277" s="84">
        <v>273</v>
      </c>
      <c r="J277" s="83"/>
      <c r="K277" s="83"/>
      <c r="L277" s="83"/>
      <c r="M277" s="83"/>
      <c r="N277" s="83"/>
      <c r="P277" s="46">
        <v>273</v>
      </c>
      <c r="Q277" s="43" t="str">
        <f>IF($I277&lt;C$14,MIN(Payline!J$5/10,COUNTIF(J275:J277,$Q$1))+MIN(Payline!J$4/10,COUNTIF(J276:J278,$Q$1))+MIN(Payline!J$3/10,COUNTIF(J277:J279,$Q$1)),"")</f>
        <v/>
      </c>
      <c r="R277" s="43" t="str">
        <f>IF($I277&lt;D$14,MIN(Payline!K$5/10,COUNTIF(K275:K277,$Q$1))+MIN(Payline!K$4/10,COUNTIF(K276:K278,$Q$1))+MIN(Payline!K$3/10,COUNTIF(K277:K279,$Q$1)),"")</f>
        <v/>
      </c>
      <c r="S277" s="43" t="str">
        <f>IF($I277&lt;E$14,MIN(Payline!L$5/10,COUNTIF(L275:L277,$Q$1))+MIN(Payline!L$4/10,COUNTIF(L276:L278,$Q$1))+MIN(Payline!L$3/10,COUNTIF(L277:L279,$Q$1)),"")</f>
        <v/>
      </c>
      <c r="T277" s="43" t="str">
        <f>IF($I277&lt;F$14,MIN(Payline!M$5/10,COUNTIF(M275:M277,$Q$1))+MIN(Payline!M$4/10,COUNTIF(M276:M278,$Q$1))+MIN(Payline!M$3/10,COUNTIF(M277:M279,$Q$1)),"")</f>
        <v/>
      </c>
      <c r="U277" s="43" t="str">
        <f>IF($I277&lt;G$14,MIN(Payline!N$5/10,COUNTIF(N275:N277,$Q$1))+MIN(Payline!N$4/10,COUNTIF(N276:N278,$Q$1))+MIN(Payline!N$3/10,COUNTIF(N277:N279,$Q$1)),"")</f>
        <v/>
      </c>
      <c r="V277" s="46">
        <v>273</v>
      </c>
      <c r="W277" s="43" t="str">
        <f>IF($I277&lt;C$14,MIN(Payline!J$5/10,COUNTIF(J275:J277,$W$1))+MIN(Payline!J$4/10,COUNTIF(J276:J278,$W$1))+MIN(Payline!J$3/10,COUNTIF(J277:J279,$W$1)),"")</f>
        <v/>
      </c>
      <c r="X277" s="43" t="str">
        <f>IF($I277&lt;D$14,MIN(Payline!K$5/10,COUNTIF(K275:K277,$W$1))+MIN(Payline!K$4/10,COUNTIF(K276:K278,$W$1))+MIN(Payline!K$3/10,COUNTIF(K277:K279,$W$1)),"")</f>
        <v/>
      </c>
      <c r="Y277" s="43" t="str">
        <f>IF($I277&lt;E$14,MIN(Payline!L$5/10,COUNTIF(L275:L277,$W$1))+MIN(Payline!L$4/10,COUNTIF(L276:L278,$W$1))+MIN(Payline!L$3/10,COUNTIF(L277:L279,$W$1)),"")</f>
        <v/>
      </c>
      <c r="Z277" s="43" t="str">
        <f>IF($I277&lt;F$14,MIN(Payline!M$5/10,COUNTIF(M275:M277,$W$1))+MIN(Payline!M$4/10,COUNTIF(M276:M278,$W$1))+MIN(Payline!M$3/10,COUNTIF(M277:M279,$W$1)),"")</f>
        <v/>
      </c>
      <c r="AA277" s="43" t="str">
        <f>IF($I277&lt;G$14,MIN(Payline!N$5/10,COUNTIF(N275:N277,$W$1))+MIN(Payline!N$4/10,COUNTIF(N276:N278,$W$1))+MIN(Payline!N$3/10,COUNTIF(N277:N279,$W$1)),"")</f>
        <v/>
      </c>
      <c r="AB277" s="46">
        <v>273</v>
      </c>
      <c r="AC277" s="43" t="str">
        <f>IF($I277&lt;C$14,MIN(Payline!J$5/10,COUNTIF(J275:J277,$AC$1))+MIN(Payline!J$4/10,COUNTIF(J276:J278,$AC$1))+MIN(Payline!J$3/10,COUNTIF(J277:J279,$AC$1)),"")</f>
        <v/>
      </c>
      <c r="AD277" s="43" t="str">
        <f>IF($I277&lt;D$14,MIN(Payline!K$5/10,COUNTIF(K275:K277,$AC$1))+MIN(Payline!K$4/10,COUNTIF(K276:K278,$AC$1))+MIN(Payline!K$3/10,COUNTIF(K277:K279,$AC$1)),"")</f>
        <v/>
      </c>
      <c r="AE277" s="43" t="str">
        <f>IF($I277&lt;E$14,MIN(Payline!L$5/10,COUNTIF(L275:L277,$AC$1))+MIN(Payline!L$4/10,COUNTIF(L276:L278,$AC$1))+MIN(Payline!L$3/10,COUNTIF(L277:L279,$AC$1)),"")</f>
        <v/>
      </c>
      <c r="AF277" s="43" t="str">
        <f>IF($I277&lt;F$14,MIN(Payline!M$5/10,COUNTIF(M275:M277,$AC$1))+MIN(Payline!M$4/10,COUNTIF(M276:M278,$AC$1))+MIN(Payline!M$3/10,COUNTIF(M277:M279,$AC$1)),"")</f>
        <v/>
      </c>
      <c r="AG277" s="43" t="str">
        <f>IF($I277&lt;G$14,MIN(Payline!N$5/10,COUNTIF(N275:N277,$AC$1))+MIN(Payline!N$4/10,COUNTIF(N276:N278,$AC$1))+MIN(Payline!N$3/10,COUNTIF(N277:N279,$AC$1)),"")</f>
        <v/>
      </c>
      <c r="AH277" s="46">
        <v>273</v>
      </c>
      <c r="AI277" s="43" t="str">
        <f>IF($I277&lt;C$14,MIN(Payline!J$5/10,COUNTIF(J275:J277,$AI$1))+MIN(Payline!J$4/10,COUNTIF(J276:J278,$AI$1))+MIN(Payline!J$3/10,COUNTIF(J277:J279,$AI$1)),"")</f>
        <v/>
      </c>
      <c r="AJ277" s="43" t="str">
        <f>IF($I277&lt;D$14,MIN(Payline!K$5/10,COUNTIF(K275:K277,$AI$1))+MIN(Payline!K$4/10,COUNTIF(K276:K278,$AI$1))+MIN(Payline!K$3/10,COUNTIF(K277:K279,$AI$1)),"")</f>
        <v/>
      </c>
      <c r="AK277" s="43" t="str">
        <f>IF($I277&lt;E$14,MIN(Payline!L$5/10,COUNTIF(L275:L277,$AI$1))+MIN(Payline!L$4/10,COUNTIF(L276:L278,$AI$1))+MIN(Payline!L$3/10,COUNTIF(L277:L279,$AI$1)),"")</f>
        <v/>
      </c>
      <c r="AL277" s="43" t="str">
        <f>IF($I277&lt;F$14,MIN(Payline!M$5/10,COUNTIF(M275:M277,$AI$1))+MIN(Payline!M$4/10,COUNTIF(M276:M278,$AI$1))+MIN(Payline!M$3/10,COUNTIF(M277:M279,$AI$1)),"")</f>
        <v/>
      </c>
      <c r="AM277" s="43" t="str">
        <f>IF($I277&lt;G$14,MIN(Payline!N$5/10,COUNTIF(N275:N277,$AI$1))+MIN(Payline!N$4/10,COUNTIF(N276:N278,$AI$1))+MIN(Payline!N$3/10,COUNTIF(N277:N279,$AI$1)),"")</f>
        <v/>
      </c>
      <c r="AN277" s="46">
        <v>273</v>
      </c>
      <c r="AO277" s="43" t="str">
        <f>IF($I277&lt;C$14,MIN(Payline!J$5/10,COUNTIF(J275:J277,$AO$1))+MIN(Payline!J$4/10,COUNTIF(J276:J278,$AO$1))+MIN(Payline!J$3/10,COUNTIF(J277:J279,$AO$1)),"")</f>
        <v/>
      </c>
      <c r="AP277" s="43" t="str">
        <f>IF($I277&lt;D$14,MIN(Payline!K$5/10,COUNTIF(K275:K277,$AO$1))+MIN(Payline!K$4/10,COUNTIF(K276:K278,$AO$1))+MIN(Payline!K$3/10,COUNTIF(K277:K279,$AO$1)),"")</f>
        <v/>
      </c>
      <c r="AQ277" s="43" t="str">
        <f>IF($I277&lt;E$14,MIN(Payline!L$5/10,COUNTIF(L275:L277,$AO$1))+MIN(Payline!L$4/10,COUNTIF(L276:L278,$AO$1))+MIN(Payline!L$3/10,COUNTIF(L277:L279,$AO$1)),"")</f>
        <v/>
      </c>
      <c r="AR277" s="43" t="str">
        <f>IF($I277&lt;F$14,MIN(Payline!M$5/10,COUNTIF(M275:M277,$AO$1))+MIN(Payline!M$4/10,COUNTIF(M276:M278,$AO$1))+MIN(Payline!M$3/10,COUNTIF(M277:M279,$AO$1)),"")</f>
        <v/>
      </c>
      <c r="AS277" s="43" t="str">
        <f>IF($I277&lt;G$14,MIN(Payline!N$5/10,COUNTIF(N275:N277,$AO$1))+MIN(Payline!N$4/10,COUNTIF(N276:N278,$AO$1))+MIN(Payline!N$3/10,COUNTIF(N277:N279,$AO$1)),"")</f>
        <v/>
      </c>
      <c r="AT277" s="46">
        <v>273</v>
      </c>
      <c r="AU277" s="43" t="str">
        <f>IF($I277&lt;C$14,MIN(Payline!J$5/10,COUNTIF(J275:J277,$AU$1))+MIN(Payline!J$4/10,COUNTIF(J276:J278,$AU$1))+MIN(Payline!J$3/10,COUNTIF(J277:J279,$AU$1)),"")</f>
        <v/>
      </c>
      <c r="AV277" s="43" t="str">
        <f>IF($I277&lt;D$14,MIN(Payline!K$5/10,COUNTIF(K275:K277,$AU$1))+MIN(Payline!K$4/10,COUNTIF(K276:K278,$AU$1))+MIN(Payline!K$3/10,COUNTIF(K277:K279,$AU$1)),"")</f>
        <v/>
      </c>
      <c r="AW277" s="43" t="str">
        <f>IF($I277&lt;E$14,MIN(Payline!L$5/10,COUNTIF(L275:L277,$AU$1))+MIN(Payline!L$4/10,COUNTIF(L276:L278,$AU$1))+MIN(Payline!L$3/10,COUNTIF(L277:L279,$AU$1)),"")</f>
        <v/>
      </c>
      <c r="AX277" s="43" t="str">
        <f>IF($I277&lt;F$14,MIN(Payline!M$5/10,COUNTIF(M275:M277,$AU$1))+MIN(Payline!M$4/10,COUNTIF(M276:M278,$AU$1))+MIN(Payline!M$3/10,COUNTIF(M277:M279,$AU$1)),"")</f>
        <v/>
      </c>
      <c r="AY277" s="43" t="str">
        <f>IF($I277&lt;G$14,MIN(Payline!N$5/10,COUNTIF(N275:N277,$AU$1))+MIN(Payline!N$4/10,COUNTIF(N276:N278,$AU$1))+MIN(Payline!N$3/10,COUNTIF(N277:N279,$AU$1)),"")</f>
        <v/>
      </c>
      <c r="AZ277" s="46">
        <v>273</v>
      </c>
      <c r="BA277" s="43" t="str">
        <f>IF($I277&lt;C$14,MIN(Payline!J$5/10,COUNTIF(J275:J277,$BA$1))+MIN(Payline!J$4/10,COUNTIF(J276:J278,$BA$1))+MIN(Payline!J$3/10,COUNTIF(J277:J279,$BA$1)),"")</f>
        <v/>
      </c>
      <c r="BB277" s="43" t="str">
        <f>IF($I277&lt;D$14,MIN(Payline!K$5/10,COUNTIF(K275:K277,$BA$1))+MIN(Payline!K$4/10,COUNTIF(K276:K278,$BA$1))+MIN(Payline!K$3/10,COUNTIF(K277:K279,$BA$1)),"")</f>
        <v/>
      </c>
      <c r="BC277" s="43" t="str">
        <f>IF($I277&lt;E$14,MIN(Payline!L$5/10,COUNTIF(L275:L277,$BA$1))+MIN(Payline!L$4/10,COUNTIF(L276:L278,$BA$1))+MIN(Payline!L$3/10,COUNTIF(L277:L279,$BA$1)),"")</f>
        <v/>
      </c>
      <c r="BD277" s="43" t="str">
        <f>IF($I277&lt;F$14,MIN(Payline!M$5/10,COUNTIF(M275:M277,$BA$1))+MIN(Payline!M$4/10,COUNTIF(M276:M278,$BA$1))+MIN(Payline!M$3/10,COUNTIF(M277:M279,$BA$1)),"")</f>
        <v/>
      </c>
      <c r="BE277" s="43" t="str">
        <f>IF($I277&lt;G$14,MIN(Payline!N$5/10,COUNTIF(N275:N277,$BA$1))+MIN(Payline!N$4/10,COUNTIF(N276:N278,$BA$1))+MIN(Payline!N$3/10,COUNTIF(N277:N279,$BA$1)),"")</f>
        <v/>
      </c>
      <c r="BF277" s="46">
        <v>273</v>
      </c>
      <c r="BG277" s="43" t="str">
        <f>IF($I277&lt;C$14,MIN(Payline!J$5/10,COUNTIF(J275:J277,$BG$1))+MIN(Payline!J$4/10,COUNTIF(J276:J278,$BG$1))+MIN(Payline!J$3/10,COUNTIF(J277:J279,$BG$1)),"")</f>
        <v/>
      </c>
      <c r="BH277" s="43" t="str">
        <f>IF($I277&lt;D$14,MIN(Payline!K$5/10,COUNTIF(K275:K277,$BG$1))+MIN(Payline!K$4/10,COUNTIF(K276:K278,$BG$1))+MIN(Payline!K$3/10,COUNTIF(K277:K279,$BG$1)),"")</f>
        <v/>
      </c>
      <c r="BI277" s="43" t="str">
        <f>IF($I277&lt;E$14,MIN(Payline!L$5/10,COUNTIF(L275:L277,$BG$1))+MIN(Payline!L$4/10,COUNTIF(L276:L278,$BG$1))+MIN(Payline!L$3/10,COUNTIF(L277:L279,$BG$1)),"")</f>
        <v/>
      </c>
      <c r="BJ277" s="43" t="str">
        <f>IF($I277&lt;F$14,MIN(Payline!M$5/10,COUNTIF(M275:M277,$BG$1))+MIN(Payline!M$4/10,COUNTIF(M276:M278,$BG$1))+MIN(Payline!M$3/10,COUNTIF(M277:M279,$BG$1)),"")</f>
        <v/>
      </c>
      <c r="BK277" s="43" t="str">
        <f>IF($I277&lt;G$14,MIN(Payline!N$5/10,COUNTIF(N275:N277,$BG$1))+MIN(Payline!N$4/10,COUNTIF(N276:N278,$BG$1))+MIN(Payline!N$3/10,COUNTIF(N277:N279,$BG$1)),"")</f>
        <v/>
      </c>
      <c r="BL277" s="46">
        <v>273</v>
      </c>
      <c r="BM277" s="43" t="str">
        <f>IF($I277&lt;C$14,MIN(Payline!J$5/10,COUNTIF(J275:J277,$BM$1))+MIN(Payline!J$4/10,COUNTIF(J276:J278,$BM$1))+MIN(Payline!J$3/10,COUNTIF(J277:J279,$BM$1)),"")</f>
        <v/>
      </c>
      <c r="BN277" s="43" t="str">
        <f>IF($I277&lt;D$14,MIN(Payline!K$5/10,COUNTIF(K275:K277,$BM$1))+MIN(Payline!K$4/10,COUNTIF(K276:K278,$BM$1))+MIN(Payline!K$3/10,COUNTIF(K277:K279,$BM$1)),"")</f>
        <v/>
      </c>
      <c r="BO277" s="43" t="str">
        <f>IF($I277&lt;E$14,MIN(Payline!L$5/10,COUNTIF(L275:L277,$BM$1))+MIN(Payline!L$4/10,COUNTIF(L276:L278,$BM$1))+MIN(Payline!L$3/10,COUNTIF(L277:L279,$BM$1)),"")</f>
        <v/>
      </c>
      <c r="BP277" s="43" t="str">
        <f>IF($I277&lt;F$14,MIN(Payline!M$5/10,COUNTIF(M275:M277,$BM$1))+MIN(Payline!M$4/10,COUNTIF(M276:M278,$BM$1))+MIN(Payline!M$3/10,COUNTIF(M277:M279,$BM$1)),"")</f>
        <v/>
      </c>
      <c r="BQ277" s="161" t="str">
        <f>IF($I277&lt;G$14,MIN(Payline!N$5/10,COUNTIF(N275:N277,$BM$1))+MIN(Payline!N$4/10,COUNTIF(N276:N278,$BM$1))+MIN(Payline!N$3/10,COUNTIF(N277:N279,$BM$1)),"")</f>
        <v/>
      </c>
    </row>
    <row r="278" spans="9:69">
      <c r="I278" s="84">
        <v>274</v>
      </c>
      <c r="J278" s="83"/>
      <c r="K278" s="83"/>
      <c r="L278" s="83"/>
      <c r="M278" s="83"/>
      <c r="N278" s="83"/>
      <c r="P278" s="46">
        <v>274</v>
      </c>
      <c r="Q278" s="43" t="str">
        <f>IF($I278&lt;C$14,MIN(Payline!J$5/10,COUNTIF(J276:J278,$Q$1))+MIN(Payline!J$4/10,COUNTIF(J277:J279,$Q$1))+MIN(Payline!J$3/10,COUNTIF(J278:J280,$Q$1)),"")</f>
        <v/>
      </c>
      <c r="R278" s="43" t="str">
        <f>IF($I278&lt;D$14,MIN(Payline!K$5/10,COUNTIF(K276:K278,$Q$1))+MIN(Payline!K$4/10,COUNTIF(K277:K279,$Q$1))+MIN(Payline!K$3/10,COUNTIF(K278:K280,$Q$1)),"")</f>
        <v/>
      </c>
      <c r="S278" s="43" t="str">
        <f>IF($I278&lt;E$14,MIN(Payline!L$5/10,COUNTIF(L276:L278,$Q$1))+MIN(Payline!L$4/10,COUNTIF(L277:L279,$Q$1))+MIN(Payline!L$3/10,COUNTIF(L278:L280,$Q$1)),"")</f>
        <v/>
      </c>
      <c r="T278" s="43" t="str">
        <f>IF($I278&lt;F$14,MIN(Payline!M$5/10,COUNTIF(M276:M278,$Q$1))+MIN(Payline!M$4/10,COUNTIF(M277:M279,$Q$1))+MIN(Payline!M$3/10,COUNTIF(M278:M280,$Q$1)),"")</f>
        <v/>
      </c>
      <c r="U278" s="43" t="str">
        <f>IF($I278&lt;G$14,MIN(Payline!N$5/10,COUNTIF(N276:N278,$Q$1))+MIN(Payline!N$4/10,COUNTIF(N277:N279,$Q$1))+MIN(Payline!N$3/10,COUNTIF(N278:N280,$Q$1)),"")</f>
        <v/>
      </c>
      <c r="V278" s="46">
        <v>274</v>
      </c>
      <c r="W278" s="43" t="str">
        <f>IF($I278&lt;C$14,MIN(Payline!J$5/10,COUNTIF(J276:J278,$W$1))+MIN(Payline!J$4/10,COUNTIF(J277:J279,$W$1))+MIN(Payline!J$3/10,COUNTIF(J278:J280,$W$1)),"")</f>
        <v/>
      </c>
      <c r="X278" s="43" t="str">
        <f>IF($I278&lt;D$14,MIN(Payline!K$5/10,COUNTIF(K276:K278,$W$1))+MIN(Payline!K$4/10,COUNTIF(K277:K279,$W$1))+MIN(Payline!K$3/10,COUNTIF(K278:K280,$W$1)),"")</f>
        <v/>
      </c>
      <c r="Y278" s="43" t="str">
        <f>IF($I278&lt;E$14,MIN(Payline!L$5/10,COUNTIF(L276:L278,$W$1))+MIN(Payline!L$4/10,COUNTIF(L277:L279,$W$1))+MIN(Payline!L$3/10,COUNTIF(L278:L280,$W$1)),"")</f>
        <v/>
      </c>
      <c r="Z278" s="43" t="str">
        <f>IF($I278&lt;F$14,MIN(Payline!M$5/10,COUNTIF(M276:M278,$W$1))+MIN(Payline!M$4/10,COUNTIF(M277:M279,$W$1))+MIN(Payline!M$3/10,COUNTIF(M278:M280,$W$1)),"")</f>
        <v/>
      </c>
      <c r="AA278" s="43" t="str">
        <f>IF($I278&lt;G$14,MIN(Payline!N$5/10,COUNTIF(N276:N278,$W$1))+MIN(Payline!N$4/10,COUNTIF(N277:N279,$W$1))+MIN(Payline!N$3/10,COUNTIF(N278:N280,$W$1)),"")</f>
        <v/>
      </c>
      <c r="AB278" s="46">
        <v>274</v>
      </c>
      <c r="AC278" s="43" t="str">
        <f>IF($I278&lt;C$14,MIN(Payline!J$5/10,COUNTIF(J276:J278,$AC$1))+MIN(Payline!J$4/10,COUNTIF(J277:J279,$AC$1))+MIN(Payline!J$3/10,COUNTIF(J278:J280,$AC$1)),"")</f>
        <v/>
      </c>
      <c r="AD278" s="43" t="str">
        <f>IF($I278&lt;D$14,MIN(Payline!K$5/10,COUNTIF(K276:K278,$AC$1))+MIN(Payline!K$4/10,COUNTIF(K277:K279,$AC$1))+MIN(Payline!K$3/10,COUNTIF(K278:K280,$AC$1)),"")</f>
        <v/>
      </c>
      <c r="AE278" s="43" t="str">
        <f>IF($I278&lt;E$14,MIN(Payline!L$5/10,COUNTIF(L276:L278,$AC$1))+MIN(Payline!L$4/10,COUNTIF(L277:L279,$AC$1))+MIN(Payline!L$3/10,COUNTIF(L278:L280,$AC$1)),"")</f>
        <v/>
      </c>
      <c r="AF278" s="43" t="str">
        <f>IF($I278&lt;F$14,MIN(Payline!M$5/10,COUNTIF(M276:M278,$AC$1))+MIN(Payline!M$4/10,COUNTIF(M277:M279,$AC$1))+MIN(Payline!M$3/10,COUNTIF(M278:M280,$AC$1)),"")</f>
        <v/>
      </c>
      <c r="AG278" s="43" t="str">
        <f>IF($I278&lt;G$14,MIN(Payline!N$5/10,COUNTIF(N276:N278,$AC$1))+MIN(Payline!N$4/10,COUNTIF(N277:N279,$AC$1))+MIN(Payline!N$3/10,COUNTIF(N278:N280,$AC$1)),"")</f>
        <v/>
      </c>
      <c r="AH278" s="46">
        <v>274</v>
      </c>
      <c r="AI278" s="43" t="str">
        <f>IF($I278&lt;C$14,MIN(Payline!J$5/10,COUNTIF(J276:J278,$AI$1))+MIN(Payline!J$4/10,COUNTIF(J277:J279,$AI$1))+MIN(Payline!J$3/10,COUNTIF(J278:J280,$AI$1)),"")</f>
        <v/>
      </c>
      <c r="AJ278" s="43" t="str">
        <f>IF($I278&lt;D$14,MIN(Payline!K$5/10,COUNTIF(K276:K278,$AI$1))+MIN(Payline!K$4/10,COUNTIF(K277:K279,$AI$1))+MIN(Payline!K$3/10,COUNTIF(K278:K280,$AI$1)),"")</f>
        <v/>
      </c>
      <c r="AK278" s="43" t="str">
        <f>IF($I278&lt;E$14,MIN(Payline!L$5/10,COUNTIF(L276:L278,$AI$1))+MIN(Payline!L$4/10,COUNTIF(L277:L279,$AI$1))+MIN(Payline!L$3/10,COUNTIF(L278:L280,$AI$1)),"")</f>
        <v/>
      </c>
      <c r="AL278" s="43" t="str">
        <f>IF($I278&lt;F$14,MIN(Payline!M$5/10,COUNTIF(M276:M278,$AI$1))+MIN(Payline!M$4/10,COUNTIF(M277:M279,$AI$1))+MIN(Payline!M$3/10,COUNTIF(M278:M280,$AI$1)),"")</f>
        <v/>
      </c>
      <c r="AM278" s="43" t="str">
        <f>IF($I278&lt;G$14,MIN(Payline!N$5/10,COUNTIF(N276:N278,$AI$1))+MIN(Payline!N$4/10,COUNTIF(N277:N279,$AI$1))+MIN(Payline!N$3/10,COUNTIF(N278:N280,$AI$1)),"")</f>
        <v/>
      </c>
      <c r="AN278" s="46">
        <v>274</v>
      </c>
      <c r="AO278" s="43" t="str">
        <f>IF($I278&lt;C$14,MIN(Payline!J$5/10,COUNTIF(J276:J278,$AO$1))+MIN(Payline!J$4/10,COUNTIF(J277:J279,$AO$1))+MIN(Payline!J$3/10,COUNTIF(J278:J280,$AO$1)),"")</f>
        <v/>
      </c>
      <c r="AP278" s="43" t="str">
        <f>IF($I278&lt;D$14,MIN(Payline!K$5/10,COUNTIF(K276:K278,$AO$1))+MIN(Payline!K$4/10,COUNTIF(K277:K279,$AO$1))+MIN(Payline!K$3/10,COUNTIF(K278:K280,$AO$1)),"")</f>
        <v/>
      </c>
      <c r="AQ278" s="43" t="str">
        <f>IF($I278&lt;E$14,MIN(Payline!L$5/10,COUNTIF(L276:L278,$AO$1))+MIN(Payline!L$4/10,COUNTIF(L277:L279,$AO$1))+MIN(Payline!L$3/10,COUNTIF(L278:L280,$AO$1)),"")</f>
        <v/>
      </c>
      <c r="AR278" s="43" t="str">
        <f>IF($I278&lt;F$14,MIN(Payline!M$5/10,COUNTIF(M276:M278,$AO$1))+MIN(Payline!M$4/10,COUNTIF(M277:M279,$AO$1))+MIN(Payline!M$3/10,COUNTIF(M278:M280,$AO$1)),"")</f>
        <v/>
      </c>
      <c r="AS278" s="43" t="str">
        <f>IF($I278&lt;G$14,MIN(Payline!N$5/10,COUNTIF(N276:N278,$AO$1))+MIN(Payline!N$4/10,COUNTIF(N277:N279,$AO$1))+MIN(Payline!N$3/10,COUNTIF(N278:N280,$AO$1)),"")</f>
        <v/>
      </c>
      <c r="AT278" s="46">
        <v>274</v>
      </c>
      <c r="AU278" s="43" t="str">
        <f>IF($I278&lt;C$14,MIN(Payline!J$5/10,COUNTIF(J276:J278,$AU$1))+MIN(Payline!J$4/10,COUNTIF(J277:J279,$AU$1))+MIN(Payline!J$3/10,COUNTIF(J278:J280,$AU$1)),"")</f>
        <v/>
      </c>
      <c r="AV278" s="43" t="str">
        <f>IF($I278&lt;D$14,MIN(Payline!K$5/10,COUNTIF(K276:K278,$AU$1))+MIN(Payline!K$4/10,COUNTIF(K277:K279,$AU$1))+MIN(Payline!K$3/10,COUNTIF(K278:K280,$AU$1)),"")</f>
        <v/>
      </c>
      <c r="AW278" s="43" t="str">
        <f>IF($I278&lt;E$14,MIN(Payline!L$5/10,COUNTIF(L276:L278,$AU$1))+MIN(Payline!L$4/10,COUNTIF(L277:L279,$AU$1))+MIN(Payline!L$3/10,COUNTIF(L278:L280,$AU$1)),"")</f>
        <v/>
      </c>
      <c r="AX278" s="43" t="str">
        <f>IF($I278&lt;F$14,MIN(Payline!M$5/10,COUNTIF(M276:M278,$AU$1))+MIN(Payline!M$4/10,COUNTIF(M277:M279,$AU$1))+MIN(Payline!M$3/10,COUNTIF(M278:M280,$AU$1)),"")</f>
        <v/>
      </c>
      <c r="AY278" s="43" t="str">
        <f>IF($I278&lt;G$14,MIN(Payline!N$5/10,COUNTIF(N276:N278,$AU$1))+MIN(Payline!N$4/10,COUNTIF(N277:N279,$AU$1))+MIN(Payline!N$3/10,COUNTIF(N278:N280,$AU$1)),"")</f>
        <v/>
      </c>
      <c r="AZ278" s="46">
        <v>274</v>
      </c>
      <c r="BA278" s="43" t="str">
        <f>IF($I278&lt;C$14,MIN(Payline!J$5/10,COUNTIF(J276:J278,$BA$1))+MIN(Payline!J$4/10,COUNTIF(J277:J279,$BA$1))+MIN(Payline!J$3/10,COUNTIF(J278:J280,$BA$1)),"")</f>
        <v/>
      </c>
      <c r="BB278" s="43" t="str">
        <f>IF($I278&lt;D$14,MIN(Payline!K$5/10,COUNTIF(K276:K278,$BA$1))+MIN(Payline!K$4/10,COUNTIF(K277:K279,$BA$1))+MIN(Payline!K$3/10,COUNTIF(K278:K280,$BA$1)),"")</f>
        <v/>
      </c>
      <c r="BC278" s="43" t="str">
        <f>IF($I278&lt;E$14,MIN(Payline!L$5/10,COUNTIF(L276:L278,$BA$1))+MIN(Payline!L$4/10,COUNTIF(L277:L279,$BA$1))+MIN(Payline!L$3/10,COUNTIF(L278:L280,$BA$1)),"")</f>
        <v/>
      </c>
      <c r="BD278" s="43" t="str">
        <f>IF($I278&lt;F$14,MIN(Payline!M$5/10,COUNTIF(M276:M278,$BA$1))+MIN(Payline!M$4/10,COUNTIF(M277:M279,$BA$1))+MIN(Payline!M$3/10,COUNTIF(M278:M280,$BA$1)),"")</f>
        <v/>
      </c>
      <c r="BE278" s="43" t="str">
        <f>IF($I278&lt;G$14,MIN(Payline!N$5/10,COUNTIF(N276:N278,$BA$1))+MIN(Payline!N$4/10,COUNTIF(N277:N279,$BA$1))+MIN(Payline!N$3/10,COUNTIF(N278:N280,$BA$1)),"")</f>
        <v/>
      </c>
      <c r="BF278" s="46">
        <v>274</v>
      </c>
      <c r="BG278" s="43" t="str">
        <f>IF($I278&lt;C$14,MIN(Payline!J$5/10,COUNTIF(J276:J278,$BG$1))+MIN(Payline!J$4/10,COUNTIF(J277:J279,$BG$1))+MIN(Payline!J$3/10,COUNTIF(J278:J280,$BG$1)),"")</f>
        <v/>
      </c>
      <c r="BH278" s="43" t="str">
        <f>IF($I278&lt;D$14,MIN(Payline!K$5/10,COUNTIF(K276:K278,$BG$1))+MIN(Payline!K$4/10,COUNTIF(K277:K279,$BG$1))+MIN(Payline!K$3/10,COUNTIF(K278:K280,$BG$1)),"")</f>
        <v/>
      </c>
      <c r="BI278" s="43" t="str">
        <f>IF($I278&lt;E$14,MIN(Payline!L$5/10,COUNTIF(L276:L278,$BG$1))+MIN(Payline!L$4/10,COUNTIF(L277:L279,$BG$1))+MIN(Payline!L$3/10,COUNTIF(L278:L280,$BG$1)),"")</f>
        <v/>
      </c>
      <c r="BJ278" s="43" t="str">
        <f>IF($I278&lt;F$14,MIN(Payline!M$5/10,COUNTIF(M276:M278,$BG$1))+MIN(Payline!M$4/10,COUNTIF(M277:M279,$BG$1))+MIN(Payline!M$3/10,COUNTIF(M278:M280,$BG$1)),"")</f>
        <v/>
      </c>
      <c r="BK278" s="43" t="str">
        <f>IF($I278&lt;G$14,MIN(Payline!N$5/10,COUNTIF(N276:N278,$BG$1))+MIN(Payline!N$4/10,COUNTIF(N277:N279,$BG$1))+MIN(Payline!N$3/10,COUNTIF(N278:N280,$BG$1)),"")</f>
        <v/>
      </c>
      <c r="BL278" s="46">
        <v>274</v>
      </c>
      <c r="BM278" s="43" t="str">
        <f>IF($I278&lt;C$14,MIN(Payline!J$5/10,COUNTIF(J276:J278,$BM$1))+MIN(Payline!J$4/10,COUNTIF(J277:J279,$BM$1))+MIN(Payline!J$3/10,COUNTIF(J278:J280,$BM$1)),"")</f>
        <v/>
      </c>
      <c r="BN278" s="43" t="str">
        <f>IF($I278&lt;D$14,MIN(Payline!K$5/10,COUNTIF(K276:K278,$BM$1))+MIN(Payline!K$4/10,COUNTIF(K277:K279,$BM$1))+MIN(Payline!K$3/10,COUNTIF(K278:K280,$BM$1)),"")</f>
        <v/>
      </c>
      <c r="BO278" s="43" t="str">
        <f>IF($I278&lt;E$14,MIN(Payline!L$5/10,COUNTIF(L276:L278,$BM$1))+MIN(Payline!L$4/10,COUNTIF(L277:L279,$BM$1))+MIN(Payline!L$3/10,COUNTIF(L278:L280,$BM$1)),"")</f>
        <v/>
      </c>
      <c r="BP278" s="43" t="str">
        <f>IF($I278&lt;F$14,MIN(Payline!M$5/10,COUNTIF(M276:M278,$BM$1))+MIN(Payline!M$4/10,COUNTIF(M277:M279,$BM$1))+MIN(Payline!M$3/10,COUNTIF(M278:M280,$BM$1)),"")</f>
        <v/>
      </c>
      <c r="BQ278" s="161" t="str">
        <f>IF($I278&lt;G$14,MIN(Payline!N$5/10,COUNTIF(N276:N278,$BM$1))+MIN(Payline!N$4/10,COUNTIF(N277:N279,$BM$1))+MIN(Payline!N$3/10,COUNTIF(N278:N280,$BM$1)),"")</f>
        <v/>
      </c>
    </row>
    <row r="279" spans="9:69">
      <c r="I279" s="84">
        <v>275</v>
      </c>
      <c r="J279" s="83"/>
      <c r="K279" s="83"/>
      <c r="L279" s="83"/>
      <c r="M279" s="83"/>
      <c r="N279" s="83"/>
      <c r="P279" s="46">
        <v>275</v>
      </c>
      <c r="Q279" s="43" t="str">
        <f>IF($I279&lt;C$14,MIN(Payline!J$5/10,COUNTIF(J277:J279,$Q$1))+MIN(Payline!J$4/10,COUNTIF(J278:J280,$Q$1))+MIN(Payline!J$3/10,COUNTIF(J279:J281,$Q$1)),"")</f>
        <v/>
      </c>
      <c r="R279" s="43" t="str">
        <f>IF($I279&lt;D$14,MIN(Payline!K$5/10,COUNTIF(K277:K279,$Q$1))+MIN(Payline!K$4/10,COUNTIF(K278:K280,$Q$1))+MIN(Payline!K$3/10,COUNTIF(K279:K281,$Q$1)),"")</f>
        <v/>
      </c>
      <c r="S279" s="43" t="str">
        <f>IF($I279&lt;E$14,MIN(Payline!L$5/10,COUNTIF(L277:L279,$Q$1))+MIN(Payline!L$4/10,COUNTIF(L278:L280,$Q$1))+MIN(Payline!L$3/10,COUNTIF(L279:L281,$Q$1)),"")</f>
        <v/>
      </c>
      <c r="T279" s="43" t="str">
        <f>IF($I279&lt;F$14,MIN(Payline!M$5/10,COUNTIF(M277:M279,$Q$1))+MIN(Payline!M$4/10,COUNTIF(M278:M280,$Q$1))+MIN(Payline!M$3/10,COUNTIF(M279:M281,$Q$1)),"")</f>
        <v/>
      </c>
      <c r="U279" s="43" t="str">
        <f>IF($I279&lt;G$14,MIN(Payline!N$5/10,COUNTIF(N277:N279,$Q$1))+MIN(Payline!N$4/10,COUNTIF(N278:N280,$Q$1))+MIN(Payline!N$3/10,COUNTIF(N279:N281,$Q$1)),"")</f>
        <v/>
      </c>
      <c r="V279" s="46">
        <v>275</v>
      </c>
      <c r="W279" s="43" t="str">
        <f>IF($I279&lt;C$14,MIN(Payline!J$5/10,COUNTIF(J277:J279,$W$1))+MIN(Payline!J$4/10,COUNTIF(J278:J280,$W$1))+MIN(Payline!J$3/10,COUNTIF(J279:J281,$W$1)),"")</f>
        <v/>
      </c>
      <c r="X279" s="43" t="str">
        <f>IF($I279&lt;D$14,MIN(Payline!K$5/10,COUNTIF(K277:K279,$W$1))+MIN(Payline!K$4/10,COUNTIF(K278:K280,$W$1))+MIN(Payline!K$3/10,COUNTIF(K279:K281,$W$1)),"")</f>
        <v/>
      </c>
      <c r="Y279" s="43" t="str">
        <f>IF($I279&lt;E$14,MIN(Payline!L$5/10,COUNTIF(L277:L279,$W$1))+MIN(Payline!L$4/10,COUNTIF(L278:L280,$W$1))+MIN(Payline!L$3/10,COUNTIF(L279:L281,$W$1)),"")</f>
        <v/>
      </c>
      <c r="Z279" s="43" t="str">
        <f>IF($I279&lt;F$14,MIN(Payline!M$5/10,COUNTIF(M277:M279,$W$1))+MIN(Payline!M$4/10,COUNTIF(M278:M280,$W$1))+MIN(Payline!M$3/10,COUNTIF(M279:M281,$W$1)),"")</f>
        <v/>
      </c>
      <c r="AA279" s="43" t="str">
        <f>IF($I279&lt;G$14,MIN(Payline!N$5/10,COUNTIF(N277:N279,$W$1))+MIN(Payline!N$4/10,COUNTIF(N278:N280,$W$1))+MIN(Payline!N$3/10,COUNTIF(N279:N281,$W$1)),"")</f>
        <v/>
      </c>
      <c r="AB279" s="46">
        <v>275</v>
      </c>
      <c r="AC279" s="43" t="str">
        <f>IF($I279&lt;C$14,MIN(Payline!J$5/10,COUNTIF(J277:J279,$AC$1))+MIN(Payline!J$4/10,COUNTIF(J278:J280,$AC$1))+MIN(Payline!J$3/10,COUNTIF(J279:J281,$AC$1)),"")</f>
        <v/>
      </c>
      <c r="AD279" s="43" t="str">
        <f>IF($I279&lt;D$14,MIN(Payline!K$5/10,COUNTIF(K277:K279,$AC$1))+MIN(Payline!K$4/10,COUNTIF(K278:K280,$AC$1))+MIN(Payline!K$3/10,COUNTIF(K279:K281,$AC$1)),"")</f>
        <v/>
      </c>
      <c r="AE279" s="43" t="str">
        <f>IF($I279&lt;E$14,MIN(Payline!L$5/10,COUNTIF(L277:L279,$AC$1))+MIN(Payline!L$4/10,COUNTIF(L278:L280,$AC$1))+MIN(Payline!L$3/10,COUNTIF(L279:L281,$AC$1)),"")</f>
        <v/>
      </c>
      <c r="AF279" s="43" t="str">
        <f>IF($I279&lt;F$14,MIN(Payline!M$5/10,COUNTIF(M277:M279,$AC$1))+MIN(Payline!M$4/10,COUNTIF(M278:M280,$AC$1))+MIN(Payline!M$3/10,COUNTIF(M279:M281,$AC$1)),"")</f>
        <v/>
      </c>
      <c r="AG279" s="43" t="str">
        <f>IF($I279&lt;G$14,MIN(Payline!N$5/10,COUNTIF(N277:N279,$AC$1))+MIN(Payline!N$4/10,COUNTIF(N278:N280,$AC$1))+MIN(Payline!N$3/10,COUNTIF(N279:N281,$AC$1)),"")</f>
        <v/>
      </c>
      <c r="AH279" s="46">
        <v>275</v>
      </c>
      <c r="AI279" s="43" t="str">
        <f>IF($I279&lt;C$14,MIN(Payline!J$5/10,COUNTIF(J277:J279,$AI$1))+MIN(Payline!J$4/10,COUNTIF(J278:J280,$AI$1))+MIN(Payline!J$3/10,COUNTIF(J279:J281,$AI$1)),"")</f>
        <v/>
      </c>
      <c r="AJ279" s="43" t="str">
        <f>IF($I279&lt;D$14,MIN(Payline!K$5/10,COUNTIF(K277:K279,$AI$1))+MIN(Payline!K$4/10,COUNTIF(K278:K280,$AI$1))+MIN(Payline!K$3/10,COUNTIF(K279:K281,$AI$1)),"")</f>
        <v/>
      </c>
      <c r="AK279" s="43" t="str">
        <f>IF($I279&lt;E$14,MIN(Payline!L$5/10,COUNTIF(L277:L279,$AI$1))+MIN(Payline!L$4/10,COUNTIF(L278:L280,$AI$1))+MIN(Payline!L$3/10,COUNTIF(L279:L281,$AI$1)),"")</f>
        <v/>
      </c>
      <c r="AL279" s="43" t="str">
        <f>IF($I279&lt;F$14,MIN(Payline!M$5/10,COUNTIF(M277:M279,$AI$1))+MIN(Payline!M$4/10,COUNTIF(M278:M280,$AI$1))+MIN(Payline!M$3/10,COUNTIF(M279:M281,$AI$1)),"")</f>
        <v/>
      </c>
      <c r="AM279" s="43" t="str">
        <f>IF($I279&lt;G$14,MIN(Payline!N$5/10,COUNTIF(N277:N279,$AI$1))+MIN(Payline!N$4/10,COUNTIF(N278:N280,$AI$1))+MIN(Payline!N$3/10,COUNTIF(N279:N281,$AI$1)),"")</f>
        <v/>
      </c>
      <c r="AN279" s="46">
        <v>275</v>
      </c>
      <c r="AO279" s="43" t="str">
        <f>IF($I279&lt;C$14,MIN(Payline!J$5/10,COUNTIF(J277:J279,$AO$1))+MIN(Payline!J$4/10,COUNTIF(J278:J280,$AO$1))+MIN(Payline!J$3/10,COUNTIF(J279:J281,$AO$1)),"")</f>
        <v/>
      </c>
      <c r="AP279" s="43" t="str">
        <f>IF($I279&lt;D$14,MIN(Payline!K$5/10,COUNTIF(K277:K279,$AO$1))+MIN(Payline!K$4/10,COUNTIF(K278:K280,$AO$1))+MIN(Payline!K$3/10,COUNTIF(K279:K281,$AO$1)),"")</f>
        <v/>
      </c>
      <c r="AQ279" s="43" t="str">
        <f>IF($I279&lt;E$14,MIN(Payline!L$5/10,COUNTIF(L277:L279,$AO$1))+MIN(Payline!L$4/10,COUNTIF(L278:L280,$AO$1))+MIN(Payline!L$3/10,COUNTIF(L279:L281,$AO$1)),"")</f>
        <v/>
      </c>
      <c r="AR279" s="43" t="str">
        <f>IF($I279&lt;F$14,MIN(Payline!M$5/10,COUNTIF(M277:M279,$AO$1))+MIN(Payline!M$4/10,COUNTIF(M278:M280,$AO$1))+MIN(Payline!M$3/10,COUNTIF(M279:M281,$AO$1)),"")</f>
        <v/>
      </c>
      <c r="AS279" s="43" t="str">
        <f>IF($I279&lt;G$14,MIN(Payline!N$5/10,COUNTIF(N277:N279,$AO$1))+MIN(Payline!N$4/10,COUNTIF(N278:N280,$AO$1))+MIN(Payline!N$3/10,COUNTIF(N279:N281,$AO$1)),"")</f>
        <v/>
      </c>
      <c r="AT279" s="46">
        <v>275</v>
      </c>
      <c r="AU279" s="43" t="str">
        <f>IF($I279&lt;C$14,MIN(Payline!J$5/10,COUNTIF(J277:J279,$AU$1))+MIN(Payline!J$4/10,COUNTIF(J278:J280,$AU$1))+MIN(Payline!J$3/10,COUNTIF(J279:J281,$AU$1)),"")</f>
        <v/>
      </c>
      <c r="AV279" s="43" t="str">
        <f>IF($I279&lt;D$14,MIN(Payline!K$5/10,COUNTIF(K277:K279,$AU$1))+MIN(Payline!K$4/10,COUNTIF(K278:K280,$AU$1))+MIN(Payline!K$3/10,COUNTIF(K279:K281,$AU$1)),"")</f>
        <v/>
      </c>
      <c r="AW279" s="43" t="str">
        <f>IF($I279&lt;E$14,MIN(Payline!L$5/10,COUNTIF(L277:L279,$AU$1))+MIN(Payline!L$4/10,COUNTIF(L278:L280,$AU$1))+MIN(Payline!L$3/10,COUNTIF(L279:L281,$AU$1)),"")</f>
        <v/>
      </c>
      <c r="AX279" s="43" t="str">
        <f>IF($I279&lt;F$14,MIN(Payline!M$5/10,COUNTIF(M277:M279,$AU$1))+MIN(Payline!M$4/10,COUNTIF(M278:M280,$AU$1))+MIN(Payline!M$3/10,COUNTIF(M279:M281,$AU$1)),"")</f>
        <v/>
      </c>
      <c r="AY279" s="43" t="str">
        <f>IF($I279&lt;G$14,MIN(Payline!N$5/10,COUNTIF(N277:N279,$AU$1))+MIN(Payline!N$4/10,COUNTIF(N278:N280,$AU$1))+MIN(Payline!N$3/10,COUNTIF(N279:N281,$AU$1)),"")</f>
        <v/>
      </c>
      <c r="AZ279" s="46">
        <v>275</v>
      </c>
      <c r="BA279" s="43" t="str">
        <f>IF($I279&lt;C$14,MIN(Payline!J$5/10,COUNTIF(J277:J279,$BA$1))+MIN(Payline!J$4/10,COUNTIF(J278:J280,$BA$1))+MIN(Payline!J$3/10,COUNTIF(J279:J281,$BA$1)),"")</f>
        <v/>
      </c>
      <c r="BB279" s="43" t="str">
        <f>IF($I279&lt;D$14,MIN(Payline!K$5/10,COUNTIF(K277:K279,$BA$1))+MIN(Payline!K$4/10,COUNTIF(K278:K280,$BA$1))+MIN(Payline!K$3/10,COUNTIF(K279:K281,$BA$1)),"")</f>
        <v/>
      </c>
      <c r="BC279" s="43" t="str">
        <f>IF($I279&lt;E$14,MIN(Payline!L$5/10,COUNTIF(L277:L279,$BA$1))+MIN(Payline!L$4/10,COUNTIF(L278:L280,$BA$1))+MIN(Payline!L$3/10,COUNTIF(L279:L281,$BA$1)),"")</f>
        <v/>
      </c>
      <c r="BD279" s="43" t="str">
        <f>IF($I279&lt;F$14,MIN(Payline!M$5/10,COUNTIF(M277:M279,$BA$1))+MIN(Payline!M$4/10,COUNTIF(M278:M280,$BA$1))+MIN(Payline!M$3/10,COUNTIF(M279:M281,$BA$1)),"")</f>
        <v/>
      </c>
      <c r="BE279" s="43" t="str">
        <f>IF($I279&lt;G$14,MIN(Payline!N$5/10,COUNTIF(N277:N279,$BA$1))+MIN(Payline!N$4/10,COUNTIF(N278:N280,$BA$1))+MIN(Payline!N$3/10,COUNTIF(N279:N281,$BA$1)),"")</f>
        <v/>
      </c>
      <c r="BF279" s="46">
        <v>275</v>
      </c>
      <c r="BG279" s="43" t="str">
        <f>IF($I279&lt;C$14,MIN(Payline!J$5/10,COUNTIF(J277:J279,$BG$1))+MIN(Payline!J$4/10,COUNTIF(J278:J280,$BG$1))+MIN(Payline!J$3/10,COUNTIF(J279:J281,$BG$1)),"")</f>
        <v/>
      </c>
      <c r="BH279" s="43" t="str">
        <f>IF($I279&lt;D$14,MIN(Payline!K$5/10,COUNTIF(K277:K279,$BG$1))+MIN(Payline!K$4/10,COUNTIF(K278:K280,$BG$1))+MIN(Payline!K$3/10,COUNTIF(K279:K281,$BG$1)),"")</f>
        <v/>
      </c>
      <c r="BI279" s="43" t="str">
        <f>IF($I279&lt;E$14,MIN(Payline!L$5/10,COUNTIF(L277:L279,$BG$1))+MIN(Payline!L$4/10,COUNTIF(L278:L280,$BG$1))+MIN(Payline!L$3/10,COUNTIF(L279:L281,$BG$1)),"")</f>
        <v/>
      </c>
      <c r="BJ279" s="43" t="str">
        <f>IF($I279&lt;F$14,MIN(Payline!M$5/10,COUNTIF(M277:M279,$BG$1))+MIN(Payline!M$4/10,COUNTIF(M278:M280,$BG$1))+MIN(Payline!M$3/10,COUNTIF(M279:M281,$BG$1)),"")</f>
        <v/>
      </c>
      <c r="BK279" s="43" t="str">
        <f>IF($I279&lt;G$14,MIN(Payline!N$5/10,COUNTIF(N277:N279,$BG$1))+MIN(Payline!N$4/10,COUNTIF(N278:N280,$BG$1))+MIN(Payline!N$3/10,COUNTIF(N279:N281,$BG$1)),"")</f>
        <v/>
      </c>
      <c r="BL279" s="46">
        <v>275</v>
      </c>
      <c r="BM279" s="43" t="str">
        <f>IF($I279&lt;C$14,MIN(Payline!J$5/10,COUNTIF(J277:J279,$BM$1))+MIN(Payline!J$4/10,COUNTIF(J278:J280,$BM$1))+MIN(Payline!J$3/10,COUNTIF(J279:J281,$BM$1)),"")</f>
        <v/>
      </c>
      <c r="BN279" s="43" t="str">
        <f>IF($I279&lt;D$14,MIN(Payline!K$5/10,COUNTIF(K277:K279,$BM$1))+MIN(Payline!K$4/10,COUNTIF(K278:K280,$BM$1))+MIN(Payline!K$3/10,COUNTIF(K279:K281,$BM$1)),"")</f>
        <v/>
      </c>
      <c r="BO279" s="43" t="str">
        <f>IF($I279&lt;E$14,MIN(Payline!L$5/10,COUNTIF(L277:L279,$BM$1))+MIN(Payline!L$4/10,COUNTIF(L278:L280,$BM$1))+MIN(Payline!L$3/10,COUNTIF(L279:L281,$BM$1)),"")</f>
        <v/>
      </c>
      <c r="BP279" s="43" t="str">
        <f>IF($I279&lt;F$14,MIN(Payline!M$5/10,COUNTIF(M277:M279,$BM$1))+MIN(Payline!M$4/10,COUNTIF(M278:M280,$BM$1))+MIN(Payline!M$3/10,COUNTIF(M279:M281,$BM$1)),"")</f>
        <v/>
      </c>
      <c r="BQ279" s="161" t="str">
        <f>IF($I279&lt;G$14,MIN(Payline!N$5/10,COUNTIF(N277:N279,$BM$1))+MIN(Payline!N$4/10,COUNTIF(N278:N280,$BM$1))+MIN(Payline!N$3/10,COUNTIF(N279:N281,$BM$1)),"")</f>
        <v/>
      </c>
    </row>
    <row r="280" spans="9:69">
      <c r="I280" s="84">
        <v>276</v>
      </c>
      <c r="J280" s="83"/>
      <c r="K280" s="83"/>
      <c r="L280" s="83"/>
      <c r="M280" s="83"/>
      <c r="N280" s="83"/>
      <c r="P280" s="46">
        <v>276</v>
      </c>
      <c r="Q280" s="43" t="str">
        <f>IF($I280&lt;C$14,MIN(Payline!J$5/10,COUNTIF(J278:J280,$Q$1))+MIN(Payline!J$4/10,COUNTIF(J279:J281,$Q$1))+MIN(Payline!J$3/10,COUNTIF(J280:J282,$Q$1)),"")</f>
        <v/>
      </c>
      <c r="R280" s="43" t="str">
        <f>IF($I280&lt;D$14,MIN(Payline!K$5/10,COUNTIF(K278:K280,$Q$1))+MIN(Payline!K$4/10,COUNTIF(K279:K281,$Q$1))+MIN(Payline!K$3/10,COUNTIF(K280:K282,$Q$1)),"")</f>
        <v/>
      </c>
      <c r="S280" s="43" t="str">
        <f>IF($I280&lt;E$14,MIN(Payline!L$5/10,COUNTIF(L278:L280,$Q$1))+MIN(Payline!L$4/10,COUNTIF(L279:L281,$Q$1))+MIN(Payline!L$3/10,COUNTIF(L280:L282,$Q$1)),"")</f>
        <v/>
      </c>
      <c r="T280" s="43" t="str">
        <f>IF($I280&lt;F$14,MIN(Payline!M$5/10,COUNTIF(M278:M280,$Q$1))+MIN(Payline!M$4/10,COUNTIF(M279:M281,$Q$1))+MIN(Payline!M$3/10,COUNTIF(M280:M282,$Q$1)),"")</f>
        <v/>
      </c>
      <c r="U280" s="43" t="str">
        <f>IF($I280&lt;G$14,MIN(Payline!N$5/10,COUNTIF(N278:N280,$Q$1))+MIN(Payline!N$4/10,COUNTIF(N279:N281,$Q$1))+MIN(Payline!N$3/10,COUNTIF(N280:N282,$Q$1)),"")</f>
        <v/>
      </c>
      <c r="V280" s="46">
        <v>276</v>
      </c>
      <c r="W280" s="43" t="str">
        <f>IF($I280&lt;C$14,MIN(Payline!J$5/10,COUNTIF(J278:J280,$W$1))+MIN(Payline!J$4/10,COUNTIF(J279:J281,$W$1))+MIN(Payline!J$3/10,COUNTIF(J280:J282,$W$1)),"")</f>
        <v/>
      </c>
      <c r="X280" s="43" t="str">
        <f>IF($I280&lt;D$14,MIN(Payline!K$5/10,COUNTIF(K278:K280,$W$1))+MIN(Payline!K$4/10,COUNTIF(K279:K281,$W$1))+MIN(Payline!K$3/10,COUNTIF(K280:K282,$W$1)),"")</f>
        <v/>
      </c>
      <c r="Y280" s="43" t="str">
        <f>IF($I280&lt;E$14,MIN(Payline!L$5/10,COUNTIF(L278:L280,$W$1))+MIN(Payline!L$4/10,COUNTIF(L279:L281,$W$1))+MIN(Payline!L$3/10,COUNTIF(L280:L282,$W$1)),"")</f>
        <v/>
      </c>
      <c r="Z280" s="43" t="str">
        <f>IF($I280&lt;F$14,MIN(Payline!M$5/10,COUNTIF(M278:M280,$W$1))+MIN(Payline!M$4/10,COUNTIF(M279:M281,$W$1))+MIN(Payline!M$3/10,COUNTIF(M280:M282,$W$1)),"")</f>
        <v/>
      </c>
      <c r="AA280" s="43" t="str">
        <f>IF($I280&lt;G$14,MIN(Payline!N$5/10,COUNTIF(N278:N280,$W$1))+MIN(Payline!N$4/10,COUNTIF(N279:N281,$W$1))+MIN(Payline!N$3/10,COUNTIF(N280:N282,$W$1)),"")</f>
        <v/>
      </c>
      <c r="AB280" s="46">
        <v>276</v>
      </c>
      <c r="AC280" s="43" t="str">
        <f>IF($I280&lt;C$14,MIN(Payline!J$5/10,COUNTIF(J278:J280,$AC$1))+MIN(Payline!J$4/10,COUNTIF(J279:J281,$AC$1))+MIN(Payline!J$3/10,COUNTIF(J280:J282,$AC$1)),"")</f>
        <v/>
      </c>
      <c r="AD280" s="43" t="str">
        <f>IF($I280&lt;D$14,MIN(Payline!K$5/10,COUNTIF(K278:K280,$AC$1))+MIN(Payline!K$4/10,COUNTIF(K279:K281,$AC$1))+MIN(Payline!K$3/10,COUNTIF(K280:K282,$AC$1)),"")</f>
        <v/>
      </c>
      <c r="AE280" s="43" t="str">
        <f>IF($I280&lt;E$14,MIN(Payline!L$5/10,COUNTIF(L278:L280,$AC$1))+MIN(Payline!L$4/10,COUNTIF(L279:L281,$AC$1))+MIN(Payline!L$3/10,COUNTIF(L280:L282,$AC$1)),"")</f>
        <v/>
      </c>
      <c r="AF280" s="43" t="str">
        <f>IF($I280&lt;F$14,MIN(Payline!M$5/10,COUNTIF(M278:M280,$AC$1))+MIN(Payline!M$4/10,COUNTIF(M279:M281,$AC$1))+MIN(Payline!M$3/10,COUNTIF(M280:M282,$AC$1)),"")</f>
        <v/>
      </c>
      <c r="AG280" s="43" t="str">
        <f>IF($I280&lt;G$14,MIN(Payline!N$5/10,COUNTIF(N278:N280,$AC$1))+MIN(Payline!N$4/10,COUNTIF(N279:N281,$AC$1))+MIN(Payline!N$3/10,COUNTIF(N280:N282,$AC$1)),"")</f>
        <v/>
      </c>
      <c r="AH280" s="46">
        <v>276</v>
      </c>
      <c r="AI280" s="43" t="str">
        <f>IF($I280&lt;C$14,MIN(Payline!J$5/10,COUNTIF(J278:J280,$AI$1))+MIN(Payline!J$4/10,COUNTIF(J279:J281,$AI$1))+MIN(Payline!J$3/10,COUNTIF(J280:J282,$AI$1)),"")</f>
        <v/>
      </c>
      <c r="AJ280" s="43" t="str">
        <f>IF($I280&lt;D$14,MIN(Payline!K$5/10,COUNTIF(K278:K280,$AI$1))+MIN(Payline!K$4/10,COUNTIF(K279:K281,$AI$1))+MIN(Payline!K$3/10,COUNTIF(K280:K282,$AI$1)),"")</f>
        <v/>
      </c>
      <c r="AK280" s="43" t="str">
        <f>IF($I280&lt;E$14,MIN(Payline!L$5/10,COUNTIF(L278:L280,$AI$1))+MIN(Payline!L$4/10,COUNTIF(L279:L281,$AI$1))+MIN(Payline!L$3/10,COUNTIF(L280:L282,$AI$1)),"")</f>
        <v/>
      </c>
      <c r="AL280" s="43" t="str">
        <f>IF($I280&lt;F$14,MIN(Payline!M$5/10,COUNTIF(M278:M280,$AI$1))+MIN(Payline!M$4/10,COUNTIF(M279:M281,$AI$1))+MIN(Payline!M$3/10,COUNTIF(M280:M282,$AI$1)),"")</f>
        <v/>
      </c>
      <c r="AM280" s="43" t="str">
        <f>IF($I280&lt;G$14,MIN(Payline!N$5/10,COUNTIF(N278:N280,$AI$1))+MIN(Payline!N$4/10,COUNTIF(N279:N281,$AI$1))+MIN(Payline!N$3/10,COUNTIF(N280:N282,$AI$1)),"")</f>
        <v/>
      </c>
      <c r="AN280" s="46">
        <v>276</v>
      </c>
      <c r="AO280" s="43" t="str">
        <f>IF($I280&lt;C$14,MIN(Payline!J$5/10,COUNTIF(J278:J280,$AO$1))+MIN(Payline!J$4/10,COUNTIF(J279:J281,$AO$1))+MIN(Payline!J$3/10,COUNTIF(J280:J282,$AO$1)),"")</f>
        <v/>
      </c>
      <c r="AP280" s="43" t="str">
        <f>IF($I280&lt;D$14,MIN(Payline!K$5/10,COUNTIF(K278:K280,$AO$1))+MIN(Payline!K$4/10,COUNTIF(K279:K281,$AO$1))+MIN(Payline!K$3/10,COUNTIF(K280:K282,$AO$1)),"")</f>
        <v/>
      </c>
      <c r="AQ280" s="43" t="str">
        <f>IF($I280&lt;E$14,MIN(Payline!L$5/10,COUNTIF(L278:L280,$AO$1))+MIN(Payline!L$4/10,COUNTIF(L279:L281,$AO$1))+MIN(Payline!L$3/10,COUNTIF(L280:L282,$AO$1)),"")</f>
        <v/>
      </c>
      <c r="AR280" s="43" t="str">
        <f>IF($I280&lt;F$14,MIN(Payline!M$5/10,COUNTIF(M278:M280,$AO$1))+MIN(Payline!M$4/10,COUNTIF(M279:M281,$AO$1))+MIN(Payline!M$3/10,COUNTIF(M280:M282,$AO$1)),"")</f>
        <v/>
      </c>
      <c r="AS280" s="43" t="str">
        <f>IF($I280&lt;G$14,MIN(Payline!N$5/10,COUNTIF(N278:N280,$AO$1))+MIN(Payline!N$4/10,COUNTIF(N279:N281,$AO$1))+MIN(Payline!N$3/10,COUNTIF(N280:N282,$AO$1)),"")</f>
        <v/>
      </c>
      <c r="AT280" s="46">
        <v>276</v>
      </c>
      <c r="AU280" s="43" t="str">
        <f>IF($I280&lt;C$14,MIN(Payline!J$5/10,COUNTIF(J278:J280,$AU$1))+MIN(Payline!J$4/10,COUNTIF(J279:J281,$AU$1))+MIN(Payline!J$3/10,COUNTIF(J280:J282,$AU$1)),"")</f>
        <v/>
      </c>
      <c r="AV280" s="43" t="str">
        <f>IF($I280&lt;D$14,MIN(Payline!K$5/10,COUNTIF(K278:K280,$AU$1))+MIN(Payline!K$4/10,COUNTIF(K279:K281,$AU$1))+MIN(Payline!K$3/10,COUNTIF(K280:K282,$AU$1)),"")</f>
        <v/>
      </c>
      <c r="AW280" s="43" t="str">
        <f>IF($I280&lt;E$14,MIN(Payline!L$5/10,COUNTIF(L278:L280,$AU$1))+MIN(Payline!L$4/10,COUNTIF(L279:L281,$AU$1))+MIN(Payline!L$3/10,COUNTIF(L280:L282,$AU$1)),"")</f>
        <v/>
      </c>
      <c r="AX280" s="43" t="str">
        <f>IF($I280&lt;F$14,MIN(Payline!M$5/10,COUNTIF(M278:M280,$AU$1))+MIN(Payline!M$4/10,COUNTIF(M279:M281,$AU$1))+MIN(Payline!M$3/10,COUNTIF(M280:M282,$AU$1)),"")</f>
        <v/>
      </c>
      <c r="AY280" s="43" t="str">
        <f>IF($I280&lt;G$14,MIN(Payline!N$5/10,COUNTIF(N278:N280,$AU$1))+MIN(Payline!N$4/10,COUNTIF(N279:N281,$AU$1))+MIN(Payline!N$3/10,COUNTIF(N280:N282,$AU$1)),"")</f>
        <v/>
      </c>
      <c r="AZ280" s="46">
        <v>276</v>
      </c>
      <c r="BA280" s="43" t="str">
        <f>IF($I280&lt;C$14,MIN(Payline!J$5/10,COUNTIF(J278:J280,$BA$1))+MIN(Payline!J$4/10,COUNTIF(J279:J281,$BA$1))+MIN(Payline!J$3/10,COUNTIF(J280:J282,$BA$1)),"")</f>
        <v/>
      </c>
      <c r="BB280" s="43" t="str">
        <f>IF($I280&lt;D$14,MIN(Payline!K$5/10,COUNTIF(K278:K280,$BA$1))+MIN(Payline!K$4/10,COUNTIF(K279:K281,$BA$1))+MIN(Payline!K$3/10,COUNTIF(K280:K282,$BA$1)),"")</f>
        <v/>
      </c>
      <c r="BC280" s="43" t="str">
        <f>IF($I280&lt;E$14,MIN(Payline!L$5/10,COUNTIF(L278:L280,$BA$1))+MIN(Payline!L$4/10,COUNTIF(L279:L281,$BA$1))+MIN(Payline!L$3/10,COUNTIF(L280:L282,$BA$1)),"")</f>
        <v/>
      </c>
      <c r="BD280" s="43" t="str">
        <f>IF($I280&lt;F$14,MIN(Payline!M$5/10,COUNTIF(M278:M280,$BA$1))+MIN(Payline!M$4/10,COUNTIF(M279:M281,$BA$1))+MIN(Payline!M$3/10,COUNTIF(M280:M282,$BA$1)),"")</f>
        <v/>
      </c>
      <c r="BE280" s="43" t="str">
        <f>IF($I280&lt;G$14,MIN(Payline!N$5/10,COUNTIF(N278:N280,$BA$1))+MIN(Payline!N$4/10,COUNTIF(N279:N281,$BA$1))+MIN(Payline!N$3/10,COUNTIF(N280:N282,$BA$1)),"")</f>
        <v/>
      </c>
      <c r="BF280" s="46">
        <v>276</v>
      </c>
      <c r="BG280" s="43" t="str">
        <f>IF($I280&lt;C$14,MIN(Payline!J$5/10,COUNTIF(J278:J280,$BG$1))+MIN(Payline!J$4/10,COUNTIF(J279:J281,$BG$1))+MIN(Payline!J$3/10,COUNTIF(J280:J282,$BG$1)),"")</f>
        <v/>
      </c>
      <c r="BH280" s="43" t="str">
        <f>IF($I280&lt;D$14,MIN(Payline!K$5/10,COUNTIF(K278:K280,$BG$1))+MIN(Payline!K$4/10,COUNTIF(K279:K281,$BG$1))+MIN(Payline!K$3/10,COUNTIF(K280:K282,$BG$1)),"")</f>
        <v/>
      </c>
      <c r="BI280" s="43" t="str">
        <f>IF($I280&lt;E$14,MIN(Payline!L$5/10,COUNTIF(L278:L280,$BG$1))+MIN(Payline!L$4/10,COUNTIF(L279:L281,$BG$1))+MIN(Payline!L$3/10,COUNTIF(L280:L282,$BG$1)),"")</f>
        <v/>
      </c>
      <c r="BJ280" s="43" t="str">
        <f>IF($I280&lt;F$14,MIN(Payline!M$5/10,COUNTIF(M278:M280,$BG$1))+MIN(Payline!M$4/10,COUNTIF(M279:M281,$BG$1))+MIN(Payline!M$3/10,COUNTIF(M280:M282,$BG$1)),"")</f>
        <v/>
      </c>
      <c r="BK280" s="43" t="str">
        <f>IF($I280&lt;G$14,MIN(Payline!N$5/10,COUNTIF(N278:N280,$BG$1))+MIN(Payline!N$4/10,COUNTIF(N279:N281,$BG$1))+MIN(Payline!N$3/10,COUNTIF(N280:N282,$BG$1)),"")</f>
        <v/>
      </c>
      <c r="BL280" s="46">
        <v>276</v>
      </c>
      <c r="BM280" s="43" t="str">
        <f>IF($I280&lt;C$14,MIN(Payline!J$5/10,COUNTIF(J278:J280,$BM$1))+MIN(Payline!J$4/10,COUNTIF(J279:J281,$BM$1))+MIN(Payline!J$3/10,COUNTIF(J280:J282,$BM$1)),"")</f>
        <v/>
      </c>
      <c r="BN280" s="43" t="str">
        <f>IF($I280&lt;D$14,MIN(Payline!K$5/10,COUNTIF(K278:K280,$BM$1))+MIN(Payline!K$4/10,COUNTIF(K279:K281,$BM$1))+MIN(Payline!K$3/10,COUNTIF(K280:K282,$BM$1)),"")</f>
        <v/>
      </c>
      <c r="BO280" s="43" t="str">
        <f>IF($I280&lt;E$14,MIN(Payline!L$5/10,COUNTIF(L278:L280,$BM$1))+MIN(Payline!L$4/10,COUNTIF(L279:L281,$BM$1))+MIN(Payline!L$3/10,COUNTIF(L280:L282,$BM$1)),"")</f>
        <v/>
      </c>
      <c r="BP280" s="43" t="str">
        <f>IF($I280&lt;F$14,MIN(Payline!M$5/10,COUNTIF(M278:M280,$BM$1))+MIN(Payline!M$4/10,COUNTIF(M279:M281,$BM$1))+MIN(Payline!M$3/10,COUNTIF(M280:M282,$BM$1)),"")</f>
        <v/>
      </c>
      <c r="BQ280" s="161" t="str">
        <f>IF($I280&lt;G$14,MIN(Payline!N$5/10,COUNTIF(N278:N280,$BM$1))+MIN(Payline!N$4/10,COUNTIF(N279:N281,$BM$1))+MIN(Payline!N$3/10,COUNTIF(N280:N282,$BM$1)),"")</f>
        <v/>
      </c>
    </row>
    <row r="281" spans="9:69">
      <c r="I281" s="84">
        <v>277</v>
      </c>
      <c r="J281" s="83"/>
      <c r="K281" s="83"/>
      <c r="L281" s="83"/>
      <c r="M281" s="83"/>
      <c r="N281" s="83"/>
      <c r="P281" s="46">
        <v>277</v>
      </c>
      <c r="Q281" s="43" t="str">
        <f>IF($I281&lt;C$14,MIN(Payline!J$5/10,COUNTIF(J279:J281,$Q$1))+MIN(Payline!J$4/10,COUNTIF(J280:J282,$Q$1))+MIN(Payline!J$3/10,COUNTIF(J281:J283,$Q$1)),"")</f>
        <v/>
      </c>
      <c r="R281" s="43" t="str">
        <f>IF($I281&lt;D$14,MIN(Payline!K$5/10,COUNTIF(K279:K281,$Q$1))+MIN(Payline!K$4/10,COUNTIF(K280:K282,$Q$1))+MIN(Payline!K$3/10,COUNTIF(K281:K283,$Q$1)),"")</f>
        <v/>
      </c>
      <c r="S281" s="43" t="str">
        <f>IF($I281&lt;E$14,MIN(Payline!L$5/10,COUNTIF(L279:L281,$Q$1))+MIN(Payline!L$4/10,COUNTIF(L280:L282,$Q$1))+MIN(Payline!L$3/10,COUNTIF(L281:L283,$Q$1)),"")</f>
        <v/>
      </c>
      <c r="T281" s="43" t="str">
        <f>IF($I281&lt;F$14,MIN(Payline!M$5/10,COUNTIF(M279:M281,$Q$1))+MIN(Payline!M$4/10,COUNTIF(M280:M282,$Q$1))+MIN(Payline!M$3/10,COUNTIF(M281:M283,$Q$1)),"")</f>
        <v/>
      </c>
      <c r="U281" s="43" t="str">
        <f>IF($I281&lt;G$14,MIN(Payline!N$5/10,COUNTIF(N279:N281,$Q$1))+MIN(Payline!N$4/10,COUNTIF(N280:N282,$Q$1))+MIN(Payline!N$3/10,COUNTIF(N281:N283,$Q$1)),"")</f>
        <v/>
      </c>
      <c r="V281" s="46">
        <v>277</v>
      </c>
      <c r="W281" s="43" t="str">
        <f>IF($I281&lt;C$14,MIN(Payline!J$5/10,COUNTIF(J279:J281,$W$1))+MIN(Payline!J$4/10,COUNTIF(J280:J282,$W$1))+MIN(Payline!J$3/10,COUNTIF(J281:J283,$W$1)),"")</f>
        <v/>
      </c>
      <c r="X281" s="43" t="str">
        <f>IF($I281&lt;D$14,MIN(Payline!K$5/10,COUNTIF(K279:K281,$W$1))+MIN(Payline!K$4/10,COUNTIF(K280:K282,$W$1))+MIN(Payline!K$3/10,COUNTIF(K281:K283,$W$1)),"")</f>
        <v/>
      </c>
      <c r="Y281" s="43" t="str">
        <f>IF($I281&lt;E$14,MIN(Payline!L$5/10,COUNTIF(L279:L281,$W$1))+MIN(Payline!L$4/10,COUNTIF(L280:L282,$W$1))+MIN(Payline!L$3/10,COUNTIF(L281:L283,$W$1)),"")</f>
        <v/>
      </c>
      <c r="Z281" s="43" t="str">
        <f>IF($I281&lt;F$14,MIN(Payline!M$5/10,COUNTIF(M279:M281,$W$1))+MIN(Payline!M$4/10,COUNTIF(M280:M282,$W$1))+MIN(Payline!M$3/10,COUNTIF(M281:M283,$W$1)),"")</f>
        <v/>
      </c>
      <c r="AA281" s="43" t="str">
        <f>IF($I281&lt;G$14,MIN(Payline!N$5/10,COUNTIF(N279:N281,$W$1))+MIN(Payline!N$4/10,COUNTIF(N280:N282,$W$1))+MIN(Payline!N$3/10,COUNTIF(N281:N283,$W$1)),"")</f>
        <v/>
      </c>
      <c r="AB281" s="46">
        <v>277</v>
      </c>
      <c r="AC281" s="43" t="str">
        <f>IF($I281&lt;C$14,MIN(Payline!J$5/10,COUNTIF(J279:J281,$AC$1))+MIN(Payline!J$4/10,COUNTIF(J280:J282,$AC$1))+MIN(Payline!J$3/10,COUNTIF(J281:J283,$AC$1)),"")</f>
        <v/>
      </c>
      <c r="AD281" s="43" t="str">
        <f>IF($I281&lt;D$14,MIN(Payline!K$5/10,COUNTIF(K279:K281,$AC$1))+MIN(Payline!K$4/10,COUNTIF(K280:K282,$AC$1))+MIN(Payline!K$3/10,COUNTIF(K281:K283,$AC$1)),"")</f>
        <v/>
      </c>
      <c r="AE281" s="43" t="str">
        <f>IF($I281&lt;E$14,MIN(Payline!L$5/10,COUNTIF(L279:L281,$AC$1))+MIN(Payline!L$4/10,COUNTIF(L280:L282,$AC$1))+MIN(Payline!L$3/10,COUNTIF(L281:L283,$AC$1)),"")</f>
        <v/>
      </c>
      <c r="AF281" s="43" t="str">
        <f>IF($I281&lt;F$14,MIN(Payline!M$5/10,COUNTIF(M279:M281,$AC$1))+MIN(Payline!M$4/10,COUNTIF(M280:M282,$AC$1))+MIN(Payline!M$3/10,COUNTIF(M281:M283,$AC$1)),"")</f>
        <v/>
      </c>
      <c r="AG281" s="43" t="str">
        <f>IF($I281&lt;G$14,MIN(Payline!N$5/10,COUNTIF(N279:N281,$AC$1))+MIN(Payline!N$4/10,COUNTIF(N280:N282,$AC$1))+MIN(Payline!N$3/10,COUNTIF(N281:N283,$AC$1)),"")</f>
        <v/>
      </c>
      <c r="AH281" s="46">
        <v>277</v>
      </c>
      <c r="AI281" s="43" t="str">
        <f>IF($I281&lt;C$14,MIN(Payline!J$5/10,COUNTIF(J279:J281,$AI$1))+MIN(Payline!J$4/10,COUNTIF(J280:J282,$AI$1))+MIN(Payline!J$3/10,COUNTIF(J281:J283,$AI$1)),"")</f>
        <v/>
      </c>
      <c r="AJ281" s="43" t="str">
        <f>IF($I281&lt;D$14,MIN(Payline!K$5/10,COUNTIF(K279:K281,$AI$1))+MIN(Payline!K$4/10,COUNTIF(K280:K282,$AI$1))+MIN(Payline!K$3/10,COUNTIF(K281:K283,$AI$1)),"")</f>
        <v/>
      </c>
      <c r="AK281" s="43" t="str">
        <f>IF($I281&lt;E$14,MIN(Payline!L$5/10,COUNTIF(L279:L281,$AI$1))+MIN(Payline!L$4/10,COUNTIF(L280:L282,$AI$1))+MIN(Payline!L$3/10,COUNTIF(L281:L283,$AI$1)),"")</f>
        <v/>
      </c>
      <c r="AL281" s="43" t="str">
        <f>IF($I281&lt;F$14,MIN(Payline!M$5/10,COUNTIF(M279:M281,$AI$1))+MIN(Payline!M$4/10,COUNTIF(M280:M282,$AI$1))+MIN(Payline!M$3/10,COUNTIF(M281:M283,$AI$1)),"")</f>
        <v/>
      </c>
      <c r="AM281" s="43" t="str">
        <f>IF($I281&lt;G$14,MIN(Payline!N$5/10,COUNTIF(N279:N281,$AI$1))+MIN(Payline!N$4/10,COUNTIF(N280:N282,$AI$1))+MIN(Payline!N$3/10,COUNTIF(N281:N283,$AI$1)),"")</f>
        <v/>
      </c>
      <c r="AN281" s="46">
        <v>277</v>
      </c>
      <c r="AO281" s="43" t="str">
        <f>IF($I281&lt;C$14,MIN(Payline!J$5/10,COUNTIF(J279:J281,$AO$1))+MIN(Payline!J$4/10,COUNTIF(J280:J282,$AO$1))+MIN(Payline!J$3/10,COUNTIF(J281:J283,$AO$1)),"")</f>
        <v/>
      </c>
      <c r="AP281" s="43" t="str">
        <f>IF($I281&lt;D$14,MIN(Payline!K$5/10,COUNTIF(K279:K281,$AO$1))+MIN(Payline!K$4/10,COUNTIF(K280:K282,$AO$1))+MIN(Payline!K$3/10,COUNTIF(K281:K283,$AO$1)),"")</f>
        <v/>
      </c>
      <c r="AQ281" s="43" t="str">
        <f>IF($I281&lt;E$14,MIN(Payline!L$5/10,COUNTIF(L279:L281,$AO$1))+MIN(Payline!L$4/10,COUNTIF(L280:L282,$AO$1))+MIN(Payline!L$3/10,COUNTIF(L281:L283,$AO$1)),"")</f>
        <v/>
      </c>
      <c r="AR281" s="43" t="str">
        <f>IF($I281&lt;F$14,MIN(Payline!M$5/10,COUNTIF(M279:M281,$AO$1))+MIN(Payline!M$4/10,COUNTIF(M280:M282,$AO$1))+MIN(Payline!M$3/10,COUNTIF(M281:M283,$AO$1)),"")</f>
        <v/>
      </c>
      <c r="AS281" s="43" t="str">
        <f>IF($I281&lt;G$14,MIN(Payline!N$5/10,COUNTIF(N279:N281,$AO$1))+MIN(Payline!N$4/10,COUNTIF(N280:N282,$AO$1))+MIN(Payline!N$3/10,COUNTIF(N281:N283,$AO$1)),"")</f>
        <v/>
      </c>
      <c r="AT281" s="46">
        <v>277</v>
      </c>
      <c r="AU281" s="43" t="str">
        <f>IF($I281&lt;C$14,MIN(Payline!J$5/10,COUNTIF(J279:J281,$AU$1))+MIN(Payline!J$4/10,COUNTIF(J280:J282,$AU$1))+MIN(Payline!J$3/10,COUNTIF(J281:J283,$AU$1)),"")</f>
        <v/>
      </c>
      <c r="AV281" s="43" t="str">
        <f>IF($I281&lt;D$14,MIN(Payline!K$5/10,COUNTIF(K279:K281,$AU$1))+MIN(Payline!K$4/10,COUNTIF(K280:K282,$AU$1))+MIN(Payline!K$3/10,COUNTIF(K281:K283,$AU$1)),"")</f>
        <v/>
      </c>
      <c r="AW281" s="43" t="str">
        <f>IF($I281&lt;E$14,MIN(Payline!L$5/10,COUNTIF(L279:L281,$AU$1))+MIN(Payline!L$4/10,COUNTIF(L280:L282,$AU$1))+MIN(Payline!L$3/10,COUNTIF(L281:L283,$AU$1)),"")</f>
        <v/>
      </c>
      <c r="AX281" s="43" t="str">
        <f>IF($I281&lt;F$14,MIN(Payline!M$5/10,COUNTIF(M279:M281,$AU$1))+MIN(Payline!M$4/10,COUNTIF(M280:M282,$AU$1))+MIN(Payline!M$3/10,COUNTIF(M281:M283,$AU$1)),"")</f>
        <v/>
      </c>
      <c r="AY281" s="43" t="str">
        <f>IF($I281&lt;G$14,MIN(Payline!N$5/10,COUNTIF(N279:N281,$AU$1))+MIN(Payline!N$4/10,COUNTIF(N280:N282,$AU$1))+MIN(Payline!N$3/10,COUNTIF(N281:N283,$AU$1)),"")</f>
        <v/>
      </c>
      <c r="AZ281" s="46">
        <v>277</v>
      </c>
      <c r="BA281" s="43" t="str">
        <f>IF($I281&lt;C$14,MIN(Payline!J$5/10,COUNTIF(J279:J281,$BA$1))+MIN(Payline!J$4/10,COUNTIF(J280:J282,$BA$1))+MIN(Payline!J$3/10,COUNTIF(J281:J283,$BA$1)),"")</f>
        <v/>
      </c>
      <c r="BB281" s="43" t="str">
        <f>IF($I281&lt;D$14,MIN(Payline!K$5/10,COUNTIF(K279:K281,$BA$1))+MIN(Payline!K$4/10,COUNTIF(K280:K282,$BA$1))+MIN(Payline!K$3/10,COUNTIF(K281:K283,$BA$1)),"")</f>
        <v/>
      </c>
      <c r="BC281" s="43" t="str">
        <f>IF($I281&lt;E$14,MIN(Payline!L$5/10,COUNTIF(L279:L281,$BA$1))+MIN(Payline!L$4/10,COUNTIF(L280:L282,$BA$1))+MIN(Payline!L$3/10,COUNTIF(L281:L283,$BA$1)),"")</f>
        <v/>
      </c>
      <c r="BD281" s="43" t="str">
        <f>IF($I281&lt;F$14,MIN(Payline!M$5/10,COUNTIF(M279:M281,$BA$1))+MIN(Payline!M$4/10,COUNTIF(M280:M282,$BA$1))+MIN(Payline!M$3/10,COUNTIF(M281:M283,$BA$1)),"")</f>
        <v/>
      </c>
      <c r="BE281" s="43" t="str">
        <f>IF($I281&lt;G$14,MIN(Payline!N$5/10,COUNTIF(N279:N281,$BA$1))+MIN(Payline!N$4/10,COUNTIF(N280:N282,$BA$1))+MIN(Payline!N$3/10,COUNTIF(N281:N283,$BA$1)),"")</f>
        <v/>
      </c>
      <c r="BF281" s="46">
        <v>277</v>
      </c>
      <c r="BG281" s="43" t="str">
        <f>IF($I281&lt;C$14,MIN(Payline!J$5/10,COUNTIF(J279:J281,$BG$1))+MIN(Payline!J$4/10,COUNTIF(J280:J282,$BG$1))+MIN(Payline!J$3/10,COUNTIF(J281:J283,$BG$1)),"")</f>
        <v/>
      </c>
      <c r="BH281" s="43" t="str">
        <f>IF($I281&lt;D$14,MIN(Payline!K$5/10,COUNTIF(K279:K281,$BG$1))+MIN(Payline!K$4/10,COUNTIF(K280:K282,$BG$1))+MIN(Payline!K$3/10,COUNTIF(K281:K283,$BG$1)),"")</f>
        <v/>
      </c>
      <c r="BI281" s="43" t="str">
        <f>IF($I281&lt;E$14,MIN(Payline!L$5/10,COUNTIF(L279:L281,$BG$1))+MIN(Payline!L$4/10,COUNTIF(L280:L282,$BG$1))+MIN(Payline!L$3/10,COUNTIF(L281:L283,$BG$1)),"")</f>
        <v/>
      </c>
      <c r="BJ281" s="43" t="str">
        <f>IF($I281&lt;F$14,MIN(Payline!M$5/10,COUNTIF(M279:M281,$BG$1))+MIN(Payline!M$4/10,COUNTIF(M280:M282,$BG$1))+MIN(Payline!M$3/10,COUNTIF(M281:M283,$BG$1)),"")</f>
        <v/>
      </c>
      <c r="BK281" s="43" t="str">
        <f>IF($I281&lt;G$14,MIN(Payline!N$5/10,COUNTIF(N279:N281,$BG$1))+MIN(Payline!N$4/10,COUNTIF(N280:N282,$BG$1))+MIN(Payline!N$3/10,COUNTIF(N281:N283,$BG$1)),"")</f>
        <v/>
      </c>
      <c r="BL281" s="46">
        <v>277</v>
      </c>
      <c r="BM281" s="43" t="str">
        <f>IF($I281&lt;C$14,MIN(Payline!J$5/10,COUNTIF(J279:J281,$BM$1))+MIN(Payline!J$4/10,COUNTIF(J280:J282,$BM$1))+MIN(Payline!J$3/10,COUNTIF(J281:J283,$BM$1)),"")</f>
        <v/>
      </c>
      <c r="BN281" s="43" t="str">
        <f>IF($I281&lt;D$14,MIN(Payline!K$5/10,COUNTIF(K279:K281,$BM$1))+MIN(Payline!K$4/10,COUNTIF(K280:K282,$BM$1))+MIN(Payline!K$3/10,COUNTIF(K281:K283,$BM$1)),"")</f>
        <v/>
      </c>
      <c r="BO281" s="43" t="str">
        <f>IF($I281&lt;E$14,MIN(Payline!L$5/10,COUNTIF(L279:L281,$BM$1))+MIN(Payline!L$4/10,COUNTIF(L280:L282,$BM$1))+MIN(Payline!L$3/10,COUNTIF(L281:L283,$BM$1)),"")</f>
        <v/>
      </c>
      <c r="BP281" s="43" t="str">
        <f>IF($I281&lt;F$14,MIN(Payline!M$5/10,COUNTIF(M279:M281,$BM$1))+MIN(Payline!M$4/10,COUNTIF(M280:M282,$BM$1))+MIN(Payline!M$3/10,COUNTIF(M281:M283,$BM$1)),"")</f>
        <v/>
      </c>
      <c r="BQ281" s="161" t="str">
        <f>IF($I281&lt;G$14,MIN(Payline!N$5/10,COUNTIF(N279:N281,$BM$1))+MIN(Payline!N$4/10,COUNTIF(N280:N282,$BM$1))+MIN(Payline!N$3/10,COUNTIF(N281:N283,$BM$1)),"")</f>
        <v/>
      </c>
    </row>
    <row r="282" spans="9:69">
      <c r="I282" s="84">
        <v>278</v>
      </c>
      <c r="J282" s="83"/>
      <c r="K282" s="83"/>
      <c r="L282" s="83"/>
      <c r="M282" s="83"/>
      <c r="N282" s="83"/>
      <c r="P282" s="46">
        <v>278</v>
      </c>
      <c r="Q282" s="43" t="str">
        <f>IF($I282&lt;C$14,MIN(Payline!J$5/10,COUNTIF(J280:J282,$Q$1))+MIN(Payline!J$4/10,COUNTIF(J281:J283,$Q$1))+MIN(Payline!J$3/10,COUNTIF(J282:J284,$Q$1)),"")</f>
        <v/>
      </c>
      <c r="R282" s="43" t="str">
        <f>IF($I282&lt;D$14,MIN(Payline!K$5/10,COUNTIF(K280:K282,$Q$1))+MIN(Payline!K$4/10,COUNTIF(K281:K283,$Q$1))+MIN(Payline!K$3/10,COUNTIF(K282:K284,$Q$1)),"")</f>
        <v/>
      </c>
      <c r="S282" s="43" t="str">
        <f>IF($I282&lt;E$14,MIN(Payline!L$5/10,COUNTIF(L280:L282,$Q$1))+MIN(Payline!L$4/10,COUNTIF(L281:L283,$Q$1))+MIN(Payline!L$3/10,COUNTIF(L282:L284,$Q$1)),"")</f>
        <v/>
      </c>
      <c r="T282" s="43" t="str">
        <f>IF($I282&lt;F$14,MIN(Payline!M$5/10,COUNTIF(M280:M282,$Q$1))+MIN(Payline!M$4/10,COUNTIF(M281:M283,$Q$1))+MIN(Payline!M$3/10,COUNTIF(M282:M284,$Q$1)),"")</f>
        <v/>
      </c>
      <c r="U282" s="43" t="str">
        <f>IF($I282&lt;G$14,MIN(Payline!N$5/10,COUNTIF(N280:N282,$Q$1))+MIN(Payline!N$4/10,COUNTIF(N281:N283,$Q$1))+MIN(Payline!N$3/10,COUNTIF(N282:N284,$Q$1)),"")</f>
        <v/>
      </c>
      <c r="V282" s="46">
        <v>278</v>
      </c>
      <c r="W282" s="43" t="str">
        <f>IF($I282&lt;C$14,MIN(Payline!J$5/10,COUNTIF(J280:J282,$W$1))+MIN(Payline!J$4/10,COUNTIF(J281:J283,$W$1))+MIN(Payline!J$3/10,COUNTIF(J282:J284,$W$1)),"")</f>
        <v/>
      </c>
      <c r="X282" s="43" t="str">
        <f>IF($I282&lt;D$14,MIN(Payline!K$5/10,COUNTIF(K280:K282,$W$1))+MIN(Payline!K$4/10,COUNTIF(K281:K283,$W$1))+MIN(Payline!K$3/10,COUNTIF(K282:K284,$W$1)),"")</f>
        <v/>
      </c>
      <c r="Y282" s="43" t="str">
        <f>IF($I282&lt;E$14,MIN(Payline!L$5/10,COUNTIF(L280:L282,$W$1))+MIN(Payline!L$4/10,COUNTIF(L281:L283,$W$1))+MIN(Payline!L$3/10,COUNTIF(L282:L284,$W$1)),"")</f>
        <v/>
      </c>
      <c r="Z282" s="43" t="str">
        <f>IF($I282&lt;F$14,MIN(Payline!M$5/10,COUNTIF(M280:M282,$W$1))+MIN(Payline!M$4/10,COUNTIF(M281:M283,$W$1))+MIN(Payline!M$3/10,COUNTIF(M282:M284,$W$1)),"")</f>
        <v/>
      </c>
      <c r="AA282" s="43" t="str">
        <f>IF($I282&lt;G$14,MIN(Payline!N$5/10,COUNTIF(N280:N282,$W$1))+MIN(Payline!N$4/10,COUNTIF(N281:N283,$W$1))+MIN(Payline!N$3/10,COUNTIF(N282:N284,$W$1)),"")</f>
        <v/>
      </c>
      <c r="AB282" s="46">
        <v>278</v>
      </c>
      <c r="AC282" s="43" t="str">
        <f>IF($I282&lt;C$14,MIN(Payline!J$5/10,COUNTIF(J280:J282,$AC$1))+MIN(Payline!J$4/10,COUNTIF(J281:J283,$AC$1))+MIN(Payline!J$3/10,COUNTIF(J282:J284,$AC$1)),"")</f>
        <v/>
      </c>
      <c r="AD282" s="43" t="str">
        <f>IF($I282&lt;D$14,MIN(Payline!K$5/10,COUNTIF(K280:K282,$AC$1))+MIN(Payline!K$4/10,COUNTIF(K281:K283,$AC$1))+MIN(Payline!K$3/10,COUNTIF(K282:K284,$AC$1)),"")</f>
        <v/>
      </c>
      <c r="AE282" s="43" t="str">
        <f>IF($I282&lt;E$14,MIN(Payline!L$5/10,COUNTIF(L280:L282,$AC$1))+MIN(Payline!L$4/10,COUNTIF(L281:L283,$AC$1))+MIN(Payline!L$3/10,COUNTIF(L282:L284,$AC$1)),"")</f>
        <v/>
      </c>
      <c r="AF282" s="43" t="str">
        <f>IF($I282&lt;F$14,MIN(Payline!M$5/10,COUNTIF(M280:M282,$AC$1))+MIN(Payline!M$4/10,COUNTIF(M281:M283,$AC$1))+MIN(Payline!M$3/10,COUNTIF(M282:M284,$AC$1)),"")</f>
        <v/>
      </c>
      <c r="AG282" s="43" t="str">
        <f>IF($I282&lt;G$14,MIN(Payline!N$5/10,COUNTIF(N280:N282,$AC$1))+MIN(Payline!N$4/10,COUNTIF(N281:N283,$AC$1))+MIN(Payline!N$3/10,COUNTIF(N282:N284,$AC$1)),"")</f>
        <v/>
      </c>
      <c r="AH282" s="46">
        <v>278</v>
      </c>
      <c r="AI282" s="43" t="str">
        <f>IF($I282&lt;C$14,MIN(Payline!J$5/10,COUNTIF(J280:J282,$AI$1))+MIN(Payline!J$4/10,COUNTIF(J281:J283,$AI$1))+MIN(Payline!J$3/10,COUNTIF(J282:J284,$AI$1)),"")</f>
        <v/>
      </c>
      <c r="AJ282" s="43" t="str">
        <f>IF($I282&lt;D$14,MIN(Payline!K$5/10,COUNTIF(K280:K282,$AI$1))+MIN(Payline!K$4/10,COUNTIF(K281:K283,$AI$1))+MIN(Payline!K$3/10,COUNTIF(K282:K284,$AI$1)),"")</f>
        <v/>
      </c>
      <c r="AK282" s="43" t="str">
        <f>IF($I282&lt;E$14,MIN(Payline!L$5/10,COUNTIF(L280:L282,$AI$1))+MIN(Payline!L$4/10,COUNTIF(L281:L283,$AI$1))+MIN(Payline!L$3/10,COUNTIF(L282:L284,$AI$1)),"")</f>
        <v/>
      </c>
      <c r="AL282" s="43" t="str">
        <f>IF($I282&lt;F$14,MIN(Payline!M$5/10,COUNTIF(M280:M282,$AI$1))+MIN(Payline!M$4/10,COUNTIF(M281:M283,$AI$1))+MIN(Payline!M$3/10,COUNTIF(M282:M284,$AI$1)),"")</f>
        <v/>
      </c>
      <c r="AM282" s="43" t="str">
        <f>IF($I282&lt;G$14,MIN(Payline!N$5/10,COUNTIF(N280:N282,$AI$1))+MIN(Payline!N$4/10,COUNTIF(N281:N283,$AI$1))+MIN(Payline!N$3/10,COUNTIF(N282:N284,$AI$1)),"")</f>
        <v/>
      </c>
      <c r="AN282" s="46">
        <v>278</v>
      </c>
      <c r="AO282" s="43" t="str">
        <f>IF($I282&lt;C$14,MIN(Payline!J$5/10,COUNTIF(J280:J282,$AO$1))+MIN(Payline!J$4/10,COUNTIF(J281:J283,$AO$1))+MIN(Payline!J$3/10,COUNTIF(J282:J284,$AO$1)),"")</f>
        <v/>
      </c>
      <c r="AP282" s="43" t="str">
        <f>IF($I282&lt;D$14,MIN(Payline!K$5/10,COUNTIF(K280:K282,$AO$1))+MIN(Payline!K$4/10,COUNTIF(K281:K283,$AO$1))+MIN(Payline!K$3/10,COUNTIF(K282:K284,$AO$1)),"")</f>
        <v/>
      </c>
      <c r="AQ282" s="43" t="str">
        <f>IF($I282&lt;E$14,MIN(Payline!L$5/10,COUNTIF(L280:L282,$AO$1))+MIN(Payline!L$4/10,COUNTIF(L281:L283,$AO$1))+MIN(Payline!L$3/10,COUNTIF(L282:L284,$AO$1)),"")</f>
        <v/>
      </c>
      <c r="AR282" s="43" t="str">
        <f>IF($I282&lt;F$14,MIN(Payline!M$5/10,COUNTIF(M280:M282,$AO$1))+MIN(Payline!M$4/10,COUNTIF(M281:M283,$AO$1))+MIN(Payline!M$3/10,COUNTIF(M282:M284,$AO$1)),"")</f>
        <v/>
      </c>
      <c r="AS282" s="43" t="str">
        <f>IF($I282&lt;G$14,MIN(Payline!N$5/10,COUNTIF(N280:N282,$AO$1))+MIN(Payline!N$4/10,COUNTIF(N281:N283,$AO$1))+MIN(Payline!N$3/10,COUNTIF(N282:N284,$AO$1)),"")</f>
        <v/>
      </c>
      <c r="AT282" s="46">
        <v>278</v>
      </c>
      <c r="AU282" s="43" t="str">
        <f>IF($I282&lt;C$14,MIN(Payline!J$5/10,COUNTIF(J280:J282,$AU$1))+MIN(Payline!J$4/10,COUNTIF(J281:J283,$AU$1))+MIN(Payline!J$3/10,COUNTIF(J282:J284,$AU$1)),"")</f>
        <v/>
      </c>
      <c r="AV282" s="43" t="str">
        <f>IF($I282&lt;D$14,MIN(Payline!K$5/10,COUNTIF(K280:K282,$AU$1))+MIN(Payline!K$4/10,COUNTIF(K281:K283,$AU$1))+MIN(Payline!K$3/10,COUNTIF(K282:K284,$AU$1)),"")</f>
        <v/>
      </c>
      <c r="AW282" s="43" t="str">
        <f>IF($I282&lt;E$14,MIN(Payline!L$5/10,COUNTIF(L280:L282,$AU$1))+MIN(Payline!L$4/10,COUNTIF(L281:L283,$AU$1))+MIN(Payline!L$3/10,COUNTIF(L282:L284,$AU$1)),"")</f>
        <v/>
      </c>
      <c r="AX282" s="43" t="str">
        <f>IF($I282&lt;F$14,MIN(Payline!M$5/10,COUNTIF(M280:M282,$AU$1))+MIN(Payline!M$4/10,COUNTIF(M281:M283,$AU$1))+MIN(Payline!M$3/10,COUNTIF(M282:M284,$AU$1)),"")</f>
        <v/>
      </c>
      <c r="AY282" s="43" t="str">
        <f>IF($I282&lt;G$14,MIN(Payline!N$5/10,COUNTIF(N280:N282,$AU$1))+MIN(Payline!N$4/10,COUNTIF(N281:N283,$AU$1))+MIN(Payline!N$3/10,COUNTIF(N282:N284,$AU$1)),"")</f>
        <v/>
      </c>
      <c r="AZ282" s="46">
        <v>278</v>
      </c>
      <c r="BA282" s="43" t="str">
        <f>IF($I282&lt;C$14,MIN(Payline!J$5/10,COUNTIF(J280:J282,$BA$1))+MIN(Payline!J$4/10,COUNTIF(J281:J283,$BA$1))+MIN(Payline!J$3/10,COUNTIF(J282:J284,$BA$1)),"")</f>
        <v/>
      </c>
      <c r="BB282" s="43" t="str">
        <f>IF($I282&lt;D$14,MIN(Payline!K$5/10,COUNTIF(K280:K282,$BA$1))+MIN(Payline!K$4/10,COUNTIF(K281:K283,$BA$1))+MIN(Payline!K$3/10,COUNTIF(K282:K284,$BA$1)),"")</f>
        <v/>
      </c>
      <c r="BC282" s="43" t="str">
        <f>IF($I282&lt;E$14,MIN(Payline!L$5/10,COUNTIF(L280:L282,$BA$1))+MIN(Payline!L$4/10,COUNTIF(L281:L283,$BA$1))+MIN(Payline!L$3/10,COUNTIF(L282:L284,$BA$1)),"")</f>
        <v/>
      </c>
      <c r="BD282" s="43" t="str">
        <f>IF($I282&lt;F$14,MIN(Payline!M$5/10,COUNTIF(M280:M282,$BA$1))+MIN(Payline!M$4/10,COUNTIF(M281:M283,$BA$1))+MIN(Payline!M$3/10,COUNTIF(M282:M284,$BA$1)),"")</f>
        <v/>
      </c>
      <c r="BE282" s="43" t="str">
        <f>IF($I282&lt;G$14,MIN(Payline!N$5/10,COUNTIF(N280:N282,$BA$1))+MIN(Payline!N$4/10,COUNTIF(N281:N283,$BA$1))+MIN(Payline!N$3/10,COUNTIF(N282:N284,$BA$1)),"")</f>
        <v/>
      </c>
      <c r="BF282" s="46">
        <v>278</v>
      </c>
      <c r="BG282" s="43" t="str">
        <f>IF($I282&lt;C$14,MIN(Payline!J$5/10,COUNTIF(J280:J282,$BG$1))+MIN(Payline!J$4/10,COUNTIF(J281:J283,$BG$1))+MIN(Payline!J$3/10,COUNTIF(J282:J284,$BG$1)),"")</f>
        <v/>
      </c>
      <c r="BH282" s="43" t="str">
        <f>IF($I282&lt;D$14,MIN(Payline!K$5/10,COUNTIF(K280:K282,$BG$1))+MIN(Payline!K$4/10,COUNTIF(K281:K283,$BG$1))+MIN(Payline!K$3/10,COUNTIF(K282:K284,$BG$1)),"")</f>
        <v/>
      </c>
      <c r="BI282" s="43" t="str">
        <f>IF($I282&lt;E$14,MIN(Payline!L$5/10,COUNTIF(L280:L282,$BG$1))+MIN(Payline!L$4/10,COUNTIF(L281:L283,$BG$1))+MIN(Payline!L$3/10,COUNTIF(L282:L284,$BG$1)),"")</f>
        <v/>
      </c>
      <c r="BJ282" s="43" t="str">
        <f>IF($I282&lt;F$14,MIN(Payline!M$5/10,COUNTIF(M280:M282,$BG$1))+MIN(Payline!M$4/10,COUNTIF(M281:M283,$BG$1))+MIN(Payline!M$3/10,COUNTIF(M282:M284,$BG$1)),"")</f>
        <v/>
      </c>
      <c r="BK282" s="43" t="str">
        <f>IF($I282&lt;G$14,MIN(Payline!N$5/10,COUNTIF(N280:N282,$BG$1))+MIN(Payline!N$4/10,COUNTIF(N281:N283,$BG$1))+MIN(Payline!N$3/10,COUNTIF(N282:N284,$BG$1)),"")</f>
        <v/>
      </c>
      <c r="BL282" s="46">
        <v>278</v>
      </c>
      <c r="BM282" s="43" t="str">
        <f>IF($I282&lt;C$14,MIN(Payline!J$5/10,COUNTIF(J280:J282,$BM$1))+MIN(Payline!J$4/10,COUNTIF(J281:J283,$BM$1))+MIN(Payline!J$3/10,COUNTIF(J282:J284,$BM$1)),"")</f>
        <v/>
      </c>
      <c r="BN282" s="43" t="str">
        <f>IF($I282&lt;D$14,MIN(Payline!K$5/10,COUNTIF(K280:K282,$BM$1))+MIN(Payline!K$4/10,COUNTIF(K281:K283,$BM$1))+MIN(Payline!K$3/10,COUNTIF(K282:K284,$BM$1)),"")</f>
        <v/>
      </c>
      <c r="BO282" s="43" t="str">
        <f>IF($I282&lt;E$14,MIN(Payline!L$5/10,COUNTIF(L280:L282,$BM$1))+MIN(Payline!L$4/10,COUNTIF(L281:L283,$BM$1))+MIN(Payline!L$3/10,COUNTIF(L282:L284,$BM$1)),"")</f>
        <v/>
      </c>
      <c r="BP282" s="43" t="str">
        <f>IF($I282&lt;F$14,MIN(Payline!M$5/10,COUNTIF(M280:M282,$BM$1))+MIN(Payline!M$4/10,COUNTIF(M281:M283,$BM$1))+MIN(Payline!M$3/10,COUNTIF(M282:M284,$BM$1)),"")</f>
        <v/>
      </c>
      <c r="BQ282" s="161" t="str">
        <f>IF($I282&lt;G$14,MIN(Payline!N$5/10,COUNTIF(N280:N282,$BM$1))+MIN(Payline!N$4/10,COUNTIF(N281:N283,$BM$1))+MIN(Payline!N$3/10,COUNTIF(N282:N284,$BM$1)),"")</f>
        <v/>
      </c>
    </row>
    <row r="283" spans="9:69">
      <c r="I283" s="84">
        <v>279</v>
      </c>
      <c r="J283" s="83"/>
      <c r="K283" s="83"/>
      <c r="L283" s="83"/>
      <c r="M283" s="83"/>
      <c r="N283" s="83"/>
      <c r="P283" s="46">
        <v>279</v>
      </c>
      <c r="Q283" s="43" t="str">
        <f>IF($I283&lt;C$14,MIN(Payline!J$5/10,COUNTIF(J281:J283,$Q$1))+MIN(Payline!J$4/10,COUNTIF(J282:J284,$Q$1))+MIN(Payline!J$3/10,COUNTIF(J283:J285,$Q$1)),"")</f>
        <v/>
      </c>
      <c r="R283" s="43" t="str">
        <f>IF($I283&lt;D$14,MIN(Payline!K$5/10,COUNTIF(K281:K283,$Q$1))+MIN(Payline!K$4/10,COUNTIF(K282:K284,$Q$1))+MIN(Payline!K$3/10,COUNTIF(K283:K285,$Q$1)),"")</f>
        <v/>
      </c>
      <c r="S283" s="43" t="str">
        <f>IF($I283&lt;E$14,MIN(Payline!L$5/10,COUNTIF(L281:L283,$Q$1))+MIN(Payline!L$4/10,COUNTIF(L282:L284,$Q$1))+MIN(Payline!L$3/10,COUNTIF(L283:L285,$Q$1)),"")</f>
        <v/>
      </c>
      <c r="T283" s="43" t="str">
        <f>IF($I283&lt;F$14,MIN(Payline!M$5/10,COUNTIF(M281:M283,$Q$1))+MIN(Payline!M$4/10,COUNTIF(M282:M284,$Q$1))+MIN(Payline!M$3/10,COUNTIF(M283:M285,$Q$1)),"")</f>
        <v/>
      </c>
      <c r="U283" s="43" t="str">
        <f>IF($I283&lt;G$14,MIN(Payline!N$5/10,COUNTIF(N281:N283,$Q$1))+MIN(Payline!N$4/10,COUNTIF(N282:N284,$Q$1))+MIN(Payline!N$3/10,COUNTIF(N283:N285,$Q$1)),"")</f>
        <v/>
      </c>
      <c r="V283" s="46">
        <v>279</v>
      </c>
      <c r="W283" s="43" t="str">
        <f>IF($I283&lt;C$14,MIN(Payline!J$5/10,COUNTIF(J281:J283,$W$1))+MIN(Payline!J$4/10,COUNTIF(J282:J284,$W$1))+MIN(Payline!J$3/10,COUNTIF(J283:J285,$W$1)),"")</f>
        <v/>
      </c>
      <c r="X283" s="43" t="str">
        <f>IF($I283&lt;D$14,MIN(Payline!K$5/10,COUNTIF(K281:K283,$W$1))+MIN(Payline!K$4/10,COUNTIF(K282:K284,$W$1))+MIN(Payline!K$3/10,COUNTIF(K283:K285,$W$1)),"")</f>
        <v/>
      </c>
      <c r="Y283" s="43" t="str">
        <f>IF($I283&lt;E$14,MIN(Payline!L$5/10,COUNTIF(L281:L283,$W$1))+MIN(Payline!L$4/10,COUNTIF(L282:L284,$W$1))+MIN(Payline!L$3/10,COUNTIF(L283:L285,$W$1)),"")</f>
        <v/>
      </c>
      <c r="Z283" s="43" t="str">
        <f>IF($I283&lt;F$14,MIN(Payline!M$5/10,COUNTIF(M281:M283,$W$1))+MIN(Payline!M$4/10,COUNTIF(M282:M284,$W$1))+MIN(Payline!M$3/10,COUNTIF(M283:M285,$W$1)),"")</f>
        <v/>
      </c>
      <c r="AA283" s="43" t="str">
        <f>IF($I283&lt;G$14,MIN(Payline!N$5/10,COUNTIF(N281:N283,$W$1))+MIN(Payline!N$4/10,COUNTIF(N282:N284,$W$1))+MIN(Payline!N$3/10,COUNTIF(N283:N285,$W$1)),"")</f>
        <v/>
      </c>
      <c r="AB283" s="46">
        <v>279</v>
      </c>
      <c r="AC283" s="43" t="str">
        <f>IF($I283&lt;C$14,MIN(Payline!J$5/10,COUNTIF(J281:J283,$AC$1))+MIN(Payline!J$4/10,COUNTIF(J282:J284,$AC$1))+MIN(Payline!J$3/10,COUNTIF(J283:J285,$AC$1)),"")</f>
        <v/>
      </c>
      <c r="AD283" s="43" t="str">
        <f>IF($I283&lt;D$14,MIN(Payline!K$5/10,COUNTIF(K281:K283,$AC$1))+MIN(Payline!K$4/10,COUNTIF(K282:K284,$AC$1))+MIN(Payline!K$3/10,COUNTIF(K283:K285,$AC$1)),"")</f>
        <v/>
      </c>
      <c r="AE283" s="43" t="str">
        <f>IF($I283&lt;E$14,MIN(Payline!L$5/10,COUNTIF(L281:L283,$AC$1))+MIN(Payline!L$4/10,COUNTIF(L282:L284,$AC$1))+MIN(Payline!L$3/10,COUNTIF(L283:L285,$AC$1)),"")</f>
        <v/>
      </c>
      <c r="AF283" s="43" t="str">
        <f>IF($I283&lt;F$14,MIN(Payline!M$5/10,COUNTIF(M281:M283,$AC$1))+MIN(Payline!M$4/10,COUNTIF(M282:M284,$AC$1))+MIN(Payline!M$3/10,COUNTIF(M283:M285,$AC$1)),"")</f>
        <v/>
      </c>
      <c r="AG283" s="43" t="str">
        <f>IF($I283&lt;G$14,MIN(Payline!N$5/10,COUNTIF(N281:N283,$AC$1))+MIN(Payline!N$4/10,COUNTIF(N282:N284,$AC$1))+MIN(Payline!N$3/10,COUNTIF(N283:N285,$AC$1)),"")</f>
        <v/>
      </c>
      <c r="AH283" s="46">
        <v>279</v>
      </c>
      <c r="AI283" s="43" t="str">
        <f>IF($I283&lt;C$14,MIN(Payline!J$5/10,COUNTIF(J281:J283,$AI$1))+MIN(Payline!J$4/10,COUNTIF(J282:J284,$AI$1))+MIN(Payline!J$3/10,COUNTIF(J283:J285,$AI$1)),"")</f>
        <v/>
      </c>
      <c r="AJ283" s="43" t="str">
        <f>IF($I283&lt;D$14,MIN(Payline!K$5/10,COUNTIF(K281:K283,$AI$1))+MIN(Payline!K$4/10,COUNTIF(K282:K284,$AI$1))+MIN(Payline!K$3/10,COUNTIF(K283:K285,$AI$1)),"")</f>
        <v/>
      </c>
      <c r="AK283" s="43" t="str">
        <f>IF($I283&lt;E$14,MIN(Payline!L$5/10,COUNTIF(L281:L283,$AI$1))+MIN(Payline!L$4/10,COUNTIF(L282:L284,$AI$1))+MIN(Payline!L$3/10,COUNTIF(L283:L285,$AI$1)),"")</f>
        <v/>
      </c>
      <c r="AL283" s="43" t="str">
        <f>IF($I283&lt;F$14,MIN(Payline!M$5/10,COUNTIF(M281:M283,$AI$1))+MIN(Payline!M$4/10,COUNTIF(M282:M284,$AI$1))+MIN(Payline!M$3/10,COUNTIF(M283:M285,$AI$1)),"")</f>
        <v/>
      </c>
      <c r="AM283" s="43" t="str">
        <f>IF($I283&lt;G$14,MIN(Payline!N$5/10,COUNTIF(N281:N283,$AI$1))+MIN(Payline!N$4/10,COUNTIF(N282:N284,$AI$1))+MIN(Payline!N$3/10,COUNTIF(N283:N285,$AI$1)),"")</f>
        <v/>
      </c>
      <c r="AN283" s="46">
        <v>279</v>
      </c>
      <c r="AO283" s="43" t="str">
        <f>IF($I283&lt;C$14,MIN(Payline!J$5/10,COUNTIF(J281:J283,$AO$1))+MIN(Payline!J$4/10,COUNTIF(J282:J284,$AO$1))+MIN(Payline!J$3/10,COUNTIF(J283:J285,$AO$1)),"")</f>
        <v/>
      </c>
      <c r="AP283" s="43" t="str">
        <f>IF($I283&lt;D$14,MIN(Payline!K$5/10,COUNTIF(K281:K283,$AO$1))+MIN(Payline!K$4/10,COUNTIF(K282:K284,$AO$1))+MIN(Payline!K$3/10,COUNTIF(K283:K285,$AO$1)),"")</f>
        <v/>
      </c>
      <c r="AQ283" s="43" t="str">
        <f>IF($I283&lt;E$14,MIN(Payline!L$5/10,COUNTIF(L281:L283,$AO$1))+MIN(Payline!L$4/10,COUNTIF(L282:L284,$AO$1))+MIN(Payline!L$3/10,COUNTIF(L283:L285,$AO$1)),"")</f>
        <v/>
      </c>
      <c r="AR283" s="43" t="str">
        <f>IF($I283&lt;F$14,MIN(Payline!M$5/10,COUNTIF(M281:M283,$AO$1))+MIN(Payline!M$4/10,COUNTIF(M282:M284,$AO$1))+MIN(Payline!M$3/10,COUNTIF(M283:M285,$AO$1)),"")</f>
        <v/>
      </c>
      <c r="AS283" s="43" t="str">
        <f>IF($I283&lt;G$14,MIN(Payline!N$5/10,COUNTIF(N281:N283,$AO$1))+MIN(Payline!N$4/10,COUNTIF(N282:N284,$AO$1))+MIN(Payline!N$3/10,COUNTIF(N283:N285,$AO$1)),"")</f>
        <v/>
      </c>
      <c r="AT283" s="46">
        <v>279</v>
      </c>
      <c r="AU283" s="43" t="str">
        <f>IF($I283&lt;C$14,MIN(Payline!J$5/10,COUNTIF(J281:J283,$AU$1))+MIN(Payline!J$4/10,COUNTIF(J282:J284,$AU$1))+MIN(Payline!J$3/10,COUNTIF(J283:J285,$AU$1)),"")</f>
        <v/>
      </c>
      <c r="AV283" s="43" t="str">
        <f>IF($I283&lt;D$14,MIN(Payline!K$5/10,COUNTIF(K281:K283,$AU$1))+MIN(Payline!K$4/10,COUNTIF(K282:K284,$AU$1))+MIN(Payline!K$3/10,COUNTIF(K283:K285,$AU$1)),"")</f>
        <v/>
      </c>
      <c r="AW283" s="43" t="str">
        <f>IF($I283&lt;E$14,MIN(Payline!L$5/10,COUNTIF(L281:L283,$AU$1))+MIN(Payline!L$4/10,COUNTIF(L282:L284,$AU$1))+MIN(Payline!L$3/10,COUNTIF(L283:L285,$AU$1)),"")</f>
        <v/>
      </c>
      <c r="AX283" s="43" t="str">
        <f>IF($I283&lt;F$14,MIN(Payline!M$5/10,COUNTIF(M281:M283,$AU$1))+MIN(Payline!M$4/10,COUNTIF(M282:M284,$AU$1))+MIN(Payline!M$3/10,COUNTIF(M283:M285,$AU$1)),"")</f>
        <v/>
      </c>
      <c r="AY283" s="43" t="str">
        <f>IF($I283&lt;G$14,MIN(Payline!N$5/10,COUNTIF(N281:N283,$AU$1))+MIN(Payline!N$4/10,COUNTIF(N282:N284,$AU$1))+MIN(Payline!N$3/10,COUNTIF(N283:N285,$AU$1)),"")</f>
        <v/>
      </c>
      <c r="AZ283" s="46">
        <v>279</v>
      </c>
      <c r="BA283" s="43" t="str">
        <f>IF($I283&lt;C$14,MIN(Payline!J$5/10,COUNTIF(J281:J283,$BA$1))+MIN(Payline!J$4/10,COUNTIF(J282:J284,$BA$1))+MIN(Payline!J$3/10,COUNTIF(J283:J285,$BA$1)),"")</f>
        <v/>
      </c>
      <c r="BB283" s="43" t="str">
        <f>IF($I283&lt;D$14,MIN(Payline!K$5/10,COUNTIF(K281:K283,$BA$1))+MIN(Payline!K$4/10,COUNTIF(K282:K284,$BA$1))+MIN(Payline!K$3/10,COUNTIF(K283:K285,$BA$1)),"")</f>
        <v/>
      </c>
      <c r="BC283" s="43" t="str">
        <f>IF($I283&lt;E$14,MIN(Payline!L$5/10,COUNTIF(L281:L283,$BA$1))+MIN(Payline!L$4/10,COUNTIF(L282:L284,$BA$1))+MIN(Payline!L$3/10,COUNTIF(L283:L285,$BA$1)),"")</f>
        <v/>
      </c>
      <c r="BD283" s="43" t="str">
        <f>IF($I283&lt;F$14,MIN(Payline!M$5/10,COUNTIF(M281:M283,$BA$1))+MIN(Payline!M$4/10,COUNTIF(M282:M284,$BA$1))+MIN(Payline!M$3/10,COUNTIF(M283:M285,$BA$1)),"")</f>
        <v/>
      </c>
      <c r="BE283" s="43" t="str">
        <f>IF($I283&lt;G$14,MIN(Payline!N$5/10,COUNTIF(N281:N283,$BA$1))+MIN(Payline!N$4/10,COUNTIF(N282:N284,$BA$1))+MIN(Payline!N$3/10,COUNTIF(N283:N285,$BA$1)),"")</f>
        <v/>
      </c>
      <c r="BF283" s="46">
        <v>279</v>
      </c>
      <c r="BG283" s="43" t="str">
        <f>IF($I283&lt;C$14,MIN(Payline!J$5/10,COUNTIF(J281:J283,$BG$1))+MIN(Payline!J$4/10,COUNTIF(J282:J284,$BG$1))+MIN(Payline!J$3/10,COUNTIF(J283:J285,$BG$1)),"")</f>
        <v/>
      </c>
      <c r="BH283" s="43" t="str">
        <f>IF($I283&lt;D$14,MIN(Payline!K$5/10,COUNTIF(K281:K283,$BG$1))+MIN(Payline!K$4/10,COUNTIF(K282:K284,$BG$1))+MIN(Payline!K$3/10,COUNTIF(K283:K285,$BG$1)),"")</f>
        <v/>
      </c>
      <c r="BI283" s="43" t="str">
        <f>IF($I283&lt;E$14,MIN(Payline!L$5/10,COUNTIF(L281:L283,$BG$1))+MIN(Payline!L$4/10,COUNTIF(L282:L284,$BG$1))+MIN(Payline!L$3/10,COUNTIF(L283:L285,$BG$1)),"")</f>
        <v/>
      </c>
      <c r="BJ283" s="43" t="str">
        <f>IF($I283&lt;F$14,MIN(Payline!M$5/10,COUNTIF(M281:M283,$BG$1))+MIN(Payline!M$4/10,COUNTIF(M282:M284,$BG$1))+MIN(Payline!M$3/10,COUNTIF(M283:M285,$BG$1)),"")</f>
        <v/>
      </c>
      <c r="BK283" s="43" t="str">
        <f>IF($I283&lt;G$14,MIN(Payline!N$5/10,COUNTIF(N281:N283,$BG$1))+MIN(Payline!N$4/10,COUNTIF(N282:N284,$BG$1))+MIN(Payline!N$3/10,COUNTIF(N283:N285,$BG$1)),"")</f>
        <v/>
      </c>
      <c r="BL283" s="46">
        <v>279</v>
      </c>
      <c r="BM283" s="43" t="str">
        <f>IF($I283&lt;C$14,MIN(Payline!J$5/10,COUNTIF(J281:J283,$BM$1))+MIN(Payline!J$4/10,COUNTIF(J282:J284,$BM$1))+MIN(Payline!J$3/10,COUNTIF(J283:J285,$BM$1)),"")</f>
        <v/>
      </c>
      <c r="BN283" s="43" t="str">
        <f>IF($I283&lt;D$14,MIN(Payline!K$5/10,COUNTIF(K281:K283,$BM$1))+MIN(Payline!K$4/10,COUNTIF(K282:K284,$BM$1))+MIN(Payline!K$3/10,COUNTIF(K283:K285,$BM$1)),"")</f>
        <v/>
      </c>
      <c r="BO283" s="43" t="str">
        <f>IF($I283&lt;E$14,MIN(Payline!L$5/10,COUNTIF(L281:L283,$BM$1))+MIN(Payline!L$4/10,COUNTIF(L282:L284,$BM$1))+MIN(Payline!L$3/10,COUNTIF(L283:L285,$BM$1)),"")</f>
        <v/>
      </c>
      <c r="BP283" s="43" t="str">
        <f>IF($I283&lt;F$14,MIN(Payline!M$5/10,COUNTIF(M281:M283,$BM$1))+MIN(Payline!M$4/10,COUNTIF(M282:M284,$BM$1))+MIN(Payline!M$3/10,COUNTIF(M283:M285,$BM$1)),"")</f>
        <v/>
      </c>
      <c r="BQ283" s="161" t="str">
        <f>IF($I283&lt;G$14,MIN(Payline!N$5/10,COUNTIF(N281:N283,$BM$1))+MIN(Payline!N$4/10,COUNTIF(N282:N284,$BM$1))+MIN(Payline!N$3/10,COUNTIF(N283:N285,$BM$1)),"")</f>
        <v/>
      </c>
    </row>
    <row r="284" spans="9:69">
      <c r="I284" s="84">
        <v>280</v>
      </c>
      <c r="J284" s="83"/>
      <c r="K284" s="83"/>
      <c r="L284" s="83"/>
      <c r="M284" s="83"/>
      <c r="N284" s="83"/>
      <c r="P284" s="46">
        <v>280</v>
      </c>
      <c r="Q284" s="43" t="str">
        <f>IF($I284&lt;C$14,MIN(Payline!J$5/10,COUNTIF(J282:J284,$Q$1))+MIN(Payline!J$4/10,COUNTIF(J283:J285,$Q$1))+MIN(Payline!J$3/10,COUNTIF(J284:J286,$Q$1)),"")</f>
        <v/>
      </c>
      <c r="R284" s="43" t="str">
        <f>IF($I284&lt;D$14,MIN(Payline!K$5/10,COUNTIF(K282:K284,$Q$1))+MIN(Payline!K$4/10,COUNTIF(K283:K285,$Q$1))+MIN(Payline!K$3/10,COUNTIF(K284:K286,$Q$1)),"")</f>
        <v/>
      </c>
      <c r="S284" s="43" t="str">
        <f>IF($I284&lt;E$14,MIN(Payline!L$5/10,COUNTIF(L282:L284,$Q$1))+MIN(Payline!L$4/10,COUNTIF(L283:L285,$Q$1))+MIN(Payline!L$3/10,COUNTIF(L284:L286,$Q$1)),"")</f>
        <v/>
      </c>
      <c r="T284" s="43" t="str">
        <f>IF($I284&lt;F$14,MIN(Payline!M$5/10,COUNTIF(M282:M284,$Q$1))+MIN(Payline!M$4/10,COUNTIF(M283:M285,$Q$1))+MIN(Payline!M$3/10,COUNTIF(M284:M286,$Q$1)),"")</f>
        <v/>
      </c>
      <c r="U284" s="43" t="str">
        <f>IF($I284&lt;G$14,MIN(Payline!N$5/10,COUNTIF(N282:N284,$Q$1))+MIN(Payline!N$4/10,COUNTIF(N283:N285,$Q$1))+MIN(Payline!N$3/10,COUNTIF(N284:N286,$Q$1)),"")</f>
        <v/>
      </c>
      <c r="V284" s="46">
        <v>280</v>
      </c>
      <c r="W284" s="43" t="str">
        <f>IF($I284&lt;C$14,MIN(Payline!J$5/10,COUNTIF(J282:J284,$W$1))+MIN(Payline!J$4/10,COUNTIF(J283:J285,$W$1))+MIN(Payline!J$3/10,COUNTIF(J284:J286,$W$1)),"")</f>
        <v/>
      </c>
      <c r="X284" s="43" t="str">
        <f>IF($I284&lt;D$14,MIN(Payline!K$5/10,COUNTIF(K282:K284,$W$1))+MIN(Payline!K$4/10,COUNTIF(K283:K285,$W$1))+MIN(Payline!K$3/10,COUNTIF(K284:K286,$W$1)),"")</f>
        <v/>
      </c>
      <c r="Y284" s="43" t="str">
        <f>IF($I284&lt;E$14,MIN(Payline!L$5/10,COUNTIF(L282:L284,$W$1))+MIN(Payline!L$4/10,COUNTIF(L283:L285,$W$1))+MIN(Payline!L$3/10,COUNTIF(L284:L286,$W$1)),"")</f>
        <v/>
      </c>
      <c r="Z284" s="43" t="str">
        <f>IF($I284&lt;F$14,MIN(Payline!M$5/10,COUNTIF(M282:M284,$W$1))+MIN(Payline!M$4/10,COUNTIF(M283:M285,$W$1))+MIN(Payline!M$3/10,COUNTIF(M284:M286,$W$1)),"")</f>
        <v/>
      </c>
      <c r="AA284" s="43" t="str">
        <f>IF($I284&lt;G$14,MIN(Payline!N$5/10,COUNTIF(N282:N284,$W$1))+MIN(Payline!N$4/10,COUNTIF(N283:N285,$W$1))+MIN(Payline!N$3/10,COUNTIF(N284:N286,$W$1)),"")</f>
        <v/>
      </c>
      <c r="AB284" s="46">
        <v>280</v>
      </c>
      <c r="AC284" s="43" t="str">
        <f>IF($I284&lt;C$14,MIN(Payline!J$5/10,COUNTIF(J282:J284,$AC$1))+MIN(Payline!J$4/10,COUNTIF(J283:J285,$AC$1))+MIN(Payline!J$3/10,COUNTIF(J284:J286,$AC$1)),"")</f>
        <v/>
      </c>
      <c r="AD284" s="43" t="str">
        <f>IF($I284&lt;D$14,MIN(Payline!K$5/10,COUNTIF(K282:K284,$AC$1))+MIN(Payline!K$4/10,COUNTIF(K283:K285,$AC$1))+MIN(Payline!K$3/10,COUNTIF(K284:K286,$AC$1)),"")</f>
        <v/>
      </c>
      <c r="AE284" s="43" t="str">
        <f>IF($I284&lt;E$14,MIN(Payline!L$5/10,COUNTIF(L282:L284,$AC$1))+MIN(Payline!L$4/10,COUNTIF(L283:L285,$AC$1))+MIN(Payline!L$3/10,COUNTIF(L284:L286,$AC$1)),"")</f>
        <v/>
      </c>
      <c r="AF284" s="43" t="str">
        <f>IF($I284&lt;F$14,MIN(Payline!M$5/10,COUNTIF(M282:M284,$AC$1))+MIN(Payline!M$4/10,COUNTIF(M283:M285,$AC$1))+MIN(Payline!M$3/10,COUNTIF(M284:M286,$AC$1)),"")</f>
        <v/>
      </c>
      <c r="AG284" s="43" t="str">
        <f>IF($I284&lt;G$14,MIN(Payline!N$5/10,COUNTIF(N282:N284,$AC$1))+MIN(Payline!N$4/10,COUNTIF(N283:N285,$AC$1))+MIN(Payline!N$3/10,COUNTIF(N284:N286,$AC$1)),"")</f>
        <v/>
      </c>
      <c r="AH284" s="46">
        <v>280</v>
      </c>
      <c r="AI284" s="43" t="str">
        <f>IF($I284&lt;C$14,MIN(Payline!J$5/10,COUNTIF(J282:J284,$AI$1))+MIN(Payline!J$4/10,COUNTIF(J283:J285,$AI$1))+MIN(Payline!J$3/10,COUNTIF(J284:J286,$AI$1)),"")</f>
        <v/>
      </c>
      <c r="AJ284" s="43" t="str">
        <f>IF($I284&lt;D$14,MIN(Payline!K$5/10,COUNTIF(K282:K284,$AI$1))+MIN(Payline!K$4/10,COUNTIF(K283:K285,$AI$1))+MIN(Payline!K$3/10,COUNTIF(K284:K286,$AI$1)),"")</f>
        <v/>
      </c>
      <c r="AK284" s="43" t="str">
        <f>IF($I284&lt;E$14,MIN(Payline!L$5/10,COUNTIF(L282:L284,$AI$1))+MIN(Payline!L$4/10,COUNTIF(L283:L285,$AI$1))+MIN(Payline!L$3/10,COUNTIF(L284:L286,$AI$1)),"")</f>
        <v/>
      </c>
      <c r="AL284" s="43" t="str">
        <f>IF($I284&lt;F$14,MIN(Payline!M$5/10,COUNTIF(M282:M284,$AI$1))+MIN(Payline!M$4/10,COUNTIF(M283:M285,$AI$1))+MIN(Payline!M$3/10,COUNTIF(M284:M286,$AI$1)),"")</f>
        <v/>
      </c>
      <c r="AM284" s="43" t="str">
        <f>IF($I284&lt;G$14,MIN(Payline!N$5/10,COUNTIF(N282:N284,$AI$1))+MIN(Payline!N$4/10,COUNTIF(N283:N285,$AI$1))+MIN(Payline!N$3/10,COUNTIF(N284:N286,$AI$1)),"")</f>
        <v/>
      </c>
      <c r="AN284" s="46">
        <v>280</v>
      </c>
      <c r="AO284" s="43" t="str">
        <f>IF($I284&lt;C$14,MIN(Payline!J$5/10,COUNTIF(J282:J284,$AO$1))+MIN(Payline!J$4/10,COUNTIF(J283:J285,$AO$1))+MIN(Payline!J$3/10,COUNTIF(J284:J286,$AO$1)),"")</f>
        <v/>
      </c>
      <c r="AP284" s="43" t="str">
        <f>IF($I284&lt;D$14,MIN(Payline!K$5/10,COUNTIF(K282:K284,$AO$1))+MIN(Payline!K$4/10,COUNTIF(K283:K285,$AO$1))+MIN(Payline!K$3/10,COUNTIF(K284:K286,$AO$1)),"")</f>
        <v/>
      </c>
      <c r="AQ284" s="43" t="str">
        <f>IF($I284&lt;E$14,MIN(Payline!L$5/10,COUNTIF(L282:L284,$AO$1))+MIN(Payline!L$4/10,COUNTIF(L283:L285,$AO$1))+MIN(Payline!L$3/10,COUNTIF(L284:L286,$AO$1)),"")</f>
        <v/>
      </c>
      <c r="AR284" s="43" t="str">
        <f>IF($I284&lt;F$14,MIN(Payline!M$5/10,COUNTIF(M282:M284,$AO$1))+MIN(Payline!M$4/10,COUNTIF(M283:M285,$AO$1))+MIN(Payline!M$3/10,COUNTIF(M284:M286,$AO$1)),"")</f>
        <v/>
      </c>
      <c r="AS284" s="43" t="str">
        <f>IF($I284&lt;G$14,MIN(Payline!N$5/10,COUNTIF(N282:N284,$AO$1))+MIN(Payline!N$4/10,COUNTIF(N283:N285,$AO$1))+MIN(Payline!N$3/10,COUNTIF(N284:N286,$AO$1)),"")</f>
        <v/>
      </c>
      <c r="AT284" s="46">
        <v>280</v>
      </c>
      <c r="AU284" s="43" t="str">
        <f>IF($I284&lt;C$14,MIN(Payline!J$5/10,COUNTIF(J282:J284,$AU$1))+MIN(Payline!J$4/10,COUNTIF(J283:J285,$AU$1))+MIN(Payline!J$3/10,COUNTIF(J284:J286,$AU$1)),"")</f>
        <v/>
      </c>
      <c r="AV284" s="43" t="str">
        <f>IF($I284&lt;D$14,MIN(Payline!K$5/10,COUNTIF(K282:K284,$AU$1))+MIN(Payline!K$4/10,COUNTIF(K283:K285,$AU$1))+MIN(Payline!K$3/10,COUNTIF(K284:K286,$AU$1)),"")</f>
        <v/>
      </c>
      <c r="AW284" s="43" t="str">
        <f>IF($I284&lt;E$14,MIN(Payline!L$5/10,COUNTIF(L282:L284,$AU$1))+MIN(Payline!L$4/10,COUNTIF(L283:L285,$AU$1))+MIN(Payline!L$3/10,COUNTIF(L284:L286,$AU$1)),"")</f>
        <v/>
      </c>
      <c r="AX284" s="43" t="str">
        <f>IF($I284&lt;F$14,MIN(Payline!M$5/10,COUNTIF(M282:M284,$AU$1))+MIN(Payline!M$4/10,COUNTIF(M283:M285,$AU$1))+MIN(Payline!M$3/10,COUNTIF(M284:M286,$AU$1)),"")</f>
        <v/>
      </c>
      <c r="AY284" s="43" t="str">
        <f>IF($I284&lt;G$14,MIN(Payline!N$5/10,COUNTIF(N282:N284,$AU$1))+MIN(Payline!N$4/10,COUNTIF(N283:N285,$AU$1))+MIN(Payline!N$3/10,COUNTIF(N284:N286,$AU$1)),"")</f>
        <v/>
      </c>
      <c r="AZ284" s="46">
        <v>280</v>
      </c>
      <c r="BA284" s="43" t="str">
        <f>IF($I284&lt;C$14,MIN(Payline!J$5/10,COUNTIF(J282:J284,$BA$1))+MIN(Payline!J$4/10,COUNTIF(J283:J285,$BA$1))+MIN(Payline!J$3/10,COUNTIF(J284:J286,$BA$1)),"")</f>
        <v/>
      </c>
      <c r="BB284" s="43" t="str">
        <f>IF($I284&lt;D$14,MIN(Payline!K$5/10,COUNTIF(K282:K284,$BA$1))+MIN(Payline!K$4/10,COUNTIF(K283:K285,$BA$1))+MIN(Payline!K$3/10,COUNTIF(K284:K286,$BA$1)),"")</f>
        <v/>
      </c>
      <c r="BC284" s="43" t="str">
        <f>IF($I284&lt;E$14,MIN(Payline!L$5/10,COUNTIF(L282:L284,$BA$1))+MIN(Payline!L$4/10,COUNTIF(L283:L285,$BA$1))+MIN(Payline!L$3/10,COUNTIF(L284:L286,$BA$1)),"")</f>
        <v/>
      </c>
      <c r="BD284" s="43" t="str">
        <f>IF($I284&lt;F$14,MIN(Payline!M$5/10,COUNTIF(M282:M284,$BA$1))+MIN(Payline!M$4/10,COUNTIF(M283:M285,$BA$1))+MIN(Payline!M$3/10,COUNTIF(M284:M286,$BA$1)),"")</f>
        <v/>
      </c>
      <c r="BE284" s="43" t="str">
        <f>IF($I284&lt;G$14,MIN(Payline!N$5/10,COUNTIF(N282:N284,$BA$1))+MIN(Payline!N$4/10,COUNTIF(N283:N285,$BA$1))+MIN(Payline!N$3/10,COUNTIF(N284:N286,$BA$1)),"")</f>
        <v/>
      </c>
      <c r="BF284" s="46">
        <v>280</v>
      </c>
      <c r="BG284" s="43" t="str">
        <f>IF($I284&lt;C$14,MIN(Payline!J$5/10,COUNTIF(J282:J284,$BG$1))+MIN(Payline!J$4/10,COUNTIF(J283:J285,$BG$1))+MIN(Payline!J$3/10,COUNTIF(J284:J286,$BG$1)),"")</f>
        <v/>
      </c>
      <c r="BH284" s="43" t="str">
        <f>IF($I284&lt;D$14,MIN(Payline!K$5/10,COUNTIF(K282:K284,$BG$1))+MIN(Payline!K$4/10,COUNTIF(K283:K285,$BG$1))+MIN(Payline!K$3/10,COUNTIF(K284:K286,$BG$1)),"")</f>
        <v/>
      </c>
      <c r="BI284" s="43" t="str">
        <f>IF($I284&lt;E$14,MIN(Payline!L$5/10,COUNTIF(L282:L284,$BG$1))+MIN(Payline!L$4/10,COUNTIF(L283:L285,$BG$1))+MIN(Payline!L$3/10,COUNTIF(L284:L286,$BG$1)),"")</f>
        <v/>
      </c>
      <c r="BJ284" s="43" t="str">
        <f>IF($I284&lt;F$14,MIN(Payline!M$5/10,COUNTIF(M282:M284,$BG$1))+MIN(Payline!M$4/10,COUNTIF(M283:M285,$BG$1))+MIN(Payline!M$3/10,COUNTIF(M284:M286,$BG$1)),"")</f>
        <v/>
      </c>
      <c r="BK284" s="43" t="str">
        <f>IF($I284&lt;G$14,MIN(Payline!N$5/10,COUNTIF(N282:N284,$BG$1))+MIN(Payline!N$4/10,COUNTIF(N283:N285,$BG$1))+MIN(Payline!N$3/10,COUNTIF(N284:N286,$BG$1)),"")</f>
        <v/>
      </c>
      <c r="BL284" s="46">
        <v>280</v>
      </c>
      <c r="BM284" s="43" t="str">
        <f>IF($I284&lt;C$14,MIN(Payline!J$5/10,COUNTIF(J282:J284,$BM$1))+MIN(Payline!J$4/10,COUNTIF(J283:J285,$BM$1))+MIN(Payline!J$3/10,COUNTIF(J284:J286,$BM$1)),"")</f>
        <v/>
      </c>
      <c r="BN284" s="43" t="str">
        <f>IF($I284&lt;D$14,MIN(Payline!K$5/10,COUNTIF(K282:K284,$BM$1))+MIN(Payline!K$4/10,COUNTIF(K283:K285,$BM$1))+MIN(Payline!K$3/10,COUNTIF(K284:K286,$BM$1)),"")</f>
        <v/>
      </c>
      <c r="BO284" s="43" t="str">
        <f>IF($I284&lt;E$14,MIN(Payline!L$5/10,COUNTIF(L282:L284,$BM$1))+MIN(Payline!L$4/10,COUNTIF(L283:L285,$BM$1))+MIN(Payline!L$3/10,COUNTIF(L284:L286,$BM$1)),"")</f>
        <v/>
      </c>
      <c r="BP284" s="43" t="str">
        <f>IF($I284&lt;F$14,MIN(Payline!M$5/10,COUNTIF(M282:M284,$BM$1))+MIN(Payline!M$4/10,COUNTIF(M283:M285,$BM$1))+MIN(Payline!M$3/10,COUNTIF(M284:M286,$BM$1)),"")</f>
        <v/>
      </c>
      <c r="BQ284" s="161" t="str">
        <f>IF($I284&lt;G$14,MIN(Payline!N$5/10,COUNTIF(N282:N284,$BM$1))+MIN(Payline!N$4/10,COUNTIF(N283:N285,$BM$1))+MIN(Payline!N$3/10,COUNTIF(N284:N286,$BM$1)),"")</f>
        <v/>
      </c>
    </row>
    <row r="285" spans="9:69">
      <c r="I285" s="84">
        <v>281</v>
      </c>
      <c r="J285" s="83"/>
      <c r="K285" s="83"/>
      <c r="L285" s="83"/>
      <c r="M285" s="83"/>
      <c r="N285" s="83"/>
      <c r="P285" s="46">
        <v>281</v>
      </c>
      <c r="Q285" s="43" t="str">
        <f>IF($I285&lt;C$14,MIN(Payline!J$5/10,COUNTIF(J283:J285,$Q$1))+MIN(Payline!J$4/10,COUNTIF(J284:J286,$Q$1))+MIN(Payline!J$3/10,COUNTIF(J285:J287,$Q$1)),"")</f>
        <v/>
      </c>
      <c r="R285" s="43" t="str">
        <f>IF($I285&lt;D$14,MIN(Payline!K$5/10,COUNTIF(K283:K285,$Q$1))+MIN(Payline!K$4/10,COUNTIF(K284:K286,$Q$1))+MIN(Payline!K$3/10,COUNTIF(K285:K287,$Q$1)),"")</f>
        <v/>
      </c>
      <c r="S285" s="43" t="str">
        <f>IF($I285&lt;E$14,MIN(Payline!L$5/10,COUNTIF(L283:L285,$Q$1))+MIN(Payline!L$4/10,COUNTIF(L284:L286,$Q$1))+MIN(Payline!L$3/10,COUNTIF(L285:L287,$Q$1)),"")</f>
        <v/>
      </c>
      <c r="T285" s="43" t="str">
        <f>IF($I285&lt;F$14,MIN(Payline!M$5/10,COUNTIF(M283:M285,$Q$1))+MIN(Payline!M$4/10,COUNTIF(M284:M286,$Q$1))+MIN(Payline!M$3/10,COUNTIF(M285:M287,$Q$1)),"")</f>
        <v/>
      </c>
      <c r="U285" s="43" t="str">
        <f>IF($I285&lt;G$14,MIN(Payline!N$5/10,COUNTIF(N283:N285,$Q$1))+MIN(Payline!N$4/10,COUNTIF(N284:N286,$Q$1))+MIN(Payline!N$3/10,COUNTIF(N285:N287,$Q$1)),"")</f>
        <v/>
      </c>
      <c r="V285" s="46">
        <v>281</v>
      </c>
      <c r="W285" s="43" t="str">
        <f>IF($I285&lt;C$14,MIN(Payline!J$5/10,COUNTIF(J283:J285,$W$1))+MIN(Payline!J$4/10,COUNTIF(J284:J286,$W$1))+MIN(Payline!J$3/10,COUNTIF(J285:J287,$W$1)),"")</f>
        <v/>
      </c>
      <c r="X285" s="43" t="str">
        <f>IF($I285&lt;D$14,MIN(Payline!K$5/10,COUNTIF(K283:K285,$W$1))+MIN(Payline!K$4/10,COUNTIF(K284:K286,$W$1))+MIN(Payline!K$3/10,COUNTIF(K285:K287,$W$1)),"")</f>
        <v/>
      </c>
      <c r="Y285" s="43" t="str">
        <f>IF($I285&lt;E$14,MIN(Payline!L$5/10,COUNTIF(L283:L285,$W$1))+MIN(Payline!L$4/10,COUNTIF(L284:L286,$W$1))+MIN(Payline!L$3/10,COUNTIF(L285:L287,$W$1)),"")</f>
        <v/>
      </c>
      <c r="Z285" s="43" t="str">
        <f>IF($I285&lt;F$14,MIN(Payline!M$5/10,COUNTIF(M283:M285,$W$1))+MIN(Payline!M$4/10,COUNTIF(M284:M286,$W$1))+MIN(Payline!M$3/10,COUNTIF(M285:M287,$W$1)),"")</f>
        <v/>
      </c>
      <c r="AA285" s="43" t="str">
        <f>IF($I285&lt;G$14,MIN(Payline!N$5/10,COUNTIF(N283:N285,$W$1))+MIN(Payline!N$4/10,COUNTIF(N284:N286,$W$1))+MIN(Payline!N$3/10,COUNTIF(N285:N287,$W$1)),"")</f>
        <v/>
      </c>
      <c r="AB285" s="46">
        <v>281</v>
      </c>
      <c r="AC285" s="43" t="str">
        <f>IF($I285&lt;C$14,MIN(Payline!J$5/10,COUNTIF(J283:J285,$AC$1))+MIN(Payline!J$4/10,COUNTIF(J284:J286,$AC$1))+MIN(Payline!J$3/10,COUNTIF(J285:J287,$AC$1)),"")</f>
        <v/>
      </c>
      <c r="AD285" s="43" t="str">
        <f>IF($I285&lt;D$14,MIN(Payline!K$5/10,COUNTIF(K283:K285,$AC$1))+MIN(Payline!K$4/10,COUNTIF(K284:K286,$AC$1))+MIN(Payline!K$3/10,COUNTIF(K285:K287,$AC$1)),"")</f>
        <v/>
      </c>
      <c r="AE285" s="43" t="str">
        <f>IF($I285&lt;E$14,MIN(Payline!L$5/10,COUNTIF(L283:L285,$AC$1))+MIN(Payline!L$4/10,COUNTIF(L284:L286,$AC$1))+MIN(Payline!L$3/10,COUNTIF(L285:L287,$AC$1)),"")</f>
        <v/>
      </c>
      <c r="AF285" s="43" t="str">
        <f>IF($I285&lt;F$14,MIN(Payline!M$5/10,COUNTIF(M283:M285,$AC$1))+MIN(Payline!M$4/10,COUNTIF(M284:M286,$AC$1))+MIN(Payline!M$3/10,COUNTIF(M285:M287,$AC$1)),"")</f>
        <v/>
      </c>
      <c r="AG285" s="43" t="str">
        <f>IF($I285&lt;G$14,MIN(Payline!N$5/10,COUNTIF(N283:N285,$AC$1))+MIN(Payline!N$4/10,COUNTIF(N284:N286,$AC$1))+MIN(Payline!N$3/10,COUNTIF(N285:N287,$AC$1)),"")</f>
        <v/>
      </c>
      <c r="AH285" s="46">
        <v>281</v>
      </c>
      <c r="AI285" s="43" t="str">
        <f>IF($I285&lt;C$14,MIN(Payline!J$5/10,COUNTIF(J283:J285,$AI$1))+MIN(Payline!J$4/10,COUNTIF(J284:J286,$AI$1))+MIN(Payline!J$3/10,COUNTIF(J285:J287,$AI$1)),"")</f>
        <v/>
      </c>
      <c r="AJ285" s="43" t="str">
        <f>IF($I285&lt;D$14,MIN(Payline!K$5/10,COUNTIF(K283:K285,$AI$1))+MIN(Payline!K$4/10,COUNTIF(K284:K286,$AI$1))+MIN(Payline!K$3/10,COUNTIF(K285:K287,$AI$1)),"")</f>
        <v/>
      </c>
      <c r="AK285" s="43" t="str">
        <f>IF($I285&lt;E$14,MIN(Payline!L$5/10,COUNTIF(L283:L285,$AI$1))+MIN(Payline!L$4/10,COUNTIF(L284:L286,$AI$1))+MIN(Payline!L$3/10,COUNTIF(L285:L287,$AI$1)),"")</f>
        <v/>
      </c>
      <c r="AL285" s="43" t="str">
        <f>IF($I285&lt;F$14,MIN(Payline!M$5/10,COUNTIF(M283:M285,$AI$1))+MIN(Payline!M$4/10,COUNTIF(M284:M286,$AI$1))+MIN(Payline!M$3/10,COUNTIF(M285:M287,$AI$1)),"")</f>
        <v/>
      </c>
      <c r="AM285" s="43" t="str">
        <f>IF($I285&lt;G$14,MIN(Payline!N$5/10,COUNTIF(N283:N285,$AI$1))+MIN(Payline!N$4/10,COUNTIF(N284:N286,$AI$1))+MIN(Payline!N$3/10,COUNTIF(N285:N287,$AI$1)),"")</f>
        <v/>
      </c>
      <c r="AN285" s="46">
        <v>281</v>
      </c>
      <c r="AO285" s="43" t="str">
        <f>IF($I285&lt;C$14,MIN(Payline!J$5/10,COUNTIF(J283:J285,$AO$1))+MIN(Payline!J$4/10,COUNTIF(J284:J286,$AO$1))+MIN(Payline!J$3/10,COUNTIF(J285:J287,$AO$1)),"")</f>
        <v/>
      </c>
      <c r="AP285" s="43" t="str">
        <f>IF($I285&lt;D$14,MIN(Payline!K$5/10,COUNTIF(K283:K285,$AO$1))+MIN(Payline!K$4/10,COUNTIF(K284:K286,$AO$1))+MIN(Payline!K$3/10,COUNTIF(K285:K287,$AO$1)),"")</f>
        <v/>
      </c>
      <c r="AQ285" s="43" t="str">
        <f>IF($I285&lt;E$14,MIN(Payline!L$5/10,COUNTIF(L283:L285,$AO$1))+MIN(Payline!L$4/10,COUNTIF(L284:L286,$AO$1))+MIN(Payline!L$3/10,COUNTIF(L285:L287,$AO$1)),"")</f>
        <v/>
      </c>
      <c r="AR285" s="43" t="str">
        <f>IF($I285&lt;F$14,MIN(Payline!M$5/10,COUNTIF(M283:M285,$AO$1))+MIN(Payline!M$4/10,COUNTIF(M284:M286,$AO$1))+MIN(Payline!M$3/10,COUNTIF(M285:M287,$AO$1)),"")</f>
        <v/>
      </c>
      <c r="AS285" s="43" t="str">
        <f>IF($I285&lt;G$14,MIN(Payline!N$5/10,COUNTIF(N283:N285,$AO$1))+MIN(Payline!N$4/10,COUNTIF(N284:N286,$AO$1))+MIN(Payline!N$3/10,COUNTIF(N285:N287,$AO$1)),"")</f>
        <v/>
      </c>
      <c r="AT285" s="46">
        <v>281</v>
      </c>
      <c r="AU285" s="43" t="str">
        <f>IF($I285&lt;C$14,MIN(Payline!J$5/10,COUNTIF(J283:J285,$AU$1))+MIN(Payline!J$4/10,COUNTIF(J284:J286,$AU$1))+MIN(Payline!J$3/10,COUNTIF(J285:J287,$AU$1)),"")</f>
        <v/>
      </c>
      <c r="AV285" s="43" t="str">
        <f>IF($I285&lt;D$14,MIN(Payline!K$5/10,COUNTIF(K283:K285,$AU$1))+MIN(Payline!K$4/10,COUNTIF(K284:K286,$AU$1))+MIN(Payline!K$3/10,COUNTIF(K285:K287,$AU$1)),"")</f>
        <v/>
      </c>
      <c r="AW285" s="43" t="str">
        <f>IF($I285&lt;E$14,MIN(Payline!L$5/10,COUNTIF(L283:L285,$AU$1))+MIN(Payline!L$4/10,COUNTIF(L284:L286,$AU$1))+MIN(Payline!L$3/10,COUNTIF(L285:L287,$AU$1)),"")</f>
        <v/>
      </c>
      <c r="AX285" s="43" t="str">
        <f>IF($I285&lt;F$14,MIN(Payline!M$5/10,COUNTIF(M283:M285,$AU$1))+MIN(Payline!M$4/10,COUNTIF(M284:M286,$AU$1))+MIN(Payline!M$3/10,COUNTIF(M285:M287,$AU$1)),"")</f>
        <v/>
      </c>
      <c r="AY285" s="43" t="str">
        <f>IF($I285&lt;G$14,MIN(Payline!N$5/10,COUNTIF(N283:N285,$AU$1))+MIN(Payline!N$4/10,COUNTIF(N284:N286,$AU$1))+MIN(Payline!N$3/10,COUNTIF(N285:N287,$AU$1)),"")</f>
        <v/>
      </c>
      <c r="AZ285" s="46">
        <v>281</v>
      </c>
      <c r="BA285" s="43" t="str">
        <f>IF($I285&lt;C$14,MIN(Payline!J$5/10,COUNTIF(J283:J285,$BA$1))+MIN(Payline!J$4/10,COUNTIF(J284:J286,$BA$1))+MIN(Payline!J$3/10,COUNTIF(J285:J287,$BA$1)),"")</f>
        <v/>
      </c>
      <c r="BB285" s="43" t="str">
        <f>IF($I285&lt;D$14,MIN(Payline!K$5/10,COUNTIF(K283:K285,$BA$1))+MIN(Payline!K$4/10,COUNTIF(K284:K286,$BA$1))+MIN(Payline!K$3/10,COUNTIF(K285:K287,$BA$1)),"")</f>
        <v/>
      </c>
      <c r="BC285" s="43" t="str">
        <f>IF($I285&lt;E$14,MIN(Payline!L$5/10,COUNTIF(L283:L285,$BA$1))+MIN(Payline!L$4/10,COUNTIF(L284:L286,$BA$1))+MIN(Payline!L$3/10,COUNTIF(L285:L287,$BA$1)),"")</f>
        <v/>
      </c>
      <c r="BD285" s="43" t="str">
        <f>IF($I285&lt;F$14,MIN(Payline!M$5/10,COUNTIF(M283:M285,$BA$1))+MIN(Payline!M$4/10,COUNTIF(M284:M286,$BA$1))+MIN(Payline!M$3/10,COUNTIF(M285:M287,$BA$1)),"")</f>
        <v/>
      </c>
      <c r="BE285" s="43" t="str">
        <f>IF($I285&lt;G$14,MIN(Payline!N$5/10,COUNTIF(N283:N285,$BA$1))+MIN(Payline!N$4/10,COUNTIF(N284:N286,$BA$1))+MIN(Payline!N$3/10,COUNTIF(N285:N287,$BA$1)),"")</f>
        <v/>
      </c>
      <c r="BF285" s="46">
        <v>281</v>
      </c>
      <c r="BG285" s="43" t="str">
        <f>IF($I285&lt;C$14,MIN(Payline!J$5/10,COUNTIF(J283:J285,$BG$1))+MIN(Payline!J$4/10,COUNTIF(J284:J286,$BG$1))+MIN(Payline!J$3/10,COUNTIF(J285:J287,$BG$1)),"")</f>
        <v/>
      </c>
      <c r="BH285" s="43" t="str">
        <f>IF($I285&lt;D$14,MIN(Payline!K$5/10,COUNTIF(K283:K285,$BG$1))+MIN(Payline!K$4/10,COUNTIF(K284:K286,$BG$1))+MIN(Payline!K$3/10,COUNTIF(K285:K287,$BG$1)),"")</f>
        <v/>
      </c>
      <c r="BI285" s="43" t="str">
        <f>IF($I285&lt;E$14,MIN(Payline!L$5/10,COUNTIF(L283:L285,$BG$1))+MIN(Payline!L$4/10,COUNTIF(L284:L286,$BG$1))+MIN(Payline!L$3/10,COUNTIF(L285:L287,$BG$1)),"")</f>
        <v/>
      </c>
      <c r="BJ285" s="43" t="str">
        <f>IF($I285&lt;F$14,MIN(Payline!M$5/10,COUNTIF(M283:M285,$BG$1))+MIN(Payline!M$4/10,COUNTIF(M284:M286,$BG$1))+MIN(Payline!M$3/10,COUNTIF(M285:M287,$BG$1)),"")</f>
        <v/>
      </c>
      <c r="BK285" s="43" t="str">
        <f>IF($I285&lt;G$14,MIN(Payline!N$5/10,COUNTIF(N283:N285,$BG$1))+MIN(Payline!N$4/10,COUNTIF(N284:N286,$BG$1))+MIN(Payline!N$3/10,COUNTIF(N285:N287,$BG$1)),"")</f>
        <v/>
      </c>
      <c r="BL285" s="46">
        <v>281</v>
      </c>
      <c r="BM285" s="43" t="str">
        <f>IF($I285&lt;C$14,MIN(Payline!J$5/10,COUNTIF(J283:J285,$BM$1))+MIN(Payline!J$4/10,COUNTIF(J284:J286,$BM$1))+MIN(Payline!J$3/10,COUNTIF(J285:J287,$BM$1)),"")</f>
        <v/>
      </c>
      <c r="BN285" s="43" t="str">
        <f>IF($I285&lt;D$14,MIN(Payline!K$5/10,COUNTIF(K283:K285,$BM$1))+MIN(Payline!K$4/10,COUNTIF(K284:K286,$BM$1))+MIN(Payline!K$3/10,COUNTIF(K285:K287,$BM$1)),"")</f>
        <v/>
      </c>
      <c r="BO285" s="43" t="str">
        <f>IF($I285&lt;E$14,MIN(Payline!L$5/10,COUNTIF(L283:L285,$BM$1))+MIN(Payline!L$4/10,COUNTIF(L284:L286,$BM$1))+MIN(Payline!L$3/10,COUNTIF(L285:L287,$BM$1)),"")</f>
        <v/>
      </c>
      <c r="BP285" s="43" t="str">
        <f>IF($I285&lt;F$14,MIN(Payline!M$5/10,COUNTIF(M283:M285,$BM$1))+MIN(Payline!M$4/10,COUNTIF(M284:M286,$BM$1))+MIN(Payline!M$3/10,COUNTIF(M285:M287,$BM$1)),"")</f>
        <v/>
      </c>
      <c r="BQ285" s="161" t="str">
        <f>IF($I285&lt;G$14,MIN(Payline!N$5/10,COUNTIF(N283:N285,$BM$1))+MIN(Payline!N$4/10,COUNTIF(N284:N286,$BM$1))+MIN(Payline!N$3/10,COUNTIF(N285:N287,$BM$1)),"")</f>
        <v/>
      </c>
    </row>
    <row r="286" spans="9:69">
      <c r="I286" s="84">
        <v>282</v>
      </c>
      <c r="J286" s="83"/>
      <c r="K286" s="83"/>
      <c r="L286" s="83"/>
      <c r="M286" s="83"/>
      <c r="N286" s="83"/>
      <c r="P286" s="46">
        <v>282</v>
      </c>
      <c r="Q286" s="43" t="str">
        <f>IF($I286&lt;C$14,MIN(Payline!J$5/10,COUNTIF(J284:J286,$Q$1))+MIN(Payline!J$4/10,COUNTIF(J285:J287,$Q$1))+MIN(Payline!J$3/10,COUNTIF(J286:J288,$Q$1)),"")</f>
        <v/>
      </c>
      <c r="R286" s="43" t="str">
        <f>IF($I286&lt;D$14,MIN(Payline!K$5/10,COUNTIF(K284:K286,$Q$1))+MIN(Payline!K$4/10,COUNTIF(K285:K287,$Q$1))+MIN(Payline!K$3/10,COUNTIF(K286:K288,$Q$1)),"")</f>
        <v/>
      </c>
      <c r="S286" s="43" t="str">
        <f>IF($I286&lt;E$14,MIN(Payline!L$5/10,COUNTIF(L284:L286,$Q$1))+MIN(Payline!L$4/10,COUNTIF(L285:L287,$Q$1))+MIN(Payline!L$3/10,COUNTIF(L286:L288,$Q$1)),"")</f>
        <v/>
      </c>
      <c r="T286" s="43" t="str">
        <f>IF($I286&lt;F$14,MIN(Payline!M$5/10,COUNTIF(M284:M286,$Q$1))+MIN(Payline!M$4/10,COUNTIF(M285:M287,$Q$1))+MIN(Payline!M$3/10,COUNTIF(M286:M288,$Q$1)),"")</f>
        <v/>
      </c>
      <c r="U286" s="43" t="str">
        <f>IF($I286&lt;G$14,MIN(Payline!N$5/10,COUNTIF(N284:N286,$Q$1))+MIN(Payline!N$4/10,COUNTIF(N285:N287,$Q$1))+MIN(Payline!N$3/10,COUNTIF(N286:N288,$Q$1)),"")</f>
        <v/>
      </c>
      <c r="V286" s="46">
        <v>282</v>
      </c>
      <c r="W286" s="43" t="str">
        <f>IF($I286&lt;C$14,MIN(Payline!J$5/10,COUNTIF(J284:J286,$W$1))+MIN(Payline!J$4/10,COUNTIF(J285:J287,$W$1))+MIN(Payline!J$3/10,COUNTIF(J286:J288,$W$1)),"")</f>
        <v/>
      </c>
      <c r="X286" s="43" t="str">
        <f>IF($I286&lt;D$14,MIN(Payline!K$5/10,COUNTIF(K284:K286,$W$1))+MIN(Payline!K$4/10,COUNTIF(K285:K287,$W$1))+MIN(Payline!K$3/10,COUNTIF(K286:K288,$W$1)),"")</f>
        <v/>
      </c>
      <c r="Y286" s="43" t="str">
        <f>IF($I286&lt;E$14,MIN(Payline!L$5/10,COUNTIF(L284:L286,$W$1))+MIN(Payline!L$4/10,COUNTIF(L285:L287,$W$1))+MIN(Payline!L$3/10,COUNTIF(L286:L288,$W$1)),"")</f>
        <v/>
      </c>
      <c r="Z286" s="43" t="str">
        <f>IF($I286&lt;F$14,MIN(Payline!M$5/10,COUNTIF(M284:M286,$W$1))+MIN(Payline!M$4/10,COUNTIF(M285:M287,$W$1))+MIN(Payline!M$3/10,COUNTIF(M286:M288,$W$1)),"")</f>
        <v/>
      </c>
      <c r="AA286" s="43" t="str">
        <f>IF($I286&lt;G$14,MIN(Payline!N$5/10,COUNTIF(N284:N286,$W$1))+MIN(Payline!N$4/10,COUNTIF(N285:N287,$W$1))+MIN(Payline!N$3/10,COUNTIF(N286:N288,$W$1)),"")</f>
        <v/>
      </c>
      <c r="AB286" s="46">
        <v>282</v>
      </c>
      <c r="AC286" s="43" t="str">
        <f>IF($I286&lt;C$14,MIN(Payline!J$5/10,COUNTIF(J284:J286,$AC$1))+MIN(Payline!J$4/10,COUNTIF(J285:J287,$AC$1))+MIN(Payline!J$3/10,COUNTIF(J286:J288,$AC$1)),"")</f>
        <v/>
      </c>
      <c r="AD286" s="43" t="str">
        <f>IF($I286&lt;D$14,MIN(Payline!K$5/10,COUNTIF(K284:K286,$AC$1))+MIN(Payline!K$4/10,COUNTIF(K285:K287,$AC$1))+MIN(Payline!K$3/10,COUNTIF(K286:K288,$AC$1)),"")</f>
        <v/>
      </c>
      <c r="AE286" s="43" t="str">
        <f>IF($I286&lt;E$14,MIN(Payline!L$5/10,COUNTIF(L284:L286,$AC$1))+MIN(Payline!L$4/10,COUNTIF(L285:L287,$AC$1))+MIN(Payline!L$3/10,COUNTIF(L286:L288,$AC$1)),"")</f>
        <v/>
      </c>
      <c r="AF286" s="43" t="str">
        <f>IF($I286&lt;F$14,MIN(Payline!M$5/10,COUNTIF(M284:M286,$AC$1))+MIN(Payline!M$4/10,COUNTIF(M285:M287,$AC$1))+MIN(Payline!M$3/10,COUNTIF(M286:M288,$AC$1)),"")</f>
        <v/>
      </c>
      <c r="AG286" s="43" t="str">
        <f>IF($I286&lt;G$14,MIN(Payline!N$5/10,COUNTIF(N284:N286,$AC$1))+MIN(Payline!N$4/10,COUNTIF(N285:N287,$AC$1))+MIN(Payline!N$3/10,COUNTIF(N286:N288,$AC$1)),"")</f>
        <v/>
      </c>
      <c r="AH286" s="46">
        <v>282</v>
      </c>
      <c r="AI286" s="43" t="str">
        <f>IF($I286&lt;C$14,MIN(Payline!J$5/10,COUNTIF(J284:J286,$AI$1))+MIN(Payline!J$4/10,COUNTIF(J285:J287,$AI$1))+MIN(Payline!J$3/10,COUNTIF(J286:J288,$AI$1)),"")</f>
        <v/>
      </c>
      <c r="AJ286" s="43" t="str">
        <f>IF($I286&lt;D$14,MIN(Payline!K$5/10,COUNTIF(K284:K286,$AI$1))+MIN(Payline!K$4/10,COUNTIF(K285:K287,$AI$1))+MIN(Payline!K$3/10,COUNTIF(K286:K288,$AI$1)),"")</f>
        <v/>
      </c>
      <c r="AK286" s="43" t="str">
        <f>IF($I286&lt;E$14,MIN(Payline!L$5/10,COUNTIF(L284:L286,$AI$1))+MIN(Payline!L$4/10,COUNTIF(L285:L287,$AI$1))+MIN(Payline!L$3/10,COUNTIF(L286:L288,$AI$1)),"")</f>
        <v/>
      </c>
      <c r="AL286" s="43" t="str">
        <f>IF($I286&lt;F$14,MIN(Payline!M$5/10,COUNTIF(M284:M286,$AI$1))+MIN(Payline!M$4/10,COUNTIF(M285:M287,$AI$1))+MIN(Payline!M$3/10,COUNTIF(M286:M288,$AI$1)),"")</f>
        <v/>
      </c>
      <c r="AM286" s="43" t="str">
        <f>IF($I286&lt;G$14,MIN(Payline!N$5/10,COUNTIF(N284:N286,$AI$1))+MIN(Payline!N$4/10,COUNTIF(N285:N287,$AI$1))+MIN(Payline!N$3/10,COUNTIF(N286:N288,$AI$1)),"")</f>
        <v/>
      </c>
      <c r="AN286" s="46">
        <v>282</v>
      </c>
      <c r="AO286" s="43" t="str">
        <f>IF($I286&lt;C$14,MIN(Payline!J$5/10,COUNTIF(J284:J286,$AO$1))+MIN(Payline!J$4/10,COUNTIF(J285:J287,$AO$1))+MIN(Payline!J$3/10,COUNTIF(J286:J288,$AO$1)),"")</f>
        <v/>
      </c>
      <c r="AP286" s="43" t="str">
        <f>IF($I286&lt;D$14,MIN(Payline!K$5/10,COUNTIF(K284:K286,$AO$1))+MIN(Payline!K$4/10,COUNTIF(K285:K287,$AO$1))+MIN(Payline!K$3/10,COUNTIF(K286:K288,$AO$1)),"")</f>
        <v/>
      </c>
      <c r="AQ286" s="43" t="str">
        <f>IF($I286&lt;E$14,MIN(Payline!L$5/10,COUNTIF(L284:L286,$AO$1))+MIN(Payline!L$4/10,COUNTIF(L285:L287,$AO$1))+MIN(Payline!L$3/10,COUNTIF(L286:L288,$AO$1)),"")</f>
        <v/>
      </c>
      <c r="AR286" s="43" t="str">
        <f>IF($I286&lt;F$14,MIN(Payline!M$5/10,COUNTIF(M284:M286,$AO$1))+MIN(Payline!M$4/10,COUNTIF(M285:M287,$AO$1))+MIN(Payline!M$3/10,COUNTIF(M286:M288,$AO$1)),"")</f>
        <v/>
      </c>
      <c r="AS286" s="43" t="str">
        <f>IF($I286&lt;G$14,MIN(Payline!N$5/10,COUNTIF(N284:N286,$AO$1))+MIN(Payline!N$4/10,COUNTIF(N285:N287,$AO$1))+MIN(Payline!N$3/10,COUNTIF(N286:N288,$AO$1)),"")</f>
        <v/>
      </c>
      <c r="AT286" s="46">
        <v>282</v>
      </c>
      <c r="AU286" s="43" t="str">
        <f>IF($I286&lt;C$14,MIN(Payline!J$5/10,COUNTIF(J284:J286,$AU$1))+MIN(Payline!J$4/10,COUNTIF(J285:J287,$AU$1))+MIN(Payline!J$3/10,COUNTIF(J286:J288,$AU$1)),"")</f>
        <v/>
      </c>
      <c r="AV286" s="43" t="str">
        <f>IF($I286&lt;D$14,MIN(Payline!K$5/10,COUNTIF(K284:K286,$AU$1))+MIN(Payline!K$4/10,COUNTIF(K285:K287,$AU$1))+MIN(Payline!K$3/10,COUNTIF(K286:K288,$AU$1)),"")</f>
        <v/>
      </c>
      <c r="AW286" s="43" t="str">
        <f>IF($I286&lt;E$14,MIN(Payline!L$5/10,COUNTIF(L284:L286,$AU$1))+MIN(Payline!L$4/10,COUNTIF(L285:L287,$AU$1))+MIN(Payline!L$3/10,COUNTIF(L286:L288,$AU$1)),"")</f>
        <v/>
      </c>
      <c r="AX286" s="43" t="str">
        <f>IF($I286&lt;F$14,MIN(Payline!M$5/10,COUNTIF(M284:M286,$AU$1))+MIN(Payline!M$4/10,COUNTIF(M285:M287,$AU$1))+MIN(Payline!M$3/10,COUNTIF(M286:M288,$AU$1)),"")</f>
        <v/>
      </c>
      <c r="AY286" s="43" t="str">
        <f>IF($I286&lt;G$14,MIN(Payline!N$5/10,COUNTIF(N284:N286,$AU$1))+MIN(Payline!N$4/10,COUNTIF(N285:N287,$AU$1))+MIN(Payline!N$3/10,COUNTIF(N286:N288,$AU$1)),"")</f>
        <v/>
      </c>
      <c r="AZ286" s="46">
        <v>282</v>
      </c>
      <c r="BA286" s="43" t="str">
        <f>IF($I286&lt;C$14,MIN(Payline!J$5/10,COUNTIF(J284:J286,$BA$1))+MIN(Payline!J$4/10,COUNTIF(J285:J287,$BA$1))+MIN(Payline!J$3/10,COUNTIF(J286:J288,$BA$1)),"")</f>
        <v/>
      </c>
      <c r="BB286" s="43" t="str">
        <f>IF($I286&lt;D$14,MIN(Payline!K$5/10,COUNTIF(K284:K286,$BA$1))+MIN(Payline!K$4/10,COUNTIF(K285:K287,$BA$1))+MIN(Payline!K$3/10,COUNTIF(K286:K288,$BA$1)),"")</f>
        <v/>
      </c>
      <c r="BC286" s="43" t="str">
        <f>IF($I286&lt;E$14,MIN(Payline!L$5/10,COUNTIF(L284:L286,$BA$1))+MIN(Payline!L$4/10,COUNTIF(L285:L287,$BA$1))+MIN(Payline!L$3/10,COUNTIF(L286:L288,$BA$1)),"")</f>
        <v/>
      </c>
      <c r="BD286" s="43" t="str">
        <f>IF($I286&lt;F$14,MIN(Payline!M$5/10,COUNTIF(M284:M286,$BA$1))+MIN(Payline!M$4/10,COUNTIF(M285:M287,$BA$1))+MIN(Payline!M$3/10,COUNTIF(M286:M288,$BA$1)),"")</f>
        <v/>
      </c>
      <c r="BE286" s="43" t="str">
        <f>IF($I286&lt;G$14,MIN(Payline!N$5/10,COUNTIF(N284:N286,$BA$1))+MIN(Payline!N$4/10,COUNTIF(N285:N287,$BA$1))+MIN(Payline!N$3/10,COUNTIF(N286:N288,$BA$1)),"")</f>
        <v/>
      </c>
      <c r="BF286" s="46">
        <v>282</v>
      </c>
      <c r="BG286" s="43" t="str">
        <f>IF($I286&lt;C$14,MIN(Payline!J$5/10,COUNTIF(J284:J286,$BG$1))+MIN(Payline!J$4/10,COUNTIF(J285:J287,$BG$1))+MIN(Payline!J$3/10,COUNTIF(J286:J288,$BG$1)),"")</f>
        <v/>
      </c>
      <c r="BH286" s="43" t="str">
        <f>IF($I286&lt;D$14,MIN(Payline!K$5/10,COUNTIF(K284:K286,$BG$1))+MIN(Payline!K$4/10,COUNTIF(K285:K287,$BG$1))+MIN(Payline!K$3/10,COUNTIF(K286:K288,$BG$1)),"")</f>
        <v/>
      </c>
      <c r="BI286" s="43" t="str">
        <f>IF($I286&lt;E$14,MIN(Payline!L$5/10,COUNTIF(L284:L286,$BG$1))+MIN(Payline!L$4/10,COUNTIF(L285:L287,$BG$1))+MIN(Payline!L$3/10,COUNTIF(L286:L288,$BG$1)),"")</f>
        <v/>
      </c>
      <c r="BJ286" s="43" t="str">
        <f>IF($I286&lt;F$14,MIN(Payline!M$5/10,COUNTIF(M284:M286,$BG$1))+MIN(Payline!M$4/10,COUNTIF(M285:M287,$BG$1))+MIN(Payline!M$3/10,COUNTIF(M286:M288,$BG$1)),"")</f>
        <v/>
      </c>
      <c r="BK286" s="43" t="str">
        <f>IF($I286&lt;G$14,MIN(Payline!N$5/10,COUNTIF(N284:N286,$BG$1))+MIN(Payline!N$4/10,COUNTIF(N285:N287,$BG$1))+MIN(Payline!N$3/10,COUNTIF(N286:N288,$BG$1)),"")</f>
        <v/>
      </c>
      <c r="BL286" s="46">
        <v>282</v>
      </c>
      <c r="BM286" s="43" t="str">
        <f>IF($I286&lt;C$14,MIN(Payline!J$5/10,COUNTIF(J284:J286,$BM$1))+MIN(Payline!J$4/10,COUNTIF(J285:J287,$BM$1))+MIN(Payline!J$3/10,COUNTIF(J286:J288,$BM$1)),"")</f>
        <v/>
      </c>
      <c r="BN286" s="43" t="str">
        <f>IF($I286&lt;D$14,MIN(Payline!K$5/10,COUNTIF(K284:K286,$BM$1))+MIN(Payline!K$4/10,COUNTIF(K285:K287,$BM$1))+MIN(Payline!K$3/10,COUNTIF(K286:K288,$BM$1)),"")</f>
        <v/>
      </c>
      <c r="BO286" s="43" t="str">
        <f>IF($I286&lt;E$14,MIN(Payline!L$5/10,COUNTIF(L284:L286,$BM$1))+MIN(Payline!L$4/10,COUNTIF(L285:L287,$BM$1))+MIN(Payline!L$3/10,COUNTIF(L286:L288,$BM$1)),"")</f>
        <v/>
      </c>
      <c r="BP286" s="43" t="str">
        <f>IF($I286&lt;F$14,MIN(Payline!M$5/10,COUNTIF(M284:M286,$BM$1))+MIN(Payline!M$4/10,COUNTIF(M285:M287,$BM$1))+MIN(Payline!M$3/10,COUNTIF(M286:M288,$BM$1)),"")</f>
        <v/>
      </c>
      <c r="BQ286" s="161" t="str">
        <f>IF($I286&lt;G$14,MIN(Payline!N$5/10,COUNTIF(N284:N286,$BM$1))+MIN(Payline!N$4/10,COUNTIF(N285:N287,$BM$1))+MIN(Payline!N$3/10,COUNTIF(N286:N288,$BM$1)),"")</f>
        <v/>
      </c>
    </row>
    <row r="287" spans="9:69">
      <c r="I287" s="84">
        <v>283</v>
      </c>
      <c r="J287" s="83"/>
      <c r="K287" s="83"/>
      <c r="L287" s="83"/>
      <c r="M287" s="83"/>
      <c r="N287" s="83"/>
      <c r="P287" s="46">
        <v>283</v>
      </c>
      <c r="Q287" s="43" t="str">
        <f>IF($I287&lt;C$14,MIN(Payline!J$5/10,COUNTIF(J285:J287,$Q$1))+MIN(Payline!J$4/10,COUNTIF(J286:J288,$Q$1))+MIN(Payline!J$3/10,COUNTIF(J287:J289,$Q$1)),"")</f>
        <v/>
      </c>
      <c r="R287" s="43" t="str">
        <f>IF($I287&lt;D$14,MIN(Payline!K$5/10,COUNTIF(K285:K287,$Q$1))+MIN(Payline!K$4/10,COUNTIF(K286:K288,$Q$1))+MIN(Payline!K$3/10,COUNTIF(K287:K289,$Q$1)),"")</f>
        <v/>
      </c>
      <c r="S287" s="43" t="str">
        <f>IF($I287&lt;E$14,MIN(Payline!L$5/10,COUNTIF(L285:L287,$Q$1))+MIN(Payline!L$4/10,COUNTIF(L286:L288,$Q$1))+MIN(Payline!L$3/10,COUNTIF(L287:L289,$Q$1)),"")</f>
        <v/>
      </c>
      <c r="T287" s="43" t="str">
        <f>IF($I287&lt;F$14,MIN(Payline!M$5/10,COUNTIF(M285:M287,$Q$1))+MIN(Payline!M$4/10,COUNTIF(M286:M288,$Q$1))+MIN(Payline!M$3/10,COUNTIF(M287:M289,$Q$1)),"")</f>
        <v/>
      </c>
      <c r="U287" s="43" t="str">
        <f>IF($I287&lt;G$14,MIN(Payline!N$5/10,COUNTIF(N285:N287,$Q$1))+MIN(Payline!N$4/10,COUNTIF(N286:N288,$Q$1))+MIN(Payline!N$3/10,COUNTIF(N287:N289,$Q$1)),"")</f>
        <v/>
      </c>
      <c r="V287" s="46">
        <v>283</v>
      </c>
      <c r="W287" s="43" t="str">
        <f>IF($I287&lt;C$14,MIN(Payline!J$5/10,COUNTIF(J285:J287,$W$1))+MIN(Payline!J$4/10,COUNTIF(J286:J288,$W$1))+MIN(Payline!J$3/10,COUNTIF(J287:J289,$W$1)),"")</f>
        <v/>
      </c>
      <c r="X287" s="43" t="str">
        <f>IF($I287&lt;D$14,MIN(Payline!K$5/10,COUNTIF(K285:K287,$W$1))+MIN(Payline!K$4/10,COUNTIF(K286:K288,$W$1))+MIN(Payline!K$3/10,COUNTIF(K287:K289,$W$1)),"")</f>
        <v/>
      </c>
      <c r="Y287" s="43" t="str">
        <f>IF($I287&lt;E$14,MIN(Payline!L$5/10,COUNTIF(L285:L287,$W$1))+MIN(Payline!L$4/10,COUNTIF(L286:L288,$W$1))+MIN(Payline!L$3/10,COUNTIF(L287:L289,$W$1)),"")</f>
        <v/>
      </c>
      <c r="Z287" s="43" t="str">
        <f>IF($I287&lt;F$14,MIN(Payline!M$5/10,COUNTIF(M285:M287,$W$1))+MIN(Payline!M$4/10,COUNTIF(M286:M288,$W$1))+MIN(Payline!M$3/10,COUNTIF(M287:M289,$W$1)),"")</f>
        <v/>
      </c>
      <c r="AA287" s="43" t="str">
        <f>IF($I287&lt;G$14,MIN(Payline!N$5/10,COUNTIF(N285:N287,$W$1))+MIN(Payline!N$4/10,COUNTIF(N286:N288,$W$1))+MIN(Payline!N$3/10,COUNTIF(N287:N289,$W$1)),"")</f>
        <v/>
      </c>
      <c r="AB287" s="46">
        <v>283</v>
      </c>
      <c r="AC287" s="43" t="str">
        <f>IF($I287&lt;C$14,MIN(Payline!J$5/10,COUNTIF(J285:J287,$AC$1))+MIN(Payline!J$4/10,COUNTIF(J286:J288,$AC$1))+MIN(Payline!J$3/10,COUNTIF(J287:J289,$AC$1)),"")</f>
        <v/>
      </c>
      <c r="AD287" s="43" t="str">
        <f>IF($I287&lt;D$14,MIN(Payline!K$5/10,COUNTIF(K285:K287,$AC$1))+MIN(Payline!K$4/10,COUNTIF(K286:K288,$AC$1))+MIN(Payline!K$3/10,COUNTIF(K287:K289,$AC$1)),"")</f>
        <v/>
      </c>
      <c r="AE287" s="43" t="str">
        <f>IF($I287&lt;E$14,MIN(Payline!L$5/10,COUNTIF(L285:L287,$AC$1))+MIN(Payline!L$4/10,COUNTIF(L286:L288,$AC$1))+MIN(Payline!L$3/10,COUNTIF(L287:L289,$AC$1)),"")</f>
        <v/>
      </c>
      <c r="AF287" s="43" t="str">
        <f>IF($I287&lt;F$14,MIN(Payline!M$5/10,COUNTIF(M285:M287,$AC$1))+MIN(Payline!M$4/10,COUNTIF(M286:M288,$AC$1))+MIN(Payline!M$3/10,COUNTIF(M287:M289,$AC$1)),"")</f>
        <v/>
      </c>
      <c r="AG287" s="43" t="str">
        <f>IF($I287&lt;G$14,MIN(Payline!N$5/10,COUNTIF(N285:N287,$AC$1))+MIN(Payline!N$4/10,COUNTIF(N286:N288,$AC$1))+MIN(Payline!N$3/10,COUNTIF(N287:N289,$AC$1)),"")</f>
        <v/>
      </c>
      <c r="AH287" s="46">
        <v>283</v>
      </c>
      <c r="AI287" s="43" t="str">
        <f>IF($I287&lt;C$14,MIN(Payline!J$5/10,COUNTIF(J285:J287,$AI$1))+MIN(Payline!J$4/10,COUNTIF(J286:J288,$AI$1))+MIN(Payline!J$3/10,COUNTIF(J287:J289,$AI$1)),"")</f>
        <v/>
      </c>
      <c r="AJ287" s="43" t="str">
        <f>IF($I287&lt;D$14,MIN(Payline!K$5/10,COUNTIF(K285:K287,$AI$1))+MIN(Payline!K$4/10,COUNTIF(K286:K288,$AI$1))+MIN(Payline!K$3/10,COUNTIF(K287:K289,$AI$1)),"")</f>
        <v/>
      </c>
      <c r="AK287" s="43" t="str">
        <f>IF($I287&lt;E$14,MIN(Payline!L$5/10,COUNTIF(L285:L287,$AI$1))+MIN(Payline!L$4/10,COUNTIF(L286:L288,$AI$1))+MIN(Payline!L$3/10,COUNTIF(L287:L289,$AI$1)),"")</f>
        <v/>
      </c>
      <c r="AL287" s="43" t="str">
        <f>IF($I287&lt;F$14,MIN(Payline!M$5/10,COUNTIF(M285:M287,$AI$1))+MIN(Payline!M$4/10,COUNTIF(M286:M288,$AI$1))+MIN(Payline!M$3/10,COUNTIF(M287:M289,$AI$1)),"")</f>
        <v/>
      </c>
      <c r="AM287" s="43" t="str">
        <f>IF($I287&lt;G$14,MIN(Payline!N$5/10,COUNTIF(N285:N287,$AI$1))+MIN(Payline!N$4/10,COUNTIF(N286:N288,$AI$1))+MIN(Payline!N$3/10,COUNTIF(N287:N289,$AI$1)),"")</f>
        <v/>
      </c>
      <c r="AN287" s="46">
        <v>283</v>
      </c>
      <c r="AO287" s="43" t="str">
        <f>IF($I287&lt;C$14,MIN(Payline!J$5/10,COUNTIF(J285:J287,$AO$1))+MIN(Payline!J$4/10,COUNTIF(J286:J288,$AO$1))+MIN(Payline!J$3/10,COUNTIF(J287:J289,$AO$1)),"")</f>
        <v/>
      </c>
      <c r="AP287" s="43" t="str">
        <f>IF($I287&lt;D$14,MIN(Payline!K$5/10,COUNTIF(K285:K287,$AO$1))+MIN(Payline!K$4/10,COUNTIF(K286:K288,$AO$1))+MIN(Payline!K$3/10,COUNTIF(K287:K289,$AO$1)),"")</f>
        <v/>
      </c>
      <c r="AQ287" s="43" t="str">
        <f>IF($I287&lt;E$14,MIN(Payline!L$5/10,COUNTIF(L285:L287,$AO$1))+MIN(Payline!L$4/10,COUNTIF(L286:L288,$AO$1))+MIN(Payline!L$3/10,COUNTIF(L287:L289,$AO$1)),"")</f>
        <v/>
      </c>
      <c r="AR287" s="43" t="str">
        <f>IF($I287&lt;F$14,MIN(Payline!M$5/10,COUNTIF(M285:M287,$AO$1))+MIN(Payline!M$4/10,COUNTIF(M286:M288,$AO$1))+MIN(Payline!M$3/10,COUNTIF(M287:M289,$AO$1)),"")</f>
        <v/>
      </c>
      <c r="AS287" s="43" t="str">
        <f>IF($I287&lt;G$14,MIN(Payline!N$5/10,COUNTIF(N285:N287,$AO$1))+MIN(Payline!N$4/10,COUNTIF(N286:N288,$AO$1))+MIN(Payline!N$3/10,COUNTIF(N287:N289,$AO$1)),"")</f>
        <v/>
      </c>
      <c r="AT287" s="46">
        <v>283</v>
      </c>
      <c r="AU287" s="43" t="str">
        <f>IF($I287&lt;C$14,MIN(Payline!J$5/10,COUNTIF(J285:J287,$AU$1))+MIN(Payline!J$4/10,COUNTIF(J286:J288,$AU$1))+MIN(Payline!J$3/10,COUNTIF(J287:J289,$AU$1)),"")</f>
        <v/>
      </c>
      <c r="AV287" s="43" t="str">
        <f>IF($I287&lt;D$14,MIN(Payline!K$5/10,COUNTIF(K285:K287,$AU$1))+MIN(Payline!K$4/10,COUNTIF(K286:K288,$AU$1))+MIN(Payline!K$3/10,COUNTIF(K287:K289,$AU$1)),"")</f>
        <v/>
      </c>
      <c r="AW287" s="43" t="str">
        <f>IF($I287&lt;E$14,MIN(Payline!L$5/10,COUNTIF(L285:L287,$AU$1))+MIN(Payline!L$4/10,COUNTIF(L286:L288,$AU$1))+MIN(Payline!L$3/10,COUNTIF(L287:L289,$AU$1)),"")</f>
        <v/>
      </c>
      <c r="AX287" s="43" t="str">
        <f>IF($I287&lt;F$14,MIN(Payline!M$5/10,COUNTIF(M285:M287,$AU$1))+MIN(Payline!M$4/10,COUNTIF(M286:M288,$AU$1))+MIN(Payline!M$3/10,COUNTIF(M287:M289,$AU$1)),"")</f>
        <v/>
      </c>
      <c r="AY287" s="43" t="str">
        <f>IF($I287&lt;G$14,MIN(Payline!N$5/10,COUNTIF(N285:N287,$AU$1))+MIN(Payline!N$4/10,COUNTIF(N286:N288,$AU$1))+MIN(Payline!N$3/10,COUNTIF(N287:N289,$AU$1)),"")</f>
        <v/>
      </c>
      <c r="AZ287" s="46">
        <v>283</v>
      </c>
      <c r="BA287" s="43" t="str">
        <f>IF($I287&lt;C$14,MIN(Payline!J$5/10,COUNTIF(J285:J287,$BA$1))+MIN(Payline!J$4/10,COUNTIF(J286:J288,$BA$1))+MIN(Payline!J$3/10,COUNTIF(J287:J289,$BA$1)),"")</f>
        <v/>
      </c>
      <c r="BB287" s="43" t="str">
        <f>IF($I287&lt;D$14,MIN(Payline!K$5/10,COUNTIF(K285:K287,$BA$1))+MIN(Payline!K$4/10,COUNTIF(K286:K288,$BA$1))+MIN(Payline!K$3/10,COUNTIF(K287:K289,$BA$1)),"")</f>
        <v/>
      </c>
      <c r="BC287" s="43" t="str">
        <f>IF($I287&lt;E$14,MIN(Payline!L$5/10,COUNTIF(L285:L287,$BA$1))+MIN(Payline!L$4/10,COUNTIF(L286:L288,$BA$1))+MIN(Payline!L$3/10,COUNTIF(L287:L289,$BA$1)),"")</f>
        <v/>
      </c>
      <c r="BD287" s="43" t="str">
        <f>IF($I287&lt;F$14,MIN(Payline!M$5/10,COUNTIF(M285:M287,$BA$1))+MIN(Payline!M$4/10,COUNTIF(M286:M288,$BA$1))+MIN(Payline!M$3/10,COUNTIF(M287:M289,$BA$1)),"")</f>
        <v/>
      </c>
      <c r="BE287" s="43" t="str">
        <f>IF($I287&lt;G$14,MIN(Payline!N$5/10,COUNTIF(N285:N287,$BA$1))+MIN(Payline!N$4/10,COUNTIF(N286:N288,$BA$1))+MIN(Payline!N$3/10,COUNTIF(N287:N289,$BA$1)),"")</f>
        <v/>
      </c>
      <c r="BF287" s="46">
        <v>283</v>
      </c>
      <c r="BG287" s="43" t="str">
        <f>IF($I287&lt;C$14,MIN(Payline!J$5/10,COUNTIF(J285:J287,$BG$1))+MIN(Payline!J$4/10,COUNTIF(J286:J288,$BG$1))+MIN(Payline!J$3/10,COUNTIF(J287:J289,$BG$1)),"")</f>
        <v/>
      </c>
      <c r="BH287" s="43" t="str">
        <f>IF($I287&lt;D$14,MIN(Payline!K$5/10,COUNTIF(K285:K287,$BG$1))+MIN(Payline!K$4/10,COUNTIF(K286:K288,$BG$1))+MIN(Payline!K$3/10,COUNTIF(K287:K289,$BG$1)),"")</f>
        <v/>
      </c>
      <c r="BI287" s="43" t="str">
        <f>IF($I287&lt;E$14,MIN(Payline!L$5/10,COUNTIF(L285:L287,$BG$1))+MIN(Payline!L$4/10,COUNTIF(L286:L288,$BG$1))+MIN(Payline!L$3/10,COUNTIF(L287:L289,$BG$1)),"")</f>
        <v/>
      </c>
      <c r="BJ287" s="43" t="str">
        <f>IF($I287&lt;F$14,MIN(Payline!M$5/10,COUNTIF(M285:M287,$BG$1))+MIN(Payline!M$4/10,COUNTIF(M286:M288,$BG$1))+MIN(Payline!M$3/10,COUNTIF(M287:M289,$BG$1)),"")</f>
        <v/>
      </c>
      <c r="BK287" s="43" t="str">
        <f>IF($I287&lt;G$14,MIN(Payline!N$5/10,COUNTIF(N285:N287,$BG$1))+MIN(Payline!N$4/10,COUNTIF(N286:N288,$BG$1))+MIN(Payline!N$3/10,COUNTIF(N287:N289,$BG$1)),"")</f>
        <v/>
      </c>
      <c r="BL287" s="46">
        <v>283</v>
      </c>
      <c r="BM287" s="43" t="str">
        <f>IF($I287&lt;C$14,MIN(Payline!J$5/10,COUNTIF(J285:J287,$BM$1))+MIN(Payline!J$4/10,COUNTIF(J286:J288,$BM$1))+MIN(Payline!J$3/10,COUNTIF(J287:J289,$BM$1)),"")</f>
        <v/>
      </c>
      <c r="BN287" s="43" t="str">
        <f>IF($I287&lt;D$14,MIN(Payline!K$5/10,COUNTIF(K285:K287,$BM$1))+MIN(Payline!K$4/10,COUNTIF(K286:K288,$BM$1))+MIN(Payline!K$3/10,COUNTIF(K287:K289,$BM$1)),"")</f>
        <v/>
      </c>
      <c r="BO287" s="43" t="str">
        <f>IF($I287&lt;E$14,MIN(Payline!L$5/10,COUNTIF(L285:L287,$BM$1))+MIN(Payline!L$4/10,COUNTIF(L286:L288,$BM$1))+MIN(Payline!L$3/10,COUNTIF(L287:L289,$BM$1)),"")</f>
        <v/>
      </c>
      <c r="BP287" s="43" t="str">
        <f>IF($I287&lt;F$14,MIN(Payline!M$5/10,COUNTIF(M285:M287,$BM$1))+MIN(Payline!M$4/10,COUNTIF(M286:M288,$BM$1))+MIN(Payline!M$3/10,COUNTIF(M287:M289,$BM$1)),"")</f>
        <v/>
      </c>
      <c r="BQ287" s="161" t="str">
        <f>IF($I287&lt;G$14,MIN(Payline!N$5/10,COUNTIF(N285:N287,$BM$1))+MIN(Payline!N$4/10,COUNTIF(N286:N288,$BM$1))+MIN(Payline!N$3/10,COUNTIF(N287:N289,$BM$1)),"")</f>
        <v/>
      </c>
    </row>
    <row r="288" spans="9:69">
      <c r="I288" s="84">
        <v>284</v>
      </c>
      <c r="J288" s="83"/>
      <c r="K288" s="83"/>
      <c r="L288" s="83"/>
      <c r="M288" s="83"/>
      <c r="N288" s="83"/>
      <c r="P288" s="46">
        <v>284</v>
      </c>
      <c r="Q288" s="43" t="str">
        <f>IF($I288&lt;C$14,MIN(Payline!J$5/10,COUNTIF(J286:J288,$Q$1))+MIN(Payline!J$4/10,COUNTIF(J287:J289,$Q$1))+MIN(Payline!J$3/10,COUNTIF(J288:J290,$Q$1)),"")</f>
        <v/>
      </c>
      <c r="R288" s="43" t="str">
        <f>IF($I288&lt;D$14,MIN(Payline!K$5/10,COUNTIF(K286:K288,$Q$1))+MIN(Payline!K$4/10,COUNTIF(K287:K289,$Q$1))+MIN(Payline!K$3/10,COUNTIF(K288:K290,$Q$1)),"")</f>
        <v/>
      </c>
      <c r="S288" s="43" t="str">
        <f>IF($I288&lt;E$14,MIN(Payline!L$5/10,COUNTIF(L286:L288,$Q$1))+MIN(Payline!L$4/10,COUNTIF(L287:L289,$Q$1))+MIN(Payline!L$3/10,COUNTIF(L288:L290,$Q$1)),"")</f>
        <v/>
      </c>
      <c r="T288" s="43" t="str">
        <f>IF($I288&lt;F$14,MIN(Payline!M$5/10,COUNTIF(M286:M288,$Q$1))+MIN(Payline!M$4/10,COUNTIF(M287:M289,$Q$1))+MIN(Payline!M$3/10,COUNTIF(M288:M290,$Q$1)),"")</f>
        <v/>
      </c>
      <c r="U288" s="43" t="str">
        <f>IF($I288&lt;G$14,MIN(Payline!N$5/10,COUNTIF(N286:N288,$Q$1))+MIN(Payline!N$4/10,COUNTIF(N287:N289,$Q$1))+MIN(Payline!N$3/10,COUNTIF(N288:N290,$Q$1)),"")</f>
        <v/>
      </c>
      <c r="V288" s="46">
        <v>284</v>
      </c>
      <c r="W288" s="43" t="str">
        <f>IF($I288&lt;C$14,MIN(Payline!J$5/10,COUNTIF(J286:J288,$W$1))+MIN(Payline!J$4/10,COUNTIF(J287:J289,$W$1))+MIN(Payline!J$3/10,COUNTIF(J288:J290,$W$1)),"")</f>
        <v/>
      </c>
      <c r="X288" s="43" t="str">
        <f>IF($I288&lt;D$14,MIN(Payline!K$5/10,COUNTIF(K286:K288,$W$1))+MIN(Payline!K$4/10,COUNTIF(K287:K289,$W$1))+MIN(Payline!K$3/10,COUNTIF(K288:K290,$W$1)),"")</f>
        <v/>
      </c>
      <c r="Y288" s="43" t="str">
        <f>IF($I288&lt;E$14,MIN(Payline!L$5/10,COUNTIF(L286:L288,$W$1))+MIN(Payline!L$4/10,COUNTIF(L287:L289,$W$1))+MIN(Payline!L$3/10,COUNTIF(L288:L290,$W$1)),"")</f>
        <v/>
      </c>
      <c r="Z288" s="43" t="str">
        <f>IF($I288&lt;F$14,MIN(Payline!M$5/10,COUNTIF(M286:M288,$W$1))+MIN(Payline!M$4/10,COUNTIF(M287:M289,$W$1))+MIN(Payline!M$3/10,COUNTIF(M288:M290,$W$1)),"")</f>
        <v/>
      </c>
      <c r="AA288" s="43" t="str">
        <f>IF($I288&lt;G$14,MIN(Payline!N$5/10,COUNTIF(N286:N288,$W$1))+MIN(Payline!N$4/10,COUNTIF(N287:N289,$W$1))+MIN(Payline!N$3/10,COUNTIF(N288:N290,$W$1)),"")</f>
        <v/>
      </c>
      <c r="AB288" s="46">
        <v>284</v>
      </c>
      <c r="AC288" s="43" t="str">
        <f>IF($I288&lt;C$14,MIN(Payline!J$5/10,COUNTIF(J286:J288,$AC$1))+MIN(Payline!J$4/10,COUNTIF(J287:J289,$AC$1))+MIN(Payline!J$3/10,COUNTIF(J288:J290,$AC$1)),"")</f>
        <v/>
      </c>
      <c r="AD288" s="43" t="str">
        <f>IF($I288&lt;D$14,MIN(Payline!K$5/10,COUNTIF(K286:K288,$AC$1))+MIN(Payline!K$4/10,COUNTIF(K287:K289,$AC$1))+MIN(Payline!K$3/10,COUNTIF(K288:K290,$AC$1)),"")</f>
        <v/>
      </c>
      <c r="AE288" s="43" t="str">
        <f>IF($I288&lt;E$14,MIN(Payline!L$5/10,COUNTIF(L286:L288,$AC$1))+MIN(Payline!L$4/10,COUNTIF(L287:L289,$AC$1))+MIN(Payline!L$3/10,COUNTIF(L288:L290,$AC$1)),"")</f>
        <v/>
      </c>
      <c r="AF288" s="43" t="str">
        <f>IF($I288&lt;F$14,MIN(Payline!M$5/10,COUNTIF(M286:M288,$AC$1))+MIN(Payline!M$4/10,COUNTIF(M287:M289,$AC$1))+MIN(Payline!M$3/10,COUNTIF(M288:M290,$AC$1)),"")</f>
        <v/>
      </c>
      <c r="AG288" s="43" t="str">
        <f>IF($I288&lt;G$14,MIN(Payline!N$5/10,COUNTIF(N286:N288,$AC$1))+MIN(Payline!N$4/10,COUNTIF(N287:N289,$AC$1))+MIN(Payline!N$3/10,COUNTIF(N288:N290,$AC$1)),"")</f>
        <v/>
      </c>
      <c r="AH288" s="46">
        <v>284</v>
      </c>
      <c r="AI288" s="43" t="str">
        <f>IF($I288&lt;C$14,MIN(Payline!J$5/10,COUNTIF(J286:J288,$AI$1))+MIN(Payline!J$4/10,COUNTIF(J287:J289,$AI$1))+MIN(Payline!J$3/10,COUNTIF(J288:J290,$AI$1)),"")</f>
        <v/>
      </c>
      <c r="AJ288" s="43" t="str">
        <f>IF($I288&lt;D$14,MIN(Payline!K$5/10,COUNTIF(K286:K288,$AI$1))+MIN(Payline!K$4/10,COUNTIF(K287:K289,$AI$1))+MIN(Payline!K$3/10,COUNTIF(K288:K290,$AI$1)),"")</f>
        <v/>
      </c>
      <c r="AK288" s="43" t="str">
        <f>IF($I288&lt;E$14,MIN(Payline!L$5/10,COUNTIF(L286:L288,$AI$1))+MIN(Payline!L$4/10,COUNTIF(L287:L289,$AI$1))+MIN(Payline!L$3/10,COUNTIF(L288:L290,$AI$1)),"")</f>
        <v/>
      </c>
      <c r="AL288" s="43" t="str">
        <f>IF($I288&lt;F$14,MIN(Payline!M$5/10,COUNTIF(M286:M288,$AI$1))+MIN(Payline!M$4/10,COUNTIF(M287:M289,$AI$1))+MIN(Payline!M$3/10,COUNTIF(M288:M290,$AI$1)),"")</f>
        <v/>
      </c>
      <c r="AM288" s="43" t="str">
        <f>IF($I288&lt;G$14,MIN(Payline!N$5/10,COUNTIF(N286:N288,$AI$1))+MIN(Payline!N$4/10,COUNTIF(N287:N289,$AI$1))+MIN(Payline!N$3/10,COUNTIF(N288:N290,$AI$1)),"")</f>
        <v/>
      </c>
      <c r="AN288" s="46">
        <v>284</v>
      </c>
      <c r="AO288" s="43" t="str">
        <f>IF($I288&lt;C$14,MIN(Payline!J$5/10,COUNTIF(J286:J288,$AO$1))+MIN(Payline!J$4/10,COUNTIF(J287:J289,$AO$1))+MIN(Payline!J$3/10,COUNTIF(J288:J290,$AO$1)),"")</f>
        <v/>
      </c>
      <c r="AP288" s="43" t="str">
        <f>IF($I288&lt;D$14,MIN(Payline!K$5/10,COUNTIF(K286:K288,$AO$1))+MIN(Payline!K$4/10,COUNTIF(K287:K289,$AO$1))+MIN(Payline!K$3/10,COUNTIF(K288:K290,$AO$1)),"")</f>
        <v/>
      </c>
      <c r="AQ288" s="43" t="str">
        <f>IF($I288&lt;E$14,MIN(Payline!L$5/10,COUNTIF(L286:L288,$AO$1))+MIN(Payline!L$4/10,COUNTIF(L287:L289,$AO$1))+MIN(Payline!L$3/10,COUNTIF(L288:L290,$AO$1)),"")</f>
        <v/>
      </c>
      <c r="AR288" s="43" t="str">
        <f>IF($I288&lt;F$14,MIN(Payline!M$5/10,COUNTIF(M286:M288,$AO$1))+MIN(Payline!M$4/10,COUNTIF(M287:M289,$AO$1))+MIN(Payline!M$3/10,COUNTIF(M288:M290,$AO$1)),"")</f>
        <v/>
      </c>
      <c r="AS288" s="43" t="str">
        <f>IF($I288&lt;G$14,MIN(Payline!N$5/10,COUNTIF(N286:N288,$AO$1))+MIN(Payline!N$4/10,COUNTIF(N287:N289,$AO$1))+MIN(Payline!N$3/10,COUNTIF(N288:N290,$AO$1)),"")</f>
        <v/>
      </c>
      <c r="AT288" s="46">
        <v>284</v>
      </c>
      <c r="AU288" s="43" t="str">
        <f>IF($I288&lt;C$14,MIN(Payline!J$5/10,COUNTIF(J286:J288,$AU$1))+MIN(Payline!J$4/10,COUNTIF(J287:J289,$AU$1))+MIN(Payline!J$3/10,COUNTIF(J288:J290,$AU$1)),"")</f>
        <v/>
      </c>
      <c r="AV288" s="43" t="str">
        <f>IF($I288&lt;D$14,MIN(Payline!K$5/10,COUNTIF(K286:K288,$AU$1))+MIN(Payline!K$4/10,COUNTIF(K287:K289,$AU$1))+MIN(Payline!K$3/10,COUNTIF(K288:K290,$AU$1)),"")</f>
        <v/>
      </c>
      <c r="AW288" s="43" t="str">
        <f>IF($I288&lt;E$14,MIN(Payline!L$5/10,COUNTIF(L286:L288,$AU$1))+MIN(Payline!L$4/10,COUNTIF(L287:L289,$AU$1))+MIN(Payline!L$3/10,COUNTIF(L288:L290,$AU$1)),"")</f>
        <v/>
      </c>
      <c r="AX288" s="43" t="str">
        <f>IF($I288&lt;F$14,MIN(Payline!M$5/10,COUNTIF(M286:M288,$AU$1))+MIN(Payline!M$4/10,COUNTIF(M287:M289,$AU$1))+MIN(Payline!M$3/10,COUNTIF(M288:M290,$AU$1)),"")</f>
        <v/>
      </c>
      <c r="AY288" s="43" t="str">
        <f>IF($I288&lt;G$14,MIN(Payline!N$5/10,COUNTIF(N286:N288,$AU$1))+MIN(Payline!N$4/10,COUNTIF(N287:N289,$AU$1))+MIN(Payline!N$3/10,COUNTIF(N288:N290,$AU$1)),"")</f>
        <v/>
      </c>
      <c r="AZ288" s="46">
        <v>284</v>
      </c>
      <c r="BA288" s="43" t="str">
        <f>IF($I288&lt;C$14,MIN(Payline!J$5/10,COUNTIF(J286:J288,$BA$1))+MIN(Payline!J$4/10,COUNTIF(J287:J289,$BA$1))+MIN(Payline!J$3/10,COUNTIF(J288:J290,$BA$1)),"")</f>
        <v/>
      </c>
      <c r="BB288" s="43" t="str">
        <f>IF($I288&lt;D$14,MIN(Payline!K$5/10,COUNTIF(K286:K288,$BA$1))+MIN(Payline!K$4/10,COUNTIF(K287:K289,$BA$1))+MIN(Payline!K$3/10,COUNTIF(K288:K290,$BA$1)),"")</f>
        <v/>
      </c>
      <c r="BC288" s="43" t="str">
        <f>IF($I288&lt;E$14,MIN(Payline!L$5/10,COUNTIF(L286:L288,$BA$1))+MIN(Payline!L$4/10,COUNTIF(L287:L289,$BA$1))+MIN(Payline!L$3/10,COUNTIF(L288:L290,$BA$1)),"")</f>
        <v/>
      </c>
      <c r="BD288" s="43" t="str">
        <f>IF($I288&lt;F$14,MIN(Payline!M$5/10,COUNTIF(M286:M288,$BA$1))+MIN(Payline!M$4/10,COUNTIF(M287:M289,$BA$1))+MIN(Payline!M$3/10,COUNTIF(M288:M290,$BA$1)),"")</f>
        <v/>
      </c>
      <c r="BE288" s="43" t="str">
        <f>IF($I288&lt;G$14,MIN(Payline!N$5/10,COUNTIF(N286:N288,$BA$1))+MIN(Payline!N$4/10,COUNTIF(N287:N289,$BA$1))+MIN(Payline!N$3/10,COUNTIF(N288:N290,$BA$1)),"")</f>
        <v/>
      </c>
      <c r="BF288" s="46">
        <v>284</v>
      </c>
      <c r="BG288" s="43" t="str">
        <f>IF($I288&lt;C$14,MIN(Payline!J$5/10,COUNTIF(J286:J288,$BG$1))+MIN(Payline!J$4/10,COUNTIF(J287:J289,$BG$1))+MIN(Payline!J$3/10,COUNTIF(J288:J290,$BG$1)),"")</f>
        <v/>
      </c>
      <c r="BH288" s="43" t="str">
        <f>IF($I288&lt;D$14,MIN(Payline!K$5/10,COUNTIF(K286:K288,$BG$1))+MIN(Payline!K$4/10,COUNTIF(K287:K289,$BG$1))+MIN(Payline!K$3/10,COUNTIF(K288:K290,$BG$1)),"")</f>
        <v/>
      </c>
      <c r="BI288" s="43" t="str">
        <f>IF($I288&lt;E$14,MIN(Payline!L$5/10,COUNTIF(L286:L288,$BG$1))+MIN(Payline!L$4/10,COUNTIF(L287:L289,$BG$1))+MIN(Payline!L$3/10,COUNTIF(L288:L290,$BG$1)),"")</f>
        <v/>
      </c>
      <c r="BJ288" s="43" t="str">
        <f>IF($I288&lt;F$14,MIN(Payline!M$5/10,COUNTIF(M286:M288,$BG$1))+MIN(Payline!M$4/10,COUNTIF(M287:M289,$BG$1))+MIN(Payline!M$3/10,COUNTIF(M288:M290,$BG$1)),"")</f>
        <v/>
      </c>
      <c r="BK288" s="43" t="str">
        <f>IF($I288&lt;G$14,MIN(Payline!N$5/10,COUNTIF(N286:N288,$BG$1))+MIN(Payline!N$4/10,COUNTIF(N287:N289,$BG$1))+MIN(Payline!N$3/10,COUNTIF(N288:N290,$BG$1)),"")</f>
        <v/>
      </c>
      <c r="BL288" s="46">
        <v>284</v>
      </c>
      <c r="BM288" s="43" t="str">
        <f>IF($I288&lt;C$14,MIN(Payline!J$5/10,COUNTIF(J286:J288,$BM$1))+MIN(Payline!J$4/10,COUNTIF(J287:J289,$BM$1))+MIN(Payline!J$3/10,COUNTIF(J288:J290,$BM$1)),"")</f>
        <v/>
      </c>
      <c r="BN288" s="43" t="str">
        <f>IF($I288&lt;D$14,MIN(Payline!K$5/10,COUNTIF(K286:K288,$BM$1))+MIN(Payline!K$4/10,COUNTIF(K287:K289,$BM$1))+MIN(Payline!K$3/10,COUNTIF(K288:K290,$BM$1)),"")</f>
        <v/>
      </c>
      <c r="BO288" s="43" t="str">
        <f>IF($I288&lt;E$14,MIN(Payline!L$5/10,COUNTIF(L286:L288,$BM$1))+MIN(Payline!L$4/10,COUNTIF(L287:L289,$BM$1))+MIN(Payline!L$3/10,COUNTIF(L288:L290,$BM$1)),"")</f>
        <v/>
      </c>
      <c r="BP288" s="43" t="str">
        <f>IF($I288&lt;F$14,MIN(Payline!M$5/10,COUNTIF(M286:M288,$BM$1))+MIN(Payline!M$4/10,COUNTIF(M287:M289,$BM$1))+MIN(Payline!M$3/10,COUNTIF(M288:M290,$BM$1)),"")</f>
        <v/>
      </c>
      <c r="BQ288" s="161" t="str">
        <f>IF($I288&lt;G$14,MIN(Payline!N$5/10,COUNTIF(N286:N288,$BM$1))+MIN(Payline!N$4/10,COUNTIF(N287:N289,$BM$1))+MIN(Payline!N$3/10,COUNTIF(N288:N290,$BM$1)),"")</f>
        <v/>
      </c>
    </row>
    <row r="289" spans="9:69">
      <c r="I289" s="84">
        <v>285</v>
      </c>
      <c r="J289" s="83"/>
      <c r="K289" s="83"/>
      <c r="L289" s="83"/>
      <c r="M289" s="83"/>
      <c r="N289" s="83"/>
      <c r="P289" s="46">
        <v>285</v>
      </c>
      <c r="Q289" s="43" t="str">
        <f>IF($I289&lt;C$14,MIN(Payline!J$5/10,COUNTIF(J287:J289,$Q$1))+MIN(Payline!J$4/10,COUNTIF(J288:J290,$Q$1))+MIN(Payline!J$3/10,COUNTIF(J289:J291,$Q$1)),"")</f>
        <v/>
      </c>
      <c r="R289" s="43" t="str">
        <f>IF($I289&lt;D$14,MIN(Payline!K$5/10,COUNTIF(K287:K289,$Q$1))+MIN(Payline!K$4/10,COUNTIF(K288:K290,$Q$1))+MIN(Payline!K$3/10,COUNTIF(K289:K291,$Q$1)),"")</f>
        <v/>
      </c>
      <c r="S289" s="43" t="str">
        <f>IF($I289&lt;E$14,MIN(Payline!L$5/10,COUNTIF(L287:L289,$Q$1))+MIN(Payline!L$4/10,COUNTIF(L288:L290,$Q$1))+MIN(Payline!L$3/10,COUNTIF(L289:L291,$Q$1)),"")</f>
        <v/>
      </c>
      <c r="T289" s="43" t="str">
        <f>IF($I289&lt;F$14,MIN(Payline!M$5/10,COUNTIF(M287:M289,$Q$1))+MIN(Payline!M$4/10,COUNTIF(M288:M290,$Q$1))+MIN(Payline!M$3/10,COUNTIF(M289:M291,$Q$1)),"")</f>
        <v/>
      </c>
      <c r="U289" s="43" t="str">
        <f>IF($I289&lt;G$14,MIN(Payline!N$5/10,COUNTIF(N287:N289,$Q$1))+MIN(Payline!N$4/10,COUNTIF(N288:N290,$Q$1))+MIN(Payline!N$3/10,COUNTIF(N289:N291,$Q$1)),"")</f>
        <v/>
      </c>
      <c r="V289" s="46">
        <v>285</v>
      </c>
      <c r="W289" s="43" t="str">
        <f>IF($I289&lt;C$14,MIN(Payline!J$5/10,COUNTIF(J287:J289,$W$1))+MIN(Payline!J$4/10,COUNTIF(J288:J290,$W$1))+MIN(Payline!J$3/10,COUNTIF(J289:J291,$W$1)),"")</f>
        <v/>
      </c>
      <c r="X289" s="43" t="str">
        <f>IF($I289&lt;D$14,MIN(Payline!K$5/10,COUNTIF(K287:K289,$W$1))+MIN(Payline!K$4/10,COUNTIF(K288:K290,$W$1))+MIN(Payline!K$3/10,COUNTIF(K289:K291,$W$1)),"")</f>
        <v/>
      </c>
      <c r="Y289" s="43" t="str">
        <f>IF($I289&lt;E$14,MIN(Payline!L$5/10,COUNTIF(L287:L289,$W$1))+MIN(Payline!L$4/10,COUNTIF(L288:L290,$W$1))+MIN(Payline!L$3/10,COUNTIF(L289:L291,$W$1)),"")</f>
        <v/>
      </c>
      <c r="Z289" s="43" t="str">
        <f>IF($I289&lt;F$14,MIN(Payline!M$5/10,COUNTIF(M287:M289,$W$1))+MIN(Payline!M$4/10,COUNTIF(M288:M290,$W$1))+MIN(Payline!M$3/10,COUNTIF(M289:M291,$W$1)),"")</f>
        <v/>
      </c>
      <c r="AA289" s="43" t="str">
        <f>IF($I289&lt;G$14,MIN(Payline!N$5/10,COUNTIF(N287:N289,$W$1))+MIN(Payline!N$4/10,COUNTIF(N288:N290,$W$1))+MIN(Payline!N$3/10,COUNTIF(N289:N291,$W$1)),"")</f>
        <v/>
      </c>
      <c r="AB289" s="46">
        <v>285</v>
      </c>
      <c r="AC289" s="43" t="str">
        <f>IF($I289&lt;C$14,MIN(Payline!J$5/10,COUNTIF(J287:J289,$AC$1))+MIN(Payline!J$4/10,COUNTIF(J288:J290,$AC$1))+MIN(Payline!J$3/10,COUNTIF(J289:J291,$AC$1)),"")</f>
        <v/>
      </c>
      <c r="AD289" s="43" t="str">
        <f>IF($I289&lt;D$14,MIN(Payline!K$5/10,COUNTIF(K287:K289,$AC$1))+MIN(Payline!K$4/10,COUNTIF(K288:K290,$AC$1))+MIN(Payline!K$3/10,COUNTIF(K289:K291,$AC$1)),"")</f>
        <v/>
      </c>
      <c r="AE289" s="43" t="str">
        <f>IF($I289&lt;E$14,MIN(Payline!L$5/10,COUNTIF(L287:L289,$AC$1))+MIN(Payline!L$4/10,COUNTIF(L288:L290,$AC$1))+MIN(Payline!L$3/10,COUNTIF(L289:L291,$AC$1)),"")</f>
        <v/>
      </c>
      <c r="AF289" s="43" t="str">
        <f>IF($I289&lt;F$14,MIN(Payline!M$5/10,COUNTIF(M287:M289,$AC$1))+MIN(Payline!M$4/10,COUNTIF(M288:M290,$AC$1))+MIN(Payline!M$3/10,COUNTIF(M289:M291,$AC$1)),"")</f>
        <v/>
      </c>
      <c r="AG289" s="43" t="str">
        <f>IF($I289&lt;G$14,MIN(Payline!N$5/10,COUNTIF(N287:N289,$AC$1))+MIN(Payline!N$4/10,COUNTIF(N288:N290,$AC$1))+MIN(Payline!N$3/10,COUNTIF(N289:N291,$AC$1)),"")</f>
        <v/>
      </c>
      <c r="AH289" s="46">
        <v>285</v>
      </c>
      <c r="AI289" s="43" t="str">
        <f>IF($I289&lt;C$14,MIN(Payline!J$5/10,COUNTIF(J287:J289,$AI$1))+MIN(Payline!J$4/10,COUNTIF(J288:J290,$AI$1))+MIN(Payline!J$3/10,COUNTIF(J289:J291,$AI$1)),"")</f>
        <v/>
      </c>
      <c r="AJ289" s="43" t="str">
        <f>IF($I289&lt;D$14,MIN(Payline!K$5/10,COUNTIF(K287:K289,$AI$1))+MIN(Payline!K$4/10,COUNTIF(K288:K290,$AI$1))+MIN(Payline!K$3/10,COUNTIF(K289:K291,$AI$1)),"")</f>
        <v/>
      </c>
      <c r="AK289" s="43" t="str">
        <f>IF($I289&lt;E$14,MIN(Payline!L$5/10,COUNTIF(L287:L289,$AI$1))+MIN(Payline!L$4/10,COUNTIF(L288:L290,$AI$1))+MIN(Payline!L$3/10,COUNTIF(L289:L291,$AI$1)),"")</f>
        <v/>
      </c>
      <c r="AL289" s="43" t="str">
        <f>IF($I289&lt;F$14,MIN(Payline!M$5/10,COUNTIF(M287:M289,$AI$1))+MIN(Payline!M$4/10,COUNTIF(M288:M290,$AI$1))+MIN(Payline!M$3/10,COUNTIF(M289:M291,$AI$1)),"")</f>
        <v/>
      </c>
      <c r="AM289" s="43" t="str">
        <f>IF($I289&lt;G$14,MIN(Payline!N$5/10,COUNTIF(N287:N289,$AI$1))+MIN(Payline!N$4/10,COUNTIF(N288:N290,$AI$1))+MIN(Payline!N$3/10,COUNTIF(N289:N291,$AI$1)),"")</f>
        <v/>
      </c>
      <c r="AN289" s="46">
        <v>285</v>
      </c>
      <c r="AO289" s="43" t="str">
        <f>IF($I289&lt;C$14,MIN(Payline!J$5/10,COUNTIF(J287:J289,$AO$1))+MIN(Payline!J$4/10,COUNTIF(J288:J290,$AO$1))+MIN(Payline!J$3/10,COUNTIF(J289:J291,$AO$1)),"")</f>
        <v/>
      </c>
      <c r="AP289" s="43" t="str">
        <f>IF($I289&lt;D$14,MIN(Payline!K$5/10,COUNTIF(K287:K289,$AO$1))+MIN(Payline!K$4/10,COUNTIF(K288:K290,$AO$1))+MIN(Payline!K$3/10,COUNTIF(K289:K291,$AO$1)),"")</f>
        <v/>
      </c>
      <c r="AQ289" s="43" t="str">
        <f>IF($I289&lt;E$14,MIN(Payline!L$5/10,COUNTIF(L287:L289,$AO$1))+MIN(Payline!L$4/10,COUNTIF(L288:L290,$AO$1))+MIN(Payline!L$3/10,COUNTIF(L289:L291,$AO$1)),"")</f>
        <v/>
      </c>
      <c r="AR289" s="43" t="str">
        <f>IF($I289&lt;F$14,MIN(Payline!M$5/10,COUNTIF(M287:M289,$AO$1))+MIN(Payline!M$4/10,COUNTIF(M288:M290,$AO$1))+MIN(Payline!M$3/10,COUNTIF(M289:M291,$AO$1)),"")</f>
        <v/>
      </c>
      <c r="AS289" s="43" t="str">
        <f>IF($I289&lt;G$14,MIN(Payline!N$5/10,COUNTIF(N287:N289,$AO$1))+MIN(Payline!N$4/10,COUNTIF(N288:N290,$AO$1))+MIN(Payline!N$3/10,COUNTIF(N289:N291,$AO$1)),"")</f>
        <v/>
      </c>
      <c r="AT289" s="46">
        <v>285</v>
      </c>
      <c r="AU289" s="43" t="str">
        <f>IF($I289&lt;C$14,MIN(Payline!J$5/10,COUNTIF(J287:J289,$AU$1))+MIN(Payline!J$4/10,COUNTIF(J288:J290,$AU$1))+MIN(Payline!J$3/10,COUNTIF(J289:J291,$AU$1)),"")</f>
        <v/>
      </c>
      <c r="AV289" s="43" t="str">
        <f>IF($I289&lt;D$14,MIN(Payline!K$5/10,COUNTIF(K287:K289,$AU$1))+MIN(Payline!K$4/10,COUNTIF(K288:K290,$AU$1))+MIN(Payline!K$3/10,COUNTIF(K289:K291,$AU$1)),"")</f>
        <v/>
      </c>
      <c r="AW289" s="43" t="str">
        <f>IF($I289&lt;E$14,MIN(Payline!L$5/10,COUNTIF(L287:L289,$AU$1))+MIN(Payline!L$4/10,COUNTIF(L288:L290,$AU$1))+MIN(Payline!L$3/10,COUNTIF(L289:L291,$AU$1)),"")</f>
        <v/>
      </c>
      <c r="AX289" s="43" t="str">
        <f>IF($I289&lt;F$14,MIN(Payline!M$5/10,COUNTIF(M287:M289,$AU$1))+MIN(Payline!M$4/10,COUNTIF(M288:M290,$AU$1))+MIN(Payline!M$3/10,COUNTIF(M289:M291,$AU$1)),"")</f>
        <v/>
      </c>
      <c r="AY289" s="43" t="str">
        <f>IF($I289&lt;G$14,MIN(Payline!N$5/10,COUNTIF(N287:N289,$AU$1))+MIN(Payline!N$4/10,COUNTIF(N288:N290,$AU$1))+MIN(Payline!N$3/10,COUNTIF(N289:N291,$AU$1)),"")</f>
        <v/>
      </c>
      <c r="AZ289" s="46">
        <v>285</v>
      </c>
      <c r="BA289" s="43" t="str">
        <f>IF($I289&lt;C$14,MIN(Payline!J$5/10,COUNTIF(J287:J289,$BA$1))+MIN(Payline!J$4/10,COUNTIF(J288:J290,$BA$1))+MIN(Payline!J$3/10,COUNTIF(J289:J291,$BA$1)),"")</f>
        <v/>
      </c>
      <c r="BB289" s="43" t="str">
        <f>IF($I289&lt;D$14,MIN(Payline!K$5/10,COUNTIF(K287:K289,$BA$1))+MIN(Payline!K$4/10,COUNTIF(K288:K290,$BA$1))+MIN(Payline!K$3/10,COUNTIF(K289:K291,$BA$1)),"")</f>
        <v/>
      </c>
      <c r="BC289" s="43" t="str">
        <f>IF($I289&lt;E$14,MIN(Payline!L$5/10,COUNTIF(L287:L289,$BA$1))+MIN(Payline!L$4/10,COUNTIF(L288:L290,$BA$1))+MIN(Payline!L$3/10,COUNTIF(L289:L291,$BA$1)),"")</f>
        <v/>
      </c>
      <c r="BD289" s="43" t="str">
        <f>IF($I289&lt;F$14,MIN(Payline!M$5/10,COUNTIF(M287:M289,$BA$1))+MIN(Payline!M$4/10,COUNTIF(M288:M290,$BA$1))+MIN(Payline!M$3/10,COUNTIF(M289:M291,$BA$1)),"")</f>
        <v/>
      </c>
      <c r="BE289" s="43" t="str">
        <f>IF($I289&lt;G$14,MIN(Payline!N$5/10,COUNTIF(N287:N289,$BA$1))+MIN(Payline!N$4/10,COUNTIF(N288:N290,$BA$1))+MIN(Payline!N$3/10,COUNTIF(N289:N291,$BA$1)),"")</f>
        <v/>
      </c>
      <c r="BF289" s="46">
        <v>285</v>
      </c>
      <c r="BG289" s="43" t="str">
        <f>IF($I289&lt;C$14,MIN(Payline!J$5/10,COUNTIF(J287:J289,$BG$1))+MIN(Payline!J$4/10,COUNTIF(J288:J290,$BG$1))+MIN(Payline!J$3/10,COUNTIF(J289:J291,$BG$1)),"")</f>
        <v/>
      </c>
      <c r="BH289" s="43" t="str">
        <f>IF($I289&lt;D$14,MIN(Payline!K$5/10,COUNTIF(K287:K289,$BG$1))+MIN(Payline!K$4/10,COUNTIF(K288:K290,$BG$1))+MIN(Payline!K$3/10,COUNTIF(K289:K291,$BG$1)),"")</f>
        <v/>
      </c>
      <c r="BI289" s="43" t="str">
        <f>IF($I289&lt;E$14,MIN(Payline!L$5/10,COUNTIF(L287:L289,$BG$1))+MIN(Payline!L$4/10,COUNTIF(L288:L290,$BG$1))+MIN(Payline!L$3/10,COUNTIF(L289:L291,$BG$1)),"")</f>
        <v/>
      </c>
      <c r="BJ289" s="43" t="str">
        <f>IF($I289&lt;F$14,MIN(Payline!M$5/10,COUNTIF(M287:M289,$BG$1))+MIN(Payline!M$4/10,COUNTIF(M288:M290,$BG$1))+MIN(Payline!M$3/10,COUNTIF(M289:M291,$BG$1)),"")</f>
        <v/>
      </c>
      <c r="BK289" s="43" t="str">
        <f>IF($I289&lt;G$14,MIN(Payline!N$5/10,COUNTIF(N287:N289,$BG$1))+MIN(Payline!N$4/10,COUNTIF(N288:N290,$BG$1))+MIN(Payline!N$3/10,COUNTIF(N289:N291,$BG$1)),"")</f>
        <v/>
      </c>
      <c r="BL289" s="46">
        <v>285</v>
      </c>
      <c r="BM289" s="43" t="str">
        <f>IF($I289&lt;C$14,MIN(Payline!J$5/10,COUNTIF(J287:J289,$BM$1))+MIN(Payline!J$4/10,COUNTIF(J288:J290,$BM$1))+MIN(Payline!J$3/10,COUNTIF(J289:J291,$BM$1)),"")</f>
        <v/>
      </c>
      <c r="BN289" s="43" t="str">
        <f>IF($I289&lt;D$14,MIN(Payline!K$5/10,COUNTIF(K287:K289,$BM$1))+MIN(Payline!K$4/10,COUNTIF(K288:K290,$BM$1))+MIN(Payline!K$3/10,COUNTIF(K289:K291,$BM$1)),"")</f>
        <v/>
      </c>
      <c r="BO289" s="43" t="str">
        <f>IF($I289&lt;E$14,MIN(Payline!L$5/10,COUNTIF(L287:L289,$BM$1))+MIN(Payline!L$4/10,COUNTIF(L288:L290,$BM$1))+MIN(Payline!L$3/10,COUNTIF(L289:L291,$BM$1)),"")</f>
        <v/>
      </c>
      <c r="BP289" s="43" t="str">
        <f>IF($I289&lt;F$14,MIN(Payline!M$5/10,COUNTIF(M287:M289,$BM$1))+MIN(Payline!M$4/10,COUNTIF(M288:M290,$BM$1))+MIN(Payline!M$3/10,COUNTIF(M289:M291,$BM$1)),"")</f>
        <v/>
      </c>
      <c r="BQ289" s="161" t="str">
        <f>IF($I289&lt;G$14,MIN(Payline!N$5/10,COUNTIF(N287:N289,$BM$1))+MIN(Payline!N$4/10,COUNTIF(N288:N290,$BM$1))+MIN(Payline!N$3/10,COUNTIF(N289:N291,$BM$1)),"")</f>
        <v/>
      </c>
    </row>
    <row r="290" spans="9:69">
      <c r="I290" s="84">
        <v>286</v>
      </c>
      <c r="J290" s="83"/>
      <c r="K290" s="83"/>
      <c r="L290" s="83"/>
      <c r="M290" s="83"/>
      <c r="N290" s="83"/>
      <c r="P290" s="46">
        <v>286</v>
      </c>
      <c r="Q290" s="43" t="str">
        <f>IF($I290&lt;C$14,MIN(Payline!J$5/10,COUNTIF(J288:J290,$Q$1))+MIN(Payline!J$4/10,COUNTIF(J289:J291,$Q$1))+MIN(Payline!J$3/10,COUNTIF(J290:J292,$Q$1)),"")</f>
        <v/>
      </c>
      <c r="R290" s="43" t="str">
        <f>IF($I290&lt;D$14,MIN(Payline!K$5/10,COUNTIF(K288:K290,$Q$1))+MIN(Payline!K$4/10,COUNTIF(K289:K291,$Q$1))+MIN(Payline!K$3/10,COUNTIF(K290:K292,$Q$1)),"")</f>
        <v/>
      </c>
      <c r="S290" s="43" t="str">
        <f>IF($I290&lt;E$14,MIN(Payline!L$5/10,COUNTIF(L288:L290,$Q$1))+MIN(Payline!L$4/10,COUNTIF(L289:L291,$Q$1))+MIN(Payline!L$3/10,COUNTIF(L290:L292,$Q$1)),"")</f>
        <v/>
      </c>
      <c r="T290" s="43" t="str">
        <f>IF($I290&lt;F$14,MIN(Payline!M$5/10,COUNTIF(M288:M290,$Q$1))+MIN(Payline!M$4/10,COUNTIF(M289:M291,$Q$1))+MIN(Payline!M$3/10,COUNTIF(M290:M292,$Q$1)),"")</f>
        <v/>
      </c>
      <c r="U290" s="43" t="str">
        <f>IF($I290&lt;G$14,MIN(Payline!N$5/10,COUNTIF(N288:N290,$Q$1))+MIN(Payline!N$4/10,COUNTIF(N289:N291,$Q$1))+MIN(Payline!N$3/10,COUNTIF(N290:N292,$Q$1)),"")</f>
        <v/>
      </c>
      <c r="V290" s="46">
        <v>286</v>
      </c>
      <c r="W290" s="43" t="str">
        <f>IF($I290&lt;C$14,MIN(Payline!J$5/10,COUNTIF(J288:J290,$W$1))+MIN(Payline!J$4/10,COUNTIF(J289:J291,$W$1))+MIN(Payline!J$3/10,COUNTIF(J290:J292,$W$1)),"")</f>
        <v/>
      </c>
      <c r="X290" s="43" t="str">
        <f>IF($I290&lt;D$14,MIN(Payline!K$5/10,COUNTIF(K288:K290,$W$1))+MIN(Payline!K$4/10,COUNTIF(K289:K291,$W$1))+MIN(Payline!K$3/10,COUNTIF(K290:K292,$W$1)),"")</f>
        <v/>
      </c>
      <c r="Y290" s="43" t="str">
        <f>IF($I290&lt;E$14,MIN(Payline!L$5/10,COUNTIF(L288:L290,$W$1))+MIN(Payline!L$4/10,COUNTIF(L289:L291,$W$1))+MIN(Payline!L$3/10,COUNTIF(L290:L292,$W$1)),"")</f>
        <v/>
      </c>
      <c r="Z290" s="43" t="str">
        <f>IF($I290&lt;F$14,MIN(Payline!M$5/10,COUNTIF(M288:M290,$W$1))+MIN(Payline!M$4/10,COUNTIF(M289:M291,$W$1))+MIN(Payline!M$3/10,COUNTIF(M290:M292,$W$1)),"")</f>
        <v/>
      </c>
      <c r="AA290" s="43" t="str">
        <f>IF($I290&lt;G$14,MIN(Payline!N$5/10,COUNTIF(N288:N290,$W$1))+MIN(Payline!N$4/10,COUNTIF(N289:N291,$W$1))+MIN(Payline!N$3/10,COUNTIF(N290:N292,$W$1)),"")</f>
        <v/>
      </c>
      <c r="AB290" s="46">
        <v>286</v>
      </c>
      <c r="AC290" s="43" t="str">
        <f>IF($I290&lt;C$14,MIN(Payline!J$5/10,COUNTIF(J288:J290,$AC$1))+MIN(Payline!J$4/10,COUNTIF(J289:J291,$AC$1))+MIN(Payline!J$3/10,COUNTIF(J290:J292,$AC$1)),"")</f>
        <v/>
      </c>
      <c r="AD290" s="43" t="str">
        <f>IF($I290&lt;D$14,MIN(Payline!K$5/10,COUNTIF(K288:K290,$AC$1))+MIN(Payline!K$4/10,COUNTIF(K289:K291,$AC$1))+MIN(Payline!K$3/10,COUNTIF(K290:K292,$AC$1)),"")</f>
        <v/>
      </c>
      <c r="AE290" s="43" t="str">
        <f>IF($I290&lt;E$14,MIN(Payline!L$5/10,COUNTIF(L288:L290,$AC$1))+MIN(Payline!L$4/10,COUNTIF(L289:L291,$AC$1))+MIN(Payline!L$3/10,COUNTIF(L290:L292,$AC$1)),"")</f>
        <v/>
      </c>
      <c r="AF290" s="43" t="str">
        <f>IF($I290&lt;F$14,MIN(Payline!M$5/10,COUNTIF(M288:M290,$AC$1))+MIN(Payline!M$4/10,COUNTIF(M289:M291,$AC$1))+MIN(Payline!M$3/10,COUNTIF(M290:M292,$AC$1)),"")</f>
        <v/>
      </c>
      <c r="AG290" s="43" t="str">
        <f>IF($I290&lt;G$14,MIN(Payline!N$5/10,COUNTIF(N288:N290,$AC$1))+MIN(Payline!N$4/10,COUNTIF(N289:N291,$AC$1))+MIN(Payline!N$3/10,COUNTIF(N290:N292,$AC$1)),"")</f>
        <v/>
      </c>
      <c r="AH290" s="46">
        <v>286</v>
      </c>
      <c r="AI290" s="43" t="str">
        <f>IF($I290&lt;C$14,MIN(Payline!J$5/10,COUNTIF(J288:J290,$AI$1))+MIN(Payline!J$4/10,COUNTIF(J289:J291,$AI$1))+MIN(Payline!J$3/10,COUNTIF(J290:J292,$AI$1)),"")</f>
        <v/>
      </c>
      <c r="AJ290" s="43" t="str">
        <f>IF($I290&lt;D$14,MIN(Payline!K$5/10,COUNTIF(K288:K290,$AI$1))+MIN(Payline!K$4/10,COUNTIF(K289:K291,$AI$1))+MIN(Payline!K$3/10,COUNTIF(K290:K292,$AI$1)),"")</f>
        <v/>
      </c>
      <c r="AK290" s="43" t="str">
        <f>IF($I290&lt;E$14,MIN(Payline!L$5/10,COUNTIF(L288:L290,$AI$1))+MIN(Payline!L$4/10,COUNTIF(L289:L291,$AI$1))+MIN(Payline!L$3/10,COUNTIF(L290:L292,$AI$1)),"")</f>
        <v/>
      </c>
      <c r="AL290" s="43" t="str">
        <f>IF($I290&lt;F$14,MIN(Payline!M$5/10,COUNTIF(M288:M290,$AI$1))+MIN(Payline!M$4/10,COUNTIF(M289:M291,$AI$1))+MIN(Payline!M$3/10,COUNTIF(M290:M292,$AI$1)),"")</f>
        <v/>
      </c>
      <c r="AM290" s="43" t="str">
        <f>IF($I290&lt;G$14,MIN(Payline!N$5/10,COUNTIF(N288:N290,$AI$1))+MIN(Payline!N$4/10,COUNTIF(N289:N291,$AI$1))+MIN(Payline!N$3/10,COUNTIF(N290:N292,$AI$1)),"")</f>
        <v/>
      </c>
      <c r="AN290" s="46">
        <v>286</v>
      </c>
      <c r="AO290" s="43" t="str">
        <f>IF($I290&lt;C$14,MIN(Payline!J$5/10,COUNTIF(J288:J290,$AO$1))+MIN(Payline!J$4/10,COUNTIF(J289:J291,$AO$1))+MIN(Payline!J$3/10,COUNTIF(J290:J292,$AO$1)),"")</f>
        <v/>
      </c>
      <c r="AP290" s="43" t="str">
        <f>IF($I290&lt;D$14,MIN(Payline!K$5/10,COUNTIF(K288:K290,$AO$1))+MIN(Payline!K$4/10,COUNTIF(K289:K291,$AO$1))+MIN(Payline!K$3/10,COUNTIF(K290:K292,$AO$1)),"")</f>
        <v/>
      </c>
      <c r="AQ290" s="43" t="str">
        <f>IF($I290&lt;E$14,MIN(Payline!L$5/10,COUNTIF(L288:L290,$AO$1))+MIN(Payline!L$4/10,COUNTIF(L289:L291,$AO$1))+MIN(Payline!L$3/10,COUNTIF(L290:L292,$AO$1)),"")</f>
        <v/>
      </c>
      <c r="AR290" s="43" t="str">
        <f>IF($I290&lt;F$14,MIN(Payline!M$5/10,COUNTIF(M288:M290,$AO$1))+MIN(Payline!M$4/10,COUNTIF(M289:M291,$AO$1))+MIN(Payline!M$3/10,COUNTIF(M290:M292,$AO$1)),"")</f>
        <v/>
      </c>
      <c r="AS290" s="43" t="str">
        <f>IF($I290&lt;G$14,MIN(Payline!N$5/10,COUNTIF(N288:N290,$AO$1))+MIN(Payline!N$4/10,COUNTIF(N289:N291,$AO$1))+MIN(Payline!N$3/10,COUNTIF(N290:N292,$AO$1)),"")</f>
        <v/>
      </c>
      <c r="AT290" s="46">
        <v>286</v>
      </c>
      <c r="AU290" s="43" t="str">
        <f>IF($I290&lt;C$14,MIN(Payline!J$5/10,COUNTIF(J288:J290,$AU$1))+MIN(Payline!J$4/10,COUNTIF(J289:J291,$AU$1))+MIN(Payline!J$3/10,COUNTIF(J290:J292,$AU$1)),"")</f>
        <v/>
      </c>
      <c r="AV290" s="43" t="str">
        <f>IF($I290&lt;D$14,MIN(Payline!K$5/10,COUNTIF(K288:K290,$AU$1))+MIN(Payline!K$4/10,COUNTIF(K289:K291,$AU$1))+MIN(Payline!K$3/10,COUNTIF(K290:K292,$AU$1)),"")</f>
        <v/>
      </c>
      <c r="AW290" s="43" t="str">
        <f>IF($I290&lt;E$14,MIN(Payline!L$5/10,COUNTIF(L288:L290,$AU$1))+MIN(Payline!L$4/10,COUNTIF(L289:L291,$AU$1))+MIN(Payline!L$3/10,COUNTIF(L290:L292,$AU$1)),"")</f>
        <v/>
      </c>
      <c r="AX290" s="43" t="str">
        <f>IF($I290&lt;F$14,MIN(Payline!M$5/10,COUNTIF(M288:M290,$AU$1))+MIN(Payline!M$4/10,COUNTIF(M289:M291,$AU$1))+MIN(Payline!M$3/10,COUNTIF(M290:M292,$AU$1)),"")</f>
        <v/>
      </c>
      <c r="AY290" s="43" t="str">
        <f>IF($I290&lt;G$14,MIN(Payline!N$5/10,COUNTIF(N288:N290,$AU$1))+MIN(Payline!N$4/10,COUNTIF(N289:N291,$AU$1))+MIN(Payline!N$3/10,COUNTIF(N290:N292,$AU$1)),"")</f>
        <v/>
      </c>
      <c r="AZ290" s="46">
        <v>286</v>
      </c>
      <c r="BA290" s="43" t="str">
        <f>IF($I290&lt;C$14,MIN(Payline!J$5/10,COUNTIF(J288:J290,$BA$1))+MIN(Payline!J$4/10,COUNTIF(J289:J291,$BA$1))+MIN(Payline!J$3/10,COUNTIF(J290:J292,$BA$1)),"")</f>
        <v/>
      </c>
      <c r="BB290" s="43" t="str">
        <f>IF($I290&lt;D$14,MIN(Payline!K$5/10,COUNTIF(K288:K290,$BA$1))+MIN(Payline!K$4/10,COUNTIF(K289:K291,$BA$1))+MIN(Payline!K$3/10,COUNTIF(K290:K292,$BA$1)),"")</f>
        <v/>
      </c>
      <c r="BC290" s="43" t="str">
        <f>IF($I290&lt;E$14,MIN(Payline!L$5/10,COUNTIF(L288:L290,$BA$1))+MIN(Payline!L$4/10,COUNTIF(L289:L291,$BA$1))+MIN(Payline!L$3/10,COUNTIF(L290:L292,$BA$1)),"")</f>
        <v/>
      </c>
      <c r="BD290" s="43" t="str">
        <f>IF($I290&lt;F$14,MIN(Payline!M$5/10,COUNTIF(M288:M290,$BA$1))+MIN(Payline!M$4/10,COUNTIF(M289:M291,$BA$1))+MIN(Payline!M$3/10,COUNTIF(M290:M292,$BA$1)),"")</f>
        <v/>
      </c>
      <c r="BE290" s="43" t="str">
        <f>IF($I290&lt;G$14,MIN(Payline!N$5/10,COUNTIF(N288:N290,$BA$1))+MIN(Payline!N$4/10,COUNTIF(N289:N291,$BA$1))+MIN(Payline!N$3/10,COUNTIF(N290:N292,$BA$1)),"")</f>
        <v/>
      </c>
      <c r="BF290" s="46">
        <v>286</v>
      </c>
      <c r="BG290" s="43" t="str">
        <f>IF($I290&lt;C$14,MIN(Payline!J$5/10,COUNTIF(J288:J290,$BG$1))+MIN(Payline!J$4/10,COUNTIF(J289:J291,$BG$1))+MIN(Payline!J$3/10,COUNTIF(J290:J292,$BG$1)),"")</f>
        <v/>
      </c>
      <c r="BH290" s="43" t="str">
        <f>IF($I290&lt;D$14,MIN(Payline!K$5/10,COUNTIF(K288:K290,$BG$1))+MIN(Payline!K$4/10,COUNTIF(K289:K291,$BG$1))+MIN(Payline!K$3/10,COUNTIF(K290:K292,$BG$1)),"")</f>
        <v/>
      </c>
      <c r="BI290" s="43" t="str">
        <f>IF($I290&lt;E$14,MIN(Payline!L$5/10,COUNTIF(L288:L290,$BG$1))+MIN(Payline!L$4/10,COUNTIF(L289:L291,$BG$1))+MIN(Payline!L$3/10,COUNTIF(L290:L292,$BG$1)),"")</f>
        <v/>
      </c>
      <c r="BJ290" s="43" t="str">
        <f>IF($I290&lt;F$14,MIN(Payline!M$5/10,COUNTIF(M288:M290,$BG$1))+MIN(Payline!M$4/10,COUNTIF(M289:M291,$BG$1))+MIN(Payline!M$3/10,COUNTIF(M290:M292,$BG$1)),"")</f>
        <v/>
      </c>
      <c r="BK290" s="43" t="str">
        <f>IF($I290&lt;G$14,MIN(Payline!N$5/10,COUNTIF(N288:N290,$BG$1))+MIN(Payline!N$4/10,COUNTIF(N289:N291,$BG$1))+MIN(Payline!N$3/10,COUNTIF(N290:N292,$BG$1)),"")</f>
        <v/>
      </c>
      <c r="BL290" s="46">
        <v>286</v>
      </c>
      <c r="BM290" s="43" t="str">
        <f>IF($I290&lt;C$14,MIN(Payline!J$5/10,COUNTIF(J288:J290,$BM$1))+MIN(Payline!J$4/10,COUNTIF(J289:J291,$BM$1))+MIN(Payline!J$3/10,COUNTIF(J290:J292,$BM$1)),"")</f>
        <v/>
      </c>
      <c r="BN290" s="43" t="str">
        <f>IF($I290&lt;D$14,MIN(Payline!K$5/10,COUNTIF(K288:K290,$BM$1))+MIN(Payline!K$4/10,COUNTIF(K289:K291,$BM$1))+MIN(Payline!K$3/10,COUNTIF(K290:K292,$BM$1)),"")</f>
        <v/>
      </c>
      <c r="BO290" s="43" t="str">
        <f>IF($I290&lt;E$14,MIN(Payline!L$5/10,COUNTIF(L288:L290,$BM$1))+MIN(Payline!L$4/10,COUNTIF(L289:L291,$BM$1))+MIN(Payline!L$3/10,COUNTIF(L290:L292,$BM$1)),"")</f>
        <v/>
      </c>
      <c r="BP290" s="43" t="str">
        <f>IF($I290&lt;F$14,MIN(Payline!M$5/10,COUNTIF(M288:M290,$BM$1))+MIN(Payline!M$4/10,COUNTIF(M289:M291,$BM$1))+MIN(Payline!M$3/10,COUNTIF(M290:M292,$BM$1)),"")</f>
        <v/>
      </c>
      <c r="BQ290" s="161" t="str">
        <f>IF($I290&lt;G$14,MIN(Payline!N$5/10,COUNTIF(N288:N290,$BM$1))+MIN(Payline!N$4/10,COUNTIF(N289:N291,$BM$1))+MIN(Payline!N$3/10,COUNTIF(N290:N292,$BM$1)),"")</f>
        <v/>
      </c>
    </row>
    <row r="291" spans="9:69">
      <c r="I291" s="84">
        <v>287</v>
      </c>
      <c r="J291" s="83"/>
      <c r="K291" s="83"/>
      <c r="L291" s="83"/>
      <c r="M291" s="83"/>
      <c r="N291" s="83"/>
      <c r="P291" s="46">
        <v>287</v>
      </c>
      <c r="Q291" s="43" t="str">
        <f>IF($I291&lt;C$14,MIN(Payline!J$5/10,COUNTIF(J289:J291,$Q$1))+MIN(Payline!J$4/10,COUNTIF(J290:J292,$Q$1))+MIN(Payline!J$3/10,COUNTIF(J291:J293,$Q$1)),"")</f>
        <v/>
      </c>
      <c r="R291" s="43" t="str">
        <f>IF($I291&lt;D$14,MIN(Payline!K$5/10,COUNTIF(K289:K291,$Q$1))+MIN(Payline!K$4/10,COUNTIF(K290:K292,$Q$1))+MIN(Payline!K$3/10,COUNTIF(K291:K293,$Q$1)),"")</f>
        <v/>
      </c>
      <c r="S291" s="43" t="str">
        <f>IF($I291&lt;E$14,MIN(Payline!L$5/10,COUNTIF(L289:L291,$Q$1))+MIN(Payline!L$4/10,COUNTIF(L290:L292,$Q$1))+MIN(Payline!L$3/10,COUNTIF(L291:L293,$Q$1)),"")</f>
        <v/>
      </c>
      <c r="T291" s="43" t="str">
        <f>IF($I291&lt;F$14,MIN(Payline!M$5/10,COUNTIF(M289:M291,$Q$1))+MIN(Payline!M$4/10,COUNTIF(M290:M292,$Q$1))+MIN(Payline!M$3/10,COUNTIF(M291:M293,$Q$1)),"")</f>
        <v/>
      </c>
      <c r="U291" s="43" t="str">
        <f>IF($I291&lt;G$14,MIN(Payline!N$5/10,COUNTIF(N289:N291,$Q$1))+MIN(Payline!N$4/10,COUNTIF(N290:N292,$Q$1))+MIN(Payline!N$3/10,COUNTIF(N291:N293,$Q$1)),"")</f>
        <v/>
      </c>
      <c r="V291" s="46">
        <v>287</v>
      </c>
      <c r="W291" s="43" t="str">
        <f>IF($I291&lt;C$14,MIN(Payline!J$5/10,COUNTIF(J289:J291,$W$1))+MIN(Payline!J$4/10,COUNTIF(J290:J292,$W$1))+MIN(Payline!J$3/10,COUNTIF(J291:J293,$W$1)),"")</f>
        <v/>
      </c>
      <c r="X291" s="43" t="str">
        <f>IF($I291&lt;D$14,MIN(Payline!K$5/10,COUNTIF(K289:K291,$W$1))+MIN(Payline!K$4/10,COUNTIF(K290:K292,$W$1))+MIN(Payline!K$3/10,COUNTIF(K291:K293,$W$1)),"")</f>
        <v/>
      </c>
      <c r="Y291" s="43" t="str">
        <f>IF($I291&lt;E$14,MIN(Payline!L$5/10,COUNTIF(L289:L291,$W$1))+MIN(Payline!L$4/10,COUNTIF(L290:L292,$W$1))+MIN(Payline!L$3/10,COUNTIF(L291:L293,$W$1)),"")</f>
        <v/>
      </c>
      <c r="Z291" s="43" t="str">
        <f>IF($I291&lt;F$14,MIN(Payline!M$5/10,COUNTIF(M289:M291,$W$1))+MIN(Payline!M$4/10,COUNTIF(M290:M292,$W$1))+MIN(Payline!M$3/10,COUNTIF(M291:M293,$W$1)),"")</f>
        <v/>
      </c>
      <c r="AA291" s="43" t="str">
        <f>IF($I291&lt;G$14,MIN(Payline!N$5/10,COUNTIF(N289:N291,$W$1))+MIN(Payline!N$4/10,COUNTIF(N290:N292,$W$1))+MIN(Payline!N$3/10,COUNTIF(N291:N293,$W$1)),"")</f>
        <v/>
      </c>
      <c r="AB291" s="46">
        <v>287</v>
      </c>
      <c r="AC291" s="43" t="str">
        <f>IF($I291&lt;C$14,MIN(Payline!J$5/10,COUNTIF(J289:J291,$AC$1))+MIN(Payline!J$4/10,COUNTIF(J290:J292,$AC$1))+MIN(Payline!J$3/10,COUNTIF(J291:J293,$AC$1)),"")</f>
        <v/>
      </c>
      <c r="AD291" s="43" t="str">
        <f>IF($I291&lt;D$14,MIN(Payline!K$5/10,COUNTIF(K289:K291,$AC$1))+MIN(Payline!K$4/10,COUNTIF(K290:K292,$AC$1))+MIN(Payline!K$3/10,COUNTIF(K291:K293,$AC$1)),"")</f>
        <v/>
      </c>
      <c r="AE291" s="43" t="str">
        <f>IF($I291&lt;E$14,MIN(Payline!L$5/10,COUNTIF(L289:L291,$AC$1))+MIN(Payline!L$4/10,COUNTIF(L290:L292,$AC$1))+MIN(Payline!L$3/10,COUNTIF(L291:L293,$AC$1)),"")</f>
        <v/>
      </c>
      <c r="AF291" s="43" t="str">
        <f>IF($I291&lt;F$14,MIN(Payline!M$5/10,COUNTIF(M289:M291,$AC$1))+MIN(Payline!M$4/10,COUNTIF(M290:M292,$AC$1))+MIN(Payline!M$3/10,COUNTIF(M291:M293,$AC$1)),"")</f>
        <v/>
      </c>
      <c r="AG291" s="43" t="str">
        <f>IF($I291&lt;G$14,MIN(Payline!N$5/10,COUNTIF(N289:N291,$AC$1))+MIN(Payline!N$4/10,COUNTIF(N290:N292,$AC$1))+MIN(Payline!N$3/10,COUNTIF(N291:N293,$AC$1)),"")</f>
        <v/>
      </c>
      <c r="AH291" s="46">
        <v>287</v>
      </c>
      <c r="AI291" s="43" t="str">
        <f>IF($I291&lt;C$14,MIN(Payline!J$5/10,COUNTIF(J289:J291,$AI$1))+MIN(Payline!J$4/10,COUNTIF(J290:J292,$AI$1))+MIN(Payline!J$3/10,COUNTIF(J291:J293,$AI$1)),"")</f>
        <v/>
      </c>
      <c r="AJ291" s="43" t="str">
        <f>IF($I291&lt;D$14,MIN(Payline!K$5/10,COUNTIF(K289:K291,$AI$1))+MIN(Payline!K$4/10,COUNTIF(K290:K292,$AI$1))+MIN(Payline!K$3/10,COUNTIF(K291:K293,$AI$1)),"")</f>
        <v/>
      </c>
      <c r="AK291" s="43" t="str">
        <f>IF($I291&lt;E$14,MIN(Payline!L$5/10,COUNTIF(L289:L291,$AI$1))+MIN(Payline!L$4/10,COUNTIF(L290:L292,$AI$1))+MIN(Payline!L$3/10,COUNTIF(L291:L293,$AI$1)),"")</f>
        <v/>
      </c>
      <c r="AL291" s="43" t="str">
        <f>IF($I291&lt;F$14,MIN(Payline!M$5/10,COUNTIF(M289:M291,$AI$1))+MIN(Payline!M$4/10,COUNTIF(M290:M292,$AI$1))+MIN(Payline!M$3/10,COUNTIF(M291:M293,$AI$1)),"")</f>
        <v/>
      </c>
      <c r="AM291" s="43" t="str">
        <f>IF($I291&lt;G$14,MIN(Payline!N$5/10,COUNTIF(N289:N291,$AI$1))+MIN(Payline!N$4/10,COUNTIF(N290:N292,$AI$1))+MIN(Payline!N$3/10,COUNTIF(N291:N293,$AI$1)),"")</f>
        <v/>
      </c>
      <c r="AN291" s="46">
        <v>287</v>
      </c>
      <c r="AO291" s="43" t="str">
        <f>IF($I291&lt;C$14,MIN(Payline!J$5/10,COUNTIF(J289:J291,$AO$1))+MIN(Payline!J$4/10,COUNTIF(J290:J292,$AO$1))+MIN(Payline!J$3/10,COUNTIF(J291:J293,$AO$1)),"")</f>
        <v/>
      </c>
      <c r="AP291" s="43" t="str">
        <f>IF($I291&lt;D$14,MIN(Payline!K$5/10,COUNTIF(K289:K291,$AO$1))+MIN(Payline!K$4/10,COUNTIF(K290:K292,$AO$1))+MIN(Payline!K$3/10,COUNTIF(K291:K293,$AO$1)),"")</f>
        <v/>
      </c>
      <c r="AQ291" s="43" t="str">
        <f>IF($I291&lt;E$14,MIN(Payline!L$5/10,COUNTIF(L289:L291,$AO$1))+MIN(Payline!L$4/10,COUNTIF(L290:L292,$AO$1))+MIN(Payline!L$3/10,COUNTIF(L291:L293,$AO$1)),"")</f>
        <v/>
      </c>
      <c r="AR291" s="43" t="str">
        <f>IF($I291&lt;F$14,MIN(Payline!M$5/10,COUNTIF(M289:M291,$AO$1))+MIN(Payline!M$4/10,COUNTIF(M290:M292,$AO$1))+MIN(Payline!M$3/10,COUNTIF(M291:M293,$AO$1)),"")</f>
        <v/>
      </c>
      <c r="AS291" s="43" t="str">
        <f>IF($I291&lt;G$14,MIN(Payline!N$5/10,COUNTIF(N289:N291,$AO$1))+MIN(Payline!N$4/10,COUNTIF(N290:N292,$AO$1))+MIN(Payline!N$3/10,COUNTIF(N291:N293,$AO$1)),"")</f>
        <v/>
      </c>
      <c r="AT291" s="46">
        <v>287</v>
      </c>
      <c r="AU291" s="43" t="str">
        <f>IF($I291&lt;C$14,MIN(Payline!J$5/10,COUNTIF(J289:J291,$AU$1))+MIN(Payline!J$4/10,COUNTIF(J290:J292,$AU$1))+MIN(Payline!J$3/10,COUNTIF(J291:J293,$AU$1)),"")</f>
        <v/>
      </c>
      <c r="AV291" s="43" t="str">
        <f>IF($I291&lt;D$14,MIN(Payline!K$5/10,COUNTIF(K289:K291,$AU$1))+MIN(Payline!K$4/10,COUNTIF(K290:K292,$AU$1))+MIN(Payline!K$3/10,COUNTIF(K291:K293,$AU$1)),"")</f>
        <v/>
      </c>
      <c r="AW291" s="43" t="str">
        <f>IF($I291&lt;E$14,MIN(Payline!L$5/10,COUNTIF(L289:L291,$AU$1))+MIN(Payline!L$4/10,COUNTIF(L290:L292,$AU$1))+MIN(Payline!L$3/10,COUNTIF(L291:L293,$AU$1)),"")</f>
        <v/>
      </c>
      <c r="AX291" s="43" t="str">
        <f>IF($I291&lt;F$14,MIN(Payline!M$5/10,COUNTIF(M289:M291,$AU$1))+MIN(Payline!M$4/10,COUNTIF(M290:M292,$AU$1))+MIN(Payline!M$3/10,COUNTIF(M291:M293,$AU$1)),"")</f>
        <v/>
      </c>
      <c r="AY291" s="43" t="str">
        <f>IF($I291&lt;G$14,MIN(Payline!N$5/10,COUNTIF(N289:N291,$AU$1))+MIN(Payline!N$4/10,COUNTIF(N290:N292,$AU$1))+MIN(Payline!N$3/10,COUNTIF(N291:N293,$AU$1)),"")</f>
        <v/>
      </c>
      <c r="AZ291" s="46">
        <v>287</v>
      </c>
      <c r="BA291" s="43" t="str">
        <f>IF($I291&lt;C$14,MIN(Payline!J$5/10,COUNTIF(J289:J291,$BA$1))+MIN(Payline!J$4/10,COUNTIF(J290:J292,$BA$1))+MIN(Payline!J$3/10,COUNTIF(J291:J293,$BA$1)),"")</f>
        <v/>
      </c>
      <c r="BB291" s="43" t="str">
        <f>IF($I291&lt;D$14,MIN(Payline!K$5/10,COUNTIF(K289:K291,$BA$1))+MIN(Payline!K$4/10,COUNTIF(K290:K292,$BA$1))+MIN(Payline!K$3/10,COUNTIF(K291:K293,$BA$1)),"")</f>
        <v/>
      </c>
      <c r="BC291" s="43" t="str">
        <f>IF($I291&lt;E$14,MIN(Payline!L$5/10,COUNTIF(L289:L291,$BA$1))+MIN(Payline!L$4/10,COUNTIF(L290:L292,$BA$1))+MIN(Payline!L$3/10,COUNTIF(L291:L293,$BA$1)),"")</f>
        <v/>
      </c>
      <c r="BD291" s="43" t="str">
        <f>IF($I291&lt;F$14,MIN(Payline!M$5/10,COUNTIF(M289:M291,$BA$1))+MIN(Payline!M$4/10,COUNTIF(M290:M292,$BA$1))+MIN(Payline!M$3/10,COUNTIF(M291:M293,$BA$1)),"")</f>
        <v/>
      </c>
      <c r="BE291" s="43" t="str">
        <f>IF($I291&lt;G$14,MIN(Payline!N$5/10,COUNTIF(N289:N291,$BA$1))+MIN(Payline!N$4/10,COUNTIF(N290:N292,$BA$1))+MIN(Payline!N$3/10,COUNTIF(N291:N293,$BA$1)),"")</f>
        <v/>
      </c>
      <c r="BF291" s="46">
        <v>287</v>
      </c>
      <c r="BG291" s="43" t="str">
        <f>IF($I291&lt;C$14,MIN(Payline!J$5/10,COUNTIF(J289:J291,$BG$1))+MIN(Payline!J$4/10,COUNTIF(J290:J292,$BG$1))+MIN(Payline!J$3/10,COUNTIF(J291:J293,$BG$1)),"")</f>
        <v/>
      </c>
      <c r="BH291" s="43" t="str">
        <f>IF($I291&lt;D$14,MIN(Payline!K$5/10,COUNTIF(K289:K291,$BG$1))+MIN(Payline!K$4/10,COUNTIF(K290:K292,$BG$1))+MIN(Payline!K$3/10,COUNTIF(K291:K293,$BG$1)),"")</f>
        <v/>
      </c>
      <c r="BI291" s="43" t="str">
        <f>IF($I291&lt;E$14,MIN(Payline!L$5/10,COUNTIF(L289:L291,$BG$1))+MIN(Payline!L$4/10,COUNTIF(L290:L292,$BG$1))+MIN(Payline!L$3/10,COUNTIF(L291:L293,$BG$1)),"")</f>
        <v/>
      </c>
      <c r="BJ291" s="43" t="str">
        <f>IF($I291&lt;F$14,MIN(Payline!M$5/10,COUNTIF(M289:M291,$BG$1))+MIN(Payline!M$4/10,COUNTIF(M290:M292,$BG$1))+MIN(Payline!M$3/10,COUNTIF(M291:M293,$BG$1)),"")</f>
        <v/>
      </c>
      <c r="BK291" s="43" t="str">
        <f>IF($I291&lt;G$14,MIN(Payline!N$5/10,COUNTIF(N289:N291,$BG$1))+MIN(Payline!N$4/10,COUNTIF(N290:N292,$BG$1))+MIN(Payline!N$3/10,COUNTIF(N291:N293,$BG$1)),"")</f>
        <v/>
      </c>
      <c r="BL291" s="46">
        <v>287</v>
      </c>
      <c r="BM291" s="43" t="str">
        <f>IF($I291&lt;C$14,MIN(Payline!J$5/10,COUNTIF(J289:J291,$BM$1))+MIN(Payline!J$4/10,COUNTIF(J290:J292,$BM$1))+MIN(Payline!J$3/10,COUNTIF(J291:J293,$BM$1)),"")</f>
        <v/>
      </c>
      <c r="BN291" s="43" t="str">
        <f>IF($I291&lt;D$14,MIN(Payline!K$5/10,COUNTIF(K289:K291,$BM$1))+MIN(Payline!K$4/10,COUNTIF(K290:K292,$BM$1))+MIN(Payline!K$3/10,COUNTIF(K291:K293,$BM$1)),"")</f>
        <v/>
      </c>
      <c r="BO291" s="43" t="str">
        <f>IF($I291&lt;E$14,MIN(Payline!L$5/10,COUNTIF(L289:L291,$BM$1))+MIN(Payline!L$4/10,COUNTIF(L290:L292,$BM$1))+MIN(Payline!L$3/10,COUNTIF(L291:L293,$BM$1)),"")</f>
        <v/>
      </c>
      <c r="BP291" s="43" t="str">
        <f>IF($I291&lt;F$14,MIN(Payline!M$5/10,COUNTIF(M289:M291,$BM$1))+MIN(Payline!M$4/10,COUNTIF(M290:M292,$BM$1))+MIN(Payline!M$3/10,COUNTIF(M291:M293,$BM$1)),"")</f>
        <v/>
      </c>
      <c r="BQ291" s="161" t="str">
        <f>IF($I291&lt;G$14,MIN(Payline!N$5/10,COUNTIF(N289:N291,$BM$1))+MIN(Payline!N$4/10,COUNTIF(N290:N292,$BM$1))+MIN(Payline!N$3/10,COUNTIF(N291:N293,$BM$1)),"")</f>
        <v/>
      </c>
    </row>
    <row r="292" spans="9:69">
      <c r="I292" s="84">
        <v>288</v>
      </c>
      <c r="J292" s="83"/>
      <c r="K292" s="83"/>
      <c r="L292" s="83"/>
      <c r="M292" s="83"/>
      <c r="N292" s="83"/>
      <c r="P292" s="46">
        <v>288</v>
      </c>
      <c r="Q292" s="43" t="str">
        <f>IF($I292&lt;C$14,MIN(Payline!J$5/10,COUNTIF(J290:J292,$Q$1))+MIN(Payline!J$4/10,COUNTIF(J291:J293,$Q$1))+MIN(Payline!J$3/10,COUNTIF(J292:J294,$Q$1)),"")</f>
        <v/>
      </c>
      <c r="R292" s="43" t="str">
        <f>IF($I292&lt;D$14,MIN(Payline!K$5/10,COUNTIF(K290:K292,$Q$1))+MIN(Payline!K$4/10,COUNTIF(K291:K293,$Q$1))+MIN(Payline!K$3/10,COUNTIF(K292:K294,$Q$1)),"")</f>
        <v/>
      </c>
      <c r="S292" s="43" t="str">
        <f>IF($I292&lt;E$14,MIN(Payline!L$5/10,COUNTIF(L290:L292,$Q$1))+MIN(Payline!L$4/10,COUNTIF(L291:L293,$Q$1))+MIN(Payline!L$3/10,COUNTIF(L292:L294,$Q$1)),"")</f>
        <v/>
      </c>
      <c r="T292" s="43" t="str">
        <f>IF($I292&lt;F$14,MIN(Payline!M$5/10,COUNTIF(M290:M292,$Q$1))+MIN(Payline!M$4/10,COUNTIF(M291:M293,$Q$1))+MIN(Payline!M$3/10,COUNTIF(M292:M294,$Q$1)),"")</f>
        <v/>
      </c>
      <c r="U292" s="43" t="str">
        <f>IF($I292&lt;G$14,MIN(Payline!N$5/10,COUNTIF(N290:N292,$Q$1))+MIN(Payline!N$4/10,COUNTIF(N291:N293,$Q$1))+MIN(Payline!N$3/10,COUNTIF(N292:N294,$Q$1)),"")</f>
        <v/>
      </c>
      <c r="V292" s="46">
        <v>288</v>
      </c>
      <c r="W292" s="43" t="str">
        <f>IF($I292&lt;C$14,MIN(Payline!J$5/10,COUNTIF(J290:J292,$W$1))+MIN(Payline!J$4/10,COUNTIF(J291:J293,$W$1))+MIN(Payline!J$3/10,COUNTIF(J292:J294,$W$1)),"")</f>
        <v/>
      </c>
      <c r="X292" s="43" t="str">
        <f>IF($I292&lt;D$14,MIN(Payline!K$5/10,COUNTIF(K290:K292,$W$1))+MIN(Payline!K$4/10,COUNTIF(K291:K293,$W$1))+MIN(Payline!K$3/10,COUNTIF(K292:K294,$W$1)),"")</f>
        <v/>
      </c>
      <c r="Y292" s="43" t="str">
        <f>IF($I292&lt;E$14,MIN(Payline!L$5/10,COUNTIF(L290:L292,$W$1))+MIN(Payline!L$4/10,COUNTIF(L291:L293,$W$1))+MIN(Payline!L$3/10,COUNTIF(L292:L294,$W$1)),"")</f>
        <v/>
      </c>
      <c r="Z292" s="43" t="str">
        <f>IF($I292&lt;F$14,MIN(Payline!M$5/10,COUNTIF(M290:M292,$W$1))+MIN(Payline!M$4/10,COUNTIF(M291:M293,$W$1))+MIN(Payline!M$3/10,COUNTIF(M292:M294,$W$1)),"")</f>
        <v/>
      </c>
      <c r="AA292" s="43" t="str">
        <f>IF($I292&lt;G$14,MIN(Payline!N$5/10,COUNTIF(N290:N292,$W$1))+MIN(Payline!N$4/10,COUNTIF(N291:N293,$W$1))+MIN(Payline!N$3/10,COUNTIF(N292:N294,$W$1)),"")</f>
        <v/>
      </c>
      <c r="AB292" s="46">
        <v>288</v>
      </c>
      <c r="AC292" s="43" t="str">
        <f>IF($I292&lt;C$14,MIN(Payline!J$5/10,COUNTIF(J290:J292,$AC$1))+MIN(Payline!J$4/10,COUNTIF(J291:J293,$AC$1))+MIN(Payline!J$3/10,COUNTIF(J292:J294,$AC$1)),"")</f>
        <v/>
      </c>
      <c r="AD292" s="43" t="str">
        <f>IF($I292&lt;D$14,MIN(Payline!K$5/10,COUNTIF(K290:K292,$AC$1))+MIN(Payline!K$4/10,COUNTIF(K291:K293,$AC$1))+MIN(Payline!K$3/10,COUNTIF(K292:K294,$AC$1)),"")</f>
        <v/>
      </c>
      <c r="AE292" s="43" t="str">
        <f>IF($I292&lt;E$14,MIN(Payline!L$5/10,COUNTIF(L290:L292,$AC$1))+MIN(Payline!L$4/10,COUNTIF(L291:L293,$AC$1))+MIN(Payline!L$3/10,COUNTIF(L292:L294,$AC$1)),"")</f>
        <v/>
      </c>
      <c r="AF292" s="43" t="str">
        <f>IF($I292&lt;F$14,MIN(Payline!M$5/10,COUNTIF(M290:M292,$AC$1))+MIN(Payline!M$4/10,COUNTIF(M291:M293,$AC$1))+MIN(Payline!M$3/10,COUNTIF(M292:M294,$AC$1)),"")</f>
        <v/>
      </c>
      <c r="AG292" s="43" t="str">
        <f>IF($I292&lt;G$14,MIN(Payline!N$5/10,COUNTIF(N290:N292,$AC$1))+MIN(Payline!N$4/10,COUNTIF(N291:N293,$AC$1))+MIN(Payline!N$3/10,COUNTIF(N292:N294,$AC$1)),"")</f>
        <v/>
      </c>
      <c r="AH292" s="46">
        <v>288</v>
      </c>
      <c r="AI292" s="43" t="str">
        <f>IF($I292&lt;C$14,MIN(Payline!J$5/10,COUNTIF(J290:J292,$AI$1))+MIN(Payline!J$4/10,COUNTIF(J291:J293,$AI$1))+MIN(Payline!J$3/10,COUNTIF(J292:J294,$AI$1)),"")</f>
        <v/>
      </c>
      <c r="AJ292" s="43" t="str">
        <f>IF($I292&lt;D$14,MIN(Payline!K$5/10,COUNTIF(K290:K292,$AI$1))+MIN(Payline!K$4/10,COUNTIF(K291:K293,$AI$1))+MIN(Payline!K$3/10,COUNTIF(K292:K294,$AI$1)),"")</f>
        <v/>
      </c>
      <c r="AK292" s="43" t="str">
        <f>IF($I292&lt;E$14,MIN(Payline!L$5/10,COUNTIF(L290:L292,$AI$1))+MIN(Payline!L$4/10,COUNTIF(L291:L293,$AI$1))+MIN(Payline!L$3/10,COUNTIF(L292:L294,$AI$1)),"")</f>
        <v/>
      </c>
      <c r="AL292" s="43" t="str">
        <f>IF($I292&lt;F$14,MIN(Payline!M$5/10,COUNTIF(M290:M292,$AI$1))+MIN(Payline!M$4/10,COUNTIF(M291:M293,$AI$1))+MIN(Payline!M$3/10,COUNTIF(M292:M294,$AI$1)),"")</f>
        <v/>
      </c>
      <c r="AM292" s="43" t="str">
        <f>IF($I292&lt;G$14,MIN(Payline!N$5/10,COUNTIF(N290:N292,$AI$1))+MIN(Payline!N$4/10,COUNTIF(N291:N293,$AI$1))+MIN(Payline!N$3/10,COUNTIF(N292:N294,$AI$1)),"")</f>
        <v/>
      </c>
      <c r="AN292" s="46">
        <v>288</v>
      </c>
      <c r="AO292" s="43" t="str">
        <f>IF($I292&lt;C$14,MIN(Payline!J$5/10,COUNTIF(J290:J292,$AO$1))+MIN(Payline!J$4/10,COUNTIF(J291:J293,$AO$1))+MIN(Payline!J$3/10,COUNTIF(J292:J294,$AO$1)),"")</f>
        <v/>
      </c>
      <c r="AP292" s="43" t="str">
        <f>IF($I292&lt;D$14,MIN(Payline!K$5/10,COUNTIF(K290:K292,$AO$1))+MIN(Payline!K$4/10,COUNTIF(K291:K293,$AO$1))+MIN(Payline!K$3/10,COUNTIF(K292:K294,$AO$1)),"")</f>
        <v/>
      </c>
      <c r="AQ292" s="43" t="str">
        <f>IF($I292&lt;E$14,MIN(Payline!L$5/10,COUNTIF(L290:L292,$AO$1))+MIN(Payline!L$4/10,COUNTIF(L291:L293,$AO$1))+MIN(Payline!L$3/10,COUNTIF(L292:L294,$AO$1)),"")</f>
        <v/>
      </c>
      <c r="AR292" s="43" t="str">
        <f>IF($I292&lt;F$14,MIN(Payline!M$5/10,COUNTIF(M290:M292,$AO$1))+MIN(Payline!M$4/10,COUNTIF(M291:M293,$AO$1))+MIN(Payline!M$3/10,COUNTIF(M292:M294,$AO$1)),"")</f>
        <v/>
      </c>
      <c r="AS292" s="43" t="str">
        <f>IF($I292&lt;G$14,MIN(Payline!N$5/10,COUNTIF(N290:N292,$AO$1))+MIN(Payline!N$4/10,COUNTIF(N291:N293,$AO$1))+MIN(Payline!N$3/10,COUNTIF(N292:N294,$AO$1)),"")</f>
        <v/>
      </c>
      <c r="AT292" s="46">
        <v>288</v>
      </c>
      <c r="AU292" s="43" t="str">
        <f>IF($I292&lt;C$14,MIN(Payline!J$5/10,COUNTIF(J290:J292,$AU$1))+MIN(Payline!J$4/10,COUNTIF(J291:J293,$AU$1))+MIN(Payline!J$3/10,COUNTIF(J292:J294,$AU$1)),"")</f>
        <v/>
      </c>
      <c r="AV292" s="43" t="str">
        <f>IF($I292&lt;D$14,MIN(Payline!K$5/10,COUNTIF(K290:K292,$AU$1))+MIN(Payline!K$4/10,COUNTIF(K291:K293,$AU$1))+MIN(Payline!K$3/10,COUNTIF(K292:K294,$AU$1)),"")</f>
        <v/>
      </c>
      <c r="AW292" s="43" t="str">
        <f>IF($I292&lt;E$14,MIN(Payline!L$5/10,COUNTIF(L290:L292,$AU$1))+MIN(Payline!L$4/10,COUNTIF(L291:L293,$AU$1))+MIN(Payline!L$3/10,COUNTIF(L292:L294,$AU$1)),"")</f>
        <v/>
      </c>
      <c r="AX292" s="43" t="str">
        <f>IF($I292&lt;F$14,MIN(Payline!M$5/10,COUNTIF(M290:M292,$AU$1))+MIN(Payline!M$4/10,COUNTIF(M291:M293,$AU$1))+MIN(Payline!M$3/10,COUNTIF(M292:M294,$AU$1)),"")</f>
        <v/>
      </c>
      <c r="AY292" s="43" t="str">
        <f>IF($I292&lt;G$14,MIN(Payline!N$5/10,COUNTIF(N290:N292,$AU$1))+MIN(Payline!N$4/10,COUNTIF(N291:N293,$AU$1))+MIN(Payline!N$3/10,COUNTIF(N292:N294,$AU$1)),"")</f>
        <v/>
      </c>
      <c r="AZ292" s="46">
        <v>288</v>
      </c>
      <c r="BA292" s="43" t="str">
        <f>IF($I292&lt;C$14,MIN(Payline!J$5/10,COUNTIF(J290:J292,$BA$1))+MIN(Payline!J$4/10,COUNTIF(J291:J293,$BA$1))+MIN(Payline!J$3/10,COUNTIF(J292:J294,$BA$1)),"")</f>
        <v/>
      </c>
      <c r="BB292" s="43" t="str">
        <f>IF($I292&lt;D$14,MIN(Payline!K$5/10,COUNTIF(K290:K292,$BA$1))+MIN(Payline!K$4/10,COUNTIF(K291:K293,$BA$1))+MIN(Payline!K$3/10,COUNTIF(K292:K294,$BA$1)),"")</f>
        <v/>
      </c>
      <c r="BC292" s="43" t="str">
        <f>IF($I292&lt;E$14,MIN(Payline!L$5/10,COUNTIF(L290:L292,$BA$1))+MIN(Payline!L$4/10,COUNTIF(L291:L293,$BA$1))+MIN(Payline!L$3/10,COUNTIF(L292:L294,$BA$1)),"")</f>
        <v/>
      </c>
      <c r="BD292" s="43" t="str">
        <f>IF($I292&lt;F$14,MIN(Payline!M$5/10,COUNTIF(M290:M292,$BA$1))+MIN(Payline!M$4/10,COUNTIF(M291:M293,$BA$1))+MIN(Payline!M$3/10,COUNTIF(M292:M294,$BA$1)),"")</f>
        <v/>
      </c>
      <c r="BE292" s="43" t="str">
        <f>IF($I292&lt;G$14,MIN(Payline!N$5/10,COUNTIF(N290:N292,$BA$1))+MIN(Payline!N$4/10,COUNTIF(N291:N293,$BA$1))+MIN(Payline!N$3/10,COUNTIF(N292:N294,$BA$1)),"")</f>
        <v/>
      </c>
      <c r="BF292" s="46">
        <v>288</v>
      </c>
      <c r="BG292" s="43" t="str">
        <f>IF($I292&lt;C$14,MIN(Payline!J$5/10,COUNTIF(J290:J292,$BG$1))+MIN(Payline!J$4/10,COUNTIF(J291:J293,$BG$1))+MIN(Payline!J$3/10,COUNTIF(J292:J294,$BG$1)),"")</f>
        <v/>
      </c>
      <c r="BH292" s="43" t="str">
        <f>IF($I292&lt;D$14,MIN(Payline!K$5/10,COUNTIF(K290:K292,$BG$1))+MIN(Payline!K$4/10,COUNTIF(K291:K293,$BG$1))+MIN(Payline!K$3/10,COUNTIF(K292:K294,$BG$1)),"")</f>
        <v/>
      </c>
      <c r="BI292" s="43" t="str">
        <f>IF($I292&lt;E$14,MIN(Payline!L$5/10,COUNTIF(L290:L292,$BG$1))+MIN(Payline!L$4/10,COUNTIF(L291:L293,$BG$1))+MIN(Payline!L$3/10,COUNTIF(L292:L294,$BG$1)),"")</f>
        <v/>
      </c>
      <c r="BJ292" s="43" t="str">
        <f>IF($I292&lt;F$14,MIN(Payline!M$5/10,COUNTIF(M290:M292,$BG$1))+MIN(Payline!M$4/10,COUNTIF(M291:M293,$BG$1))+MIN(Payline!M$3/10,COUNTIF(M292:M294,$BG$1)),"")</f>
        <v/>
      </c>
      <c r="BK292" s="43" t="str">
        <f>IF($I292&lt;G$14,MIN(Payline!N$5/10,COUNTIF(N290:N292,$BG$1))+MIN(Payline!N$4/10,COUNTIF(N291:N293,$BG$1))+MIN(Payline!N$3/10,COUNTIF(N292:N294,$BG$1)),"")</f>
        <v/>
      </c>
      <c r="BL292" s="46">
        <v>288</v>
      </c>
      <c r="BM292" s="43" t="str">
        <f>IF($I292&lt;C$14,MIN(Payline!J$5/10,COUNTIF(J290:J292,$BM$1))+MIN(Payline!J$4/10,COUNTIF(J291:J293,$BM$1))+MIN(Payline!J$3/10,COUNTIF(J292:J294,$BM$1)),"")</f>
        <v/>
      </c>
      <c r="BN292" s="43" t="str">
        <f>IF($I292&lt;D$14,MIN(Payline!K$5/10,COUNTIF(K290:K292,$BM$1))+MIN(Payline!K$4/10,COUNTIF(K291:K293,$BM$1))+MIN(Payline!K$3/10,COUNTIF(K292:K294,$BM$1)),"")</f>
        <v/>
      </c>
      <c r="BO292" s="43" t="str">
        <f>IF($I292&lt;E$14,MIN(Payline!L$5/10,COUNTIF(L290:L292,$BM$1))+MIN(Payline!L$4/10,COUNTIF(L291:L293,$BM$1))+MIN(Payline!L$3/10,COUNTIF(L292:L294,$BM$1)),"")</f>
        <v/>
      </c>
      <c r="BP292" s="43" t="str">
        <f>IF($I292&lt;F$14,MIN(Payline!M$5/10,COUNTIF(M290:M292,$BM$1))+MIN(Payline!M$4/10,COUNTIF(M291:M293,$BM$1))+MIN(Payline!M$3/10,COUNTIF(M292:M294,$BM$1)),"")</f>
        <v/>
      </c>
      <c r="BQ292" s="161" t="str">
        <f>IF($I292&lt;G$14,MIN(Payline!N$5/10,COUNTIF(N290:N292,$BM$1))+MIN(Payline!N$4/10,COUNTIF(N291:N293,$BM$1))+MIN(Payline!N$3/10,COUNTIF(N292:N294,$BM$1)),"")</f>
        <v/>
      </c>
    </row>
    <row r="293" spans="9:69">
      <c r="I293" s="84">
        <v>289</v>
      </c>
      <c r="J293" s="83"/>
      <c r="K293" s="83"/>
      <c r="L293" s="83"/>
      <c r="M293" s="83"/>
      <c r="N293" s="83"/>
      <c r="P293" s="46">
        <v>289</v>
      </c>
      <c r="Q293" s="43" t="str">
        <f>IF($I293&lt;C$14,MIN(Payline!J$5/10,COUNTIF(J291:J293,$Q$1))+MIN(Payline!J$4/10,COUNTIF(J292:J294,$Q$1))+MIN(Payline!J$3/10,COUNTIF(J293:J295,$Q$1)),"")</f>
        <v/>
      </c>
      <c r="R293" s="43" t="str">
        <f>IF($I293&lt;D$14,MIN(Payline!K$5/10,COUNTIF(K291:K293,$Q$1))+MIN(Payline!K$4/10,COUNTIF(K292:K294,$Q$1))+MIN(Payline!K$3/10,COUNTIF(K293:K295,$Q$1)),"")</f>
        <v/>
      </c>
      <c r="S293" s="43" t="str">
        <f>IF($I293&lt;E$14,MIN(Payline!L$5/10,COUNTIF(L291:L293,$Q$1))+MIN(Payline!L$4/10,COUNTIF(L292:L294,$Q$1))+MIN(Payline!L$3/10,COUNTIF(L293:L295,$Q$1)),"")</f>
        <v/>
      </c>
      <c r="T293" s="43" t="str">
        <f>IF($I293&lt;F$14,MIN(Payline!M$5/10,COUNTIF(M291:M293,$Q$1))+MIN(Payline!M$4/10,COUNTIF(M292:M294,$Q$1))+MIN(Payline!M$3/10,COUNTIF(M293:M295,$Q$1)),"")</f>
        <v/>
      </c>
      <c r="U293" s="43" t="str">
        <f>IF($I293&lt;G$14,MIN(Payline!N$5/10,COUNTIF(N291:N293,$Q$1))+MIN(Payline!N$4/10,COUNTIF(N292:N294,$Q$1))+MIN(Payline!N$3/10,COUNTIF(N293:N295,$Q$1)),"")</f>
        <v/>
      </c>
      <c r="V293" s="46">
        <v>289</v>
      </c>
      <c r="W293" s="43" t="str">
        <f>IF($I293&lt;C$14,MIN(Payline!J$5/10,COUNTIF(J291:J293,$W$1))+MIN(Payline!J$4/10,COUNTIF(J292:J294,$W$1))+MIN(Payline!J$3/10,COUNTIF(J293:J295,$W$1)),"")</f>
        <v/>
      </c>
      <c r="X293" s="43" t="str">
        <f>IF($I293&lt;D$14,MIN(Payline!K$5/10,COUNTIF(K291:K293,$W$1))+MIN(Payline!K$4/10,COUNTIF(K292:K294,$W$1))+MIN(Payline!K$3/10,COUNTIF(K293:K295,$W$1)),"")</f>
        <v/>
      </c>
      <c r="Y293" s="43" t="str">
        <f>IF($I293&lt;E$14,MIN(Payline!L$5/10,COUNTIF(L291:L293,$W$1))+MIN(Payline!L$4/10,COUNTIF(L292:L294,$W$1))+MIN(Payline!L$3/10,COUNTIF(L293:L295,$W$1)),"")</f>
        <v/>
      </c>
      <c r="Z293" s="43" t="str">
        <f>IF($I293&lt;F$14,MIN(Payline!M$5/10,COUNTIF(M291:M293,$W$1))+MIN(Payline!M$4/10,COUNTIF(M292:M294,$W$1))+MIN(Payline!M$3/10,COUNTIF(M293:M295,$W$1)),"")</f>
        <v/>
      </c>
      <c r="AA293" s="43" t="str">
        <f>IF($I293&lt;G$14,MIN(Payline!N$5/10,COUNTIF(N291:N293,$W$1))+MIN(Payline!N$4/10,COUNTIF(N292:N294,$W$1))+MIN(Payline!N$3/10,COUNTIF(N293:N295,$W$1)),"")</f>
        <v/>
      </c>
      <c r="AB293" s="46">
        <v>289</v>
      </c>
      <c r="AC293" s="43" t="str">
        <f>IF($I293&lt;C$14,MIN(Payline!J$5/10,COUNTIF(J291:J293,$AC$1))+MIN(Payline!J$4/10,COUNTIF(J292:J294,$AC$1))+MIN(Payline!J$3/10,COUNTIF(J293:J295,$AC$1)),"")</f>
        <v/>
      </c>
      <c r="AD293" s="43" t="str">
        <f>IF($I293&lt;D$14,MIN(Payline!K$5/10,COUNTIF(K291:K293,$AC$1))+MIN(Payline!K$4/10,COUNTIF(K292:K294,$AC$1))+MIN(Payline!K$3/10,COUNTIF(K293:K295,$AC$1)),"")</f>
        <v/>
      </c>
      <c r="AE293" s="43" t="str">
        <f>IF($I293&lt;E$14,MIN(Payline!L$5/10,COUNTIF(L291:L293,$AC$1))+MIN(Payline!L$4/10,COUNTIF(L292:L294,$AC$1))+MIN(Payline!L$3/10,COUNTIF(L293:L295,$AC$1)),"")</f>
        <v/>
      </c>
      <c r="AF293" s="43" t="str">
        <f>IF($I293&lt;F$14,MIN(Payline!M$5/10,COUNTIF(M291:M293,$AC$1))+MIN(Payline!M$4/10,COUNTIF(M292:M294,$AC$1))+MIN(Payline!M$3/10,COUNTIF(M293:M295,$AC$1)),"")</f>
        <v/>
      </c>
      <c r="AG293" s="43" t="str">
        <f>IF($I293&lt;G$14,MIN(Payline!N$5/10,COUNTIF(N291:N293,$AC$1))+MIN(Payline!N$4/10,COUNTIF(N292:N294,$AC$1))+MIN(Payline!N$3/10,COUNTIF(N293:N295,$AC$1)),"")</f>
        <v/>
      </c>
      <c r="AH293" s="46">
        <v>289</v>
      </c>
      <c r="AI293" s="43" t="str">
        <f>IF($I293&lt;C$14,MIN(Payline!J$5/10,COUNTIF(J291:J293,$AI$1))+MIN(Payline!J$4/10,COUNTIF(J292:J294,$AI$1))+MIN(Payline!J$3/10,COUNTIF(J293:J295,$AI$1)),"")</f>
        <v/>
      </c>
      <c r="AJ293" s="43" t="str">
        <f>IF($I293&lt;D$14,MIN(Payline!K$5/10,COUNTIF(K291:K293,$AI$1))+MIN(Payline!K$4/10,COUNTIF(K292:K294,$AI$1))+MIN(Payline!K$3/10,COUNTIF(K293:K295,$AI$1)),"")</f>
        <v/>
      </c>
      <c r="AK293" s="43" t="str">
        <f>IF($I293&lt;E$14,MIN(Payline!L$5/10,COUNTIF(L291:L293,$AI$1))+MIN(Payline!L$4/10,COUNTIF(L292:L294,$AI$1))+MIN(Payline!L$3/10,COUNTIF(L293:L295,$AI$1)),"")</f>
        <v/>
      </c>
      <c r="AL293" s="43" t="str">
        <f>IF($I293&lt;F$14,MIN(Payline!M$5/10,COUNTIF(M291:M293,$AI$1))+MIN(Payline!M$4/10,COUNTIF(M292:M294,$AI$1))+MIN(Payline!M$3/10,COUNTIF(M293:M295,$AI$1)),"")</f>
        <v/>
      </c>
      <c r="AM293" s="43" t="str">
        <f>IF($I293&lt;G$14,MIN(Payline!N$5/10,COUNTIF(N291:N293,$AI$1))+MIN(Payline!N$4/10,COUNTIF(N292:N294,$AI$1))+MIN(Payline!N$3/10,COUNTIF(N293:N295,$AI$1)),"")</f>
        <v/>
      </c>
      <c r="AN293" s="46">
        <v>289</v>
      </c>
      <c r="AO293" s="43" t="str">
        <f>IF($I293&lt;C$14,MIN(Payline!J$5/10,COUNTIF(J291:J293,$AO$1))+MIN(Payline!J$4/10,COUNTIF(J292:J294,$AO$1))+MIN(Payline!J$3/10,COUNTIF(J293:J295,$AO$1)),"")</f>
        <v/>
      </c>
      <c r="AP293" s="43" t="str">
        <f>IF($I293&lt;D$14,MIN(Payline!K$5/10,COUNTIF(K291:K293,$AO$1))+MIN(Payline!K$4/10,COUNTIF(K292:K294,$AO$1))+MIN(Payline!K$3/10,COUNTIF(K293:K295,$AO$1)),"")</f>
        <v/>
      </c>
      <c r="AQ293" s="43" t="str">
        <f>IF($I293&lt;E$14,MIN(Payline!L$5/10,COUNTIF(L291:L293,$AO$1))+MIN(Payline!L$4/10,COUNTIF(L292:L294,$AO$1))+MIN(Payline!L$3/10,COUNTIF(L293:L295,$AO$1)),"")</f>
        <v/>
      </c>
      <c r="AR293" s="43" t="str">
        <f>IF($I293&lt;F$14,MIN(Payline!M$5/10,COUNTIF(M291:M293,$AO$1))+MIN(Payline!M$4/10,COUNTIF(M292:M294,$AO$1))+MIN(Payline!M$3/10,COUNTIF(M293:M295,$AO$1)),"")</f>
        <v/>
      </c>
      <c r="AS293" s="43" t="str">
        <f>IF($I293&lt;G$14,MIN(Payline!N$5/10,COUNTIF(N291:N293,$AO$1))+MIN(Payline!N$4/10,COUNTIF(N292:N294,$AO$1))+MIN(Payline!N$3/10,COUNTIF(N293:N295,$AO$1)),"")</f>
        <v/>
      </c>
      <c r="AT293" s="46">
        <v>289</v>
      </c>
      <c r="AU293" s="43" t="str">
        <f>IF($I293&lt;C$14,MIN(Payline!J$5/10,COUNTIF(J291:J293,$AU$1))+MIN(Payline!J$4/10,COUNTIF(J292:J294,$AU$1))+MIN(Payline!J$3/10,COUNTIF(J293:J295,$AU$1)),"")</f>
        <v/>
      </c>
      <c r="AV293" s="43" t="str">
        <f>IF($I293&lt;D$14,MIN(Payline!K$5/10,COUNTIF(K291:K293,$AU$1))+MIN(Payline!K$4/10,COUNTIF(K292:K294,$AU$1))+MIN(Payline!K$3/10,COUNTIF(K293:K295,$AU$1)),"")</f>
        <v/>
      </c>
      <c r="AW293" s="43" t="str">
        <f>IF($I293&lt;E$14,MIN(Payline!L$5/10,COUNTIF(L291:L293,$AU$1))+MIN(Payline!L$4/10,COUNTIF(L292:L294,$AU$1))+MIN(Payline!L$3/10,COUNTIF(L293:L295,$AU$1)),"")</f>
        <v/>
      </c>
      <c r="AX293" s="43" t="str">
        <f>IF($I293&lt;F$14,MIN(Payline!M$5/10,COUNTIF(M291:M293,$AU$1))+MIN(Payline!M$4/10,COUNTIF(M292:M294,$AU$1))+MIN(Payline!M$3/10,COUNTIF(M293:M295,$AU$1)),"")</f>
        <v/>
      </c>
      <c r="AY293" s="43" t="str">
        <f>IF($I293&lt;G$14,MIN(Payline!N$5/10,COUNTIF(N291:N293,$AU$1))+MIN(Payline!N$4/10,COUNTIF(N292:N294,$AU$1))+MIN(Payline!N$3/10,COUNTIF(N293:N295,$AU$1)),"")</f>
        <v/>
      </c>
      <c r="AZ293" s="46">
        <v>289</v>
      </c>
      <c r="BA293" s="43" t="str">
        <f>IF($I293&lt;C$14,MIN(Payline!J$5/10,COUNTIF(J291:J293,$BA$1))+MIN(Payline!J$4/10,COUNTIF(J292:J294,$BA$1))+MIN(Payline!J$3/10,COUNTIF(J293:J295,$BA$1)),"")</f>
        <v/>
      </c>
      <c r="BB293" s="43" t="str">
        <f>IF($I293&lt;D$14,MIN(Payline!K$5/10,COUNTIF(K291:K293,$BA$1))+MIN(Payline!K$4/10,COUNTIF(K292:K294,$BA$1))+MIN(Payline!K$3/10,COUNTIF(K293:K295,$BA$1)),"")</f>
        <v/>
      </c>
      <c r="BC293" s="43" t="str">
        <f>IF($I293&lt;E$14,MIN(Payline!L$5/10,COUNTIF(L291:L293,$BA$1))+MIN(Payline!L$4/10,COUNTIF(L292:L294,$BA$1))+MIN(Payline!L$3/10,COUNTIF(L293:L295,$BA$1)),"")</f>
        <v/>
      </c>
      <c r="BD293" s="43" t="str">
        <f>IF($I293&lt;F$14,MIN(Payline!M$5/10,COUNTIF(M291:M293,$BA$1))+MIN(Payline!M$4/10,COUNTIF(M292:M294,$BA$1))+MIN(Payline!M$3/10,COUNTIF(M293:M295,$BA$1)),"")</f>
        <v/>
      </c>
      <c r="BE293" s="43" t="str">
        <f>IF($I293&lt;G$14,MIN(Payline!N$5/10,COUNTIF(N291:N293,$BA$1))+MIN(Payline!N$4/10,COUNTIF(N292:N294,$BA$1))+MIN(Payline!N$3/10,COUNTIF(N293:N295,$BA$1)),"")</f>
        <v/>
      </c>
      <c r="BF293" s="46">
        <v>289</v>
      </c>
      <c r="BG293" s="43" t="str">
        <f>IF($I293&lt;C$14,MIN(Payline!J$5/10,COUNTIF(J291:J293,$BG$1))+MIN(Payline!J$4/10,COUNTIF(J292:J294,$BG$1))+MIN(Payline!J$3/10,COUNTIF(J293:J295,$BG$1)),"")</f>
        <v/>
      </c>
      <c r="BH293" s="43" t="str">
        <f>IF($I293&lt;D$14,MIN(Payline!K$5/10,COUNTIF(K291:K293,$BG$1))+MIN(Payline!K$4/10,COUNTIF(K292:K294,$BG$1))+MIN(Payline!K$3/10,COUNTIF(K293:K295,$BG$1)),"")</f>
        <v/>
      </c>
      <c r="BI293" s="43" t="str">
        <f>IF($I293&lt;E$14,MIN(Payline!L$5/10,COUNTIF(L291:L293,$BG$1))+MIN(Payline!L$4/10,COUNTIF(L292:L294,$BG$1))+MIN(Payline!L$3/10,COUNTIF(L293:L295,$BG$1)),"")</f>
        <v/>
      </c>
      <c r="BJ293" s="43" t="str">
        <f>IF($I293&lt;F$14,MIN(Payline!M$5/10,COUNTIF(M291:M293,$BG$1))+MIN(Payline!M$4/10,COUNTIF(M292:M294,$BG$1))+MIN(Payline!M$3/10,COUNTIF(M293:M295,$BG$1)),"")</f>
        <v/>
      </c>
      <c r="BK293" s="43" t="str">
        <f>IF($I293&lt;G$14,MIN(Payline!N$5/10,COUNTIF(N291:N293,$BG$1))+MIN(Payline!N$4/10,COUNTIF(N292:N294,$BG$1))+MIN(Payline!N$3/10,COUNTIF(N293:N295,$BG$1)),"")</f>
        <v/>
      </c>
      <c r="BL293" s="46">
        <v>289</v>
      </c>
      <c r="BM293" s="43" t="str">
        <f>IF($I293&lt;C$14,MIN(Payline!J$5/10,COUNTIF(J291:J293,$BM$1))+MIN(Payline!J$4/10,COUNTIF(J292:J294,$BM$1))+MIN(Payline!J$3/10,COUNTIF(J293:J295,$BM$1)),"")</f>
        <v/>
      </c>
      <c r="BN293" s="43" t="str">
        <f>IF($I293&lt;D$14,MIN(Payline!K$5/10,COUNTIF(K291:K293,$BM$1))+MIN(Payline!K$4/10,COUNTIF(K292:K294,$BM$1))+MIN(Payline!K$3/10,COUNTIF(K293:K295,$BM$1)),"")</f>
        <v/>
      </c>
      <c r="BO293" s="43" t="str">
        <f>IF($I293&lt;E$14,MIN(Payline!L$5/10,COUNTIF(L291:L293,$BM$1))+MIN(Payline!L$4/10,COUNTIF(L292:L294,$BM$1))+MIN(Payline!L$3/10,COUNTIF(L293:L295,$BM$1)),"")</f>
        <v/>
      </c>
      <c r="BP293" s="43" t="str">
        <f>IF($I293&lt;F$14,MIN(Payline!M$5/10,COUNTIF(M291:M293,$BM$1))+MIN(Payline!M$4/10,COUNTIF(M292:M294,$BM$1))+MIN(Payline!M$3/10,COUNTIF(M293:M295,$BM$1)),"")</f>
        <v/>
      </c>
      <c r="BQ293" s="161" t="str">
        <f>IF($I293&lt;G$14,MIN(Payline!N$5/10,COUNTIF(N291:N293,$BM$1))+MIN(Payline!N$4/10,COUNTIF(N292:N294,$BM$1))+MIN(Payline!N$3/10,COUNTIF(N293:N295,$BM$1)),"")</f>
        <v/>
      </c>
    </row>
    <row r="294" spans="9:69">
      <c r="I294" s="84">
        <v>290</v>
      </c>
      <c r="J294" s="83"/>
      <c r="K294" s="83"/>
      <c r="L294" s="83"/>
      <c r="M294" s="83"/>
      <c r="N294" s="83"/>
      <c r="P294" s="46">
        <v>290</v>
      </c>
      <c r="Q294" s="43" t="str">
        <f>IF($I294&lt;C$14,MIN(Payline!J$5/10,COUNTIF(J292:J294,$Q$1))+MIN(Payline!J$4/10,COUNTIF(J293:J295,$Q$1))+MIN(Payline!J$3/10,COUNTIF(J294:J296,$Q$1)),"")</f>
        <v/>
      </c>
      <c r="R294" s="43" t="str">
        <f>IF($I294&lt;D$14,MIN(Payline!K$5/10,COUNTIF(K292:K294,$Q$1))+MIN(Payline!K$4/10,COUNTIF(K293:K295,$Q$1))+MIN(Payline!K$3/10,COUNTIF(K294:K296,$Q$1)),"")</f>
        <v/>
      </c>
      <c r="S294" s="43" t="str">
        <f>IF($I294&lt;E$14,MIN(Payline!L$5/10,COUNTIF(L292:L294,$Q$1))+MIN(Payline!L$4/10,COUNTIF(L293:L295,$Q$1))+MIN(Payline!L$3/10,COUNTIF(L294:L296,$Q$1)),"")</f>
        <v/>
      </c>
      <c r="T294" s="43" t="str">
        <f>IF($I294&lt;F$14,MIN(Payline!M$5/10,COUNTIF(M292:M294,$Q$1))+MIN(Payline!M$4/10,COUNTIF(M293:M295,$Q$1))+MIN(Payline!M$3/10,COUNTIF(M294:M296,$Q$1)),"")</f>
        <v/>
      </c>
      <c r="U294" s="43" t="str">
        <f>IF($I294&lt;G$14,MIN(Payline!N$5/10,COUNTIF(N292:N294,$Q$1))+MIN(Payline!N$4/10,COUNTIF(N293:N295,$Q$1))+MIN(Payline!N$3/10,COUNTIF(N294:N296,$Q$1)),"")</f>
        <v/>
      </c>
      <c r="V294" s="46">
        <v>290</v>
      </c>
      <c r="W294" s="43" t="str">
        <f>IF($I294&lt;C$14,MIN(Payline!J$5/10,COUNTIF(J292:J294,$W$1))+MIN(Payline!J$4/10,COUNTIF(J293:J295,$W$1))+MIN(Payline!J$3/10,COUNTIF(J294:J296,$W$1)),"")</f>
        <v/>
      </c>
      <c r="X294" s="43" t="str">
        <f>IF($I294&lt;D$14,MIN(Payline!K$5/10,COUNTIF(K292:K294,$W$1))+MIN(Payline!K$4/10,COUNTIF(K293:K295,$W$1))+MIN(Payline!K$3/10,COUNTIF(K294:K296,$W$1)),"")</f>
        <v/>
      </c>
      <c r="Y294" s="43" t="str">
        <f>IF($I294&lt;E$14,MIN(Payline!L$5/10,COUNTIF(L292:L294,$W$1))+MIN(Payline!L$4/10,COUNTIF(L293:L295,$W$1))+MIN(Payline!L$3/10,COUNTIF(L294:L296,$W$1)),"")</f>
        <v/>
      </c>
      <c r="Z294" s="43" t="str">
        <f>IF($I294&lt;F$14,MIN(Payline!M$5/10,COUNTIF(M292:M294,$W$1))+MIN(Payline!M$4/10,COUNTIF(M293:M295,$W$1))+MIN(Payline!M$3/10,COUNTIF(M294:M296,$W$1)),"")</f>
        <v/>
      </c>
      <c r="AA294" s="43" t="str">
        <f>IF($I294&lt;G$14,MIN(Payline!N$5/10,COUNTIF(N292:N294,$W$1))+MIN(Payline!N$4/10,COUNTIF(N293:N295,$W$1))+MIN(Payline!N$3/10,COUNTIF(N294:N296,$W$1)),"")</f>
        <v/>
      </c>
      <c r="AB294" s="46">
        <v>290</v>
      </c>
      <c r="AC294" s="43" t="str">
        <f>IF($I294&lt;C$14,MIN(Payline!J$5/10,COUNTIF(J292:J294,$AC$1))+MIN(Payline!J$4/10,COUNTIF(J293:J295,$AC$1))+MIN(Payline!J$3/10,COUNTIF(J294:J296,$AC$1)),"")</f>
        <v/>
      </c>
      <c r="AD294" s="43" t="str">
        <f>IF($I294&lt;D$14,MIN(Payline!K$5/10,COUNTIF(K292:K294,$AC$1))+MIN(Payline!K$4/10,COUNTIF(K293:K295,$AC$1))+MIN(Payline!K$3/10,COUNTIF(K294:K296,$AC$1)),"")</f>
        <v/>
      </c>
      <c r="AE294" s="43" t="str">
        <f>IF($I294&lt;E$14,MIN(Payline!L$5/10,COUNTIF(L292:L294,$AC$1))+MIN(Payline!L$4/10,COUNTIF(L293:L295,$AC$1))+MIN(Payline!L$3/10,COUNTIF(L294:L296,$AC$1)),"")</f>
        <v/>
      </c>
      <c r="AF294" s="43" t="str">
        <f>IF($I294&lt;F$14,MIN(Payline!M$5/10,COUNTIF(M292:M294,$AC$1))+MIN(Payline!M$4/10,COUNTIF(M293:M295,$AC$1))+MIN(Payline!M$3/10,COUNTIF(M294:M296,$AC$1)),"")</f>
        <v/>
      </c>
      <c r="AG294" s="43" t="str">
        <f>IF($I294&lt;G$14,MIN(Payline!N$5/10,COUNTIF(N292:N294,$AC$1))+MIN(Payline!N$4/10,COUNTIF(N293:N295,$AC$1))+MIN(Payline!N$3/10,COUNTIF(N294:N296,$AC$1)),"")</f>
        <v/>
      </c>
      <c r="AH294" s="46">
        <v>290</v>
      </c>
      <c r="AI294" s="43" t="str">
        <f>IF($I294&lt;C$14,MIN(Payline!J$5/10,COUNTIF(J292:J294,$AI$1))+MIN(Payline!J$4/10,COUNTIF(J293:J295,$AI$1))+MIN(Payline!J$3/10,COUNTIF(J294:J296,$AI$1)),"")</f>
        <v/>
      </c>
      <c r="AJ294" s="43" t="str">
        <f>IF($I294&lt;D$14,MIN(Payline!K$5/10,COUNTIF(K292:K294,$AI$1))+MIN(Payline!K$4/10,COUNTIF(K293:K295,$AI$1))+MIN(Payline!K$3/10,COUNTIF(K294:K296,$AI$1)),"")</f>
        <v/>
      </c>
      <c r="AK294" s="43" t="str">
        <f>IF($I294&lt;E$14,MIN(Payline!L$5/10,COUNTIF(L292:L294,$AI$1))+MIN(Payline!L$4/10,COUNTIF(L293:L295,$AI$1))+MIN(Payline!L$3/10,COUNTIF(L294:L296,$AI$1)),"")</f>
        <v/>
      </c>
      <c r="AL294" s="43" t="str">
        <f>IF($I294&lt;F$14,MIN(Payline!M$5/10,COUNTIF(M292:M294,$AI$1))+MIN(Payline!M$4/10,COUNTIF(M293:M295,$AI$1))+MIN(Payline!M$3/10,COUNTIF(M294:M296,$AI$1)),"")</f>
        <v/>
      </c>
      <c r="AM294" s="43" t="str">
        <f>IF($I294&lt;G$14,MIN(Payline!N$5/10,COUNTIF(N292:N294,$AI$1))+MIN(Payline!N$4/10,COUNTIF(N293:N295,$AI$1))+MIN(Payline!N$3/10,COUNTIF(N294:N296,$AI$1)),"")</f>
        <v/>
      </c>
      <c r="AN294" s="46">
        <v>290</v>
      </c>
      <c r="AO294" s="43" t="str">
        <f>IF($I294&lt;C$14,MIN(Payline!J$5/10,COUNTIF(J292:J294,$AO$1))+MIN(Payline!J$4/10,COUNTIF(J293:J295,$AO$1))+MIN(Payline!J$3/10,COUNTIF(J294:J296,$AO$1)),"")</f>
        <v/>
      </c>
      <c r="AP294" s="43" t="str">
        <f>IF($I294&lt;D$14,MIN(Payline!K$5/10,COUNTIF(K292:K294,$AO$1))+MIN(Payline!K$4/10,COUNTIF(K293:K295,$AO$1))+MIN(Payline!K$3/10,COUNTIF(K294:K296,$AO$1)),"")</f>
        <v/>
      </c>
      <c r="AQ294" s="43" t="str">
        <f>IF($I294&lt;E$14,MIN(Payline!L$5/10,COUNTIF(L292:L294,$AO$1))+MIN(Payline!L$4/10,COUNTIF(L293:L295,$AO$1))+MIN(Payline!L$3/10,COUNTIF(L294:L296,$AO$1)),"")</f>
        <v/>
      </c>
      <c r="AR294" s="43" t="str">
        <f>IF($I294&lt;F$14,MIN(Payline!M$5/10,COUNTIF(M292:M294,$AO$1))+MIN(Payline!M$4/10,COUNTIF(M293:M295,$AO$1))+MIN(Payline!M$3/10,COUNTIF(M294:M296,$AO$1)),"")</f>
        <v/>
      </c>
      <c r="AS294" s="43" t="str">
        <f>IF($I294&lt;G$14,MIN(Payline!N$5/10,COUNTIF(N292:N294,$AO$1))+MIN(Payline!N$4/10,COUNTIF(N293:N295,$AO$1))+MIN(Payline!N$3/10,COUNTIF(N294:N296,$AO$1)),"")</f>
        <v/>
      </c>
      <c r="AT294" s="46">
        <v>290</v>
      </c>
      <c r="AU294" s="43" t="str">
        <f>IF($I294&lt;C$14,MIN(Payline!J$5/10,COUNTIF(J292:J294,$AU$1))+MIN(Payline!J$4/10,COUNTIF(J293:J295,$AU$1))+MIN(Payline!J$3/10,COUNTIF(J294:J296,$AU$1)),"")</f>
        <v/>
      </c>
      <c r="AV294" s="43" t="str">
        <f>IF($I294&lt;D$14,MIN(Payline!K$5/10,COUNTIF(K292:K294,$AU$1))+MIN(Payline!K$4/10,COUNTIF(K293:K295,$AU$1))+MIN(Payline!K$3/10,COUNTIF(K294:K296,$AU$1)),"")</f>
        <v/>
      </c>
      <c r="AW294" s="43" t="str">
        <f>IF($I294&lt;E$14,MIN(Payline!L$5/10,COUNTIF(L292:L294,$AU$1))+MIN(Payline!L$4/10,COUNTIF(L293:L295,$AU$1))+MIN(Payline!L$3/10,COUNTIF(L294:L296,$AU$1)),"")</f>
        <v/>
      </c>
      <c r="AX294" s="43" t="str">
        <f>IF($I294&lt;F$14,MIN(Payline!M$5/10,COUNTIF(M292:M294,$AU$1))+MIN(Payline!M$4/10,COUNTIF(M293:M295,$AU$1))+MIN(Payline!M$3/10,COUNTIF(M294:M296,$AU$1)),"")</f>
        <v/>
      </c>
      <c r="AY294" s="43" t="str">
        <f>IF($I294&lt;G$14,MIN(Payline!N$5/10,COUNTIF(N292:N294,$AU$1))+MIN(Payline!N$4/10,COUNTIF(N293:N295,$AU$1))+MIN(Payline!N$3/10,COUNTIF(N294:N296,$AU$1)),"")</f>
        <v/>
      </c>
      <c r="AZ294" s="46">
        <v>290</v>
      </c>
      <c r="BA294" s="43" t="str">
        <f>IF($I294&lt;C$14,MIN(Payline!J$5/10,COUNTIF(J292:J294,$BA$1))+MIN(Payline!J$4/10,COUNTIF(J293:J295,$BA$1))+MIN(Payline!J$3/10,COUNTIF(J294:J296,$BA$1)),"")</f>
        <v/>
      </c>
      <c r="BB294" s="43" t="str">
        <f>IF($I294&lt;D$14,MIN(Payline!K$5/10,COUNTIF(K292:K294,$BA$1))+MIN(Payline!K$4/10,COUNTIF(K293:K295,$BA$1))+MIN(Payline!K$3/10,COUNTIF(K294:K296,$BA$1)),"")</f>
        <v/>
      </c>
      <c r="BC294" s="43" t="str">
        <f>IF($I294&lt;E$14,MIN(Payline!L$5/10,COUNTIF(L292:L294,$BA$1))+MIN(Payline!L$4/10,COUNTIF(L293:L295,$BA$1))+MIN(Payline!L$3/10,COUNTIF(L294:L296,$BA$1)),"")</f>
        <v/>
      </c>
      <c r="BD294" s="43" t="str">
        <f>IF($I294&lt;F$14,MIN(Payline!M$5/10,COUNTIF(M292:M294,$BA$1))+MIN(Payline!M$4/10,COUNTIF(M293:M295,$BA$1))+MIN(Payline!M$3/10,COUNTIF(M294:M296,$BA$1)),"")</f>
        <v/>
      </c>
      <c r="BE294" s="43" t="str">
        <f>IF($I294&lt;G$14,MIN(Payline!N$5/10,COUNTIF(N292:N294,$BA$1))+MIN(Payline!N$4/10,COUNTIF(N293:N295,$BA$1))+MIN(Payline!N$3/10,COUNTIF(N294:N296,$BA$1)),"")</f>
        <v/>
      </c>
      <c r="BF294" s="46">
        <v>290</v>
      </c>
      <c r="BG294" s="43" t="str">
        <f>IF($I294&lt;C$14,MIN(Payline!J$5/10,COUNTIF(J292:J294,$BG$1))+MIN(Payline!J$4/10,COUNTIF(J293:J295,$BG$1))+MIN(Payline!J$3/10,COUNTIF(J294:J296,$BG$1)),"")</f>
        <v/>
      </c>
      <c r="BH294" s="43" t="str">
        <f>IF($I294&lt;D$14,MIN(Payline!K$5/10,COUNTIF(K292:K294,$BG$1))+MIN(Payline!K$4/10,COUNTIF(K293:K295,$BG$1))+MIN(Payline!K$3/10,COUNTIF(K294:K296,$BG$1)),"")</f>
        <v/>
      </c>
      <c r="BI294" s="43" t="str">
        <f>IF($I294&lt;E$14,MIN(Payline!L$5/10,COUNTIF(L292:L294,$BG$1))+MIN(Payline!L$4/10,COUNTIF(L293:L295,$BG$1))+MIN(Payline!L$3/10,COUNTIF(L294:L296,$BG$1)),"")</f>
        <v/>
      </c>
      <c r="BJ294" s="43" t="str">
        <f>IF($I294&lt;F$14,MIN(Payline!M$5/10,COUNTIF(M292:M294,$BG$1))+MIN(Payline!M$4/10,COUNTIF(M293:M295,$BG$1))+MIN(Payline!M$3/10,COUNTIF(M294:M296,$BG$1)),"")</f>
        <v/>
      </c>
      <c r="BK294" s="43" t="str">
        <f>IF($I294&lt;G$14,MIN(Payline!N$5/10,COUNTIF(N292:N294,$BG$1))+MIN(Payline!N$4/10,COUNTIF(N293:N295,$BG$1))+MIN(Payline!N$3/10,COUNTIF(N294:N296,$BG$1)),"")</f>
        <v/>
      </c>
      <c r="BL294" s="46">
        <v>290</v>
      </c>
      <c r="BM294" s="43" t="str">
        <f>IF($I294&lt;C$14,MIN(Payline!J$5/10,COUNTIF(J292:J294,$BM$1))+MIN(Payline!J$4/10,COUNTIF(J293:J295,$BM$1))+MIN(Payline!J$3/10,COUNTIF(J294:J296,$BM$1)),"")</f>
        <v/>
      </c>
      <c r="BN294" s="43" t="str">
        <f>IF($I294&lt;D$14,MIN(Payline!K$5/10,COUNTIF(K292:K294,$BM$1))+MIN(Payline!K$4/10,COUNTIF(K293:K295,$BM$1))+MIN(Payline!K$3/10,COUNTIF(K294:K296,$BM$1)),"")</f>
        <v/>
      </c>
      <c r="BO294" s="43" t="str">
        <f>IF($I294&lt;E$14,MIN(Payline!L$5/10,COUNTIF(L292:L294,$BM$1))+MIN(Payline!L$4/10,COUNTIF(L293:L295,$BM$1))+MIN(Payline!L$3/10,COUNTIF(L294:L296,$BM$1)),"")</f>
        <v/>
      </c>
      <c r="BP294" s="43" t="str">
        <f>IF($I294&lt;F$14,MIN(Payline!M$5/10,COUNTIF(M292:M294,$BM$1))+MIN(Payline!M$4/10,COUNTIF(M293:M295,$BM$1))+MIN(Payline!M$3/10,COUNTIF(M294:M296,$BM$1)),"")</f>
        <v/>
      </c>
      <c r="BQ294" s="161" t="str">
        <f>IF($I294&lt;G$14,MIN(Payline!N$5/10,COUNTIF(N292:N294,$BM$1))+MIN(Payline!N$4/10,COUNTIF(N293:N295,$BM$1))+MIN(Payline!N$3/10,COUNTIF(N294:N296,$BM$1)),"")</f>
        <v/>
      </c>
    </row>
    <row r="295" spans="9:69">
      <c r="I295" s="84">
        <v>291</v>
      </c>
      <c r="J295" s="83"/>
      <c r="K295" s="83"/>
      <c r="L295" s="83"/>
      <c r="M295" s="83"/>
      <c r="N295" s="83"/>
      <c r="P295" s="46">
        <v>291</v>
      </c>
      <c r="Q295" s="43" t="str">
        <f>IF($I295&lt;C$14,MIN(Payline!J$5/10,COUNTIF(J293:J295,$Q$1))+MIN(Payline!J$4/10,COUNTIF(J294:J296,$Q$1))+MIN(Payline!J$3/10,COUNTIF(J295:J297,$Q$1)),"")</f>
        <v/>
      </c>
      <c r="R295" s="43" t="str">
        <f>IF($I295&lt;D$14,MIN(Payline!K$5/10,COUNTIF(K293:K295,$Q$1))+MIN(Payline!K$4/10,COUNTIF(K294:K296,$Q$1))+MIN(Payline!K$3/10,COUNTIF(K295:K297,$Q$1)),"")</f>
        <v/>
      </c>
      <c r="S295" s="43" t="str">
        <f>IF($I295&lt;E$14,MIN(Payline!L$5/10,COUNTIF(L293:L295,$Q$1))+MIN(Payline!L$4/10,COUNTIF(L294:L296,$Q$1))+MIN(Payline!L$3/10,COUNTIF(L295:L297,$Q$1)),"")</f>
        <v/>
      </c>
      <c r="T295" s="43" t="str">
        <f>IF($I295&lt;F$14,MIN(Payline!M$5/10,COUNTIF(M293:M295,$Q$1))+MIN(Payline!M$4/10,COUNTIF(M294:M296,$Q$1))+MIN(Payline!M$3/10,COUNTIF(M295:M297,$Q$1)),"")</f>
        <v/>
      </c>
      <c r="U295" s="43" t="str">
        <f>IF($I295&lt;G$14,MIN(Payline!N$5/10,COUNTIF(N293:N295,$Q$1))+MIN(Payline!N$4/10,COUNTIF(N294:N296,$Q$1))+MIN(Payline!N$3/10,COUNTIF(N295:N297,$Q$1)),"")</f>
        <v/>
      </c>
      <c r="V295" s="46">
        <v>291</v>
      </c>
      <c r="W295" s="43" t="str">
        <f>IF($I295&lt;C$14,MIN(Payline!J$5/10,COUNTIF(J293:J295,$W$1))+MIN(Payline!J$4/10,COUNTIF(J294:J296,$W$1))+MIN(Payline!J$3/10,COUNTIF(J295:J297,$W$1)),"")</f>
        <v/>
      </c>
      <c r="X295" s="43" t="str">
        <f>IF($I295&lt;D$14,MIN(Payline!K$5/10,COUNTIF(K293:K295,$W$1))+MIN(Payline!K$4/10,COUNTIF(K294:K296,$W$1))+MIN(Payline!K$3/10,COUNTIF(K295:K297,$W$1)),"")</f>
        <v/>
      </c>
      <c r="Y295" s="43" t="str">
        <f>IF($I295&lt;E$14,MIN(Payline!L$5/10,COUNTIF(L293:L295,$W$1))+MIN(Payline!L$4/10,COUNTIF(L294:L296,$W$1))+MIN(Payline!L$3/10,COUNTIF(L295:L297,$W$1)),"")</f>
        <v/>
      </c>
      <c r="Z295" s="43" t="str">
        <f>IF($I295&lt;F$14,MIN(Payline!M$5/10,COUNTIF(M293:M295,$W$1))+MIN(Payline!M$4/10,COUNTIF(M294:M296,$W$1))+MIN(Payline!M$3/10,COUNTIF(M295:M297,$W$1)),"")</f>
        <v/>
      </c>
      <c r="AA295" s="43" t="str">
        <f>IF($I295&lt;G$14,MIN(Payline!N$5/10,COUNTIF(N293:N295,$W$1))+MIN(Payline!N$4/10,COUNTIF(N294:N296,$W$1))+MIN(Payline!N$3/10,COUNTIF(N295:N297,$W$1)),"")</f>
        <v/>
      </c>
      <c r="AB295" s="46">
        <v>291</v>
      </c>
      <c r="AC295" s="43" t="str">
        <f>IF($I295&lt;C$14,MIN(Payline!J$5/10,COUNTIF(J293:J295,$AC$1))+MIN(Payline!J$4/10,COUNTIF(J294:J296,$AC$1))+MIN(Payline!J$3/10,COUNTIF(J295:J297,$AC$1)),"")</f>
        <v/>
      </c>
      <c r="AD295" s="43" t="str">
        <f>IF($I295&lt;D$14,MIN(Payline!K$5/10,COUNTIF(K293:K295,$AC$1))+MIN(Payline!K$4/10,COUNTIF(K294:K296,$AC$1))+MIN(Payline!K$3/10,COUNTIF(K295:K297,$AC$1)),"")</f>
        <v/>
      </c>
      <c r="AE295" s="43" t="str">
        <f>IF($I295&lt;E$14,MIN(Payline!L$5/10,COUNTIF(L293:L295,$AC$1))+MIN(Payline!L$4/10,COUNTIF(L294:L296,$AC$1))+MIN(Payline!L$3/10,COUNTIF(L295:L297,$AC$1)),"")</f>
        <v/>
      </c>
      <c r="AF295" s="43" t="str">
        <f>IF($I295&lt;F$14,MIN(Payline!M$5/10,COUNTIF(M293:M295,$AC$1))+MIN(Payline!M$4/10,COUNTIF(M294:M296,$AC$1))+MIN(Payline!M$3/10,COUNTIF(M295:M297,$AC$1)),"")</f>
        <v/>
      </c>
      <c r="AG295" s="43" t="str">
        <f>IF($I295&lt;G$14,MIN(Payline!N$5/10,COUNTIF(N293:N295,$AC$1))+MIN(Payline!N$4/10,COUNTIF(N294:N296,$AC$1))+MIN(Payline!N$3/10,COUNTIF(N295:N297,$AC$1)),"")</f>
        <v/>
      </c>
      <c r="AH295" s="46">
        <v>291</v>
      </c>
      <c r="AI295" s="43" t="str">
        <f>IF($I295&lt;C$14,MIN(Payline!J$5/10,COUNTIF(J293:J295,$AI$1))+MIN(Payline!J$4/10,COUNTIF(J294:J296,$AI$1))+MIN(Payline!J$3/10,COUNTIF(J295:J297,$AI$1)),"")</f>
        <v/>
      </c>
      <c r="AJ295" s="43" t="str">
        <f>IF($I295&lt;D$14,MIN(Payline!K$5/10,COUNTIF(K293:K295,$AI$1))+MIN(Payline!K$4/10,COUNTIF(K294:K296,$AI$1))+MIN(Payline!K$3/10,COUNTIF(K295:K297,$AI$1)),"")</f>
        <v/>
      </c>
      <c r="AK295" s="43" t="str">
        <f>IF($I295&lt;E$14,MIN(Payline!L$5/10,COUNTIF(L293:L295,$AI$1))+MIN(Payline!L$4/10,COUNTIF(L294:L296,$AI$1))+MIN(Payline!L$3/10,COUNTIF(L295:L297,$AI$1)),"")</f>
        <v/>
      </c>
      <c r="AL295" s="43" t="str">
        <f>IF($I295&lt;F$14,MIN(Payline!M$5/10,COUNTIF(M293:M295,$AI$1))+MIN(Payline!M$4/10,COUNTIF(M294:M296,$AI$1))+MIN(Payline!M$3/10,COUNTIF(M295:M297,$AI$1)),"")</f>
        <v/>
      </c>
      <c r="AM295" s="43" t="str">
        <f>IF($I295&lt;G$14,MIN(Payline!N$5/10,COUNTIF(N293:N295,$AI$1))+MIN(Payline!N$4/10,COUNTIF(N294:N296,$AI$1))+MIN(Payline!N$3/10,COUNTIF(N295:N297,$AI$1)),"")</f>
        <v/>
      </c>
      <c r="AN295" s="46">
        <v>291</v>
      </c>
      <c r="AO295" s="43" t="str">
        <f>IF($I295&lt;C$14,MIN(Payline!J$5/10,COUNTIF(J293:J295,$AO$1))+MIN(Payline!J$4/10,COUNTIF(J294:J296,$AO$1))+MIN(Payline!J$3/10,COUNTIF(J295:J297,$AO$1)),"")</f>
        <v/>
      </c>
      <c r="AP295" s="43" t="str">
        <f>IF($I295&lt;D$14,MIN(Payline!K$5/10,COUNTIF(K293:K295,$AO$1))+MIN(Payline!K$4/10,COUNTIF(K294:K296,$AO$1))+MIN(Payline!K$3/10,COUNTIF(K295:K297,$AO$1)),"")</f>
        <v/>
      </c>
      <c r="AQ295" s="43" t="str">
        <f>IF($I295&lt;E$14,MIN(Payline!L$5/10,COUNTIF(L293:L295,$AO$1))+MIN(Payline!L$4/10,COUNTIF(L294:L296,$AO$1))+MIN(Payline!L$3/10,COUNTIF(L295:L297,$AO$1)),"")</f>
        <v/>
      </c>
      <c r="AR295" s="43" t="str">
        <f>IF($I295&lt;F$14,MIN(Payline!M$5/10,COUNTIF(M293:M295,$AO$1))+MIN(Payline!M$4/10,COUNTIF(M294:M296,$AO$1))+MIN(Payline!M$3/10,COUNTIF(M295:M297,$AO$1)),"")</f>
        <v/>
      </c>
      <c r="AS295" s="43" t="str">
        <f>IF($I295&lt;G$14,MIN(Payline!N$5/10,COUNTIF(N293:N295,$AO$1))+MIN(Payline!N$4/10,COUNTIF(N294:N296,$AO$1))+MIN(Payline!N$3/10,COUNTIF(N295:N297,$AO$1)),"")</f>
        <v/>
      </c>
      <c r="AT295" s="46">
        <v>291</v>
      </c>
      <c r="AU295" s="43" t="str">
        <f>IF($I295&lt;C$14,MIN(Payline!J$5/10,COUNTIF(J293:J295,$AU$1))+MIN(Payline!J$4/10,COUNTIF(J294:J296,$AU$1))+MIN(Payline!J$3/10,COUNTIF(J295:J297,$AU$1)),"")</f>
        <v/>
      </c>
      <c r="AV295" s="43" t="str">
        <f>IF($I295&lt;D$14,MIN(Payline!K$5/10,COUNTIF(K293:K295,$AU$1))+MIN(Payline!K$4/10,COUNTIF(K294:K296,$AU$1))+MIN(Payline!K$3/10,COUNTIF(K295:K297,$AU$1)),"")</f>
        <v/>
      </c>
      <c r="AW295" s="43" t="str">
        <f>IF($I295&lt;E$14,MIN(Payline!L$5/10,COUNTIF(L293:L295,$AU$1))+MIN(Payline!L$4/10,COUNTIF(L294:L296,$AU$1))+MIN(Payline!L$3/10,COUNTIF(L295:L297,$AU$1)),"")</f>
        <v/>
      </c>
      <c r="AX295" s="43" t="str">
        <f>IF($I295&lt;F$14,MIN(Payline!M$5/10,COUNTIF(M293:M295,$AU$1))+MIN(Payline!M$4/10,COUNTIF(M294:M296,$AU$1))+MIN(Payline!M$3/10,COUNTIF(M295:M297,$AU$1)),"")</f>
        <v/>
      </c>
      <c r="AY295" s="43" t="str">
        <f>IF($I295&lt;G$14,MIN(Payline!N$5/10,COUNTIF(N293:N295,$AU$1))+MIN(Payline!N$4/10,COUNTIF(N294:N296,$AU$1))+MIN(Payline!N$3/10,COUNTIF(N295:N297,$AU$1)),"")</f>
        <v/>
      </c>
      <c r="AZ295" s="46">
        <v>291</v>
      </c>
      <c r="BA295" s="43" t="str">
        <f>IF($I295&lt;C$14,MIN(Payline!J$5/10,COUNTIF(J293:J295,$BA$1))+MIN(Payline!J$4/10,COUNTIF(J294:J296,$BA$1))+MIN(Payline!J$3/10,COUNTIF(J295:J297,$BA$1)),"")</f>
        <v/>
      </c>
      <c r="BB295" s="43" t="str">
        <f>IF($I295&lt;D$14,MIN(Payline!K$5/10,COUNTIF(K293:K295,$BA$1))+MIN(Payline!K$4/10,COUNTIF(K294:K296,$BA$1))+MIN(Payline!K$3/10,COUNTIF(K295:K297,$BA$1)),"")</f>
        <v/>
      </c>
      <c r="BC295" s="43" t="str">
        <f>IF($I295&lt;E$14,MIN(Payline!L$5/10,COUNTIF(L293:L295,$BA$1))+MIN(Payline!L$4/10,COUNTIF(L294:L296,$BA$1))+MIN(Payline!L$3/10,COUNTIF(L295:L297,$BA$1)),"")</f>
        <v/>
      </c>
      <c r="BD295" s="43" t="str">
        <f>IF($I295&lt;F$14,MIN(Payline!M$5/10,COUNTIF(M293:M295,$BA$1))+MIN(Payline!M$4/10,COUNTIF(M294:M296,$BA$1))+MIN(Payline!M$3/10,COUNTIF(M295:M297,$BA$1)),"")</f>
        <v/>
      </c>
      <c r="BE295" s="43" t="str">
        <f>IF($I295&lt;G$14,MIN(Payline!N$5/10,COUNTIF(N293:N295,$BA$1))+MIN(Payline!N$4/10,COUNTIF(N294:N296,$BA$1))+MIN(Payline!N$3/10,COUNTIF(N295:N297,$BA$1)),"")</f>
        <v/>
      </c>
      <c r="BF295" s="46">
        <v>291</v>
      </c>
      <c r="BG295" s="43" t="str">
        <f>IF($I295&lt;C$14,MIN(Payline!J$5/10,COUNTIF(J293:J295,$BG$1))+MIN(Payline!J$4/10,COUNTIF(J294:J296,$BG$1))+MIN(Payline!J$3/10,COUNTIF(J295:J297,$BG$1)),"")</f>
        <v/>
      </c>
      <c r="BH295" s="43" t="str">
        <f>IF($I295&lt;D$14,MIN(Payline!K$5/10,COUNTIF(K293:K295,$BG$1))+MIN(Payline!K$4/10,COUNTIF(K294:K296,$BG$1))+MIN(Payline!K$3/10,COUNTIF(K295:K297,$BG$1)),"")</f>
        <v/>
      </c>
      <c r="BI295" s="43" t="str">
        <f>IF($I295&lt;E$14,MIN(Payline!L$5/10,COUNTIF(L293:L295,$BG$1))+MIN(Payline!L$4/10,COUNTIF(L294:L296,$BG$1))+MIN(Payline!L$3/10,COUNTIF(L295:L297,$BG$1)),"")</f>
        <v/>
      </c>
      <c r="BJ295" s="43" t="str">
        <f>IF($I295&lt;F$14,MIN(Payline!M$5/10,COUNTIF(M293:M295,$BG$1))+MIN(Payline!M$4/10,COUNTIF(M294:M296,$BG$1))+MIN(Payline!M$3/10,COUNTIF(M295:M297,$BG$1)),"")</f>
        <v/>
      </c>
      <c r="BK295" s="43" t="str">
        <f>IF($I295&lt;G$14,MIN(Payline!N$5/10,COUNTIF(N293:N295,$BG$1))+MIN(Payline!N$4/10,COUNTIF(N294:N296,$BG$1))+MIN(Payline!N$3/10,COUNTIF(N295:N297,$BG$1)),"")</f>
        <v/>
      </c>
      <c r="BL295" s="46">
        <v>291</v>
      </c>
      <c r="BM295" s="43" t="str">
        <f>IF($I295&lt;C$14,MIN(Payline!J$5/10,COUNTIF(J293:J295,$BM$1))+MIN(Payline!J$4/10,COUNTIF(J294:J296,$BM$1))+MIN(Payline!J$3/10,COUNTIF(J295:J297,$BM$1)),"")</f>
        <v/>
      </c>
      <c r="BN295" s="43" t="str">
        <f>IF($I295&lt;D$14,MIN(Payline!K$5/10,COUNTIF(K293:K295,$BM$1))+MIN(Payline!K$4/10,COUNTIF(K294:K296,$BM$1))+MIN(Payline!K$3/10,COUNTIF(K295:K297,$BM$1)),"")</f>
        <v/>
      </c>
      <c r="BO295" s="43" t="str">
        <f>IF($I295&lt;E$14,MIN(Payline!L$5/10,COUNTIF(L293:L295,$BM$1))+MIN(Payline!L$4/10,COUNTIF(L294:L296,$BM$1))+MIN(Payline!L$3/10,COUNTIF(L295:L297,$BM$1)),"")</f>
        <v/>
      </c>
      <c r="BP295" s="43" t="str">
        <f>IF($I295&lt;F$14,MIN(Payline!M$5/10,COUNTIF(M293:M295,$BM$1))+MIN(Payline!M$4/10,COUNTIF(M294:M296,$BM$1))+MIN(Payline!M$3/10,COUNTIF(M295:M297,$BM$1)),"")</f>
        <v/>
      </c>
      <c r="BQ295" s="161" t="str">
        <f>IF($I295&lt;G$14,MIN(Payline!N$5/10,COUNTIF(N293:N295,$BM$1))+MIN(Payline!N$4/10,COUNTIF(N294:N296,$BM$1))+MIN(Payline!N$3/10,COUNTIF(N295:N297,$BM$1)),"")</f>
        <v/>
      </c>
    </row>
    <row r="296" spans="9:69">
      <c r="I296" s="84">
        <v>292</v>
      </c>
      <c r="J296" s="83"/>
      <c r="K296" s="83"/>
      <c r="L296" s="83"/>
      <c r="M296" s="83"/>
      <c r="N296" s="83"/>
      <c r="P296" s="46">
        <v>292</v>
      </c>
      <c r="Q296" s="43" t="str">
        <f>IF($I296&lt;C$14,MIN(Payline!J$5/10,COUNTIF(J294:J296,$Q$1))+MIN(Payline!J$4/10,COUNTIF(J295:J297,$Q$1))+MIN(Payline!J$3/10,COUNTIF(J296:J298,$Q$1)),"")</f>
        <v/>
      </c>
      <c r="R296" s="43" t="str">
        <f>IF($I296&lt;D$14,MIN(Payline!K$5/10,COUNTIF(K294:K296,$Q$1))+MIN(Payline!K$4/10,COUNTIF(K295:K297,$Q$1))+MIN(Payline!K$3/10,COUNTIF(K296:K298,$Q$1)),"")</f>
        <v/>
      </c>
      <c r="S296" s="43" t="str">
        <f>IF($I296&lt;E$14,MIN(Payline!L$5/10,COUNTIF(L294:L296,$Q$1))+MIN(Payline!L$4/10,COUNTIF(L295:L297,$Q$1))+MIN(Payline!L$3/10,COUNTIF(L296:L298,$Q$1)),"")</f>
        <v/>
      </c>
      <c r="T296" s="43" t="str">
        <f>IF($I296&lt;F$14,MIN(Payline!M$5/10,COUNTIF(M294:M296,$Q$1))+MIN(Payline!M$4/10,COUNTIF(M295:M297,$Q$1))+MIN(Payline!M$3/10,COUNTIF(M296:M298,$Q$1)),"")</f>
        <v/>
      </c>
      <c r="U296" s="43" t="str">
        <f>IF($I296&lt;G$14,MIN(Payline!N$5/10,COUNTIF(N294:N296,$Q$1))+MIN(Payline!N$4/10,COUNTIF(N295:N297,$Q$1))+MIN(Payline!N$3/10,COUNTIF(N296:N298,$Q$1)),"")</f>
        <v/>
      </c>
      <c r="V296" s="46">
        <v>292</v>
      </c>
      <c r="W296" s="43" t="str">
        <f>IF($I296&lt;C$14,MIN(Payline!J$5/10,COUNTIF(J294:J296,$W$1))+MIN(Payline!J$4/10,COUNTIF(J295:J297,$W$1))+MIN(Payline!J$3/10,COUNTIF(J296:J298,$W$1)),"")</f>
        <v/>
      </c>
      <c r="X296" s="43" t="str">
        <f>IF($I296&lt;D$14,MIN(Payline!K$5/10,COUNTIF(K294:K296,$W$1))+MIN(Payline!K$4/10,COUNTIF(K295:K297,$W$1))+MIN(Payline!K$3/10,COUNTIF(K296:K298,$W$1)),"")</f>
        <v/>
      </c>
      <c r="Y296" s="43" t="str">
        <f>IF($I296&lt;E$14,MIN(Payline!L$5/10,COUNTIF(L294:L296,$W$1))+MIN(Payline!L$4/10,COUNTIF(L295:L297,$W$1))+MIN(Payline!L$3/10,COUNTIF(L296:L298,$W$1)),"")</f>
        <v/>
      </c>
      <c r="Z296" s="43" t="str">
        <f>IF($I296&lt;F$14,MIN(Payline!M$5/10,COUNTIF(M294:M296,$W$1))+MIN(Payline!M$4/10,COUNTIF(M295:M297,$W$1))+MIN(Payline!M$3/10,COUNTIF(M296:M298,$W$1)),"")</f>
        <v/>
      </c>
      <c r="AA296" s="43" t="str">
        <f>IF($I296&lt;G$14,MIN(Payline!N$5/10,COUNTIF(N294:N296,$W$1))+MIN(Payline!N$4/10,COUNTIF(N295:N297,$W$1))+MIN(Payline!N$3/10,COUNTIF(N296:N298,$W$1)),"")</f>
        <v/>
      </c>
      <c r="AB296" s="46">
        <v>292</v>
      </c>
      <c r="AC296" s="43" t="str">
        <f>IF($I296&lt;C$14,MIN(Payline!J$5/10,COUNTIF(J294:J296,$AC$1))+MIN(Payline!J$4/10,COUNTIF(J295:J297,$AC$1))+MIN(Payline!J$3/10,COUNTIF(J296:J298,$AC$1)),"")</f>
        <v/>
      </c>
      <c r="AD296" s="43" t="str">
        <f>IF($I296&lt;D$14,MIN(Payline!K$5/10,COUNTIF(K294:K296,$AC$1))+MIN(Payline!K$4/10,COUNTIF(K295:K297,$AC$1))+MIN(Payline!K$3/10,COUNTIF(K296:K298,$AC$1)),"")</f>
        <v/>
      </c>
      <c r="AE296" s="43" t="str">
        <f>IF($I296&lt;E$14,MIN(Payline!L$5/10,COUNTIF(L294:L296,$AC$1))+MIN(Payline!L$4/10,COUNTIF(L295:L297,$AC$1))+MIN(Payline!L$3/10,COUNTIF(L296:L298,$AC$1)),"")</f>
        <v/>
      </c>
      <c r="AF296" s="43" t="str">
        <f>IF($I296&lt;F$14,MIN(Payline!M$5/10,COUNTIF(M294:M296,$AC$1))+MIN(Payline!M$4/10,COUNTIF(M295:M297,$AC$1))+MIN(Payline!M$3/10,COUNTIF(M296:M298,$AC$1)),"")</f>
        <v/>
      </c>
      <c r="AG296" s="43" t="str">
        <f>IF($I296&lt;G$14,MIN(Payline!N$5/10,COUNTIF(N294:N296,$AC$1))+MIN(Payline!N$4/10,COUNTIF(N295:N297,$AC$1))+MIN(Payline!N$3/10,COUNTIF(N296:N298,$AC$1)),"")</f>
        <v/>
      </c>
      <c r="AH296" s="46">
        <v>292</v>
      </c>
      <c r="AI296" s="43" t="str">
        <f>IF($I296&lt;C$14,MIN(Payline!J$5/10,COUNTIF(J294:J296,$AI$1))+MIN(Payline!J$4/10,COUNTIF(J295:J297,$AI$1))+MIN(Payline!J$3/10,COUNTIF(J296:J298,$AI$1)),"")</f>
        <v/>
      </c>
      <c r="AJ296" s="43" t="str">
        <f>IF($I296&lt;D$14,MIN(Payline!K$5/10,COUNTIF(K294:K296,$AI$1))+MIN(Payline!K$4/10,COUNTIF(K295:K297,$AI$1))+MIN(Payline!K$3/10,COUNTIF(K296:K298,$AI$1)),"")</f>
        <v/>
      </c>
      <c r="AK296" s="43" t="str">
        <f>IF($I296&lt;E$14,MIN(Payline!L$5/10,COUNTIF(L294:L296,$AI$1))+MIN(Payline!L$4/10,COUNTIF(L295:L297,$AI$1))+MIN(Payline!L$3/10,COUNTIF(L296:L298,$AI$1)),"")</f>
        <v/>
      </c>
      <c r="AL296" s="43" t="str">
        <f>IF($I296&lt;F$14,MIN(Payline!M$5/10,COUNTIF(M294:M296,$AI$1))+MIN(Payline!M$4/10,COUNTIF(M295:M297,$AI$1))+MIN(Payline!M$3/10,COUNTIF(M296:M298,$AI$1)),"")</f>
        <v/>
      </c>
      <c r="AM296" s="43" t="str">
        <f>IF($I296&lt;G$14,MIN(Payline!N$5/10,COUNTIF(N294:N296,$AI$1))+MIN(Payline!N$4/10,COUNTIF(N295:N297,$AI$1))+MIN(Payline!N$3/10,COUNTIF(N296:N298,$AI$1)),"")</f>
        <v/>
      </c>
      <c r="AN296" s="46">
        <v>292</v>
      </c>
      <c r="AO296" s="43" t="str">
        <f>IF($I296&lt;C$14,MIN(Payline!J$5/10,COUNTIF(J294:J296,$AO$1))+MIN(Payline!J$4/10,COUNTIF(J295:J297,$AO$1))+MIN(Payline!J$3/10,COUNTIF(J296:J298,$AO$1)),"")</f>
        <v/>
      </c>
      <c r="AP296" s="43" t="str">
        <f>IF($I296&lt;D$14,MIN(Payline!K$5/10,COUNTIF(K294:K296,$AO$1))+MIN(Payline!K$4/10,COUNTIF(K295:K297,$AO$1))+MIN(Payline!K$3/10,COUNTIF(K296:K298,$AO$1)),"")</f>
        <v/>
      </c>
      <c r="AQ296" s="43" t="str">
        <f>IF($I296&lt;E$14,MIN(Payline!L$5/10,COUNTIF(L294:L296,$AO$1))+MIN(Payline!L$4/10,COUNTIF(L295:L297,$AO$1))+MIN(Payline!L$3/10,COUNTIF(L296:L298,$AO$1)),"")</f>
        <v/>
      </c>
      <c r="AR296" s="43" t="str">
        <f>IF($I296&lt;F$14,MIN(Payline!M$5/10,COUNTIF(M294:M296,$AO$1))+MIN(Payline!M$4/10,COUNTIF(M295:M297,$AO$1))+MIN(Payline!M$3/10,COUNTIF(M296:M298,$AO$1)),"")</f>
        <v/>
      </c>
      <c r="AS296" s="43" t="str">
        <f>IF($I296&lt;G$14,MIN(Payline!N$5/10,COUNTIF(N294:N296,$AO$1))+MIN(Payline!N$4/10,COUNTIF(N295:N297,$AO$1))+MIN(Payline!N$3/10,COUNTIF(N296:N298,$AO$1)),"")</f>
        <v/>
      </c>
      <c r="AT296" s="46">
        <v>292</v>
      </c>
      <c r="AU296" s="43" t="str">
        <f>IF($I296&lt;C$14,MIN(Payline!J$5/10,COUNTIF(J294:J296,$AU$1))+MIN(Payline!J$4/10,COUNTIF(J295:J297,$AU$1))+MIN(Payline!J$3/10,COUNTIF(J296:J298,$AU$1)),"")</f>
        <v/>
      </c>
      <c r="AV296" s="43" t="str">
        <f>IF($I296&lt;D$14,MIN(Payline!K$5/10,COUNTIF(K294:K296,$AU$1))+MIN(Payline!K$4/10,COUNTIF(K295:K297,$AU$1))+MIN(Payline!K$3/10,COUNTIF(K296:K298,$AU$1)),"")</f>
        <v/>
      </c>
      <c r="AW296" s="43" t="str">
        <f>IF($I296&lt;E$14,MIN(Payline!L$5/10,COUNTIF(L294:L296,$AU$1))+MIN(Payline!L$4/10,COUNTIF(L295:L297,$AU$1))+MIN(Payline!L$3/10,COUNTIF(L296:L298,$AU$1)),"")</f>
        <v/>
      </c>
      <c r="AX296" s="43" t="str">
        <f>IF($I296&lt;F$14,MIN(Payline!M$5/10,COUNTIF(M294:M296,$AU$1))+MIN(Payline!M$4/10,COUNTIF(M295:M297,$AU$1))+MIN(Payline!M$3/10,COUNTIF(M296:M298,$AU$1)),"")</f>
        <v/>
      </c>
      <c r="AY296" s="43" t="str">
        <f>IF($I296&lt;G$14,MIN(Payline!N$5/10,COUNTIF(N294:N296,$AU$1))+MIN(Payline!N$4/10,COUNTIF(N295:N297,$AU$1))+MIN(Payline!N$3/10,COUNTIF(N296:N298,$AU$1)),"")</f>
        <v/>
      </c>
      <c r="AZ296" s="46">
        <v>292</v>
      </c>
      <c r="BA296" s="43" t="str">
        <f>IF($I296&lt;C$14,MIN(Payline!J$5/10,COUNTIF(J294:J296,$BA$1))+MIN(Payline!J$4/10,COUNTIF(J295:J297,$BA$1))+MIN(Payline!J$3/10,COUNTIF(J296:J298,$BA$1)),"")</f>
        <v/>
      </c>
      <c r="BB296" s="43" t="str">
        <f>IF($I296&lt;D$14,MIN(Payline!K$5/10,COUNTIF(K294:K296,$BA$1))+MIN(Payline!K$4/10,COUNTIF(K295:K297,$BA$1))+MIN(Payline!K$3/10,COUNTIF(K296:K298,$BA$1)),"")</f>
        <v/>
      </c>
      <c r="BC296" s="43" t="str">
        <f>IF($I296&lt;E$14,MIN(Payline!L$5/10,COUNTIF(L294:L296,$BA$1))+MIN(Payline!L$4/10,COUNTIF(L295:L297,$BA$1))+MIN(Payline!L$3/10,COUNTIF(L296:L298,$BA$1)),"")</f>
        <v/>
      </c>
      <c r="BD296" s="43" t="str">
        <f>IF($I296&lt;F$14,MIN(Payline!M$5/10,COUNTIF(M294:M296,$BA$1))+MIN(Payline!M$4/10,COUNTIF(M295:M297,$BA$1))+MIN(Payline!M$3/10,COUNTIF(M296:M298,$BA$1)),"")</f>
        <v/>
      </c>
      <c r="BE296" s="43" t="str">
        <f>IF($I296&lt;G$14,MIN(Payline!N$5/10,COUNTIF(N294:N296,$BA$1))+MIN(Payline!N$4/10,COUNTIF(N295:N297,$BA$1))+MIN(Payline!N$3/10,COUNTIF(N296:N298,$BA$1)),"")</f>
        <v/>
      </c>
      <c r="BF296" s="46">
        <v>292</v>
      </c>
      <c r="BG296" s="43" t="str">
        <f>IF($I296&lt;C$14,MIN(Payline!J$5/10,COUNTIF(J294:J296,$BG$1))+MIN(Payline!J$4/10,COUNTIF(J295:J297,$BG$1))+MIN(Payline!J$3/10,COUNTIF(J296:J298,$BG$1)),"")</f>
        <v/>
      </c>
      <c r="BH296" s="43" t="str">
        <f>IF($I296&lt;D$14,MIN(Payline!K$5/10,COUNTIF(K294:K296,$BG$1))+MIN(Payline!K$4/10,COUNTIF(K295:K297,$BG$1))+MIN(Payline!K$3/10,COUNTIF(K296:K298,$BG$1)),"")</f>
        <v/>
      </c>
      <c r="BI296" s="43" t="str">
        <f>IF($I296&lt;E$14,MIN(Payline!L$5/10,COUNTIF(L294:L296,$BG$1))+MIN(Payline!L$4/10,COUNTIF(L295:L297,$BG$1))+MIN(Payline!L$3/10,COUNTIF(L296:L298,$BG$1)),"")</f>
        <v/>
      </c>
      <c r="BJ296" s="43" t="str">
        <f>IF($I296&lt;F$14,MIN(Payline!M$5/10,COUNTIF(M294:M296,$BG$1))+MIN(Payline!M$4/10,COUNTIF(M295:M297,$BG$1))+MIN(Payline!M$3/10,COUNTIF(M296:M298,$BG$1)),"")</f>
        <v/>
      </c>
      <c r="BK296" s="43" t="str">
        <f>IF($I296&lt;G$14,MIN(Payline!N$5/10,COUNTIF(N294:N296,$BG$1))+MIN(Payline!N$4/10,COUNTIF(N295:N297,$BG$1))+MIN(Payline!N$3/10,COUNTIF(N296:N298,$BG$1)),"")</f>
        <v/>
      </c>
      <c r="BL296" s="46">
        <v>292</v>
      </c>
      <c r="BM296" s="43" t="str">
        <f>IF($I296&lt;C$14,MIN(Payline!J$5/10,COUNTIF(J294:J296,$BM$1))+MIN(Payline!J$4/10,COUNTIF(J295:J297,$BM$1))+MIN(Payline!J$3/10,COUNTIF(J296:J298,$BM$1)),"")</f>
        <v/>
      </c>
      <c r="BN296" s="43" t="str">
        <f>IF($I296&lt;D$14,MIN(Payline!K$5/10,COUNTIF(K294:K296,$BM$1))+MIN(Payline!K$4/10,COUNTIF(K295:K297,$BM$1))+MIN(Payline!K$3/10,COUNTIF(K296:K298,$BM$1)),"")</f>
        <v/>
      </c>
      <c r="BO296" s="43" t="str">
        <f>IF($I296&lt;E$14,MIN(Payline!L$5/10,COUNTIF(L294:L296,$BM$1))+MIN(Payline!L$4/10,COUNTIF(L295:L297,$BM$1))+MIN(Payline!L$3/10,COUNTIF(L296:L298,$BM$1)),"")</f>
        <v/>
      </c>
      <c r="BP296" s="43" t="str">
        <f>IF($I296&lt;F$14,MIN(Payline!M$5/10,COUNTIF(M294:M296,$BM$1))+MIN(Payline!M$4/10,COUNTIF(M295:M297,$BM$1))+MIN(Payline!M$3/10,COUNTIF(M296:M298,$BM$1)),"")</f>
        <v/>
      </c>
      <c r="BQ296" s="161" t="str">
        <f>IF($I296&lt;G$14,MIN(Payline!N$5/10,COUNTIF(N294:N296,$BM$1))+MIN(Payline!N$4/10,COUNTIF(N295:N297,$BM$1))+MIN(Payline!N$3/10,COUNTIF(N296:N298,$BM$1)),"")</f>
        <v/>
      </c>
    </row>
    <row r="297" spans="9:69">
      <c r="I297" s="84">
        <v>293</v>
      </c>
      <c r="J297" s="83"/>
      <c r="K297" s="83"/>
      <c r="L297" s="83"/>
      <c r="M297" s="83"/>
      <c r="N297" s="83"/>
      <c r="P297" s="46">
        <v>293</v>
      </c>
      <c r="Q297" s="43" t="str">
        <f>IF($I297&lt;C$14,MIN(Payline!J$5/10,COUNTIF(J295:J297,$Q$1))+MIN(Payline!J$4/10,COUNTIF(J296:J298,$Q$1))+MIN(Payline!J$3/10,COUNTIF(J297:J299,$Q$1)),"")</f>
        <v/>
      </c>
      <c r="R297" s="43" t="str">
        <f>IF($I297&lt;D$14,MIN(Payline!K$5/10,COUNTIF(K295:K297,$Q$1))+MIN(Payline!K$4/10,COUNTIF(K296:K298,$Q$1))+MIN(Payline!K$3/10,COUNTIF(K297:K299,$Q$1)),"")</f>
        <v/>
      </c>
      <c r="S297" s="43" t="str">
        <f>IF($I297&lt;E$14,MIN(Payline!L$5/10,COUNTIF(L295:L297,$Q$1))+MIN(Payline!L$4/10,COUNTIF(L296:L298,$Q$1))+MIN(Payline!L$3/10,COUNTIF(L297:L299,$Q$1)),"")</f>
        <v/>
      </c>
      <c r="T297" s="43" t="str">
        <f>IF($I297&lt;F$14,MIN(Payline!M$5/10,COUNTIF(M295:M297,$Q$1))+MIN(Payline!M$4/10,COUNTIF(M296:M298,$Q$1))+MIN(Payline!M$3/10,COUNTIF(M297:M299,$Q$1)),"")</f>
        <v/>
      </c>
      <c r="U297" s="43" t="str">
        <f>IF($I297&lt;G$14,MIN(Payline!N$5/10,COUNTIF(N295:N297,$Q$1))+MIN(Payline!N$4/10,COUNTIF(N296:N298,$Q$1))+MIN(Payline!N$3/10,COUNTIF(N297:N299,$Q$1)),"")</f>
        <v/>
      </c>
      <c r="V297" s="46">
        <v>293</v>
      </c>
      <c r="W297" s="43" t="str">
        <f>IF($I297&lt;C$14,MIN(Payline!J$5/10,COUNTIF(J295:J297,$W$1))+MIN(Payline!J$4/10,COUNTIF(J296:J298,$W$1))+MIN(Payline!J$3/10,COUNTIF(J297:J299,$W$1)),"")</f>
        <v/>
      </c>
      <c r="X297" s="43" t="str">
        <f>IF($I297&lt;D$14,MIN(Payline!K$5/10,COUNTIF(K295:K297,$W$1))+MIN(Payline!K$4/10,COUNTIF(K296:K298,$W$1))+MIN(Payline!K$3/10,COUNTIF(K297:K299,$W$1)),"")</f>
        <v/>
      </c>
      <c r="Y297" s="43" t="str">
        <f>IF($I297&lt;E$14,MIN(Payline!L$5/10,COUNTIF(L295:L297,$W$1))+MIN(Payline!L$4/10,COUNTIF(L296:L298,$W$1))+MIN(Payline!L$3/10,COUNTIF(L297:L299,$W$1)),"")</f>
        <v/>
      </c>
      <c r="Z297" s="43" t="str">
        <f>IF($I297&lt;F$14,MIN(Payline!M$5/10,COUNTIF(M295:M297,$W$1))+MIN(Payline!M$4/10,COUNTIF(M296:M298,$W$1))+MIN(Payline!M$3/10,COUNTIF(M297:M299,$W$1)),"")</f>
        <v/>
      </c>
      <c r="AA297" s="43" t="str">
        <f>IF($I297&lt;G$14,MIN(Payline!N$5/10,COUNTIF(N295:N297,$W$1))+MIN(Payline!N$4/10,COUNTIF(N296:N298,$W$1))+MIN(Payline!N$3/10,COUNTIF(N297:N299,$W$1)),"")</f>
        <v/>
      </c>
      <c r="AB297" s="46">
        <v>293</v>
      </c>
      <c r="AC297" s="43" t="str">
        <f>IF($I297&lt;C$14,MIN(Payline!J$5/10,COUNTIF(J295:J297,$AC$1))+MIN(Payline!J$4/10,COUNTIF(J296:J298,$AC$1))+MIN(Payline!J$3/10,COUNTIF(J297:J299,$AC$1)),"")</f>
        <v/>
      </c>
      <c r="AD297" s="43" t="str">
        <f>IF($I297&lt;D$14,MIN(Payline!K$5/10,COUNTIF(K295:K297,$AC$1))+MIN(Payline!K$4/10,COUNTIF(K296:K298,$AC$1))+MIN(Payline!K$3/10,COUNTIF(K297:K299,$AC$1)),"")</f>
        <v/>
      </c>
      <c r="AE297" s="43" t="str">
        <f>IF($I297&lt;E$14,MIN(Payline!L$5/10,COUNTIF(L295:L297,$AC$1))+MIN(Payline!L$4/10,COUNTIF(L296:L298,$AC$1))+MIN(Payline!L$3/10,COUNTIF(L297:L299,$AC$1)),"")</f>
        <v/>
      </c>
      <c r="AF297" s="43" t="str">
        <f>IF($I297&lt;F$14,MIN(Payline!M$5/10,COUNTIF(M295:M297,$AC$1))+MIN(Payline!M$4/10,COUNTIF(M296:M298,$AC$1))+MIN(Payline!M$3/10,COUNTIF(M297:M299,$AC$1)),"")</f>
        <v/>
      </c>
      <c r="AG297" s="43" t="str">
        <f>IF($I297&lt;G$14,MIN(Payline!N$5/10,COUNTIF(N295:N297,$AC$1))+MIN(Payline!N$4/10,COUNTIF(N296:N298,$AC$1))+MIN(Payline!N$3/10,COUNTIF(N297:N299,$AC$1)),"")</f>
        <v/>
      </c>
      <c r="AH297" s="46">
        <v>293</v>
      </c>
      <c r="AI297" s="43" t="str">
        <f>IF($I297&lt;C$14,MIN(Payline!J$5/10,COUNTIF(J295:J297,$AI$1))+MIN(Payline!J$4/10,COUNTIF(J296:J298,$AI$1))+MIN(Payline!J$3/10,COUNTIF(J297:J299,$AI$1)),"")</f>
        <v/>
      </c>
      <c r="AJ297" s="43" t="str">
        <f>IF($I297&lt;D$14,MIN(Payline!K$5/10,COUNTIF(K295:K297,$AI$1))+MIN(Payline!K$4/10,COUNTIF(K296:K298,$AI$1))+MIN(Payline!K$3/10,COUNTIF(K297:K299,$AI$1)),"")</f>
        <v/>
      </c>
      <c r="AK297" s="43" t="str">
        <f>IF($I297&lt;E$14,MIN(Payline!L$5/10,COUNTIF(L295:L297,$AI$1))+MIN(Payline!L$4/10,COUNTIF(L296:L298,$AI$1))+MIN(Payline!L$3/10,COUNTIF(L297:L299,$AI$1)),"")</f>
        <v/>
      </c>
      <c r="AL297" s="43" t="str">
        <f>IF($I297&lt;F$14,MIN(Payline!M$5/10,COUNTIF(M295:M297,$AI$1))+MIN(Payline!M$4/10,COUNTIF(M296:M298,$AI$1))+MIN(Payline!M$3/10,COUNTIF(M297:M299,$AI$1)),"")</f>
        <v/>
      </c>
      <c r="AM297" s="43" t="str">
        <f>IF($I297&lt;G$14,MIN(Payline!N$5/10,COUNTIF(N295:N297,$AI$1))+MIN(Payline!N$4/10,COUNTIF(N296:N298,$AI$1))+MIN(Payline!N$3/10,COUNTIF(N297:N299,$AI$1)),"")</f>
        <v/>
      </c>
      <c r="AN297" s="46">
        <v>293</v>
      </c>
      <c r="AO297" s="43" t="str">
        <f>IF($I297&lt;C$14,MIN(Payline!J$5/10,COUNTIF(J295:J297,$AO$1))+MIN(Payline!J$4/10,COUNTIF(J296:J298,$AO$1))+MIN(Payline!J$3/10,COUNTIF(J297:J299,$AO$1)),"")</f>
        <v/>
      </c>
      <c r="AP297" s="43" t="str">
        <f>IF($I297&lt;D$14,MIN(Payline!K$5/10,COUNTIF(K295:K297,$AO$1))+MIN(Payline!K$4/10,COUNTIF(K296:K298,$AO$1))+MIN(Payline!K$3/10,COUNTIF(K297:K299,$AO$1)),"")</f>
        <v/>
      </c>
      <c r="AQ297" s="43" t="str">
        <f>IF($I297&lt;E$14,MIN(Payline!L$5/10,COUNTIF(L295:L297,$AO$1))+MIN(Payline!L$4/10,COUNTIF(L296:L298,$AO$1))+MIN(Payline!L$3/10,COUNTIF(L297:L299,$AO$1)),"")</f>
        <v/>
      </c>
      <c r="AR297" s="43" t="str">
        <f>IF($I297&lt;F$14,MIN(Payline!M$5/10,COUNTIF(M295:M297,$AO$1))+MIN(Payline!M$4/10,COUNTIF(M296:M298,$AO$1))+MIN(Payline!M$3/10,COUNTIF(M297:M299,$AO$1)),"")</f>
        <v/>
      </c>
      <c r="AS297" s="43" t="str">
        <f>IF($I297&lt;G$14,MIN(Payline!N$5/10,COUNTIF(N295:N297,$AO$1))+MIN(Payline!N$4/10,COUNTIF(N296:N298,$AO$1))+MIN(Payline!N$3/10,COUNTIF(N297:N299,$AO$1)),"")</f>
        <v/>
      </c>
      <c r="AT297" s="46">
        <v>293</v>
      </c>
      <c r="AU297" s="43" t="str">
        <f>IF($I297&lt;C$14,MIN(Payline!J$5/10,COUNTIF(J295:J297,$AU$1))+MIN(Payline!J$4/10,COUNTIF(J296:J298,$AU$1))+MIN(Payline!J$3/10,COUNTIF(J297:J299,$AU$1)),"")</f>
        <v/>
      </c>
      <c r="AV297" s="43" t="str">
        <f>IF($I297&lt;D$14,MIN(Payline!K$5/10,COUNTIF(K295:K297,$AU$1))+MIN(Payline!K$4/10,COUNTIF(K296:K298,$AU$1))+MIN(Payline!K$3/10,COUNTIF(K297:K299,$AU$1)),"")</f>
        <v/>
      </c>
      <c r="AW297" s="43" t="str">
        <f>IF($I297&lt;E$14,MIN(Payline!L$5/10,COUNTIF(L295:L297,$AU$1))+MIN(Payline!L$4/10,COUNTIF(L296:L298,$AU$1))+MIN(Payline!L$3/10,COUNTIF(L297:L299,$AU$1)),"")</f>
        <v/>
      </c>
      <c r="AX297" s="43" t="str">
        <f>IF($I297&lt;F$14,MIN(Payline!M$5/10,COUNTIF(M295:M297,$AU$1))+MIN(Payline!M$4/10,COUNTIF(M296:M298,$AU$1))+MIN(Payline!M$3/10,COUNTIF(M297:M299,$AU$1)),"")</f>
        <v/>
      </c>
      <c r="AY297" s="43" t="str">
        <f>IF($I297&lt;G$14,MIN(Payline!N$5/10,COUNTIF(N295:N297,$AU$1))+MIN(Payline!N$4/10,COUNTIF(N296:N298,$AU$1))+MIN(Payline!N$3/10,COUNTIF(N297:N299,$AU$1)),"")</f>
        <v/>
      </c>
      <c r="AZ297" s="46">
        <v>293</v>
      </c>
      <c r="BA297" s="43" t="str">
        <f>IF($I297&lt;C$14,MIN(Payline!J$5/10,COUNTIF(J295:J297,$BA$1))+MIN(Payline!J$4/10,COUNTIF(J296:J298,$BA$1))+MIN(Payline!J$3/10,COUNTIF(J297:J299,$BA$1)),"")</f>
        <v/>
      </c>
      <c r="BB297" s="43" t="str">
        <f>IF($I297&lt;D$14,MIN(Payline!K$5/10,COUNTIF(K295:K297,$BA$1))+MIN(Payline!K$4/10,COUNTIF(K296:K298,$BA$1))+MIN(Payline!K$3/10,COUNTIF(K297:K299,$BA$1)),"")</f>
        <v/>
      </c>
      <c r="BC297" s="43" t="str">
        <f>IF($I297&lt;E$14,MIN(Payline!L$5/10,COUNTIF(L295:L297,$BA$1))+MIN(Payline!L$4/10,COUNTIF(L296:L298,$BA$1))+MIN(Payline!L$3/10,COUNTIF(L297:L299,$BA$1)),"")</f>
        <v/>
      </c>
      <c r="BD297" s="43" t="str">
        <f>IF($I297&lt;F$14,MIN(Payline!M$5/10,COUNTIF(M295:M297,$BA$1))+MIN(Payline!M$4/10,COUNTIF(M296:M298,$BA$1))+MIN(Payline!M$3/10,COUNTIF(M297:M299,$BA$1)),"")</f>
        <v/>
      </c>
      <c r="BE297" s="43" t="str">
        <f>IF($I297&lt;G$14,MIN(Payline!N$5/10,COUNTIF(N295:N297,$BA$1))+MIN(Payline!N$4/10,COUNTIF(N296:N298,$BA$1))+MIN(Payline!N$3/10,COUNTIF(N297:N299,$BA$1)),"")</f>
        <v/>
      </c>
      <c r="BF297" s="46">
        <v>293</v>
      </c>
      <c r="BG297" s="43" t="str">
        <f>IF($I297&lt;C$14,MIN(Payline!J$5/10,COUNTIF(J295:J297,$BG$1))+MIN(Payline!J$4/10,COUNTIF(J296:J298,$BG$1))+MIN(Payline!J$3/10,COUNTIF(J297:J299,$BG$1)),"")</f>
        <v/>
      </c>
      <c r="BH297" s="43" t="str">
        <f>IF($I297&lt;D$14,MIN(Payline!K$5/10,COUNTIF(K295:K297,$BG$1))+MIN(Payline!K$4/10,COUNTIF(K296:K298,$BG$1))+MIN(Payline!K$3/10,COUNTIF(K297:K299,$BG$1)),"")</f>
        <v/>
      </c>
      <c r="BI297" s="43" t="str">
        <f>IF($I297&lt;E$14,MIN(Payline!L$5/10,COUNTIF(L295:L297,$BG$1))+MIN(Payline!L$4/10,COUNTIF(L296:L298,$BG$1))+MIN(Payline!L$3/10,COUNTIF(L297:L299,$BG$1)),"")</f>
        <v/>
      </c>
      <c r="BJ297" s="43" t="str">
        <f>IF($I297&lt;F$14,MIN(Payline!M$5/10,COUNTIF(M295:M297,$BG$1))+MIN(Payline!M$4/10,COUNTIF(M296:M298,$BG$1))+MIN(Payline!M$3/10,COUNTIF(M297:M299,$BG$1)),"")</f>
        <v/>
      </c>
      <c r="BK297" s="43" t="str">
        <f>IF($I297&lt;G$14,MIN(Payline!N$5/10,COUNTIF(N295:N297,$BG$1))+MIN(Payline!N$4/10,COUNTIF(N296:N298,$BG$1))+MIN(Payline!N$3/10,COUNTIF(N297:N299,$BG$1)),"")</f>
        <v/>
      </c>
      <c r="BL297" s="46">
        <v>293</v>
      </c>
      <c r="BM297" s="43" t="str">
        <f>IF($I297&lt;C$14,MIN(Payline!J$5/10,COUNTIF(J295:J297,$BM$1))+MIN(Payline!J$4/10,COUNTIF(J296:J298,$BM$1))+MIN(Payline!J$3/10,COUNTIF(J297:J299,$BM$1)),"")</f>
        <v/>
      </c>
      <c r="BN297" s="43" t="str">
        <f>IF($I297&lt;D$14,MIN(Payline!K$5/10,COUNTIF(K295:K297,$BM$1))+MIN(Payline!K$4/10,COUNTIF(K296:K298,$BM$1))+MIN(Payline!K$3/10,COUNTIF(K297:K299,$BM$1)),"")</f>
        <v/>
      </c>
      <c r="BO297" s="43" t="str">
        <f>IF($I297&lt;E$14,MIN(Payline!L$5/10,COUNTIF(L295:L297,$BM$1))+MIN(Payline!L$4/10,COUNTIF(L296:L298,$BM$1))+MIN(Payline!L$3/10,COUNTIF(L297:L299,$BM$1)),"")</f>
        <v/>
      </c>
      <c r="BP297" s="43" t="str">
        <f>IF($I297&lt;F$14,MIN(Payline!M$5/10,COUNTIF(M295:M297,$BM$1))+MIN(Payline!M$4/10,COUNTIF(M296:M298,$BM$1))+MIN(Payline!M$3/10,COUNTIF(M297:M299,$BM$1)),"")</f>
        <v/>
      </c>
      <c r="BQ297" s="161" t="str">
        <f>IF($I297&lt;G$14,MIN(Payline!N$5/10,COUNTIF(N295:N297,$BM$1))+MIN(Payline!N$4/10,COUNTIF(N296:N298,$BM$1))+MIN(Payline!N$3/10,COUNTIF(N297:N299,$BM$1)),"")</f>
        <v/>
      </c>
    </row>
    <row r="298" spans="9:69">
      <c r="I298" s="84">
        <v>294</v>
      </c>
      <c r="J298" s="83"/>
      <c r="K298" s="83"/>
      <c r="L298" s="83"/>
      <c r="M298" s="83"/>
      <c r="N298" s="83"/>
      <c r="P298" s="46">
        <v>294</v>
      </c>
      <c r="Q298" s="43" t="str">
        <f>IF($I298&lt;C$14,MIN(Payline!J$5/10,COUNTIF(J296:J298,$Q$1))+MIN(Payline!J$4/10,COUNTIF(J297:J299,$Q$1))+MIN(Payline!J$3/10,COUNTIF(J298:J300,$Q$1)),"")</f>
        <v/>
      </c>
      <c r="R298" s="43" t="str">
        <f>IF($I298&lt;D$14,MIN(Payline!K$5/10,COUNTIF(K296:K298,$Q$1))+MIN(Payline!K$4/10,COUNTIF(K297:K299,$Q$1))+MIN(Payline!K$3/10,COUNTIF(K298:K300,$Q$1)),"")</f>
        <v/>
      </c>
      <c r="S298" s="43" t="str">
        <f>IF($I298&lt;E$14,MIN(Payline!L$5/10,COUNTIF(L296:L298,$Q$1))+MIN(Payline!L$4/10,COUNTIF(L297:L299,$Q$1))+MIN(Payline!L$3/10,COUNTIF(L298:L300,$Q$1)),"")</f>
        <v/>
      </c>
      <c r="T298" s="43" t="str">
        <f>IF($I298&lt;F$14,MIN(Payline!M$5/10,COUNTIF(M296:M298,$Q$1))+MIN(Payline!M$4/10,COUNTIF(M297:M299,$Q$1))+MIN(Payline!M$3/10,COUNTIF(M298:M300,$Q$1)),"")</f>
        <v/>
      </c>
      <c r="U298" s="43" t="str">
        <f>IF($I298&lt;G$14,MIN(Payline!N$5/10,COUNTIF(N296:N298,$Q$1))+MIN(Payline!N$4/10,COUNTIF(N297:N299,$Q$1))+MIN(Payline!N$3/10,COUNTIF(N298:N300,$Q$1)),"")</f>
        <v/>
      </c>
      <c r="V298" s="46">
        <v>294</v>
      </c>
      <c r="W298" s="43" t="str">
        <f>IF($I298&lt;C$14,MIN(Payline!J$5/10,COUNTIF(J296:J298,$W$1))+MIN(Payline!J$4/10,COUNTIF(J297:J299,$W$1))+MIN(Payline!J$3/10,COUNTIF(J298:J300,$W$1)),"")</f>
        <v/>
      </c>
      <c r="X298" s="43" t="str">
        <f>IF($I298&lt;D$14,MIN(Payline!K$5/10,COUNTIF(K296:K298,$W$1))+MIN(Payline!K$4/10,COUNTIF(K297:K299,$W$1))+MIN(Payline!K$3/10,COUNTIF(K298:K300,$W$1)),"")</f>
        <v/>
      </c>
      <c r="Y298" s="43" t="str">
        <f>IF($I298&lt;E$14,MIN(Payline!L$5/10,COUNTIF(L296:L298,$W$1))+MIN(Payline!L$4/10,COUNTIF(L297:L299,$W$1))+MIN(Payline!L$3/10,COUNTIF(L298:L300,$W$1)),"")</f>
        <v/>
      </c>
      <c r="Z298" s="43" t="str">
        <f>IF($I298&lt;F$14,MIN(Payline!M$5/10,COUNTIF(M296:M298,$W$1))+MIN(Payline!M$4/10,COUNTIF(M297:M299,$W$1))+MIN(Payline!M$3/10,COUNTIF(M298:M300,$W$1)),"")</f>
        <v/>
      </c>
      <c r="AA298" s="43" t="str">
        <f>IF($I298&lt;G$14,MIN(Payline!N$5/10,COUNTIF(N296:N298,$W$1))+MIN(Payline!N$4/10,COUNTIF(N297:N299,$W$1))+MIN(Payline!N$3/10,COUNTIF(N298:N300,$W$1)),"")</f>
        <v/>
      </c>
      <c r="AB298" s="46">
        <v>294</v>
      </c>
      <c r="AC298" s="43" t="str">
        <f>IF($I298&lt;C$14,MIN(Payline!J$5/10,COUNTIF(J296:J298,$AC$1))+MIN(Payline!J$4/10,COUNTIF(J297:J299,$AC$1))+MIN(Payline!J$3/10,COUNTIF(J298:J300,$AC$1)),"")</f>
        <v/>
      </c>
      <c r="AD298" s="43" t="str">
        <f>IF($I298&lt;D$14,MIN(Payline!K$5/10,COUNTIF(K296:K298,$AC$1))+MIN(Payline!K$4/10,COUNTIF(K297:K299,$AC$1))+MIN(Payline!K$3/10,COUNTIF(K298:K300,$AC$1)),"")</f>
        <v/>
      </c>
      <c r="AE298" s="43" t="str">
        <f>IF($I298&lt;E$14,MIN(Payline!L$5/10,COUNTIF(L296:L298,$AC$1))+MIN(Payline!L$4/10,COUNTIF(L297:L299,$AC$1))+MIN(Payline!L$3/10,COUNTIF(L298:L300,$AC$1)),"")</f>
        <v/>
      </c>
      <c r="AF298" s="43" t="str">
        <f>IF($I298&lt;F$14,MIN(Payline!M$5/10,COUNTIF(M296:M298,$AC$1))+MIN(Payline!M$4/10,COUNTIF(M297:M299,$AC$1))+MIN(Payline!M$3/10,COUNTIF(M298:M300,$AC$1)),"")</f>
        <v/>
      </c>
      <c r="AG298" s="43" t="str">
        <f>IF($I298&lt;G$14,MIN(Payline!N$5/10,COUNTIF(N296:N298,$AC$1))+MIN(Payline!N$4/10,COUNTIF(N297:N299,$AC$1))+MIN(Payline!N$3/10,COUNTIF(N298:N300,$AC$1)),"")</f>
        <v/>
      </c>
      <c r="AH298" s="46">
        <v>294</v>
      </c>
      <c r="AI298" s="43" t="str">
        <f>IF($I298&lt;C$14,MIN(Payline!J$5/10,COUNTIF(J296:J298,$AI$1))+MIN(Payline!J$4/10,COUNTIF(J297:J299,$AI$1))+MIN(Payline!J$3/10,COUNTIF(J298:J300,$AI$1)),"")</f>
        <v/>
      </c>
      <c r="AJ298" s="43" t="str">
        <f>IF($I298&lt;D$14,MIN(Payline!K$5/10,COUNTIF(K296:K298,$AI$1))+MIN(Payline!K$4/10,COUNTIF(K297:K299,$AI$1))+MIN(Payline!K$3/10,COUNTIF(K298:K300,$AI$1)),"")</f>
        <v/>
      </c>
      <c r="AK298" s="43" t="str">
        <f>IF($I298&lt;E$14,MIN(Payline!L$5/10,COUNTIF(L296:L298,$AI$1))+MIN(Payline!L$4/10,COUNTIF(L297:L299,$AI$1))+MIN(Payline!L$3/10,COUNTIF(L298:L300,$AI$1)),"")</f>
        <v/>
      </c>
      <c r="AL298" s="43" t="str">
        <f>IF($I298&lt;F$14,MIN(Payline!M$5/10,COUNTIF(M296:M298,$AI$1))+MIN(Payline!M$4/10,COUNTIF(M297:M299,$AI$1))+MIN(Payline!M$3/10,COUNTIF(M298:M300,$AI$1)),"")</f>
        <v/>
      </c>
      <c r="AM298" s="43" t="str">
        <f>IF($I298&lt;G$14,MIN(Payline!N$5/10,COUNTIF(N296:N298,$AI$1))+MIN(Payline!N$4/10,COUNTIF(N297:N299,$AI$1))+MIN(Payline!N$3/10,COUNTIF(N298:N300,$AI$1)),"")</f>
        <v/>
      </c>
      <c r="AN298" s="46">
        <v>294</v>
      </c>
      <c r="AO298" s="43" t="str">
        <f>IF($I298&lt;C$14,MIN(Payline!J$5/10,COUNTIF(J296:J298,$AO$1))+MIN(Payline!J$4/10,COUNTIF(J297:J299,$AO$1))+MIN(Payline!J$3/10,COUNTIF(J298:J300,$AO$1)),"")</f>
        <v/>
      </c>
      <c r="AP298" s="43" t="str">
        <f>IF($I298&lt;D$14,MIN(Payline!K$5/10,COUNTIF(K296:K298,$AO$1))+MIN(Payline!K$4/10,COUNTIF(K297:K299,$AO$1))+MIN(Payline!K$3/10,COUNTIF(K298:K300,$AO$1)),"")</f>
        <v/>
      </c>
      <c r="AQ298" s="43" t="str">
        <f>IF($I298&lt;E$14,MIN(Payline!L$5/10,COUNTIF(L296:L298,$AO$1))+MIN(Payline!L$4/10,COUNTIF(L297:L299,$AO$1))+MIN(Payline!L$3/10,COUNTIF(L298:L300,$AO$1)),"")</f>
        <v/>
      </c>
      <c r="AR298" s="43" t="str">
        <f>IF($I298&lt;F$14,MIN(Payline!M$5/10,COUNTIF(M296:M298,$AO$1))+MIN(Payline!M$4/10,COUNTIF(M297:M299,$AO$1))+MIN(Payline!M$3/10,COUNTIF(M298:M300,$AO$1)),"")</f>
        <v/>
      </c>
      <c r="AS298" s="43" t="str">
        <f>IF($I298&lt;G$14,MIN(Payline!N$5/10,COUNTIF(N296:N298,$AO$1))+MIN(Payline!N$4/10,COUNTIF(N297:N299,$AO$1))+MIN(Payline!N$3/10,COUNTIF(N298:N300,$AO$1)),"")</f>
        <v/>
      </c>
      <c r="AT298" s="46">
        <v>294</v>
      </c>
      <c r="AU298" s="43" t="str">
        <f>IF($I298&lt;C$14,MIN(Payline!J$5/10,COUNTIF(J296:J298,$AU$1))+MIN(Payline!J$4/10,COUNTIF(J297:J299,$AU$1))+MIN(Payline!J$3/10,COUNTIF(J298:J300,$AU$1)),"")</f>
        <v/>
      </c>
      <c r="AV298" s="43" t="str">
        <f>IF($I298&lt;D$14,MIN(Payline!K$5/10,COUNTIF(K296:K298,$AU$1))+MIN(Payline!K$4/10,COUNTIF(K297:K299,$AU$1))+MIN(Payline!K$3/10,COUNTIF(K298:K300,$AU$1)),"")</f>
        <v/>
      </c>
      <c r="AW298" s="43" t="str">
        <f>IF($I298&lt;E$14,MIN(Payline!L$5/10,COUNTIF(L296:L298,$AU$1))+MIN(Payline!L$4/10,COUNTIF(L297:L299,$AU$1))+MIN(Payline!L$3/10,COUNTIF(L298:L300,$AU$1)),"")</f>
        <v/>
      </c>
      <c r="AX298" s="43" t="str">
        <f>IF($I298&lt;F$14,MIN(Payline!M$5/10,COUNTIF(M296:M298,$AU$1))+MIN(Payline!M$4/10,COUNTIF(M297:M299,$AU$1))+MIN(Payline!M$3/10,COUNTIF(M298:M300,$AU$1)),"")</f>
        <v/>
      </c>
      <c r="AY298" s="43" t="str">
        <f>IF($I298&lt;G$14,MIN(Payline!N$5/10,COUNTIF(N296:N298,$AU$1))+MIN(Payline!N$4/10,COUNTIF(N297:N299,$AU$1))+MIN(Payline!N$3/10,COUNTIF(N298:N300,$AU$1)),"")</f>
        <v/>
      </c>
      <c r="AZ298" s="46">
        <v>294</v>
      </c>
      <c r="BA298" s="43" t="str">
        <f>IF($I298&lt;C$14,MIN(Payline!J$5/10,COUNTIF(J296:J298,$BA$1))+MIN(Payline!J$4/10,COUNTIF(J297:J299,$BA$1))+MIN(Payline!J$3/10,COUNTIF(J298:J300,$BA$1)),"")</f>
        <v/>
      </c>
      <c r="BB298" s="43" t="str">
        <f>IF($I298&lt;D$14,MIN(Payline!K$5/10,COUNTIF(K296:K298,$BA$1))+MIN(Payline!K$4/10,COUNTIF(K297:K299,$BA$1))+MIN(Payline!K$3/10,COUNTIF(K298:K300,$BA$1)),"")</f>
        <v/>
      </c>
      <c r="BC298" s="43" t="str">
        <f>IF($I298&lt;E$14,MIN(Payline!L$5/10,COUNTIF(L296:L298,$BA$1))+MIN(Payline!L$4/10,COUNTIF(L297:L299,$BA$1))+MIN(Payline!L$3/10,COUNTIF(L298:L300,$BA$1)),"")</f>
        <v/>
      </c>
      <c r="BD298" s="43" t="str">
        <f>IF($I298&lt;F$14,MIN(Payline!M$5/10,COUNTIF(M296:M298,$BA$1))+MIN(Payline!M$4/10,COUNTIF(M297:M299,$BA$1))+MIN(Payline!M$3/10,COUNTIF(M298:M300,$BA$1)),"")</f>
        <v/>
      </c>
      <c r="BE298" s="43" t="str">
        <f>IF($I298&lt;G$14,MIN(Payline!N$5/10,COUNTIF(N296:N298,$BA$1))+MIN(Payline!N$4/10,COUNTIF(N297:N299,$BA$1))+MIN(Payline!N$3/10,COUNTIF(N298:N300,$BA$1)),"")</f>
        <v/>
      </c>
      <c r="BF298" s="46">
        <v>294</v>
      </c>
      <c r="BG298" s="43" t="str">
        <f>IF($I298&lt;C$14,MIN(Payline!J$5/10,COUNTIF(J296:J298,$BG$1))+MIN(Payline!J$4/10,COUNTIF(J297:J299,$BG$1))+MIN(Payline!J$3/10,COUNTIF(J298:J300,$BG$1)),"")</f>
        <v/>
      </c>
      <c r="BH298" s="43" t="str">
        <f>IF($I298&lt;D$14,MIN(Payline!K$5/10,COUNTIF(K296:K298,$BG$1))+MIN(Payline!K$4/10,COUNTIF(K297:K299,$BG$1))+MIN(Payline!K$3/10,COUNTIF(K298:K300,$BG$1)),"")</f>
        <v/>
      </c>
      <c r="BI298" s="43" t="str">
        <f>IF($I298&lt;E$14,MIN(Payline!L$5/10,COUNTIF(L296:L298,$BG$1))+MIN(Payline!L$4/10,COUNTIF(L297:L299,$BG$1))+MIN(Payline!L$3/10,COUNTIF(L298:L300,$BG$1)),"")</f>
        <v/>
      </c>
      <c r="BJ298" s="43" t="str">
        <f>IF($I298&lt;F$14,MIN(Payline!M$5/10,COUNTIF(M296:M298,$BG$1))+MIN(Payline!M$4/10,COUNTIF(M297:M299,$BG$1))+MIN(Payline!M$3/10,COUNTIF(M298:M300,$BG$1)),"")</f>
        <v/>
      </c>
      <c r="BK298" s="43" t="str">
        <f>IF($I298&lt;G$14,MIN(Payline!N$5/10,COUNTIF(N296:N298,$BG$1))+MIN(Payline!N$4/10,COUNTIF(N297:N299,$BG$1))+MIN(Payline!N$3/10,COUNTIF(N298:N300,$BG$1)),"")</f>
        <v/>
      </c>
      <c r="BL298" s="46">
        <v>294</v>
      </c>
      <c r="BM298" s="43" t="str">
        <f>IF($I298&lt;C$14,MIN(Payline!J$5/10,COUNTIF(J296:J298,$BM$1))+MIN(Payline!J$4/10,COUNTIF(J297:J299,$BM$1))+MIN(Payline!J$3/10,COUNTIF(J298:J300,$BM$1)),"")</f>
        <v/>
      </c>
      <c r="BN298" s="43" t="str">
        <f>IF($I298&lt;D$14,MIN(Payline!K$5/10,COUNTIF(K296:K298,$BM$1))+MIN(Payline!K$4/10,COUNTIF(K297:K299,$BM$1))+MIN(Payline!K$3/10,COUNTIF(K298:K300,$BM$1)),"")</f>
        <v/>
      </c>
      <c r="BO298" s="43" t="str">
        <f>IF($I298&lt;E$14,MIN(Payline!L$5/10,COUNTIF(L296:L298,$BM$1))+MIN(Payline!L$4/10,COUNTIF(L297:L299,$BM$1))+MIN(Payline!L$3/10,COUNTIF(L298:L300,$BM$1)),"")</f>
        <v/>
      </c>
      <c r="BP298" s="43" t="str">
        <f>IF($I298&lt;F$14,MIN(Payline!M$5/10,COUNTIF(M296:M298,$BM$1))+MIN(Payline!M$4/10,COUNTIF(M297:M299,$BM$1))+MIN(Payline!M$3/10,COUNTIF(M298:M300,$BM$1)),"")</f>
        <v/>
      </c>
      <c r="BQ298" s="161" t="str">
        <f>IF($I298&lt;G$14,MIN(Payline!N$5/10,COUNTIF(N296:N298,$BM$1))+MIN(Payline!N$4/10,COUNTIF(N297:N299,$BM$1))+MIN(Payline!N$3/10,COUNTIF(N298:N300,$BM$1)),"")</f>
        <v/>
      </c>
    </row>
    <row r="299" spans="9:69">
      <c r="I299" s="84">
        <v>295</v>
      </c>
      <c r="J299" s="83"/>
      <c r="K299" s="83"/>
      <c r="L299" s="83"/>
      <c r="M299" s="83"/>
      <c r="N299" s="83"/>
      <c r="P299" s="46">
        <v>295</v>
      </c>
      <c r="Q299" s="43" t="str">
        <f>IF($I299&lt;C$14,MIN(Payline!J$5/10,COUNTIF(J297:J299,$Q$1))+MIN(Payline!J$4/10,COUNTIF(J298:J300,$Q$1))+MIN(Payline!J$3/10,COUNTIF(J299:J301,$Q$1)),"")</f>
        <v/>
      </c>
      <c r="R299" s="43" t="str">
        <f>IF($I299&lt;D$14,MIN(Payline!K$5/10,COUNTIF(K297:K299,$Q$1))+MIN(Payline!K$4/10,COUNTIF(K298:K300,$Q$1))+MIN(Payline!K$3/10,COUNTIF(K299:K301,$Q$1)),"")</f>
        <v/>
      </c>
      <c r="S299" s="43" t="str">
        <f>IF($I299&lt;E$14,MIN(Payline!L$5/10,COUNTIF(L297:L299,$Q$1))+MIN(Payline!L$4/10,COUNTIF(L298:L300,$Q$1))+MIN(Payline!L$3/10,COUNTIF(L299:L301,$Q$1)),"")</f>
        <v/>
      </c>
      <c r="T299" s="43" t="str">
        <f>IF($I299&lt;F$14,MIN(Payline!M$5/10,COUNTIF(M297:M299,$Q$1))+MIN(Payline!M$4/10,COUNTIF(M298:M300,$Q$1))+MIN(Payline!M$3/10,COUNTIF(M299:M301,$Q$1)),"")</f>
        <v/>
      </c>
      <c r="U299" s="43" t="str">
        <f>IF($I299&lt;G$14,MIN(Payline!N$5/10,COUNTIF(N297:N299,$Q$1))+MIN(Payline!N$4/10,COUNTIF(N298:N300,$Q$1))+MIN(Payline!N$3/10,COUNTIF(N299:N301,$Q$1)),"")</f>
        <v/>
      </c>
      <c r="V299" s="46">
        <v>295</v>
      </c>
      <c r="W299" s="43" t="str">
        <f>IF($I299&lt;C$14,MIN(Payline!J$5/10,COUNTIF(J297:J299,$W$1))+MIN(Payline!J$4/10,COUNTIF(J298:J300,$W$1))+MIN(Payline!J$3/10,COUNTIF(J299:J301,$W$1)),"")</f>
        <v/>
      </c>
      <c r="X299" s="43" t="str">
        <f>IF($I299&lt;D$14,MIN(Payline!K$5/10,COUNTIF(K297:K299,$W$1))+MIN(Payline!K$4/10,COUNTIF(K298:K300,$W$1))+MIN(Payline!K$3/10,COUNTIF(K299:K301,$W$1)),"")</f>
        <v/>
      </c>
      <c r="Y299" s="43" t="str">
        <f>IF($I299&lt;E$14,MIN(Payline!L$5/10,COUNTIF(L297:L299,$W$1))+MIN(Payline!L$4/10,COUNTIF(L298:L300,$W$1))+MIN(Payline!L$3/10,COUNTIF(L299:L301,$W$1)),"")</f>
        <v/>
      </c>
      <c r="Z299" s="43" t="str">
        <f>IF($I299&lt;F$14,MIN(Payline!M$5/10,COUNTIF(M297:M299,$W$1))+MIN(Payline!M$4/10,COUNTIF(M298:M300,$W$1))+MIN(Payline!M$3/10,COUNTIF(M299:M301,$W$1)),"")</f>
        <v/>
      </c>
      <c r="AA299" s="43" t="str">
        <f>IF($I299&lt;G$14,MIN(Payline!N$5/10,COUNTIF(N297:N299,$W$1))+MIN(Payline!N$4/10,COUNTIF(N298:N300,$W$1))+MIN(Payline!N$3/10,COUNTIF(N299:N301,$W$1)),"")</f>
        <v/>
      </c>
      <c r="AB299" s="46">
        <v>295</v>
      </c>
      <c r="AC299" s="43" t="str">
        <f>IF($I299&lt;C$14,MIN(Payline!J$5/10,COUNTIF(J297:J299,$AC$1))+MIN(Payline!J$4/10,COUNTIF(J298:J300,$AC$1))+MIN(Payline!J$3/10,COUNTIF(J299:J301,$AC$1)),"")</f>
        <v/>
      </c>
      <c r="AD299" s="43" t="str">
        <f>IF($I299&lt;D$14,MIN(Payline!K$5/10,COUNTIF(K297:K299,$AC$1))+MIN(Payline!K$4/10,COUNTIF(K298:K300,$AC$1))+MIN(Payline!K$3/10,COUNTIF(K299:K301,$AC$1)),"")</f>
        <v/>
      </c>
      <c r="AE299" s="43" t="str">
        <f>IF($I299&lt;E$14,MIN(Payline!L$5/10,COUNTIF(L297:L299,$AC$1))+MIN(Payline!L$4/10,COUNTIF(L298:L300,$AC$1))+MIN(Payline!L$3/10,COUNTIF(L299:L301,$AC$1)),"")</f>
        <v/>
      </c>
      <c r="AF299" s="43" t="str">
        <f>IF($I299&lt;F$14,MIN(Payline!M$5/10,COUNTIF(M297:M299,$AC$1))+MIN(Payline!M$4/10,COUNTIF(M298:M300,$AC$1))+MIN(Payline!M$3/10,COUNTIF(M299:M301,$AC$1)),"")</f>
        <v/>
      </c>
      <c r="AG299" s="43" t="str">
        <f>IF($I299&lt;G$14,MIN(Payline!N$5/10,COUNTIF(N297:N299,$AC$1))+MIN(Payline!N$4/10,COUNTIF(N298:N300,$AC$1))+MIN(Payline!N$3/10,COUNTIF(N299:N301,$AC$1)),"")</f>
        <v/>
      </c>
      <c r="AH299" s="46">
        <v>295</v>
      </c>
      <c r="AI299" s="43" t="str">
        <f>IF($I299&lt;C$14,MIN(Payline!J$5/10,COUNTIF(J297:J299,$AI$1))+MIN(Payline!J$4/10,COUNTIF(J298:J300,$AI$1))+MIN(Payline!J$3/10,COUNTIF(J299:J301,$AI$1)),"")</f>
        <v/>
      </c>
      <c r="AJ299" s="43" t="str">
        <f>IF($I299&lt;D$14,MIN(Payline!K$5/10,COUNTIF(K297:K299,$AI$1))+MIN(Payline!K$4/10,COUNTIF(K298:K300,$AI$1))+MIN(Payline!K$3/10,COUNTIF(K299:K301,$AI$1)),"")</f>
        <v/>
      </c>
      <c r="AK299" s="43" t="str">
        <f>IF($I299&lt;E$14,MIN(Payline!L$5/10,COUNTIF(L297:L299,$AI$1))+MIN(Payline!L$4/10,COUNTIF(L298:L300,$AI$1))+MIN(Payline!L$3/10,COUNTIF(L299:L301,$AI$1)),"")</f>
        <v/>
      </c>
      <c r="AL299" s="43" t="str">
        <f>IF($I299&lt;F$14,MIN(Payline!M$5/10,COUNTIF(M297:M299,$AI$1))+MIN(Payline!M$4/10,COUNTIF(M298:M300,$AI$1))+MIN(Payline!M$3/10,COUNTIF(M299:M301,$AI$1)),"")</f>
        <v/>
      </c>
      <c r="AM299" s="43" t="str">
        <f>IF($I299&lt;G$14,MIN(Payline!N$5/10,COUNTIF(N297:N299,$AI$1))+MIN(Payline!N$4/10,COUNTIF(N298:N300,$AI$1))+MIN(Payline!N$3/10,COUNTIF(N299:N301,$AI$1)),"")</f>
        <v/>
      </c>
      <c r="AN299" s="46">
        <v>295</v>
      </c>
      <c r="AO299" s="43" t="str">
        <f>IF($I299&lt;C$14,MIN(Payline!J$5/10,COUNTIF(J297:J299,$AO$1))+MIN(Payline!J$4/10,COUNTIF(J298:J300,$AO$1))+MIN(Payline!J$3/10,COUNTIF(J299:J301,$AO$1)),"")</f>
        <v/>
      </c>
      <c r="AP299" s="43" t="str">
        <f>IF($I299&lt;D$14,MIN(Payline!K$5/10,COUNTIF(K297:K299,$AO$1))+MIN(Payline!K$4/10,COUNTIF(K298:K300,$AO$1))+MIN(Payline!K$3/10,COUNTIF(K299:K301,$AO$1)),"")</f>
        <v/>
      </c>
      <c r="AQ299" s="43" t="str">
        <f>IF($I299&lt;E$14,MIN(Payline!L$5/10,COUNTIF(L297:L299,$AO$1))+MIN(Payline!L$4/10,COUNTIF(L298:L300,$AO$1))+MIN(Payline!L$3/10,COUNTIF(L299:L301,$AO$1)),"")</f>
        <v/>
      </c>
      <c r="AR299" s="43" t="str">
        <f>IF($I299&lt;F$14,MIN(Payline!M$5/10,COUNTIF(M297:M299,$AO$1))+MIN(Payline!M$4/10,COUNTIF(M298:M300,$AO$1))+MIN(Payline!M$3/10,COUNTIF(M299:M301,$AO$1)),"")</f>
        <v/>
      </c>
      <c r="AS299" s="43" t="str">
        <f>IF($I299&lt;G$14,MIN(Payline!N$5/10,COUNTIF(N297:N299,$AO$1))+MIN(Payline!N$4/10,COUNTIF(N298:N300,$AO$1))+MIN(Payline!N$3/10,COUNTIF(N299:N301,$AO$1)),"")</f>
        <v/>
      </c>
      <c r="AT299" s="46">
        <v>295</v>
      </c>
      <c r="AU299" s="43" t="str">
        <f>IF($I299&lt;C$14,MIN(Payline!J$5/10,COUNTIF(J297:J299,$AU$1))+MIN(Payline!J$4/10,COUNTIF(J298:J300,$AU$1))+MIN(Payline!J$3/10,COUNTIF(J299:J301,$AU$1)),"")</f>
        <v/>
      </c>
      <c r="AV299" s="43" t="str">
        <f>IF($I299&lt;D$14,MIN(Payline!K$5/10,COUNTIF(K297:K299,$AU$1))+MIN(Payline!K$4/10,COUNTIF(K298:K300,$AU$1))+MIN(Payline!K$3/10,COUNTIF(K299:K301,$AU$1)),"")</f>
        <v/>
      </c>
      <c r="AW299" s="43" t="str">
        <f>IF($I299&lt;E$14,MIN(Payline!L$5/10,COUNTIF(L297:L299,$AU$1))+MIN(Payline!L$4/10,COUNTIF(L298:L300,$AU$1))+MIN(Payline!L$3/10,COUNTIF(L299:L301,$AU$1)),"")</f>
        <v/>
      </c>
      <c r="AX299" s="43" t="str">
        <f>IF($I299&lt;F$14,MIN(Payline!M$5/10,COUNTIF(M297:M299,$AU$1))+MIN(Payline!M$4/10,COUNTIF(M298:M300,$AU$1))+MIN(Payline!M$3/10,COUNTIF(M299:M301,$AU$1)),"")</f>
        <v/>
      </c>
      <c r="AY299" s="43" t="str">
        <f>IF($I299&lt;G$14,MIN(Payline!N$5/10,COUNTIF(N297:N299,$AU$1))+MIN(Payline!N$4/10,COUNTIF(N298:N300,$AU$1))+MIN(Payline!N$3/10,COUNTIF(N299:N301,$AU$1)),"")</f>
        <v/>
      </c>
      <c r="AZ299" s="46">
        <v>295</v>
      </c>
      <c r="BA299" s="43" t="str">
        <f>IF($I299&lt;C$14,MIN(Payline!J$5/10,COUNTIF(J297:J299,$BA$1))+MIN(Payline!J$4/10,COUNTIF(J298:J300,$BA$1))+MIN(Payline!J$3/10,COUNTIF(J299:J301,$BA$1)),"")</f>
        <v/>
      </c>
      <c r="BB299" s="43" t="str">
        <f>IF($I299&lt;D$14,MIN(Payline!K$5/10,COUNTIF(K297:K299,$BA$1))+MIN(Payline!K$4/10,COUNTIF(K298:K300,$BA$1))+MIN(Payline!K$3/10,COUNTIF(K299:K301,$BA$1)),"")</f>
        <v/>
      </c>
      <c r="BC299" s="43" t="str">
        <f>IF($I299&lt;E$14,MIN(Payline!L$5/10,COUNTIF(L297:L299,$BA$1))+MIN(Payline!L$4/10,COUNTIF(L298:L300,$BA$1))+MIN(Payline!L$3/10,COUNTIF(L299:L301,$BA$1)),"")</f>
        <v/>
      </c>
      <c r="BD299" s="43" t="str">
        <f>IF($I299&lt;F$14,MIN(Payline!M$5/10,COUNTIF(M297:M299,$BA$1))+MIN(Payline!M$4/10,COUNTIF(M298:M300,$BA$1))+MIN(Payline!M$3/10,COUNTIF(M299:M301,$BA$1)),"")</f>
        <v/>
      </c>
      <c r="BE299" s="43" t="str">
        <f>IF($I299&lt;G$14,MIN(Payline!N$5/10,COUNTIF(N297:N299,$BA$1))+MIN(Payline!N$4/10,COUNTIF(N298:N300,$BA$1))+MIN(Payline!N$3/10,COUNTIF(N299:N301,$BA$1)),"")</f>
        <v/>
      </c>
      <c r="BF299" s="46">
        <v>295</v>
      </c>
      <c r="BG299" s="43" t="str">
        <f>IF($I299&lt;C$14,MIN(Payline!J$5/10,COUNTIF(J297:J299,$BG$1))+MIN(Payline!J$4/10,COUNTIF(J298:J300,$BG$1))+MIN(Payline!J$3/10,COUNTIF(J299:J301,$BG$1)),"")</f>
        <v/>
      </c>
      <c r="BH299" s="43" t="str">
        <f>IF($I299&lt;D$14,MIN(Payline!K$5/10,COUNTIF(K297:K299,$BG$1))+MIN(Payline!K$4/10,COUNTIF(K298:K300,$BG$1))+MIN(Payline!K$3/10,COUNTIF(K299:K301,$BG$1)),"")</f>
        <v/>
      </c>
      <c r="BI299" s="43" t="str">
        <f>IF($I299&lt;E$14,MIN(Payline!L$5/10,COUNTIF(L297:L299,$BG$1))+MIN(Payline!L$4/10,COUNTIF(L298:L300,$BG$1))+MIN(Payline!L$3/10,COUNTIF(L299:L301,$BG$1)),"")</f>
        <v/>
      </c>
      <c r="BJ299" s="43" t="str">
        <f>IF($I299&lt;F$14,MIN(Payline!M$5/10,COUNTIF(M297:M299,$BG$1))+MIN(Payline!M$4/10,COUNTIF(M298:M300,$BG$1))+MIN(Payline!M$3/10,COUNTIF(M299:M301,$BG$1)),"")</f>
        <v/>
      </c>
      <c r="BK299" s="43" t="str">
        <f>IF($I299&lt;G$14,MIN(Payline!N$5/10,COUNTIF(N297:N299,$BG$1))+MIN(Payline!N$4/10,COUNTIF(N298:N300,$BG$1))+MIN(Payline!N$3/10,COUNTIF(N299:N301,$BG$1)),"")</f>
        <v/>
      </c>
      <c r="BL299" s="46">
        <v>295</v>
      </c>
      <c r="BM299" s="43" t="str">
        <f>IF($I299&lt;C$14,MIN(Payline!J$5/10,COUNTIF(J297:J299,$BM$1))+MIN(Payline!J$4/10,COUNTIF(J298:J300,$BM$1))+MIN(Payline!J$3/10,COUNTIF(J299:J301,$BM$1)),"")</f>
        <v/>
      </c>
      <c r="BN299" s="43" t="str">
        <f>IF($I299&lt;D$14,MIN(Payline!K$5/10,COUNTIF(K297:K299,$BM$1))+MIN(Payline!K$4/10,COUNTIF(K298:K300,$BM$1))+MIN(Payline!K$3/10,COUNTIF(K299:K301,$BM$1)),"")</f>
        <v/>
      </c>
      <c r="BO299" s="43" t="str">
        <f>IF($I299&lt;E$14,MIN(Payline!L$5/10,COUNTIF(L297:L299,$BM$1))+MIN(Payline!L$4/10,COUNTIF(L298:L300,$BM$1))+MIN(Payline!L$3/10,COUNTIF(L299:L301,$BM$1)),"")</f>
        <v/>
      </c>
      <c r="BP299" s="43" t="str">
        <f>IF($I299&lt;F$14,MIN(Payline!M$5/10,COUNTIF(M297:M299,$BM$1))+MIN(Payline!M$4/10,COUNTIF(M298:M300,$BM$1))+MIN(Payline!M$3/10,COUNTIF(M299:M301,$BM$1)),"")</f>
        <v/>
      </c>
      <c r="BQ299" s="161" t="str">
        <f>IF($I299&lt;G$14,MIN(Payline!N$5/10,COUNTIF(N297:N299,$BM$1))+MIN(Payline!N$4/10,COUNTIF(N298:N300,$BM$1))+MIN(Payline!N$3/10,COUNTIF(N299:N301,$BM$1)),"")</f>
        <v/>
      </c>
    </row>
    <row r="300" spans="9:69">
      <c r="I300" s="84">
        <v>296</v>
      </c>
      <c r="J300" s="83"/>
      <c r="K300" s="83"/>
      <c r="L300" s="83"/>
      <c r="M300" s="83"/>
      <c r="N300" s="83"/>
      <c r="P300" s="46">
        <v>296</v>
      </c>
      <c r="Q300" s="43" t="str">
        <f>IF($I300&lt;C$14,MIN(Payline!J$5/10,COUNTIF(J298:J300,$Q$1))+MIN(Payline!J$4/10,COUNTIF(J299:J301,$Q$1))+MIN(Payline!J$3/10,COUNTIF(J300:J302,$Q$1)),"")</f>
        <v/>
      </c>
      <c r="R300" s="43" t="str">
        <f>IF($I300&lt;D$14,MIN(Payline!K$5/10,COUNTIF(K298:K300,$Q$1))+MIN(Payline!K$4/10,COUNTIF(K299:K301,$Q$1))+MIN(Payline!K$3/10,COUNTIF(K300:K302,$Q$1)),"")</f>
        <v/>
      </c>
      <c r="S300" s="43" t="str">
        <f>IF($I300&lt;E$14,MIN(Payline!L$5/10,COUNTIF(L298:L300,$Q$1))+MIN(Payline!L$4/10,COUNTIF(L299:L301,$Q$1))+MIN(Payline!L$3/10,COUNTIF(L300:L302,$Q$1)),"")</f>
        <v/>
      </c>
      <c r="T300" s="43" t="str">
        <f>IF($I300&lt;F$14,MIN(Payline!M$5/10,COUNTIF(M298:M300,$Q$1))+MIN(Payline!M$4/10,COUNTIF(M299:M301,$Q$1))+MIN(Payline!M$3/10,COUNTIF(M300:M302,$Q$1)),"")</f>
        <v/>
      </c>
      <c r="U300" s="43" t="str">
        <f>IF($I300&lt;G$14,MIN(Payline!N$5/10,COUNTIF(N298:N300,$Q$1))+MIN(Payline!N$4/10,COUNTIF(N299:N301,$Q$1))+MIN(Payline!N$3/10,COUNTIF(N300:N302,$Q$1)),"")</f>
        <v/>
      </c>
      <c r="V300" s="46">
        <v>296</v>
      </c>
      <c r="W300" s="43" t="str">
        <f>IF($I300&lt;C$14,MIN(Payline!J$5/10,COUNTIF(J298:J300,$W$1))+MIN(Payline!J$4/10,COUNTIF(J299:J301,$W$1))+MIN(Payline!J$3/10,COUNTIF(J300:J302,$W$1)),"")</f>
        <v/>
      </c>
      <c r="X300" s="43" t="str">
        <f>IF($I300&lt;D$14,MIN(Payline!K$5/10,COUNTIF(K298:K300,$W$1))+MIN(Payline!K$4/10,COUNTIF(K299:K301,$W$1))+MIN(Payline!K$3/10,COUNTIF(K300:K302,$W$1)),"")</f>
        <v/>
      </c>
      <c r="Y300" s="43" t="str">
        <f>IF($I300&lt;E$14,MIN(Payline!L$5/10,COUNTIF(L298:L300,$W$1))+MIN(Payline!L$4/10,COUNTIF(L299:L301,$W$1))+MIN(Payline!L$3/10,COUNTIF(L300:L302,$W$1)),"")</f>
        <v/>
      </c>
      <c r="Z300" s="43" t="str">
        <f>IF($I300&lt;F$14,MIN(Payline!M$5/10,COUNTIF(M298:M300,$W$1))+MIN(Payline!M$4/10,COUNTIF(M299:M301,$W$1))+MIN(Payline!M$3/10,COUNTIF(M300:M302,$W$1)),"")</f>
        <v/>
      </c>
      <c r="AA300" s="43" t="str">
        <f>IF($I300&lt;G$14,MIN(Payline!N$5/10,COUNTIF(N298:N300,$W$1))+MIN(Payline!N$4/10,COUNTIF(N299:N301,$W$1))+MIN(Payline!N$3/10,COUNTIF(N300:N302,$W$1)),"")</f>
        <v/>
      </c>
      <c r="AB300" s="46">
        <v>296</v>
      </c>
      <c r="AC300" s="43" t="str">
        <f>IF($I300&lt;C$14,MIN(Payline!J$5/10,COUNTIF(J298:J300,$AC$1))+MIN(Payline!J$4/10,COUNTIF(J299:J301,$AC$1))+MIN(Payline!J$3/10,COUNTIF(J300:J302,$AC$1)),"")</f>
        <v/>
      </c>
      <c r="AD300" s="43" t="str">
        <f>IF($I300&lt;D$14,MIN(Payline!K$5/10,COUNTIF(K298:K300,$AC$1))+MIN(Payline!K$4/10,COUNTIF(K299:K301,$AC$1))+MIN(Payline!K$3/10,COUNTIF(K300:K302,$AC$1)),"")</f>
        <v/>
      </c>
      <c r="AE300" s="43" t="str">
        <f>IF($I300&lt;E$14,MIN(Payline!L$5/10,COUNTIF(L298:L300,$AC$1))+MIN(Payline!L$4/10,COUNTIF(L299:L301,$AC$1))+MIN(Payline!L$3/10,COUNTIF(L300:L302,$AC$1)),"")</f>
        <v/>
      </c>
      <c r="AF300" s="43" t="str">
        <f>IF($I300&lt;F$14,MIN(Payline!M$5/10,COUNTIF(M298:M300,$AC$1))+MIN(Payline!M$4/10,COUNTIF(M299:M301,$AC$1))+MIN(Payline!M$3/10,COUNTIF(M300:M302,$AC$1)),"")</f>
        <v/>
      </c>
      <c r="AG300" s="43" t="str">
        <f>IF($I300&lt;G$14,MIN(Payline!N$5/10,COUNTIF(N298:N300,$AC$1))+MIN(Payline!N$4/10,COUNTIF(N299:N301,$AC$1))+MIN(Payline!N$3/10,COUNTIF(N300:N302,$AC$1)),"")</f>
        <v/>
      </c>
      <c r="AH300" s="46">
        <v>296</v>
      </c>
      <c r="AI300" s="43" t="str">
        <f>IF($I300&lt;C$14,MIN(Payline!J$5/10,COUNTIF(J298:J300,$AI$1))+MIN(Payline!J$4/10,COUNTIF(J299:J301,$AI$1))+MIN(Payline!J$3/10,COUNTIF(J300:J302,$AI$1)),"")</f>
        <v/>
      </c>
      <c r="AJ300" s="43" t="str">
        <f>IF($I300&lt;D$14,MIN(Payline!K$5/10,COUNTIF(K298:K300,$AI$1))+MIN(Payline!K$4/10,COUNTIF(K299:K301,$AI$1))+MIN(Payline!K$3/10,COUNTIF(K300:K302,$AI$1)),"")</f>
        <v/>
      </c>
      <c r="AK300" s="43" t="str">
        <f>IF($I300&lt;E$14,MIN(Payline!L$5/10,COUNTIF(L298:L300,$AI$1))+MIN(Payline!L$4/10,COUNTIF(L299:L301,$AI$1))+MIN(Payline!L$3/10,COUNTIF(L300:L302,$AI$1)),"")</f>
        <v/>
      </c>
      <c r="AL300" s="43" t="str">
        <f>IF($I300&lt;F$14,MIN(Payline!M$5/10,COUNTIF(M298:M300,$AI$1))+MIN(Payline!M$4/10,COUNTIF(M299:M301,$AI$1))+MIN(Payline!M$3/10,COUNTIF(M300:M302,$AI$1)),"")</f>
        <v/>
      </c>
      <c r="AM300" s="43" t="str">
        <f>IF($I300&lt;G$14,MIN(Payline!N$5/10,COUNTIF(N298:N300,$AI$1))+MIN(Payline!N$4/10,COUNTIF(N299:N301,$AI$1))+MIN(Payline!N$3/10,COUNTIF(N300:N302,$AI$1)),"")</f>
        <v/>
      </c>
      <c r="AN300" s="46">
        <v>296</v>
      </c>
      <c r="AO300" s="43" t="str">
        <f>IF($I300&lt;C$14,MIN(Payline!J$5/10,COUNTIF(J298:J300,$AO$1))+MIN(Payline!J$4/10,COUNTIF(J299:J301,$AO$1))+MIN(Payline!J$3/10,COUNTIF(J300:J302,$AO$1)),"")</f>
        <v/>
      </c>
      <c r="AP300" s="43" t="str">
        <f>IF($I300&lt;D$14,MIN(Payline!K$5/10,COUNTIF(K298:K300,$AO$1))+MIN(Payline!K$4/10,COUNTIF(K299:K301,$AO$1))+MIN(Payline!K$3/10,COUNTIF(K300:K302,$AO$1)),"")</f>
        <v/>
      </c>
      <c r="AQ300" s="43" t="str">
        <f>IF($I300&lt;E$14,MIN(Payline!L$5/10,COUNTIF(L298:L300,$AO$1))+MIN(Payline!L$4/10,COUNTIF(L299:L301,$AO$1))+MIN(Payline!L$3/10,COUNTIF(L300:L302,$AO$1)),"")</f>
        <v/>
      </c>
      <c r="AR300" s="43" t="str">
        <f>IF($I300&lt;F$14,MIN(Payline!M$5/10,COUNTIF(M298:M300,$AO$1))+MIN(Payline!M$4/10,COUNTIF(M299:M301,$AO$1))+MIN(Payline!M$3/10,COUNTIF(M300:M302,$AO$1)),"")</f>
        <v/>
      </c>
      <c r="AS300" s="43" t="str">
        <f>IF($I300&lt;G$14,MIN(Payline!N$5/10,COUNTIF(N298:N300,$AO$1))+MIN(Payline!N$4/10,COUNTIF(N299:N301,$AO$1))+MIN(Payline!N$3/10,COUNTIF(N300:N302,$AO$1)),"")</f>
        <v/>
      </c>
      <c r="AT300" s="46">
        <v>296</v>
      </c>
      <c r="AU300" s="43" t="str">
        <f>IF($I300&lt;C$14,MIN(Payline!J$5/10,COUNTIF(J298:J300,$AU$1))+MIN(Payline!J$4/10,COUNTIF(J299:J301,$AU$1))+MIN(Payline!J$3/10,COUNTIF(J300:J302,$AU$1)),"")</f>
        <v/>
      </c>
      <c r="AV300" s="43" t="str">
        <f>IF($I300&lt;D$14,MIN(Payline!K$5/10,COUNTIF(K298:K300,$AU$1))+MIN(Payline!K$4/10,COUNTIF(K299:K301,$AU$1))+MIN(Payline!K$3/10,COUNTIF(K300:K302,$AU$1)),"")</f>
        <v/>
      </c>
      <c r="AW300" s="43" t="str">
        <f>IF($I300&lt;E$14,MIN(Payline!L$5/10,COUNTIF(L298:L300,$AU$1))+MIN(Payline!L$4/10,COUNTIF(L299:L301,$AU$1))+MIN(Payline!L$3/10,COUNTIF(L300:L302,$AU$1)),"")</f>
        <v/>
      </c>
      <c r="AX300" s="43" t="str">
        <f>IF($I300&lt;F$14,MIN(Payline!M$5/10,COUNTIF(M298:M300,$AU$1))+MIN(Payline!M$4/10,COUNTIF(M299:M301,$AU$1))+MIN(Payline!M$3/10,COUNTIF(M300:M302,$AU$1)),"")</f>
        <v/>
      </c>
      <c r="AY300" s="43" t="str">
        <f>IF($I300&lt;G$14,MIN(Payline!N$5/10,COUNTIF(N298:N300,$AU$1))+MIN(Payline!N$4/10,COUNTIF(N299:N301,$AU$1))+MIN(Payline!N$3/10,COUNTIF(N300:N302,$AU$1)),"")</f>
        <v/>
      </c>
      <c r="AZ300" s="46">
        <v>296</v>
      </c>
      <c r="BA300" s="43" t="str">
        <f>IF($I300&lt;C$14,MIN(Payline!J$5/10,COUNTIF(J298:J300,$BA$1))+MIN(Payline!J$4/10,COUNTIF(J299:J301,$BA$1))+MIN(Payline!J$3/10,COUNTIF(J300:J302,$BA$1)),"")</f>
        <v/>
      </c>
      <c r="BB300" s="43" t="str">
        <f>IF($I300&lt;D$14,MIN(Payline!K$5/10,COUNTIF(K298:K300,$BA$1))+MIN(Payline!K$4/10,COUNTIF(K299:K301,$BA$1))+MIN(Payline!K$3/10,COUNTIF(K300:K302,$BA$1)),"")</f>
        <v/>
      </c>
      <c r="BC300" s="43" t="str">
        <f>IF($I300&lt;E$14,MIN(Payline!L$5/10,COUNTIF(L298:L300,$BA$1))+MIN(Payline!L$4/10,COUNTIF(L299:L301,$BA$1))+MIN(Payline!L$3/10,COUNTIF(L300:L302,$BA$1)),"")</f>
        <v/>
      </c>
      <c r="BD300" s="43" t="str">
        <f>IF($I300&lt;F$14,MIN(Payline!M$5/10,COUNTIF(M298:M300,$BA$1))+MIN(Payline!M$4/10,COUNTIF(M299:M301,$BA$1))+MIN(Payline!M$3/10,COUNTIF(M300:M302,$BA$1)),"")</f>
        <v/>
      </c>
      <c r="BE300" s="43" t="str">
        <f>IF($I300&lt;G$14,MIN(Payline!N$5/10,COUNTIF(N298:N300,$BA$1))+MIN(Payline!N$4/10,COUNTIF(N299:N301,$BA$1))+MIN(Payline!N$3/10,COUNTIF(N300:N302,$BA$1)),"")</f>
        <v/>
      </c>
      <c r="BF300" s="46">
        <v>296</v>
      </c>
      <c r="BG300" s="43" t="str">
        <f>IF($I300&lt;C$14,MIN(Payline!J$5/10,COUNTIF(J298:J300,$BG$1))+MIN(Payline!J$4/10,COUNTIF(J299:J301,$BG$1))+MIN(Payline!J$3/10,COUNTIF(J300:J302,$BG$1)),"")</f>
        <v/>
      </c>
      <c r="BH300" s="43" t="str">
        <f>IF($I300&lt;D$14,MIN(Payline!K$5/10,COUNTIF(K298:K300,$BG$1))+MIN(Payline!K$4/10,COUNTIF(K299:K301,$BG$1))+MIN(Payline!K$3/10,COUNTIF(K300:K302,$BG$1)),"")</f>
        <v/>
      </c>
      <c r="BI300" s="43" t="str">
        <f>IF($I300&lt;E$14,MIN(Payline!L$5/10,COUNTIF(L298:L300,$BG$1))+MIN(Payline!L$4/10,COUNTIF(L299:L301,$BG$1))+MIN(Payline!L$3/10,COUNTIF(L300:L302,$BG$1)),"")</f>
        <v/>
      </c>
      <c r="BJ300" s="43" t="str">
        <f>IF($I300&lt;F$14,MIN(Payline!M$5/10,COUNTIF(M298:M300,$BG$1))+MIN(Payline!M$4/10,COUNTIF(M299:M301,$BG$1))+MIN(Payline!M$3/10,COUNTIF(M300:M302,$BG$1)),"")</f>
        <v/>
      </c>
      <c r="BK300" s="43" t="str">
        <f>IF($I300&lt;G$14,MIN(Payline!N$5/10,COUNTIF(N298:N300,$BG$1))+MIN(Payline!N$4/10,COUNTIF(N299:N301,$BG$1))+MIN(Payline!N$3/10,COUNTIF(N300:N302,$BG$1)),"")</f>
        <v/>
      </c>
      <c r="BL300" s="46">
        <v>296</v>
      </c>
      <c r="BM300" s="43" t="str">
        <f>IF($I300&lt;C$14,MIN(Payline!J$5/10,COUNTIF(J298:J300,$BM$1))+MIN(Payline!J$4/10,COUNTIF(J299:J301,$BM$1))+MIN(Payline!J$3/10,COUNTIF(J300:J302,$BM$1)),"")</f>
        <v/>
      </c>
      <c r="BN300" s="43" t="str">
        <f>IF($I300&lt;D$14,MIN(Payline!K$5/10,COUNTIF(K298:K300,$BM$1))+MIN(Payline!K$4/10,COUNTIF(K299:K301,$BM$1))+MIN(Payline!K$3/10,COUNTIF(K300:K302,$BM$1)),"")</f>
        <v/>
      </c>
      <c r="BO300" s="43" t="str">
        <f>IF($I300&lt;E$14,MIN(Payline!L$5/10,COUNTIF(L298:L300,$BM$1))+MIN(Payline!L$4/10,COUNTIF(L299:L301,$BM$1))+MIN(Payline!L$3/10,COUNTIF(L300:L302,$BM$1)),"")</f>
        <v/>
      </c>
      <c r="BP300" s="43" t="str">
        <f>IF($I300&lt;F$14,MIN(Payline!M$5/10,COUNTIF(M298:M300,$BM$1))+MIN(Payline!M$4/10,COUNTIF(M299:M301,$BM$1))+MIN(Payline!M$3/10,COUNTIF(M300:M302,$BM$1)),"")</f>
        <v/>
      </c>
      <c r="BQ300" s="161" t="str">
        <f>IF($I300&lt;G$14,MIN(Payline!N$5/10,COUNTIF(N298:N300,$BM$1))+MIN(Payline!N$4/10,COUNTIF(N299:N301,$BM$1))+MIN(Payline!N$3/10,COUNTIF(N300:N302,$BM$1)),"")</f>
        <v/>
      </c>
    </row>
    <row r="301" spans="9:69">
      <c r="I301" s="84">
        <v>297</v>
      </c>
      <c r="J301" s="83"/>
      <c r="K301" s="83"/>
      <c r="L301" s="83"/>
      <c r="M301" s="83"/>
      <c r="N301" s="83"/>
      <c r="P301" s="46">
        <v>297</v>
      </c>
      <c r="Q301" s="43" t="str">
        <f>IF($I301&lt;C$14,MIN(Payline!J$5/10,COUNTIF(J299:J301,$Q$1))+MIN(Payline!J$4/10,COUNTIF(J300:J302,$Q$1))+MIN(Payline!J$3/10,COUNTIF(J301:J303,$Q$1)),"")</f>
        <v/>
      </c>
      <c r="R301" s="43" t="str">
        <f>IF($I301&lt;D$14,MIN(Payline!K$5/10,COUNTIF(K299:K301,$Q$1))+MIN(Payline!K$4/10,COUNTIF(K300:K302,$Q$1))+MIN(Payline!K$3/10,COUNTIF(K301:K303,$Q$1)),"")</f>
        <v/>
      </c>
      <c r="S301" s="43" t="str">
        <f>IF($I301&lt;E$14,MIN(Payline!L$5/10,COUNTIF(L299:L301,$Q$1))+MIN(Payline!L$4/10,COUNTIF(L300:L302,$Q$1))+MIN(Payline!L$3/10,COUNTIF(L301:L303,$Q$1)),"")</f>
        <v/>
      </c>
      <c r="T301" s="43" t="str">
        <f>IF($I301&lt;F$14,MIN(Payline!M$5/10,COUNTIF(M299:M301,$Q$1))+MIN(Payline!M$4/10,COUNTIF(M300:M302,$Q$1))+MIN(Payline!M$3/10,COUNTIF(M301:M303,$Q$1)),"")</f>
        <v/>
      </c>
      <c r="U301" s="43" t="str">
        <f>IF($I301&lt;G$14,MIN(Payline!N$5/10,COUNTIF(N299:N301,$Q$1))+MIN(Payline!N$4/10,COUNTIF(N300:N302,$Q$1))+MIN(Payline!N$3/10,COUNTIF(N301:N303,$Q$1)),"")</f>
        <v/>
      </c>
      <c r="V301" s="46">
        <v>297</v>
      </c>
      <c r="W301" s="43" t="str">
        <f>IF($I301&lt;C$14,MIN(Payline!J$5/10,COUNTIF(J299:J301,$W$1))+MIN(Payline!J$4/10,COUNTIF(J300:J302,$W$1))+MIN(Payline!J$3/10,COUNTIF(J301:J303,$W$1)),"")</f>
        <v/>
      </c>
      <c r="X301" s="43" t="str">
        <f>IF($I301&lt;D$14,MIN(Payline!K$5/10,COUNTIF(K299:K301,$W$1))+MIN(Payline!K$4/10,COUNTIF(K300:K302,$W$1))+MIN(Payline!K$3/10,COUNTIF(K301:K303,$W$1)),"")</f>
        <v/>
      </c>
      <c r="Y301" s="43" t="str">
        <f>IF($I301&lt;E$14,MIN(Payline!L$5/10,COUNTIF(L299:L301,$W$1))+MIN(Payline!L$4/10,COUNTIF(L300:L302,$W$1))+MIN(Payline!L$3/10,COUNTIF(L301:L303,$W$1)),"")</f>
        <v/>
      </c>
      <c r="Z301" s="43" t="str">
        <f>IF($I301&lt;F$14,MIN(Payline!M$5/10,COUNTIF(M299:M301,$W$1))+MIN(Payline!M$4/10,COUNTIF(M300:M302,$W$1))+MIN(Payline!M$3/10,COUNTIF(M301:M303,$W$1)),"")</f>
        <v/>
      </c>
      <c r="AA301" s="43" t="str">
        <f>IF($I301&lt;G$14,MIN(Payline!N$5/10,COUNTIF(N299:N301,$W$1))+MIN(Payline!N$4/10,COUNTIF(N300:N302,$W$1))+MIN(Payline!N$3/10,COUNTIF(N301:N303,$W$1)),"")</f>
        <v/>
      </c>
      <c r="AB301" s="46">
        <v>297</v>
      </c>
      <c r="AC301" s="43" t="str">
        <f>IF($I301&lt;C$14,MIN(Payline!J$5/10,COUNTIF(J299:J301,$AC$1))+MIN(Payline!J$4/10,COUNTIF(J300:J302,$AC$1))+MIN(Payline!J$3/10,COUNTIF(J301:J303,$AC$1)),"")</f>
        <v/>
      </c>
      <c r="AD301" s="43" t="str">
        <f>IF($I301&lt;D$14,MIN(Payline!K$5/10,COUNTIF(K299:K301,$AC$1))+MIN(Payline!K$4/10,COUNTIF(K300:K302,$AC$1))+MIN(Payline!K$3/10,COUNTIF(K301:K303,$AC$1)),"")</f>
        <v/>
      </c>
      <c r="AE301" s="43" t="str">
        <f>IF($I301&lt;E$14,MIN(Payline!L$5/10,COUNTIF(L299:L301,$AC$1))+MIN(Payline!L$4/10,COUNTIF(L300:L302,$AC$1))+MIN(Payline!L$3/10,COUNTIF(L301:L303,$AC$1)),"")</f>
        <v/>
      </c>
      <c r="AF301" s="43" t="str">
        <f>IF($I301&lt;F$14,MIN(Payline!M$5/10,COUNTIF(M299:M301,$AC$1))+MIN(Payline!M$4/10,COUNTIF(M300:M302,$AC$1))+MIN(Payline!M$3/10,COUNTIF(M301:M303,$AC$1)),"")</f>
        <v/>
      </c>
      <c r="AG301" s="43" t="str">
        <f>IF($I301&lt;G$14,MIN(Payline!N$5/10,COUNTIF(N299:N301,$AC$1))+MIN(Payline!N$4/10,COUNTIF(N300:N302,$AC$1))+MIN(Payline!N$3/10,COUNTIF(N301:N303,$AC$1)),"")</f>
        <v/>
      </c>
      <c r="AH301" s="46">
        <v>297</v>
      </c>
      <c r="AI301" s="43" t="str">
        <f>IF($I301&lt;C$14,MIN(Payline!J$5/10,COUNTIF(J299:J301,$AI$1))+MIN(Payline!J$4/10,COUNTIF(J300:J302,$AI$1))+MIN(Payline!J$3/10,COUNTIF(J301:J303,$AI$1)),"")</f>
        <v/>
      </c>
      <c r="AJ301" s="43" t="str">
        <f>IF($I301&lt;D$14,MIN(Payline!K$5/10,COUNTIF(K299:K301,$AI$1))+MIN(Payline!K$4/10,COUNTIF(K300:K302,$AI$1))+MIN(Payline!K$3/10,COUNTIF(K301:K303,$AI$1)),"")</f>
        <v/>
      </c>
      <c r="AK301" s="43" t="str">
        <f>IF($I301&lt;E$14,MIN(Payline!L$5/10,COUNTIF(L299:L301,$AI$1))+MIN(Payline!L$4/10,COUNTIF(L300:L302,$AI$1))+MIN(Payline!L$3/10,COUNTIF(L301:L303,$AI$1)),"")</f>
        <v/>
      </c>
      <c r="AL301" s="43" t="str">
        <f>IF($I301&lt;F$14,MIN(Payline!M$5/10,COUNTIF(M299:M301,$AI$1))+MIN(Payline!M$4/10,COUNTIF(M300:M302,$AI$1))+MIN(Payline!M$3/10,COUNTIF(M301:M303,$AI$1)),"")</f>
        <v/>
      </c>
      <c r="AM301" s="43" t="str">
        <f>IF($I301&lt;G$14,MIN(Payline!N$5/10,COUNTIF(N299:N301,$AI$1))+MIN(Payline!N$4/10,COUNTIF(N300:N302,$AI$1))+MIN(Payline!N$3/10,COUNTIF(N301:N303,$AI$1)),"")</f>
        <v/>
      </c>
      <c r="AN301" s="46">
        <v>297</v>
      </c>
      <c r="AO301" s="43" t="str">
        <f>IF($I301&lt;C$14,MIN(Payline!J$5/10,COUNTIF(J299:J301,$AO$1))+MIN(Payline!J$4/10,COUNTIF(J300:J302,$AO$1))+MIN(Payline!J$3/10,COUNTIF(J301:J303,$AO$1)),"")</f>
        <v/>
      </c>
      <c r="AP301" s="43" t="str">
        <f>IF($I301&lt;D$14,MIN(Payline!K$5/10,COUNTIF(K299:K301,$AO$1))+MIN(Payline!K$4/10,COUNTIF(K300:K302,$AO$1))+MIN(Payline!K$3/10,COUNTIF(K301:K303,$AO$1)),"")</f>
        <v/>
      </c>
      <c r="AQ301" s="43" t="str">
        <f>IF($I301&lt;E$14,MIN(Payline!L$5/10,COUNTIF(L299:L301,$AO$1))+MIN(Payline!L$4/10,COUNTIF(L300:L302,$AO$1))+MIN(Payline!L$3/10,COUNTIF(L301:L303,$AO$1)),"")</f>
        <v/>
      </c>
      <c r="AR301" s="43" t="str">
        <f>IF($I301&lt;F$14,MIN(Payline!M$5/10,COUNTIF(M299:M301,$AO$1))+MIN(Payline!M$4/10,COUNTIF(M300:M302,$AO$1))+MIN(Payline!M$3/10,COUNTIF(M301:M303,$AO$1)),"")</f>
        <v/>
      </c>
      <c r="AS301" s="43" t="str">
        <f>IF($I301&lt;G$14,MIN(Payline!N$5/10,COUNTIF(N299:N301,$AO$1))+MIN(Payline!N$4/10,COUNTIF(N300:N302,$AO$1))+MIN(Payline!N$3/10,COUNTIF(N301:N303,$AO$1)),"")</f>
        <v/>
      </c>
      <c r="AT301" s="46">
        <v>297</v>
      </c>
      <c r="AU301" s="43" t="str">
        <f>IF($I301&lt;C$14,MIN(Payline!J$5/10,COUNTIF(J299:J301,$AU$1))+MIN(Payline!J$4/10,COUNTIF(J300:J302,$AU$1))+MIN(Payline!J$3/10,COUNTIF(J301:J303,$AU$1)),"")</f>
        <v/>
      </c>
      <c r="AV301" s="43" t="str">
        <f>IF($I301&lt;D$14,MIN(Payline!K$5/10,COUNTIF(K299:K301,$AU$1))+MIN(Payline!K$4/10,COUNTIF(K300:K302,$AU$1))+MIN(Payline!K$3/10,COUNTIF(K301:K303,$AU$1)),"")</f>
        <v/>
      </c>
      <c r="AW301" s="43" t="str">
        <f>IF($I301&lt;E$14,MIN(Payline!L$5/10,COUNTIF(L299:L301,$AU$1))+MIN(Payline!L$4/10,COUNTIF(L300:L302,$AU$1))+MIN(Payline!L$3/10,COUNTIF(L301:L303,$AU$1)),"")</f>
        <v/>
      </c>
      <c r="AX301" s="43" t="str">
        <f>IF($I301&lt;F$14,MIN(Payline!M$5/10,COUNTIF(M299:M301,$AU$1))+MIN(Payline!M$4/10,COUNTIF(M300:M302,$AU$1))+MIN(Payline!M$3/10,COUNTIF(M301:M303,$AU$1)),"")</f>
        <v/>
      </c>
      <c r="AY301" s="43" t="str">
        <f>IF($I301&lt;G$14,MIN(Payline!N$5/10,COUNTIF(N299:N301,$AU$1))+MIN(Payline!N$4/10,COUNTIF(N300:N302,$AU$1))+MIN(Payline!N$3/10,COUNTIF(N301:N303,$AU$1)),"")</f>
        <v/>
      </c>
      <c r="AZ301" s="46">
        <v>297</v>
      </c>
      <c r="BA301" s="43" t="str">
        <f>IF($I301&lt;C$14,MIN(Payline!J$5/10,COUNTIF(J299:J301,$BA$1))+MIN(Payline!J$4/10,COUNTIF(J300:J302,$BA$1))+MIN(Payline!J$3/10,COUNTIF(J301:J303,$BA$1)),"")</f>
        <v/>
      </c>
      <c r="BB301" s="43" t="str">
        <f>IF($I301&lt;D$14,MIN(Payline!K$5/10,COUNTIF(K299:K301,$BA$1))+MIN(Payline!K$4/10,COUNTIF(K300:K302,$BA$1))+MIN(Payline!K$3/10,COUNTIF(K301:K303,$BA$1)),"")</f>
        <v/>
      </c>
      <c r="BC301" s="43" t="str">
        <f>IF($I301&lt;E$14,MIN(Payline!L$5/10,COUNTIF(L299:L301,$BA$1))+MIN(Payline!L$4/10,COUNTIF(L300:L302,$BA$1))+MIN(Payline!L$3/10,COUNTIF(L301:L303,$BA$1)),"")</f>
        <v/>
      </c>
      <c r="BD301" s="43" t="str">
        <f>IF($I301&lt;F$14,MIN(Payline!M$5/10,COUNTIF(M299:M301,$BA$1))+MIN(Payline!M$4/10,COUNTIF(M300:M302,$BA$1))+MIN(Payline!M$3/10,COUNTIF(M301:M303,$BA$1)),"")</f>
        <v/>
      </c>
      <c r="BE301" s="43" t="str">
        <f>IF($I301&lt;G$14,MIN(Payline!N$5/10,COUNTIF(N299:N301,$BA$1))+MIN(Payline!N$4/10,COUNTIF(N300:N302,$BA$1))+MIN(Payline!N$3/10,COUNTIF(N301:N303,$BA$1)),"")</f>
        <v/>
      </c>
      <c r="BF301" s="46">
        <v>297</v>
      </c>
      <c r="BG301" s="43" t="str">
        <f>IF($I301&lt;C$14,MIN(Payline!J$5/10,COUNTIF(J299:J301,$BG$1))+MIN(Payline!J$4/10,COUNTIF(J300:J302,$BG$1))+MIN(Payline!J$3/10,COUNTIF(J301:J303,$BG$1)),"")</f>
        <v/>
      </c>
      <c r="BH301" s="43" t="str">
        <f>IF($I301&lt;D$14,MIN(Payline!K$5/10,COUNTIF(K299:K301,$BG$1))+MIN(Payline!K$4/10,COUNTIF(K300:K302,$BG$1))+MIN(Payline!K$3/10,COUNTIF(K301:K303,$BG$1)),"")</f>
        <v/>
      </c>
      <c r="BI301" s="43" t="str">
        <f>IF($I301&lt;E$14,MIN(Payline!L$5/10,COUNTIF(L299:L301,$BG$1))+MIN(Payline!L$4/10,COUNTIF(L300:L302,$BG$1))+MIN(Payline!L$3/10,COUNTIF(L301:L303,$BG$1)),"")</f>
        <v/>
      </c>
      <c r="BJ301" s="43" t="str">
        <f>IF($I301&lt;F$14,MIN(Payline!M$5/10,COUNTIF(M299:M301,$BG$1))+MIN(Payline!M$4/10,COUNTIF(M300:M302,$BG$1))+MIN(Payline!M$3/10,COUNTIF(M301:M303,$BG$1)),"")</f>
        <v/>
      </c>
      <c r="BK301" s="43" t="str">
        <f>IF($I301&lt;G$14,MIN(Payline!N$5/10,COUNTIF(N299:N301,$BG$1))+MIN(Payline!N$4/10,COUNTIF(N300:N302,$BG$1))+MIN(Payline!N$3/10,COUNTIF(N301:N303,$BG$1)),"")</f>
        <v/>
      </c>
      <c r="BL301" s="46">
        <v>297</v>
      </c>
      <c r="BM301" s="43" t="str">
        <f>IF($I301&lt;C$14,MIN(Payline!J$5/10,COUNTIF(J299:J301,$BM$1))+MIN(Payline!J$4/10,COUNTIF(J300:J302,$BM$1))+MIN(Payline!J$3/10,COUNTIF(J301:J303,$BM$1)),"")</f>
        <v/>
      </c>
      <c r="BN301" s="43" t="str">
        <f>IF($I301&lt;D$14,MIN(Payline!K$5/10,COUNTIF(K299:K301,$BM$1))+MIN(Payline!K$4/10,COUNTIF(K300:K302,$BM$1))+MIN(Payline!K$3/10,COUNTIF(K301:K303,$BM$1)),"")</f>
        <v/>
      </c>
      <c r="BO301" s="43" t="str">
        <f>IF($I301&lt;E$14,MIN(Payline!L$5/10,COUNTIF(L299:L301,$BM$1))+MIN(Payline!L$4/10,COUNTIF(L300:L302,$BM$1))+MIN(Payline!L$3/10,COUNTIF(L301:L303,$BM$1)),"")</f>
        <v/>
      </c>
      <c r="BP301" s="43" t="str">
        <f>IF($I301&lt;F$14,MIN(Payline!M$5/10,COUNTIF(M299:M301,$BM$1))+MIN(Payline!M$4/10,COUNTIF(M300:M302,$BM$1))+MIN(Payline!M$3/10,COUNTIF(M301:M303,$BM$1)),"")</f>
        <v/>
      </c>
      <c r="BQ301" s="161" t="str">
        <f>IF($I301&lt;G$14,MIN(Payline!N$5/10,COUNTIF(N299:N301,$BM$1))+MIN(Payline!N$4/10,COUNTIF(N300:N302,$BM$1))+MIN(Payline!N$3/10,COUNTIF(N301:N303,$BM$1)),"")</f>
        <v/>
      </c>
    </row>
    <row r="302" spans="9:69">
      <c r="I302" s="84">
        <v>298</v>
      </c>
      <c r="J302" s="83"/>
      <c r="K302" s="83"/>
      <c r="L302" s="83"/>
      <c r="M302" s="83"/>
      <c r="N302" s="83"/>
      <c r="P302" s="46">
        <v>298</v>
      </c>
      <c r="Q302" s="43" t="str">
        <f>IF($I302&lt;C$14,MIN(Payline!J$5/10,COUNTIF(J300:J302,$Q$1))+MIN(Payline!J$4/10,COUNTIF(J301:J303,$Q$1))+MIN(Payline!J$3/10,COUNTIF(J302:J304,$Q$1)),"")</f>
        <v/>
      </c>
      <c r="R302" s="43" t="str">
        <f>IF($I302&lt;D$14,MIN(Payline!K$5/10,COUNTIF(K300:K302,$Q$1))+MIN(Payline!K$4/10,COUNTIF(K301:K303,$Q$1))+MIN(Payline!K$3/10,COUNTIF(K302:K304,$Q$1)),"")</f>
        <v/>
      </c>
      <c r="S302" s="43" t="str">
        <f>IF($I302&lt;E$14,MIN(Payline!L$5/10,COUNTIF(L300:L302,$Q$1))+MIN(Payline!L$4/10,COUNTIF(L301:L303,$Q$1))+MIN(Payline!L$3/10,COUNTIF(L302:L304,$Q$1)),"")</f>
        <v/>
      </c>
      <c r="T302" s="43" t="str">
        <f>IF($I302&lt;F$14,MIN(Payline!M$5/10,COUNTIF(M300:M302,$Q$1))+MIN(Payline!M$4/10,COUNTIF(M301:M303,$Q$1))+MIN(Payline!M$3/10,COUNTIF(M302:M304,$Q$1)),"")</f>
        <v/>
      </c>
      <c r="U302" s="43" t="str">
        <f>IF($I302&lt;G$14,MIN(Payline!N$5/10,COUNTIF(N300:N302,$Q$1))+MIN(Payline!N$4/10,COUNTIF(N301:N303,$Q$1))+MIN(Payline!N$3/10,COUNTIF(N302:N304,$Q$1)),"")</f>
        <v/>
      </c>
      <c r="V302" s="46">
        <v>298</v>
      </c>
      <c r="W302" s="43" t="str">
        <f>IF($I302&lt;C$14,MIN(Payline!J$5/10,COUNTIF(J300:J302,$W$1))+MIN(Payline!J$4/10,COUNTIF(J301:J303,$W$1))+MIN(Payline!J$3/10,COUNTIF(J302:J304,$W$1)),"")</f>
        <v/>
      </c>
      <c r="X302" s="43" t="str">
        <f>IF($I302&lt;D$14,MIN(Payline!K$5/10,COUNTIF(K300:K302,$W$1))+MIN(Payline!K$4/10,COUNTIF(K301:K303,$W$1))+MIN(Payline!K$3/10,COUNTIF(K302:K304,$W$1)),"")</f>
        <v/>
      </c>
      <c r="Y302" s="43" t="str">
        <f>IF($I302&lt;E$14,MIN(Payline!L$5/10,COUNTIF(L300:L302,$W$1))+MIN(Payline!L$4/10,COUNTIF(L301:L303,$W$1))+MIN(Payline!L$3/10,COUNTIF(L302:L304,$W$1)),"")</f>
        <v/>
      </c>
      <c r="Z302" s="43" t="str">
        <f>IF($I302&lt;F$14,MIN(Payline!M$5/10,COUNTIF(M300:M302,$W$1))+MIN(Payline!M$4/10,COUNTIF(M301:M303,$W$1))+MIN(Payline!M$3/10,COUNTIF(M302:M304,$W$1)),"")</f>
        <v/>
      </c>
      <c r="AA302" s="43" t="str">
        <f>IF($I302&lt;G$14,MIN(Payline!N$5/10,COUNTIF(N300:N302,$W$1))+MIN(Payline!N$4/10,COUNTIF(N301:N303,$W$1))+MIN(Payline!N$3/10,COUNTIF(N302:N304,$W$1)),"")</f>
        <v/>
      </c>
      <c r="AB302" s="46">
        <v>298</v>
      </c>
      <c r="AC302" s="43" t="str">
        <f>IF($I302&lt;C$14,MIN(Payline!J$5/10,COUNTIF(J300:J302,$AC$1))+MIN(Payline!J$4/10,COUNTIF(J301:J303,$AC$1))+MIN(Payline!J$3/10,COUNTIF(J302:J304,$AC$1)),"")</f>
        <v/>
      </c>
      <c r="AD302" s="43" t="str">
        <f>IF($I302&lt;D$14,MIN(Payline!K$5/10,COUNTIF(K300:K302,$AC$1))+MIN(Payline!K$4/10,COUNTIF(K301:K303,$AC$1))+MIN(Payline!K$3/10,COUNTIF(K302:K304,$AC$1)),"")</f>
        <v/>
      </c>
      <c r="AE302" s="43" t="str">
        <f>IF($I302&lt;E$14,MIN(Payline!L$5/10,COUNTIF(L300:L302,$AC$1))+MIN(Payline!L$4/10,COUNTIF(L301:L303,$AC$1))+MIN(Payline!L$3/10,COUNTIF(L302:L304,$AC$1)),"")</f>
        <v/>
      </c>
      <c r="AF302" s="43" t="str">
        <f>IF($I302&lt;F$14,MIN(Payline!M$5/10,COUNTIF(M300:M302,$AC$1))+MIN(Payline!M$4/10,COUNTIF(M301:M303,$AC$1))+MIN(Payline!M$3/10,COUNTIF(M302:M304,$AC$1)),"")</f>
        <v/>
      </c>
      <c r="AG302" s="43" t="str">
        <f>IF($I302&lt;G$14,MIN(Payline!N$5/10,COUNTIF(N300:N302,$AC$1))+MIN(Payline!N$4/10,COUNTIF(N301:N303,$AC$1))+MIN(Payline!N$3/10,COUNTIF(N302:N304,$AC$1)),"")</f>
        <v/>
      </c>
      <c r="AH302" s="46">
        <v>298</v>
      </c>
      <c r="AI302" s="43" t="str">
        <f>IF($I302&lt;C$14,MIN(Payline!J$5/10,COUNTIF(J300:J302,$AI$1))+MIN(Payline!J$4/10,COUNTIF(J301:J303,$AI$1))+MIN(Payline!J$3/10,COUNTIF(J302:J304,$AI$1)),"")</f>
        <v/>
      </c>
      <c r="AJ302" s="43" t="str">
        <f>IF($I302&lt;D$14,MIN(Payline!K$5/10,COUNTIF(K300:K302,$AI$1))+MIN(Payline!K$4/10,COUNTIF(K301:K303,$AI$1))+MIN(Payline!K$3/10,COUNTIF(K302:K304,$AI$1)),"")</f>
        <v/>
      </c>
      <c r="AK302" s="43" t="str">
        <f>IF($I302&lt;E$14,MIN(Payline!L$5/10,COUNTIF(L300:L302,$AI$1))+MIN(Payline!L$4/10,COUNTIF(L301:L303,$AI$1))+MIN(Payline!L$3/10,COUNTIF(L302:L304,$AI$1)),"")</f>
        <v/>
      </c>
      <c r="AL302" s="43" t="str">
        <f>IF($I302&lt;F$14,MIN(Payline!M$5/10,COUNTIF(M300:M302,$AI$1))+MIN(Payline!M$4/10,COUNTIF(M301:M303,$AI$1))+MIN(Payline!M$3/10,COUNTIF(M302:M304,$AI$1)),"")</f>
        <v/>
      </c>
      <c r="AM302" s="43" t="str">
        <f>IF($I302&lt;G$14,MIN(Payline!N$5/10,COUNTIF(N300:N302,$AI$1))+MIN(Payline!N$4/10,COUNTIF(N301:N303,$AI$1))+MIN(Payline!N$3/10,COUNTIF(N302:N304,$AI$1)),"")</f>
        <v/>
      </c>
      <c r="AN302" s="46">
        <v>298</v>
      </c>
      <c r="AO302" s="43" t="str">
        <f>IF($I302&lt;C$14,MIN(Payline!J$5/10,COUNTIF(J300:J302,$AO$1))+MIN(Payline!J$4/10,COUNTIF(J301:J303,$AO$1))+MIN(Payline!J$3/10,COUNTIF(J302:J304,$AO$1)),"")</f>
        <v/>
      </c>
      <c r="AP302" s="43" t="str">
        <f>IF($I302&lt;D$14,MIN(Payline!K$5/10,COUNTIF(K300:K302,$AO$1))+MIN(Payline!K$4/10,COUNTIF(K301:K303,$AO$1))+MIN(Payline!K$3/10,COUNTIF(K302:K304,$AO$1)),"")</f>
        <v/>
      </c>
      <c r="AQ302" s="43" t="str">
        <f>IF($I302&lt;E$14,MIN(Payline!L$5/10,COUNTIF(L300:L302,$AO$1))+MIN(Payline!L$4/10,COUNTIF(L301:L303,$AO$1))+MIN(Payline!L$3/10,COUNTIF(L302:L304,$AO$1)),"")</f>
        <v/>
      </c>
      <c r="AR302" s="43" t="str">
        <f>IF($I302&lt;F$14,MIN(Payline!M$5/10,COUNTIF(M300:M302,$AO$1))+MIN(Payline!M$4/10,COUNTIF(M301:M303,$AO$1))+MIN(Payline!M$3/10,COUNTIF(M302:M304,$AO$1)),"")</f>
        <v/>
      </c>
      <c r="AS302" s="43" t="str">
        <f>IF($I302&lt;G$14,MIN(Payline!N$5/10,COUNTIF(N300:N302,$AO$1))+MIN(Payline!N$4/10,COUNTIF(N301:N303,$AO$1))+MIN(Payline!N$3/10,COUNTIF(N302:N304,$AO$1)),"")</f>
        <v/>
      </c>
      <c r="AT302" s="46">
        <v>298</v>
      </c>
      <c r="AU302" s="43" t="str">
        <f>IF($I302&lt;C$14,MIN(Payline!J$5/10,COUNTIF(J300:J302,$AU$1))+MIN(Payline!J$4/10,COUNTIF(J301:J303,$AU$1))+MIN(Payline!J$3/10,COUNTIF(J302:J304,$AU$1)),"")</f>
        <v/>
      </c>
      <c r="AV302" s="43" t="str">
        <f>IF($I302&lt;D$14,MIN(Payline!K$5/10,COUNTIF(K300:K302,$AU$1))+MIN(Payline!K$4/10,COUNTIF(K301:K303,$AU$1))+MIN(Payline!K$3/10,COUNTIF(K302:K304,$AU$1)),"")</f>
        <v/>
      </c>
      <c r="AW302" s="43" t="str">
        <f>IF($I302&lt;E$14,MIN(Payline!L$5/10,COUNTIF(L300:L302,$AU$1))+MIN(Payline!L$4/10,COUNTIF(L301:L303,$AU$1))+MIN(Payline!L$3/10,COUNTIF(L302:L304,$AU$1)),"")</f>
        <v/>
      </c>
      <c r="AX302" s="43" t="str">
        <f>IF($I302&lt;F$14,MIN(Payline!M$5/10,COUNTIF(M300:M302,$AU$1))+MIN(Payline!M$4/10,COUNTIF(M301:M303,$AU$1))+MIN(Payline!M$3/10,COUNTIF(M302:M304,$AU$1)),"")</f>
        <v/>
      </c>
      <c r="AY302" s="43" t="str">
        <f>IF($I302&lt;G$14,MIN(Payline!N$5/10,COUNTIF(N300:N302,$AU$1))+MIN(Payline!N$4/10,COUNTIF(N301:N303,$AU$1))+MIN(Payline!N$3/10,COUNTIF(N302:N304,$AU$1)),"")</f>
        <v/>
      </c>
      <c r="AZ302" s="46">
        <v>298</v>
      </c>
      <c r="BA302" s="43" t="str">
        <f>IF($I302&lt;C$14,MIN(Payline!J$5/10,COUNTIF(J300:J302,$BA$1))+MIN(Payline!J$4/10,COUNTIF(J301:J303,$BA$1))+MIN(Payline!J$3/10,COUNTIF(J302:J304,$BA$1)),"")</f>
        <v/>
      </c>
      <c r="BB302" s="43" t="str">
        <f>IF($I302&lt;D$14,MIN(Payline!K$5/10,COUNTIF(K300:K302,$BA$1))+MIN(Payline!K$4/10,COUNTIF(K301:K303,$BA$1))+MIN(Payline!K$3/10,COUNTIF(K302:K304,$BA$1)),"")</f>
        <v/>
      </c>
      <c r="BC302" s="43" t="str">
        <f>IF($I302&lt;E$14,MIN(Payline!L$5/10,COUNTIF(L300:L302,$BA$1))+MIN(Payline!L$4/10,COUNTIF(L301:L303,$BA$1))+MIN(Payline!L$3/10,COUNTIF(L302:L304,$BA$1)),"")</f>
        <v/>
      </c>
      <c r="BD302" s="43" t="str">
        <f>IF($I302&lt;F$14,MIN(Payline!M$5/10,COUNTIF(M300:M302,$BA$1))+MIN(Payline!M$4/10,COUNTIF(M301:M303,$BA$1))+MIN(Payline!M$3/10,COUNTIF(M302:M304,$BA$1)),"")</f>
        <v/>
      </c>
      <c r="BE302" s="43" t="str">
        <f>IF($I302&lt;G$14,MIN(Payline!N$5/10,COUNTIF(N300:N302,$BA$1))+MIN(Payline!N$4/10,COUNTIF(N301:N303,$BA$1))+MIN(Payline!N$3/10,COUNTIF(N302:N304,$BA$1)),"")</f>
        <v/>
      </c>
      <c r="BF302" s="46">
        <v>298</v>
      </c>
      <c r="BG302" s="43" t="str">
        <f>IF($I302&lt;C$14,MIN(Payline!J$5/10,COUNTIF(J300:J302,$BG$1))+MIN(Payline!J$4/10,COUNTIF(J301:J303,$BG$1))+MIN(Payline!J$3/10,COUNTIF(J302:J304,$BG$1)),"")</f>
        <v/>
      </c>
      <c r="BH302" s="43" t="str">
        <f>IF($I302&lt;D$14,MIN(Payline!K$5/10,COUNTIF(K300:K302,$BG$1))+MIN(Payline!K$4/10,COUNTIF(K301:K303,$BG$1))+MIN(Payline!K$3/10,COUNTIF(K302:K304,$BG$1)),"")</f>
        <v/>
      </c>
      <c r="BI302" s="43" t="str">
        <f>IF($I302&lt;E$14,MIN(Payline!L$5/10,COUNTIF(L300:L302,$BG$1))+MIN(Payline!L$4/10,COUNTIF(L301:L303,$BG$1))+MIN(Payline!L$3/10,COUNTIF(L302:L304,$BG$1)),"")</f>
        <v/>
      </c>
      <c r="BJ302" s="43" t="str">
        <f>IF($I302&lt;F$14,MIN(Payline!M$5/10,COUNTIF(M300:M302,$BG$1))+MIN(Payline!M$4/10,COUNTIF(M301:M303,$BG$1))+MIN(Payline!M$3/10,COUNTIF(M302:M304,$BG$1)),"")</f>
        <v/>
      </c>
      <c r="BK302" s="43" t="str">
        <f>IF($I302&lt;G$14,MIN(Payline!N$5/10,COUNTIF(N300:N302,$BG$1))+MIN(Payline!N$4/10,COUNTIF(N301:N303,$BG$1))+MIN(Payline!N$3/10,COUNTIF(N302:N304,$BG$1)),"")</f>
        <v/>
      </c>
      <c r="BL302" s="46">
        <v>298</v>
      </c>
      <c r="BM302" s="43" t="str">
        <f>IF($I302&lt;C$14,MIN(Payline!J$5/10,COUNTIF(J300:J302,$BM$1))+MIN(Payline!J$4/10,COUNTIF(J301:J303,$BM$1))+MIN(Payline!J$3/10,COUNTIF(J302:J304,$BM$1)),"")</f>
        <v/>
      </c>
      <c r="BN302" s="43" t="str">
        <f>IF($I302&lt;D$14,MIN(Payline!K$5/10,COUNTIF(K300:K302,$BM$1))+MIN(Payline!K$4/10,COUNTIF(K301:K303,$BM$1))+MIN(Payline!K$3/10,COUNTIF(K302:K304,$BM$1)),"")</f>
        <v/>
      </c>
      <c r="BO302" s="43" t="str">
        <f>IF($I302&lt;E$14,MIN(Payline!L$5/10,COUNTIF(L300:L302,$BM$1))+MIN(Payline!L$4/10,COUNTIF(L301:L303,$BM$1))+MIN(Payline!L$3/10,COUNTIF(L302:L304,$BM$1)),"")</f>
        <v/>
      </c>
      <c r="BP302" s="43" t="str">
        <f>IF($I302&lt;F$14,MIN(Payline!M$5/10,COUNTIF(M300:M302,$BM$1))+MIN(Payline!M$4/10,COUNTIF(M301:M303,$BM$1))+MIN(Payline!M$3/10,COUNTIF(M302:M304,$BM$1)),"")</f>
        <v/>
      </c>
      <c r="BQ302" s="161" t="str">
        <f>IF($I302&lt;G$14,MIN(Payline!N$5/10,COUNTIF(N300:N302,$BM$1))+MIN(Payline!N$4/10,COUNTIF(N301:N303,$BM$1))+MIN(Payline!N$3/10,COUNTIF(N302:N304,$BM$1)),"")</f>
        <v/>
      </c>
    </row>
    <row r="303" spans="9:69">
      <c r="I303" s="84">
        <v>299</v>
      </c>
      <c r="J303" s="83"/>
      <c r="K303" s="83"/>
      <c r="L303" s="83"/>
      <c r="M303" s="83"/>
      <c r="N303" s="83"/>
      <c r="P303" s="46">
        <v>299</v>
      </c>
      <c r="Q303" s="43" t="str">
        <f>IF($I303&lt;C$14,MIN(Payline!J$5/10,COUNTIF(J301:J303,$Q$1))+MIN(Payline!J$4/10,COUNTIF(J302:J304,$Q$1))+MIN(Payline!J$3/10,COUNTIF(J303:J305,$Q$1)),"")</f>
        <v/>
      </c>
      <c r="R303" s="43" t="str">
        <f>IF($I303&lt;D$14,MIN(Payline!K$5/10,COUNTIF(K301:K303,$Q$1))+MIN(Payline!K$4/10,COUNTIF(K302:K304,$Q$1))+MIN(Payline!K$3/10,COUNTIF(K303:K305,$Q$1)),"")</f>
        <v/>
      </c>
      <c r="S303" s="43" t="str">
        <f>IF($I303&lt;E$14,MIN(Payline!L$5/10,COUNTIF(L301:L303,$Q$1))+MIN(Payline!L$4/10,COUNTIF(L302:L304,$Q$1))+MIN(Payline!L$3/10,COUNTIF(L303:L305,$Q$1)),"")</f>
        <v/>
      </c>
      <c r="T303" s="43" t="str">
        <f>IF($I303&lt;F$14,MIN(Payline!M$5/10,COUNTIF(M301:M303,$Q$1))+MIN(Payline!M$4/10,COUNTIF(M302:M304,$Q$1))+MIN(Payline!M$3/10,COUNTIF(M303:M305,$Q$1)),"")</f>
        <v/>
      </c>
      <c r="U303" s="43" t="str">
        <f>IF($I303&lt;G$14,MIN(Payline!N$5/10,COUNTIF(N301:N303,$Q$1))+MIN(Payline!N$4/10,COUNTIF(N302:N304,$Q$1))+MIN(Payline!N$3/10,COUNTIF(N303:N305,$Q$1)),"")</f>
        <v/>
      </c>
      <c r="V303" s="46">
        <v>299</v>
      </c>
      <c r="W303" s="43" t="str">
        <f>IF($I303&lt;C$14,MIN(Payline!J$5/10,COUNTIF(J301:J303,$W$1))+MIN(Payline!J$4/10,COUNTIF(J302:J304,$W$1))+MIN(Payline!J$3/10,COUNTIF(J303:J305,$W$1)),"")</f>
        <v/>
      </c>
      <c r="X303" s="43" t="str">
        <f>IF($I303&lt;D$14,MIN(Payline!K$5/10,COUNTIF(K301:K303,$W$1))+MIN(Payline!K$4/10,COUNTIF(K302:K304,$W$1))+MIN(Payline!K$3/10,COUNTIF(K303:K305,$W$1)),"")</f>
        <v/>
      </c>
      <c r="Y303" s="43" t="str">
        <f>IF($I303&lt;E$14,MIN(Payline!L$5/10,COUNTIF(L301:L303,$W$1))+MIN(Payline!L$4/10,COUNTIF(L302:L304,$W$1))+MIN(Payline!L$3/10,COUNTIF(L303:L305,$W$1)),"")</f>
        <v/>
      </c>
      <c r="Z303" s="43" t="str">
        <f>IF($I303&lt;F$14,MIN(Payline!M$5/10,COUNTIF(M301:M303,$W$1))+MIN(Payline!M$4/10,COUNTIF(M302:M304,$W$1))+MIN(Payline!M$3/10,COUNTIF(M303:M305,$W$1)),"")</f>
        <v/>
      </c>
      <c r="AA303" s="43" t="str">
        <f>IF($I303&lt;G$14,MIN(Payline!N$5/10,COUNTIF(N301:N303,$W$1))+MIN(Payline!N$4/10,COUNTIF(N302:N304,$W$1))+MIN(Payline!N$3/10,COUNTIF(N303:N305,$W$1)),"")</f>
        <v/>
      </c>
      <c r="AB303" s="46">
        <v>299</v>
      </c>
      <c r="AC303" s="43" t="str">
        <f>IF($I303&lt;C$14,MIN(Payline!J$5/10,COUNTIF(J301:J303,$AC$1))+MIN(Payline!J$4/10,COUNTIF(J302:J304,$AC$1))+MIN(Payline!J$3/10,COUNTIF(J303:J305,$AC$1)),"")</f>
        <v/>
      </c>
      <c r="AD303" s="43" t="str">
        <f>IF($I303&lt;D$14,MIN(Payline!K$5/10,COUNTIF(K301:K303,$AC$1))+MIN(Payline!K$4/10,COUNTIF(K302:K304,$AC$1))+MIN(Payline!K$3/10,COUNTIF(K303:K305,$AC$1)),"")</f>
        <v/>
      </c>
      <c r="AE303" s="43" t="str">
        <f>IF($I303&lt;E$14,MIN(Payline!L$5/10,COUNTIF(L301:L303,$AC$1))+MIN(Payline!L$4/10,COUNTIF(L302:L304,$AC$1))+MIN(Payline!L$3/10,COUNTIF(L303:L305,$AC$1)),"")</f>
        <v/>
      </c>
      <c r="AF303" s="43" t="str">
        <f>IF($I303&lt;F$14,MIN(Payline!M$5/10,COUNTIF(M301:M303,$AC$1))+MIN(Payline!M$4/10,COUNTIF(M302:M304,$AC$1))+MIN(Payline!M$3/10,COUNTIF(M303:M305,$AC$1)),"")</f>
        <v/>
      </c>
      <c r="AG303" s="43" t="str">
        <f>IF($I303&lt;G$14,MIN(Payline!N$5/10,COUNTIF(N301:N303,$AC$1))+MIN(Payline!N$4/10,COUNTIF(N302:N304,$AC$1))+MIN(Payline!N$3/10,COUNTIF(N303:N305,$AC$1)),"")</f>
        <v/>
      </c>
      <c r="AH303" s="46">
        <v>299</v>
      </c>
      <c r="AI303" s="43" t="str">
        <f>IF($I303&lt;C$14,MIN(Payline!J$5/10,COUNTIF(J301:J303,$AI$1))+MIN(Payline!J$4/10,COUNTIF(J302:J304,$AI$1))+MIN(Payline!J$3/10,COUNTIF(J303:J305,$AI$1)),"")</f>
        <v/>
      </c>
      <c r="AJ303" s="43" t="str">
        <f>IF($I303&lt;D$14,MIN(Payline!K$5/10,COUNTIF(K301:K303,$AI$1))+MIN(Payline!K$4/10,COUNTIF(K302:K304,$AI$1))+MIN(Payline!K$3/10,COUNTIF(K303:K305,$AI$1)),"")</f>
        <v/>
      </c>
      <c r="AK303" s="43" t="str">
        <f>IF($I303&lt;E$14,MIN(Payline!L$5/10,COUNTIF(L301:L303,$AI$1))+MIN(Payline!L$4/10,COUNTIF(L302:L304,$AI$1))+MIN(Payline!L$3/10,COUNTIF(L303:L305,$AI$1)),"")</f>
        <v/>
      </c>
      <c r="AL303" s="43" t="str">
        <f>IF($I303&lt;F$14,MIN(Payline!M$5/10,COUNTIF(M301:M303,$AI$1))+MIN(Payline!M$4/10,COUNTIF(M302:M304,$AI$1))+MIN(Payline!M$3/10,COUNTIF(M303:M305,$AI$1)),"")</f>
        <v/>
      </c>
      <c r="AM303" s="43" t="str">
        <f>IF($I303&lt;G$14,MIN(Payline!N$5/10,COUNTIF(N301:N303,$AI$1))+MIN(Payline!N$4/10,COUNTIF(N302:N304,$AI$1))+MIN(Payline!N$3/10,COUNTIF(N303:N305,$AI$1)),"")</f>
        <v/>
      </c>
      <c r="AN303" s="46">
        <v>299</v>
      </c>
      <c r="AO303" s="43" t="str">
        <f>IF($I303&lt;C$14,MIN(Payline!J$5/10,COUNTIF(J301:J303,$AO$1))+MIN(Payline!J$4/10,COUNTIF(J302:J304,$AO$1))+MIN(Payline!J$3/10,COUNTIF(J303:J305,$AO$1)),"")</f>
        <v/>
      </c>
      <c r="AP303" s="43" t="str">
        <f>IF($I303&lt;D$14,MIN(Payline!K$5/10,COUNTIF(K301:K303,$AO$1))+MIN(Payline!K$4/10,COUNTIF(K302:K304,$AO$1))+MIN(Payline!K$3/10,COUNTIF(K303:K305,$AO$1)),"")</f>
        <v/>
      </c>
      <c r="AQ303" s="43" t="str">
        <f>IF($I303&lt;E$14,MIN(Payline!L$5/10,COUNTIF(L301:L303,$AO$1))+MIN(Payline!L$4/10,COUNTIF(L302:L304,$AO$1))+MIN(Payline!L$3/10,COUNTIF(L303:L305,$AO$1)),"")</f>
        <v/>
      </c>
      <c r="AR303" s="43" t="str">
        <f>IF($I303&lt;F$14,MIN(Payline!M$5/10,COUNTIF(M301:M303,$AO$1))+MIN(Payline!M$4/10,COUNTIF(M302:M304,$AO$1))+MIN(Payline!M$3/10,COUNTIF(M303:M305,$AO$1)),"")</f>
        <v/>
      </c>
      <c r="AS303" s="43" t="str">
        <f>IF($I303&lt;G$14,MIN(Payline!N$5/10,COUNTIF(N301:N303,$AO$1))+MIN(Payline!N$4/10,COUNTIF(N302:N304,$AO$1))+MIN(Payline!N$3/10,COUNTIF(N303:N305,$AO$1)),"")</f>
        <v/>
      </c>
      <c r="AT303" s="46">
        <v>299</v>
      </c>
      <c r="AU303" s="43" t="str">
        <f>IF($I303&lt;C$14,MIN(Payline!J$5/10,COUNTIF(J301:J303,$AU$1))+MIN(Payline!J$4/10,COUNTIF(J302:J304,$AU$1))+MIN(Payline!J$3/10,COUNTIF(J303:J305,$AU$1)),"")</f>
        <v/>
      </c>
      <c r="AV303" s="43" t="str">
        <f>IF($I303&lt;D$14,MIN(Payline!K$5/10,COUNTIF(K301:K303,$AU$1))+MIN(Payline!K$4/10,COUNTIF(K302:K304,$AU$1))+MIN(Payline!K$3/10,COUNTIF(K303:K305,$AU$1)),"")</f>
        <v/>
      </c>
      <c r="AW303" s="43" t="str">
        <f>IF($I303&lt;E$14,MIN(Payline!L$5/10,COUNTIF(L301:L303,$AU$1))+MIN(Payline!L$4/10,COUNTIF(L302:L304,$AU$1))+MIN(Payline!L$3/10,COUNTIF(L303:L305,$AU$1)),"")</f>
        <v/>
      </c>
      <c r="AX303" s="43" t="str">
        <f>IF($I303&lt;F$14,MIN(Payline!M$5/10,COUNTIF(M301:M303,$AU$1))+MIN(Payline!M$4/10,COUNTIF(M302:M304,$AU$1))+MIN(Payline!M$3/10,COUNTIF(M303:M305,$AU$1)),"")</f>
        <v/>
      </c>
      <c r="AY303" s="43" t="str">
        <f>IF($I303&lt;G$14,MIN(Payline!N$5/10,COUNTIF(N301:N303,$AU$1))+MIN(Payline!N$4/10,COUNTIF(N302:N304,$AU$1))+MIN(Payline!N$3/10,COUNTIF(N303:N305,$AU$1)),"")</f>
        <v/>
      </c>
      <c r="AZ303" s="46">
        <v>299</v>
      </c>
      <c r="BA303" s="43" t="str">
        <f>IF($I303&lt;C$14,MIN(Payline!J$5/10,COUNTIF(J301:J303,$BA$1))+MIN(Payline!J$4/10,COUNTIF(J302:J304,$BA$1))+MIN(Payline!J$3/10,COUNTIF(J303:J305,$BA$1)),"")</f>
        <v/>
      </c>
      <c r="BB303" s="43" t="str">
        <f>IF($I303&lt;D$14,MIN(Payline!K$5/10,COUNTIF(K301:K303,$BA$1))+MIN(Payline!K$4/10,COUNTIF(K302:K304,$BA$1))+MIN(Payline!K$3/10,COUNTIF(K303:K305,$BA$1)),"")</f>
        <v/>
      </c>
      <c r="BC303" s="43" t="str">
        <f>IF($I303&lt;E$14,MIN(Payline!L$5/10,COUNTIF(L301:L303,$BA$1))+MIN(Payline!L$4/10,COUNTIF(L302:L304,$BA$1))+MIN(Payline!L$3/10,COUNTIF(L303:L305,$BA$1)),"")</f>
        <v/>
      </c>
      <c r="BD303" s="43" t="str">
        <f>IF($I303&lt;F$14,MIN(Payline!M$5/10,COUNTIF(M301:M303,$BA$1))+MIN(Payline!M$4/10,COUNTIF(M302:M304,$BA$1))+MIN(Payline!M$3/10,COUNTIF(M303:M305,$BA$1)),"")</f>
        <v/>
      </c>
      <c r="BE303" s="43" t="str">
        <f>IF($I303&lt;G$14,MIN(Payline!N$5/10,COUNTIF(N301:N303,$BA$1))+MIN(Payline!N$4/10,COUNTIF(N302:N304,$BA$1))+MIN(Payline!N$3/10,COUNTIF(N303:N305,$BA$1)),"")</f>
        <v/>
      </c>
      <c r="BF303" s="46">
        <v>299</v>
      </c>
      <c r="BG303" s="43" t="str">
        <f>IF($I303&lt;C$14,MIN(Payline!J$5/10,COUNTIF(J301:J303,$BG$1))+MIN(Payline!J$4/10,COUNTIF(J302:J304,$BG$1))+MIN(Payline!J$3/10,COUNTIF(J303:J305,$BG$1)),"")</f>
        <v/>
      </c>
      <c r="BH303" s="43" t="str">
        <f>IF($I303&lt;D$14,MIN(Payline!K$5/10,COUNTIF(K301:K303,$BG$1))+MIN(Payline!K$4/10,COUNTIF(K302:K304,$BG$1))+MIN(Payline!K$3/10,COUNTIF(K303:K305,$BG$1)),"")</f>
        <v/>
      </c>
      <c r="BI303" s="43" t="str">
        <f>IF($I303&lt;E$14,MIN(Payline!L$5/10,COUNTIF(L301:L303,$BG$1))+MIN(Payline!L$4/10,COUNTIF(L302:L304,$BG$1))+MIN(Payline!L$3/10,COUNTIF(L303:L305,$BG$1)),"")</f>
        <v/>
      </c>
      <c r="BJ303" s="43" t="str">
        <f>IF($I303&lt;F$14,MIN(Payline!M$5/10,COUNTIF(M301:M303,$BG$1))+MIN(Payline!M$4/10,COUNTIF(M302:M304,$BG$1))+MIN(Payline!M$3/10,COUNTIF(M303:M305,$BG$1)),"")</f>
        <v/>
      </c>
      <c r="BK303" s="43" t="str">
        <f>IF($I303&lt;G$14,MIN(Payline!N$5/10,COUNTIF(N301:N303,$BG$1))+MIN(Payline!N$4/10,COUNTIF(N302:N304,$BG$1))+MIN(Payline!N$3/10,COUNTIF(N303:N305,$BG$1)),"")</f>
        <v/>
      </c>
      <c r="BL303" s="46">
        <v>299</v>
      </c>
      <c r="BM303" s="43" t="str">
        <f>IF($I303&lt;C$14,MIN(Payline!J$5/10,COUNTIF(J301:J303,$BM$1))+MIN(Payline!J$4/10,COUNTIF(J302:J304,$BM$1))+MIN(Payline!J$3/10,COUNTIF(J303:J305,$BM$1)),"")</f>
        <v/>
      </c>
      <c r="BN303" s="43" t="str">
        <f>IF($I303&lt;D$14,MIN(Payline!K$5/10,COUNTIF(K301:K303,$BM$1))+MIN(Payline!K$4/10,COUNTIF(K302:K304,$BM$1))+MIN(Payline!K$3/10,COUNTIF(K303:K305,$BM$1)),"")</f>
        <v/>
      </c>
      <c r="BO303" s="43" t="str">
        <f>IF($I303&lt;E$14,MIN(Payline!L$5/10,COUNTIF(L301:L303,$BM$1))+MIN(Payline!L$4/10,COUNTIF(L302:L304,$BM$1))+MIN(Payline!L$3/10,COUNTIF(L303:L305,$BM$1)),"")</f>
        <v/>
      </c>
      <c r="BP303" s="43" t="str">
        <f>IF($I303&lt;F$14,MIN(Payline!M$5/10,COUNTIF(M301:M303,$BM$1))+MIN(Payline!M$4/10,COUNTIF(M302:M304,$BM$1))+MIN(Payline!M$3/10,COUNTIF(M303:M305,$BM$1)),"")</f>
        <v/>
      </c>
      <c r="BQ303" s="161" t="str">
        <f>IF($I303&lt;G$14,MIN(Payline!N$5/10,COUNTIF(N301:N303,$BM$1))+MIN(Payline!N$4/10,COUNTIF(N302:N304,$BM$1))+MIN(Payline!N$3/10,COUNTIF(N303:N305,$BM$1)),"")</f>
        <v/>
      </c>
    </row>
    <row r="304" spans="9:69">
      <c r="I304" s="84">
        <v>300</v>
      </c>
      <c r="J304" s="83"/>
      <c r="K304" s="83"/>
      <c r="L304" s="83"/>
      <c r="M304" s="83"/>
      <c r="N304" s="83"/>
      <c r="P304" s="46">
        <v>300</v>
      </c>
      <c r="Q304" s="43" t="str">
        <f>IF($I304&lt;C$14,MIN(Payline!J$5/10,COUNTIF(J302:J304,$Q$1))+MIN(Payline!J$4/10,COUNTIF(J303:J305,$Q$1))+MIN(Payline!J$3/10,COUNTIF(J304:J306,$Q$1)),"")</f>
        <v/>
      </c>
      <c r="R304" s="43" t="str">
        <f>IF($I304&lt;D$14,MIN(Payline!K$5/10,COUNTIF(K302:K304,$Q$1))+MIN(Payline!K$4/10,COUNTIF(K303:K305,$Q$1))+MIN(Payline!K$3/10,COUNTIF(K304:K306,$Q$1)),"")</f>
        <v/>
      </c>
      <c r="S304" s="43" t="str">
        <f>IF($I304&lt;E$14,MIN(Payline!L$5/10,COUNTIF(L302:L304,$Q$1))+MIN(Payline!L$4/10,COUNTIF(L303:L305,$Q$1))+MIN(Payline!L$3/10,COUNTIF(L304:L306,$Q$1)),"")</f>
        <v/>
      </c>
      <c r="T304" s="43" t="str">
        <f>IF($I304&lt;F$14,MIN(Payline!M$5/10,COUNTIF(M302:M304,$Q$1))+MIN(Payline!M$4/10,COUNTIF(M303:M305,$Q$1))+MIN(Payline!M$3/10,COUNTIF(M304:M306,$Q$1)),"")</f>
        <v/>
      </c>
      <c r="U304" s="43" t="str">
        <f>IF($I304&lt;G$14,MIN(Payline!N$5/10,COUNTIF(N302:N304,$Q$1))+MIN(Payline!N$4/10,COUNTIF(N303:N305,$Q$1))+MIN(Payline!N$3/10,COUNTIF(N304:N306,$Q$1)),"")</f>
        <v/>
      </c>
      <c r="V304" s="46">
        <v>300</v>
      </c>
      <c r="W304" s="43" t="str">
        <f>IF($I304&lt;C$14,MIN(Payline!J$5/10,COUNTIF(J302:J304,$W$1))+MIN(Payline!J$4/10,COUNTIF(J303:J305,$W$1))+MIN(Payline!J$3/10,COUNTIF(J304:J306,$W$1)),"")</f>
        <v/>
      </c>
      <c r="X304" s="43" t="str">
        <f>IF($I304&lt;D$14,MIN(Payline!K$5/10,COUNTIF(K302:K304,$W$1))+MIN(Payline!K$4/10,COUNTIF(K303:K305,$W$1))+MIN(Payline!K$3/10,COUNTIF(K304:K306,$W$1)),"")</f>
        <v/>
      </c>
      <c r="Y304" s="43" t="str">
        <f>IF($I304&lt;E$14,MIN(Payline!L$5/10,COUNTIF(L302:L304,$W$1))+MIN(Payline!L$4/10,COUNTIF(L303:L305,$W$1))+MIN(Payline!L$3/10,COUNTIF(L304:L306,$W$1)),"")</f>
        <v/>
      </c>
      <c r="Z304" s="43" t="str">
        <f>IF($I304&lt;F$14,MIN(Payline!M$5/10,COUNTIF(M302:M304,$W$1))+MIN(Payline!M$4/10,COUNTIF(M303:M305,$W$1))+MIN(Payline!M$3/10,COUNTIF(M304:M306,$W$1)),"")</f>
        <v/>
      </c>
      <c r="AA304" s="43" t="str">
        <f>IF($I304&lt;G$14,MIN(Payline!N$5/10,COUNTIF(N302:N304,$W$1))+MIN(Payline!N$4/10,COUNTIF(N303:N305,$W$1))+MIN(Payline!N$3/10,COUNTIF(N304:N306,$W$1)),"")</f>
        <v/>
      </c>
      <c r="AB304" s="46">
        <v>300</v>
      </c>
      <c r="AC304" s="43" t="str">
        <f>IF($I304&lt;C$14,MIN(Payline!J$5/10,COUNTIF(J302:J304,$AC$1))+MIN(Payline!J$4/10,COUNTIF(J303:J305,$AC$1))+MIN(Payline!J$3/10,COUNTIF(J304:J306,$AC$1)),"")</f>
        <v/>
      </c>
      <c r="AD304" s="43" t="str">
        <f>IF($I304&lt;D$14,MIN(Payline!K$5/10,COUNTIF(K302:K304,$AC$1))+MIN(Payline!K$4/10,COUNTIF(K303:K305,$AC$1))+MIN(Payline!K$3/10,COUNTIF(K304:K306,$AC$1)),"")</f>
        <v/>
      </c>
      <c r="AE304" s="43" t="str">
        <f>IF($I304&lt;E$14,MIN(Payline!L$5/10,COUNTIF(L302:L304,$AC$1))+MIN(Payline!L$4/10,COUNTIF(L303:L305,$AC$1))+MIN(Payline!L$3/10,COUNTIF(L304:L306,$AC$1)),"")</f>
        <v/>
      </c>
      <c r="AF304" s="43" t="str">
        <f>IF($I304&lt;F$14,MIN(Payline!M$5/10,COUNTIF(M302:M304,$AC$1))+MIN(Payline!M$4/10,COUNTIF(M303:M305,$AC$1))+MIN(Payline!M$3/10,COUNTIF(M304:M306,$AC$1)),"")</f>
        <v/>
      </c>
      <c r="AG304" s="43" t="str">
        <f>IF($I304&lt;G$14,MIN(Payline!N$5/10,COUNTIF(N302:N304,$AC$1))+MIN(Payline!N$4/10,COUNTIF(N303:N305,$AC$1))+MIN(Payline!N$3/10,COUNTIF(N304:N306,$AC$1)),"")</f>
        <v/>
      </c>
      <c r="AH304" s="46">
        <v>300</v>
      </c>
      <c r="AI304" s="43" t="str">
        <f>IF($I304&lt;C$14,MIN(Payline!J$5/10,COUNTIF(J302:J304,$AI$1))+MIN(Payline!J$4/10,COUNTIF(J303:J305,$AI$1))+MIN(Payline!J$3/10,COUNTIF(J304:J306,$AI$1)),"")</f>
        <v/>
      </c>
      <c r="AJ304" s="43" t="str">
        <f>IF($I304&lt;D$14,MIN(Payline!K$5/10,COUNTIF(K302:K304,$AI$1))+MIN(Payline!K$4/10,COUNTIF(K303:K305,$AI$1))+MIN(Payline!K$3/10,COUNTIF(K304:K306,$AI$1)),"")</f>
        <v/>
      </c>
      <c r="AK304" s="43" t="str">
        <f>IF($I304&lt;E$14,MIN(Payline!L$5/10,COUNTIF(L302:L304,$AI$1))+MIN(Payline!L$4/10,COUNTIF(L303:L305,$AI$1))+MIN(Payline!L$3/10,COUNTIF(L304:L306,$AI$1)),"")</f>
        <v/>
      </c>
      <c r="AL304" s="43" t="str">
        <f>IF($I304&lt;F$14,MIN(Payline!M$5/10,COUNTIF(M302:M304,$AI$1))+MIN(Payline!M$4/10,COUNTIF(M303:M305,$AI$1))+MIN(Payline!M$3/10,COUNTIF(M304:M306,$AI$1)),"")</f>
        <v/>
      </c>
      <c r="AM304" s="43" t="str">
        <f>IF($I304&lt;G$14,MIN(Payline!N$5/10,COUNTIF(N302:N304,$AI$1))+MIN(Payline!N$4/10,COUNTIF(N303:N305,$AI$1))+MIN(Payline!N$3/10,COUNTIF(N304:N306,$AI$1)),"")</f>
        <v/>
      </c>
      <c r="AN304" s="46">
        <v>300</v>
      </c>
      <c r="AO304" s="43" t="str">
        <f>IF($I304&lt;C$14,MIN(Payline!J$5/10,COUNTIF(J302:J304,$AO$1))+MIN(Payline!J$4/10,COUNTIF(J303:J305,$AO$1))+MIN(Payline!J$3/10,COUNTIF(J304:J306,$AO$1)),"")</f>
        <v/>
      </c>
      <c r="AP304" s="43" t="str">
        <f>IF($I304&lt;D$14,MIN(Payline!K$5/10,COUNTIF(K302:K304,$AO$1))+MIN(Payline!K$4/10,COUNTIF(K303:K305,$AO$1))+MIN(Payline!K$3/10,COUNTIF(K304:K306,$AO$1)),"")</f>
        <v/>
      </c>
      <c r="AQ304" s="43" t="str">
        <f>IF($I304&lt;E$14,MIN(Payline!L$5/10,COUNTIF(L302:L304,$AO$1))+MIN(Payline!L$4/10,COUNTIF(L303:L305,$AO$1))+MIN(Payline!L$3/10,COUNTIF(L304:L306,$AO$1)),"")</f>
        <v/>
      </c>
      <c r="AR304" s="43" t="str">
        <f>IF($I304&lt;F$14,MIN(Payline!M$5/10,COUNTIF(M302:M304,$AO$1))+MIN(Payline!M$4/10,COUNTIF(M303:M305,$AO$1))+MIN(Payline!M$3/10,COUNTIF(M304:M306,$AO$1)),"")</f>
        <v/>
      </c>
      <c r="AS304" s="43" t="str">
        <f>IF($I304&lt;G$14,MIN(Payline!N$5/10,COUNTIF(N302:N304,$AO$1))+MIN(Payline!N$4/10,COUNTIF(N303:N305,$AO$1))+MIN(Payline!N$3/10,COUNTIF(N304:N306,$AO$1)),"")</f>
        <v/>
      </c>
      <c r="AT304" s="46">
        <v>300</v>
      </c>
      <c r="AU304" s="43" t="str">
        <f>IF($I304&lt;C$14,MIN(Payline!J$5/10,COUNTIF(J302:J304,$AU$1))+MIN(Payline!J$4/10,COUNTIF(J303:J305,$AU$1))+MIN(Payline!J$3/10,COUNTIF(J304:J306,$AU$1)),"")</f>
        <v/>
      </c>
      <c r="AV304" s="43" t="str">
        <f>IF($I304&lt;D$14,MIN(Payline!K$5/10,COUNTIF(K302:K304,$AU$1))+MIN(Payline!K$4/10,COUNTIF(K303:K305,$AU$1))+MIN(Payline!K$3/10,COUNTIF(K304:K306,$AU$1)),"")</f>
        <v/>
      </c>
      <c r="AW304" s="43" t="str">
        <f>IF($I304&lt;E$14,MIN(Payline!L$5/10,COUNTIF(L302:L304,$AU$1))+MIN(Payline!L$4/10,COUNTIF(L303:L305,$AU$1))+MIN(Payline!L$3/10,COUNTIF(L304:L306,$AU$1)),"")</f>
        <v/>
      </c>
      <c r="AX304" s="43" t="str">
        <f>IF($I304&lt;F$14,MIN(Payline!M$5/10,COUNTIF(M302:M304,$AU$1))+MIN(Payline!M$4/10,COUNTIF(M303:M305,$AU$1))+MIN(Payline!M$3/10,COUNTIF(M304:M306,$AU$1)),"")</f>
        <v/>
      </c>
      <c r="AY304" s="43" t="str">
        <f>IF($I304&lt;G$14,MIN(Payline!N$5/10,COUNTIF(N302:N304,$AU$1))+MIN(Payline!N$4/10,COUNTIF(N303:N305,$AU$1))+MIN(Payline!N$3/10,COUNTIF(N304:N306,$AU$1)),"")</f>
        <v/>
      </c>
      <c r="AZ304" s="46">
        <v>300</v>
      </c>
      <c r="BA304" s="43" t="str">
        <f>IF($I304&lt;C$14,MIN(Payline!J$5/10,COUNTIF(J302:J304,$BA$1))+MIN(Payline!J$4/10,COUNTIF(J303:J305,$BA$1))+MIN(Payline!J$3/10,COUNTIF(J304:J306,$BA$1)),"")</f>
        <v/>
      </c>
      <c r="BB304" s="43" t="str">
        <f>IF($I304&lt;D$14,MIN(Payline!K$5/10,COUNTIF(K302:K304,$BA$1))+MIN(Payline!K$4/10,COUNTIF(K303:K305,$BA$1))+MIN(Payline!K$3/10,COUNTIF(K304:K306,$BA$1)),"")</f>
        <v/>
      </c>
      <c r="BC304" s="43" t="str">
        <f>IF($I304&lt;E$14,MIN(Payline!L$5/10,COUNTIF(L302:L304,$BA$1))+MIN(Payline!L$4/10,COUNTIF(L303:L305,$BA$1))+MIN(Payline!L$3/10,COUNTIF(L304:L306,$BA$1)),"")</f>
        <v/>
      </c>
      <c r="BD304" s="43" t="str">
        <f>IF($I304&lt;F$14,MIN(Payline!M$5/10,COUNTIF(M302:M304,$BA$1))+MIN(Payline!M$4/10,COUNTIF(M303:M305,$BA$1))+MIN(Payline!M$3/10,COUNTIF(M304:M306,$BA$1)),"")</f>
        <v/>
      </c>
      <c r="BE304" s="43" t="str">
        <f>IF($I304&lt;G$14,MIN(Payline!N$5/10,COUNTIF(N302:N304,$BA$1))+MIN(Payline!N$4/10,COUNTIF(N303:N305,$BA$1))+MIN(Payline!N$3/10,COUNTIF(N304:N306,$BA$1)),"")</f>
        <v/>
      </c>
      <c r="BF304" s="46">
        <v>300</v>
      </c>
      <c r="BG304" s="43" t="str">
        <f>IF($I304&lt;C$14,MIN(Payline!J$5/10,COUNTIF(J302:J304,$BG$1))+MIN(Payline!J$4/10,COUNTIF(J303:J305,$BG$1))+MIN(Payline!J$3/10,COUNTIF(J304:J306,$BG$1)),"")</f>
        <v/>
      </c>
      <c r="BH304" s="43" t="str">
        <f>IF($I304&lt;D$14,MIN(Payline!K$5/10,COUNTIF(K302:K304,$BG$1))+MIN(Payline!K$4/10,COUNTIF(K303:K305,$BG$1))+MIN(Payline!K$3/10,COUNTIF(K304:K306,$BG$1)),"")</f>
        <v/>
      </c>
      <c r="BI304" s="43" t="str">
        <f>IF($I304&lt;E$14,MIN(Payline!L$5/10,COUNTIF(L302:L304,$BG$1))+MIN(Payline!L$4/10,COUNTIF(L303:L305,$BG$1))+MIN(Payline!L$3/10,COUNTIF(L304:L306,$BG$1)),"")</f>
        <v/>
      </c>
      <c r="BJ304" s="43" t="str">
        <f>IF($I304&lt;F$14,MIN(Payline!M$5/10,COUNTIF(M302:M304,$BG$1))+MIN(Payline!M$4/10,COUNTIF(M303:M305,$BG$1))+MIN(Payline!M$3/10,COUNTIF(M304:M306,$BG$1)),"")</f>
        <v/>
      </c>
      <c r="BK304" s="43" t="str">
        <f>IF($I304&lt;G$14,MIN(Payline!N$5/10,COUNTIF(N302:N304,$BG$1))+MIN(Payline!N$4/10,COUNTIF(N303:N305,$BG$1))+MIN(Payline!N$3/10,COUNTIF(N304:N306,$BG$1)),"")</f>
        <v/>
      </c>
      <c r="BL304" s="46">
        <v>300</v>
      </c>
      <c r="BM304" s="43" t="str">
        <f>IF($I304&lt;C$14,MIN(Payline!J$5/10,COUNTIF(J302:J304,$BM$1))+MIN(Payline!J$4/10,COUNTIF(J303:J305,$BM$1))+MIN(Payline!J$3/10,COUNTIF(J304:J306,$BM$1)),"")</f>
        <v/>
      </c>
      <c r="BN304" s="43" t="str">
        <f>IF($I304&lt;D$14,MIN(Payline!K$5/10,COUNTIF(K302:K304,$BM$1))+MIN(Payline!K$4/10,COUNTIF(K303:K305,$BM$1))+MIN(Payline!K$3/10,COUNTIF(K304:K306,$BM$1)),"")</f>
        <v/>
      </c>
      <c r="BO304" s="43" t="str">
        <f>IF($I304&lt;E$14,MIN(Payline!L$5/10,COUNTIF(L302:L304,$BM$1))+MIN(Payline!L$4/10,COUNTIF(L303:L305,$BM$1))+MIN(Payline!L$3/10,COUNTIF(L304:L306,$BM$1)),"")</f>
        <v/>
      </c>
      <c r="BP304" s="43" t="str">
        <f>IF($I304&lt;F$14,MIN(Payline!M$5/10,COUNTIF(M302:M304,$BM$1))+MIN(Payline!M$4/10,COUNTIF(M303:M305,$BM$1))+MIN(Payline!M$3/10,COUNTIF(M304:M306,$BM$1)),"")</f>
        <v/>
      </c>
      <c r="BQ304" s="161" t="str">
        <f>IF($I304&lt;G$14,MIN(Payline!N$5/10,COUNTIF(N302:N304,$BM$1))+MIN(Payline!N$4/10,COUNTIF(N303:N305,$BM$1))+MIN(Payline!N$3/10,COUNTIF(N304:N306,$BM$1)),"")</f>
        <v/>
      </c>
    </row>
    <row r="305" spans="9:69">
      <c r="I305" s="84">
        <v>301</v>
      </c>
      <c r="J305" s="83"/>
      <c r="K305" s="83"/>
      <c r="L305" s="83"/>
      <c r="M305" s="83"/>
      <c r="N305" s="83"/>
      <c r="P305" s="46">
        <v>301</v>
      </c>
      <c r="Q305" s="43" t="str">
        <f>IF($I305&lt;C$14,MIN(Payline!J$5/10,COUNTIF(J303:J305,$Q$1))+MIN(Payline!J$4/10,COUNTIF(J304:J306,$Q$1))+MIN(Payline!J$3/10,COUNTIF(J305:J307,$Q$1)),"")</f>
        <v/>
      </c>
      <c r="R305" s="43" t="str">
        <f>IF($I305&lt;D$14,MIN(Payline!K$5/10,COUNTIF(K303:K305,$Q$1))+MIN(Payline!K$4/10,COUNTIF(K304:K306,$Q$1))+MIN(Payline!K$3/10,COUNTIF(K305:K307,$Q$1)),"")</f>
        <v/>
      </c>
      <c r="S305" s="43" t="str">
        <f>IF($I305&lt;E$14,MIN(Payline!L$5/10,COUNTIF(L303:L305,$Q$1))+MIN(Payline!L$4/10,COUNTIF(L304:L306,$Q$1))+MIN(Payline!L$3/10,COUNTIF(L305:L307,$Q$1)),"")</f>
        <v/>
      </c>
      <c r="T305" s="43" t="str">
        <f>IF($I305&lt;F$14,MIN(Payline!M$5/10,COUNTIF(M303:M305,$Q$1))+MIN(Payline!M$4/10,COUNTIF(M304:M306,$Q$1))+MIN(Payline!M$3/10,COUNTIF(M305:M307,$Q$1)),"")</f>
        <v/>
      </c>
      <c r="U305" s="43" t="str">
        <f>IF($I305&lt;G$14,MIN(Payline!N$5/10,COUNTIF(N303:N305,$Q$1))+MIN(Payline!N$4/10,COUNTIF(N304:N306,$Q$1))+MIN(Payline!N$3/10,COUNTIF(N305:N307,$Q$1)),"")</f>
        <v/>
      </c>
      <c r="V305" s="46">
        <v>301</v>
      </c>
      <c r="W305" s="43" t="str">
        <f>IF($I305&lt;C$14,MIN(Payline!J$5/10,COUNTIF(J303:J305,$W$1))+MIN(Payline!J$4/10,COUNTIF(J304:J306,$W$1))+MIN(Payline!J$3/10,COUNTIF(J305:J307,$W$1)),"")</f>
        <v/>
      </c>
      <c r="X305" s="43" t="str">
        <f>IF($I305&lt;D$14,MIN(Payline!K$5/10,COUNTIF(K303:K305,$W$1))+MIN(Payline!K$4/10,COUNTIF(K304:K306,$W$1))+MIN(Payline!K$3/10,COUNTIF(K305:K307,$W$1)),"")</f>
        <v/>
      </c>
      <c r="Y305" s="43" t="str">
        <f>IF($I305&lt;E$14,MIN(Payline!L$5/10,COUNTIF(L303:L305,$W$1))+MIN(Payline!L$4/10,COUNTIF(L304:L306,$W$1))+MIN(Payline!L$3/10,COUNTIF(L305:L307,$W$1)),"")</f>
        <v/>
      </c>
      <c r="Z305" s="43" t="str">
        <f>IF($I305&lt;F$14,MIN(Payline!M$5/10,COUNTIF(M303:M305,$W$1))+MIN(Payline!M$4/10,COUNTIF(M304:M306,$W$1))+MIN(Payline!M$3/10,COUNTIF(M305:M307,$W$1)),"")</f>
        <v/>
      </c>
      <c r="AA305" s="43" t="str">
        <f>IF($I305&lt;G$14,MIN(Payline!N$5/10,COUNTIF(N303:N305,$W$1))+MIN(Payline!N$4/10,COUNTIF(N304:N306,$W$1))+MIN(Payline!N$3/10,COUNTIF(N305:N307,$W$1)),"")</f>
        <v/>
      </c>
      <c r="AB305" s="46">
        <v>301</v>
      </c>
      <c r="AC305" s="43" t="str">
        <f>IF($I305&lt;C$14,MIN(Payline!J$5/10,COUNTIF(J303:J305,$AC$1))+MIN(Payline!J$4/10,COUNTIF(J304:J306,$AC$1))+MIN(Payline!J$3/10,COUNTIF(J305:J307,$AC$1)),"")</f>
        <v/>
      </c>
      <c r="AD305" s="43" t="str">
        <f>IF($I305&lt;D$14,MIN(Payline!K$5/10,COUNTIF(K303:K305,$AC$1))+MIN(Payline!K$4/10,COUNTIF(K304:K306,$AC$1))+MIN(Payline!K$3/10,COUNTIF(K305:K307,$AC$1)),"")</f>
        <v/>
      </c>
      <c r="AE305" s="43" t="str">
        <f>IF($I305&lt;E$14,MIN(Payline!L$5/10,COUNTIF(L303:L305,$AC$1))+MIN(Payline!L$4/10,COUNTIF(L304:L306,$AC$1))+MIN(Payline!L$3/10,COUNTIF(L305:L307,$AC$1)),"")</f>
        <v/>
      </c>
      <c r="AF305" s="43" t="str">
        <f>IF($I305&lt;F$14,MIN(Payline!M$5/10,COUNTIF(M303:M305,$AC$1))+MIN(Payline!M$4/10,COUNTIF(M304:M306,$AC$1))+MIN(Payline!M$3/10,COUNTIF(M305:M307,$AC$1)),"")</f>
        <v/>
      </c>
      <c r="AG305" s="43" t="str">
        <f>IF($I305&lt;G$14,MIN(Payline!N$5/10,COUNTIF(N303:N305,$AC$1))+MIN(Payline!N$4/10,COUNTIF(N304:N306,$AC$1))+MIN(Payline!N$3/10,COUNTIF(N305:N307,$AC$1)),"")</f>
        <v/>
      </c>
      <c r="AH305" s="46">
        <v>301</v>
      </c>
      <c r="AI305" s="43" t="str">
        <f>IF($I305&lt;C$14,MIN(Payline!J$5/10,COUNTIF(J303:J305,$AI$1))+MIN(Payline!J$4/10,COUNTIF(J304:J306,$AI$1))+MIN(Payline!J$3/10,COUNTIF(J305:J307,$AI$1)),"")</f>
        <v/>
      </c>
      <c r="AJ305" s="43" t="str">
        <f>IF($I305&lt;D$14,MIN(Payline!K$5/10,COUNTIF(K303:K305,$AI$1))+MIN(Payline!K$4/10,COUNTIF(K304:K306,$AI$1))+MIN(Payline!K$3/10,COUNTIF(K305:K307,$AI$1)),"")</f>
        <v/>
      </c>
      <c r="AK305" s="43" t="str">
        <f>IF($I305&lt;E$14,MIN(Payline!L$5/10,COUNTIF(L303:L305,$AI$1))+MIN(Payline!L$4/10,COUNTIF(L304:L306,$AI$1))+MIN(Payline!L$3/10,COUNTIF(L305:L307,$AI$1)),"")</f>
        <v/>
      </c>
      <c r="AL305" s="43" t="str">
        <f>IF($I305&lt;F$14,MIN(Payline!M$5/10,COUNTIF(M303:M305,$AI$1))+MIN(Payline!M$4/10,COUNTIF(M304:M306,$AI$1))+MIN(Payline!M$3/10,COUNTIF(M305:M307,$AI$1)),"")</f>
        <v/>
      </c>
      <c r="AM305" s="43" t="str">
        <f>IF($I305&lt;G$14,MIN(Payline!N$5/10,COUNTIF(N303:N305,$AI$1))+MIN(Payline!N$4/10,COUNTIF(N304:N306,$AI$1))+MIN(Payline!N$3/10,COUNTIF(N305:N307,$AI$1)),"")</f>
        <v/>
      </c>
      <c r="AN305" s="46">
        <v>301</v>
      </c>
      <c r="AO305" s="43" t="str">
        <f>IF($I305&lt;C$14,MIN(Payline!J$5/10,COUNTIF(J303:J305,$AO$1))+MIN(Payline!J$4/10,COUNTIF(J304:J306,$AO$1))+MIN(Payline!J$3/10,COUNTIF(J305:J307,$AO$1)),"")</f>
        <v/>
      </c>
      <c r="AP305" s="43" t="str">
        <f>IF($I305&lt;D$14,MIN(Payline!K$5/10,COUNTIF(K303:K305,$AO$1))+MIN(Payline!K$4/10,COUNTIF(K304:K306,$AO$1))+MIN(Payline!K$3/10,COUNTIF(K305:K307,$AO$1)),"")</f>
        <v/>
      </c>
      <c r="AQ305" s="43" t="str">
        <f>IF($I305&lt;E$14,MIN(Payline!L$5/10,COUNTIF(L303:L305,$AO$1))+MIN(Payline!L$4/10,COUNTIF(L304:L306,$AO$1))+MIN(Payline!L$3/10,COUNTIF(L305:L307,$AO$1)),"")</f>
        <v/>
      </c>
      <c r="AR305" s="43" t="str">
        <f>IF($I305&lt;F$14,MIN(Payline!M$5/10,COUNTIF(M303:M305,$AO$1))+MIN(Payline!M$4/10,COUNTIF(M304:M306,$AO$1))+MIN(Payline!M$3/10,COUNTIF(M305:M307,$AO$1)),"")</f>
        <v/>
      </c>
      <c r="AS305" s="43" t="str">
        <f>IF($I305&lt;G$14,MIN(Payline!N$5/10,COUNTIF(N303:N305,$AO$1))+MIN(Payline!N$4/10,COUNTIF(N304:N306,$AO$1))+MIN(Payline!N$3/10,COUNTIF(N305:N307,$AO$1)),"")</f>
        <v/>
      </c>
      <c r="AT305" s="46">
        <v>301</v>
      </c>
      <c r="AU305" s="43" t="str">
        <f>IF($I305&lt;C$14,MIN(Payline!J$5/10,COUNTIF(J303:J305,$AU$1))+MIN(Payline!J$4/10,COUNTIF(J304:J306,$AU$1))+MIN(Payline!J$3/10,COUNTIF(J305:J307,$AU$1)),"")</f>
        <v/>
      </c>
      <c r="AV305" s="43" t="str">
        <f>IF($I305&lt;D$14,MIN(Payline!K$5/10,COUNTIF(K303:K305,$AU$1))+MIN(Payline!K$4/10,COUNTIF(K304:K306,$AU$1))+MIN(Payline!K$3/10,COUNTIF(K305:K307,$AU$1)),"")</f>
        <v/>
      </c>
      <c r="AW305" s="43" t="str">
        <f>IF($I305&lt;E$14,MIN(Payline!L$5/10,COUNTIF(L303:L305,$AU$1))+MIN(Payline!L$4/10,COUNTIF(L304:L306,$AU$1))+MIN(Payline!L$3/10,COUNTIF(L305:L307,$AU$1)),"")</f>
        <v/>
      </c>
      <c r="AX305" s="43" t="str">
        <f>IF($I305&lt;F$14,MIN(Payline!M$5/10,COUNTIF(M303:M305,$AU$1))+MIN(Payline!M$4/10,COUNTIF(M304:M306,$AU$1))+MIN(Payline!M$3/10,COUNTIF(M305:M307,$AU$1)),"")</f>
        <v/>
      </c>
      <c r="AY305" s="43" t="str">
        <f>IF($I305&lt;G$14,MIN(Payline!N$5/10,COUNTIF(N303:N305,$AU$1))+MIN(Payline!N$4/10,COUNTIF(N304:N306,$AU$1))+MIN(Payline!N$3/10,COUNTIF(N305:N307,$AU$1)),"")</f>
        <v/>
      </c>
      <c r="AZ305" s="46">
        <v>301</v>
      </c>
      <c r="BA305" s="43" t="str">
        <f>IF($I305&lt;C$14,MIN(Payline!J$5/10,COUNTIF(J303:J305,$BA$1))+MIN(Payline!J$4/10,COUNTIF(J304:J306,$BA$1))+MIN(Payline!J$3/10,COUNTIF(J305:J307,$BA$1)),"")</f>
        <v/>
      </c>
      <c r="BB305" s="43" t="str">
        <f>IF($I305&lt;D$14,MIN(Payline!K$5/10,COUNTIF(K303:K305,$BA$1))+MIN(Payline!K$4/10,COUNTIF(K304:K306,$BA$1))+MIN(Payline!K$3/10,COUNTIF(K305:K307,$BA$1)),"")</f>
        <v/>
      </c>
      <c r="BC305" s="43" t="str">
        <f>IF($I305&lt;E$14,MIN(Payline!L$5/10,COUNTIF(L303:L305,$BA$1))+MIN(Payline!L$4/10,COUNTIF(L304:L306,$BA$1))+MIN(Payline!L$3/10,COUNTIF(L305:L307,$BA$1)),"")</f>
        <v/>
      </c>
      <c r="BD305" s="43" t="str">
        <f>IF($I305&lt;F$14,MIN(Payline!M$5/10,COUNTIF(M303:M305,$BA$1))+MIN(Payline!M$4/10,COUNTIF(M304:M306,$BA$1))+MIN(Payline!M$3/10,COUNTIF(M305:M307,$BA$1)),"")</f>
        <v/>
      </c>
      <c r="BE305" s="43" t="str">
        <f>IF($I305&lt;G$14,MIN(Payline!N$5/10,COUNTIF(N303:N305,$BA$1))+MIN(Payline!N$4/10,COUNTIF(N304:N306,$BA$1))+MIN(Payline!N$3/10,COUNTIF(N305:N307,$BA$1)),"")</f>
        <v/>
      </c>
      <c r="BF305" s="46">
        <v>301</v>
      </c>
      <c r="BG305" s="43" t="str">
        <f>IF($I305&lt;C$14,MIN(Payline!J$5/10,COUNTIF(J303:J305,$BG$1))+MIN(Payline!J$4/10,COUNTIF(J304:J306,$BG$1))+MIN(Payline!J$3/10,COUNTIF(J305:J307,$BG$1)),"")</f>
        <v/>
      </c>
      <c r="BH305" s="43" t="str">
        <f>IF($I305&lt;D$14,MIN(Payline!K$5/10,COUNTIF(K303:K305,$BG$1))+MIN(Payline!K$4/10,COUNTIF(K304:K306,$BG$1))+MIN(Payline!K$3/10,COUNTIF(K305:K307,$BG$1)),"")</f>
        <v/>
      </c>
      <c r="BI305" s="43" t="str">
        <f>IF($I305&lt;E$14,MIN(Payline!L$5/10,COUNTIF(L303:L305,$BG$1))+MIN(Payline!L$4/10,COUNTIF(L304:L306,$BG$1))+MIN(Payline!L$3/10,COUNTIF(L305:L307,$BG$1)),"")</f>
        <v/>
      </c>
      <c r="BJ305" s="43" t="str">
        <f>IF($I305&lt;F$14,MIN(Payline!M$5/10,COUNTIF(M303:M305,$BG$1))+MIN(Payline!M$4/10,COUNTIF(M304:M306,$BG$1))+MIN(Payline!M$3/10,COUNTIF(M305:M307,$BG$1)),"")</f>
        <v/>
      </c>
      <c r="BK305" s="43" t="str">
        <f>IF($I305&lt;G$14,MIN(Payline!N$5/10,COUNTIF(N303:N305,$BG$1))+MIN(Payline!N$4/10,COUNTIF(N304:N306,$BG$1))+MIN(Payline!N$3/10,COUNTIF(N305:N307,$BG$1)),"")</f>
        <v/>
      </c>
      <c r="BL305" s="46">
        <v>301</v>
      </c>
      <c r="BM305" s="43" t="str">
        <f>IF($I305&lt;C$14,MIN(Payline!J$5/10,COUNTIF(J303:J305,$BM$1))+MIN(Payline!J$4/10,COUNTIF(J304:J306,$BM$1))+MIN(Payline!J$3/10,COUNTIF(J305:J307,$BM$1)),"")</f>
        <v/>
      </c>
      <c r="BN305" s="43" t="str">
        <f>IF($I305&lt;D$14,MIN(Payline!K$5/10,COUNTIF(K303:K305,$BM$1))+MIN(Payline!K$4/10,COUNTIF(K304:K306,$BM$1))+MIN(Payline!K$3/10,COUNTIF(K305:K307,$BM$1)),"")</f>
        <v/>
      </c>
      <c r="BO305" s="43" t="str">
        <f>IF($I305&lt;E$14,MIN(Payline!L$5/10,COUNTIF(L303:L305,$BM$1))+MIN(Payline!L$4/10,COUNTIF(L304:L306,$BM$1))+MIN(Payline!L$3/10,COUNTIF(L305:L307,$BM$1)),"")</f>
        <v/>
      </c>
      <c r="BP305" s="43" t="str">
        <f>IF($I305&lt;F$14,MIN(Payline!M$5/10,COUNTIF(M303:M305,$BM$1))+MIN(Payline!M$4/10,COUNTIF(M304:M306,$BM$1))+MIN(Payline!M$3/10,COUNTIF(M305:M307,$BM$1)),"")</f>
        <v/>
      </c>
      <c r="BQ305" s="161" t="str">
        <f>IF($I305&lt;G$14,MIN(Payline!N$5/10,COUNTIF(N303:N305,$BM$1))+MIN(Payline!N$4/10,COUNTIF(N304:N306,$BM$1))+MIN(Payline!N$3/10,COUNTIF(N305:N307,$BM$1)),"")</f>
        <v/>
      </c>
    </row>
    <row r="306" spans="9:69">
      <c r="I306" s="84">
        <v>302</v>
      </c>
      <c r="J306" s="83"/>
      <c r="K306" s="83"/>
      <c r="L306" s="83"/>
      <c r="M306" s="83"/>
      <c r="N306" s="83"/>
      <c r="P306" s="46">
        <v>302</v>
      </c>
      <c r="Q306" s="43" t="str">
        <f>IF($I306&lt;C$14,MIN(Payline!J$5/10,COUNTIF(J304:J306,$Q$1))+MIN(Payline!J$4/10,COUNTIF(J305:J307,$Q$1))+MIN(Payline!J$3/10,COUNTIF(J306:J308,$Q$1)),"")</f>
        <v/>
      </c>
      <c r="R306" s="43" t="str">
        <f>IF($I306&lt;D$14,MIN(Payline!K$5/10,COUNTIF(K304:K306,$Q$1))+MIN(Payline!K$4/10,COUNTIF(K305:K307,$Q$1))+MIN(Payline!K$3/10,COUNTIF(K306:K308,$Q$1)),"")</f>
        <v/>
      </c>
      <c r="S306" s="43" t="str">
        <f>IF($I306&lt;E$14,MIN(Payline!L$5/10,COUNTIF(L304:L306,$Q$1))+MIN(Payline!L$4/10,COUNTIF(L305:L307,$Q$1))+MIN(Payline!L$3/10,COUNTIF(L306:L308,$Q$1)),"")</f>
        <v/>
      </c>
      <c r="T306" s="43" t="str">
        <f>IF($I306&lt;F$14,MIN(Payline!M$5/10,COUNTIF(M304:M306,$Q$1))+MIN(Payline!M$4/10,COUNTIF(M305:M307,$Q$1))+MIN(Payline!M$3/10,COUNTIF(M306:M308,$Q$1)),"")</f>
        <v/>
      </c>
      <c r="U306" s="43" t="str">
        <f>IF($I306&lt;G$14,MIN(Payline!N$5/10,COUNTIF(N304:N306,$Q$1))+MIN(Payline!N$4/10,COUNTIF(N305:N307,$Q$1))+MIN(Payline!N$3/10,COUNTIF(N306:N308,$Q$1)),"")</f>
        <v/>
      </c>
      <c r="V306" s="46">
        <v>302</v>
      </c>
      <c r="W306" s="43" t="str">
        <f>IF($I306&lt;C$14,MIN(Payline!J$5/10,COUNTIF(J304:J306,$W$1))+MIN(Payline!J$4/10,COUNTIF(J305:J307,$W$1))+MIN(Payline!J$3/10,COUNTIF(J306:J308,$W$1)),"")</f>
        <v/>
      </c>
      <c r="X306" s="43" t="str">
        <f>IF($I306&lt;D$14,MIN(Payline!K$5/10,COUNTIF(K304:K306,$W$1))+MIN(Payline!K$4/10,COUNTIF(K305:K307,$W$1))+MIN(Payline!K$3/10,COUNTIF(K306:K308,$W$1)),"")</f>
        <v/>
      </c>
      <c r="Y306" s="43" t="str">
        <f>IF($I306&lt;E$14,MIN(Payline!L$5/10,COUNTIF(L304:L306,$W$1))+MIN(Payline!L$4/10,COUNTIF(L305:L307,$W$1))+MIN(Payline!L$3/10,COUNTIF(L306:L308,$W$1)),"")</f>
        <v/>
      </c>
      <c r="Z306" s="43" t="str">
        <f>IF($I306&lt;F$14,MIN(Payline!M$5/10,COUNTIF(M304:M306,$W$1))+MIN(Payline!M$4/10,COUNTIF(M305:M307,$W$1))+MIN(Payline!M$3/10,COUNTIF(M306:M308,$W$1)),"")</f>
        <v/>
      </c>
      <c r="AA306" s="43" t="str">
        <f>IF($I306&lt;G$14,MIN(Payline!N$5/10,COUNTIF(N304:N306,$W$1))+MIN(Payline!N$4/10,COUNTIF(N305:N307,$W$1))+MIN(Payline!N$3/10,COUNTIF(N306:N308,$W$1)),"")</f>
        <v/>
      </c>
      <c r="AB306" s="46">
        <v>302</v>
      </c>
      <c r="AC306" s="43" t="str">
        <f>IF($I306&lt;C$14,MIN(Payline!J$5/10,COUNTIF(J304:J306,$AC$1))+MIN(Payline!J$4/10,COUNTIF(J305:J307,$AC$1))+MIN(Payline!J$3/10,COUNTIF(J306:J308,$AC$1)),"")</f>
        <v/>
      </c>
      <c r="AD306" s="43" t="str">
        <f>IF($I306&lt;D$14,MIN(Payline!K$5/10,COUNTIF(K304:K306,$AC$1))+MIN(Payline!K$4/10,COUNTIF(K305:K307,$AC$1))+MIN(Payline!K$3/10,COUNTIF(K306:K308,$AC$1)),"")</f>
        <v/>
      </c>
      <c r="AE306" s="43" t="str">
        <f>IF($I306&lt;E$14,MIN(Payline!L$5/10,COUNTIF(L304:L306,$AC$1))+MIN(Payline!L$4/10,COUNTIF(L305:L307,$AC$1))+MIN(Payline!L$3/10,COUNTIF(L306:L308,$AC$1)),"")</f>
        <v/>
      </c>
      <c r="AF306" s="43" t="str">
        <f>IF($I306&lt;F$14,MIN(Payline!M$5/10,COUNTIF(M304:M306,$AC$1))+MIN(Payline!M$4/10,COUNTIF(M305:M307,$AC$1))+MIN(Payline!M$3/10,COUNTIF(M306:M308,$AC$1)),"")</f>
        <v/>
      </c>
      <c r="AG306" s="43" t="str">
        <f>IF($I306&lt;G$14,MIN(Payline!N$5/10,COUNTIF(N304:N306,$AC$1))+MIN(Payline!N$4/10,COUNTIF(N305:N307,$AC$1))+MIN(Payline!N$3/10,COUNTIF(N306:N308,$AC$1)),"")</f>
        <v/>
      </c>
      <c r="AH306" s="46">
        <v>302</v>
      </c>
      <c r="AI306" s="43" t="str">
        <f>IF($I306&lt;C$14,MIN(Payline!J$5/10,COUNTIF(J304:J306,$AI$1))+MIN(Payline!J$4/10,COUNTIF(J305:J307,$AI$1))+MIN(Payline!J$3/10,COUNTIF(J306:J308,$AI$1)),"")</f>
        <v/>
      </c>
      <c r="AJ306" s="43" t="str">
        <f>IF($I306&lt;D$14,MIN(Payline!K$5/10,COUNTIF(K304:K306,$AI$1))+MIN(Payline!K$4/10,COUNTIF(K305:K307,$AI$1))+MIN(Payline!K$3/10,COUNTIF(K306:K308,$AI$1)),"")</f>
        <v/>
      </c>
      <c r="AK306" s="43" t="str">
        <f>IF($I306&lt;E$14,MIN(Payline!L$5/10,COUNTIF(L304:L306,$AI$1))+MIN(Payline!L$4/10,COUNTIF(L305:L307,$AI$1))+MIN(Payline!L$3/10,COUNTIF(L306:L308,$AI$1)),"")</f>
        <v/>
      </c>
      <c r="AL306" s="43" t="str">
        <f>IF($I306&lt;F$14,MIN(Payline!M$5/10,COUNTIF(M304:M306,$AI$1))+MIN(Payline!M$4/10,COUNTIF(M305:M307,$AI$1))+MIN(Payline!M$3/10,COUNTIF(M306:M308,$AI$1)),"")</f>
        <v/>
      </c>
      <c r="AM306" s="43" t="str">
        <f>IF($I306&lt;G$14,MIN(Payline!N$5/10,COUNTIF(N304:N306,$AI$1))+MIN(Payline!N$4/10,COUNTIF(N305:N307,$AI$1))+MIN(Payline!N$3/10,COUNTIF(N306:N308,$AI$1)),"")</f>
        <v/>
      </c>
      <c r="AN306" s="46">
        <v>302</v>
      </c>
      <c r="AO306" s="43" t="str">
        <f>IF($I306&lt;C$14,MIN(Payline!J$5/10,COUNTIF(J304:J306,$AO$1))+MIN(Payline!J$4/10,COUNTIF(J305:J307,$AO$1))+MIN(Payline!J$3/10,COUNTIF(J306:J308,$AO$1)),"")</f>
        <v/>
      </c>
      <c r="AP306" s="43" t="str">
        <f>IF($I306&lt;D$14,MIN(Payline!K$5/10,COUNTIF(K304:K306,$AO$1))+MIN(Payline!K$4/10,COUNTIF(K305:K307,$AO$1))+MIN(Payline!K$3/10,COUNTIF(K306:K308,$AO$1)),"")</f>
        <v/>
      </c>
      <c r="AQ306" s="43" t="str">
        <f>IF($I306&lt;E$14,MIN(Payline!L$5/10,COUNTIF(L304:L306,$AO$1))+MIN(Payline!L$4/10,COUNTIF(L305:L307,$AO$1))+MIN(Payline!L$3/10,COUNTIF(L306:L308,$AO$1)),"")</f>
        <v/>
      </c>
      <c r="AR306" s="43" t="str">
        <f>IF($I306&lt;F$14,MIN(Payline!M$5/10,COUNTIF(M304:M306,$AO$1))+MIN(Payline!M$4/10,COUNTIF(M305:M307,$AO$1))+MIN(Payline!M$3/10,COUNTIF(M306:M308,$AO$1)),"")</f>
        <v/>
      </c>
      <c r="AS306" s="43" t="str">
        <f>IF($I306&lt;G$14,MIN(Payline!N$5/10,COUNTIF(N304:N306,$AO$1))+MIN(Payline!N$4/10,COUNTIF(N305:N307,$AO$1))+MIN(Payline!N$3/10,COUNTIF(N306:N308,$AO$1)),"")</f>
        <v/>
      </c>
      <c r="AT306" s="46">
        <v>302</v>
      </c>
      <c r="AU306" s="43" t="str">
        <f>IF($I306&lt;C$14,MIN(Payline!J$5/10,COUNTIF(J304:J306,$AU$1))+MIN(Payline!J$4/10,COUNTIF(J305:J307,$AU$1))+MIN(Payline!J$3/10,COUNTIF(J306:J308,$AU$1)),"")</f>
        <v/>
      </c>
      <c r="AV306" s="43" t="str">
        <f>IF($I306&lt;D$14,MIN(Payline!K$5/10,COUNTIF(K304:K306,$AU$1))+MIN(Payline!K$4/10,COUNTIF(K305:K307,$AU$1))+MIN(Payline!K$3/10,COUNTIF(K306:K308,$AU$1)),"")</f>
        <v/>
      </c>
      <c r="AW306" s="43" t="str">
        <f>IF($I306&lt;E$14,MIN(Payline!L$5/10,COUNTIF(L304:L306,$AU$1))+MIN(Payline!L$4/10,COUNTIF(L305:L307,$AU$1))+MIN(Payline!L$3/10,COUNTIF(L306:L308,$AU$1)),"")</f>
        <v/>
      </c>
      <c r="AX306" s="43" t="str">
        <f>IF($I306&lt;F$14,MIN(Payline!M$5/10,COUNTIF(M304:M306,$AU$1))+MIN(Payline!M$4/10,COUNTIF(M305:M307,$AU$1))+MIN(Payline!M$3/10,COUNTIF(M306:M308,$AU$1)),"")</f>
        <v/>
      </c>
      <c r="AY306" s="43" t="str">
        <f>IF($I306&lt;G$14,MIN(Payline!N$5/10,COUNTIF(N304:N306,$AU$1))+MIN(Payline!N$4/10,COUNTIF(N305:N307,$AU$1))+MIN(Payline!N$3/10,COUNTIF(N306:N308,$AU$1)),"")</f>
        <v/>
      </c>
      <c r="AZ306" s="46">
        <v>302</v>
      </c>
      <c r="BA306" s="43" t="str">
        <f>IF($I306&lt;C$14,MIN(Payline!J$5/10,COUNTIF(J304:J306,$BA$1))+MIN(Payline!J$4/10,COUNTIF(J305:J307,$BA$1))+MIN(Payline!J$3/10,COUNTIF(J306:J308,$BA$1)),"")</f>
        <v/>
      </c>
      <c r="BB306" s="43" t="str">
        <f>IF($I306&lt;D$14,MIN(Payline!K$5/10,COUNTIF(K304:K306,$BA$1))+MIN(Payline!K$4/10,COUNTIF(K305:K307,$BA$1))+MIN(Payline!K$3/10,COUNTIF(K306:K308,$BA$1)),"")</f>
        <v/>
      </c>
      <c r="BC306" s="43" t="str">
        <f>IF($I306&lt;E$14,MIN(Payline!L$5/10,COUNTIF(L304:L306,$BA$1))+MIN(Payline!L$4/10,COUNTIF(L305:L307,$BA$1))+MIN(Payline!L$3/10,COUNTIF(L306:L308,$BA$1)),"")</f>
        <v/>
      </c>
      <c r="BD306" s="43" t="str">
        <f>IF($I306&lt;F$14,MIN(Payline!M$5/10,COUNTIF(M304:M306,$BA$1))+MIN(Payline!M$4/10,COUNTIF(M305:M307,$BA$1))+MIN(Payline!M$3/10,COUNTIF(M306:M308,$BA$1)),"")</f>
        <v/>
      </c>
      <c r="BE306" s="43" t="str">
        <f>IF($I306&lt;G$14,MIN(Payline!N$5/10,COUNTIF(N304:N306,$BA$1))+MIN(Payline!N$4/10,COUNTIF(N305:N307,$BA$1))+MIN(Payline!N$3/10,COUNTIF(N306:N308,$BA$1)),"")</f>
        <v/>
      </c>
      <c r="BF306" s="46">
        <v>302</v>
      </c>
      <c r="BG306" s="43" t="str">
        <f>IF($I306&lt;C$14,MIN(Payline!J$5/10,COUNTIF(J304:J306,$BG$1))+MIN(Payline!J$4/10,COUNTIF(J305:J307,$BG$1))+MIN(Payline!J$3/10,COUNTIF(J306:J308,$BG$1)),"")</f>
        <v/>
      </c>
      <c r="BH306" s="43" t="str">
        <f>IF($I306&lt;D$14,MIN(Payline!K$5/10,COUNTIF(K304:K306,$BG$1))+MIN(Payline!K$4/10,COUNTIF(K305:K307,$BG$1))+MIN(Payline!K$3/10,COUNTIF(K306:K308,$BG$1)),"")</f>
        <v/>
      </c>
      <c r="BI306" s="43" t="str">
        <f>IF($I306&lt;E$14,MIN(Payline!L$5/10,COUNTIF(L304:L306,$BG$1))+MIN(Payline!L$4/10,COUNTIF(L305:L307,$BG$1))+MIN(Payline!L$3/10,COUNTIF(L306:L308,$BG$1)),"")</f>
        <v/>
      </c>
      <c r="BJ306" s="43" t="str">
        <f>IF($I306&lt;F$14,MIN(Payline!M$5/10,COUNTIF(M304:M306,$BG$1))+MIN(Payline!M$4/10,COUNTIF(M305:M307,$BG$1))+MIN(Payline!M$3/10,COUNTIF(M306:M308,$BG$1)),"")</f>
        <v/>
      </c>
      <c r="BK306" s="43" t="str">
        <f>IF($I306&lt;G$14,MIN(Payline!N$5/10,COUNTIF(N304:N306,$BG$1))+MIN(Payline!N$4/10,COUNTIF(N305:N307,$BG$1))+MIN(Payline!N$3/10,COUNTIF(N306:N308,$BG$1)),"")</f>
        <v/>
      </c>
      <c r="BL306" s="46">
        <v>302</v>
      </c>
      <c r="BM306" s="43" t="str">
        <f>IF($I306&lt;C$14,MIN(Payline!J$5/10,COUNTIF(J304:J306,$BM$1))+MIN(Payline!J$4/10,COUNTIF(J305:J307,$BM$1))+MIN(Payline!J$3/10,COUNTIF(J306:J308,$BM$1)),"")</f>
        <v/>
      </c>
      <c r="BN306" s="43" t="str">
        <f>IF($I306&lt;D$14,MIN(Payline!K$5/10,COUNTIF(K304:K306,$BM$1))+MIN(Payline!K$4/10,COUNTIF(K305:K307,$BM$1))+MIN(Payline!K$3/10,COUNTIF(K306:K308,$BM$1)),"")</f>
        <v/>
      </c>
      <c r="BO306" s="43" t="str">
        <f>IF($I306&lt;E$14,MIN(Payline!L$5/10,COUNTIF(L304:L306,$BM$1))+MIN(Payline!L$4/10,COUNTIF(L305:L307,$BM$1))+MIN(Payline!L$3/10,COUNTIF(L306:L308,$BM$1)),"")</f>
        <v/>
      </c>
      <c r="BP306" s="43" t="str">
        <f>IF($I306&lt;F$14,MIN(Payline!M$5/10,COUNTIF(M304:M306,$BM$1))+MIN(Payline!M$4/10,COUNTIF(M305:M307,$BM$1))+MIN(Payline!M$3/10,COUNTIF(M306:M308,$BM$1)),"")</f>
        <v/>
      </c>
      <c r="BQ306" s="161" t="str">
        <f>IF($I306&lt;G$14,MIN(Payline!N$5/10,COUNTIF(N304:N306,$BM$1))+MIN(Payline!N$4/10,COUNTIF(N305:N307,$BM$1))+MIN(Payline!N$3/10,COUNTIF(N306:N308,$BM$1)),"")</f>
        <v/>
      </c>
    </row>
    <row r="307" spans="9:69">
      <c r="I307" s="84">
        <v>303</v>
      </c>
      <c r="J307" s="83"/>
      <c r="K307" s="83"/>
      <c r="L307" s="83"/>
      <c r="M307" s="83"/>
      <c r="N307" s="83"/>
      <c r="P307" s="46">
        <v>303</v>
      </c>
      <c r="Q307" s="43" t="str">
        <f>IF($I307&lt;C$14,MIN(Payline!J$5/10,COUNTIF(J305:J307,$Q$1))+MIN(Payline!J$4/10,COUNTIF(J306:J308,$Q$1))+MIN(Payline!J$3/10,COUNTIF(J307:J309,$Q$1)),"")</f>
        <v/>
      </c>
      <c r="R307" s="43" t="str">
        <f>IF($I307&lt;D$14,MIN(Payline!K$5/10,COUNTIF(K305:K307,$Q$1))+MIN(Payline!K$4/10,COUNTIF(K306:K308,$Q$1))+MIN(Payline!K$3/10,COUNTIF(K307:K309,$Q$1)),"")</f>
        <v/>
      </c>
      <c r="S307" s="43" t="str">
        <f>IF($I307&lt;E$14,MIN(Payline!L$5/10,COUNTIF(L305:L307,$Q$1))+MIN(Payline!L$4/10,COUNTIF(L306:L308,$Q$1))+MIN(Payline!L$3/10,COUNTIF(L307:L309,$Q$1)),"")</f>
        <v/>
      </c>
      <c r="T307" s="43" t="str">
        <f>IF($I307&lt;F$14,MIN(Payline!M$5/10,COUNTIF(M305:M307,$Q$1))+MIN(Payline!M$4/10,COUNTIF(M306:M308,$Q$1))+MIN(Payline!M$3/10,COUNTIF(M307:M309,$Q$1)),"")</f>
        <v/>
      </c>
      <c r="U307" s="43" t="str">
        <f>IF($I307&lt;G$14,MIN(Payline!N$5/10,COUNTIF(N305:N307,$Q$1))+MIN(Payline!N$4/10,COUNTIF(N306:N308,$Q$1))+MIN(Payline!N$3/10,COUNTIF(N307:N309,$Q$1)),"")</f>
        <v/>
      </c>
      <c r="V307" s="46">
        <v>303</v>
      </c>
      <c r="W307" s="43" t="str">
        <f>IF($I307&lt;C$14,MIN(Payline!J$5/10,COUNTIF(J305:J307,$W$1))+MIN(Payline!J$4/10,COUNTIF(J306:J308,$W$1))+MIN(Payline!J$3/10,COUNTIF(J307:J309,$W$1)),"")</f>
        <v/>
      </c>
      <c r="X307" s="43" t="str">
        <f>IF($I307&lt;D$14,MIN(Payline!K$5/10,COUNTIF(K305:K307,$W$1))+MIN(Payline!K$4/10,COUNTIF(K306:K308,$W$1))+MIN(Payline!K$3/10,COUNTIF(K307:K309,$W$1)),"")</f>
        <v/>
      </c>
      <c r="Y307" s="43" t="str">
        <f>IF($I307&lt;E$14,MIN(Payline!L$5/10,COUNTIF(L305:L307,$W$1))+MIN(Payline!L$4/10,COUNTIF(L306:L308,$W$1))+MIN(Payline!L$3/10,COUNTIF(L307:L309,$W$1)),"")</f>
        <v/>
      </c>
      <c r="Z307" s="43" t="str">
        <f>IF($I307&lt;F$14,MIN(Payline!M$5/10,COUNTIF(M305:M307,$W$1))+MIN(Payline!M$4/10,COUNTIF(M306:M308,$W$1))+MIN(Payline!M$3/10,COUNTIF(M307:M309,$W$1)),"")</f>
        <v/>
      </c>
      <c r="AA307" s="43" t="str">
        <f>IF($I307&lt;G$14,MIN(Payline!N$5/10,COUNTIF(N305:N307,$W$1))+MIN(Payline!N$4/10,COUNTIF(N306:N308,$W$1))+MIN(Payline!N$3/10,COUNTIF(N307:N309,$W$1)),"")</f>
        <v/>
      </c>
      <c r="AB307" s="46">
        <v>303</v>
      </c>
      <c r="AC307" s="43" t="str">
        <f>IF($I307&lt;C$14,MIN(Payline!J$5/10,COUNTIF(J305:J307,$AC$1))+MIN(Payline!J$4/10,COUNTIF(J306:J308,$AC$1))+MIN(Payline!J$3/10,COUNTIF(J307:J309,$AC$1)),"")</f>
        <v/>
      </c>
      <c r="AD307" s="43" t="str">
        <f>IF($I307&lt;D$14,MIN(Payline!K$5/10,COUNTIF(K305:K307,$AC$1))+MIN(Payline!K$4/10,COUNTIF(K306:K308,$AC$1))+MIN(Payline!K$3/10,COUNTIF(K307:K309,$AC$1)),"")</f>
        <v/>
      </c>
      <c r="AE307" s="43" t="str">
        <f>IF($I307&lt;E$14,MIN(Payline!L$5/10,COUNTIF(L305:L307,$AC$1))+MIN(Payline!L$4/10,COUNTIF(L306:L308,$AC$1))+MIN(Payline!L$3/10,COUNTIF(L307:L309,$AC$1)),"")</f>
        <v/>
      </c>
      <c r="AF307" s="43" t="str">
        <f>IF($I307&lt;F$14,MIN(Payline!M$5/10,COUNTIF(M305:M307,$AC$1))+MIN(Payline!M$4/10,COUNTIF(M306:M308,$AC$1))+MIN(Payline!M$3/10,COUNTIF(M307:M309,$AC$1)),"")</f>
        <v/>
      </c>
      <c r="AG307" s="43" t="str">
        <f>IF($I307&lt;G$14,MIN(Payline!N$5/10,COUNTIF(N305:N307,$AC$1))+MIN(Payline!N$4/10,COUNTIF(N306:N308,$AC$1))+MIN(Payline!N$3/10,COUNTIF(N307:N309,$AC$1)),"")</f>
        <v/>
      </c>
      <c r="AH307" s="46">
        <v>303</v>
      </c>
      <c r="AI307" s="43" t="str">
        <f>IF($I307&lt;C$14,MIN(Payline!J$5/10,COUNTIF(J305:J307,$AI$1))+MIN(Payline!J$4/10,COUNTIF(J306:J308,$AI$1))+MIN(Payline!J$3/10,COUNTIF(J307:J309,$AI$1)),"")</f>
        <v/>
      </c>
      <c r="AJ307" s="43" t="str">
        <f>IF($I307&lt;D$14,MIN(Payline!K$5/10,COUNTIF(K305:K307,$AI$1))+MIN(Payline!K$4/10,COUNTIF(K306:K308,$AI$1))+MIN(Payline!K$3/10,COUNTIF(K307:K309,$AI$1)),"")</f>
        <v/>
      </c>
      <c r="AK307" s="43" t="str">
        <f>IF($I307&lt;E$14,MIN(Payline!L$5/10,COUNTIF(L305:L307,$AI$1))+MIN(Payline!L$4/10,COUNTIF(L306:L308,$AI$1))+MIN(Payline!L$3/10,COUNTIF(L307:L309,$AI$1)),"")</f>
        <v/>
      </c>
      <c r="AL307" s="43" t="str">
        <f>IF($I307&lt;F$14,MIN(Payline!M$5/10,COUNTIF(M305:M307,$AI$1))+MIN(Payline!M$4/10,COUNTIF(M306:M308,$AI$1))+MIN(Payline!M$3/10,COUNTIF(M307:M309,$AI$1)),"")</f>
        <v/>
      </c>
      <c r="AM307" s="43" t="str">
        <f>IF($I307&lt;G$14,MIN(Payline!N$5/10,COUNTIF(N305:N307,$AI$1))+MIN(Payline!N$4/10,COUNTIF(N306:N308,$AI$1))+MIN(Payline!N$3/10,COUNTIF(N307:N309,$AI$1)),"")</f>
        <v/>
      </c>
      <c r="AN307" s="46">
        <v>303</v>
      </c>
      <c r="AO307" s="43" t="str">
        <f>IF($I307&lt;C$14,MIN(Payline!J$5/10,COUNTIF(J305:J307,$AO$1))+MIN(Payline!J$4/10,COUNTIF(J306:J308,$AO$1))+MIN(Payline!J$3/10,COUNTIF(J307:J309,$AO$1)),"")</f>
        <v/>
      </c>
      <c r="AP307" s="43" t="str">
        <f>IF($I307&lt;D$14,MIN(Payline!K$5/10,COUNTIF(K305:K307,$AO$1))+MIN(Payline!K$4/10,COUNTIF(K306:K308,$AO$1))+MIN(Payline!K$3/10,COUNTIF(K307:K309,$AO$1)),"")</f>
        <v/>
      </c>
      <c r="AQ307" s="43" t="str">
        <f>IF($I307&lt;E$14,MIN(Payline!L$5/10,COUNTIF(L305:L307,$AO$1))+MIN(Payline!L$4/10,COUNTIF(L306:L308,$AO$1))+MIN(Payline!L$3/10,COUNTIF(L307:L309,$AO$1)),"")</f>
        <v/>
      </c>
      <c r="AR307" s="43" t="str">
        <f>IF($I307&lt;F$14,MIN(Payline!M$5/10,COUNTIF(M305:M307,$AO$1))+MIN(Payline!M$4/10,COUNTIF(M306:M308,$AO$1))+MIN(Payline!M$3/10,COUNTIF(M307:M309,$AO$1)),"")</f>
        <v/>
      </c>
      <c r="AS307" s="43" t="str">
        <f>IF($I307&lt;G$14,MIN(Payline!N$5/10,COUNTIF(N305:N307,$AO$1))+MIN(Payline!N$4/10,COUNTIF(N306:N308,$AO$1))+MIN(Payline!N$3/10,COUNTIF(N307:N309,$AO$1)),"")</f>
        <v/>
      </c>
      <c r="AT307" s="46">
        <v>303</v>
      </c>
      <c r="AU307" s="43" t="str">
        <f>IF($I307&lt;C$14,MIN(Payline!J$5/10,COUNTIF(J305:J307,$AU$1))+MIN(Payline!J$4/10,COUNTIF(J306:J308,$AU$1))+MIN(Payline!J$3/10,COUNTIF(J307:J309,$AU$1)),"")</f>
        <v/>
      </c>
      <c r="AV307" s="43" t="str">
        <f>IF($I307&lt;D$14,MIN(Payline!K$5/10,COUNTIF(K305:K307,$AU$1))+MIN(Payline!K$4/10,COUNTIF(K306:K308,$AU$1))+MIN(Payline!K$3/10,COUNTIF(K307:K309,$AU$1)),"")</f>
        <v/>
      </c>
      <c r="AW307" s="43" t="str">
        <f>IF($I307&lt;E$14,MIN(Payline!L$5/10,COUNTIF(L305:L307,$AU$1))+MIN(Payline!L$4/10,COUNTIF(L306:L308,$AU$1))+MIN(Payline!L$3/10,COUNTIF(L307:L309,$AU$1)),"")</f>
        <v/>
      </c>
      <c r="AX307" s="43" t="str">
        <f>IF($I307&lt;F$14,MIN(Payline!M$5/10,COUNTIF(M305:M307,$AU$1))+MIN(Payline!M$4/10,COUNTIF(M306:M308,$AU$1))+MIN(Payline!M$3/10,COUNTIF(M307:M309,$AU$1)),"")</f>
        <v/>
      </c>
      <c r="AY307" s="43" t="str">
        <f>IF($I307&lt;G$14,MIN(Payline!N$5/10,COUNTIF(N305:N307,$AU$1))+MIN(Payline!N$4/10,COUNTIF(N306:N308,$AU$1))+MIN(Payline!N$3/10,COUNTIF(N307:N309,$AU$1)),"")</f>
        <v/>
      </c>
      <c r="AZ307" s="46">
        <v>303</v>
      </c>
      <c r="BA307" s="43" t="str">
        <f>IF($I307&lt;C$14,MIN(Payline!J$5/10,COUNTIF(J305:J307,$BA$1))+MIN(Payline!J$4/10,COUNTIF(J306:J308,$BA$1))+MIN(Payline!J$3/10,COUNTIF(J307:J309,$BA$1)),"")</f>
        <v/>
      </c>
      <c r="BB307" s="43" t="str">
        <f>IF($I307&lt;D$14,MIN(Payline!K$5/10,COUNTIF(K305:K307,$BA$1))+MIN(Payline!K$4/10,COUNTIF(K306:K308,$BA$1))+MIN(Payline!K$3/10,COUNTIF(K307:K309,$BA$1)),"")</f>
        <v/>
      </c>
      <c r="BC307" s="43" t="str">
        <f>IF($I307&lt;E$14,MIN(Payline!L$5/10,COUNTIF(L305:L307,$BA$1))+MIN(Payline!L$4/10,COUNTIF(L306:L308,$BA$1))+MIN(Payline!L$3/10,COUNTIF(L307:L309,$BA$1)),"")</f>
        <v/>
      </c>
      <c r="BD307" s="43" t="str">
        <f>IF($I307&lt;F$14,MIN(Payline!M$5/10,COUNTIF(M305:M307,$BA$1))+MIN(Payline!M$4/10,COUNTIF(M306:M308,$BA$1))+MIN(Payline!M$3/10,COUNTIF(M307:M309,$BA$1)),"")</f>
        <v/>
      </c>
      <c r="BE307" s="43" t="str">
        <f>IF($I307&lt;G$14,MIN(Payline!N$5/10,COUNTIF(N305:N307,$BA$1))+MIN(Payline!N$4/10,COUNTIF(N306:N308,$BA$1))+MIN(Payline!N$3/10,COUNTIF(N307:N309,$BA$1)),"")</f>
        <v/>
      </c>
      <c r="BF307" s="46">
        <v>303</v>
      </c>
      <c r="BG307" s="43" t="str">
        <f>IF($I307&lt;C$14,MIN(Payline!J$5/10,COUNTIF(J305:J307,$BG$1))+MIN(Payline!J$4/10,COUNTIF(J306:J308,$BG$1))+MIN(Payline!J$3/10,COUNTIF(J307:J309,$BG$1)),"")</f>
        <v/>
      </c>
      <c r="BH307" s="43" t="str">
        <f>IF($I307&lt;D$14,MIN(Payline!K$5/10,COUNTIF(K305:K307,$BG$1))+MIN(Payline!K$4/10,COUNTIF(K306:K308,$BG$1))+MIN(Payline!K$3/10,COUNTIF(K307:K309,$BG$1)),"")</f>
        <v/>
      </c>
      <c r="BI307" s="43" t="str">
        <f>IF($I307&lt;E$14,MIN(Payline!L$5/10,COUNTIF(L305:L307,$BG$1))+MIN(Payline!L$4/10,COUNTIF(L306:L308,$BG$1))+MIN(Payline!L$3/10,COUNTIF(L307:L309,$BG$1)),"")</f>
        <v/>
      </c>
      <c r="BJ307" s="43" t="str">
        <f>IF($I307&lt;F$14,MIN(Payline!M$5/10,COUNTIF(M305:M307,$BG$1))+MIN(Payline!M$4/10,COUNTIF(M306:M308,$BG$1))+MIN(Payline!M$3/10,COUNTIF(M307:M309,$BG$1)),"")</f>
        <v/>
      </c>
      <c r="BK307" s="43" t="str">
        <f>IF($I307&lt;G$14,MIN(Payline!N$5/10,COUNTIF(N305:N307,$BG$1))+MIN(Payline!N$4/10,COUNTIF(N306:N308,$BG$1))+MIN(Payline!N$3/10,COUNTIF(N307:N309,$BG$1)),"")</f>
        <v/>
      </c>
      <c r="BL307" s="46">
        <v>303</v>
      </c>
      <c r="BM307" s="43" t="str">
        <f>IF($I307&lt;C$14,MIN(Payline!J$5/10,COUNTIF(J305:J307,$BM$1))+MIN(Payline!J$4/10,COUNTIF(J306:J308,$BM$1))+MIN(Payline!J$3/10,COUNTIF(J307:J309,$BM$1)),"")</f>
        <v/>
      </c>
      <c r="BN307" s="43" t="str">
        <f>IF($I307&lt;D$14,MIN(Payline!K$5/10,COUNTIF(K305:K307,$BM$1))+MIN(Payline!K$4/10,COUNTIF(K306:K308,$BM$1))+MIN(Payline!K$3/10,COUNTIF(K307:K309,$BM$1)),"")</f>
        <v/>
      </c>
      <c r="BO307" s="43" t="str">
        <f>IF($I307&lt;E$14,MIN(Payline!L$5/10,COUNTIF(L305:L307,$BM$1))+MIN(Payline!L$4/10,COUNTIF(L306:L308,$BM$1))+MIN(Payline!L$3/10,COUNTIF(L307:L309,$BM$1)),"")</f>
        <v/>
      </c>
      <c r="BP307" s="43" t="str">
        <f>IF($I307&lt;F$14,MIN(Payline!M$5/10,COUNTIF(M305:M307,$BM$1))+MIN(Payline!M$4/10,COUNTIF(M306:M308,$BM$1))+MIN(Payline!M$3/10,COUNTIF(M307:M309,$BM$1)),"")</f>
        <v/>
      </c>
      <c r="BQ307" s="161" t="str">
        <f>IF($I307&lt;G$14,MIN(Payline!N$5/10,COUNTIF(N305:N307,$BM$1))+MIN(Payline!N$4/10,COUNTIF(N306:N308,$BM$1))+MIN(Payline!N$3/10,COUNTIF(N307:N309,$BM$1)),"")</f>
        <v/>
      </c>
    </row>
    <row r="308" spans="9:69">
      <c r="I308" s="84">
        <v>304</v>
      </c>
      <c r="J308" s="83"/>
      <c r="K308" s="83"/>
      <c r="L308" s="83"/>
      <c r="M308" s="83"/>
      <c r="N308" s="83"/>
      <c r="P308" s="46">
        <v>304</v>
      </c>
      <c r="Q308" s="43" t="str">
        <f>IF($I308&lt;C$14,MIN(Payline!J$5/10,COUNTIF(J306:J308,$Q$1))+MIN(Payline!J$4/10,COUNTIF(J307:J309,$Q$1))+MIN(Payline!J$3/10,COUNTIF(J308:J310,$Q$1)),"")</f>
        <v/>
      </c>
      <c r="R308" s="43" t="str">
        <f>IF($I308&lt;D$14,MIN(Payline!K$5/10,COUNTIF(K306:K308,$Q$1))+MIN(Payline!K$4/10,COUNTIF(K307:K309,$Q$1))+MIN(Payline!K$3/10,COUNTIF(K308:K310,$Q$1)),"")</f>
        <v/>
      </c>
      <c r="S308" s="43" t="str">
        <f>IF($I308&lt;E$14,MIN(Payline!L$5/10,COUNTIF(L306:L308,$Q$1))+MIN(Payline!L$4/10,COUNTIF(L307:L309,$Q$1))+MIN(Payline!L$3/10,COUNTIF(L308:L310,$Q$1)),"")</f>
        <v/>
      </c>
      <c r="T308" s="43" t="str">
        <f>IF($I308&lt;F$14,MIN(Payline!M$5/10,COUNTIF(M306:M308,$Q$1))+MIN(Payline!M$4/10,COUNTIF(M307:M309,$Q$1))+MIN(Payline!M$3/10,COUNTIF(M308:M310,$Q$1)),"")</f>
        <v/>
      </c>
      <c r="U308" s="43" t="str">
        <f>IF($I308&lt;G$14,MIN(Payline!N$5/10,COUNTIF(N306:N308,$Q$1))+MIN(Payline!N$4/10,COUNTIF(N307:N309,$Q$1))+MIN(Payline!N$3/10,COUNTIF(N308:N310,$Q$1)),"")</f>
        <v/>
      </c>
      <c r="V308" s="46">
        <v>304</v>
      </c>
      <c r="W308" s="43" t="str">
        <f>IF($I308&lt;C$14,MIN(Payline!J$5/10,COUNTIF(J306:J308,$W$1))+MIN(Payline!J$4/10,COUNTIF(J307:J309,$W$1))+MIN(Payline!J$3/10,COUNTIF(J308:J310,$W$1)),"")</f>
        <v/>
      </c>
      <c r="X308" s="43" t="str">
        <f>IF($I308&lt;D$14,MIN(Payline!K$5/10,COUNTIF(K306:K308,$W$1))+MIN(Payline!K$4/10,COUNTIF(K307:K309,$W$1))+MIN(Payline!K$3/10,COUNTIF(K308:K310,$W$1)),"")</f>
        <v/>
      </c>
      <c r="Y308" s="43" t="str">
        <f>IF($I308&lt;E$14,MIN(Payline!L$5/10,COUNTIF(L306:L308,$W$1))+MIN(Payline!L$4/10,COUNTIF(L307:L309,$W$1))+MIN(Payline!L$3/10,COUNTIF(L308:L310,$W$1)),"")</f>
        <v/>
      </c>
      <c r="Z308" s="43" t="str">
        <f>IF($I308&lt;F$14,MIN(Payline!M$5/10,COUNTIF(M306:M308,$W$1))+MIN(Payline!M$4/10,COUNTIF(M307:M309,$W$1))+MIN(Payline!M$3/10,COUNTIF(M308:M310,$W$1)),"")</f>
        <v/>
      </c>
      <c r="AA308" s="43" t="str">
        <f>IF($I308&lt;G$14,MIN(Payline!N$5/10,COUNTIF(N306:N308,$W$1))+MIN(Payline!N$4/10,COUNTIF(N307:N309,$W$1))+MIN(Payline!N$3/10,COUNTIF(N308:N310,$W$1)),"")</f>
        <v/>
      </c>
      <c r="AB308" s="46">
        <v>304</v>
      </c>
      <c r="AC308" s="43" t="str">
        <f>IF($I308&lt;C$14,MIN(Payline!J$5/10,COUNTIF(J306:J308,$AC$1))+MIN(Payline!J$4/10,COUNTIF(J307:J309,$AC$1))+MIN(Payline!J$3/10,COUNTIF(J308:J310,$AC$1)),"")</f>
        <v/>
      </c>
      <c r="AD308" s="43" t="str">
        <f>IF($I308&lt;D$14,MIN(Payline!K$5/10,COUNTIF(K306:K308,$AC$1))+MIN(Payline!K$4/10,COUNTIF(K307:K309,$AC$1))+MIN(Payline!K$3/10,COUNTIF(K308:K310,$AC$1)),"")</f>
        <v/>
      </c>
      <c r="AE308" s="43" t="str">
        <f>IF($I308&lt;E$14,MIN(Payline!L$5/10,COUNTIF(L306:L308,$AC$1))+MIN(Payline!L$4/10,COUNTIF(L307:L309,$AC$1))+MIN(Payline!L$3/10,COUNTIF(L308:L310,$AC$1)),"")</f>
        <v/>
      </c>
      <c r="AF308" s="43" t="str">
        <f>IF($I308&lt;F$14,MIN(Payline!M$5/10,COUNTIF(M306:M308,$AC$1))+MIN(Payline!M$4/10,COUNTIF(M307:M309,$AC$1))+MIN(Payline!M$3/10,COUNTIF(M308:M310,$AC$1)),"")</f>
        <v/>
      </c>
      <c r="AG308" s="43" t="str">
        <f>IF($I308&lt;G$14,MIN(Payline!N$5/10,COUNTIF(N306:N308,$AC$1))+MIN(Payline!N$4/10,COUNTIF(N307:N309,$AC$1))+MIN(Payline!N$3/10,COUNTIF(N308:N310,$AC$1)),"")</f>
        <v/>
      </c>
      <c r="AH308" s="46">
        <v>304</v>
      </c>
      <c r="AI308" s="43" t="str">
        <f>IF($I308&lt;C$14,MIN(Payline!J$5/10,COUNTIF(J306:J308,$AI$1))+MIN(Payline!J$4/10,COUNTIF(J307:J309,$AI$1))+MIN(Payline!J$3/10,COUNTIF(J308:J310,$AI$1)),"")</f>
        <v/>
      </c>
      <c r="AJ308" s="43" t="str">
        <f>IF($I308&lt;D$14,MIN(Payline!K$5/10,COUNTIF(K306:K308,$AI$1))+MIN(Payline!K$4/10,COUNTIF(K307:K309,$AI$1))+MIN(Payline!K$3/10,COUNTIF(K308:K310,$AI$1)),"")</f>
        <v/>
      </c>
      <c r="AK308" s="43" t="str">
        <f>IF($I308&lt;E$14,MIN(Payline!L$5/10,COUNTIF(L306:L308,$AI$1))+MIN(Payline!L$4/10,COUNTIF(L307:L309,$AI$1))+MIN(Payline!L$3/10,COUNTIF(L308:L310,$AI$1)),"")</f>
        <v/>
      </c>
      <c r="AL308" s="43" t="str">
        <f>IF($I308&lt;F$14,MIN(Payline!M$5/10,COUNTIF(M306:M308,$AI$1))+MIN(Payline!M$4/10,COUNTIF(M307:M309,$AI$1))+MIN(Payline!M$3/10,COUNTIF(M308:M310,$AI$1)),"")</f>
        <v/>
      </c>
      <c r="AM308" s="43" t="str">
        <f>IF($I308&lt;G$14,MIN(Payline!N$5/10,COUNTIF(N306:N308,$AI$1))+MIN(Payline!N$4/10,COUNTIF(N307:N309,$AI$1))+MIN(Payline!N$3/10,COUNTIF(N308:N310,$AI$1)),"")</f>
        <v/>
      </c>
      <c r="AN308" s="46">
        <v>304</v>
      </c>
      <c r="AO308" s="43" t="str">
        <f>IF($I308&lt;C$14,MIN(Payline!J$5/10,COUNTIF(J306:J308,$AO$1))+MIN(Payline!J$4/10,COUNTIF(J307:J309,$AO$1))+MIN(Payline!J$3/10,COUNTIF(J308:J310,$AO$1)),"")</f>
        <v/>
      </c>
      <c r="AP308" s="43" t="str">
        <f>IF($I308&lt;D$14,MIN(Payline!K$5/10,COUNTIF(K306:K308,$AO$1))+MIN(Payline!K$4/10,COUNTIF(K307:K309,$AO$1))+MIN(Payline!K$3/10,COUNTIF(K308:K310,$AO$1)),"")</f>
        <v/>
      </c>
      <c r="AQ308" s="43" t="str">
        <f>IF($I308&lt;E$14,MIN(Payline!L$5/10,COUNTIF(L306:L308,$AO$1))+MIN(Payline!L$4/10,COUNTIF(L307:L309,$AO$1))+MIN(Payline!L$3/10,COUNTIF(L308:L310,$AO$1)),"")</f>
        <v/>
      </c>
      <c r="AR308" s="43" t="str">
        <f>IF($I308&lt;F$14,MIN(Payline!M$5/10,COUNTIF(M306:M308,$AO$1))+MIN(Payline!M$4/10,COUNTIF(M307:M309,$AO$1))+MIN(Payline!M$3/10,COUNTIF(M308:M310,$AO$1)),"")</f>
        <v/>
      </c>
      <c r="AS308" s="43" t="str">
        <f>IF($I308&lt;G$14,MIN(Payline!N$5/10,COUNTIF(N306:N308,$AO$1))+MIN(Payline!N$4/10,COUNTIF(N307:N309,$AO$1))+MIN(Payline!N$3/10,COUNTIF(N308:N310,$AO$1)),"")</f>
        <v/>
      </c>
      <c r="AT308" s="46">
        <v>304</v>
      </c>
      <c r="AU308" s="43" t="str">
        <f>IF($I308&lt;C$14,MIN(Payline!J$5/10,COUNTIF(J306:J308,$AU$1))+MIN(Payline!J$4/10,COUNTIF(J307:J309,$AU$1))+MIN(Payline!J$3/10,COUNTIF(J308:J310,$AU$1)),"")</f>
        <v/>
      </c>
      <c r="AV308" s="43" t="str">
        <f>IF($I308&lt;D$14,MIN(Payline!K$5/10,COUNTIF(K306:K308,$AU$1))+MIN(Payline!K$4/10,COUNTIF(K307:K309,$AU$1))+MIN(Payline!K$3/10,COUNTIF(K308:K310,$AU$1)),"")</f>
        <v/>
      </c>
      <c r="AW308" s="43" t="str">
        <f>IF($I308&lt;E$14,MIN(Payline!L$5/10,COUNTIF(L306:L308,$AU$1))+MIN(Payline!L$4/10,COUNTIF(L307:L309,$AU$1))+MIN(Payline!L$3/10,COUNTIF(L308:L310,$AU$1)),"")</f>
        <v/>
      </c>
      <c r="AX308" s="43" t="str">
        <f>IF($I308&lt;F$14,MIN(Payline!M$5/10,COUNTIF(M306:M308,$AU$1))+MIN(Payline!M$4/10,COUNTIF(M307:M309,$AU$1))+MIN(Payline!M$3/10,COUNTIF(M308:M310,$AU$1)),"")</f>
        <v/>
      </c>
      <c r="AY308" s="43" t="str">
        <f>IF($I308&lt;G$14,MIN(Payline!N$5/10,COUNTIF(N306:N308,$AU$1))+MIN(Payline!N$4/10,COUNTIF(N307:N309,$AU$1))+MIN(Payline!N$3/10,COUNTIF(N308:N310,$AU$1)),"")</f>
        <v/>
      </c>
      <c r="AZ308" s="46">
        <v>304</v>
      </c>
      <c r="BA308" s="43" t="str">
        <f>IF($I308&lt;C$14,MIN(Payline!J$5/10,COUNTIF(J306:J308,$BA$1))+MIN(Payline!J$4/10,COUNTIF(J307:J309,$BA$1))+MIN(Payline!J$3/10,COUNTIF(J308:J310,$BA$1)),"")</f>
        <v/>
      </c>
      <c r="BB308" s="43" t="str">
        <f>IF($I308&lt;D$14,MIN(Payline!K$5/10,COUNTIF(K306:K308,$BA$1))+MIN(Payline!K$4/10,COUNTIF(K307:K309,$BA$1))+MIN(Payline!K$3/10,COUNTIF(K308:K310,$BA$1)),"")</f>
        <v/>
      </c>
      <c r="BC308" s="43" t="str">
        <f>IF($I308&lt;E$14,MIN(Payline!L$5/10,COUNTIF(L306:L308,$BA$1))+MIN(Payline!L$4/10,COUNTIF(L307:L309,$BA$1))+MIN(Payline!L$3/10,COUNTIF(L308:L310,$BA$1)),"")</f>
        <v/>
      </c>
      <c r="BD308" s="43" t="str">
        <f>IF($I308&lt;F$14,MIN(Payline!M$5/10,COUNTIF(M306:M308,$BA$1))+MIN(Payline!M$4/10,COUNTIF(M307:M309,$BA$1))+MIN(Payline!M$3/10,COUNTIF(M308:M310,$BA$1)),"")</f>
        <v/>
      </c>
      <c r="BE308" s="43" t="str">
        <f>IF($I308&lt;G$14,MIN(Payline!N$5/10,COUNTIF(N306:N308,$BA$1))+MIN(Payline!N$4/10,COUNTIF(N307:N309,$BA$1))+MIN(Payline!N$3/10,COUNTIF(N308:N310,$BA$1)),"")</f>
        <v/>
      </c>
      <c r="BF308" s="46">
        <v>304</v>
      </c>
      <c r="BG308" s="43" t="str">
        <f>IF($I308&lt;C$14,MIN(Payline!J$5/10,COUNTIF(J306:J308,$BG$1))+MIN(Payline!J$4/10,COUNTIF(J307:J309,$BG$1))+MIN(Payline!J$3/10,COUNTIF(J308:J310,$BG$1)),"")</f>
        <v/>
      </c>
      <c r="BH308" s="43" t="str">
        <f>IF($I308&lt;D$14,MIN(Payline!K$5/10,COUNTIF(K306:K308,$BG$1))+MIN(Payline!K$4/10,COUNTIF(K307:K309,$BG$1))+MIN(Payline!K$3/10,COUNTIF(K308:K310,$BG$1)),"")</f>
        <v/>
      </c>
      <c r="BI308" s="43" t="str">
        <f>IF($I308&lt;E$14,MIN(Payline!L$5/10,COUNTIF(L306:L308,$BG$1))+MIN(Payline!L$4/10,COUNTIF(L307:L309,$BG$1))+MIN(Payline!L$3/10,COUNTIF(L308:L310,$BG$1)),"")</f>
        <v/>
      </c>
      <c r="BJ308" s="43" t="str">
        <f>IF($I308&lt;F$14,MIN(Payline!M$5/10,COUNTIF(M306:M308,$BG$1))+MIN(Payline!M$4/10,COUNTIF(M307:M309,$BG$1))+MIN(Payline!M$3/10,COUNTIF(M308:M310,$BG$1)),"")</f>
        <v/>
      </c>
      <c r="BK308" s="43" t="str">
        <f>IF($I308&lt;G$14,MIN(Payline!N$5/10,COUNTIF(N306:N308,$BG$1))+MIN(Payline!N$4/10,COUNTIF(N307:N309,$BG$1))+MIN(Payline!N$3/10,COUNTIF(N308:N310,$BG$1)),"")</f>
        <v/>
      </c>
      <c r="BL308" s="46">
        <v>304</v>
      </c>
      <c r="BM308" s="43" t="str">
        <f>IF($I308&lt;C$14,MIN(Payline!J$5/10,COUNTIF(J306:J308,$BM$1))+MIN(Payline!J$4/10,COUNTIF(J307:J309,$BM$1))+MIN(Payline!J$3/10,COUNTIF(J308:J310,$BM$1)),"")</f>
        <v/>
      </c>
      <c r="BN308" s="43" t="str">
        <f>IF($I308&lt;D$14,MIN(Payline!K$5/10,COUNTIF(K306:K308,$BM$1))+MIN(Payline!K$4/10,COUNTIF(K307:K309,$BM$1))+MIN(Payline!K$3/10,COUNTIF(K308:K310,$BM$1)),"")</f>
        <v/>
      </c>
      <c r="BO308" s="43" t="str">
        <f>IF($I308&lt;E$14,MIN(Payline!L$5/10,COUNTIF(L306:L308,$BM$1))+MIN(Payline!L$4/10,COUNTIF(L307:L309,$BM$1))+MIN(Payline!L$3/10,COUNTIF(L308:L310,$BM$1)),"")</f>
        <v/>
      </c>
      <c r="BP308" s="43" t="str">
        <f>IF($I308&lt;F$14,MIN(Payline!M$5/10,COUNTIF(M306:M308,$BM$1))+MIN(Payline!M$4/10,COUNTIF(M307:M309,$BM$1))+MIN(Payline!M$3/10,COUNTIF(M308:M310,$BM$1)),"")</f>
        <v/>
      </c>
      <c r="BQ308" s="161" t="str">
        <f>IF($I308&lt;G$14,MIN(Payline!N$5/10,COUNTIF(N306:N308,$BM$1))+MIN(Payline!N$4/10,COUNTIF(N307:N309,$BM$1))+MIN(Payline!N$3/10,COUNTIF(N308:N310,$BM$1)),"")</f>
        <v/>
      </c>
    </row>
    <row r="309" spans="9:69">
      <c r="I309" s="84">
        <v>305</v>
      </c>
      <c r="J309" s="83"/>
      <c r="K309" s="83"/>
      <c r="L309" s="83"/>
      <c r="M309" s="83"/>
      <c r="N309" s="83"/>
      <c r="P309" s="46">
        <v>305</v>
      </c>
      <c r="Q309" s="43" t="str">
        <f>IF($I309&lt;C$14,MIN(Payline!J$5/10,COUNTIF(J307:J309,$Q$1))+MIN(Payline!J$4/10,COUNTIF(J308:J310,$Q$1))+MIN(Payline!J$3/10,COUNTIF(J309:J311,$Q$1)),"")</f>
        <v/>
      </c>
      <c r="R309" s="43" t="str">
        <f>IF($I309&lt;D$14,MIN(Payline!K$5/10,COUNTIF(K307:K309,$Q$1))+MIN(Payline!K$4/10,COUNTIF(K308:K310,$Q$1))+MIN(Payline!K$3/10,COUNTIF(K309:K311,$Q$1)),"")</f>
        <v/>
      </c>
      <c r="S309" s="43" t="str">
        <f>IF($I309&lt;E$14,MIN(Payline!L$5/10,COUNTIF(L307:L309,$Q$1))+MIN(Payline!L$4/10,COUNTIF(L308:L310,$Q$1))+MIN(Payline!L$3/10,COUNTIF(L309:L311,$Q$1)),"")</f>
        <v/>
      </c>
      <c r="T309" s="43" t="str">
        <f>IF($I309&lt;F$14,MIN(Payline!M$5/10,COUNTIF(M307:M309,$Q$1))+MIN(Payline!M$4/10,COUNTIF(M308:M310,$Q$1))+MIN(Payline!M$3/10,COUNTIF(M309:M311,$Q$1)),"")</f>
        <v/>
      </c>
      <c r="U309" s="43" t="str">
        <f>IF($I309&lt;G$14,MIN(Payline!N$5/10,COUNTIF(N307:N309,$Q$1))+MIN(Payline!N$4/10,COUNTIF(N308:N310,$Q$1))+MIN(Payline!N$3/10,COUNTIF(N309:N311,$Q$1)),"")</f>
        <v/>
      </c>
      <c r="V309" s="46">
        <v>305</v>
      </c>
      <c r="W309" s="43" t="str">
        <f>IF($I309&lt;C$14,MIN(Payline!J$5/10,COUNTIF(J307:J309,$W$1))+MIN(Payline!J$4/10,COUNTIF(J308:J310,$W$1))+MIN(Payline!J$3/10,COUNTIF(J309:J311,$W$1)),"")</f>
        <v/>
      </c>
      <c r="X309" s="43" t="str">
        <f>IF($I309&lt;D$14,MIN(Payline!K$5/10,COUNTIF(K307:K309,$W$1))+MIN(Payline!K$4/10,COUNTIF(K308:K310,$W$1))+MIN(Payline!K$3/10,COUNTIF(K309:K311,$W$1)),"")</f>
        <v/>
      </c>
      <c r="Y309" s="43" t="str">
        <f>IF($I309&lt;E$14,MIN(Payline!L$5/10,COUNTIF(L307:L309,$W$1))+MIN(Payline!L$4/10,COUNTIF(L308:L310,$W$1))+MIN(Payline!L$3/10,COUNTIF(L309:L311,$W$1)),"")</f>
        <v/>
      </c>
      <c r="Z309" s="43" t="str">
        <f>IF($I309&lt;F$14,MIN(Payline!M$5/10,COUNTIF(M307:M309,$W$1))+MIN(Payline!M$4/10,COUNTIF(M308:M310,$W$1))+MIN(Payline!M$3/10,COUNTIF(M309:M311,$W$1)),"")</f>
        <v/>
      </c>
      <c r="AA309" s="43" t="str">
        <f>IF($I309&lt;G$14,MIN(Payline!N$5/10,COUNTIF(N307:N309,$W$1))+MIN(Payline!N$4/10,COUNTIF(N308:N310,$W$1))+MIN(Payline!N$3/10,COUNTIF(N309:N311,$W$1)),"")</f>
        <v/>
      </c>
      <c r="AB309" s="46">
        <v>305</v>
      </c>
      <c r="AC309" s="43" t="str">
        <f>IF($I309&lt;C$14,MIN(Payline!J$5/10,COUNTIF(J307:J309,$AC$1))+MIN(Payline!J$4/10,COUNTIF(J308:J310,$AC$1))+MIN(Payline!J$3/10,COUNTIF(J309:J311,$AC$1)),"")</f>
        <v/>
      </c>
      <c r="AD309" s="43" t="str">
        <f>IF($I309&lt;D$14,MIN(Payline!K$5/10,COUNTIF(K307:K309,$AC$1))+MIN(Payline!K$4/10,COUNTIF(K308:K310,$AC$1))+MIN(Payline!K$3/10,COUNTIF(K309:K311,$AC$1)),"")</f>
        <v/>
      </c>
      <c r="AE309" s="43" t="str">
        <f>IF($I309&lt;E$14,MIN(Payline!L$5/10,COUNTIF(L307:L309,$AC$1))+MIN(Payline!L$4/10,COUNTIF(L308:L310,$AC$1))+MIN(Payline!L$3/10,COUNTIF(L309:L311,$AC$1)),"")</f>
        <v/>
      </c>
      <c r="AF309" s="43" t="str">
        <f>IF($I309&lt;F$14,MIN(Payline!M$5/10,COUNTIF(M307:M309,$AC$1))+MIN(Payline!M$4/10,COUNTIF(M308:M310,$AC$1))+MIN(Payline!M$3/10,COUNTIF(M309:M311,$AC$1)),"")</f>
        <v/>
      </c>
      <c r="AG309" s="43" t="str">
        <f>IF($I309&lt;G$14,MIN(Payline!N$5/10,COUNTIF(N307:N309,$AC$1))+MIN(Payline!N$4/10,COUNTIF(N308:N310,$AC$1))+MIN(Payline!N$3/10,COUNTIF(N309:N311,$AC$1)),"")</f>
        <v/>
      </c>
      <c r="AH309" s="46">
        <v>305</v>
      </c>
      <c r="AI309" s="43" t="str">
        <f>IF($I309&lt;C$14,MIN(Payline!J$5/10,COUNTIF(J307:J309,$AI$1))+MIN(Payline!J$4/10,COUNTIF(J308:J310,$AI$1))+MIN(Payline!J$3/10,COUNTIF(J309:J311,$AI$1)),"")</f>
        <v/>
      </c>
      <c r="AJ309" s="43" t="str">
        <f>IF($I309&lt;D$14,MIN(Payline!K$5/10,COUNTIF(K307:K309,$AI$1))+MIN(Payline!K$4/10,COUNTIF(K308:K310,$AI$1))+MIN(Payline!K$3/10,COUNTIF(K309:K311,$AI$1)),"")</f>
        <v/>
      </c>
      <c r="AK309" s="43" t="str">
        <f>IF($I309&lt;E$14,MIN(Payline!L$5/10,COUNTIF(L307:L309,$AI$1))+MIN(Payline!L$4/10,COUNTIF(L308:L310,$AI$1))+MIN(Payline!L$3/10,COUNTIF(L309:L311,$AI$1)),"")</f>
        <v/>
      </c>
      <c r="AL309" s="43" t="str">
        <f>IF($I309&lt;F$14,MIN(Payline!M$5/10,COUNTIF(M307:M309,$AI$1))+MIN(Payline!M$4/10,COUNTIF(M308:M310,$AI$1))+MIN(Payline!M$3/10,COUNTIF(M309:M311,$AI$1)),"")</f>
        <v/>
      </c>
      <c r="AM309" s="43" t="str">
        <f>IF($I309&lt;G$14,MIN(Payline!N$5/10,COUNTIF(N307:N309,$AI$1))+MIN(Payline!N$4/10,COUNTIF(N308:N310,$AI$1))+MIN(Payline!N$3/10,COUNTIF(N309:N311,$AI$1)),"")</f>
        <v/>
      </c>
      <c r="AN309" s="46">
        <v>305</v>
      </c>
      <c r="AO309" s="43" t="str">
        <f>IF($I309&lt;C$14,MIN(Payline!J$5/10,COUNTIF(J307:J309,$AO$1))+MIN(Payline!J$4/10,COUNTIF(J308:J310,$AO$1))+MIN(Payline!J$3/10,COUNTIF(J309:J311,$AO$1)),"")</f>
        <v/>
      </c>
      <c r="AP309" s="43" t="str">
        <f>IF($I309&lt;D$14,MIN(Payline!K$5/10,COUNTIF(K307:K309,$AO$1))+MIN(Payline!K$4/10,COUNTIF(K308:K310,$AO$1))+MIN(Payline!K$3/10,COUNTIF(K309:K311,$AO$1)),"")</f>
        <v/>
      </c>
      <c r="AQ309" s="43" t="str">
        <f>IF($I309&lt;E$14,MIN(Payline!L$5/10,COUNTIF(L307:L309,$AO$1))+MIN(Payline!L$4/10,COUNTIF(L308:L310,$AO$1))+MIN(Payline!L$3/10,COUNTIF(L309:L311,$AO$1)),"")</f>
        <v/>
      </c>
      <c r="AR309" s="43" t="str">
        <f>IF($I309&lt;F$14,MIN(Payline!M$5/10,COUNTIF(M307:M309,$AO$1))+MIN(Payline!M$4/10,COUNTIF(M308:M310,$AO$1))+MIN(Payline!M$3/10,COUNTIF(M309:M311,$AO$1)),"")</f>
        <v/>
      </c>
      <c r="AS309" s="43" t="str">
        <f>IF($I309&lt;G$14,MIN(Payline!N$5/10,COUNTIF(N307:N309,$AO$1))+MIN(Payline!N$4/10,COUNTIF(N308:N310,$AO$1))+MIN(Payline!N$3/10,COUNTIF(N309:N311,$AO$1)),"")</f>
        <v/>
      </c>
      <c r="AT309" s="46">
        <v>305</v>
      </c>
      <c r="AU309" s="43" t="str">
        <f>IF($I309&lt;C$14,MIN(Payline!J$5/10,COUNTIF(J307:J309,$AU$1))+MIN(Payline!J$4/10,COUNTIF(J308:J310,$AU$1))+MIN(Payline!J$3/10,COUNTIF(J309:J311,$AU$1)),"")</f>
        <v/>
      </c>
      <c r="AV309" s="43" t="str">
        <f>IF($I309&lt;D$14,MIN(Payline!K$5/10,COUNTIF(K307:K309,$AU$1))+MIN(Payline!K$4/10,COUNTIF(K308:K310,$AU$1))+MIN(Payline!K$3/10,COUNTIF(K309:K311,$AU$1)),"")</f>
        <v/>
      </c>
      <c r="AW309" s="43" t="str">
        <f>IF($I309&lt;E$14,MIN(Payline!L$5/10,COUNTIF(L307:L309,$AU$1))+MIN(Payline!L$4/10,COUNTIF(L308:L310,$AU$1))+MIN(Payline!L$3/10,COUNTIF(L309:L311,$AU$1)),"")</f>
        <v/>
      </c>
      <c r="AX309" s="43" t="str">
        <f>IF($I309&lt;F$14,MIN(Payline!M$5/10,COUNTIF(M307:M309,$AU$1))+MIN(Payline!M$4/10,COUNTIF(M308:M310,$AU$1))+MIN(Payline!M$3/10,COUNTIF(M309:M311,$AU$1)),"")</f>
        <v/>
      </c>
      <c r="AY309" s="43" t="str">
        <f>IF($I309&lt;G$14,MIN(Payline!N$5/10,COUNTIF(N307:N309,$AU$1))+MIN(Payline!N$4/10,COUNTIF(N308:N310,$AU$1))+MIN(Payline!N$3/10,COUNTIF(N309:N311,$AU$1)),"")</f>
        <v/>
      </c>
      <c r="AZ309" s="46">
        <v>305</v>
      </c>
      <c r="BA309" s="43" t="str">
        <f>IF($I309&lt;C$14,MIN(Payline!J$5/10,COUNTIF(J307:J309,$BA$1))+MIN(Payline!J$4/10,COUNTIF(J308:J310,$BA$1))+MIN(Payline!J$3/10,COUNTIF(J309:J311,$BA$1)),"")</f>
        <v/>
      </c>
      <c r="BB309" s="43" t="str">
        <f>IF($I309&lt;D$14,MIN(Payline!K$5/10,COUNTIF(K307:K309,$BA$1))+MIN(Payline!K$4/10,COUNTIF(K308:K310,$BA$1))+MIN(Payline!K$3/10,COUNTIF(K309:K311,$BA$1)),"")</f>
        <v/>
      </c>
      <c r="BC309" s="43" t="str">
        <f>IF($I309&lt;E$14,MIN(Payline!L$5/10,COUNTIF(L307:L309,$BA$1))+MIN(Payline!L$4/10,COUNTIF(L308:L310,$BA$1))+MIN(Payline!L$3/10,COUNTIF(L309:L311,$BA$1)),"")</f>
        <v/>
      </c>
      <c r="BD309" s="43" t="str">
        <f>IF($I309&lt;F$14,MIN(Payline!M$5/10,COUNTIF(M307:M309,$BA$1))+MIN(Payline!M$4/10,COUNTIF(M308:M310,$BA$1))+MIN(Payline!M$3/10,COUNTIF(M309:M311,$BA$1)),"")</f>
        <v/>
      </c>
      <c r="BE309" s="43" t="str">
        <f>IF($I309&lt;G$14,MIN(Payline!N$5/10,COUNTIF(N307:N309,$BA$1))+MIN(Payline!N$4/10,COUNTIF(N308:N310,$BA$1))+MIN(Payline!N$3/10,COUNTIF(N309:N311,$BA$1)),"")</f>
        <v/>
      </c>
      <c r="BF309" s="46">
        <v>305</v>
      </c>
      <c r="BG309" s="43" t="str">
        <f>IF($I309&lt;C$14,MIN(Payline!J$5/10,COUNTIF(J307:J309,$BG$1))+MIN(Payline!J$4/10,COUNTIF(J308:J310,$BG$1))+MIN(Payline!J$3/10,COUNTIF(J309:J311,$BG$1)),"")</f>
        <v/>
      </c>
      <c r="BH309" s="43" t="str">
        <f>IF($I309&lt;D$14,MIN(Payline!K$5/10,COUNTIF(K307:K309,$BG$1))+MIN(Payline!K$4/10,COUNTIF(K308:K310,$BG$1))+MIN(Payline!K$3/10,COUNTIF(K309:K311,$BG$1)),"")</f>
        <v/>
      </c>
      <c r="BI309" s="43" t="str">
        <f>IF($I309&lt;E$14,MIN(Payline!L$5/10,COUNTIF(L307:L309,$BG$1))+MIN(Payline!L$4/10,COUNTIF(L308:L310,$BG$1))+MIN(Payline!L$3/10,COUNTIF(L309:L311,$BG$1)),"")</f>
        <v/>
      </c>
      <c r="BJ309" s="43" t="str">
        <f>IF($I309&lt;F$14,MIN(Payline!M$5/10,COUNTIF(M307:M309,$BG$1))+MIN(Payline!M$4/10,COUNTIF(M308:M310,$BG$1))+MIN(Payline!M$3/10,COUNTIF(M309:M311,$BG$1)),"")</f>
        <v/>
      </c>
      <c r="BK309" s="43" t="str">
        <f>IF($I309&lt;G$14,MIN(Payline!N$5/10,COUNTIF(N307:N309,$BG$1))+MIN(Payline!N$4/10,COUNTIF(N308:N310,$BG$1))+MIN(Payline!N$3/10,COUNTIF(N309:N311,$BG$1)),"")</f>
        <v/>
      </c>
      <c r="BL309" s="46">
        <v>305</v>
      </c>
      <c r="BM309" s="43" t="str">
        <f>IF($I309&lt;C$14,MIN(Payline!J$5/10,COUNTIF(J307:J309,$BM$1))+MIN(Payline!J$4/10,COUNTIF(J308:J310,$BM$1))+MIN(Payline!J$3/10,COUNTIF(J309:J311,$BM$1)),"")</f>
        <v/>
      </c>
      <c r="BN309" s="43" t="str">
        <f>IF($I309&lt;D$14,MIN(Payline!K$5/10,COUNTIF(K307:K309,$BM$1))+MIN(Payline!K$4/10,COUNTIF(K308:K310,$BM$1))+MIN(Payline!K$3/10,COUNTIF(K309:K311,$BM$1)),"")</f>
        <v/>
      </c>
      <c r="BO309" s="43" t="str">
        <f>IF($I309&lt;E$14,MIN(Payline!L$5/10,COUNTIF(L307:L309,$BM$1))+MIN(Payline!L$4/10,COUNTIF(L308:L310,$BM$1))+MIN(Payline!L$3/10,COUNTIF(L309:L311,$BM$1)),"")</f>
        <v/>
      </c>
      <c r="BP309" s="43" t="str">
        <f>IF($I309&lt;F$14,MIN(Payline!M$5/10,COUNTIF(M307:M309,$BM$1))+MIN(Payline!M$4/10,COUNTIF(M308:M310,$BM$1))+MIN(Payline!M$3/10,COUNTIF(M309:M311,$BM$1)),"")</f>
        <v/>
      </c>
      <c r="BQ309" s="161" t="str">
        <f>IF($I309&lt;G$14,MIN(Payline!N$5/10,COUNTIF(N307:N309,$BM$1))+MIN(Payline!N$4/10,COUNTIF(N308:N310,$BM$1))+MIN(Payline!N$3/10,COUNTIF(N309:N311,$BM$1)),"")</f>
        <v/>
      </c>
    </row>
    <row r="310" spans="9:69">
      <c r="I310" s="84">
        <v>306</v>
      </c>
      <c r="J310" s="83"/>
      <c r="K310" s="83"/>
      <c r="L310" s="83"/>
      <c r="M310" s="83"/>
      <c r="N310" s="83"/>
      <c r="P310" s="46">
        <v>306</v>
      </c>
      <c r="Q310" s="43" t="str">
        <f>IF($I310&lt;C$14,MIN(Payline!J$5/10,COUNTIF(J308:J310,$Q$1))+MIN(Payline!J$4/10,COUNTIF(J309:J311,$Q$1))+MIN(Payline!J$3/10,COUNTIF(J310:J312,$Q$1)),"")</f>
        <v/>
      </c>
      <c r="R310" s="43" t="str">
        <f>IF($I310&lt;D$14,MIN(Payline!K$5/10,COUNTIF(K308:K310,$Q$1))+MIN(Payline!K$4/10,COUNTIF(K309:K311,$Q$1))+MIN(Payline!K$3/10,COUNTIF(K310:K312,$Q$1)),"")</f>
        <v/>
      </c>
      <c r="S310" s="43" t="str">
        <f>IF($I310&lt;E$14,MIN(Payline!L$5/10,COUNTIF(L308:L310,$Q$1))+MIN(Payline!L$4/10,COUNTIF(L309:L311,$Q$1))+MIN(Payline!L$3/10,COUNTIF(L310:L312,$Q$1)),"")</f>
        <v/>
      </c>
      <c r="T310" s="43" t="str">
        <f>IF($I310&lt;F$14,MIN(Payline!M$5/10,COUNTIF(M308:M310,$Q$1))+MIN(Payline!M$4/10,COUNTIF(M309:M311,$Q$1))+MIN(Payline!M$3/10,COUNTIF(M310:M312,$Q$1)),"")</f>
        <v/>
      </c>
      <c r="U310" s="43" t="str">
        <f>IF($I310&lt;G$14,MIN(Payline!N$5/10,COUNTIF(N308:N310,$Q$1))+MIN(Payline!N$4/10,COUNTIF(N309:N311,$Q$1))+MIN(Payline!N$3/10,COUNTIF(N310:N312,$Q$1)),"")</f>
        <v/>
      </c>
      <c r="V310" s="46">
        <v>306</v>
      </c>
      <c r="W310" s="43" t="str">
        <f>IF($I310&lt;C$14,MIN(Payline!J$5/10,COUNTIF(J308:J310,$W$1))+MIN(Payline!J$4/10,COUNTIF(J309:J311,$W$1))+MIN(Payline!J$3/10,COUNTIF(J310:J312,$W$1)),"")</f>
        <v/>
      </c>
      <c r="X310" s="43" t="str">
        <f>IF($I310&lt;D$14,MIN(Payline!K$5/10,COUNTIF(K308:K310,$W$1))+MIN(Payline!K$4/10,COUNTIF(K309:K311,$W$1))+MIN(Payline!K$3/10,COUNTIF(K310:K312,$W$1)),"")</f>
        <v/>
      </c>
      <c r="Y310" s="43" t="str">
        <f>IF($I310&lt;E$14,MIN(Payline!L$5/10,COUNTIF(L308:L310,$W$1))+MIN(Payline!L$4/10,COUNTIF(L309:L311,$W$1))+MIN(Payline!L$3/10,COUNTIF(L310:L312,$W$1)),"")</f>
        <v/>
      </c>
      <c r="Z310" s="43" t="str">
        <f>IF($I310&lt;F$14,MIN(Payline!M$5/10,COUNTIF(M308:M310,$W$1))+MIN(Payline!M$4/10,COUNTIF(M309:M311,$W$1))+MIN(Payline!M$3/10,COUNTIF(M310:M312,$W$1)),"")</f>
        <v/>
      </c>
      <c r="AA310" s="43" t="str">
        <f>IF($I310&lt;G$14,MIN(Payline!N$5/10,COUNTIF(N308:N310,$W$1))+MIN(Payline!N$4/10,COUNTIF(N309:N311,$W$1))+MIN(Payline!N$3/10,COUNTIF(N310:N312,$W$1)),"")</f>
        <v/>
      </c>
      <c r="AB310" s="46">
        <v>306</v>
      </c>
      <c r="AC310" s="43" t="str">
        <f>IF($I310&lt;C$14,MIN(Payline!J$5/10,COUNTIF(J308:J310,$AC$1))+MIN(Payline!J$4/10,COUNTIF(J309:J311,$AC$1))+MIN(Payline!J$3/10,COUNTIF(J310:J312,$AC$1)),"")</f>
        <v/>
      </c>
      <c r="AD310" s="43" t="str">
        <f>IF($I310&lt;D$14,MIN(Payline!K$5/10,COUNTIF(K308:K310,$AC$1))+MIN(Payline!K$4/10,COUNTIF(K309:K311,$AC$1))+MIN(Payline!K$3/10,COUNTIF(K310:K312,$AC$1)),"")</f>
        <v/>
      </c>
      <c r="AE310" s="43" t="str">
        <f>IF($I310&lt;E$14,MIN(Payline!L$5/10,COUNTIF(L308:L310,$AC$1))+MIN(Payline!L$4/10,COUNTIF(L309:L311,$AC$1))+MIN(Payline!L$3/10,COUNTIF(L310:L312,$AC$1)),"")</f>
        <v/>
      </c>
      <c r="AF310" s="43" t="str">
        <f>IF($I310&lt;F$14,MIN(Payline!M$5/10,COUNTIF(M308:M310,$AC$1))+MIN(Payline!M$4/10,COUNTIF(M309:M311,$AC$1))+MIN(Payline!M$3/10,COUNTIF(M310:M312,$AC$1)),"")</f>
        <v/>
      </c>
      <c r="AG310" s="43" t="str">
        <f>IF($I310&lt;G$14,MIN(Payline!N$5/10,COUNTIF(N308:N310,$AC$1))+MIN(Payline!N$4/10,COUNTIF(N309:N311,$AC$1))+MIN(Payline!N$3/10,COUNTIF(N310:N312,$AC$1)),"")</f>
        <v/>
      </c>
      <c r="AH310" s="46">
        <v>306</v>
      </c>
      <c r="AI310" s="43" t="str">
        <f>IF($I310&lt;C$14,MIN(Payline!J$5/10,COUNTIF(J308:J310,$AI$1))+MIN(Payline!J$4/10,COUNTIF(J309:J311,$AI$1))+MIN(Payline!J$3/10,COUNTIF(J310:J312,$AI$1)),"")</f>
        <v/>
      </c>
      <c r="AJ310" s="43" t="str">
        <f>IF($I310&lt;D$14,MIN(Payline!K$5/10,COUNTIF(K308:K310,$AI$1))+MIN(Payline!K$4/10,COUNTIF(K309:K311,$AI$1))+MIN(Payline!K$3/10,COUNTIF(K310:K312,$AI$1)),"")</f>
        <v/>
      </c>
      <c r="AK310" s="43" t="str">
        <f>IF($I310&lt;E$14,MIN(Payline!L$5/10,COUNTIF(L308:L310,$AI$1))+MIN(Payline!L$4/10,COUNTIF(L309:L311,$AI$1))+MIN(Payline!L$3/10,COUNTIF(L310:L312,$AI$1)),"")</f>
        <v/>
      </c>
      <c r="AL310" s="43" t="str">
        <f>IF($I310&lt;F$14,MIN(Payline!M$5/10,COUNTIF(M308:M310,$AI$1))+MIN(Payline!M$4/10,COUNTIF(M309:M311,$AI$1))+MIN(Payline!M$3/10,COUNTIF(M310:M312,$AI$1)),"")</f>
        <v/>
      </c>
      <c r="AM310" s="43" t="str">
        <f>IF($I310&lt;G$14,MIN(Payline!N$5/10,COUNTIF(N308:N310,$AI$1))+MIN(Payline!N$4/10,COUNTIF(N309:N311,$AI$1))+MIN(Payline!N$3/10,COUNTIF(N310:N312,$AI$1)),"")</f>
        <v/>
      </c>
      <c r="AN310" s="46">
        <v>306</v>
      </c>
      <c r="AO310" s="43" t="str">
        <f>IF($I310&lt;C$14,MIN(Payline!J$5/10,COUNTIF(J308:J310,$AO$1))+MIN(Payline!J$4/10,COUNTIF(J309:J311,$AO$1))+MIN(Payline!J$3/10,COUNTIF(J310:J312,$AO$1)),"")</f>
        <v/>
      </c>
      <c r="AP310" s="43" t="str">
        <f>IF($I310&lt;D$14,MIN(Payline!K$5/10,COUNTIF(K308:K310,$AO$1))+MIN(Payline!K$4/10,COUNTIF(K309:K311,$AO$1))+MIN(Payline!K$3/10,COUNTIF(K310:K312,$AO$1)),"")</f>
        <v/>
      </c>
      <c r="AQ310" s="43" t="str">
        <f>IF($I310&lt;E$14,MIN(Payline!L$5/10,COUNTIF(L308:L310,$AO$1))+MIN(Payline!L$4/10,COUNTIF(L309:L311,$AO$1))+MIN(Payline!L$3/10,COUNTIF(L310:L312,$AO$1)),"")</f>
        <v/>
      </c>
      <c r="AR310" s="43" t="str">
        <f>IF($I310&lt;F$14,MIN(Payline!M$5/10,COUNTIF(M308:M310,$AO$1))+MIN(Payline!M$4/10,COUNTIF(M309:M311,$AO$1))+MIN(Payline!M$3/10,COUNTIF(M310:M312,$AO$1)),"")</f>
        <v/>
      </c>
      <c r="AS310" s="43" t="str">
        <f>IF($I310&lt;G$14,MIN(Payline!N$5/10,COUNTIF(N308:N310,$AO$1))+MIN(Payline!N$4/10,COUNTIF(N309:N311,$AO$1))+MIN(Payline!N$3/10,COUNTIF(N310:N312,$AO$1)),"")</f>
        <v/>
      </c>
      <c r="AT310" s="46">
        <v>306</v>
      </c>
      <c r="AU310" s="43" t="str">
        <f>IF($I310&lt;C$14,MIN(Payline!J$5/10,COUNTIF(J308:J310,$AU$1))+MIN(Payline!J$4/10,COUNTIF(J309:J311,$AU$1))+MIN(Payline!J$3/10,COUNTIF(J310:J312,$AU$1)),"")</f>
        <v/>
      </c>
      <c r="AV310" s="43" t="str">
        <f>IF($I310&lt;D$14,MIN(Payline!K$5/10,COUNTIF(K308:K310,$AU$1))+MIN(Payline!K$4/10,COUNTIF(K309:K311,$AU$1))+MIN(Payline!K$3/10,COUNTIF(K310:K312,$AU$1)),"")</f>
        <v/>
      </c>
      <c r="AW310" s="43" t="str">
        <f>IF($I310&lt;E$14,MIN(Payline!L$5/10,COUNTIF(L308:L310,$AU$1))+MIN(Payline!L$4/10,COUNTIF(L309:L311,$AU$1))+MIN(Payline!L$3/10,COUNTIF(L310:L312,$AU$1)),"")</f>
        <v/>
      </c>
      <c r="AX310" s="43" t="str">
        <f>IF($I310&lt;F$14,MIN(Payline!M$5/10,COUNTIF(M308:M310,$AU$1))+MIN(Payline!M$4/10,COUNTIF(M309:M311,$AU$1))+MIN(Payline!M$3/10,COUNTIF(M310:M312,$AU$1)),"")</f>
        <v/>
      </c>
      <c r="AY310" s="43" t="str">
        <f>IF($I310&lt;G$14,MIN(Payline!N$5/10,COUNTIF(N308:N310,$AU$1))+MIN(Payline!N$4/10,COUNTIF(N309:N311,$AU$1))+MIN(Payline!N$3/10,COUNTIF(N310:N312,$AU$1)),"")</f>
        <v/>
      </c>
      <c r="AZ310" s="46">
        <v>306</v>
      </c>
      <c r="BA310" s="43" t="str">
        <f>IF($I310&lt;C$14,MIN(Payline!J$5/10,COUNTIF(J308:J310,$BA$1))+MIN(Payline!J$4/10,COUNTIF(J309:J311,$BA$1))+MIN(Payline!J$3/10,COUNTIF(J310:J312,$BA$1)),"")</f>
        <v/>
      </c>
      <c r="BB310" s="43" t="str">
        <f>IF($I310&lt;D$14,MIN(Payline!K$5/10,COUNTIF(K308:K310,$BA$1))+MIN(Payline!K$4/10,COUNTIF(K309:K311,$BA$1))+MIN(Payline!K$3/10,COUNTIF(K310:K312,$BA$1)),"")</f>
        <v/>
      </c>
      <c r="BC310" s="43" t="str">
        <f>IF($I310&lt;E$14,MIN(Payline!L$5/10,COUNTIF(L308:L310,$BA$1))+MIN(Payline!L$4/10,COUNTIF(L309:L311,$BA$1))+MIN(Payline!L$3/10,COUNTIF(L310:L312,$BA$1)),"")</f>
        <v/>
      </c>
      <c r="BD310" s="43" t="str">
        <f>IF($I310&lt;F$14,MIN(Payline!M$5/10,COUNTIF(M308:M310,$BA$1))+MIN(Payline!M$4/10,COUNTIF(M309:M311,$BA$1))+MIN(Payline!M$3/10,COUNTIF(M310:M312,$BA$1)),"")</f>
        <v/>
      </c>
      <c r="BE310" s="43" t="str">
        <f>IF($I310&lt;G$14,MIN(Payline!N$5/10,COUNTIF(N308:N310,$BA$1))+MIN(Payline!N$4/10,COUNTIF(N309:N311,$BA$1))+MIN(Payline!N$3/10,COUNTIF(N310:N312,$BA$1)),"")</f>
        <v/>
      </c>
      <c r="BF310" s="46">
        <v>306</v>
      </c>
      <c r="BG310" s="43" t="str">
        <f>IF($I310&lt;C$14,MIN(Payline!J$5/10,COUNTIF(J308:J310,$BG$1))+MIN(Payline!J$4/10,COUNTIF(J309:J311,$BG$1))+MIN(Payline!J$3/10,COUNTIF(J310:J312,$BG$1)),"")</f>
        <v/>
      </c>
      <c r="BH310" s="43" t="str">
        <f>IF($I310&lt;D$14,MIN(Payline!K$5/10,COUNTIF(K308:K310,$BG$1))+MIN(Payline!K$4/10,COUNTIF(K309:K311,$BG$1))+MIN(Payline!K$3/10,COUNTIF(K310:K312,$BG$1)),"")</f>
        <v/>
      </c>
      <c r="BI310" s="43" t="str">
        <f>IF($I310&lt;E$14,MIN(Payline!L$5/10,COUNTIF(L308:L310,$BG$1))+MIN(Payline!L$4/10,COUNTIF(L309:L311,$BG$1))+MIN(Payline!L$3/10,COUNTIF(L310:L312,$BG$1)),"")</f>
        <v/>
      </c>
      <c r="BJ310" s="43" t="str">
        <f>IF($I310&lt;F$14,MIN(Payline!M$5/10,COUNTIF(M308:M310,$BG$1))+MIN(Payline!M$4/10,COUNTIF(M309:M311,$BG$1))+MIN(Payline!M$3/10,COUNTIF(M310:M312,$BG$1)),"")</f>
        <v/>
      </c>
      <c r="BK310" s="43" t="str">
        <f>IF($I310&lt;G$14,MIN(Payline!N$5/10,COUNTIF(N308:N310,$BG$1))+MIN(Payline!N$4/10,COUNTIF(N309:N311,$BG$1))+MIN(Payline!N$3/10,COUNTIF(N310:N312,$BG$1)),"")</f>
        <v/>
      </c>
      <c r="BL310" s="46">
        <v>306</v>
      </c>
      <c r="BM310" s="43" t="str">
        <f>IF($I310&lt;C$14,MIN(Payline!J$5/10,COUNTIF(J308:J310,$BM$1))+MIN(Payline!J$4/10,COUNTIF(J309:J311,$BM$1))+MIN(Payline!J$3/10,COUNTIF(J310:J312,$BM$1)),"")</f>
        <v/>
      </c>
      <c r="BN310" s="43" t="str">
        <f>IF($I310&lt;D$14,MIN(Payline!K$5/10,COUNTIF(K308:K310,$BM$1))+MIN(Payline!K$4/10,COUNTIF(K309:K311,$BM$1))+MIN(Payline!K$3/10,COUNTIF(K310:K312,$BM$1)),"")</f>
        <v/>
      </c>
      <c r="BO310" s="43" t="str">
        <f>IF($I310&lt;E$14,MIN(Payline!L$5/10,COUNTIF(L308:L310,$BM$1))+MIN(Payline!L$4/10,COUNTIF(L309:L311,$BM$1))+MIN(Payline!L$3/10,COUNTIF(L310:L312,$BM$1)),"")</f>
        <v/>
      </c>
      <c r="BP310" s="43" t="str">
        <f>IF($I310&lt;F$14,MIN(Payline!M$5/10,COUNTIF(M308:M310,$BM$1))+MIN(Payline!M$4/10,COUNTIF(M309:M311,$BM$1))+MIN(Payline!M$3/10,COUNTIF(M310:M312,$BM$1)),"")</f>
        <v/>
      </c>
      <c r="BQ310" s="161" t="str">
        <f>IF($I310&lt;G$14,MIN(Payline!N$5/10,COUNTIF(N308:N310,$BM$1))+MIN(Payline!N$4/10,COUNTIF(N309:N311,$BM$1))+MIN(Payline!N$3/10,COUNTIF(N310:N312,$BM$1)),"")</f>
        <v/>
      </c>
    </row>
    <row r="311" spans="9:69">
      <c r="I311" s="84">
        <v>307</v>
      </c>
      <c r="J311" s="83"/>
      <c r="K311" s="83"/>
      <c r="L311" s="83"/>
      <c r="M311" s="83"/>
      <c r="N311" s="83"/>
      <c r="P311" s="46">
        <v>307</v>
      </c>
      <c r="Q311" s="43" t="str">
        <f>IF($I311&lt;C$14,MIN(Payline!J$5/10,COUNTIF(J309:J311,$Q$1))+MIN(Payline!J$4/10,COUNTIF(J310:J312,$Q$1))+MIN(Payline!J$3/10,COUNTIF(J311:J313,$Q$1)),"")</f>
        <v/>
      </c>
      <c r="R311" s="43" t="str">
        <f>IF($I311&lt;D$14,MIN(Payline!K$5/10,COUNTIF(K309:K311,$Q$1))+MIN(Payline!K$4/10,COUNTIF(K310:K312,$Q$1))+MIN(Payline!K$3/10,COUNTIF(K311:K313,$Q$1)),"")</f>
        <v/>
      </c>
      <c r="S311" s="43" t="str">
        <f>IF($I311&lt;E$14,MIN(Payline!L$5/10,COUNTIF(L309:L311,$Q$1))+MIN(Payline!L$4/10,COUNTIF(L310:L312,$Q$1))+MIN(Payline!L$3/10,COUNTIF(L311:L313,$Q$1)),"")</f>
        <v/>
      </c>
      <c r="T311" s="43" t="str">
        <f>IF($I311&lt;F$14,MIN(Payline!M$5/10,COUNTIF(M309:M311,$Q$1))+MIN(Payline!M$4/10,COUNTIF(M310:M312,$Q$1))+MIN(Payline!M$3/10,COUNTIF(M311:M313,$Q$1)),"")</f>
        <v/>
      </c>
      <c r="U311" s="43" t="str">
        <f>IF($I311&lt;G$14,MIN(Payline!N$5/10,COUNTIF(N309:N311,$Q$1))+MIN(Payline!N$4/10,COUNTIF(N310:N312,$Q$1))+MIN(Payline!N$3/10,COUNTIF(N311:N313,$Q$1)),"")</f>
        <v/>
      </c>
      <c r="V311" s="46">
        <v>307</v>
      </c>
      <c r="W311" s="43" t="str">
        <f>IF($I311&lt;C$14,MIN(Payline!J$5/10,COUNTIF(J309:J311,$W$1))+MIN(Payline!J$4/10,COUNTIF(J310:J312,$W$1))+MIN(Payline!J$3/10,COUNTIF(J311:J313,$W$1)),"")</f>
        <v/>
      </c>
      <c r="X311" s="43" t="str">
        <f>IF($I311&lt;D$14,MIN(Payline!K$5/10,COUNTIF(K309:K311,$W$1))+MIN(Payline!K$4/10,COUNTIF(K310:K312,$W$1))+MIN(Payline!K$3/10,COUNTIF(K311:K313,$W$1)),"")</f>
        <v/>
      </c>
      <c r="Y311" s="43" t="str">
        <f>IF($I311&lt;E$14,MIN(Payline!L$5/10,COUNTIF(L309:L311,$W$1))+MIN(Payline!L$4/10,COUNTIF(L310:L312,$W$1))+MIN(Payline!L$3/10,COUNTIF(L311:L313,$W$1)),"")</f>
        <v/>
      </c>
      <c r="Z311" s="43" t="str">
        <f>IF($I311&lt;F$14,MIN(Payline!M$5/10,COUNTIF(M309:M311,$W$1))+MIN(Payline!M$4/10,COUNTIF(M310:M312,$W$1))+MIN(Payline!M$3/10,COUNTIF(M311:M313,$W$1)),"")</f>
        <v/>
      </c>
      <c r="AA311" s="43" t="str">
        <f>IF($I311&lt;G$14,MIN(Payline!N$5/10,COUNTIF(N309:N311,$W$1))+MIN(Payline!N$4/10,COUNTIF(N310:N312,$W$1))+MIN(Payline!N$3/10,COUNTIF(N311:N313,$W$1)),"")</f>
        <v/>
      </c>
      <c r="AB311" s="46">
        <v>307</v>
      </c>
      <c r="AC311" s="43" t="str">
        <f>IF($I311&lt;C$14,MIN(Payline!J$5/10,COUNTIF(J309:J311,$AC$1))+MIN(Payline!J$4/10,COUNTIF(J310:J312,$AC$1))+MIN(Payline!J$3/10,COUNTIF(J311:J313,$AC$1)),"")</f>
        <v/>
      </c>
      <c r="AD311" s="43" t="str">
        <f>IF($I311&lt;D$14,MIN(Payline!K$5/10,COUNTIF(K309:K311,$AC$1))+MIN(Payline!K$4/10,COUNTIF(K310:K312,$AC$1))+MIN(Payline!K$3/10,COUNTIF(K311:K313,$AC$1)),"")</f>
        <v/>
      </c>
      <c r="AE311" s="43" t="str">
        <f>IF($I311&lt;E$14,MIN(Payline!L$5/10,COUNTIF(L309:L311,$AC$1))+MIN(Payline!L$4/10,COUNTIF(L310:L312,$AC$1))+MIN(Payline!L$3/10,COUNTIF(L311:L313,$AC$1)),"")</f>
        <v/>
      </c>
      <c r="AF311" s="43" t="str">
        <f>IF($I311&lt;F$14,MIN(Payline!M$5/10,COUNTIF(M309:M311,$AC$1))+MIN(Payline!M$4/10,COUNTIF(M310:M312,$AC$1))+MIN(Payline!M$3/10,COUNTIF(M311:M313,$AC$1)),"")</f>
        <v/>
      </c>
      <c r="AG311" s="43" t="str">
        <f>IF($I311&lt;G$14,MIN(Payline!N$5/10,COUNTIF(N309:N311,$AC$1))+MIN(Payline!N$4/10,COUNTIF(N310:N312,$AC$1))+MIN(Payline!N$3/10,COUNTIF(N311:N313,$AC$1)),"")</f>
        <v/>
      </c>
      <c r="AH311" s="46">
        <v>307</v>
      </c>
      <c r="AI311" s="43" t="str">
        <f>IF($I311&lt;C$14,MIN(Payline!J$5/10,COUNTIF(J309:J311,$AI$1))+MIN(Payline!J$4/10,COUNTIF(J310:J312,$AI$1))+MIN(Payline!J$3/10,COUNTIF(J311:J313,$AI$1)),"")</f>
        <v/>
      </c>
      <c r="AJ311" s="43" t="str">
        <f>IF($I311&lt;D$14,MIN(Payline!K$5/10,COUNTIF(K309:K311,$AI$1))+MIN(Payline!K$4/10,COUNTIF(K310:K312,$AI$1))+MIN(Payline!K$3/10,COUNTIF(K311:K313,$AI$1)),"")</f>
        <v/>
      </c>
      <c r="AK311" s="43" t="str">
        <f>IF($I311&lt;E$14,MIN(Payline!L$5/10,COUNTIF(L309:L311,$AI$1))+MIN(Payline!L$4/10,COUNTIF(L310:L312,$AI$1))+MIN(Payline!L$3/10,COUNTIF(L311:L313,$AI$1)),"")</f>
        <v/>
      </c>
      <c r="AL311" s="43" t="str">
        <f>IF($I311&lt;F$14,MIN(Payline!M$5/10,COUNTIF(M309:M311,$AI$1))+MIN(Payline!M$4/10,COUNTIF(M310:M312,$AI$1))+MIN(Payline!M$3/10,COUNTIF(M311:M313,$AI$1)),"")</f>
        <v/>
      </c>
      <c r="AM311" s="43" t="str">
        <f>IF($I311&lt;G$14,MIN(Payline!N$5/10,COUNTIF(N309:N311,$AI$1))+MIN(Payline!N$4/10,COUNTIF(N310:N312,$AI$1))+MIN(Payline!N$3/10,COUNTIF(N311:N313,$AI$1)),"")</f>
        <v/>
      </c>
      <c r="AN311" s="46">
        <v>307</v>
      </c>
      <c r="AO311" s="43" t="str">
        <f>IF($I311&lt;C$14,MIN(Payline!J$5/10,COUNTIF(J309:J311,$AO$1))+MIN(Payline!J$4/10,COUNTIF(J310:J312,$AO$1))+MIN(Payline!J$3/10,COUNTIF(J311:J313,$AO$1)),"")</f>
        <v/>
      </c>
      <c r="AP311" s="43" t="str">
        <f>IF($I311&lt;D$14,MIN(Payline!K$5/10,COUNTIF(K309:K311,$AO$1))+MIN(Payline!K$4/10,COUNTIF(K310:K312,$AO$1))+MIN(Payline!K$3/10,COUNTIF(K311:K313,$AO$1)),"")</f>
        <v/>
      </c>
      <c r="AQ311" s="43" t="str">
        <f>IF($I311&lt;E$14,MIN(Payline!L$5/10,COUNTIF(L309:L311,$AO$1))+MIN(Payline!L$4/10,COUNTIF(L310:L312,$AO$1))+MIN(Payline!L$3/10,COUNTIF(L311:L313,$AO$1)),"")</f>
        <v/>
      </c>
      <c r="AR311" s="43" t="str">
        <f>IF($I311&lt;F$14,MIN(Payline!M$5/10,COUNTIF(M309:M311,$AO$1))+MIN(Payline!M$4/10,COUNTIF(M310:M312,$AO$1))+MIN(Payline!M$3/10,COUNTIF(M311:M313,$AO$1)),"")</f>
        <v/>
      </c>
      <c r="AS311" s="43" t="str">
        <f>IF($I311&lt;G$14,MIN(Payline!N$5/10,COUNTIF(N309:N311,$AO$1))+MIN(Payline!N$4/10,COUNTIF(N310:N312,$AO$1))+MIN(Payline!N$3/10,COUNTIF(N311:N313,$AO$1)),"")</f>
        <v/>
      </c>
      <c r="AT311" s="46">
        <v>307</v>
      </c>
      <c r="AU311" s="43" t="str">
        <f>IF($I311&lt;C$14,MIN(Payline!J$5/10,COUNTIF(J309:J311,$AU$1))+MIN(Payline!J$4/10,COUNTIF(J310:J312,$AU$1))+MIN(Payline!J$3/10,COUNTIF(J311:J313,$AU$1)),"")</f>
        <v/>
      </c>
      <c r="AV311" s="43" t="str">
        <f>IF($I311&lt;D$14,MIN(Payline!K$5/10,COUNTIF(K309:K311,$AU$1))+MIN(Payline!K$4/10,COUNTIF(K310:K312,$AU$1))+MIN(Payline!K$3/10,COUNTIF(K311:K313,$AU$1)),"")</f>
        <v/>
      </c>
      <c r="AW311" s="43" t="str">
        <f>IF($I311&lt;E$14,MIN(Payline!L$5/10,COUNTIF(L309:L311,$AU$1))+MIN(Payline!L$4/10,COUNTIF(L310:L312,$AU$1))+MIN(Payline!L$3/10,COUNTIF(L311:L313,$AU$1)),"")</f>
        <v/>
      </c>
      <c r="AX311" s="43" t="str">
        <f>IF($I311&lt;F$14,MIN(Payline!M$5/10,COUNTIF(M309:M311,$AU$1))+MIN(Payline!M$4/10,COUNTIF(M310:M312,$AU$1))+MIN(Payline!M$3/10,COUNTIF(M311:M313,$AU$1)),"")</f>
        <v/>
      </c>
      <c r="AY311" s="43" t="str">
        <f>IF($I311&lt;G$14,MIN(Payline!N$5/10,COUNTIF(N309:N311,$AU$1))+MIN(Payline!N$4/10,COUNTIF(N310:N312,$AU$1))+MIN(Payline!N$3/10,COUNTIF(N311:N313,$AU$1)),"")</f>
        <v/>
      </c>
      <c r="AZ311" s="46">
        <v>307</v>
      </c>
      <c r="BA311" s="43" t="str">
        <f>IF($I311&lt;C$14,MIN(Payline!J$5/10,COUNTIF(J309:J311,$BA$1))+MIN(Payline!J$4/10,COUNTIF(J310:J312,$BA$1))+MIN(Payline!J$3/10,COUNTIF(J311:J313,$BA$1)),"")</f>
        <v/>
      </c>
      <c r="BB311" s="43" t="str">
        <f>IF($I311&lt;D$14,MIN(Payline!K$5/10,COUNTIF(K309:K311,$BA$1))+MIN(Payline!K$4/10,COUNTIF(K310:K312,$BA$1))+MIN(Payline!K$3/10,COUNTIF(K311:K313,$BA$1)),"")</f>
        <v/>
      </c>
      <c r="BC311" s="43" t="str">
        <f>IF($I311&lt;E$14,MIN(Payline!L$5/10,COUNTIF(L309:L311,$BA$1))+MIN(Payline!L$4/10,COUNTIF(L310:L312,$BA$1))+MIN(Payline!L$3/10,COUNTIF(L311:L313,$BA$1)),"")</f>
        <v/>
      </c>
      <c r="BD311" s="43" t="str">
        <f>IF($I311&lt;F$14,MIN(Payline!M$5/10,COUNTIF(M309:M311,$BA$1))+MIN(Payline!M$4/10,COUNTIF(M310:M312,$BA$1))+MIN(Payline!M$3/10,COUNTIF(M311:M313,$BA$1)),"")</f>
        <v/>
      </c>
      <c r="BE311" s="43" t="str">
        <f>IF($I311&lt;G$14,MIN(Payline!N$5/10,COUNTIF(N309:N311,$BA$1))+MIN(Payline!N$4/10,COUNTIF(N310:N312,$BA$1))+MIN(Payline!N$3/10,COUNTIF(N311:N313,$BA$1)),"")</f>
        <v/>
      </c>
      <c r="BF311" s="46">
        <v>307</v>
      </c>
      <c r="BG311" s="43" t="str">
        <f>IF($I311&lt;C$14,MIN(Payline!J$5/10,COUNTIF(J309:J311,$BG$1))+MIN(Payline!J$4/10,COUNTIF(J310:J312,$BG$1))+MIN(Payline!J$3/10,COUNTIF(J311:J313,$BG$1)),"")</f>
        <v/>
      </c>
      <c r="BH311" s="43" t="str">
        <f>IF($I311&lt;D$14,MIN(Payline!K$5/10,COUNTIF(K309:K311,$BG$1))+MIN(Payline!K$4/10,COUNTIF(K310:K312,$BG$1))+MIN(Payline!K$3/10,COUNTIF(K311:K313,$BG$1)),"")</f>
        <v/>
      </c>
      <c r="BI311" s="43" t="str">
        <f>IF($I311&lt;E$14,MIN(Payline!L$5/10,COUNTIF(L309:L311,$BG$1))+MIN(Payline!L$4/10,COUNTIF(L310:L312,$BG$1))+MIN(Payline!L$3/10,COUNTIF(L311:L313,$BG$1)),"")</f>
        <v/>
      </c>
      <c r="BJ311" s="43" t="str">
        <f>IF($I311&lt;F$14,MIN(Payline!M$5/10,COUNTIF(M309:M311,$BG$1))+MIN(Payline!M$4/10,COUNTIF(M310:M312,$BG$1))+MIN(Payline!M$3/10,COUNTIF(M311:M313,$BG$1)),"")</f>
        <v/>
      </c>
      <c r="BK311" s="43" t="str">
        <f>IF($I311&lt;G$14,MIN(Payline!N$5/10,COUNTIF(N309:N311,$BG$1))+MIN(Payline!N$4/10,COUNTIF(N310:N312,$BG$1))+MIN(Payline!N$3/10,COUNTIF(N311:N313,$BG$1)),"")</f>
        <v/>
      </c>
      <c r="BL311" s="46">
        <v>307</v>
      </c>
      <c r="BM311" s="43" t="str">
        <f>IF($I311&lt;C$14,MIN(Payline!J$5/10,COUNTIF(J309:J311,$BM$1))+MIN(Payline!J$4/10,COUNTIF(J310:J312,$BM$1))+MIN(Payline!J$3/10,COUNTIF(J311:J313,$BM$1)),"")</f>
        <v/>
      </c>
      <c r="BN311" s="43" t="str">
        <f>IF($I311&lt;D$14,MIN(Payline!K$5/10,COUNTIF(K309:K311,$BM$1))+MIN(Payline!K$4/10,COUNTIF(K310:K312,$BM$1))+MIN(Payline!K$3/10,COUNTIF(K311:K313,$BM$1)),"")</f>
        <v/>
      </c>
      <c r="BO311" s="43" t="str">
        <f>IF($I311&lt;E$14,MIN(Payline!L$5/10,COUNTIF(L309:L311,$BM$1))+MIN(Payline!L$4/10,COUNTIF(L310:L312,$BM$1))+MIN(Payline!L$3/10,COUNTIF(L311:L313,$BM$1)),"")</f>
        <v/>
      </c>
      <c r="BP311" s="43" t="str">
        <f>IF($I311&lt;F$14,MIN(Payline!M$5/10,COUNTIF(M309:M311,$BM$1))+MIN(Payline!M$4/10,COUNTIF(M310:M312,$BM$1))+MIN(Payline!M$3/10,COUNTIF(M311:M313,$BM$1)),"")</f>
        <v/>
      </c>
      <c r="BQ311" s="161" t="str">
        <f>IF($I311&lt;G$14,MIN(Payline!N$5/10,COUNTIF(N309:N311,$BM$1))+MIN(Payline!N$4/10,COUNTIF(N310:N312,$BM$1))+MIN(Payline!N$3/10,COUNTIF(N311:N313,$BM$1)),"")</f>
        <v/>
      </c>
    </row>
    <row r="312" spans="9:69">
      <c r="I312" s="84">
        <v>308</v>
      </c>
      <c r="J312" s="83"/>
      <c r="K312" s="83"/>
      <c r="L312" s="83"/>
      <c r="M312" s="83"/>
      <c r="N312" s="83"/>
      <c r="P312" s="46">
        <v>308</v>
      </c>
      <c r="Q312" s="43" t="str">
        <f>IF($I312&lt;C$14,MIN(Payline!J$5/10,COUNTIF(J310:J312,$Q$1))+MIN(Payline!J$4/10,COUNTIF(J311:J313,$Q$1))+MIN(Payline!J$3/10,COUNTIF(J312:J314,$Q$1)),"")</f>
        <v/>
      </c>
      <c r="R312" s="43" t="str">
        <f>IF($I312&lt;D$14,MIN(Payline!K$5/10,COUNTIF(K310:K312,$Q$1))+MIN(Payline!K$4/10,COUNTIF(K311:K313,$Q$1))+MIN(Payline!K$3/10,COUNTIF(K312:K314,$Q$1)),"")</f>
        <v/>
      </c>
      <c r="S312" s="43" t="str">
        <f>IF($I312&lt;E$14,MIN(Payline!L$5/10,COUNTIF(L310:L312,$Q$1))+MIN(Payline!L$4/10,COUNTIF(L311:L313,$Q$1))+MIN(Payline!L$3/10,COUNTIF(L312:L314,$Q$1)),"")</f>
        <v/>
      </c>
      <c r="T312" s="43" t="str">
        <f>IF($I312&lt;F$14,MIN(Payline!M$5/10,COUNTIF(M310:M312,$Q$1))+MIN(Payline!M$4/10,COUNTIF(M311:M313,$Q$1))+MIN(Payline!M$3/10,COUNTIF(M312:M314,$Q$1)),"")</f>
        <v/>
      </c>
      <c r="U312" s="43" t="str">
        <f>IF($I312&lt;G$14,MIN(Payline!N$5/10,COUNTIF(N310:N312,$Q$1))+MIN(Payline!N$4/10,COUNTIF(N311:N313,$Q$1))+MIN(Payline!N$3/10,COUNTIF(N312:N314,$Q$1)),"")</f>
        <v/>
      </c>
      <c r="V312" s="46">
        <v>308</v>
      </c>
      <c r="W312" s="43" t="str">
        <f>IF($I312&lt;C$14,MIN(Payline!J$5/10,COUNTIF(J310:J312,$W$1))+MIN(Payline!J$4/10,COUNTIF(J311:J313,$W$1))+MIN(Payline!J$3/10,COUNTIF(J312:J314,$W$1)),"")</f>
        <v/>
      </c>
      <c r="X312" s="43" t="str">
        <f>IF($I312&lt;D$14,MIN(Payline!K$5/10,COUNTIF(K310:K312,$W$1))+MIN(Payline!K$4/10,COUNTIF(K311:K313,$W$1))+MIN(Payline!K$3/10,COUNTIF(K312:K314,$W$1)),"")</f>
        <v/>
      </c>
      <c r="Y312" s="43" t="str">
        <f>IF($I312&lt;E$14,MIN(Payline!L$5/10,COUNTIF(L310:L312,$W$1))+MIN(Payline!L$4/10,COUNTIF(L311:L313,$W$1))+MIN(Payline!L$3/10,COUNTIF(L312:L314,$W$1)),"")</f>
        <v/>
      </c>
      <c r="Z312" s="43" t="str">
        <f>IF($I312&lt;F$14,MIN(Payline!M$5/10,COUNTIF(M310:M312,$W$1))+MIN(Payline!M$4/10,COUNTIF(M311:M313,$W$1))+MIN(Payline!M$3/10,COUNTIF(M312:M314,$W$1)),"")</f>
        <v/>
      </c>
      <c r="AA312" s="43" t="str">
        <f>IF($I312&lt;G$14,MIN(Payline!N$5/10,COUNTIF(N310:N312,$W$1))+MIN(Payline!N$4/10,COUNTIF(N311:N313,$W$1))+MIN(Payline!N$3/10,COUNTIF(N312:N314,$W$1)),"")</f>
        <v/>
      </c>
      <c r="AB312" s="46">
        <v>308</v>
      </c>
      <c r="AC312" s="43" t="str">
        <f>IF($I312&lt;C$14,MIN(Payline!J$5/10,COUNTIF(J310:J312,$AC$1))+MIN(Payline!J$4/10,COUNTIF(J311:J313,$AC$1))+MIN(Payline!J$3/10,COUNTIF(J312:J314,$AC$1)),"")</f>
        <v/>
      </c>
      <c r="AD312" s="43" t="str">
        <f>IF($I312&lt;D$14,MIN(Payline!K$5/10,COUNTIF(K310:K312,$AC$1))+MIN(Payline!K$4/10,COUNTIF(K311:K313,$AC$1))+MIN(Payline!K$3/10,COUNTIF(K312:K314,$AC$1)),"")</f>
        <v/>
      </c>
      <c r="AE312" s="43" t="str">
        <f>IF($I312&lt;E$14,MIN(Payline!L$5/10,COUNTIF(L310:L312,$AC$1))+MIN(Payline!L$4/10,COUNTIF(L311:L313,$AC$1))+MIN(Payline!L$3/10,COUNTIF(L312:L314,$AC$1)),"")</f>
        <v/>
      </c>
      <c r="AF312" s="43" t="str">
        <f>IF($I312&lt;F$14,MIN(Payline!M$5/10,COUNTIF(M310:M312,$AC$1))+MIN(Payline!M$4/10,COUNTIF(M311:M313,$AC$1))+MIN(Payline!M$3/10,COUNTIF(M312:M314,$AC$1)),"")</f>
        <v/>
      </c>
      <c r="AG312" s="43" t="str">
        <f>IF($I312&lt;G$14,MIN(Payline!N$5/10,COUNTIF(N310:N312,$AC$1))+MIN(Payline!N$4/10,COUNTIF(N311:N313,$AC$1))+MIN(Payline!N$3/10,COUNTIF(N312:N314,$AC$1)),"")</f>
        <v/>
      </c>
      <c r="AH312" s="46">
        <v>308</v>
      </c>
      <c r="AI312" s="43" t="str">
        <f>IF($I312&lt;C$14,MIN(Payline!J$5/10,COUNTIF(J310:J312,$AI$1))+MIN(Payline!J$4/10,COUNTIF(J311:J313,$AI$1))+MIN(Payline!J$3/10,COUNTIF(J312:J314,$AI$1)),"")</f>
        <v/>
      </c>
      <c r="AJ312" s="43" t="str">
        <f>IF($I312&lt;D$14,MIN(Payline!K$5/10,COUNTIF(K310:K312,$AI$1))+MIN(Payline!K$4/10,COUNTIF(K311:K313,$AI$1))+MIN(Payline!K$3/10,COUNTIF(K312:K314,$AI$1)),"")</f>
        <v/>
      </c>
      <c r="AK312" s="43" t="str">
        <f>IF($I312&lt;E$14,MIN(Payline!L$5/10,COUNTIF(L310:L312,$AI$1))+MIN(Payline!L$4/10,COUNTIF(L311:L313,$AI$1))+MIN(Payline!L$3/10,COUNTIF(L312:L314,$AI$1)),"")</f>
        <v/>
      </c>
      <c r="AL312" s="43" t="str">
        <f>IF($I312&lt;F$14,MIN(Payline!M$5/10,COUNTIF(M310:M312,$AI$1))+MIN(Payline!M$4/10,COUNTIF(M311:M313,$AI$1))+MIN(Payline!M$3/10,COUNTIF(M312:M314,$AI$1)),"")</f>
        <v/>
      </c>
      <c r="AM312" s="43" t="str">
        <f>IF($I312&lt;G$14,MIN(Payline!N$5/10,COUNTIF(N310:N312,$AI$1))+MIN(Payline!N$4/10,COUNTIF(N311:N313,$AI$1))+MIN(Payline!N$3/10,COUNTIF(N312:N314,$AI$1)),"")</f>
        <v/>
      </c>
      <c r="AN312" s="46">
        <v>308</v>
      </c>
      <c r="AO312" s="43" t="str">
        <f>IF($I312&lt;C$14,MIN(Payline!J$5/10,COUNTIF(J310:J312,$AO$1))+MIN(Payline!J$4/10,COUNTIF(J311:J313,$AO$1))+MIN(Payline!J$3/10,COUNTIF(J312:J314,$AO$1)),"")</f>
        <v/>
      </c>
      <c r="AP312" s="43" t="str">
        <f>IF($I312&lt;D$14,MIN(Payline!K$5/10,COUNTIF(K310:K312,$AO$1))+MIN(Payline!K$4/10,COUNTIF(K311:K313,$AO$1))+MIN(Payline!K$3/10,COUNTIF(K312:K314,$AO$1)),"")</f>
        <v/>
      </c>
      <c r="AQ312" s="43" t="str">
        <f>IF($I312&lt;E$14,MIN(Payline!L$5/10,COUNTIF(L310:L312,$AO$1))+MIN(Payline!L$4/10,COUNTIF(L311:L313,$AO$1))+MIN(Payline!L$3/10,COUNTIF(L312:L314,$AO$1)),"")</f>
        <v/>
      </c>
      <c r="AR312" s="43" t="str">
        <f>IF($I312&lt;F$14,MIN(Payline!M$5/10,COUNTIF(M310:M312,$AO$1))+MIN(Payline!M$4/10,COUNTIF(M311:M313,$AO$1))+MIN(Payline!M$3/10,COUNTIF(M312:M314,$AO$1)),"")</f>
        <v/>
      </c>
      <c r="AS312" s="43" t="str">
        <f>IF($I312&lt;G$14,MIN(Payline!N$5/10,COUNTIF(N310:N312,$AO$1))+MIN(Payline!N$4/10,COUNTIF(N311:N313,$AO$1))+MIN(Payline!N$3/10,COUNTIF(N312:N314,$AO$1)),"")</f>
        <v/>
      </c>
      <c r="AT312" s="46">
        <v>308</v>
      </c>
      <c r="AU312" s="43" t="str">
        <f>IF($I312&lt;C$14,MIN(Payline!J$5/10,COUNTIF(J310:J312,$AU$1))+MIN(Payline!J$4/10,COUNTIF(J311:J313,$AU$1))+MIN(Payline!J$3/10,COUNTIF(J312:J314,$AU$1)),"")</f>
        <v/>
      </c>
      <c r="AV312" s="43" t="str">
        <f>IF($I312&lt;D$14,MIN(Payline!K$5/10,COUNTIF(K310:K312,$AU$1))+MIN(Payline!K$4/10,COUNTIF(K311:K313,$AU$1))+MIN(Payline!K$3/10,COUNTIF(K312:K314,$AU$1)),"")</f>
        <v/>
      </c>
      <c r="AW312" s="43" t="str">
        <f>IF($I312&lt;E$14,MIN(Payline!L$5/10,COUNTIF(L310:L312,$AU$1))+MIN(Payline!L$4/10,COUNTIF(L311:L313,$AU$1))+MIN(Payline!L$3/10,COUNTIF(L312:L314,$AU$1)),"")</f>
        <v/>
      </c>
      <c r="AX312" s="43" t="str">
        <f>IF($I312&lt;F$14,MIN(Payline!M$5/10,COUNTIF(M310:M312,$AU$1))+MIN(Payline!M$4/10,COUNTIF(M311:M313,$AU$1))+MIN(Payline!M$3/10,COUNTIF(M312:M314,$AU$1)),"")</f>
        <v/>
      </c>
      <c r="AY312" s="43" t="str">
        <f>IF($I312&lt;G$14,MIN(Payline!N$5/10,COUNTIF(N310:N312,$AU$1))+MIN(Payline!N$4/10,COUNTIF(N311:N313,$AU$1))+MIN(Payline!N$3/10,COUNTIF(N312:N314,$AU$1)),"")</f>
        <v/>
      </c>
      <c r="AZ312" s="46">
        <v>308</v>
      </c>
      <c r="BA312" s="43" t="str">
        <f>IF($I312&lt;C$14,MIN(Payline!J$5/10,COUNTIF(J310:J312,$BA$1))+MIN(Payline!J$4/10,COUNTIF(J311:J313,$BA$1))+MIN(Payline!J$3/10,COUNTIF(J312:J314,$BA$1)),"")</f>
        <v/>
      </c>
      <c r="BB312" s="43" t="str">
        <f>IF($I312&lt;D$14,MIN(Payline!K$5/10,COUNTIF(K310:K312,$BA$1))+MIN(Payline!K$4/10,COUNTIF(K311:K313,$BA$1))+MIN(Payline!K$3/10,COUNTIF(K312:K314,$BA$1)),"")</f>
        <v/>
      </c>
      <c r="BC312" s="43" t="str">
        <f>IF($I312&lt;E$14,MIN(Payline!L$5/10,COUNTIF(L310:L312,$BA$1))+MIN(Payline!L$4/10,COUNTIF(L311:L313,$BA$1))+MIN(Payline!L$3/10,COUNTIF(L312:L314,$BA$1)),"")</f>
        <v/>
      </c>
      <c r="BD312" s="43" t="str">
        <f>IF($I312&lt;F$14,MIN(Payline!M$5/10,COUNTIF(M310:M312,$BA$1))+MIN(Payline!M$4/10,COUNTIF(M311:M313,$BA$1))+MIN(Payline!M$3/10,COUNTIF(M312:M314,$BA$1)),"")</f>
        <v/>
      </c>
      <c r="BE312" s="43" t="str">
        <f>IF($I312&lt;G$14,MIN(Payline!N$5/10,COUNTIF(N310:N312,$BA$1))+MIN(Payline!N$4/10,COUNTIF(N311:N313,$BA$1))+MIN(Payline!N$3/10,COUNTIF(N312:N314,$BA$1)),"")</f>
        <v/>
      </c>
      <c r="BF312" s="46">
        <v>308</v>
      </c>
      <c r="BG312" s="43" t="str">
        <f>IF($I312&lt;C$14,MIN(Payline!J$5/10,COUNTIF(J310:J312,$BG$1))+MIN(Payline!J$4/10,COUNTIF(J311:J313,$BG$1))+MIN(Payline!J$3/10,COUNTIF(J312:J314,$BG$1)),"")</f>
        <v/>
      </c>
      <c r="BH312" s="43" t="str">
        <f>IF($I312&lt;D$14,MIN(Payline!K$5/10,COUNTIF(K310:K312,$BG$1))+MIN(Payline!K$4/10,COUNTIF(K311:K313,$BG$1))+MIN(Payline!K$3/10,COUNTIF(K312:K314,$BG$1)),"")</f>
        <v/>
      </c>
      <c r="BI312" s="43" t="str">
        <f>IF($I312&lt;E$14,MIN(Payline!L$5/10,COUNTIF(L310:L312,$BG$1))+MIN(Payline!L$4/10,COUNTIF(L311:L313,$BG$1))+MIN(Payline!L$3/10,COUNTIF(L312:L314,$BG$1)),"")</f>
        <v/>
      </c>
      <c r="BJ312" s="43" t="str">
        <f>IF($I312&lt;F$14,MIN(Payline!M$5/10,COUNTIF(M310:M312,$BG$1))+MIN(Payline!M$4/10,COUNTIF(M311:M313,$BG$1))+MIN(Payline!M$3/10,COUNTIF(M312:M314,$BG$1)),"")</f>
        <v/>
      </c>
      <c r="BK312" s="43" t="str">
        <f>IF($I312&lt;G$14,MIN(Payline!N$5/10,COUNTIF(N310:N312,$BG$1))+MIN(Payline!N$4/10,COUNTIF(N311:N313,$BG$1))+MIN(Payline!N$3/10,COUNTIF(N312:N314,$BG$1)),"")</f>
        <v/>
      </c>
      <c r="BL312" s="46">
        <v>308</v>
      </c>
      <c r="BM312" s="43" t="str">
        <f>IF($I312&lt;C$14,MIN(Payline!J$5/10,COUNTIF(J310:J312,$BM$1))+MIN(Payline!J$4/10,COUNTIF(J311:J313,$BM$1))+MIN(Payline!J$3/10,COUNTIF(J312:J314,$BM$1)),"")</f>
        <v/>
      </c>
      <c r="BN312" s="43" t="str">
        <f>IF($I312&lt;D$14,MIN(Payline!K$5/10,COUNTIF(K310:K312,$BM$1))+MIN(Payline!K$4/10,COUNTIF(K311:K313,$BM$1))+MIN(Payline!K$3/10,COUNTIF(K312:K314,$BM$1)),"")</f>
        <v/>
      </c>
      <c r="BO312" s="43" t="str">
        <f>IF($I312&lt;E$14,MIN(Payline!L$5/10,COUNTIF(L310:L312,$BM$1))+MIN(Payline!L$4/10,COUNTIF(L311:L313,$BM$1))+MIN(Payline!L$3/10,COUNTIF(L312:L314,$BM$1)),"")</f>
        <v/>
      </c>
      <c r="BP312" s="43" t="str">
        <f>IF($I312&lt;F$14,MIN(Payline!M$5/10,COUNTIF(M310:M312,$BM$1))+MIN(Payline!M$4/10,COUNTIF(M311:M313,$BM$1))+MIN(Payline!M$3/10,COUNTIF(M312:M314,$BM$1)),"")</f>
        <v/>
      </c>
      <c r="BQ312" s="161" t="str">
        <f>IF($I312&lt;G$14,MIN(Payline!N$5/10,COUNTIF(N310:N312,$BM$1))+MIN(Payline!N$4/10,COUNTIF(N311:N313,$BM$1))+MIN(Payline!N$3/10,COUNTIF(N312:N314,$BM$1)),"")</f>
        <v/>
      </c>
    </row>
    <row r="313" spans="9:69">
      <c r="I313" s="84">
        <v>309</v>
      </c>
      <c r="J313" s="83"/>
      <c r="K313" s="83"/>
      <c r="L313" s="83"/>
      <c r="M313" s="83"/>
      <c r="N313" s="83"/>
      <c r="P313" s="46">
        <v>309</v>
      </c>
      <c r="Q313" s="43" t="str">
        <f>IF($I313&lt;C$14,MIN(Payline!J$5/10,COUNTIF(J311:J313,$Q$1))+MIN(Payline!J$4/10,COUNTIF(J312:J314,$Q$1))+MIN(Payline!J$3/10,COUNTIF(J313:J315,$Q$1)),"")</f>
        <v/>
      </c>
      <c r="R313" s="43" t="str">
        <f>IF($I313&lt;D$14,MIN(Payline!K$5/10,COUNTIF(K311:K313,$Q$1))+MIN(Payline!K$4/10,COUNTIF(K312:K314,$Q$1))+MIN(Payline!K$3/10,COUNTIF(K313:K315,$Q$1)),"")</f>
        <v/>
      </c>
      <c r="S313" s="43" t="str">
        <f>IF($I313&lt;E$14,MIN(Payline!L$5/10,COUNTIF(L311:L313,$Q$1))+MIN(Payline!L$4/10,COUNTIF(L312:L314,$Q$1))+MIN(Payline!L$3/10,COUNTIF(L313:L315,$Q$1)),"")</f>
        <v/>
      </c>
      <c r="T313" s="43" t="str">
        <f>IF($I313&lt;F$14,MIN(Payline!M$5/10,COUNTIF(M311:M313,$Q$1))+MIN(Payline!M$4/10,COUNTIF(M312:M314,$Q$1))+MIN(Payline!M$3/10,COUNTIF(M313:M315,$Q$1)),"")</f>
        <v/>
      </c>
      <c r="U313" s="43" t="str">
        <f>IF($I313&lt;G$14,MIN(Payline!N$5/10,COUNTIF(N311:N313,$Q$1))+MIN(Payline!N$4/10,COUNTIF(N312:N314,$Q$1))+MIN(Payline!N$3/10,COUNTIF(N313:N315,$Q$1)),"")</f>
        <v/>
      </c>
      <c r="V313" s="46">
        <v>309</v>
      </c>
      <c r="W313" s="43" t="str">
        <f>IF($I313&lt;C$14,MIN(Payline!J$5/10,COUNTIF(J311:J313,$W$1))+MIN(Payline!J$4/10,COUNTIF(J312:J314,$W$1))+MIN(Payline!J$3/10,COUNTIF(J313:J315,$W$1)),"")</f>
        <v/>
      </c>
      <c r="X313" s="43" t="str">
        <f>IF($I313&lt;D$14,MIN(Payline!K$5/10,COUNTIF(K311:K313,$W$1))+MIN(Payline!K$4/10,COUNTIF(K312:K314,$W$1))+MIN(Payline!K$3/10,COUNTIF(K313:K315,$W$1)),"")</f>
        <v/>
      </c>
      <c r="Y313" s="43" t="str">
        <f>IF($I313&lt;E$14,MIN(Payline!L$5/10,COUNTIF(L311:L313,$W$1))+MIN(Payline!L$4/10,COUNTIF(L312:L314,$W$1))+MIN(Payline!L$3/10,COUNTIF(L313:L315,$W$1)),"")</f>
        <v/>
      </c>
      <c r="Z313" s="43" t="str">
        <f>IF($I313&lt;F$14,MIN(Payline!M$5/10,COUNTIF(M311:M313,$W$1))+MIN(Payline!M$4/10,COUNTIF(M312:M314,$W$1))+MIN(Payline!M$3/10,COUNTIF(M313:M315,$W$1)),"")</f>
        <v/>
      </c>
      <c r="AA313" s="43" t="str">
        <f>IF($I313&lt;G$14,MIN(Payline!N$5/10,COUNTIF(N311:N313,$W$1))+MIN(Payline!N$4/10,COUNTIF(N312:N314,$W$1))+MIN(Payline!N$3/10,COUNTIF(N313:N315,$W$1)),"")</f>
        <v/>
      </c>
      <c r="AB313" s="46">
        <v>309</v>
      </c>
      <c r="AC313" s="43" t="str">
        <f>IF($I313&lt;C$14,MIN(Payline!J$5/10,COUNTIF(J311:J313,$AC$1))+MIN(Payline!J$4/10,COUNTIF(J312:J314,$AC$1))+MIN(Payline!J$3/10,COUNTIF(J313:J315,$AC$1)),"")</f>
        <v/>
      </c>
      <c r="AD313" s="43" t="str">
        <f>IF($I313&lt;D$14,MIN(Payline!K$5/10,COUNTIF(K311:K313,$AC$1))+MIN(Payline!K$4/10,COUNTIF(K312:K314,$AC$1))+MIN(Payline!K$3/10,COUNTIF(K313:K315,$AC$1)),"")</f>
        <v/>
      </c>
      <c r="AE313" s="43" t="str">
        <f>IF($I313&lt;E$14,MIN(Payline!L$5/10,COUNTIF(L311:L313,$AC$1))+MIN(Payline!L$4/10,COUNTIF(L312:L314,$AC$1))+MIN(Payline!L$3/10,COUNTIF(L313:L315,$AC$1)),"")</f>
        <v/>
      </c>
      <c r="AF313" s="43" t="str">
        <f>IF($I313&lt;F$14,MIN(Payline!M$5/10,COUNTIF(M311:M313,$AC$1))+MIN(Payline!M$4/10,COUNTIF(M312:M314,$AC$1))+MIN(Payline!M$3/10,COUNTIF(M313:M315,$AC$1)),"")</f>
        <v/>
      </c>
      <c r="AG313" s="43" t="str">
        <f>IF($I313&lt;G$14,MIN(Payline!N$5/10,COUNTIF(N311:N313,$AC$1))+MIN(Payline!N$4/10,COUNTIF(N312:N314,$AC$1))+MIN(Payline!N$3/10,COUNTIF(N313:N315,$AC$1)),"")</f>
        <v/>
      </c>
      <c r="AH313" s="46">
        <v>309</v>
      </c>
      <c r="AI313" s="43" t="str">
        <f>IF($I313&lt;C$14,MIN(Payline!J$5/10,COUNTIF(J311:J313,$AI$1))+MIN(Payline!J$4/10,COUNTIF(J312:J314,$AI$1))+MIN(Payline!J$3/10,COUNTIF(J313:J315,$AI$1)),"")</f>
        <v/>
      </c>
      <c r="AJ313" s="43" t="str">
        <f>IF($I313&lt;D$14,MIN(Payline!K$5/10,COUNTIF(K311:K313,$AI$1))+MIN(Payline!K$4/10,COUNTIF(K312:K314,$AI$1))+MIN(Payline!K$3/10,COUNTIF(K313:K315,$AI$1)),"")</f>
        <v/>
      </c>
      <c r="AK313" s="43" t="str">
        <f>IF($I313&lt;E$14,MIN(Payline!L$5/10,COUNTIF(L311:L313,$AI$1))+MIN(Payline!L$4/10,COUNTIF(L312:L314,$AI$1))+MIN(Payline!L$3/10,COUNTIF(L313:L315,$AI$1)),"")</f>
        <v/>
      </c>
      <c r="AL313" s="43" t="str">
        <f>IF($I313&lt;F$14,MIN(Payline!M$5/10,COUNTIF(M311:M313,$AI$1))+MIN(Payline!M$4/10,COUNTIF(M312:M314,$AI$1))+MIN(Payline!M$3/10,COUNTIF(M313:M315,$AI$1)),"")</f>
        <v/>
      </c>
      <c r="AM313" s="43" t="str">
        <f>IF($I313&lt;G$14,MIN(Payline!N$5/10,COUNTIF(N311:N313,$AI$1))+MIN(Payline!N$4/10,COUNTIF(N312:N314,$AI$1))+MIN(Payline!N$3/10,COUNTIF(N313:N315,$AI$1)),"")</f>
        <v/>
      </c>
      <c r="AN313" s="46">
        <v>309</v>
      </c>
      <c r="AO313" s="43" t="str">
        <f>IF($I313&lt;C$14,MIN(Payline!J$5/10,COUNTIF(J311:J313,$AO$1))+MIN(Payline!J$4/10,COUNTIF(J312:J314,$AO$1))+MIN(Payline!J$3/10,COUNTIF(J313:J315,$AO$1)),"")</f>
        <v/>
      </c>
      <c r="AP313" s="43" t="str">
        <f>IF($I313&lt;D$14,MIN(Payline!K$5/10,COUNTIF(K311:K313,$AO$1))+MIN(Payline!K$4/10,COUNTIF(K312:K314,$AO$1))+MIN(Payline!K$3/10,COUNTIF(K313:K315,$AO$1)),"")</f>
        <v/>
      </c>
      <c r="AQ313" s="43" t="str">
        <f>IF($I313&lt;E$14,MIN(Payline!L$5/10,COUNTIF(L311:L313,$AO$1))+MIN(Payline!L$4/10,COUNTIF(L312:L314,$AO$1))+MIN(Payline!L$3/10,COUNTIF(L313:L315,$AO$1)),"")</f>
        <v/>
      </c>
      <c r="AR313" s="43" t="str">
        <f>IF($I313&lt;F$14,MIN(Payline!M$5/10,COUNTIF(M311:M313,$AO$1))+MIN(Payline!M$4/10,COUNTIF(M312:M314,$AO$1))+MIN(Payline!M$3/10,COUNTIF(M313:M315,$AO$1)),"")</f>
        <v/>
      </c>
      <c r="AS313" s="43" t="str">
        <f>IF($I313&lt;G$14,MIN(Payline!N$5/10,COUNTIF(N311:N313,$AO$1))+MIN(Payline!N$4/10,COUNTIF(N312:N314,$AO$1))+MIN(Payline!N$3/10,COUNTIF(N313:N315,$AO$1)),"")</f>
        <v/>
      </c>
      <c r="AT313" s="46">
        <v>309</v>
      </c>
      <c r="AU313" s="43" t="str">
        <f>IF($I313&lt;C$14,MIN(Payline!J$5/10,COUNTIF(J311:J313,$AU$1))+MIN(Payline!J$4/10,COUNTIF(J312:J314,$AU$1))+MIN(Payline!J$3/10,COUNTIF(J313:J315,$AU$1)),"")</f>
        <v/>
      </c>
      <c r="AV313" s="43" t="str">
        <f>IF($I313&lt;D$14,MIN(Payline!K$5/10,COUNTIF(K311:K313,$AU$1))+MIN(Payline!K$4/10,COUNTIF(K312:K314,$AU$1))+MIN(Payline!K$3/10,COUNTIF(K313:K315,$AU$1)),"")</f>
        <v/>
      </c>
      <c r="AW313" s="43" t="str">
        <f>IF($I313&lt;E$14,MIN(Payline!L$5/10,COUNTIF(L311:L313,$AU$1))+MIN(Payline!L$4/10,COUNTIF(L312:L314,$AU$1))+MIN(Payline!L$3/10,COUNTIF(L313:L315,$AU$1)),"")</f>
        <v/>
      </c>
      <c r="AX313" s="43" t="str">
        <f>IF($I313&lt;F$14,MIN(Payline!M$5/10,COUNTIF(M311:M313,$AU$1))+MIN(Payline!M$4/10,COUNTIF(M312:M314,$AU$1))+MIN(Payline!M$3/10,COUNTIF(M313:M315,$AU$1)),"")</f>
        <v/>
      </c>
      <c r="AY313" s="43" t="str">
        <f>IF($I313&lt;G$14,MIN(Payline!N$5/10,COUNTIF(N311:N313,$AU$1))+MIN(Payline!N$4/10,COUNTIF(N312:N314,$AU$1))+MIN(Payline!N$3/10,COUNTIF(N313:N315,$AU$1)),"")</f>
        <v/>
      </c>
      <c r="AZ313" s="46">
        <v>309</v>
      </c>
      <c r="BA313" s="43" t="str">
        <f>IF($I313&lt;C$14,MIN(Payline!J$5/10,COUNTIF(J311:J313,$BA$1))+MIN(Payline!J$4/10,COUNTIF(J312:J314,$BA$1))+MIN(Payline!J$3/10,COUNTIF(J313:J315,$BA$1)),"")</f>
        <v/>
      </c>
      <c r="BB313" s="43" t="str">
        <f>IF($I313&lt;D$14,MIN(Payline!K$5/10,COUNTIF(K311:K313,$BA$1))+MIN(Payline!K$4/10,COUNTIF(K312:K314,$BA$1))+MIN(Payline!K$3/10,COUNTIF(K313:K315,$BA$1)),"")</f>
        <v/>
      </c>
      <c r="BC313" s="43" t="str">
        <f>IF($I313&lt;E$14,MIN(Payline!L$5/10,COUNTIF(L311:L313,$BA$1))+MIN(Payline!L$4/10,COUNTIF(L312:L314,$BA$1))+MIN(Payline!L$3/10,COUNTIF(L313:L315,$BA$1)),"")</f>
        <v/>
      </c>
      <c r="BD313" s="43" t="str">
        <f>IF($I313&lt;F$14,MIN(Payline!M$5/10,COUNTIF(M311:M313,$BA$1))+MIN(Payline!M$4/10,COUNTIF(M312:M314,$BA$1))+MIN(Payline!M$3/10,COUNTIF(M313:M315,$BA$1)),"")</f>
        <v/>
      </c>
      <c r="BE313" s="43" t="str">
        <f>IF($I313&lt;G$14,MIN(Payline!N$5/10,COUNTIF(N311:N313,$BA$1))+MIN(Payline!N$4/10,COUNTIF(N312:N314,$BA$1))+MIN(Payline!N$3/10,COUNTIF(N313:N315,$BA$1)),"")</f>
        <v/>
      </c>
      <c r="BF313" s="46">
        <v>309</v>
      </c>
      <c r="BG313" s="43" t="str">
        <f>IF($I313&lt;C$14,MIN(Payline!J$5/10,COUNTIF(J311:J313,$BG$1))+MIN(Payline!J$4/10,COUNTIF(J312:J314,$BG$1))+MIN(Payline!J$3/10,COUNTIF(J313:J315,$BG$1)),"")</f>
        <v/>
      </c>
      <c r="BH313" s="43" t="str">
        <f>IF($I313&lt;D$14,MIN(Payline!K$5/10,COUNTIF(K311:K313,$BG$1))+MIN(Payline!K$4/10,COUNTIF(K312:K314,$BG$1))+MIN(Payline!K$3/10,COUNTIF(K313:K315,$BG$1)),"")</f>
        <v/>
      </c>
      <c r="BI313" s="43" t="str">
        <f>IF($I313&lt;E$14,MIN(Payline!L$5/10,COUNTIF(L311:L313,$BG$1))+MIN(Payline!L$4/10,COUNTIF(L312:L314,$BG$1))+MIN(Payline!L$3/10,COUNTIF(L313:L315,$BG$1)),"")</f>
        <v/>
      </c>
      <c r="BJ313" s="43" t="str">
        <f>IF($I313&lt;F$14,MIN(Payline!M$5/10,COUNTIF(M311:M313,$BG$1))+MIN(Payline!M$4/10,COUNTIF(M312:M314,$BG$1))+MIN(Payline!M$3/10,COUNTIF(M313:M315,$BG$1)),"")</f>
        <v/>
      </c>
      <c r="BK313" s="43" t="str">
        <f>IF($I313&lt;G$14,MIN(Payline!N$5/10,COUNTIF(N311:N313,$BG$1))+MIN(Payline!N$4/10,COUNTIF(N312:N314,$BG$1))+MIN(Payline!N$3/10,COUNTIF(N313:N315,$BG$1)),"")</f>
        <v/>
      </c>
      <c r="BL313" s="46">
        <v>309</v>
      </c>
      <c r="BM313" s="43" t="str">
        <f>IF($I313&lt;C$14,MIN(Payline!J$5/10,COUNTIF(J311:J313,$BM$1))+MIN(Payline!J$4/10,COUNTIF(J312:J314,$BM$1))+MIN(Payline!J$3/10,COUNTIF(J313:J315,$BM$1)),"")</f>
        <v/>
      </c>
      <c r="BN313" s="43" t="str">
        <f>IF($I313&lt;D$14,MIN(Payline!K$5/10,COUNTIF(K311:K313,$BM$1))+MIN(Payline!K$4/10,COUNTIF(K312:K314,$BM$1))+MIN(Payline!K$3/10,COUNTIF(K313:K315,$BM$1)),"")</f>
        <v/>
      </c>
      <c r="BO313" s="43" t="str">
        <f>IF($I313&lt;E$14,MIN(Payline!L$5/10,COUNTIF(L311:L313,$BM$1))+MIN(Payline!L$4/10,COUNTIF(L312:L314,$BM$1))+MIN(Payline!L$3/10,COUNTIF(L313:L315,$BM$1)),"")</f>
        <v/>
      </c>
      <c r="BP313" s="43" t="str">
        <f>IF($I313&lt;F$14,MIN(Payline!M$5/10,COUNTIF(M311:M313,$BM$1))+MIN(Payline!M$4/10,COUNTIF(M312:M314,$BM$1))+MIN(Payline!M$3/10,COUNTIF(M313:M315,$BM$1)),"")</f>
        <v/>
      </c>
      <c r="BQ313" s="161" t="str">
        <f>IF($I313&lt;G$14,MIN(Payline!N$5/10,COUNTIF(N311:N313,$BM$1))+MIN(Payline!N$4/10,COUNTIF(N312:N314,$BM$1))+MIN(Payline!N$3/10,COUNTIF(N313:N315,$BM$1)),"")</f>
        <v/>
      </c>
    </row>
    <row r="314" spans="9:69">
      <c r="I314" s="84">
        <v>310</v>
      </c>
      <c r="J314" s="83"/>
      <c r="K314" s="83"/>
      <c r="L314" s="83"/>
      <c r="M314" s="83"/>
      <c r="N314" s="83"/>
      <c r="P314" s="46">
        <v>310</v>
      </c>
      <c r="Q314" s="43" t="str">
        <f>IF($I314&lt;C$14,MIN(Payline!J$5/10,COUNTIF(J312:J314,$Q$1))+MIN(Payline!J$4/10,COUNTIF(J313:J315,$Q$1))+MIN(Payline!J$3/10,COUNTIF(J314:J316,$Q$1)),"")</f>
        <v/>
      </c>
      <c r="R314" s="43" t="str">
        <f>IF($I314&lt;D$14,MIN(Payline!K$5/10,COUNTIF(K312:K314,$Q$1))+MIN(Payline!K$4/10,COUNTIF(K313:K315,$Q$1))+MIN(Payline!K$3/10,COUNTIF(K314:K316,$Q$1)),"")</f>
        <v/>
      </c>
      <c r="S314" s="43" t="str">
        <f>IF($I314&lt;E$14,MIN(Payline!L$5/10,COUNTIF(L312:L314,$Q$1))+MIN(Payline!L$4/10,COUNTIF(L313:L315,$Q$1))+MIN(Payline!L$3/10,COUNTIF(L314:L316,$Q$1)),"")</f>
        <v/>
      </c>
      <c r="T314" s="43" t="str">
        <f>IF($I314&lt;F$14,MIN(Payline!M$5/10,COUNTIF(M312:M314,$Q$1))+MIN(Payline!M$4/10,COUNTIF(M313:M315,$Q$1))+MIN(Payline!M$3/10,COUNTIF(M314:M316,$Q$1)),"")</f>
        <v/>
      </c>
      <c r="U314" s="43" t="str">
        <f>IF($I314&lt;G$14,MIN(Payline!N$5/10,COUNTIF(N312:N314,$Q$1))+MIN(Payline!N$4/10,COUNTIF(N313:N315,$Q$1))+MIN(Payline!N$3/10,COUNTIF(N314:N316,$Q$1)),"")</f>
        <v/>
      </c>
      <c r="V314" s="46">
        <v>310</v>
      </c>
      <c r="W314" s="43" t="str">
        <f>IF($I314&lt;C$14,MIN(Payline!J$5/10,COUNTIF(J312:J314,$W$1))+MIN(Payline!J$4/10,COUNTIF(J313:J315,$W$1))+MIN(Payline!J$3/10,COUNTIF(J314:J316,$W$1)),"")</f>
        <v/>
      </c>
      <c r="X314" s="43" t="str">
        <f>IF($I314&lt;D$14,MIN(Payline!K$5/10,COUNTIF(K312:K314,$W$1))+MIN(Payline!K$4/10,COUNTIF(K313:K315,$W$1))+MIN(Payline!K$3/10,COUNTIF(K314:K316,$W$1)),"")</f>
        <v/>
      </c>
      <c r="Y314" s="43" t="str">
        <f>IF($I314&lt;E$14,MIN(Payline!L$5/10,COUNTIF(L312:L314,$W$1))+MIN(Payline!L$4/10,COUNTIF(L313:L315,$W$1))+MIN(Payline!L$3/10,COUNTIF(L314:L316,$W$1)),"")</f>
        <v/>
      </c>
      <c r="Z314" s="43" t="str">
        <f>IF($I314&lt;F$14,MIN(Payline!M$5/10,COUNTIF(M312:M314,$W$1))+MIN(Payline!M$4/10,COUNTIF(M313:M315,$W$1))+MIN(Payline!M$3/10,COUNTIF(M314:M316,$W$1)),"")</f>
        <v/>
      </c>
      <c r="AA314" s="43" t="str">
        <f>IF($I314&lt;G$14,MIN(Payline!N$5/10,COUNTIF(N312:N314,$W$1))+MIN(Payline!N$4/10,COUNTIF(N313:N315,$W$1))+MIN(Payline!N$3/10,COUNTIF(N314:N316,$W$1)),"")</f>
        <v/>
      </c>
      <c r="AB314" s="46">
        <v>310</v>
      </c>
      <c r="AC314" s="43" t="str">
        <f>IF($I314&lt;C$14,MIN(Payline!J$5/10,COUNTIF(J312:J314,$AC$1))+MIN(Payline!J$4/10,COUNTIF(J313:J315,$AC$1))+MIN(Payline!J$3/10,COUNTIF(J314:J316,$AC$1)),"")</f>
        <v/>
      </c>
      <c r="AD314" s="43" t="str">
        <f>IF($I314&lt;D$14,MIN(Payline!K$5/10,COUNTIF(K312:K314,$AC$1))+MIN(Payline!K$4/10,COUNTIF(K313:K315,$AC$1))+MIN(Payline!K$3/10,COUNTIF(K314:K316,$AC$1)),"")</f>
        <v/>
      </c>
      <c r="AE314" s="43" t="str">
        <f>IF($I314&lt;E$14,MIN(Payline!L$5/10,COUNTIF(L312:L314,$AC$1))+MIN(Payline!L$4/10,COUNTIF(L313:L315,$AC$1))+MIN(Payline!L$3/10,COUNTIF(L314:L316,$AC$1)),"")</f>
        <v/>
      </c>
      <c r="AF314" s="43" t="str">
        <f>IF($I314&lt;F$14,MIN(Payline!M$5/10,COUNTIF(M312:M314,$AC$1))+MIN(Payline!M$4/10,COUNTIF(M313:M315,$AC$1))+MIN(Payline!M$3/10,COUNTIF(M314:M316,$AC$1)),"")</f>
        <v/>
      </c>
      <c r="AG314" s="43" t="str">
        <f>IF($I314&lt;G$14,MIN(Payline!N$5/10,COUNTIF(N312:N314,$AC$1))+MIN(Payline!N$4/10,COUNTIF(N313:N315,$AC$1))+MIN(Payline!N$3/10,COUNTIF(N314:N316,$AC$1)),"")</f>
        <v/>
      </c>
      <c r="AH314" s="46">
        <v>310</v>
      </c>
      <c r="AI314" s="43" t="str">
        <f>IF($I314&lt;C$14,MIN(Payline!J$5/10,COUNTIF(J312:J314,$AI$1))+MIN(Payline!J$4/10,COUNTIF(J313:J315,$AI$1))+MIN(Payline!J$3/10,COUNTIF(J314:J316,$AI$1)),"")</f>
        <v/>
      </c>
      <c r="AJ314" s="43" t="str">
        <f>IF($I314&lt;D$14,MIN(Payline!K$5/10,COUNTIF(K312:K314,$AI$1))+MIN(Payline!K$4/10,COUNTIF(K313:K315,$AI$1))+MIN(Payline!K$3/10,COUNTIF(K314:K316,$AI$1)),"")</f>
        <v/>
      </c>
      <c r="AK314" s="43" t="str">
        <f>IF($I314&lt;E$14,MIN(Payline!L$5/10,COUNTIF(L312:L314,$AI$1))+MIN(Payline!L$4/10,COUNTIF(L313:L315,$AI$1))+MIN(Payline!L$3/10,COUNTIF(L314:L316,$AI$1)),"")</f>
        <v/>
      </c>
      <c r="AL314" s="43" t="str">
        <f>IF($I314&lt;F$14,MIN(Payline!M$5/10,COUNTIF(M312:M314,$AI$1))+MIN(Payline!M$4/10,COUNTIF(M313:M315,$AI$1))+MIN(Payline!M$3/10,COUNTIF(M314:M316,$AI$1)),"")</f>
        <v/>
      </c>
      <c r="AM314" s="43" t="str">
        <f>IF($I314&lt;G$14,MIN(Payline!N$5/10,COUNTIF(N312:N314,$AI$1))+MIN(Payline!N$4/10,COUNTIF(N313:N315,$AI$1))+MIN(Payline!N$3/10,COUNTIF(N314:N316,$AI$1)),"")</f>
        <v/>
      </c>
      <c r="AN314" s="46">
        <v>310</v>
      </c>
      <c r="AO314" s="43" t="str">
        <f>IF($I314&lt;C$14,MIN(Payline!J$5/10,COUNTIF(J312:J314,$AO$1))+MIN(Payline!J$4/10,COUNTIF(J313:J315,$AO$1))+MIN(Payline!J$3/10,COUNTIF(J314:J316,$AO$1)),"")</f>
        <v/>
      </c>
      <c r="AP314" s="43" t="str">
        <f>IF($I314&lt;D$14,MIN(Payline!K$5/10,COUNTIF(K312:K314,$AO$1))+MIN(Payline!K$4/10,COUNTIF(K313:K315,$AO$1))+MIN(Payline!K$3/10,COUNTIF(K314:K316,$AO$1)),"")</f>
        <v/>
      </c>
      <c r="AQ314" s="43" t="str">
        <f>IF($I314&lt;E$14,MIN(Payline!L$5/10,COUNTIF(L312:L314,$AO$1))+MIN(Payline!L$4/10,COUNTIF(L313:L315,$AO$1))+MIN(Payline!L$3/10,COUNTIF(L314:L316,$AO$1)),"")</f>
        <v/>
      </c>
      <c r="AR314" s="43" t="str">
        <f>IF($I314&lt;F$14,MIN(Payline!M$5/10,COUNTIF(M312:M314,$AO$1))+MIN(Payline!M$4/10,COUNTIF(M313:M315,$AO$1))+MIN(Payline!M$3/10,COUNTIF(M314:M316,$AO$1)),"")</f>
        <v/>
      </c>
      <c r="AS314" s="43" t="str">
        <f>IF($I314&lt;G$14,MIN(Payline!N$5/10,COUNTIF(N312:N314,$AO$1))+MIN(Payline!N$4/10,COUNTIF(N313:N315,$AO$1))+MIN(Payline!N$3/10,COUNTIF(N314:N316,$AO$1)),"")</f>
        <v/>
      </c>
      <c r="AT314" s="46">
        <v>310</v>
      </c>
      <c r="AU314" s="43" t="str">
        <f>IF($I314&lt;C$14,MIN(Payline!J$5/10,COUNTIF(J312:J314,$AU$1))+MIN(Payline!J$4/10,COUNTIF(J313:J315,$AU$1))+MIN(Payline!J$3/10,COUNTIF(J314:J316,$AU$1)),"")</f>
        <v/>
      </c>
      <c r="AV314" s="43" t="str">
        <f>IF($I314&lt;D$14,MIN(Payline!K$5/10,COUNTIF(K312:K314,$AU$1))+MIN(Payline!K$4/10,COUNTIF(K313:K315,$AU$1))+MIN(Payline!K$3/10,COUNTIF(K314:K316,$AU$1)),"")</f>
        <v/>
      </c>
      <c r="AW314" s="43" t="str">
        <f>IF($I314&lt;E$14,MIN(Payline!L$5/10,COUNTIF(L312:L314,$AU$1))+MIN(Payline!L$4/10,COUNTIF(L313:L315,$AU$1))+MIN(Payline!L$3/10,COUNTIF(L314:L316,$AU$1)),"")</f>
        <v/>
      </c>
      <c r="AX314" s="43" t="str">
        <f>IF($I314&lt;F$14,MIN(Payline!M$5/10,COUNTIF(M312:M314,$AU$1))+MIN(Payline!M$4/10,COUNTIF(M313:M315,$AU$1))+MIN(Payline!M$3/10,COUNTIF(M314:M316,$AU$1)),"")</f>
        <v/>
      </c>
      <c r="AY314" s="43" t="str">
        <f>IF($I314&lt;G$14,MIN(Payline!N$5/10,COUNTIF(N312:N314,$AU$1))+MIN(Payline!N$4/10,COUNTIF(N313:N315,$AU$1))+MIN(Payline!N$3/10,COUNTIF(N314:N316,$AU$1)),"")</f>
        <v/>
      </c>
      <c r="AZ314" s="46">
        <v>310</v>
      </c>
      <c r="BA314" s="43" t="str">
        <f>IF($I314&lt;C$14,MIN(Payline!J$5/10,COUNTIF(J312:J314,$BA$1))+MIN(Payline!J$4/10,COUNTIF(J313:J315,$BA$1))+MIN(Payline!J$3/10,COUNTIF(J314:J316,$BA$1)),"")</f>
        <v/>
      </c>
      <c r="BB314" s="43" t="str">
        <f>IF($I314&lt;D$14,MIN(Payline!K$5/10,COUNTIF(K312:K314,$BA$1))+MIN(Payline!K$4/10,COUNTIF(K313:K315,$BA$1))+MIN(Payline!K$3/10,COUNTIF(K314:K316,$BA$1)),"")</f>
        <v/>
      </c>
      <c r="BC314" s="43" t="str">
        <f>IF($I314&lt;E$14,MIN(Payline!L$5/10,COUNTIF(L312:L314,$BA$1))+MIN(Payline!L$4/10,COUNTIF(L313:L315,$BA$1))+MIN(Payline!L$3/10,COUNTIF(L314:L316,$BA$1)),"")</f>
        <v/>
      </c>
      <c r="BD314" s="43" t="str">
        <f>IF($I314&lt;F$14,MIN(Payline!M$5/10,COUNTIF(M312:M314,$BA$1))+MIN(Payline!M$4/10,COUNTIF(M313:M315,$BA$1))+MIN(Payline!M$3/10,COUNTIF(M314:M316,$BA$1)),"")</f>
        <v/>
      </c>
      <c r="BE314" s="43" t="str">
        <f>IF($I314&lt;G$14,MIN(Payline!N$5/10,COUNTIF(N312:N314,$BA$1))+MIN(Payline!N$4/10,COUNTIF(N313:N315,$BA$1))+MIN(Payline!N$3/10,COUNTIF(N314:N316,$BA$1)),"")</f>
        <v/>
      </c>
      <c r="BF314" s="46">
        <v>310</v>
      </c>
      <c r="BG314" s="43" t="str">
        <f>IF($I314&lt;C$14,MIN(Payline!J$5/10,COUNTIF(J312:J314,$BG$1))+MIN(Payline!J$4/10,COUNTIF(J313:J315,$BG$1))+MIN(Payline!J$3/10,COUNTIF(J314:J316,$BG$1)),"")</f>
        <v/>
      </c>
      <c r="BH314" s="43" t="str">
        <f>IF($I314&lt;D$14,MIN(Payline!K$5/10,COUNTIF(K312:K314,$BG$1))+MIN(Payline!K$4/10,COUNTIF(K313:K315,$BG$1))+MIN(Payline!K$3/10,COUNTIF(K314:K316,$BG$1)),"")</f>
        <v/>
      </c>
      <c r="BI314" s="43" t="str">
        <f>IF($I314&lt;E$14,MIN(Payline!L$5/10,COUNTIF(L312:L314,$BG$1))+MIN(Payline!L$4/10,COUNTIF(L313:L315,$BG$1))+MIN(Payline!L$3/10,COUNTIF(L314:L316,$BG$1)),"")</f>
        <v/>
      </c>
      <c r="BJ314" s="43" t="str">
        <f>IF($I314&lt;F$14,MIN(Payline!M$5/10,COUNTIF(M312:M314,$BG$1))+MIN(Payline!M$4/10,COUNTIF(M313:M315,$BG$1))+MIN(Payline!M$3/10,COUNTIF(M314:M316,$BG$1)),"")</f>
        <v/>
      </c>
      <c r="BK314" s="43" t="str">
        <f>IF($I314&lt;G$14,MIN(Payline!N$5/10,COUNTIF(N312:N314,$BG$1))+MIN(Payline!N$4/10,COUNTIF(N313:N315,$BG$1))+MIN(Payline!N$3/10,COUNTIF(N314:N316,$BG$1)),"")</f>
        <v/>
      </c>
      <c r="BL314" s="46">
        <v>310</v>
      </c>
      <c r="BM314" s="43" t="str">
        <f>IF($I314&lt;C$14,MIN(Payline!J$5/10,COUNTIF(J312:J314,$BM$1))+MIN(Payline!J$4/10,COUNTIF(J313:J315,$BM$1))+MIN(Payline!J$3/10,COUNTIF(J314:J316,$BM$1)),"")</f>
        <v/>
      </c>
      <c r="BN314" s="43" t="str">
        <f>IF($I314&lt;D$14,MIN(Payline!K$5/10,COUNTIF(K312:K314,$BM$1))+MIN(Payline!K$4/10,COUNTIF(K313:K315,$BM$1))+MIN(Payline!K$3/10,COUNTIF(K314:K316,$BM$1)),"")</f>
        <v/>
      </c>
      <c r="BO314" s="43" t="str">
        <f>IF($I314&lt;E$14,MIN(Payline!L$5/10,COUNTIF(L312:L314,$BM$1))+MIN(Payline!L$4/10,COUNTIF(L313:L315,$BM$1))+MIN(Payline!L$3/10,COUNTIF(L314:L316,$BM$1)),"")</f>
        <v/>
      </c>
      <c r="BP314" s="43" t="str">
        <f>IF($I314&lt;F$14,MIN(Payline!M$5/10,COUNTIF(M312:M314,$BM$1))+MIN(Payline!M$4/10,COUNTIF(M313:M315,$BM$1))+MIN(Payline!M$3/10,COUNTIF(M314:M316,$BM$1)),"")</f>
        <v/>
      </c>
      <c r="BQ314" s="161" t="str">
        <f>IF($I314&lt;G$14,MIN(Payline!N$5/10,COUNTIF(N312:N314,$BM$1))+MIN(Payline!N$4/10,COUNTIF(N313:N315,$BM$1))+MIN(Payline!N$3/10,COUNTIF(N314:N316,$BM$1)),"")</f>
        <v/>
      </c>
    </row>
    <row r="315" spans="9:69">
      <c r="I315" s="84">
        <v>311</v>
      </c>
      <c r="J315" s="83"/>
      <c r="K315" s="83"/>
      <c r="L315" s="83"/>
      <c r="M315" s="83"/>
      <c r="N315" s="83"/>
      <c r="P315" s="46">
        <v>311</v>
      </c>
      <c r="Q315" s="43" t="str">
        <f>IF($I315&lt;C$14,MIN(Payline!J$5/10,COUNTIF(J313:J315,$Q$1))+MIN(Payline!J$4/10,COUNTIF(J314:J316,$Q$1))+MIN(Payline!J$3/10,COUNTIF(J315:J317,$Q$1)),"")</f>
        <v/>
      </c>
      <c r="R315" s="43" t="str">
        <f>IF($I315&lt;D$14,MIN(Payline!K$5/10,COUNTIF(K313:K315,$Q$1))+MIN(Payline!K$4/10,COUNTIF(K314:K316,$Q$1))+MIN(Payline!K$3/10,COUNTIF(K315:K317,$Q$1)),"")</f>
        <v/>
      </c>
      <c r="S315" s="43" t="str">
        <f>IF($I315&lt;E$14,MIN(Payline!L$5/10,COUNTIF(L313:L315,$Q$1))+MIN(Payline!L$4/10,COUNTIF(L314:L316,$Q$1))+MIN(Payline!L$3/10,COUNTIF(L315:L317,$Q$1)),"")</f>
        <v/>
      </c>
      <c r="T315" s="43" t="str">
        <f>IF($I315&lt;F$14,MIN(Payline!M$5/10,COUNTIF(M313:M315,$Q$1))+MIN(Payline!M$4/10,COUNTIF(M314:M316,$Q$1))+MIN(Payline!M$3/10,COUNTIF(M315:M317,$Q$1)),"")</f>
        <v/>
      </c>
      <c r="U315" s="43" t="str">
        <f>IF($I315&lt;G$14,MIN(Payline!N$5/10,COUNTIF(N313:N315,$Q$1))+MIN(Payline!N$4/10,COUNTIF(N314:N316,$Q$1))+MIN(Payline!N$3/10,COUNTIF(N315:N317,$Q$1)),"")</f>
        <v/>
      </c>
      <c r="V315" s="46">
        <v>311</v>
      </c>
      <c r="W315" s="43" t="str">
        <f>IF($I315&lt;C$14,MIN(Payline!J$5/10,COUNTIF(J313:J315,$W$1))+MIN(Payline!J$4/10,COUNTIF(J314:J316,$W$1))+MIN(Payline!J$3/10,COUNTIF(J315:J317,$W$1)),"")</f>
        <v/>
      </c>
      <c r="X315" s="43" t="str">
        <f>IF($I315&lt;D$14,MIN(Payline!K$5/10,COUNTIF(K313:K315,$W$1))+MIN(Payline!K$4/10,COUNTIF(K314:K316,$W$1))+MIN(Payline!K$3/10,COUNTIF(K315:K317,$W$1)),"")</f>
        <v/>
      </c>
      <c r="Y315" s="43" t="str">
        <f>IF($I315&lt;E$14,MIN(Payline!L$5/10,COUNTIF(L313:L315,$W$1))+MIN(Payline!L$4/10,COUNTIF(L314:L316,$W$1))+MIN(Payline!L$3/10,COUNTIF(L315:L317,$W$1)),"")</f>
        <v/>
      </c>
      <c r="Z315" s="43" t="str">
        <f>IF($I315&lt;F$14,MIN(Payline!M$5/10,COUNTIF(M313:M315,$W$1))+MIN(Payline!M$4/10,COUNTIF(M314:M316,$W$1))+MIN(Payline!M$3/10,COUNTIF(M315:M317,$W$1)),"")</f>
        <v/>
      </c>
      <c r="AA315" s="43" t="str">
        <f>IF($I315&lt;G$14,MIN(Payline!N$5/10,COUNTIF(N313:N315,$W$1))+MIN(Payline!N$4/10,COUNTIF(N314:N316,$W$1))+MIN(Payline!N$3/10,COUNTIF(N315:N317,$W$1)),"")</f>
        <v/>
      </c>
      <c r="AB315" s="46">
        <v>311</v>
      </c>
      <c r="AC315" s="43" t="str">
        <f>IF($I315&lt;C$14,MIN(Payline!J$5/10,COUNTIF(J313:J315,$AC$1))+MIN(Payline!J$4/10,COUNTIF(J314:J316,$AC$1))+MIN(Payline!J$3/10,COUNTIF(J315:J317,$AC$1)),"")</f>
        <v/>
      </c>
      <c r="AD315" s="43" t="str">
        <f>IF($I315&lt;D$14,MIN(Payline!K$5/10,COUNTIF(K313:K315,$AC$1))+MIN(Payline!K$4/10,COUNTIF(K314:K316,$AC$1))+MIN(Payline!K$3/10,COUNTIF(K315:K317,$AC$1)),"")</f>
        <v/>
      </c>
      <c r="AE315" s="43" t="str">
        <f>IF($I315&lt;E$14,MIN(Payline!L$5/10,COUNTIF(L313:L315,$AC$1))+MIN(Payline!L$4/10,COUNTIF(L314:L316,$AC$1))+MIN(Payline!L$3/10,COUNTIF(L315:L317,$AC$1)),"")</f>
        <v/>
      </c>
      <c r="AF315" s="43" t="str">
        <f>IF($I315&lt;F$14,MIN(Payline!M$5/10,COUNTIF(M313:M315,$AC$1))+MIN(Payline!M$4/10,COUNTIF(M314:M316,$AC$1))+MIN(Payline!M$3/10,COUNTIF(M315:M317,$AC$1)),"")</f>
        <v/>
      </c>
      <c r="AG315" s="43" t="str">
        <f>IF($I315&lt;G$14,MIN(Payline!N$5/10,COUNTIF(N313:N315,$AC$1))+MIN(Payline!N$4/10,COUNTIF(N314:N316,$AC$1))+MIN(Payline!N$3/10,COUNTIF(N315:N317,$AC$1)),"")</f>
        <v/>
      </c>
      <c r="AH315" s="46">
        <v>311</v>
      </c>
      <c r="AI315" s="43" t="str">
        <f>IF($I315&lt;C$14,MIN(Payline!J$5/10,COUNTIF(J313:J315,$AI$1))+MIN(Payline!J$4/10,COUNTIF(J314:J316,$AI$1))+MIN(Payline!J$3/10,COUNTIF(J315:J317,$AI$1)),"")</f>
        <v/>
      </c>
      <c r="AJ315" s="43" t="str">
        <f>IF($I315&lt;D$14,MIN(Payline!K$5/10,COUNTIF(K313:K315,$AI$1))+MIN(Payline!K$4/10,COUNTIF(K314:K316,$AI$1))+MIN(Payline!K$3/10,COUNTIF(K315:K317,$AI$1)),"")</f>
        <v/>
      </c>
      <c r="AK315" s="43" t="str">
        <f>IF($I315&lt;E$14,MIN(Payline!L$5/10,COUNTIF(L313:L315,$AI$1))+MIN(Payline!L$4/10,COUNTIF(L314:L316,$AI$1))+MIN(Payline!L$3/10,COUNTIF(L315:L317,$AI$1)),"")</f>
        <v/>
      </c>
      <c r="AL315" s="43" t="str">
        <f>IF($I315&lt;F$14,MIN(Payline!M$5/10,COUNTIF(M313:M315,$AI$1))+MIN(Payline!M$4/10,COUNTIF(M314:M316,$AI$1))+MIN(Payline!M$3/10,COUNTIF(M315:M317,$AI$1)),"")</f>
        <v/>
      </c>
      <c r="AM315" s="43" t="str">
        <f>IF($I315&lt;G$14,MIN(Payline!N$5/10,COUNTIF(N313:N315,$AI$1))+MIN(Payline!N$4/10,COUNTIF(N314:N316,$AI$1))+MIN(Payline!N$3/10,COUNTIF(N315:N317,$AI$1)),"")</f>
        <v/>
      </c>
      <c r="AN315" s="46">
        <v>311</v>
      </c>
      <c r="AO315" s="43" t="str">
        <f>IF($I315&lt;C$14,MIN(Payline!J$5/10,COUNTIF(J313:J315,$AO$1))+MIN(Payline!J$4/10,COUNTIF(J314:J316,$AO$1))+MIN(Payline!J$3/10,COUNTIF(J315:J317,$AO$1)),"")</f>
        <v/>
      </c>
      <c r="AP315" s="43" t="str">
        <f>IF($I315&lt;D$14,MIN(Payline!K$5/10,COUNTIF(K313:K315,$AO$1))+MIN(Payline!K$4/10,COUNTIF(K314:K316,$AO$1))+MIN(Payline!K$3/10,COUNTIF(K315:K317,$AO$1)),"")</f>
        <v/>
      </c>
      <c r="AQ315" s="43" t="str">
        <f>IF($I315&lt;E$14,MIN(Payline!L$5/10,COUNTIF(L313:L315,$AO$1))+MIN(Payline!L$4/10,COUNTIF(L314:L316,$AO$1))+MIN(Payline!L$3/10,COUNTIF(L315:L317,$AO$1)),"")</f>
        <v/>
      </c>
      <c r="AR315" s="43" t="str">
        <f>IF($I315&lt;F$14,MIN(Payline!M$5/10,COUNTIF(M313:M315,$AO$1))+MIN(Payline!M$4/10,COUNTIF(M314:M316,$AO$1))+MIN(Payline!M$3/10,COUNTIF(M315:M317,$AO$1)),"")</f>
        <v/>
      </c>
      <c r="AS315" s="43" t="str">
        <f>IF($I315&lt;G$14,MIN(Payline!N$5/10,COUNTIF(N313:N315,$AO$1))+MIN(Payline!N$4/10,COUNTIF(N314:N316,$AO$1))+MIN(Payline!N$3/10,COUNTIF(N315:N317,$AO$1)),"")</f>
        <v/>
      </c>
      <c r="AT315" s="46">
        <v>311</v>
      </c>
      <c r="AU315" s="43" t="str">
        <f>IF($I315&lt;C$14,MIN(Payline!J$5/10,COUNTIF(J313:J315,$AU$1))+MIN(Payline!J$4/10,COUNTIF(J314:J316,$AU$1))+MIN(Payline!J$3/10,COUNTIF(J315:J317,$AU$1)),"")</f>
        <v/>
      </c>
      <c r="AV315" s="43" t="str">
        <f>IF($I315&lt;D$14,MIN(Payline!K$5/10,COUNTIF(K313:K315,$AU$1))+MIN(Payline!K$4/10,COUNTIF(K314:K316,$AU$1))+MIN(Payline!K$3/10,COUNTIF(K315:K317,$AU$1)),"")</f>
        <v/>
      </c>
      <c r="AW315" s="43" t="str">
        <f>IF($I315&lt;E$14,MIN(Payline!L$5/10,COUNTIF(L313:L315,$AU$1))+MIN(Payline!L$4/10,COUNTIF(L314:L316,$AU$1))+MIN(Payline!L$3/10,COUNTIF(L315:L317,$AU$1)),"")</f>
        <v/>
      </c>
      <c r="AX315" s="43" t="str">
        <f>IF($I315&lt;F$14,MIN(Payline!M$5/10,COUNTIF(M313:M315,$AU$1))+MIN(Payline!M$4/10,COUNTIF(M314:M316,$AU$1))+MIN(Payline!M$3/10,COUNTIF(M315:M317,$AU$1)),"")</f>
        <v/>
      </c>
      <c r="AY315" s="43" t="str">
        <f>IF($I315&lt;G$14,MIN(Payline!N$5/10,COUNTIF(N313:N315,$AU$1))+MIN(Payline!N$4/10,COUNTIF(N314:N316,$AU$1))+MIN(Payline!N$3/10,COUNTIF(N315:N317,$AU$1)),"")</f>
        <v/>
      </c>
      <c r="AZ315" s="46">
        <v>311</v>
      </c>
      <c r="BA315" s="43" t="str">
        <f>IF($I315&lt;C$14,MIN(Payline!J$5/10,COUNTIF(J313:J315,$BA$1))+MIN(Payline!J$4/10,COUNTIF(J314:J316,$BA$1))+MIN(Payline!J$3/10,COUNTIF(J315:J317,$BA$1)),"")</f>
        <v/>
      </c>
      <c r="BB315" s="43" t="str">
        <f>IF($I315&lt;D$14,MIN(Payline!K$5/10,COUNTIF(K313:K315,$BA$1))+MIN(Payline!K$4/10,COUNTIF(K314:K316,$BA$1))+MIN(Payline!K$3/10,COUNTIF(K315:K317,$BA$1)),"")</f>
        <v/>
      </c>
      <c r="BC315" s="43" t="str">
        <f>IF($I315&lt;E$14,MIN(Payline!L$5/10,COUNTIF(L313:L315,$BA$1))+MIN(Payline!L$4/10,COUNTIF(L314:L316,$BA$1))+MIN(Payline!L$3/10,COUNTIF(L315:L317,$BA$1)),"")</f>
        <v/>
      </c>
      <c r="BD315" s="43" t="str">
        <f>IF($I315&lt;F$14,MIN(Payline!M$5/10,COUNTIF(M313:M315,$BA$1))+MIN(Payline!M$4/10,COUNTIF(M314:M316,$BA$1))+MIN(Payline!M$3/10,COUNTIF(M315:M317,$BA$1)),"")</f>
        <v/>
      </c>
      <c r="BE315" s="43" t="str">
        <f>IF($I315&lt;G$14,MIN(Payline!N$5/10,COUNTIF(N313:N315,$BA$1))+MIN(Payline!N$4/10,COUNTIF(N314:N316,$BA$1))+MIN(Payline!N$3/10,COUNTIF(N315:N317,$BA$1)),"")</f>
        <v/>
      </c>
      <c r="BF315" s="46">
        <v>311</v>
      </c>
      <c r="BG315" s="43" t="str">
        <f>IF($I315&lt;C$14,MIN(Payline!J$5/10,COUNTIF(J313:J315,$BG$1))+MIN(Payline!J$4/10,COUNTIF(J314:J316,$BG$1))+MIN(Payline!J$3/10,COUNTIF(J315:J317,$BG$1)),"")</f>
        <v/>
      </c>
      <c r="BH315" s="43" t="str">
        <f>IF($I315&lt;D$14,MIN(Payline!K$5/10,COUNTIF(K313:K315,$BG$1))+MIN(Payline!K$4/10,COUNTIF(K314:K316,$BG$1))+MIN(Payline!K$3/10,COUNTIF(K315:K317,$BG$1)),"")</f>
        <v/>
      </c>
      <c r="BI315" s="43" t="str">
        <f>IF($I315&lt;E$14,MIN(Payline!L$5/10,COUNTIF(L313:L315,$BG$1))+MIN(Payline!L$4/10,COUNTIF(L314:L316,$BG$1))+MIN(Payline!L$3/10,COUNTIF(L315:L317,$BG$1)),"")</f>
        <v/>
      </c>
      <c r="BJ315" s="43" t="str">
        <f>IF($I315&lt;F$14,MIN(Payline!M$5/10,COUNTIF(M313:M315,$BG$1))+MIN(Payline!M$4/10,COUNTIF(M314:M316,$BG$1))+MIN(Payline!M$3/10,COUNTIF(M315:M317,$BG$1)),"")</f>
        <v/>
      </c>
      <c r="BK315" s="43" t="str">
        <f>IF($I315&lt;G$14,MIN(Payline!N$5/10,COUNTIF(N313:N315,$BG$1))+MIN(Payline!N$4/10,COUNTIF(N314:N316,$BG$1))+MIN(Payline!N$3/10,COUNTIF(N315:N317,$BG$1)),"")</f>
        <v/>
      </c>
      <c r="BL315" s="46">
        <v>311</v>
      </c>
      <c r="BM315" s="43" t="str">
        <f>IF($I315&lt;C$14,MIN(Payline!J$5/10,COUNTIF(J313:J315,$BM$1))+MIN(Payline!J$4/10,COUNTIF(J314:J316,$BM$1))+MIN(Payline!J$3/10,COUNTIF(J315:J317,$BM$1)),"")</f>
        <v/>
      </c>
      <c r="BN315" s="43" t="str">
        <f>IF($I315&lt;D$14,MIN(Payline!K$5/10,COUNTIF(K313:K315,$BM$1))+MIN(Payline!K$4/10,COUNTIF(K314:K316,$BM$1))+MIN(Payline!K$3/10,COUNTIF(K315:K317,$BM$1)),"")</f>
        <v/>
      </c>
      <c r="BO315" s="43" t="str">
        <f>IF($I315&lt;E$14,MIN(Payline!L$5/10,COUNTIF(L313:L315,$BM$1))+MIN(Payline!L$4/10,COUNTIF(L314:L316,$BM$1))+MIN(Payline!L$3/10,COUNTIF(L315:L317,$BM$1)),"")</f>
        <v/>
      </c>
      <c r="BP315" s="43" t="str">
        <f>IF($I315&lt;F$14,MIN(Payline!M$5/10,COUNTIF(M313:M315,$BM$1))+MIN(Payline!M$4/10,COUNTIF(M314:M316,$BM$1))+MIN(Payline!M$3/10,COUNTIF(M315:M317,$BM$1)),"")</f>
        <v/>
      </c>
      <c r="BQ315" s="161" t="str">
        <f>IF($I315&lt;G$14,MIN(Payline!N$5/10,COUNTIF(N313:N315,$BM$1))+MIN(Payline!N$4/10,COUNTIF(N314:N316,$BM$1))+MIN(Payline!N$3/10,COUNTIF(N315:N317,$BM$1)),"")</f>
        <v/>
      </c>
    </row>
    <row r="316" spans="9:69">
      <c r="I316" s="84">
        <v>312</v>
      </c>
      <c r="J316" s="83"/>
      <c r="K316" s="83"/>
      <c r="L316" s="83"/>
      <c r="M316" s="83"/>
      <c r="N316" s="83"/>
      <c r="P316" s="46">
        <v>312</v>
      </c>
      <c r="Q316" s="43" t="str">
        <f>IF($I316&lt;C$14,MIN(Payline!J$5/10,COUNTIF(J314:J316,$Q$1))+MIN(Payline!J$4/10,COUNTIF(J315:J317,$Q$1))+MIN(Payline!J$3/10,COUNTIF(J316:J318,$Q$1)),"")</f>
        <v/>
      </c>
      <c r="R316" s="43" t="str">
        <f>IF($I316&lt;D$14,MIN(Payline!K$5/10,COUNTIF(K314:K316,$Q$1))+MIN(Payline!K$4/10,COUNTIF(K315:K317,$Q$1))+MIN(Payline!K$3/10,COUNTIF(K316:K318,$Q$1)),"")</f>
        <v/>
      </c>
      <c r="S316" s="43" t="str">
        <f>IF($I316&lt;E$14,MIN(Payline!L$5/10,COUNTIF(L314:L316,$Q$1))+MIN(Payline!L$4/10,COUNTIF(L315:L317,$Q$1))+MIN(Payline!L$3/10,COUNTIF(L316:L318,$Q$1)),"")</f>
        <v/>
      </c>
      <c r="T316" s="43" t="str">
        <f>IF($I316&lt;F$14,MIN(Payline!M$5/10,COUNTIF(M314:M316,$Q$1))+MIN(Payline!M$4/10,COUNTIF(M315:M317,$Q$1))+MIN(Payline!M$3/10,COUNTIF(M316:M318,$Q$1)),"")</f>
        <v/>
      </c>
      <c r="U316" s="43" t="str">
        <f>IF($I316&lt;G$14,MIN(Payline!N$5/10,COUNTIF(N314:N316,$Q$1))+MIN(Payline!N$4/10,COUNTIF(N315:N317,$Q$1))+MIN(Payline!N$3/10,COUNTIF(N316:N318,$Q$1)),"")</f>
        <v/>
      </c>
      <c r="V316" s="46">
        <v>312</v>
      </c>
      <c r="W316" s="43" t="str">
        <f>IF($I316&lt;C$14,MIN(Payline!J$5/10,COUNTIF(J314:J316,$W$1))+MIN(Payline!J$4/10,COUNTIF(J315:J317,$W$1))+MIN(Payline!J$3/10,COUNTIF(J316:J318,$W$1)),"")</f>
        <v/>
      </c>
      <c r="X316" s="43" t="str">
        <f>IF($I316&lt;D$14,MIN(Payline!K$5/10,COUNTIF(K314:K316,$W$1))+MIN(Payline!K$4/10,COUNTIF(K315:K317,$W$1))+MIN(Payline!K$3/10,COUNTIF(K316:K318,$W$1)),"")</f>
        <v/>
      </c>
      <c r="Y316" s="43" t="str">
        <f>IF($I316&lt;E$14,MIN(Payline!L$5/10,COUNTIF(L314:L316,$W$1))+MIN(Payline!L$4/10,COUNTIF(L315:L317,$W$1))+MIN(Payline!L$3/10,COUNTIF(L316:L318,$W$1)),"")</f>
        <v/>
      </c>
      <c r="Z316" s="43" t="str">
        <f>IF($I316&lt;F$14,MIN(Payline!M$5/10,COUNTIF(M314:M316,$W$1))+MIN(Payline!M$4/10,COUNTIF(M315:M317,$W$1))+MIN(Payline!M$3/10,COUNTIF(M316:M318,$W$1)),"")</f>
        <v/>
      </c>
      <c r="AA316" s="43" t="str">
        <f>IF($I316&lt;G$14,MIN(Payline!N$5/10,COUNTIF(N314:N316,$W$1))+MIN(Payline!N$4/10,COUNTIF(N315:N317,$W$1))+MIN(Payline!N$3/10,COUNTIF(N316:N318,$W$1)),"")</f>
        <v/>
      </c>
      <c r="AB316" s="46">
        <v>312</v>
      </c>
      <c r="AC316" s="43" t="str">
        <f>IF($I316&lt;C$14,MIN(Payline!J$5/10,COUNTIF(J314:J316,$AC$1))+MIN(Payline!J$4/10,COUNTIF(J315:J317,$AC$1))+MIN(Payline!J$3/10,COUNTIF(J316:J318,$AC$1)),"")</f>
        <v/>
      </c>
      <c r="AD316" s="43" t="str">
        <f>IF($I316&lt;D$14,MIN(Payline!K$5/10,COUNTIF(K314:K316,$AC$1))+MIN(Payline!K$4/10,COUNTIF(K315:K317,$AC$1))+MIN(Payline!K$3/10,COUNTIF(K316:K318,$AC$1)),"")</f>
        <v/>
      </c>
      <c r="AE316" s="43" t="str">
        <f>IF($I316&lt;E$14,MIN(Payline!L$5/10,COUNTIF(L314:L316,$AC$1))+MIN(Payline!L$4/10,COUNTIF(L315:L317,$AC$1))+MIN(Payline!L$3/10,COUNTIF(L316:L318,$AC$1)),"")</f>
        <v/>
      </c>
      <c r="AF316" s="43" t="str">
        <f>IF($I316&lt;F$14,MIN(Payline!M$5/10,COUNTIF(M314:M316,$AC$1))+MIN(Payline!M$4/10,COUNTIF(M315:M317,$AC$1))+MIN(Payline!M$3/10,COUNTIF(M316:M318,$AC$1)),"")</f>
        <v/>
      </c>
      <c r="AG316" s="43" t="str">
        <f>IF($I316&lt;G$14,MIN(Payline!N$5/10,COUNTIF(N314:N316,$AC$1))+MIN(Payline!N$4/10,COUNTIF(N315:N317,$AC$1))+MIN(Payline!N$3/10,COUNTIF(N316:N318,$AC$1)),"")</f>
        <v/>
      </c>
      <c r="AH316" s="46">
        <v>312</v>
      </c>
      <c r="AI316" s="43" t="str">
        <f>IF($I316&lt;C$14,MIN(Payline!J$5/10,COUNTIF(J314:J316,$AI$1))+MIN(Payline!J$4/10,COUNTIF(J315:J317,$AI$1))+MIN(Payline!J$3/10,COUNTIF(J316:J318,$AI$1)),"")</f>
        <v/>
      </c>
      <c r="AJ316" s="43" t="str">
        <f>IF($I316&lt;D$14,MIN(Payline!K$5/10,COUNTIF(K314:K316,$AI$1))+MIN(Payline!K$4/10,COUNTIF(K315:K317,$AI$1))+MIN(Payline!K$3/10,COUNTIF(K316:K318,$AI$1)),"")</f>
        <v/>
      </c>
      <c r="AK316" s="43" t="str">
        <f>IF($I316&lt;E$14,MIN(Payline!L$5/10,COUNTIF(L314:L316,$AI$1))+MIN(Payline!L$4/10,COUNTIF(L315:L317,$AI$1))+MIN(Payline!L$3/10,COUNTIF(L316:L318,$AI$1)),"")</f>
        <v/>
      </c>
      <c r="AL316" s="43" t="str">
        <f>IF($I316&lt;F$14,MIN(Payline!M$5/10,COUNTIF(M314:M316,$AI$1))+MIN(Payline!M$4/10,COUNTIF(M315:M317,$AI$1))+MIN(Payline!M$3/10,COUNTIF(M316:M318,$AI$1)),"")</f>
        <v/>
      </c>
      <c r="AM316" s="43" t="str">
        <f>IF($I316&lt;G$14,MIN(Payline!N$5/10,COUNTIF(N314:N316,$AI$1))+MIN(Payline!N$4/10,COUNTIF(N315:N317,$AI$1))+MIN(Payline!N$3/10,COUNTIF(N316:N318,$AI$1)),"")</f>
        <v/>
      </c>
      <c r="AN316" s="46">
        <v>312</v>
      </c>
      <c r="AO316" s="43" t="str">
        <f>IF($I316&lt;C$14,MIN(Payline!J$5/10,COUNTIF(J314:J316,$AO$1))+MIN(Payline!J$4/10,COUNTIF(J315:J317,$AO$1))+MIN(Payline!J$3/10,COUNTIF(J316:J318,$AO$1)),"")</f>
        <v/>
      </c>
      <c r="AP316" s="43" t="str">
        <f>IF($I316&lt;D$14,MIN(Payline!K$5/10,COUNTIF(K314:K316,$AO$1))+MIN(Payline!K$4/10,COUNTIF(K315:K317,$AO$1))+MIN(Payline!K$3/10,COUNTIF(K316:K318,$AO$1)),"")</f>
        <v/>
      </c>
      <c r="AQ316" s="43" t="str">
        <f>IF($I316&lt;E$14,MIN(Payline!L$5/10,COUNTIF(L314:L316,$AO$1))+MIN(Payline!L$4/10,COUNTIF(L315:L317,$AO$1))+MIN(Payline!L$3/10,COUNTIF(L316:L318,$AO$1)),"")</f>
        <v/>
      </c>
      <c r="AR316" s="43" t="str">
        <f>IF($I316&lt;F$14,MIN(Payline!M$5/10,COUNTIF(M314:M316,$AO$1))+MIN(Payline!M$4/10,COUNTIF(M315:M317,$AO$1))+MIN(Payline!M$3/10,COUNTIF(M316:M318,$AO$1)),"")</f>
        <v/>
      </c>
      <c r="AS316" s="43" t="str">
        <f>IF($I316&lt;G$14,MIN(Payline!N$5/10,COUNTIF(N314:N316,$AO$1))+MIN(Payline!N$4/10,COUNTIF(N315:N317,$AO$1))+MIN(Payline!N$3/10,COUNTIF(N316:N318,$AO$1)),"")</f>
        <v/>
      </c>
      <c r="AT316" s="46">
        <v>312</v>
      </c>
      <c r="AU316" s="43" t="str">
        <f>IF($I316&lt;C$14,MIN(Payline!J$5/10,COUNTIF(J314:J316,$AU$1))+MIN(Payline!J$4/10,COUNTIF(J315:J317,$AU$1))+MIN(Payline!J$3/10,COUNTIF(J316:J318,$AU$1)),"")</f>
        <v/>
      </c>
      <c r="AV316" s="43" t="str">
        <f>IF($I316&lt;D$14,MIN(Payline!K$5/10,COUNTIF(K314:K316,$AU$1))+MIN(Payline!K$4/10,COUNTIF(K315:K317,$AU$1))+MIN(Payline!K$3/10,COUNTIF(K316:K318,$AU$1)),"")</f>
        <v/>
      </c>
      <c r="AW316" s="43" t="str">
        <f>IF($I316&lt;E$14,MIN(Payline!L$5/10,COUNTIF(L314:L316,$AU$1))+MIN(Payline!L$4/10,COUNTIF(L315:L317,$AU$1))+MIN(Payline!L$3/10,COUNTIF(L316:L318,$AU$1)),"")</f>
        <v/>
      </c>
      <c r="AX316" s="43" t="str">
        <f>IF($I316&lt;F$14,MIN(Payline!M$5/10,COUNTIF(M314:M316,$AU$1))+MIN(Payline!M$4/10,COUNTIF(M315:M317,$AU$1))+MIN(Payline!M$3/10,COUNTIF(M316:M318,$AU$1)),"")</f>
        <v/>
      </c>
      <c r="AY316" s="43" t="str">
        <f>IF($I316&lt;G$14,MIN(Payline!N$5/10,COUNTIF(N314:N316,$AU$1))+MIN(Payline!N$4/10,COUNTIF(N315:N317,$AU$1))+MIN(Payline!N$3/10,COUNTIF(N316:N318,$AU$1)),"")</f>
        <v/>
      </c>
      <c r="AZ316" s="46">
        <v>312</v>
      </c>
      <c r="BA316" s="43" t="str">
        <f>IF($I316&lt;C$14,MIN(Payline!J$5/10,COUNTIF(J314:J316,$BA$1))+MIN(Payline!J$4/10,COUNTIF(J315:J317,$BA$1))+MIN(Payline!J$3/10,COUNTIF(J316:J318,$BA$1)),"")</f>
        <v/>
      </c>
      <c r="BB316" s="43" t="str">
        <f>IF($I316&lt;D$14,MIN(Payline!K$5/10,COUNTIF(K314:K316,$BA$1))+MIN(Payline!K$4/10,COUNTIF(K315:K317,$BA$1))+MIN(Payline!K$3/10,COUNTIF(K316:K318,$BA$1)),"")</f>
        <v/>
      </c>
      <c r="BC316" s="43" t="str">
        <f>IF($I316&lt;E$14,MIN(Payline!L$5/10,COUNTIF(L314:L316,$BA$1))+MIN(Payline!L$4/10,COUNTIF(L315:L317,$BA$1))+MIN(Payline!L$3/10,COUNTIF(L316:L318,$BA$1)),"")</f>
        <v/>
      </c>
      <c r="BD316" s="43" t="str">
        <f>IF($I316&lt;F$14,MIN(Payline!M$5/10,COUNTIF(M314:M316,$BA$1))+MIN(Payline!M$4/10,COUNTIF(M315:M317,$BA$1))+MIN(Payline!M$3/10,COUNTIF(M316:M318,$BA$1)),"")</f>
        <v/>
      </c>
      <c r="BE316" s="43" t="str">
        <f>IF($I316&lt;G$14,MIN(Payline!N$5/10,COUNTIF(N314:N316,$BA$1))+MIN(Payline!N$4/10,COUNTIF(N315:N317,$BA$1))+MIN(Payline!N$3/10,COUNTIF(N316:N318,$BA$1)),"")</f>
        <v/>
      </c>
      <c r="BF316" s="46">
        <v>312</v>
      </c>
      <c r="BG316" s="43" t="str">
        <f>IF($I316&lt;C$14,MIN(Payline!J$5/10,COUNTIF(J314:J316,$BG$1))+MIN(Payline!J$4/10,COUNTIF(J315:J317,$BG$1))+MIN(Payline!J$3/10,COUNTIF(J316:J318,$BG$1)),"")</f>
        <v/>
      </c>
      <c r="BH316" s="43" t="str">
        <f>IF($I316&lt;D$14,MIN(Payline!K$5/10,COUNTIF(K314:K316,$BG$1))+MIN(Payline!K$4/10,COUNTIF(K315:K317,$BG$1))+MIN(Payline!K$3/10,COUNTIF(K316:K318,$BG$1)),"")</f>
        <v/>
      </c>
      <c r="BI316" s="43" t="str">
        <f>IF($I316&lt;E$14,MIN(Payline!L$5/10,COUNTIF(L314:L316,$BG$1))+MIN(Payline!L$4/10,COUNTIF(L315:L317,$BG$1))+MIN(Payline!L$3/10,COUNTIF(L316:L318,$BG$1)),"")</f>
        <v/>
      </c>
      <c r="BJ316" s="43" t="str">
        <f>IF($I316&lt;F$14,MIN(Payline!M$5/10,COUNTIF(M314:M316,$BG$1))+MIN(Payline!M$4/10,COUNTIF(M315:M317,$BG$1))+MIN(Payline!M$3/10,COUNTIF(M316:M318,$BG$1)),"")</f>
        <v/>
      </c>
      <c r="BK316" s="43" t="str">
        <f>IF($I316&lt;G$14,MIN(Payline!N$5/10,COUNTIF(N314:N316,$BG$1))+MIN(Payline!N$4/10,COUNTIF(N315:N317,$BG$1))+MIN(Payline!N$3/10,COUNTIF(N316:N318,$BG$1)),"")</f>
        <v/>
      </c>
      <c r="BL316" s="46">
        <v>312</v>
      </c>
      <c r="BM316" s="43" t="str">
        <f>IF($I316&lt;C$14,MIN(Payline!J$5/10,COUNTIF(J314:J316,$BM$1))+MIN(Payline!J$4/10,COUNTIF(J315:J317,$BM$1))+MIN(Payline!J$3/10,COUNTIF(J316:J318,$BM$1)),"")</f>
        <v/>
      </c>
      <c r="BN316" s="43" t="str">
        <f>IF($I316&lt;D$14,MIN(Payline!K$5/10,COUNTIF(K314:K316,$BM$1))+MIN(Payline!K$4/10,COUNTIF(K315:K317,$BM$1))+MIN(Payline!K$3/10,COUNTIF(K316:K318,$BM$1)),"")</f>
        <v/>
      </c>
      <c r="BO316" s="43" t="str">
        <f>IF($I316&lt;E$14,MIN(Payline!L$5/10,COUNTIF(L314:L316,$BM$1))+MIN(Payline!L$4/10,COUNTIF(L315:L317,$BM$1))+MIN(Payline!L$3/10,COUNTIF(L316:L318,$BM$1)),"")</f>
        <v/>
      </c>
      <c r="BP316" s="43" t="str">
        <f>IF($I316&lt;F$14,MIN(Payline!M$5/10,COUNTIF(M314:M316,$BM$1))+MIN(Payline!M$4/10,COUNTIF(M315:M317,$BM$1))+MIN(Payline!M$3/10,COUNTIF(M316:M318,$BM$1)),"")</f>
        <v/>
      </c>
      <c r="BQ316" s="161" t="str">
        <f>IF($I316&lt;G$14,MIN(Payline!N$5/10,COUNTIF(N314:N316,$BM$1))+MIN(Payline!N$4/10,COUNTIF(N315:N317,$BM$1))+MIN(Payline!N$3/10,COUNTIF(N316:N318,$BM$1)),"")</f>
        <v/>
      </c>
    </row>
    <row r="317" spans="9:69">
      <c r="I317" s="84">
        <v>313</v>
      </c>
      <c r="J317" s="83"/>
      <c r="K317" s="83"/>
      <c r="L317" s="83"/>
      <c r="M317" s="83"/>
      <c r="N317" s="83"/>
      <c r="P317" s="46">
        <v>313</v>
      </c>
      <c r="Q317" s="43" t="str">
        <f>IF($I317&lt;C$14,MIN(Payline!J$5/10,COUNTIF(J315:J317,$Q$1))+MIN(Payline!J$4/10,COUNTIF(J316:J318,$Q$1))+MIN(Payline!J$3/10,COUNTIF(J317:J319,$Q$1)),"")</f>
        <v/>
      </c>
      <c r="R317" s="43" t="str">
        <f>IF($I317&lt;D$14,MIN(Payline!K$5/10,COUNTIF(K315:K317,$Q$1))+MIN(Payline!K$4/10,COUNTIF(K316:K318,$Q$1))+MIN(Payline!K$3/10,COUNTIF(K317:K319,$Q$1)),"")</f>
        <v/>
      </c>
      <c r="S317" s="43" t="str">
        <f>IF($I317&lt;E$14,MIN(Payline!L$5/10,COUNTIF(L315:L317,$Q$1))+MIN(Payline!L$4/10,COUNTIF(L316:L318,$Q$1))+MIN(Payline!L$3/10,COUNTIF(L317:L319,$Q$1)),"")</f>
        <v/>
      </c>
      <c r="T317" s="43" t="str">
        <f>IF($I317&lt;F$14,MIN(Payline!M$5/10,COUNTIF(M315:M317,$Q$1))+MIN(Payline!M$4/10,COUNTIF(M316:M318,$Q$1))+MIN(Payline!M$3/10,COUNTIF(M317:M319,$Q$1)),"")</f>
        <v/>
      </c>
      <c r="U317" s="43" t="str">
        <f>IF($I317&lt;G$14,MIN(Payline!N$5/10,COUNTIF(N315:N317,$Q$1))+MIN(Payline!N$4/10,COUNTIF(N316:N318,$Q$1))+MIN(Payline!N$3/10,COUNTIF(N317:N319,$Q$1)),"")</f>
        <v/>
      </c>
      <c r="V317" s="46">
        <v>313</v>
      </c>
      <c r="W317" s="43" t="str">
        <f>IF($I317&lt;C$14,MIN(Payline!J$5/10,COUNTIF(J315:J317,$W$1))+MIN(Payline!J$4/10,COUNTIF(J316:J318,$W$1))+MIN(Payline!J$3/10,COUNTIF(J317:J319,$W$1)),"")</f>
        <v/>
      </c>
      <c r="X317" s="43" t="str">
        <f>IF($I317&lt;D$14,MIN(Payline!K$5/10,COUNTIF(K315:K317,$W$1))+MIN(Payline!K$4/10,COUNTIF(K316:K318,$W$1))+MIN(Payline!K$3/10,COUNTIF(K317:K319,$W$1)),"")</f>
        <v/>
      </c>
      <c r="Y317" s="43" t="str">
        <f>IF($I317&lt;E$14,MIN(Payline!L$5/10,COUNTIF(L315:L317,$W$1))+MIN(Payline!L$4/10,COUNTIF(L316:L318,$W$1))+MIN(Payline!L$3/10,COUNTIF(L317:L319,$W$1)),"")</f>
        <v/>
      </c>
      <c r="Z317" s="43" t="str">
        <f>IF($I317&lt;F$14,MIN(Payline!M$5/10,COUNTIF(M315:M317,$W$1))+MIN(Payline!M$4/10,COUNTIF(M316:M318,$W$1))+MIN(Payline!M$3/10,COUNTIF(M317:M319,$W$1)),"")</f>
        <v/>
      </c>
      <c r="AA317" s="43" t="str">
        <f>IF($I317&lt;G$14,MIN(Payline!N$5/10,COUNTIF(N315:N317,$W$1))+MIN(Payline!N$4/10,COUNTIF(N316:N318,$W$1))+MIN(Payline!N$3/10,COUNTIF(N317:N319,$W$1)),"")</f>
        <v/>
      </c>
      <c r="AB317" s="46">
        <v>313</v>
      </c>
      <c r="AC317" s="43" t="str">
        <f>IF($I317&lt;C$14,MIN(Payline!J$5/10,COUNTIF(J315:J317,$AC$1))+MIN(Payline!J$4/10,COUNTIF(J316:J318,$AC$1))+MIN(Payline!J$3/10,COUNTIF(J317:J319,$AC$1)),"")</f>
        <v/>
      </c>
      <c r="AD317" s="43" t="str">
        <f>IF($I317&lt;D$14,MIN(Payline!K$5/10,COUNTIF(K315:K317,$AC$1))+MIN(Payline!K$4/10,COUNTIF(K316:K318,$AC$1))+MIN(Payline!K$3/10,COUNTIF(K317:K319,$AC$1)),"")</f>
        <v/>
      </c>
      <c r="AE317" s="43" t="str">
        <f>IF($I317&lt;E$14,MIN(Payline!L$5/10,COUNTIF(L315:L317,$AC$1))+MIN(Payline!L$4/10,COUNTIF(L316:L318,$AC$1))+MIN(Payline!L$3/10,COUNTIF(L317:L319,$AC$1)),"")</f>
        <v/>
      </c>
      <c r="AF317" s="43" t="str">
        <f>IF($I317&lt;F$14,MIN(Payline!M$5/10,COUNTIF(M315:M317,$AC$1))+MIN(Payline!M$4/10,COUNTIF(M316:M318,$AC$1))+MIN(Payline!M$3/10,COUNTIF(M317:M319,$AC$1)),"")</f>
        <v/>
      </c>
      <c r="AG317" s="43" t="str">
        <f>IF($I317&lt;G$14,MIN(Payline!N$5/10,COUNTIF(N315:N317,$AC$1))+MIN(Payline!N$4/10,COUNTIF(N316:N318,$AC$1))+MIN(Payline!N$3/10,COUNTIF(N317:N319,$AC$1)),"")</f>
        <v/>
      </c>
      <c r="AH317" s="46">
        <v>313</v>
      </c>
      <c r="AI317" s="43" t="str">
        <f>IF($I317&lt;C$14,MIN(Payline!J$5/10,COUNTIF(J315:J317,$AI$1))+MIN(Payline!J$4/10,COUNTIF(J316:J318,$AI$1))+MIN(Payline!J$3/10,COUNTIF(J317:J319,$AI$1)),"")</f>
        <v/>
      </c>
      <c r="AJ317" s="43" t="str">
        <f>IF($I317&lt;D$14,MIN(Payline!K$5/10,COUNTIF(K315:K317,$AI$1))+MIN(Payline!K$4/10,COUNTIF(K316:K318,$AI$1))+MIN(Payline!K$3/10,COUNTIF(K317:K319,$AI$1)),"")</f>
        <v/>
      </c>
      <c r="AK317" s="43" t="str">
        <f>IF($I317&lt;E$14,MIN(Payline!L$5/10,COUNTIF(L315:L317,$AI$1))+MIN(Payline!L$4/10,COUNTIF(L316:L318,$AI$1))+MIN(Payline!L$3/10,COUNTIF(L317:L319,$AI$1)),"")</f>
        <v/>
      </c>
      <c r="AL317" s="43" t="str">
        <f>IF($I317&lt;F$14,MIN(Payline!M$5/10,COUNTIF(M315:M317,$AI$1))+MIN(Payline!M$4/10,COUNTIF(M316:M318,$AI$1))+MIN(Payline!M$3/10,COUNTIF(M317:M319,$AI$1)),"")</f>
        <v/>
      </c>
      <c r="AM317" s="43" t="str">
        <f>IF($I317&lt;G$14,MIN(Payline!N$5/10,COUNTIF(N315:N317,$AI$1))+MIN(Payline!N$4/10,COUNTIF(N316:N318,$AI$1))+MIN(Payline!N$3/10,COUNTIF(N317:N319,$AI$1)),"")</f>
        <v/>
      </c>
      <c r="AN317" s="46">
        <v>313</v>
      </c>
      <c r="AO317" s="43" t="str">
        <f>IF($I317&lt;C$14,MIN(Payline!J$5/10,COUNTIF(J315:J317,$AO$1))+MIN(Payline!J$4/10,COUNTIF(J316:J318,$AO$1))+MIN(Payline!J$3/10,COUNTIF(J317:J319,$AO$1)),"")</f>
        <v/>
      </c>
      <c r="AP317" s="43" t="str">
        <f>IF($I317&lt;D$14,MIN(Payline!K$5/10,COUNTIF(K315:K317,$AO$1))+MIN(Payline!K$4/10,COUNTIF(K316:K318,$AO$1))+MIN(Payline!K$3/10,COUNTIF(K317:K319,$AO$1)),"")</f>
        <v/>
      </c>
      <c r="AQ317" s="43" t="str">
        <f>IF($I317&lt;E$14,MIN(Payline!L$5/10,COUNTIF(L315:L317,$AO$1))+MIN(Payline!L$4/10,COUNTIF(L316:L318,$AO$1))+MIN(Payline!L$3/10,COUNTIF(L317:L319,$AO$1)),"")</f>
        <v/>
      </c>
      <c r="AR317" s="43" t="str">
        <f>IF($I317&lt;F$14,MIN(Payline!M$5/10,COUNTIF(M315:M317,$AO$1))+MIN(Payline!M$4/10,COUNTIF(M316:M318,$AO$1))+MIN(Payline!M$3/10,COUNTIF(M317:M319,$AO$1)),"")</f>
        <v/>
      </c>
      <c r="AS317" s="43" t="str">
        <f>IF($I317&lt;G$14,MIN(Payline!N$5/10,COUNTIF(N315:N317,$AO$1))+MIN(Payline!N$4/10,COUNTIF(N316:N318,$AO$1))+MIN(Payline!N$3/10,COUNTIF(N317:N319,$AO$1)),"")</f>
        <v/>
      </c>
      <c r="AT317" s="46">
        <v>313</v>
      </c>
      <c r="AU317" s="43" t="str">
        <f>IF($I317&lt;C$14,MIN(Payline!J$5/10,COUNTIF(J315:J317,$AU$1))+MIN(Payline!J$4/10,COUNTIF(J316:J318,$AU$1))+MIN(Payline!J$3/10,COUNTIF(J317:J319,$AU$1)),"")</f>
        <v/>
      </c>
      <c r="AV317" s="43" t="str">
        <f>IF($I317&lt;D$14,MIN(Payline!K$5/10,COUNTIF(K315:K317,$AU$1))+MIN(Payline!K$4/10,COUNTIF(K316:K318,$AU$1))+MIN(Payline!K$3/10,COUNTIF(K317:K319,$AU$1)),"")</f>
        <v/>
      </c>
      <c r="AW317" s="43" t="str">
        <f>IF($I317&lt;E$14,MIN(Payline!L$5/10,COUNTIF(L315:L317,$AU$1))+MIN(Payline!L$4/10,COUNTIF(L316:L318,$AU$1))+MIN(Payline!L$3/10,COUNTIF(L317:L319,$AU$1)),"")</f>
        <v/>
      </c>
      <c r="AX317" s="43" t="str">
        <f>IF($I317&lt;F$14,MIN(Payline!M$5/10,COUNTIF(M315:M317,$AU$1))+MIN(Payline!M$4/10,COUNTIF(M316:M318,$AU$1))+MIN(Payline!M$3/10,COUNTIF(M317:M319,$AU$1)),"")</f>
        <v/>
      </c>
      <c r="AY317" s="43" t="str">
        <f>IF($I317&lt;G$14,MIN(Payline!N$5/10,COUNTIF(N315:N317,$AU$1))+MIN(Payline!N$4/10,COUNTIF(N316:N318,$AU$1))+MIN(Payline!N$3/10,COUNTIF(N317:N319,$AU$1)),"")</f>
        <v/>
      </c>
      <c r="AZ317" s="46">
        <v>313</v>
      </c>
      <c r="BA317" s="43" t="str">
        <f>IF($I317&lt;C$14,MIN(Payline!J$5/10,COUNTIF(J315:J317,$BA$1))+MIN(Payline!J$4/10,COUNTIF(J316:J318,$BA$1))+MIN(Payline!J$3/10,COUNTIF(J317:J319,$BA$1)),"")</f>
        <v/>
      </c>
      <c r="BB317" s="43" t="str">
        <f>IF($I317&lt;D$14,MIN(Payline!K$5/10,COUNTIF(K315:K317,$BA$1))+MIN(Payline!K$4/10,COUNTIF(K316:K318,$BA$1))+MIN(Payline!K$3/10,COUNTIF(K317:K319,$BA$1)),"")</f>
        <v/>
      </c>
      <c r="BC317" s="43" t="str">
        <f>IF($I317&lt;E$14,MIN(Payline!L$5/10,COUNTIF(L315:L317,$BA$1))+MIN(Payline!L$4/10,COUNTIF(L316:L318,$BA$1))+MIN(Payline!L$3/10,COUNTIF(L317:L319,$BA$1)),"")</f>
        <v/>
      </c>
      <c r="BD317" s="43" t="str">
        <f>IF($I317&lt;F$14,MIN(Payline!M$5/10,COUNTIF(M315:M317,$BA$1))+MIN(Payline!M$4/10,COUNTIF(M316:M318,$BA$1))+MIN(Payline!M$3/10,COUNTIF(M317:M319,$BA$1)),"")</f>
        <v/>
      </c>
      <c r="BE317" s="43" t="str">
        <f>IF($I317&lt;G$14,MIN(Payline!N$5/10,COUNTIF(N315:N317,$BA$1))+MIN(Payline!N$4/10,COUNTIF(N316:N318,$BA$1))+MIN(Payline!N$3/10,COUNTIF(N317:N319,$BA$1)),"")</f>
        <v/>
      </c>
      <c r="BF317" s="46">
        <v>313</v>
      </c>
      <c r="BG317" s="43" t="str">
        <f>IF($I317&lt;C$14,MIN(Payline!J$5/10,COUNTIF(J315:J317,$BG$1))+MIN(Payline!J$4/10,COUNTIF(J316:J318,$BG$1))+MIN(Payline!J$3/10,COUNTIF(J317:J319,$BG$1)),"")</f>
        <v/>
      </c>
      <c r="BH317" s="43" t="str">
        <f>IF($I317&lt;D$14,MIN(Payline!K$5/10,COUNTIF(K315:K317,$BG$1))+MIN(Payline!K$4/10,COUNTIF(K316:K318,$BG$1))+MIN(Payline!K$3/10,COUNTIF(K317:K319,$BG$1)),"")</f>
        <v/>
      </c>
      <c r="BI317" s="43" t="str">
        <f>IF($I317&lt;E$14,MIN(Payline!L$5/10,COUNTIF(L315:L317,$BG$1))+MIN(Payline!L$4/10,COUNTIF(L316:L318,$BG$1))+MIN(Payline!L$3/10,COUNTIF(L317:L319,$BG$1)),"")</f>
        <v/>
      </c>
      <c r="BJ317" s="43" t="str">
        <f>IF($I317&lt;F$14,MIN(Payline!M$5/10,COUNTIF(M315:M317,$BG$1))+MIN(Payline!M$4/10,COUNTIF(M316:M318,$BG$1))+MIN(Payline!M$3/10,COUNTIF(M317:M319,$BG$1)),"")</f>
        <v/>
      </c>
      <c r="BK317" s="43" t="str">
        <f>IF($I317&lt;G$14,MIN(Payline!N$5/10,COUNTIF(N315:N317,$BG$1))+MIN(Payline!N$4/10,COUNTIF(N316:N318,$BG$1))+MIN(Payline!N$3/10,COUNTIF(N317:N319,$BG$1)),"")</f>
        <v/>
      </c>
      <c r="BL317" s="46">
        <v>313</v>
      </c>
      <c r="BM317" s="43" t="str">
        <f>IF($I317&lt;C$14,MIN(Payline!J$5/10,COUNTIF(J315:J317,$BM$1))+MIN(Payline!J$4/10,COUNTIF(J316:J318,$BM$1))+MIN(Payline!J$3/10,COUNTIF(J317:J319,$BM$1)),"")</f>
        <v/>
      </c>
      <c r="BN317" s="43" t="str">
        <f>IF($I317&lt;D$14,MIN(Payline!K$5/10,COUNTIF(K315:K317,$BM$1))+MIN(Payline!K$4/10,COUNTIF(K316:K318,$BM$1))+MIN(Payline!K$3/10,COUNTIF(K317:K319,$BM$1)),"")</f>
        <v/>
      </c>
      <c r="BO317" s="43" t="str">
        <f>IF($I317&lt;E$14,MIN(Payline!L$5/10,COUNTIF(L315:L317,$BM$1))+MIN(Payline!L$4/10,COUNTIF(L316:L318,$BM$1))+MIN(Payline!L$3/10,COUNTIF(L317:L319,$BM$1)),"")</f>
        <v/>
      </c>
      <c r="BP317" s="43" t="str">
        <f>IF($I317&lt;F$14,MIN(Payline!M$5/10,COUNTIF(M315:M317,$BM$1))+MIN(Payline!M$4/10,COUNTIF(M316:M318,$BM$1))+MIN(Payline!M$3/10,COUNTIF(M317:M319,$BM$1)),"")</f>
        <v/>
      </c>
      <c r="BQ317" s="161" t="str">
        <f>IF($I317&lt;G$14,MIN(Payline!N$5/10,COUNTIF(N315:N317,$BM$1))+MIN(Payline!N$4/10,COUNTIF(N316:N318,$BM$1))+MIN(Payline!N$3/10,COUNTIF(N317:N319,$BM$1)),"")</f>
        <v/>
      </c>
    </row>
    <row r="318" spans="9:69">
      <c r="I318" s="84">
        <v>314</v>
      </c>
      <c r="J318" s="83"/>
      <c r="K318" s="83"/>
      <c r="L318" s="83"/>
      <c r="M318" s="83"/>
      <c r="N318" s="83"/>
      <c r="P318" s="46">
        <v>314</v>
      </c>
      <c r="Q318" s="43" t="str">
        <f>IF($I318&lt;C$14,MIN(Payline!J$5/10,COUNTIF(J316:J318,$Q$1))+MIN(Payline!J$4/10,COUNTIF(J317:J319,$Q$1))+MIN(Payline!J$3/10,COUNTIF(J318:J320,$Q$1)),"")</f>
        <v/>
      </c>
      <c r="R318" s="43" t="str">
        <f>IF($I318&lt;D$14,MIN(Payline!K$5/10,COUNTIF(K316:K318,$Q$1))+MIN(Payline!K$4/10,COUNTIF(K317:K319,$Q$1))+MIN(Payline!K$3/10,COUNTIF(K318:K320,$Q$1)),"")</f>
        <v/>
      </c>
      <c r="S318" s="43" t="str">
        <f>IF($I318&lt;E$14,MIN(Payline!L$5/10,COUNTIF(L316:L318,$Q$1))+MIN(Payline!L$4/10,COUNTIF(L317:L319,$Q$1))+MIN(Payline!L$3/10,COUNTIF(L318:L320,$Q$1)),"")</f>
        <v/>
      </c>
      <c r="T318" s="43" t="str">
        <f>IF($I318&lt;F$14,MIN(Payline!M$5/10,COUNTIF(M316:M318,$Q$1))+MIN(Payline!M$4/10,COUNTIF(M317:M319,$Q$1))+MIN(Payline!M$3/10,COUNTIF(M318:M320,$Q$1)),"")</f>
        <v/>
      </c>
      <c r="U318" s="43" t="str">
        <f>IF($I318&lt;G$14,MIN(Payline!N$5/10,COUNTIF(N316:N318,$Q$1))+MIN(Payline!N$4/10,COUNTIF(N317:N319,$Q$1))+MIN(Payline!N$3/10,COUNTIF(N318:N320,$Q$1)),"")</f>
        <v/>
      </c>
      <c r="V318" s="46">
        <v>314</v>
      </c>
      <c r="W318" s="43" t="str">
        <f>IF($I318&lt;C$14,MIN(Payline!J$5/10,COUNTIF(J316:J318,$W$1))+MIN(Payline!J$4/10,COUNTIF(J317:J319,$W$1))+MIN(Payline!J$3/10,COUNTIF(J318:J320,$W$1)),"")</f>
        <v/>
      </c>
      <c r="X318" s="43" t="str">
        <f>IF($I318&lt;D$14,MIN(Payline!K$5/10,COUNTIF(K316:K318,$W$1))+MIN(Payline!K$4/10,COUNTIF(K317:K319,$W$1))+MIN(Payline!K$3/10,COUNTIF(K318:K320,$W$1)),"")</f>
        <v/>
      </c>
      <c r="Y318" s="43" t="str">
        <f>IF($I318&lt;E$14,MIN(Payline!L$5/10,COUNTIF(L316:L318,$W$1))+MIN(Payline!L$4/10,COUNTIF(L317:L319,$W$1))+MIN(Payline!L$3/10,COUNTIF(L318:L320,$W$1)),"")</f>
        <v/>
      </c>
      <c r="Z318" s="43" t="str">
        <f>IF($I318&lt;F$14,MIN(Payline!M$5/10,COUNTIF(M316:M318,$W$1))+MIN(Payline!M$4/10,COUNTIF(M317:M319,$W$1))+MIN(Payline!M$3/10,COUNTIF(M318:M320,$W$1)),"")</f>
        <v/>
      </c>
      <c r="AA318" s="43" t="str">
        <f>IF($I318&lt;G$14,MIN(Payline!N$5/10,COUNTIF(N316:N318,$W$1))+MIN(Payline!N$4/10,COUNTIF(N317:N319,$W$1))+MIN(Payline!N$3/10,COUNTIF(N318:N320,$W$1)),"")</f>
        <v/>
      </c>
      <c r="AB318" s="46">
        <v>314</v>
      </c>
      <c r="AC318" s="43" t="str">
        <f>IF($I318&lt;C$14,MIN(Payline!J$5/10,COUNTIF(J316:J318,$AC$1))+MIN(Payline!J$4/10,COUNTIF(J317:J319,$AC$1))+MIN(Payline!J$3/10,COUNTIF(J318:J320,$AC$1)),"")</f>
        <v/>
      </c>
      <c r="AD318" s="43" t="str">
        <f>IF($I318&lt;D$14,MIN(Payline!K$5/10,COUNTIF(K316:K318,$AC$1))+MIN(Payline!K$4/10,COUNTIF(K317:K319,$AC$1))+MIN(Payline!K$3/10,COUNTIF(K318:K320,$AC$1)),"")</f>
        <v/>
      </c>
      <c r="AE318" s="43" t="str">
        <f>IF($I318&lt;E$14,MIN(Payline!L$5/10,COUNTIF(L316:L318,$AC$1))+MIN(Payline!L$4/10,COUNTIF(L317:L319,$AC$1))+MIN(Payline!L$3/10,COUNTIF(L318:L320,$AC$1)),"")</f>
        <v/>
      </c>
      <c r="AF318" s="43" t="str">
        <f>IF($I318&lt;F$14,MIN(Payline!M$5/10,COUNTIF(M316:M318,$AC$1))+MIN(Payline!M$4/10,COUNTIF(M317:M319,$AC$1))+MIN(Payline!M$3/10,COUNTIF(M318:M320,$AC$1)),"")</f>
        <v/>
      </c>
      <c r="AG318" s="43" t="str">
        <f>IF($I318&lt;G$14,MIN(Payline!N$5/10,COUNTIF(N316:N318,$AC$1))+MIN(Payline!N$4/10,COUNTIF(N317:N319,$AC$1))+MIN(Payline!N$3/10,COUNTIF(N318:N320,$AC$1)),"")</f>
        <v/>
      </c>
      <c r="AH318" s="46">
        <v>314</v>
      </c>
      <c r="AI318" s="43" t="str">
        <f>IF($I318&lt;C$14,MIN(Payline!J$5/10,COUNTIF(J316:J318,$AI$1))+MIN(Payline!J$4/10,COUNTIF(J317:J319,$AI$1))+MIN(Payline!J$3/10,COUNTIF(J318:J320,$AI$1)),"")</f>
        <v/>
      </c>
      <c r="AJ318" s="43" t="str">
        <f>IF($I318&lt;D$14,MIN(Payline!K$5/10,COUNTIF(K316:K318,$AI$1))+MIN(Payline!K$4/10,COUNTIF(K317:K319,$AI$1))+MIN(Payline!K$3/10,COUNTIF(K318:K320,$AI$1)),"")</f>
        <v/>
      </c>
      <c r="AK318" s="43" t="str">
        <f>IF($I318&lt;E$14,MIN(Payline!L$5/10,COUNTIF(L316:L318,$AI$1))+MIN(Payline!L$4/10,COUNTIF(L317:L319,$AI$1))+MIN(Payline!L$3/10,COUNTIF(L318:L320,$AI$1)),"")</f>
        <v/>
      </c>
      <c r="AL318" s="43" t="str">
        <f>IF($I318&lt;F$14,MIN(Payline!M$5/10,COUNTIF(M316:M318,$AI$1))+MIN(Payline!M$4/10,COUNTIF(M317:M319,$AI$1))+MIN(Payline!M$3/10,COUNTIF(M318:M320,$AI$1)),"")</f>
        <v/>
      </c>
      <c r="AM318" s="43" t="str">
        <f>IF($I318&lt;G$14,MIN(Payline!N$5/10,COUNTIF(N316:N318,$AI$1))+MIN(Payline!N$4/10,COUNTIF(N317:N319,$AI$1))+MIN(Payline!N$3/10,COUNTIF(N318:N320,$AI$1)),"")</f>
        <v/>
      </c>
      <c r="AN318" s="46">
        <v>314</v>
      </c>
      <c r="AO318" s="43" t="str">
        <f>IF($I318&lt;C$14,MIN(Payline!J$5/10,COUNTIF(J316:J318,$AO$1))+MIN(Payline!J$4/10,COUNTIF(J317:J319,$AO$1))+MIN(Payline!J$3/10,COUNTIF(J318:J320,$AO$1)),"")</f>
        <v/>
      </c>
      <c r="AP318" s="43" t="str">
        <f>IF($I318&lt;D$14,MIN(Payline!K$5/10,COUNTIF(K316:K318,$AO$1))+MIN(Payline!K$4/10,COUNTIF(K317:K319,$AO$1))+MIN(Payline!K$3/10,COUNTIF(K318:K320,$AO$1)),"")</f>
        <v/>
      </c>
      <c r="AQ318" s="43" t="str">
        <f>IF($I318&lt;E$14,MIN(Payline!L$5/10,COUNTIF(L316:L318,$AO$1))+MIN(Payline!L$4/10,COUNTIF(L317:L319,$AO$1))+MIN(Payline!L$3/10,COUNTIF(L318:L320,$AO$1)),"")</f>
        <v/>
      </c>
      <c r="AR318" s="43" t="str">
        <f>IF($I318&lt;F$14,MIN(Payline!M$5/10,COUNTIF(M316:M318,$AO$1))+MIN(Payline!M$4/10,COUNTIF(M317:M319,$AO$1))+MIN(Payline!M$3/10,COUNTIF(M318:M320,$AO$1)),"")</f>
        <v/>
      </c>
      <c r="AS318" s="43" t="str">
        <f>IF($I318&lt;G$14,MIN(Payline!N$5/10,COUNTIF(N316:N318,$AO$1))+MIN(Payline!N$4/10,COUNTIF(N317:N319,$AO$1))+MIN(Payline!N$3/10,COUNTIF(N318:N320,$AO$1)),"")</f>
        <v/>
      </c>
      <c r="AT318" s="46">
        <v>314</v>
      </c>
      <c r="AU318" s="43" t="str">
        <f>IF($I318&lt;C$14,MIN(Payline!J$5/10,COUNTIF(J316:J318,$AU$1))+MIN(Payline!J$4/10,COUNTIF(J317:J319,$AU$1))+MIN(Payline!J$3/10,COUNTIF(J318:J320,$AU$1)),"")</f>
        <v/>
      </c>
      <c r="AV318" s="43" t="str">
        <f>IF($I318&lt;D$14,MIN(Payline!K$5/10,COUNTIF(K316:K318,$AU$1))+MIN(Payline!K$4/10,COUNTIF(K317:K319,$AU$1))+MIN(Payline!K$3/10,COUNTIF(K318:K320,$AU$1)),"")</f>
        <v/>
      </c>
      <c r="AW318" s="43" t="str">
        <f>IF($I318&lt;E$14,MIN(Payline!L$5/10,COUNTIF(L316:L318,$AU$1))+MIN(Payline!L$4/10,COUNTIF(L317:L319,$AU$1))+MIN(Payline!L$3/10,COUNTIF(L318:L320,$AU$1)),"")</f>
        <v/>
      </c>
      <c r="AX318" s="43" t="str">
        <f>IF($I318&lt;F$14,MIN(Payline!M$5/10,COUNTIF(M316:M318,$AU$1))+MIN(Payline!M$4/10,COUNTIF(M317:M319,$AU$1))+MIN(Payline!M$3/10,COUNTIF(M318:M320,$AU$1)),"")</f>
        <v/>
      </c>
      <c r="AY318" s="43" t="str">
        <f>IF($I318&lt;G$14,MIN(Payline!N$5/10,COUNTIF(N316:N318,$AU$1))+MIN(Payline!N$4/10,COUNTIF(N317:N319,$AU$1))+MIN(Payline!N$3/10,COUNTIF(N318:N320,$AU$1)),"")</f>
        <v/>
      </c>
      <c r="AZ318" s="46">
        <v>314</v>
      </c>
      <c r="BA318" s="43" t="str">
        <f>IF($I318&lt;C$14,MIN(Payline!J$5/10,COUNTIF(J316:J318,$BA$1))+MIN(Payline!J$4/10,COUNTIF(J317:J319,$BA$1))+MIN(Payline!J$3/10,COUNTIF(J318:J320,$BA$1)),"")</f>
        <v/>
      </c>
      <c r="BB318" s="43" t="str">
        <f>IF($I318&lt;D$14,MIN(Payline!K$5/10,COUNTIF(K316:K318,$BA$1))+MIN(Payline!K$4/10,COUNTIF(K317:K319,$BA$1))+MIN(Payline!K$3/10,COUNTIF(K318:K320,$BA$1)),"")</f>
        <v/>
      </c>
      <c r="BC318" s="43" t="str">
        <f>IF($I318&lt;E$14,MIN(Payline!L$5/10,COUNTIF(L316:L318,$BA$1))+MIN(Payline!L$4/10,COUNTIF(L317:L319,$BA$1))+MIN(Payline!L$3/10,COUNTIF(L318:L320,$BA$1)),"")</f>
        <v/>
      </c>
      <c r="BD318" s="43" t="str">
        <f>IF($I318&lt;F$14,MIN(Payline!M$5/10,COUNTIF(M316:M318,$BA$1))+MIN(Payline!M$4/10,COUNTIF(M317:M319,$BA$1))+MIN(Payline!M$3/10,COUNTIF(M318:M320,$BA$1)),"")</f>
        <v/>
      </c>
      <c r="BE318" s="43" t="str">
        <f>IF($I318&lt;G$14,MIN(Payline!N$5/10,COUNTIF(N316:N318,$BA$1))+MIN(Payline!N$4/10,COUNTIF(N317:N319,$BA$1))+MIN(Payline!N$3/10,COUNTIF(N318:N320,$BA$1)),"")</f>
        <v/>
      </c>
      <c r="BF318" s="46">
        <v>314</v>
      </c>
      <c r="BG318" s="43" t="str">
        <f>IF($I318&lt;C$14,MIN(Payline!J$5/10,COUNTIF(J316:J318,$BG$1))+MIN(Payline!J$4/10,COUNTIF(J317:J319,$BG$1))+MIN(Payline!J$3/10,COUNTIF(J318:J320,$BG$1)),"")</f>
        <v/>
      </c>
      <c r="BH318" s="43" t="str">
        <f>IF($I318&lt;D$14,MIN(Payline!K$5/10,COUNTIF(K316:K318,$BG$1))+MIN(Payline!K$4/10,COUNTIF(K317:K319,$BG$1))+MIN(Payline!K$3/10,COUNTIF(K318:K320,$BG$1)),"")</f>
        <v/>
      </c>
      <c r="BI318" s="43" t="str">
        <f>IF($I318&lt;E$14,MIN(Payline!L$5/10,COUNTIF(L316:L318,$BG$1))+MIN(Payline!L$4/10,COUNTIF(L317:L319,$BG$1))+MIN(Payline!L$3/10,COUNTIF(L318:L320,$BG$1)),"")</f>
        <v/>
      </c>
      <c r="BJ318" s="43" t="str">
        <f>IF($I318&lt;F$14,MIN(Payline!M$5/10,COUNTIF(M316:M318,$BG$1))+MIN(Payline!M$4/10,COUNTIF(M317:M319,$BG$1))+MIN(Payline!M$3/10,COUNTIF(M318:M320,$BG$1)),"")</f>
        <v/>
      </c>
      <c r="BK318" s="43" t="str">
        <f>IF($I318&lt;G$14,MIN(Payline!N$5/10,COUNTIF(N316:N318,$BG$1))+MIN(Payline!N$4/10,COUNTIF(N317:N319,$BG$1))+MIN(Payline!N$3/10,COUNTIF(N318:N320,$BG$1)),"")</f>
        <v/>
      </c>
      <c r="BL318" s="46">
        <v>314</v>
      </c>
      <c r="BM318" s="43" t="str">
        <f>IF($I318&lt;C$14,MIN(Payline!J$5/10,COUNTIF(J316:J318,$BM$1))+MIN(Payline!J$4/10,COUNTIF(J317:J319,$BM$1))+MIN(Payline!J$3/10,COUNTIF(J318:J320,$BM$1)),"")</f>
        <v/>
      </c>
      <c r="BN318" s="43" t="str">
        <f>IF($I318&lt;D$14,MIN(Payline!K$5/10,COUNTIF(K316:K318,$BM$1))+MIN(Payline!K$4/10,COUNTIF(K317:K319,$BM$1))+MIN(Payline!K$3/10,COUNTIF(K318:K320,$BM$1)),"")</f>
        <v/>
      </c>
      <c r="BO318" s="43" t="str">
        <f>IF($I318&lt;E$14,MIN(Payline!L$5/10,COUNTIF(L316:L318,$BM$1))+MIN(Payline!L$4/10,COUNTIF(L317:L319,$BM$1))+MIN(Payline!L$3/10,COUNTIF(L318:L320,$BM$1)),"")</f>
        <v/>
      </c>
      <c r="BP318" s="43" t="str">
        <f>IF($I318&lt;F$14,MIN(Payline!M$5/10,COUNTIF(M316:M318,$BM$1))+MIN(Payline!M$4/10,COUNTIF(M317:M319,$BM$1))+MIN(Payline!M$3/10,COUNTIF(M318:M320,$BM$1)),"")</f>
        <v/>
      </c>
      <c r="BQ318" s="161" t="str">
        <f>IF($I318&lt;G$14,MIN(Payline!N$5/10,COUNTIF(N316:N318,$BM$1))+MIN(Payline!N$4/10,COUNTIF(N317:N319,$BM$1))+MIN(Payline!N$3/10,COUNTIF(N318:N320,$BM$1)),"")</f>
        <v/>
      </c>
    </row>
    <row r="319" spans="9:69">
      <c r="I319" s="84">
        <v>315</v>
      </c>
      <c r="J319" s="83"/>
      <c r="K319" s="83"/>
      <c r="L319" s="83"/>
      <c r="M319" s="83"/>
      <c r="N319" s="83"/>
      <c r="P319" s="46">
        <v>315</v>
      </c>
      <c r="Q319" s="43" t="str">
        <f>IF($I319&lt;C$14,MIN(Payline!J$5/10,COUNTIF(J317:J319,$Q$1))+MIN(Payline!J$4/10,COUNTIF(J318:J320,$Q$1))+MIN(Payline!J$3/10,COUNTIF(J319:J321,$Q$1)),"")</f>
        <v/>
      </c>
      <c r="R319" s="43" t="str">
        <f>IF($I319&lt;D$14,MIN(Payline!K$5/10,COUNTIF(K317:K319,$Q$1))+MIN(Payline!K$4/10,COUNTIF(K318:K320,$Q$1))+MIN(Payline!K$3/10,COUNTIF(K319:K321,$Q$1)),"")</f>
        <v/>
      </c>
      <c r="S319" s="43" t="str">
        <f>IF($I319&lt;E$14,MIN(Payline!L$5/10,COUNTIF(L317:L319,$Q$1))+MIN(Payline!L$4/10,COUNTIF(L318:L320,$Q$1))+MIN(Payline!L$3/10,COUNTIF(L319:L321,$Q$1)),"")</f>
        <v/>
      </c>
      <c r="T319" s="43" t="str">
        <f>IF($I319&lt;F$14,MIN(Payline!M$5/10,COUNTIF(M317:M319,$Q$1))+MIN(Payline!M$4/10,COUNTIF(M318:M320,$Q$1))+MIN(Payline!M$3/10,COUNTIF(M319:M321,$Q$1)),"")</f>
        <v/>
      </c>
      <c r="U319" s="43" t="str">
        <f>IF($I319&lt;G$14,MIN(Payline!N$5/10,COUNTIF(N317:N319,$Q$1))+MIN(Payline!N$4/10,COUNTIF(N318:N320,$Q$1))+MIN(Payline!N$3/10,COUNTIF(N319:N321,$Q$1)),"")</f>
        <v/>
      </c>
      <c r="V319" s="46">
        <v>315</v>
      </c>
      <c r="W319" s="43" t="str">
        <f>IF($I319&lt;C$14,MIN(Payline!J$5/10,COUNTIF(J317:J319,$W$1))+MIN(Payline!J$4/10,COUNTIF(J318:J320,$W$1))+MIN(Payline!J$3/10,COUNTIF(J319:J321,$W$1)),"")</f>
        <v/>
      </c>
      <c r="X319" s="43" t="str">
        <f>IF($I319&lt;D$14,MIN(Payline!K$5/10,COUNTIF(K317:K319,$W$1))+MIN(Payline!K$4/10,COUNTIF(K318:K320,$W$1))+MIN(Payline!K$3/10,COUNTIF(K319:K321,$W$1)),"")</f>
        <v/>
      </c>
      <c r="Y319" s="43" t="str">
        <f>IF($I319&lt;E$14,MIN(Payline!L$5/10,COUNTIF(L317:L319,$W$1))+MIN(Payline!L$4/10,COUNTIF(L318:L320,$W$1))+MIN(Payline!L$3/10,COUNTIF(L319:L321,$W$1)),"")</f>
        <v/>
      </c>
      <c r="Z319" s="43" t="str">
        <f>IF($I319&lt;F$14,MIN(Payline!M$5/10,COUNTIF(M317:M319,$W$1))+MIN(Payline!M$4/10,COUNTIF(M318:M320,$W$1))+MIN(Payline!M$3/10,COUNTIF(M319:M321,$W$1)),"")</f>
        <v/>
      </c>
      <c r="AA319" s="43" t="str">
        <f>IF($I319&lt;G$14,MIN(Payline!N$5/10,COUNTIF(N317:N319,$W$1))+MIN(Payline!N$4/10,COUNTIF(N318:N320,$W$1))+MIN(Payline!N$3/10,COUNTIF(N319:N321,$W$1)),"")</f>
        <v/>
      </c>
      <c r="AB319" s="46">
        <v>315</v>
      </c>
      <c r="AC319" s="43" t="str">
        <f>IF($I319&lt;C$14,MIN(Payline!J$5/10,COUNTIF(J317:J319,$AC$1))+MIN(Payline!J$4/10,COUNTIF(J318:J320,$AC$1))+MIN(Payline!J$3/10,COUNTIF(J319:J321,$AC$1)),"")</f>
        <v/>
      </c>
      <c r="AD319" s="43" t="str">
        <f>IF($I319&lt;D$14,MIN(Payline!K$5/10,COUNTIF(K317:K319,$AC$1))+MIN(Payline!K$4/10,COUNTIF(K318:K320,$AC$1))+MIN(Payline!K$3/10,COUNTIF(K319:K321,$AC$1)),"")</f>
        <v/>
      </c>
      <c r="AE319" s="43" t="str">
        <f>IF($I319&lt;E$14,MIN(Payline!L$5/10,COUNTIF(L317:L319,$AC$1))+MIN(Payline!L$4/10,COUNTIF(L318:L320,$AC$1))+MIN(Payline!L$3/10,COUNTIF(L319:L321,$AC$1)),"")</f>
        <v/>
      </c>
      <c r="AF319" s="43" t="str">
        <f>IF($I319&lt;F$14,MIN(Payline!M$5/10,COUNTIF(M317:M319,$AC$1))+MIN(Payline!M$4/10,COUNTIF(M318:M320,$AC$1))+MIN(Payline!M$3/10,COUNTIF(M319:M321,$AC$1)),"")</f>
        <v/>
      </c>
      <c r="AG319" s="43" t="str">
        <f>IF($I319&lt;G$14,MIN(Payline!N$5/10,COUNTIF(N317:N319,$AC$1))+MIN(Payline!N$4/10,COUNTIF(N318:N320,$AC$1))+MIN(Payline!N$3/10,COUNTIF(N319:N321,$AC$1)),"")</f>
        <v/>
      </c>
      <c r="AH319" s="46">
        <v>315</v>
      </c>
      <c r="AI319" s="43" t="str">
        <f>IF($I319&lt;C$14,MIN(Payline!J$5/10,COUNTIF(J317:J319,$AI$1))+MIN(Payline!J$4/10,COUNTIF(J318:J320,$AI$1))+MIN(Payline!J$3/10,COUNTIF(J319:J321,$AI$1)),"")</f>
        <v/>
      </c>
      <c r="AJ319" s="43" t="str">
        <f>IF($I319&lt;D$14,MIN(Payline!K$5/10,COUNTIF(K317:K319,$AI$1))+MIN(Payline!K$4/10,COUNTIF(K318:K320,$AI$1))+MIN(Payline!K$3/10,COUNTIF(K319:K321,$AI$1)),"")</f>
        <v/>
      </c>
      <c r="AK319" s="43" t="str">
        <f>IF($I319&lt;E$14,MIN(Payline!L$5/10,COUNTIF(L317:L319,$AI$1))+MIN(Payline!L$4/10,COUNTIF(L318:L320,$AI$1))+MIN(Payline!L$3/10,COUNTIF(L319:L321,$AI$1)),"")</f>
        <v/>
      </c>
      <c r="AL319" s="43" t="str">
        <f>IF($I319&lt;F$14,MIN(Payline!M$5/10,COUNTIF(M317:M319,$AI$1))+MIN(Payline!M$4/10,COUNTIF(M318:M320,$AI$1))+MIN(Payline!M$3/10,COUNTIF(M319:M321,$AI$1)),"")</f>
        <v/>
      </c>
      <c r="AM319" s="43" t="str">
        <f>IF($I319&lt;G$14,MIN(Payline!N$5/10,COUNTIF(N317:N319,$AI$1))+MIN(Payline!N$4/10,COUNTIF(N318:N320,$AI$1))+MIN(Payline!N$3/10,COUNTIF(N319:N321,$AI$1)),"")</f>
        <v/>
      </c>
      <c r="AN319" s="46">
        <v>315</v>
      </c>
      <c r="AO319" s="43" t="str">
        <f>IF($I319&lt;C$14,MIN(Payline!J$5/10,COUNTIF(J317:J319,$AO$1))+MIN(Payline!J$4/10,COUNTIF(J318:J320,$AO$1))+MIN(Payline!J$3/10,COUNTIF(J319:J321,$AO$1)),"")</f>
        <v/>
      </c>
      <c r="AP319" s="43" t="str">
        <f>IF($I319&lt;D$14,MIN(Payline!K$5/10,COUNTIF(K317:K319,$AO$1))+MIN(Payline!K$4/10,COUNTIF(K318:K320,$AO$1))+MIN(Payline!K$3/10,COUNTIF(K319:K321,$AO$1)),"")</f>
        <v/>
      </c>
      <c r="AQ319" s="43" t="str">
        <f>IF($I319&lt;E$14,MIN(Payline!L$5/10,COUNTIF(L317:L319,$AO$1))+MIN(Payline!L$4/10,COUNTIF(L318:L320,$AO$1))+MIN(Payline!L$3/10,COUNTIF(L319:L321,$AO$1)),"")</f>
        <v/>
      </c>
      <c r="AR319" s="43" t="str">
        <f>IF($I319&lt;F$14,MIN(Payline!M$5/10,COUNTIF(M317:M319,$AO$1))+MIN(Payline!M$4/10,COUNTIF(M318:M320,$AO$1))+MIN(Payline!M$3/10,COUNTIF(M319:M321,$AO$1)),"")</f>
        <v/>
      </c>
      <c r="AS319" s="43" t="str">
        <f>IF($I319&lt;G$14,MIN(Payline!N$5/10,COUNTIF(N317:N319,$AO$1))+MIN(Payline!N$4/10,COUNTIF(N318:N320,$AO$1))+MIN(Payline!N$3/10,COUNTIF(N319:N321,$AO$1)),"")</f>
        <v/>
      </c>
      <c r="AT319" s="46">
        <v>315</v>
      </c>
      <c r="AU319" s="43" t="str">
        <f>IF($I319&lt;C$14,MIN(Payline!J$5/10,COUNTIF(J317:J319,$AU$1))+MIN(Payline!J$4/10,COUNTIF(J318:J320,$AU$1))+MIN(Payline!J$3/10,COUNTIF(J319:J321,$AU$1)),"")</f>
        <v/>
      </c>
      <c r="AV319" s="43" t="str">
        <f>IF($I319&lt;D$14,MIN(Payline!K$5/10,COUNTIF(K317:K319,$AU$1))+MIN(Payline!K$4/10,COUNTIF(K318:K320,$AU$1))+MIN(Payline!K$3/10,COUNTIF(K319:K321,$AU$1)),"")</f>
        <v/>
      </c>
      <c r="AW319" s="43" t="str">
        <f>IF($I319&lt;E$14,MIN(Payline!L$5/10,COUNTIF(L317:L319,$AU$1))+MIN(Payline!L$4/10,COUNTIF(L318:L320,$AU$1))+MIN(Payline!L$3/10,COUNTIF(L319:L321,$AU$1)),"")</f>
        <v/>
      </c>
      <c r="AX319" s="43" t="str">
        <f>IF($I319&lt;F$14,MIN(Payline!M$5/10,COUNTIF(M317:M319,$AU$1))+MIN(Payline!M$4/10,COUNTIF(M318:M320,$AU$1))+MIN(Payline!M$3/10,COUNTIF(M319:M321,$AU$1)),"")</f>
        <v/>
      </c>
      <c r="AY319" s="43" t="str">
        <f>IF($I319&lt;G$14,MIN(Payline!N$5/10,COUNTIF(N317:N319,$AU$1))+MIN(Payline!N$4/10,COUNTIF(N318:N320,$AU$1))+MIN(Payline!N$3/10,COUNTIF(N319:N321,$AU$1)),"")</f>
        <v/>
      </c>
      <c r="AZ319" s="46">
        <v>315</v>
      </c>
      <c r="BA319" s="43" t="str">
        <f>IF($I319&lt;C$14,MIN(Payline!J$5/10,COUNTIF(J317:J319,$BA$1))+MIN(Payline!J$4/10,COUNTIF(J318:J320,$BA$1))+MIN(Payline!J$3/10,COUNTIF(J319:J321,$BA$1)),"")</f>
        <v/>
      </c>
      <c r="BB319" s="43" t="str">
        <f>IF($I319&lt;D$14,MIN(Payline!K$5/10,COUNTIF(K317:K319,$BA$1))+MIN(Payline!K$4/10,COUNTIF(K318:K320,$BA$1))+MIN(Payline!K$3/10,COUNTIF(K319:K321,$BA$1)),"")</f>
        <v/>
      </c>
      <c r="BC319" s="43" t="str">
        <f>IF($I319&lt;E$14,MIN(Payline!L$5/10,COUNTIF(L317:L319,$BA$1))+MIN(Payline!L$4/10,COUNTIF(L318:L320,$BA$1))+MIN(Payline!L$3/10,COUNTIF(L319:L321,$BA$1)),"")</f>
        <v/>
      </c>
      <c r="BD319" s="43" t="str">
        <f>IF($I319&lt;F$14,MIN(Payline!M$5/10,COUNTIF(M317:M319,$BA$1))+MIN(Payline!M$4/10,COUNTIF(M318:M320,$BA$1))+MIN(Payline!M$3/10,COUNTIF(M319:M321,$BA$1)),"")</f>
        <v/>
      </c>
      <c r="BE319" s="43" t="str">
        <f>IF($I319&lt;G$14,MIN(Payline!N$5/10,COUNTIF(N317:N319,$BA$1))+MIN(Payline!N$4/10,COUNTIF(N318:N320,$BA$1))+MIN(Payline!N$3/10,COUNTIF(N319:N321,$BA$1)),"")</f>
        <v/>
      </c>
      <c r="BF319" s="46">
        <v>315</v>
      </c>
      <c r="BG319" s="43" t="str">
        <f>IF($I319&lt;C$14,MIN(Payline!J$5/10,COUNTIF(J317:J319,$BG$1))+MIN(Payline!J$4/10,COUNTIF(J318:J320,$BG$1))+MIN(Payline!J$3/10,COUNTIF(J319:J321,$BG$1)),"")</f>
        <v/>
      </c>
      <c r="BH319" s="43" t="str">
        <f>IF($I319&lt;D$14,MIN(Payline!K$5/10,COUNTIF(K317:K319,$BG$1))+MIN(Payline!K$4/10,COUNTIF(K318:K320,$BG$1))+MIN(Payline!K$3/10,COUNTIF(K319:K321,$BG$1)),"")</f>
        <v/>
      </c>
      <c r="BI319" s="43" t="str">
        <f>IF($I319&lt;E$14,MIN(Payline!L$5/10,COUNTIF(L317:L319,$BG$1))+MIN(Payline!L$4/10,COUNTIF(L318:L320,$BG$1))+MIN(Payline!L$3/10,COUNTIF(L319:L321,$BG$1)),"")</f>
        <v/>
      </c>
      <c r="BJ319" s="43" t="str">
        <f>IF($I319&lt;F$14,MIN(Payline!M$5/10,COUNTIF(M317:M319,$BG$1))+MIN(Payline!M$4/10,COUNTIF(M318:M320,$BG$1))+MIN(Payline!M$3/10,COUNTIF(M319:M321,$BG$1)),"")</f>
        <v/>
      </c>
      <c r="BK319" s="43" t="str">
        <f>IF($I319&lt;G$14,MIN(Payline!N$5/10,COUNTIF(N317:N319,$BG$1))+MIN(Payline!N$4/10,COUNTIF(N318:N320,$BG$1))+MIN(Payline!N$3/10,COUNTIF(N319:N321,$BG$1)),"")</f>
        <v/>
      </c>
      <c r="BL319" s="46">
        <v>315</v>
      </c>
      <c r="BM319" s="43" t="str">
        <f>IF($I319&lt;C$14,MIN(Payline!J$5/10,COUNTIF(J317:J319,$BM$1))+MIN(Payline!J$4/10,COUNTIF(J318:J320,$BM$1))+MIN(Payline!J$3/10,COUNTIF(J319:J321,$BM$1)),"")</f>
        <v/>
      </c>
      <c r="BN319" s="43" t="str">
        <f>IF($I319&lt;D$14,MIN(Payline!K$5/10,COUNTIF(K317:K319,$BM$1))+MIN(Payline!K$4/10,COUNTIF(K318:K320,$BM$1))+MIN(Payline!K$3/10,COUNTIF(K319:K321,$BM$1)),"")</f>
        <v/>
      </c>
      <c r="BO319" s="43" t="str">
        <f>IF($I319&lt;E$14,MIN(Payline!L$5/10,COUNTIF(L317:L319,$BM$1))+MIN(Payline!L$4/10,COUNTIF(L318:L320,$BM$1))+MIN(Payline!L$3/10,COUNTIF(L319:L321,$BM$1)),"")</f>
        <v/>
      </c>
      <c r="BP319" s="43" t="str">
        <f>IF($I319&lt;F$14,MIN(Payline!M$5/10,COUNTIF(M317:M319,$BM$1))+MIN(Payline!M$4/10,COUNTIF(M318:M320,$BM$1))+MIN(Payline!M$3/10,COUNTIF(M319:M321,$BM$1)),"")</f>
        <v/>
      </c>
      <c r="BQ319" s="161" t="str">
        <f>IF($I319&lt;G$14,MIN(Payline!N$5/10,COUNTIF(N317:N319,$BM$1))+MIN(Payline!N$4/10,COUNTIF(N318:N320,$BM$1))+MIN(Payline!N$3/10,COUNTIF(N319:N321,$BM$1)),"")</f>
        <v/>
      </c>
    </row>
    <row r="320" spans="9:69">
      <c r="I320" s="84">
        <v>316</v>
      </c>
      <c r="J320" s="83"/>
      <c r="K320" s="83"/>
      <c r="L320" s="83"/>
      <c r="M320" s="83"/>
      <c r="N320" s="83"/>
      <c r="P320" s="46">
        <v>316</v>
      </c>
      <c r="Q320" s="43" t="str">
        <f>IF($I320&lt;C$14,MIN(Payline!J$5/10,COUNTIF(J318:J320,$Q$1))+MIN(Payline!J$4/10,COUNTIF(J319:J321,$Q$1))+MIN(Payline!J$3/10,COUNTIF(J320:J322,$Q$1)),"")</f>
        <v/>
      </c>
      <c r="R320" s="43" t="str">
        <f>IF($I320&lt;D$14,MIN(Payline!K$5/10,COUNTIF(K318:K320,$Q$1))+MIN(Payline!K$4/10,COUNTIF(K319:K321,$Q$1))+MIN(Payline!K$3/10,COUNTIF(K320:K322,$Q$1)),"")</f>
        <v/>
      </c>
      <c r="S320" s="43" t="str">
        <f>IF($I320&lt;E$14,MIN(Payline!L$5/10,COUNTIF(L318:L320,$Q$1))+MIN(Payline!L$4/10,COUNTIF(L319:L321,$Q$1))+MIN(Payline!L$3/10,COUNTIF(L320:L322,$Q$1)),"")</f>
        <v/>
      </c>
      <c r="T320" s="43" t="str">
        <f>IF($I320&lt;F$14,MIN(Payline!M$5/10,COUNTIF(M318:M320,$Q$1))+MIN(Payline!M$4/10,COUNTIF(M319:M321,$Q$1))+MIN(Payline!M$3/10,COUNTIF(M320:M322,$Q$1)),"")</f>
        <v/>
      </c>
      <c r="U320" s="43" t="str">
        <f>IF($I320&lt;G$14,MIN(Payline!N$5/10,COUNTIF(N318:N320,$Q$1))+MIN(Payline!N$4/10,COUNTIF(N319:N321,$Q$1))+MIN(Payline!N$3/10,COUNTIF(N320:N322,$Q$1)),"")</f>
        <v/>
      </c>
      <c r="V320" s="46">
        <v>316</v>
      </c>
      <c r="W320" s="43" t="str">
        <f>IF($I320&lt;C$14,MIN(Payline!J$5/10,COUNTIF(J318:J320,$W$1))+MIN(Payline!J$4/10,COUNTIF(J319:J321,$W$1))+MIN(Payline!J$3/10,COUNTIF(J320:J322,$W$1)),"")</f>
        <v/>
      </c>
      <c r="X320" s="43" t="str">
        <f>IF($I320&lt;D$14,MIN(Payline!K$5/10,COUNTIF(K318:K320,$W$1))+MIN(Payline!K$4/10,COUNTIF(K319:K321,$W$1))+MIN(Payline!K$3/10,COUNTIF(K320:K322,$W$1)),"")</f>
        <v/>
      </c>
      <c r="Y320" s="43" t="str">
        <f>IF($I320&lt;E$14,MIN(Payline!L$5/10,COUNTIF(L318:L320,$W$1))+MIN(Payline!L$4/10,COUNTIF(L319:L321,$W$1))+MIN(Payline!L$3/10,COUNTIF(L320:L322,$W$1)),"")</f>
        <v/>
      </c>
      <c r="Z320" s="43" t="str">
        <f>IF($I320&lt;F$14,MIN(Payline!M$5/10,COUNTIF(M318:M320,$W$1))+MIN(Payline!M$4/10,COUNTIF(M319:M321,$W$1))+MIN(Payline!M$3/10,COUNTIF(M320:M322,$W$1)),"")</f>
        <v/>
      </c>
      <c r="AA320" s="43" t="str">
        <f>IF($I320&lt;G$14,MIN(Payline!N$5/10,COUNTIF(N318:N320,$W$1))+MIN(Payline!N$4/10,COUNTIF(N319:N321,$W$1))+MIN(Payline!N$3/10,COUNTIF(N320:N322,$W$1)),"")</f>
        <v/>
      </c>
      <c r="AB320" s="46">
        <v>316</v>
      </c>
      <c r="AC320" s="43" t="str">
        <f>IF($I320&lt;C$14,MIN(Payline!J$5/10,COUNTIF(J318:J320,$AC$1))+MIN(Payline!J$4/10,COUNTIF(J319:J321,$AC$1))+MIN(Payline!J$3/10,COUNTIF(J320:J322,$AC$1)),"")</f>
        <v/>
      </c>
      <c r="AD320" s="43" t="str">
        <f>IF($I320&lt;D$14,MIN(Payline!K$5/10,COUNTIF(K318:K320,$AC$1))+MIN(Payline!K$4/10,COUNTIF(K319:K321,$AC$1))+MIN(Payline!K$3/10,COUNTIF(K320:K322,$AC$1)),"")</f>
        <v/>
      </c>
      <c r="AE320" s="43" t="str">
        <f>IF($I320&lt;E$14,MIN(Payline!L$5/10,COUNTIF(L318:L320,$AC$1))+MIN(Payline!L$4/10,COUNTIF(L319:L321,$AC$1))+MIN(Payline!L$3/10,COUNTIF(L320:L322,$AC$1)),"")</f>
        <v/>
      </c>
      <c r="AF320" s="43" t="str">
        <f>IF($I320&lt;F$14,MIN(Payline!M$5/10,COUNTIF(M318:M320,$AC$1))+MIN(Payline!M$4/10,COUNTIF(M319:M321,$AC$1))+MIN(Payline!M$3/10,COUNTIF(M320:M322,$AC$1)),"")</f>
        <v/>
      </c>
      <c r="AG320" s="43" t="str">
        <f>IF($I320&lt;G$14,MIN(Payline!N$5/10,COUNTIF(N318:N320,$AC$1))+MIN(Payline!N$4/10,COUNTIF(N319:N321,$AC$1))+MIN(Payline!N$3/10,COUNTIF(N320:N322,$AC$1)),"")</f>
        <v/>
      </c>
      <c r="AH320" s="46">
        <v>316</v>
      </c>
      <c r="AI320" s="43" t="str">
        <f>IF($I320&lt;C$14,MIN(Payline!J$5/10,COUNTIF(J318:J320,$AI$1))+MIN(Payline!J$4/10,COUNTIF(J319:J321,$AI$1))+MIN(Payline!J$3/10,COUNTIF(J320:J322,$AI$1)),"")</f>
        <v/>
      </c>
      <c r="AJ320" s="43" t="str">
        <f>IF($I320&lt;D$14,MIN(Payline!K$5/10,COUNTIF(K318:K320,$AI$1))+MIN(Payline!K$4/10,COUNTIF(K319:K321,$AI$1))+MIN(Payline!K$3/10,COUNTIF(K320:K322,$AI$1)),"")</f>
        <v/>
      </c>
      <c r="AK320" s="43" t="str">
        <f>IF($I320&lt;E$14,MIN(Payline!L$5/10,COUNTIF(L318:L320,$AI$1))+MIN(Payline!L$4/10,COUNTIF(L319:L321,$AI$1))+MIN(Payline!L$3/10,COUNTIF(L320:L322,$AI$1)),"")</f>
        <v/>
      </c>
      <c r="AL320" s="43" t="str">
        <f>IF($I320&lt;F$14,MIN(Payline!M$5/10,COUNTIF(M318:M320,$AI$1))+MIN(Payline!M$4/10,COUNTIF(M319:M321,$AI$1))+MIN(Payline!M$3/10,COUNTIF(M320:M322,$AI$1)),"")</f>
        <v/>
      </c>
      <c r="AM320" s="43" t="str">
        <f>IF($I320&lt;G$14,MIN(Payline!N$5/10,COUNTIF(N318:N320,$AI$1))+MIN(Payline!N$4/10,COUNTIF(N319:N321,$AI$1))+MIN(Payline!N$3/10,COUNTIF(N320:N322,$AI$1)),"")</f>
        <v/>
      </c>
      <c r="AN320" s="46">
        <v>316</v>
      </c>
      <c r="AO320" s="43" t="str">
        <f>IF($I320&lt;C$14,MIN(Payline!J$5/10,COUNTIF(J318:J320,$AO$1))+MIN(Payline!J$4/10,COUNTIF(J319:J321,$AO$1))+MIN(Payline!J$3/10,COUNTIF(J320:J322,$AO$1)),"")</f>
        <v/>
      </c>
      <c r="AP320" s="43" t="str">
        <f>IF($I320&lt;D$14,MIN(Payline!K$5/10,COUNTIF(K318:K320,$AO$1))+MIN(Payline!K$4/10,COUNTIF(K319:K321,$AO$1))+MIN(Payline!K$3/10,COUNTIF(K320:K322,$AO$1)),"")</f>
        <v/>
      </c>
      <c r="AQ320" s="43" t="str">
        <f>IF($I320&lt;E$14,MIN(Payline!L$5/10,COUNTIF(L318:L320,$AO$1))+MIN(Payline!L$4/10,COUNTIF(L319:L321,$AO$1))+MIN(Payline!L$3/10,COUNTIF(L320:L322,$AO$1)),"")</f>
        <v/>
      </c>
      <c r="AR320" s="43" t="str">
        <f>IF($I320&lt;F$14,MIN(Payline!M$5/10,COUNTIF(M318:M320,$AO$1))+MIN(Payline!M$4/10,COUNTIF(M319:M321,$AO$1))+MIN(Payline!M$3/10,COUNTIF(M320:M322,$AO$1)),"")</f>
        <v/>
      </c>
      <c r="AS320" s="43" t="str">
        <f>IF($I320&lt;G$14,MIN(Payline!N$5/10,COUNTIF(N318:N320,$AO$1))+MIN(Payline!N$4/10,COUNTIF(N319:N321,$AO$1))+MIN(Payline!N$3/10,COUNTIF(N320:N322,$AO$1)),"")</f>
        <v/>
      </c>
      <c r="AT320" s="46">
        <v>316</v>
      </c>
      <c r="AU320" s="43" t="str">
        <f>IF($I320&lt;C$14,MIN(Payline!J$5/10,COUNTIF(J318:J320,$AU$1))+MIN(Payline!J$4/10,COUNTIF(J319:J321,$AU$1))+MIN(Payline!J$3/10,COUNTIF(J320:J322,$AU$1)),"")</f>
        <v/>
      </c>
      <c r="AV320" s="43" t="str">
        <f>IF($I320&lt;D$14,MIN(Payline!K$5/10,COUNTIF(K318:K320,$AU$1))+MIN(Payline!K$4/10,COUNTIF(K319:K321,$AU$1))+MIN(Payline!K$3/10,COUNTIF(K320:K322,$AU$1)),"")</f>
        <v/>
      </c>
      <c r="AW320" s="43" t="str">
        <f>IF($I320&lt;E$14,MIN(Payline!L$5/10,COUNTIF(L318:L320,$AU$1))+MIN(Payline!L$4/10,COUNTIF(L319:L321,$AU$1))+MIN(Payline!L$3/10,COUNTIF(L320:L322,$AU$1)),"")</f>
        <v/>
      </c>
      <c r="AX320" s="43" t="str">
        <f>IF($I320&lt;F$14,MIN(Payline!M$5/10,COUNTIF(M318:M320,$AU$1))+MIN(Payline!M$4/10,COUNTIF(M319:M321,$AU$1))+MIN(Payline!M$3/10,COUNTIF(M320:M322,$AU$1)),"")</f>
        <v/>
      </c>
      <c r="AY320" s="43" t="str">
        <f>IF($I320&lt;G$14,MIN(Payline!N$5/10,COUNTIF(N318:N320,$AU$1))+MIN(Payline!N$4/10,COUNTIF(N319:N321,$AU$1))+MIN(Payline!N$3/10,COUNTIF(N320:N322,$AU$1)),"")</f>
        <v/>
      </c>
      <c r="AZ320" s="46">
        <v>316</v>
      </c>
      <c r="BA320" s="43" t="str">
        <f>IF($I320&lt;C$14,MIN(Payline!J$5/10,COUNTIF(J318:J320,$BA$1))+MIN(Payline!J$4/10,COUNTIF(J319:J321,$BA$1))+MIN(Payline!J$3/10,COUNTIF(J320:J322,$BA$1)),"")</f>
        <v/>
      </c>
      <c r="BB320" s="43" t="str">
        <f>IF($I320&lt;D$14,MIN(Payline!K$5/10,COUNTIF(K318:K320,$BA$1))+MIN(Payline!K$4/10,COUNTIF(K319:K321,$BA$1))+MIN(Payline!K$3/10,COUNTIF(K320:K322,$BA$1)),"")</f>
        <v/>
      </c>
      <c r="BC320" s="43" t="str">
        <f>IF($I320&lt;E$14,MIN(Payline!L$5/10,COUNTIF(L318:L320,$BA$1))+MIN(Payline!L$4/10,COUNTIF(L319:L321,$BA$1))+MIN(Payline!L$3/10,COUNTIF(L320:L322,$BA$1)),"")</f>
        <v/>
      </c>
      <c r="BD320" s="43" t="str">
        <f>IF($I320&lt;F$14,MIN(Payline!M$5/10,COUNTIF(M318:M320,$BA$1))+MIN(Payline!M$4/10,COUNTIF(M319:M321,$BA$1))+MIN(Payline!M$3/10,COUNTIF(M320:M322,$BA$1)),"")</f>
        <v/>
      </c>
      <c r="BE320" s="43" t="str">
        <f>IF($I320&lt;G$14,MIN(Payline!N$5/10,COUNTIF(N318:N320,$BA$1))+MIN(Payline!N$4/10,COUNTIF(N319:N321,$BA$1))+MIN(Payline!N$3/10,COUNTIF(N320:N322,$BA$1)),"")</f>
        <v/>
      </c>
      <c r="BF320" s="46">
        <v>316</v>
      </c>
      <c r="BG320" s="43" t="str">
        <f>IF($I320&lt;C$14,MIN(Payline!J$5/10,COUNTIF(J318:J320,$BG$1))+MIN(Payline!J$4/10,COUNTIF(J319:J321,$BG$1))+MIN(Payline!J$3/10,COUNTIF(J320:J322,$BG$1)),"")</f>
        <v/>
      </c>
      <c r="BH320" s="43" t="str">
        <f>IF($I320&lt;D$14,MIN(Payline!K$5/10,COUNTIF(K318:K320,$BG$1))+MIN(Payline!K$4/10,COUNTIF(K319:K321,$BG$1))+MIN(Payline!K$3/10,COUNTIF(K320:K322,$BG$1)),"")</f>
        <v/>
      </c>
      <c r="BI320" s="43" t="str">
        <f>IF($I320&lt;E$14,MIN(Payline!L$5/10,COUNTIF(L318:L320,$BG$1))+MIN(Payline!L$4/10,COUNTIF(L319:L321,$BG$1))+MIN(Payline!L$3/10,COUNTIF(L320:L322,$BG$1)),"")</f>
        <v/>
      </c>
      <c r="BJ320" s="43" t="str">
        <f>IF($I320&lt;F$14,MIN(Payline!M$5/10,COUNTIF(M318:M320,$BG$1))+MIN(Payline!M$4/10,COUNTIF(M319:M321,$BG$1))+MIN(Payline!M$3/10,COUNTIF(M320:M322,$BG$1)),"")</f>
        <v/>
      </c>
      <c r="BK320" s="43" t="str">
        <f>IF($I320&lt;G$14,MIN(Payline!N$5/10,COUNTIF(N318:N320,$BG$1))+MIN(Payline!N$4/10,COUNTIF(N319:N321,$BG$1))+MIN(Payline!N$3/10,COUNTIF(N320:N322,$BG$1)),"")</f>
        <v/>
      </c>
      <c r="BL320" s="46">
        <v>316</v>
      </c>
      <c r="BM320" s="43" t="str">
        <f>IF($I320&lt;C$14,MIN(Payline!J$5/10,COUNTIF(J318:J320,$BM$1))+MIN(Payline!J$4/10,COUNTIF(J319:J321,$BM$1))+MIN(Payline!J$3/10,COUNTIF(J320:J322,$BM$1)),"")</f>
        <v/>
      </c>
      <c r="BN320" s="43" t="str">
        <f>IF($I320&lt;D$14,MIN(Payline!K$5/10,COUNTIF(K318:K320,$BM$1))+MIN(Payline!K$4/10,COUNTIF(K319:K321,$BM$1))+MIN(Payline!K$3/10,COUNTIF(K320:K322,$BM$1)),"")</f>
        <v/>
      </c>
      <c r="BO320" s="43" t="str">
        <f>IF($I320&lt;E$14,MIN(Payline!L$5/10,COUNTIF(L318:L320,$BM$1))+MIN(Payline!L$4/10,COUNTIF(L319:L321,$BM$1))+MIN(Payline!L$3/10,COUNTIF(L320:L322,$BM$1)),"")</f>
        <v/>
      </c>
      <c r="BP320" s="43" t="str">
        <f>IF($I320&lt;F$14,MIN(Payline!M$5/10,COUNTIF(M318:M320,$BM$1))+MIN(Payline!M$4/10,COUNTIF(M319:M321,$BM$1))+MIN(Payline!M$3/10,COUNTIF(M320:M322,$BM$1)),"")</f>
        <v/>
      </c>
      <c r="BQ320" s="161" t="str">
        <f>IF($I320&lt;G$14,MIN(Payline!N$5/10,COUNTIF(N318:N320,$BM$1))+MIN(Payline!N$4/10,COUNTIF(N319:N321,$BM$1))+MIN(Payline!N$3/10,COUNTIF(N320:N322,$BM$1)),"")</f>
        <v/>
      </c>
    </row>
    <row r="321" spans="9:69">
      <c r="I321" s="84">
        <v>317</v>
      </c>
      <c r="J321" s="83"/>
      <c r="K321" s="83"/>
      <c r="L321" s="83"/>
      <c r="M321" s="83"/>
      <c r="N321" s="83"/>
      <c r="P321" s="46">
        <v>317</v>
      </c>
      <c r="Q321" s="43" t="str">
        <f>IF($I321&lt;C$14,MIN(Payline!J$5/10,COUNTIF(J319:J321,$Q$1))+MIN(Payline!J$4/10,COUNTIF(J320:J322,$Q$1))+MIN(Payline!J$3/10,COUNTIF(J321:J323,$Q$1)),"")</f>
        <v/>
      </c>
      <c r="R321" s="43" t="str">
        <f>IF($I321&lt;D$14,MIN(Payline!K$5/10,COUNTIF(K319:K321,$Q$1))+MIN(Payline!K$4/10,COUNTIF(K320:K322,$Q$1))+MIN(Payline!K$3/10,COUNTIF(K321:K323,$Q$1)),"")</f>
        <v/>
      </c>
      <c r="S321" s="43" t="str">
        <f>IF($I321&lt;E$14,MIN(Payline!L$5/10,COUNTIF(L319:L321,$Q$1))+MIN(Payline!L$4/10,COUNTIF(L320:L322,$Q$1))+MIN(Payline!L$3/10,COUNTIF(L321:L323,$Q$1)),"")</f>
        <v/>
      </c>
      <c r="T321" s="43" t="str">
        <f>IF($I321&lt;F$14,MIN(Payline!M$5/10,COUNTIF(M319:M321,$Q$1))+MIN(Payline!M$4/10,COUNTIF(M320:M322,$Q$1))+MIN(Payline!M$3/10,COUNTIF(M321:M323,$Q$1)),"")</f>
        <v/>
      </c>
      <c r="U321" s="43" t="str">
        <f>IF($I321&lt;G$14,MIN(Payline!N$5/10,COUNTIF(N319:N321,$Q$1))+MIN(Payline!N$4/10,COUNTIF(N320:N322,$Q$1))+MIN(Payline!N$3/10,COUNTIF(N321:N323,$Q$1)),"")</f>
        <v/>
      </c>
      <c r="V321" s="46">
        <v>317</v>
      </c>
      <c r="W321" s="43" t="str">
        <f>IF($I321&lt;C$14,MIN(Payline!J$5/10,COUNTIF(J319:J321,$W$1))+MIN(Payline!J$4/10,COUNTIF(J320:J322,$W$1))+MIN(Payline!J$3/10,COUNTIF(J321:J323,$W$1)),"")</f>
        <v/>
      </c>
      <c r="X321" s="43" t="str">
        <f>IF($I321&lt;D$14,MIN(Payline!K$5/10,COUNTIF(K319:K321,$W$1))+MIN(Payline!K$4/10,COUNTIF(K320:K322,$W$1))+MIN(Payline!K$3/10,COUNTIF(K321:K323,$W$1)),"")</f>
        <v/>
      </c>
      <c r="Y321" s="43" t="str">
        <f>IF($I321&lt;E$14,MIN(Payline!L$5/10,COUNTIF(L319:L321,$W$1))+MIN(Payline!L$4/10,COUNTIF(L320:L322,$W$1))+MIN(Payline!L$3/10,COUNTIF(L321:L323,$W$1)),"")</f>
        <v/>
      </c>
      <c r="Z321" s="43" t="str">
        <f>IF($I321&lt;F$14,MIN(Payline!M$5/10,COUNTIF(M319:M321,$W$1))+MIN(Payline!M$4/10,COUNTIF(M320:M322,$W$1))+MIN(Payline!M$3/10,COUNTIF(M321:M323,$W$1)),"")</f>
        <v/>
      </c>
      <c r="AA321" s="43" t="str">
        <f>IF($I321&lt;G$14,MIN(Payline!N$5/10,COUNTIF(N319:N321,$W$1))+MIN(Payline!N$4/10,COUNTIF(N320:N322,$W$1))+MIN(Payline!N$3/10,COUNTIF(N321:N323,$W$1)),"")</f>
        <v/>
      </c>
      <c r="AB321" s="46">
        <v>317</v>
      </c>
      <c r="AC321" s="43" t="str">
        <f>IF($I321&lt;C$14,MIN(Payline!J$5/10,COUNTIF(J319:J321,$AC$1))+MIN(Payline!J$4/10,COUNTIF(J320:J322,$AC$1))+MIN(Payline!J$3/10,COUNTIF(J321:J323,$AC$1)),"")</f>
        <v/>
      </c>
      <c r="AD321" s="43" t="str">
        <f>IF($I321&lt;D$14,MIN(Payline!K$5/10,COUNTIF(K319:K321,$AC$1))+MIN(Payline!K$4/10,COUNTIF(K320:K322,$AC$1))+MIN(Payline!K$3/10,COUNTIF(K321:K323,$AC$1)),"")</f>
        <v/>
      </c>
      <c r="AE321" s="43" t="str">
        <f>IF($I321&lt;E$14,MIN(Payline!L$5/10,COUNTIF(L319:L321,$AC$1))+MIN(Payline!L$4/10,COUNTIF(L320:L322,$AC$1))+MIN(Payline!L$3/10,COUNTIF(L321:L323,$AC$1)),"")</f>
        <v/>
      </c>
      <c r="AF321" s="43" t="str">
        <f>IF($I321&lt;F$14,MIN(Payline!M$5/10,COUNTIF(M319:M321,$AC$1))+MIN(Payline!M$4/10,COUNTIF(M320:M322,$AC$1))+MIN(Payline!M$3/10,COUNTIF(M321:M323,$AC$1)),"")</f>
        <v/>
      </c>
      <c r="AG321" s="43" t="str">
        <f>IF($I321&lt;G$14,MIN(Payline!N$5/10,COUNTIF(N319:N321,$AC$1))+MIN(Payline!N$4/10,COUNTIF(N320:N322,$AC$1))+MIN(Payline!N$3/10,COUNTIF(N321:N323,$AC$1)),"")</f>
        <v/>
      </c>
      <c r="AH321" s="46">
        <v>317</v>
      </c>
      <c r="AI321" s="43" t="str">
        <f>IF($I321&lt;C$14,MIN(Payline!J$5/10,COUNTIF(J319:J321,$AI$1))+MIN(Payline!J$4/10,COUNTIF(J320:J322,$AI$1))+MIN(Payline!J$3/10,COUNTIF(J321:J323,$AI$1)),"")</f>
        <v/>
      </c>
      <c r="AJ321" s="43" t="str">
        <f>IF($I321&lt;D$14,MIN(Payline!K$5/10,COUNTIF(K319:K321,$AI$1))+MIN(Payline!K$4/10,COUNTIF(K320:K322,$AI$1))+MIN(Payline!K$3/10,COUNTIF(K321:K323,$AI$1)),"")</f>
        <v/>
      </c>
      <c r="AK321" s="43" t="str">
        <f>IF($I321&lt;E$14,MIN(Payline!L$5/10,COUNTIF(L319:L321,$AI$1))+MIN(Payline!L$4/10,COUNTIF(L320:L322,$AI$1))+MIN(Payline!L$3/10,COUNTIF(L321:L323,$AI$1)),"")</f>
        <v/>
      </c>
      <c r="AL321" s="43" t="str">
        <f>IF($I321&lt;F$14,MIN(Payline!M$5/10,COUNTIF(M319:M321,$AI$1))+MIN(Payline!M$4/10,COUNTIF(M320:M322,$AI$1))+MIN(Payline!M$3/10,COUNTIF(M321:M323,$AI$1)),"")</f>
        <v/>
      </c>
      <c r="AM321" s="43" t="str">
        <f>IF($I321&lt;G$14,MIN(Payline!N$5/10,COUNTIF(N319:N321,$AI$1))+MIN(Payline!N$4/10,COUNTIF(N320:N322,$AI$1))+MIN(Payline!N$3/10,COUNTIF(N321:N323,$AI$1)),"")</f>
        <v/>
      </c>
      <c r="AN321" s="46">
        <v>317</v>
      </c>
      <c r="AO321" s="43" t="str">
        <f>IF($I321&lt;C$14,MIN(Payline!J$5/10,COUNTIF(J319:J321,$AO$1))+MIN(Payline!J$4/10,COUNTIF(J320:J322,$AO$1))+MIN(Payline!J$3/10,COUNTIF(J321:J323,$AO$1)),"")</f>
        <v/>
      </c>
      <c r="AP321" s="43" t="str">
        <f>IF($I321&lt;D$14,MIN(Payline!K$5/10,COUNTIF(K319:K321,$AO$1))+MIN(Payline!K$4/10,COUNTIF(K320:K322,$AO$1))+MIN(Payline!K$3/10,COUNTIF(K321:K323,$AO$1)),"")</f>
        <v/>
      </c>
      <c r="AQ321" s="43" t="str">
        <f>IF($I321&lt;E$14,MIN(Payline!L$5/10,COUNTIF(L319:L321,$AO$1))+MIN(Payline!L$4/10,COUNTIF(L320:L322,$AO$1))+MIN(Payline!L$3/10,COUNTIF(L321:L323,$AO$1)),"")</f>
        <v/>
      </c>
      <c r="AR321" s="43" t="str">
        <f>IF($I321&lt;F$14,MIN(Payline!M$5/10,COUNTIF(M319:M321,$AO$1))+MIN(Payline!M$4/10,COUNTIF(M320:M322,$AO$1))+MIN(Payline!M$3/10,COUNTIF(M321:M323,$AO$1)),"")</f>
        <v/>
      </c>
      <c r="AS321" s="43" t="str">
        <f>IF($I321&lt;G$14,MIN(Payline!N$5/10,COUNTIF(N319:N321,$AO$1))+MIN(Payline!N$4/10,COUNTIF(N320:N322,$AO$1))+MIN(Payline!N$3/10,COUNTIF(N321:N323,$AO$1)),"")</f>
        <v/>
      </c>
      <c r="AT321" s="46">
        <v>317</v>
      </c>
      <c r="AU321" s="43" t="str">
        <f>IF($I321&lt;C$14,MIN(Payline!J$5/10,COUNTIF(J319:J321,$AU$1))+MIN(Payline!J$4/10,COUNTIF(J320:J322,$AU$1))+MIN(Payline!J$3/10,COUNTIF(J321:J323,$AU$1)),"")</f>
        <v/>
      </c>
      <c r="AV321" s="43" t="str">
        <f>IF($I321&lt;D$14,MIN(Payline!K$5/10,COUNTIF(K319:K321,$AU$1))+MIN(Payline!K$4/10,COUNTIF(K320:K322,$AU$1))+MIN(Payline!K$3/10,COUNTIF(K321:K323,$AU$1)),"")</f>
        <v/>
      </c>
      <c r="AW321" s="43" t="str">
        <f>IF($I321&lt;E$14,MIN(Payline!L$5/10,COUNTIF(L319:L321,$AU$1))+MIN(Payline!L$4/10,COUNTIF(L320:L322,$AU$1))+MIN(Payline!L$3/10,COUNTIF(L321:L323,$AU$1)),"")</f>
        <v/>
      </c>
      <c r="AX321" s="43" t="str">
        <f>IF($I321&lt;F$14,MIN(Payline!M$5/10,COUNTIF(M319:M321,$AU$1))+MIN(Payline!M$4/10,COUNTIF(M320:M322,$AU$1))+MIN(Payline!M$3/10,COUNTIF(M321:M323,$AU$1)),"")</f>
        <v/>
      </c>
      <c r="AY321" s="43" t="str">
        <f>IF($I321&lt;G$14,MIN(Payline!N$5/10,COUNTIF(N319:N321,$AU$1))+MIN(Payline!N$4/10,COUNTIF(N320:N322,$AU$1))+MIN(Payline!N$3/10,COUNTIF(N321:N323,$AU$1)),"")</f>
        <v/>
      </c>
      <c r="AZ321" s="46">
        <v>317</v>
      </c>
      <c r="BA321" s="43" t="str">
        <f>IF($I321&lt;C$14,MIN(Payline!J$5/10,COUNTIF(J319:J321,$BA$1))+MIN(Payline!J$4/10,COUNTIF(J320:J322,$BA$1))+MIN(Payline!J$3/10,COUNTIF(J321:J323,$BA$1)),"")</f>
        <v/>
      </c>
      <c r="BB321" s="43" t="str">
        <f>IF($I321&lt;D$14,MIN(Payline!K$5/10,COUNTIF(K319:K321,$BA$1))+MIN(Payline!K$4/10,COUNTIF(K320:K322,$BA$1))+MIN(Payline!K$3/10,COUNTIF(K321:K323,$BA$1)),"")</f>
        <v/>
      </c>
      <c r="BC321" s="43" t="str">
        <f>IF($I321&lt;E$14,MIN(Payline!L$5/10,COUNTIF(L319:L321,$BA$1))+MIN(Payline!L$4/10,COUNTIF(L320:L322,$BA$1))+MIN(Payline!L$3/10,COUNTIF(L321:L323,$BA$1)),"")</f>
        <v/>
      </c>
      <c r="BD321" s="43" t="str">
        <f>IF($I321&lt;F$14,MIN(Payline!M$5/10,COUNTIF(M319:M321,$BA$1))+MIN(Payline!M$4/10,COUNTIF(M320:M322,$BA$1))+MIN(Payline!M$3/10,COUNTIF(M321:M323,$BA$1)),"")</f>
        <v/>
      </c>
      <c r="BE321" s="43" t="str">
        <f>IF($I321&lt;G$14,MIN(Payline!N$5/10,COUNTIF(N319:N321,$BA$1))+MIN(Payline!N$4/10,COUNTIF(N320:N322,$BA$1))+MIN(Payline!N$3/10,COUNTIF(N321:N323,$BA$1)),"")</f>
        <v/>
      </c>
      <c r="BF321" s="46">
        <v>317</v>
      </c>
      <c r="BG321" s="43" t="str">
        <f>IF($I321&lt;C$14,MIN(Payline!J$5/10,COUNTIF(J319:J321,$BG$1))+MIN(Payline!J$4/10,COUNTIF(J320:J322,$BG$1))+MIN(Payline!J$3/10,COUNTIF(J321:J323,$BG$1)),"")</f>
        <v/>
      </c>
      <c r="BH321" s="43" t="str">
        <f>IF($I321&lt;D$14,MIN(Payline!K$5/10,COUNTIF(K319:K321,$BG$1))+MIN(Payline!K$4/10,COUNTIF(K320:K322,$BG$1))+MIN(Payline!K$3/10,COUNTIF(K321:K323,$BG$1)),"")</f>
        <v/>
      </c>
      <c r="BI321" s="43" t="str">
        <f>IF($I321&lt;E$14,MIN(Payline!L$5/10,COUNTIF(L319:L321,$BG$1))+MIN(Payline!L$4/10,COUNTIF(L320:L322,$BG$1))+MIN(Payline!L$3/10,COUNTIF(L321:L323,$BG$1)),"")</f>
        <v/>
      </c>
      <c r="BJ321" s="43" t="str">
        <f>IF($I321&lt;F$14,MIN(Payline!M$5/10,COUNTIF(M319:M321,$BG$1))+MIN(Payline!M$4/10,COUNTIF(M320:M322,$BG$1))+MIN(Payline!M$3/10,COUNTIF(M321:M323,$BG$1)),"")</f>
        <v/>
      </c>
      <c r="BK321" s="43" t="str">
        <f>IF($I321&lt;G$14,MIN(Payline!N$5/10,COUNTIF(N319:N321,$BG$1))+MIN(Payline!N$4/10,COUNTIF(N320:N322,$BG$1))+MIN(Payline!N$3/10,COUNTIF(N321:N323,$BG$1)),"")</f>
        <v/>
      </c>
      <c r="BL321" s="46">
        <v>317</v>
      </c>
      <c r="BM321" s="43" t="str">
        <f>IF($I321&lt;C$14,MIN(Payline!J$5/10,COUNTIF(J319:J321,$BM$1))+MIN(Payline!J$4/10,COUNTIF(J320:J322,$BM$1))+MIN(Payline!J$3/10,COUNTIF(J321:J323,$BM$1)),"")</f>
        <v/>
      </c>
      <c r="BN321" s="43" t="str">
        <f>IF($I321&lt;D$14,MIN(Payline!K$5/10,COUNTIF(K319:K321,$BM$1))+MIN(Payline!K$4/10,COUNTIF(K320:K322,$BM$1))+MIN(Payline!K$3/10,COUNTIF(K321:K323,$BM$1)),"")</f>
        <v/>
      </c>
      <c r="BO321" s="43" t="str">
        <f>IF($I321&lt;E$14,MIN(Payline!L$5/10,COUNTIF(L319:L321,$BM$1))+MIN(Payline!L$4/10,COUNTIF(L320:L322,$BM$1))+MIN(Payline!L$3/10,COUNTIF(L321:L323,$BM$1)),"")</f>
        <v/>
      </c>
      <c r="BP321" s="43" t="str">
        <f>IF($I321&lt;F$14,MIN(Payline!M$5/10,COUNTIF(M319:M321,$BM$1))+MIN(Payline!M$4/10,COUNTIF(M320:M322,$BM$1))+MIN(Payline!M$3/10,COUNTIF(M321:M323,$BM$1)),"")</f>
        <v/>
      </c>
      <c r="BQ321" s="161" t="str">
        <f>IF($I321&lt;G$14,MIN(Payline!N$5/10,COUNTIF(N319:N321,$BM$1))+MIN(Payline!N$4/10,COUNTIF(N320:N322,$BM$1))+MIN(Payline!N$3/10,COUNTIF(N321:N323,$BM$1)),"")</f>
        <v/>
      </c>
    </row>
    <row r="322" spans="9:69">
      <c r="I322" s="84">
        <v>318</v>
      </c>
      <c r="J322" s="83"/>
      <c r="K322" s="83"/>
      <c r="L322" s="83"/>
      <c r="M322" s="83"/>
      <c r="N322" s="83"/>
      <c r="P322" s="46">
        <v>318</v>
      </c>
      <c r="Q322" s="43" t="str">
        <f>IF($I322&lt;C$14,MIN(Payline!J$5/10,COUNTIF(J320:J322,$Q$1))+MIN(Payline!J$4/10,COUNTIF(J321:J323,$Q$1))+MIN(Payline!J$3/10,COUNTIF(J322:J324,$Q$1)),"")</f>
        <v/>
      </c>
      <c r="R322" s="43" t="str">
        <f>IF($I322&lt;D$14,MIN(Payline!K$5/10,COUNTIF(K320:K322,$Q$1))+MIN(Payline!K$4/10,COUNTIF(K321:K323,$Q$1))+MIN(Payline!K$3/10,COUNTIF(K322:K324,$Q$1)),"")</f>
        <v/>
      </c>
      <c r="S322" s="43" t="str">
        <f>IF($I322&lt;E$14,MIN(Payline!L$5/10,COUNTIF(L320:L322,$Q$1))+MIN(Payline!L$4/10,COUNTIF(L321:L323,$Q$1))+MIN(Payline!L$3/10,COUNTIF(L322:L324,$Q$1)),"")</f>
        <v/>
      </c>
      <c r="T322" s="43" t="str">
        <f>IF($I322&lt;F$14,MIN(Payline!M$5/10,COUNTIF(M320:M322,$Q$1))+MIN(Payline!M$4/10,COUNTIF(M321:M323,$Q$1))+MIN(Payline!M$3/10,COUNTIF(M322:M324,$Q$1)),"")</f>
        <v/>
      </c>
      <c r="U322" s="43" t="str">
        <f>IF($I322&lt;G$14,MIN(Payline!N$5/10,COUNTIF(N320:N322,$Q$1))+MIN(Payline!N$4/10,COUNTIF(N321:N323,$Q$1))+MIN(Payline!N$3/10,COUNTIF(N322:N324,$Q$1)),"")</f>
        <v/>
      </c>
      <c r="V322" s="46">
        <v>318</v>
      </c>
      <c r="W322" s="43" t="str">
        <f>IF($I322&lt;C$14,MIN(Payline!J$5/10,COUNTIF(J320:J322,$W$1))+MIN(Payline!J$4/10,COUNTIF(J321:J323,$W$1))+MIN(Payline!J$3/10,COUNTIF(J322:J324,$W$1)),"")</f>
        <v/>
      </c>
      <c r="X322" s="43" t="str">
        <f>IF($I322&lt;D$14,MIN(Payline!K$5/10,COUNTIF(K320:K322,$W$1))+MIN(Payline!K$4/10,COUNTIF(K321:K323,$W$1))+MIN(Payline!K$3/10,COUNTIF(K322:K324,$W$1)),"")</f>
        <v/>
      </c>
      <c r="Y322" s="43" t="str">
        <f>IF($I322&lt;E$14,MIN(Payline!L$5/10,COUNTIF(L320:L322,$W$1))+MIN(Payline!L$4/10,COUNTIF(L321:L323,$W$1))+MIN(Payline!L$3/10,COUNTIF(L322:L324,$W$1)),"")</f>
        <v/>
      </c>
      <c r="Z322" s="43" t="str">
        <f>IF($I322&lt;F$14,MIN(Payline!M$5/10,COUNTIF(M320:M322,$W$1))+MIN(Payline!M$4/10,COUNTIF(M321:M323,$W$1))+MIN(Payline!M$3/10,COUNTIF(M322:M324,$W$1)),"")</f>
        <v/>
      </c>
      <c r="AA322" s="43" t="str">
        <f>IF($I322&lt;G$14,MIN(Payline!N$5/10,COUNTIF(N320:N322,$W$1))+MIN(Payline!N$4/10,COUNTIF(N321:N323,$W$1))+MIN(Payline!N$3/10,COUNTIF(N322:N324,$W$1)),"")</f>
        <v/>
      </c>
      <c r="AB322" s="46">
        <v>318</v>
      </c>
      <c r="AC322" s="43" t="str">
        <f>IF($I322&lt;C$14,MIN(Payline!J$5/10,COUNTIF(J320:J322,$AC$1))+MIN(Payline!J$4/10,COUNTIF(J321:J323,$AC$1))+MIN(Payline!J$3/10,COUNTIF(J322:J324,$AC$1)),"")</f>
        <v/>
      </c>
      <c r="AD322" s="43" t="str">
        <f>IF($I322&lt;D$14,MIN(Payline!K$5/10,COUNTIF(K320:K322,$AC$1))+MIN(Payline!K$4/10,COUNTIF(K321:K323,$AC$1))+MIN(Payline!K$3/10,COUNTIF(K322:K324,$AC$1)),"")</f>
        <v/>
      </c>
      <c r="AE322" s="43" t="str">
        <f>IF($I322&lt;E$14,MIN(Payline!L$5/10,COUNTIF(L320:L322,$AC$1))+MIN(Payline!L$4/10,COUNTIF(L321:L323,$AC$1))+MIN(Payline!L$3/10,COUNTIF(L322:L324,$AC$1)),"")</f>
        <v/>
      </c>
      <c r="AF322" s="43" t="str">
        <f>IF($I322&lt;F$14,MIN(Payline!M$5/10,COUNTIF(M320:M322,$AC$1))+MIN(Payline!M$4/10,COUNTIF(M321:M323,$AC$1))+MIN(Payline!M$3/10,COUNTIF(M322:M324,$AC$1)),"")</f>
        <v/>
      </c>
      <c r="AG322" s="43" t="str">
        <f>IF($I322&lt;G$14,MIN(Payline!N$5/10,COUNTIF(N320:N322,$AC$1))+MIN(Payline!N$4/10,COUNTIF(N321:N323,$AC$1))+MIN(Payline!N$3/10,COUNTIF(N322:N324,$AC$1)),"")</f>
        <v/>
      </c>
      <c r="AH322" s="46">
        <v>318</v>
      </c>
      <c r="AI322" s="43" t="str">
        <f>IF($I322&lt;C$14,MIN(Payline!J$5/10,COUNTIF(J320:J322,$AI$1))+MIN(Payline!J$4/10,COUNTIF(J321:J323,$AI$1))+MIN(Payline!J$3/10,COUNTIF(J322:J324,$AI$1)),"")</f>
        <v/>
      </c>
      <c r="AJ322" s="43" t="str">
        <f>IF($I322&lt;D$14,MIN(Payline!K$5/10,COUNTIF(K320:K322,$AI$1))+MIN(Payline!K$4/10,COUNTIF(K321:K323,$AI$1))+MIN(Payline!K$3/10,COUNTIF(K322:K324,$AI$1)),"")</f>
        <v/>
      </c>
      <c r="AK322" s="43" t="str">
        <f>IF($I322&lt;E$14,MIN(Payline!L$5/10,COUNTIF(L320:L322,$AI$1))+MIN(Payline!L$4/10,COUNTIF(L321:L323,$AI$1))+MIN(Payline!L$3/10,COUNTIF(L322:L324,$AI$1)),"")</f>
        <v/>
      </c>
      <c r="AL322" s="43" t="str">
        <f>IF($I322&lt;F$14,MIN(Payline!M$5/10,COUNTIF(M320:M322,$AI$1))+MIN(Payline!M$4/10,COUNTIF(M321:M323,$AI$1))+MIN(Payline!M$3/10,COUNTIF(M322:M324,$AI$1)),"")</f>
        <v/>
      </c>
      <c r="AM322" s="43" t="str">
        <f>IF($I322&lt;G$14,MIN(Payline!N$5/10,COUNTIF(N320:N322,$AI$1))+MIN(Payline!N$4/10,COUNTIF(N321:N323,$AI$1))+MIN(Payline!N$3/10,COUNTIF(N322:N324,$AI$1)),"")</f>
        <v/>
      </c>
      <c r="AN322" s="46">
        <v>318</v>
      </c>
      <c r="AO322" s="43" t="str">
        <f>IF($I322&lt;C$14,MIN(Payline!J$5/10,COUNTIF(J320:J322,$AO$1))+MIN(Payline!J$4/10,COUNTIF(J321:J323,$AO$1))+MIN(Payline!J$3/10,COUNTIF(J322:J324,$AO$1)),"")</f>
        <v/>
      </c>
      <c r="AP322" s="43" t="str">
        <f>IF($I322&lt;D$14,MIN(Payline!K$5/10,COUNTIF(K320:K322,$AO$1))+MIN(Payline!K$4/10,COUNTIF(K321:K323,$AO$1))+MIN(Payline!K$3/10,COUNTIF(K322:K324,$AO$1)),"")</f>
        <v/>
      </c>
      <c r="AQ322" s="43" t="str">
        <f>IF($I322&lt;E$14,MIN(Payline!L$5/10,COUNTIF(L320:L322,$AO$1))+MIN(Payline!L$4/10,COUNTIF(L321:L323,$AO$1))+MIN(Payline!L$3/10,COUNTIF(L322:L324,$AO$1)),"")</f>
        <v/>
      </c>
      <c r="AR322" s="43" t="str">
        <f>IF($I322&lt;F$14,MIN(Payline!M$5/10,COUNTIF(M320:M322,$AO$1))+MIN(Payline!M$4/10,COUNTIF(M321:M323,$AO$1))+MIN(Payline!M$3/10,COUNTIF(M322:M324,$AO$1)),"")</f>
        <v/>
      </c>
      <c r="AS322" s="43" t="str">
        <f>IF($I322&lt;G$14,MIN(Payline!N$5/10,COUNTIF(N320:N322,$AO$1))+MIN(Payline!N$4/10,COUNTIF(N321:N323,$AO$1))+MIN(Payline!N$3/10,COUNTIF(N322:N324,$AO$1)),"")</f>
        <v/>
      </c>
      <c r="AT322" s="46">
        <v>318</v>
      </c>
      <c r="AU322" s="43" t="str">
        <f>IF($I322&lt;C$14,MIN(Payline!J$5/10,COUNTIF(J320:J322,$AU$1))+MIN(Payline!J$4/10,COUNTIF(J321:J323,$AU$1))+MIN(Payline!J$3/10,COUNTIF(J322:J324,$AU$1)),"")</f>
        <v/>
      </c>
      <c r="AV322" s="43" t="str">
        <f>IF($I322&lt;D$14,MIN(Payline!K$5/10,COUNTIF(K320:K322,$AU$1))+MIN(Payline!K$4/10,COUNTIF(K321:K323,$AU$1))+MIN(Payline!K$3/10,COUNTIF(K322:K324,$AU$1)),"")</f>
        <v/>
      </c>
      <c r="AW322" s="43" t="str">
        <f>IF($I322&lt;E$14,MIN(Payline!L$5/10,COUNTIF(L320:L322,$AU$1))+MIN(Payline!L$4/10,COUNTIF(L321:L323,$AU$1))+MIN(Payline!L$3/10,COUNTIF(L322:L324,$AU$1)),"")</f>
        <v/>
      </c>
      <c r="AX322" s="43" t="str">
        <f>IF($I322&lt;F$14,MIN(Payline!M$5/10,COUNTIF(M320:M322,$AU$1))+MIN(Payline!M$4/10,COUNTIF(M321:M323,$AU$1))+MIN(Payline!M$3/10,COUNTIF(M322:M324,$AU$1)),"")</f>
        <v/>
      </c>
      <c r="AY322" s="43" t="str">
        <f>IF($I322&lt;G$14,MIN(Payline!N$5/10,COUNTIF(N320:N322,$AU$1))+MIN(Payline!N$4/10,COUNTIF(N321:N323,$AU$1))+MIN(Payline!N$3/10,COUNTIF(N322:N324,$AU$1)),"")</f>
        <v/>
      </c>
      <c r="AZ322" s="46">
        <v>318</v>
      </c>
      <c r="BA322" s="43" t="str">
        <f>IF($I322&lt;C$14,MIN(Payline!J$5/10,COUNTIF(J320:J322,$BA$1))+MIN(Payline!J$4/10,COUNTIF(J321:J323,$BA$1))+MIN(Payline!J$3/10,COUNTIF(J322:J324,$BA$1)),"")</f>
        <v/>
      </c>
      <c r="BB322" s="43" t="str">
        <f>IF($I322&lt;D$14,MIN(Payline!K$5/10,COUNTIF(K320:K322,$BA$1))+MIN(Payline!K$4/10,COUNTIF(K321:K323,$BA$1))+MIN(Payline!K$3/10,COUNTIF(K322:K324,$BA$1)),"")</f>
        <v/>
      </c>
      <c r="BC322" s="43" t="str">
        <f>IF($I322&lt;E$14,MIN(Payline!L$5/10,COUNTIF(L320:L322,$BA$1))+MIN(Payline!L$4/10,COUNTIF(L321:L323,$BA$1))+MIN(Payline!L$3/10,COUNTIF(L322:L324,$BA$1)),"")</f>
        <v/>
      </c>
      <c r="BD322" s="43" t="str">
        <f>IF($I322&lt;F$14,MIN(Payline!M$5/10,COUNTIF(M320:M322,$BA$1))+MIN(Payline!M$4/10,COUNTIF(M321:M323,$BA$1))+MIN(Payline!M$3/10,COUNTIF(M322:M324,$BA$1)),"")</f>
        <v/>
      </c>
      <c r="BE322" s="43" t="str">
        <f>IF($I322&lt;G$14,MIN(Payline!N$5/10,COUNTIF(N320:N322,$BA$1))+MIN(Payline!N$4/10,COUNTIF(N321:N323,$BA$1))+MIN(Payline!N$3/10,COUNTIF(N322:N324,$BA$1)),"")</f>
        <v/>
      </c>
      <c r="BF322" s="46">
        <v>318</v>
      </c>
      <c r="BG322" s="43" t="str">
        <f>IF($I322&lt;C$14,MIN(Payline!J$5/10,COUNTIF(J320:J322,$BG$1))+MIN(Payline!J$4/10,COUNTIF(J321:J323,$BG$1))+MIN(Payline!J$3/10,COUNTIF(J322:J324,$BG$1)),"")</f>
        <v/>
      </c>
      <c r="BH322" s="43" t="str">
        <f>IF($I322&lt;D$14,MIN(Payline!K$5/10,COUNTIF(K320:K322,$BG$1))+MIN(Payline!K$4/10,COUNTIF(K321:K323,$BG$1))+MIN(Payline!K$3/10,COUNTIF(K322:K324,$BG$1)),"")</f>
        <v/>
      </c>
      <c r="BI322" s="43" t="str">
        <f>IF($I322&lt;E$14,MIN(Payline!L$5/10,COUNTIF(L320:L322,$BG$1))+MIN(Payline!L$4/10,COUNTIF(L321:L323,$BG$1))+MIN(Payline!L$3/10,COUNTIF(L322:L324,$BG$1)),"")</f>
        <v/>
      </c>
      <c r="BJ322" s="43" t="str">
        <f>IF($I322&lt;F$14,MIN(Payline!M$5/10,COUNTIF(M320:M322,$BG$1))+MIN(Payline!M$4/10,COUNTIF(M321:M323,$BG$1))+MIN(Payline!M$3/10,COUNTIF(M322:M324,$BG$1)),"")</f>
        <v/>
      </c>
      <c r="BK322" s="43" t="str">
        <f>IF($I322&lt;G$14,MIN(Payline!N$5/10,COUNTIF(N320:N322,$BG$1))+MIN(Payline!N$4/10,COUNTIF(N321:N323,$BG$1))+MIN(Payline!N$3/10,COUNTIF(N322:N324,$BG$1)),"")</f>
        <v/>
      </c>
      <c r="BL322" s="46">
        <v>318</v>
      </c>
      <c r="BM322" s="43" t="str">
        <f>IF($I322&lt;C$14,MIN(Payline!J$5/10,COUNTIF(J320:J322,$BM$1))+MIN(Payline!J$4/10,COUNTIF(J321:J323,$BM$1))+MIN(Payline!J$3/10,COUNTIF(J322:J324,$BM$1)),"")</f>
        <v/>
      </c>
      <c r="BN322" s="43" t="str">
        <f>IF($I322&lt;D$14,MIN(Payline!K$5/10,COUNTIF(K320:K322,$BM$1))+MIN(Payline!K$4/10,COUNTIF(K321:K323,$BM$1))+MIN(Payline!K$3/10,COUNTIF(K322:K324,$BM$1)),"")</f>
        <v/>
      </c>
      <c r="BO322" s="43" t="str">
        <f>IF($I322&lt;E$14,MIN(Payline!L$5/10,COUNTIF(L320:L322,$BM$1))+MIN(Payline!L$4/10,COUNTIF(L321:L323,$BM$1))+MIN(Payline!L$3/10,COUNTIF(L322:L324,$BM$1)),"")</f>
        <v/>
      </c>
      <c r="BP322" s="43" t="str">
        <f>IF($I322&lt;F$14,MIN(Payline!M$5/10,COUNTIF(M320:M322,$BM$1))+MIN(Payline!M$4/10,COUNTIF(M321:M323,$BM$1))+MIN(Payline!M$3/10,COUNTIF(M322:M324,$BM$1)),"")</f>
        <v/>
      </c>
      <c r="BQ322" s="161" t="str">
        <f>IF($I322&lt;G$14,MIN(Payline!N$5/10,COUNTIF(N320:N322,$BM$1))+MIN(Payline!N$4/10,COUNTIF(N321:N323,$BM$1))+MIN(Payline!N$3/10,COUNTIF(N322:N324,$BM$1)),"")</f>
        <v/>
      </c>
    </row>
    <row r="323" spans="9:69">
      <c r="I323" s="84">
        <v>319</v>
      </c>
      <c r="J323" s="83"/>
      <c r="K323" s="83"/>
      <c r="L323" s="83"/>
      <c r="M323" s="83"/>
      <c r="N323" s="83"/>
      <c r="P323" s="46">
        <v>319</v>
      </c>
      <c r="Q323" s="43" t="str">
        <f>IF($I323&lt;C$14,MIN(Payline!J$5/10,COUNTIF(J321:J323,$Q$1))+MIN(Payline!J$4/10,COUNTIF(J322:J324,$Q$1))+MIN(Payline!J$3/10,COUNTIF(J323:J325,$Q$1)),"")</f>
        <v/>
      </c>
      <c r="R323" s="43" t="str">
        <f>IF($I323&lt;D$14,MIN(Payline!K$5/10,COUNTIF(K321:K323,$Q$1))+MIN(Payline!K$4/10,COUNTIF(K322:K324,$Q$1))+MIN(Payline!K$3/10,COUNTIF(K323:K325,$Q$1)),"")</f>
        <v/>
      </c>
      <c r="S323" s="43" t="str">
        <f>IF($I323&lt;E$14,MIN(Payline!L$5/10,COUNTIF(L321:L323,$Q$1))+MIN(Payline!L$4/10,COUNTIF(L322:L324,$Q$1))+MIN(Payline!L$3/10,COUNTIF(L323:L325,$Q$1)),"")</f>
        <v/>
      </c>
      <c r="T323" s="43" t="str">
        <f>IF($I323&lt;F$14,MIN(Payline!M$5/10,COUNTIF(M321:M323,$Q$1))+MIN(Payline!M$4/10,COUNTIF(M322:M324,$Q$1))+MIN(Payline!M$3/10,COUNTIF(M323:M325,$Q$1)),"")</f>
        <v/>
      </c>
      <c r="U323" s="43" t="str">
        <f>IF($I323&lt;G$14,MIN(Payline!N$5/10,COUNTIF(N321:N323,$Q$1))+MIN(Payline!N$4/10,COUNTIF(N322:N324,$Q$1))+MIN(Payline!N$3/10,COUNTIF(N323:N325,$Q$1)),"")</f>
        <v/>
      </c>
      <c r="V323" s="46">
        <v>319</v>
      </c>
      <c r="W323" s="43" t="str">
        <f>IF($I323&lt;C$14,MIN(Payline!J$5/10,COUNTIF(J321:J323,$W$1))+MIN(Payline!J$4/10,COUNTIF(J322:J324,$W$1))+MIN(Payline!J$3/10,COUNTIF(J323:J325,$W$1)),"")</f>
        <v/>
      </c>
      <c r="X323" s="43" t="str">
        <f>IF($I323&lt;D$14,MIN(Payline!K$5/10,COUNTIF(K321:K323,$W$1))+MIN(Payline!K$4/10,COUNTIF(K322:K324,$W$1))+MIN(Payline!K$3/10,COUNTIF(K323:K325,$W$1)),"")</f>
        <v/>
      </c>
      <c r="Y323" s="43" t="str">
        <f>IF($I323&lt;E$14,MIN(Payline!L$5/10,COUNTIF(L321:L323,$W$1))+MIN(Payline!L$4/10,COUNTIF(L322:L324,$W$1))+MIN(Payline!L$3/10,COUNTIF(L323:L325,$W$1)),"")</f>
        <v/>
      </c>
      <c r="Z323" s="43" t="str">
        <f>IF($I323&lt;F$14,MIN(Payline!M$5/10,COUNTIF(M321:M323,$W$1))+MIN(Payline!M$4/10,COUNTIF(M322:M324,$W$1))+MIN(Payline!M$3/10,COUNTIF(M323:M325,$W$1)),"")</f>
        <v/>
      </c>
      <c r="AA323" s="43" t="str">
        <f>IF($I323&lt;G$14,MIN(Payline!N$5/10,COUNTIF(N321:N323,$W$1))+MIN(Payline!N$4/10,COUNTIF(N322:N324,$W$1))+MIN(Payline!N$3/10,COUNTIF(N323:N325,$W$1)),"")</f>
        <v/>
      </c>
      <c r="AB323" s="46">
        <v>319</v>
      </c>
      <c r="AC323" s="43" t="str">
        <f>IF($I323&lt;C$14,MIN(Payline!J$5/10,COUNTIF(J321:J323,$AC$1))+MIN(Payline!J$4/10,COUNTIF(J322:J324,$AC$1))+MIN(Payline!J$3/10,COUNTIF(J323:J325,$AC$1)),"")</f>
        <v/>
      </c>
      <c r="AD323" s="43" t="str">
        <f>IF($I323&lt;D$14,MIN(Payline!K$5/10,COUNTIF(K321:K323,$AC$1))+MIN(Payline!K$4/10,COUNTIF(K322:K324,$AC$1))+MIN(Payline!K$3/10,COUNTIF(K323:K325,$AC$1)),"")</f>
        <v/>
      </c>
      <c r="AE323" s="43" t="str">
        <f>IF($I323&lt;E$14,MIN(Payline!L$5/10,COUNTIF(L321:L323,$AC$1))+MIN(Payline!L$4/10,COUNTIF(L322:L324,$AC$1))+MIN(Payline!L$3/10,COUNTIF(L323:L325,$AC$1)),"")</f>
        <v/>
      </c>
      <c r="AF323" s="43" t="str">
        <f>IF($I323&lt;F$14,MIN(Payline!M$5/10,COUNTIF(M321:M323,$AC$1))+MIN(Payline!M$4/10,COUNTIF(M322:M324,$AC$1))+MIN(Payline!M$3/10,COUNTIF(M323:M325,$AC$1)),"")</f>
        <v/>
      </c>
      <c r="AG323" s="43" t="str">
        <f>IF($I323&lt;G$14,MIN(Payline!N$5/10,COUNTIF(N321:N323,$AC$1))+MIN(Payline!N$4/10,COUNTIF(N322:N324,$AC$1))+MIN(Payline!N$3/10,COUNTIF(N323:N325,$AC$1)),"")</f>
        <v/>
      </c>
      <c r="AH323" s="46">
        <v>319</v>
      </c>
      <c r="AI323" s="43" t="str">
        <f>IF($I323&lt;C$14,MIN(Payline!J$5/10,COUNTIF(J321:J323,$AI$1))+MIN(Payline!J$4/10,COUNTIF(J322:J324,$AI$1))+MIN(Payline!J$3/10,COUNTIF(J323:J325,$AI$1)),"")</f>
        <v/>
      </c>
      <c r="AJ323" s="43" t="str">
        <f>IF($I323&lt;D$14,MIN(Payline!K$5/10,COUNTIF(K321:K323,$AI$1))+MIN(Payline!K$4/10,COUNTIF(K322:K324,$AI$1))+MIN(Payline!K$3/10,COUNTIF(K323:K325,$AI$1)),"")</f>
        <v/>
      </c>
      <c r="AK323" s="43" t="str">
        <f>IF($I323&lt;E$14,MIN(Payline!L$5/10,COUNTIF(L321:L323,$AI$1))+MIN(Payline!L$4/10,COUNTIF(L322:L324,$AI$1))+MIN(Payline!L$3/10,COUNTIF(L323:L325,$AI$1)),"")</f>
        <v/>
      </c>
      <c r="AL323" s="43" t="str">
        <f>IF($I323&lt;F$14,MIN(Payline!M$5/10,COUNTIF(M321:M323,$AI$1))+MIN(Payline!M$4/10,COUNTIF(M322:M324,$AI$1))+MIN(Payline!M$3/10,COUNTIF(M323:M325,$AI$1)),"")</f>
        <v/>
      </c>
      <c r="AM323" s="43" t="str">
        <f>IF($I323&lt;G$14,MIN(Payline!N$5/10,COUNTIF(N321:N323,$AI$1))+MIN(Payline!N$4/10,COUNTIF(N322:N324,$AI$1))+MIN(Payline!N$3/10,COUNTIF(N323:N325,$AI$1)),"")</f>
        <v/>
      </c>
      <c r="AN323" s="46">
        <v>319</v>
      </c>
      <c r="AO323" s="43" t="str">
        <f>IF($I323&lt;C$14,MIN(Payline!J$5/10,COUNTIF(J321:J323,$AO$1))+MIN(Payline!J$4/10,COUNTIF(J322:J324,$AO$1))+MIN(Payline!J$3/10,COUNTIF(J323:J325,$AO$1)),"")</f>
        <v/>
      </c>
      <c r="AP323" s="43" t="str">
        <f>IF($I323&lt;D$14,MIN(Payline!K$5/10,COUNTIF(K321:K323,$AO$1))+MIN(Payline!K$4/10,COUNTIF(K322:K324,$AO$1))+MIN(Payline!K$3/10,COUNTIF(K323:K325,$AO$1)),"")</f>
        <v/>
      </c>
      <c r="AQ323" s="43" t="str">
        <f>IF($I323&lt;E$14,MIN(Payline!L$5/10,COUNTIF(L321:L323,$AO$1))+MIN(Payline!L$4/10,COUNTIF(L322:L324,$AO$1))+MIN(Payline!L$3/10,COUNTIF(L323:L325,$AO$1)),"")</f>
        <v/>
      </c>
      <c r="AR323" s="43" t="str">
        <f>IF($I323&lt;F$14,MIN(Payline!M$5/10,COUNTIF(M321:M323,$AO$1))+MIN(Payline!M$4/10,COUNTIF(M322:M324,$AO$1))+MIN(Payline!M$3/10,COUNTIF(M323:M325,$AO$1)),"")</f>
        <v/>
      </c>
      <c r="AS323" s="43" t="str">
        <f>IF($I323&lt;G$14,MIN(Payline!N$5/10,COUNTIF(N321:N323,$AO$1))+MIN(Payline!N$4/10,COUNTIF(N322:N324,$AO$1))+MIN(Payline!N$3/10,COUNTIF(N323:N325,$AO$1)),"")</f>
        <v/>
      </c>
      <c r="AT323" s="46">
        <v>319</v>
      </c>
      <c r="AU323" s="43" t="str">
        <f>IF($I323&lt;C$14,MIN(Payline!J$5/10,COUNTIF(J321:J323,$AU$1))+MIN(Payline!J$4/10,COUNTIF(J322:J324,$AU$1))+MIN(Payline!J$3/10,COUNTIF(J323:J325,$AU$1)),"")</f>
        <v/>
      </c>
      <c r="AV323" s="43" t="str">
        <f>IF($I323&lt;D$14,MIN(Payline!K$5/10,COUNTIF(K321:K323,$AU$1))+MIN(Payline!K$4/10,COUNTIF(K322:K324,$AU$1))+MIN(Payline!K$3/10,COUNTIF(K323:K325,$AU$1)),"")</f>
        <v/>
      </c>
      <c r="AW323" s="43" t="str">
        <f>IF($I323&lt;E$14,MIN(Payline!L$5/10,COUNTIF(L321:L323,$AU$1))+MIN(Payline!L$4/10,COUNTIF(L322:L324,$AU$1))+MIN(Payline!L$3/10,COUNTIF(L323:L325,$AU$1)),"")</f>
        <v/>
      </c>
      <c r="AX323" s="43" t="str">
        <f>IF($I323&lt;F$14,MIN(Payline!M$5/10,COUNTIF(M321:M323,$AU$1))+MIN(Payline!M$4/10,COUNTIF(M322:M324,$AU$1))+MIN(Payline!M$3/10,COUNTIF(M323:M325,$AU$1)),"")</f>
        <v/>
      </c>
      <c r="AY323" s="43" t="str">
        <f>IF($I323&lt;G$14,MIN(Payline!N$5/10,COUNTIF(N321:N323,$AU$1))+MIN(Payline!N$4/10,COUNTIF(N322:N324,$AU$1))+MIN(Payline!N$3/10,COUNTIF(N323:N325,$AU$1)),"")</f>
        <v/>
      </c>
      <c r="AZ323" s="46">
        <v>319</v>
      </c>
      <c r="BA323" s="43" t="str">
        <f>IF($I323&lt;C$14,MIN(Payline!J$5/10,COUNTIF(J321:J323,$BA$1))+MIN(Payline!J$4/10,COUNTIF(J322:J324,$BA$1))+MIN(Payline!J$3/10,COUNTIF(J323:J325,$BA$1)),"")</f>
        <v/>
      </c>
      <c r="BB323" s="43" t="str">
        <f>IF($I323&lt;D$14,MIN(Payline!K$5/10,COUNTIF(K321:K323,$BA$1))+MIN(Payline!K$4/10,COUNTIF(K322:K324,$BA$1))+MIN(Payline!K$3/10,COUNTIF(K323:K325,$BA$1)),"")</f>
        <v/>
      </c>
      <c r="BC323" s="43" t="str">
        <f>IF($I323&lt;E$14,MIN(Payline!L$5/10,COUNTIF(L321:L323,$BA$1))+MIN(Payline!L$4/10,COUNTIF(L322:L324,$BA$1))+MIN(Payline!L$3/10,COUNTIF(L323:L325,$BA$1)),"")</f>
        <v/>
      </c>
      <c r="BD323" s="43" t="str">
        <f>IF($I323&lt;F$14,MIN(Payline!M$5/10,COUNTIF(M321:M323,$BA$1))+MIN(Payline!M$4/10,COUNTIF(M322:M324,$BA$1))+MIN(Payline!M$3/10,COUNTIF(M323:M325,$BA$1)),"")</f>
        <v/>
      </c>
      <c r="BE323" s="43" t="str">
        <f>IF($I323&lt;G$14,MIN(Payline!N$5/10,COUNTIF(N321:N323,$BA$1))+MIN(Payline!N$4/10,COUNTIF(N322:N324,$BA$1))+MIN(Payline!N$3/10,COUNTIF(N323:N325,$BA$1)),"")</f>
        <v/>
      </c>
      <c r="BF323" s="46">
        <v>319</v>
      </c>
      <c r="BG323" s="43" t="str">
        <f>IF($I323&lt;C$14,MIN(Payline!J$5/10,COUNTIF(J321:J323,$BG$1))+MIN(Payline!J$4/10,COUNTIF(J322:J324,$BG$1))+MIN(Payline!J$3/10,COUNTIF(J323:J325,$BG$1)),"")</f>
        <v/>
      </c>
      <c r="BH323" s="43" t="str">
        <f>IF($I323&lt;D$14,MIN(Payline!K$5/10,COUNTIF(K321:K323,$BG$1))+MIN(Payline!K$4/10,COUNTIF(K322:K324,$BG$1))+MIN(Payline!K$3/10,COUNTIF(K323:K325,$BG$1)),"")</f>
        <v/>
      </c>
      <c r="BI323" s="43" t="str">
        <f>IF($I323&lt;E$14,MIN(Payline!L$5/10,COUNTIF(L321:L323,$BG$1))+MIN(Payline!L$4/10,COUNTIF(L322:L324,$BG$1))+MIN(Payline!L$3/10,COUNTIF(L323:L325,$BG$1)),"")</f>
        <v/>
      </c>
      <c r="BJ323" s="43" t="str">
        <f>IF($I323&lt;F$14,MIN(Payline!M$5/10,COUNTIF(M321:M323,$BG$1))+MIN(Payline!M$4/10,COUNTIF(M322:M324,$BG$1))+MIN(Payline!M$3/10,COUNTIF(M323:M325,$BG$1)),"")</f>
        <v/>
      </c>
      <c r="BK323" s="43" t="str">
        <f>IF($I323&lt;G$14,MIN(Payline!N$5/10,COUNTIF(N321:N323,$BG$1))+MIN(Payline!N$4/10,COUNTIF(N322:N324,$BG$1))+MIN(Payline!N$3/10,COUNTIF(N323:N325,$BG$1)),"")</f>
        <v/>
      </c>
      <c r="BL323" s="46">
        <v>319</v>
      </c>
      <c r="BM323" s="43" t="str">
        <f>IF($I323&lt;C$14,MIN(Payline!J$5/10,COUNTIF(J321:J323,$BM$1))+MIN(Payline!J$4/10,COUNTIF(J322:J324,$BM$1))+MIN(Payline!J$3/10,COUNTIF(J323:J325,$BM$1)),"")</f>
        <v/>
      </c>
      <c r="BN323" s="43" t="str">
        <f>IF($I323&lt;D$14,MIN(Payline!K$5/10,COUNTIF(K321:K323,$BM$1))+MIN(Payline!K$4/10,COUNTIF(K322:K324,$BM$1))+MIN(Payline!K$3/10,COUNTIF(K323:K325,$BM$1)),"")</f>
        <v/>
      </c>
      <c r="BO323" s="43" t="str">
        <f>IF($I323&lt;E$14,MIN(Payline!L$5/10,COUNTIF(L321:L323,$BM$1))+MIN(Payline!L$4/10,COUNTIF(L322:L324,$BM$1))+MIN(Payline!L$3/10,COUNTIF(L323:L325,$BM$1)),"")</f>
        <v/>
      </c>
      <c r="BP323" s="43" t="str">
        <f>IF($I323&lt;F$14,MIN(Payline!M$5/10,COUNTIF(M321:M323,$BM$1))+MIN(Payline!M$4/10,COUNTIF(M322:M324,$BM$1))+MIN(Payline!M$3/10,COUNTIF(M323:M325,$BM$1)),"")</f>
        <v/>
      </c>
      <c r="BQ323" s="161" t="str">
        <f>IF($I323&lt;G$14,MIN(Payline!N$5/10,COUNTIF(N321:N323,$BM$1))+MIN(Payline!N$4/10,COUNTIF(N322:N324,$BM$1))+MIN(Payline!N$3/10,COUNTIF(N323:N325,$BM$1)),"")</f>
        <v/>
      </c>
    </row>
    <row r="324" spans="9:69">
      <c r="I324" s="84">
        <v>320</v>
      </c>
      <c r="J324" s="83"/>
      <c r="K324" s="83"/>
      <c r="L324" s="83"/>
      <c r="M324" s="83"/>
      <c r="N324" s="83"/>
      <c r="P324" s="46">
        <v>320</v>
      </c>
      <c r="Q324" s="43" t="str">
        <f>IF($I324&lt;C$14,MIN(Payline!J$5/10,COUNTIF(J322:J324,$Q$1))+MIN(Payline!J$4/10,COUNTIF(J323:J325,$Q$1))+MIN(Payline!J$3/10,COUNTIF(J324:J326,$Q$1)),"")</f>
        <v/>
      </c>
      <c r="R324" s="43" t="str">
        <f>IF($I324&lt;D$14,MIN(Payline!K$5/10,COUNTIF(K322:K324,$Q$1))+MIN(Payline!K$4/10,COUNTIF(K323:K325,$Q$1))+MIN(Payline!K$3/10,COUNTIF(K324:K326,$Q$1)),"")</f>
        <v/>
      </c>
      <c r="S324" s="43" t="str">
        <f>IF($I324&lt;E$14,MIN(Payline!L$5/10,COUNTIF(L322:L324,$Q$1))+MIN(Payline!L$4/10,COUNTIF(L323:L325,$Q$1))+MIN(Payline!L$3/10,COUNTIF(L324:L326,$Q$1)),"")</f>
        <v/>
      </c>
      <c r="T324" s="43" t="str">
        <f>IF($I324&lt;F$14,MIN(Payline!M$5/10,COUNTIF(M322:M324,$Q$1))+MIN(Payline!M$4/10,COUNTIF(M323:M325,$Q$1))+MIN(Payline!M$3/10,COUNTIF(M324:M326,$Q$1)),"")</f>
        <v/>
      </c>
      <c r="U324" s="43" t="str">
        <f>IF($I324&lt;G$14,MIN(Payline!N$5/10,COUNTIF(N322:N324,$Q$1))+MIN(Payline!N$4/10,COUNTIF(N323:N325,$Q$1))+MIN(Payline!N$3/10,COUNTIF(N324:N326,$Q$1)),"")</f>
        <v/>
      </c>
      <c r="V324" s="46">
        <v>320</v>
      </c>
      <c r="W324" s="43" t="str">
        <f>IF($I324&lt;C$14,MIN(Payline!J$5/10,COUNTIF(J322:J324,$W$1))+MIN(Payline!J$4/10,COUNTIF(J323:J325,$W$1))+MIN(Payline!J$3/10,COUNTIF(J324:J326,$W$1)),"")</f>
        <v/>
      </c>
      <c r="X324" s="43" t="str">
        <f>IF($I324&lt;D$14,MIN(Payline!K$5/10,COUNTIF(K322:K324,$W$1))+MIN(Payline!K$4/10,COUNTIF(K323:K325,$W$1))+MIN(Payline!K$3/10,COUNTIF(K324:K326,$W$1)),"")</f>
        <v/>
      </c>
      <c r="Y324" s="43" t="str">
        <f>IF($I324&lt;E$14,MIN(Payline!L$5/10,COUNTIF(L322:L324,$W$1))+MIN(Payline!L$4/10,COUNTIF(L323:L325,$W$1))+MIN(Payline!L$3/10,COUNTIF(L324:L326,$W$1)),"")</f>
        <v/>
      </c>
      <c r="Z324" s="43" t="str">
        <f>IF($I324&lt;F$14,MIN(Payline!M$5/10,COUNTIF(M322:M324,$W$1))+MIN(Payline!M$4/10,COUNTIF(M323:M325,$W$1))+MIN(Payline!M$3/10,COUNTIF(M324:M326,$W$1)),"")</f>
        <v/>
      </c>
      <c r="AA324" s="43" t="str">
        <f>IF($I324&lt;G$14,MIN(Payline!N$5/10,COUNTIF(N322:N324,$W$1))+MIN(Payline!N$4/10,COUNTIF(N323:N325,$W$1))+MIN(Payline!N$3/10,COUNTIF(N324:N326,$W$1)),"")</f>
        <v/>
      </c>
      <c r="AB324" s="46">
        <v>320</v>
      </c>
      <c r="AC324" s="43" t="str">
        <f>IF($I324&lt;C$14,MIN(Payline!J$5/10,COUNTIF(J322:J324,$AC$1))+MIN(Payline!J$4/10,COUNTIF(J323:J325,$AC$1))+MIN(Payline!J$3/10,COUNTIF(J324:J326,$AC$1)),"")</f>
        <v/>
      </c>
      <c r="AD324" s="43" t="str">
        <f>IF($I324&lt;D$14,MIN(Payline!K$5/10,COUNTIF(K322:K324,$AC$1))+MIN(Payline!K$4/10,COUNTIF(K323:K325,$AC$1))+MIN(Payline!K$3/10,COUNTIF(K324:K326,$AC$1)),"")</f>
        <v/>
      </c>
      <c r="AE324" s="43" t="str">
        <f>IF($I324&lt;E$14,MIN(Payline!L$5/10,COUNTIF(L322:L324,$AC$1))+MIN(Payline!L$4/10,COUNTIF(L323:L325,$AC$1))+MIN(Payline!L$3/10,COUNTIF(L324:L326,$AC$1)),"")</f>
        <v/>
      </c>
      <c r="AF324" s="43" t="str">
        <f>IF($I324&lt;F$14,MIN(Payline!M$5/10,COUNTIF(M322:M324,$AC$1))+MIN(Payline!M$4/10,COUNTIF(M323:M325,$AC$1))+MIN(Payline!M$3/10,COUNTIF(M324:M326,$AC$1)),"")</f>
        <v/>
      </c>
      <c r="AG324" s="43" t="str">
        <f>IF($I324&lt;G$14,MIN(Payline!N$5/10,COUNTIF(N322:N324,$AC$1))+MIN(Payline!N$4/10,COUNTIF(N323:N325,$AC$1))+MIN(Payline!N$3/10,COUNTIF(N324:N326,$AC$1)),"")</f>
        <v/>
      </c>
      <c r="AH324" s="46">
        <v>320</v>
      </c>
      <c r="AI324" s="43" t="str">
        <f>IF($I324&lt;C$14,MIN(Payline!J$5/10,COUNTIF(J322:J324,$AI$1))+MIN(Payline!J$4/10,COUNTIF(J323:J325,$AI$1))+MIN(Payline!J$3/10,COUNTIF(J324:J326,$AI$1)),"")</f>
        <v/>
      </c>
      <c r="AJ324" s="43" t="str">
        <f>IF($I324&lt;D$14,MIN(Payline!K$5/10,COUNTIF(K322:K324,$AI$1))+MIN(Payline!K$4/10,COUNTIF(K323:K325,$AI$1))+MIN(Payline!K$3/10,COUNTIF(K324:K326,$AI$1)),"")</f>
        <v/>
      </c>
      <c r="AK324" s="43" t="str">
        <f>IF($I324&lt;E$14,MIN(Payline!L$5/10,COUNTIF(L322:L324,$AI$1))+MIN(Payline!L$4/10,COUNTIF(L323:L325,$AI$1))+MIN(Payline!L$3/10,COUNTIF(L324:L326,$AI$1)),"")</f>
        <v/>
      </c>
      <c r="AL324" s="43" t="str">
        <f>IF($I324&lt;F$14,MIN(Payline!M$5/10,COUNTIF(M322:M324,$AI$1))+MIN(Payline!M$4/10,COUNTIF(M323:M325,$AI$1))+MIN(Payline!M$3/10,COUNTIF(M324:M326,$AI$1)),"")</f>
        <v/>
      </c>
      <c r="AM324" s="43" t="str">
        <f>IF($I324&lt;G$14,MIN(Payline!N$5/10,COUNTIF(N322:N324,$AI$1))+MIN(Payline!N$4/10,COUNTIF(N323:N325,$AI$1))+MIN(Payline!N$3/10,COUNTIF(N324:N326,$AI$1)),"")</f>
        <v/>
      </c>
      <c r="AN324" s="46">
        <v>320</v>
      </c>
      <c r="AO324" s="43" t="str">
        <f>IF($I324&lt;C$14,MIN(Payline!J$5/10,COUNTIF(J322:J324,$AO$1))+MIN(Payline!J$4/10,COUNTIF(J323:J325,$AO$1))+MIN(Payline!J$3/10,COUNTIF(J324:J326,$AO$1)),"")</f>
        <v/>
      </c>
      <c r="AP324" s="43" t="str">
        <f>IF($I324&lt;D$14,MIN(Payline!K$5/10,COUNTIF(K322:K324,$AO$1))+MIN(Payline!K$4/10,COUNTIF(K323:K325,$AO$1))+MIN(Payline!K$3/10,COUNTIF(K324:K326,$AO$1)),"")</f>
        <v/>
      </c>
      <c r="AQ324" s="43" t="str">
        <f>IF($I324&lt;E$14,MIN(Payline!L$5/10,COUNTIF(L322:L324,$AO$1))+MIN(Payline!L$4/10,COUNTIF(L323:L325,$AO$1))+MIN(Payline!L$3/10,COUNTIF(L324:L326,$AO$1)),"")</f>
        <v/>
      </c>
      <c r="AR324" s="43" t="str">
        <f>IF($I324&lt;F$14,MIN(Payline!M$5/10,COUNTIF(M322:M324,$AO$1))+MIN(Payline!M$4/10,COUNTIF(M323:M325,$AO$1))+MIN(Payline!M$3/10,COUNTIF(M324:M326,$AO$1)),"")</f>
        <v/>
      </c>
      <c r="AS324" s="43" t="str">
        <f>IF($I324&lt;G$14,MIN(Payline!N$5/10,COUNTIF(N322:N324,$AO$1))+MIN(Payline!N$4/10,COUNTIF(N323:N325,$AO$1))+MIN(Payline!N$3/10,COUNTIF(N324:N326,$AO$1)),"")</f>
        <v/>
      </c>
      <c r="AT324" s="46">
        <v>320</v>
      </c>
      <c r="AU324" s="43" t="str">
        <f>IF($I324&lt;C$14,MIN(Payline!J$5/10,COUNTIF(J322:J324,$AU$1))+MIN(Payline!J$4/10,COUNTIF(J323:J325,$AU$1))+MIN(Payline!J$3/10,COUNTIF(J324:J326,$AU$1)),"")</f>
        <v/>
      </c>
      <c r="AV324" s="43" t="str">
        <f>IF($I324&lt;D$14,MIN(Payline!K$5/10,COUNTIF(K322:K324,$AU$1))+MIN(Payline!K$4/10,COUNTIF(K323:K325,$AU$1))+MIN(Payline!K$3/10,COUNTIF(K324:K326,$AU$1)),"")</f>
        <v/>
      </c>
      <c r="AW324" s="43" t="str">
        <f>IF($I324&lt;E$14,MIN(Payline!L$5/10,COUNTIF(L322:L324,$AU$1))+MIN(Payline!L$4/10,COUNTIF(L323:L325,$AU$1))+MIN(Payline!L$3/10,COUNTIF(L324:L326,$AU$1)),"")</f>
        <v/>
      </c>
      <c r="AX324" s="43" t="str">
        <f>IF($I324&lt;F$14,MIN(Payline!M$5/10,COUNTIF(M322:M324,$AU$1))+MIN(Payline!M$4/10,COUNTIF(M323:M325,$AU$1))+MIN(Payline!M$3/10,COUNTIF(M324:M326,$AU$1)),"")</f>
        <v/>
      </c>
      <c r="AY324" s="43" t="str">
        <f>IF($I324&lt;G$14,MIN(Payline!N$5/10,COUNTIF(N322:N324,$AU$1))+MIN(Payline!N$4/10,COUNTIF(N323:N325,$AU$1))+MIN(Payline!N$3/10,COUNTIF(N324:N326,$AU$1)),"")</f>
        <v/>
      </c>
      <c r="AZ324" s="46">
        <v>320</v>
      </c>
      <c r="BA324" s="43" t="str">
        <f>IF($I324&lt;C$14,MIN(Payline!J$5/10,COUNTIF(J322:J324,$BA$1))+MIN(Payline!J$4/10,COUNTIF(J323:J325,$BA$1))+MIN(Payline!J$3/10,COUNTIF(J324:J326,$BA$1)),"")</f>
        <v/>
      </c>
      <c r="BB324" s="43" t="str">
        <f>IF($I324&lt;D$14,MIN(Payline!K$5/10,COUNTIF(K322:K324,$BA$1))+MIN(Payline!K$4/10,COUNTIF(K323:K325,$BA$1))+MIN(Payline!K$3/10,COUNTIF(K324:K326,$BA$1)),"")</f>
        <v/>
      </c>
      <c r="BC324" s="43" t="str">
        <f>IF($I324&lt;E$14,MIN(Payline!L$5/10,COUNTIF(L322:L324,$BA$1))+MIN(Payline!L$4/10,COUNTIF(L323:L325,$BA$1))+MIN(Payline!L$3/10,COUNTIF(L324:L326,$BA$1)),"")</f>
        <v/>
      </c>
      <c r="BD324" s="43" t="str">
        <f>IF($I324&lt;F$14,MIN(Payline!M$5/10,COUNTIF(M322:M324,$BA$1))+MIN(Payline!M$4/10,COUNTIF(M323:M325,$BA$1))+MIN(Payline!M$3/10,COUNTIF(M324:M326,$BA$1)),"")</f>
        <v/>
      </c>
      <c r="BE324" s="43" t="str">
        <f>IF($I324&lt;G$14,MIN(Payline!N$5/10,COUNTIF(N322:N324,$BA$1))+MIN(Payline!N$4/10,COUNTIF(N323:N325,$BA$1))+MIN(Payline!N$3/10,COUNTIF(N324:N326,$BA$1)),"")</f>
        <v/>
      </c>
      <c r="BF324" s="46">
        <v>320</v>
      </c>
      <c r="BG324" s="43" t="str">
        <f>IF($I324&lt;C$14,MIN(Payline!J$5/10,COUNTIF(J322:J324,$BG$1))+MIN(Payline!J$4/10,COUNTIF(J323:J325,$BG$1))+MIN(Payline!J$3/10,COUNTIF(J324:J326,$BG$1)),"")</f>
        <v/>
      </c>
      <c r="BH324" s="43" t="str">
        <f>IF($I324&lt;D$14,MIN(Payline!K$5/10,COUNTIF(K322:K324,$BG$1))+MIN(Payline!K$4/10,COUNTIF(K323:K325,$BG$1))+MIN(Payline!K$3/10,COUNTIF(K324:K326,$BG$1)),"")</f>
        <v/>
      </c>
      <c r="BI324" s="43" t="str">
        <f>IF($I324&lt;E$14,MIN(Payline!L$5/10,COUNTIF(L322:L324,$BG$1))+MIN(Payline!L$4/10,COUNTIF(L323:L325,$BG$1))+MIN(Payline!L$3/10,COUNTIF(L324:L326,$BG$1)),"")</f>
        <v/>
      </c>
      <c r="BJ324" s="43" t="str">
        <f>IF($I324&lt;F$14,MIN(Payline!M$5/10,COUNTIF(M322:M324,$BG$1))+MIN(Payline!M$4/10,COUNTIF(M323:M325,$BG$1))+MIN(Payline!M$3/10,COUNTIF(M324:M326,$BG$1)),"")</f>
        <v/>
      </c>
      <c r="BK324" s="43" t="str">
        <f>IF($I324&lt;G$14,MIN(Payline!N$5/10,COUNTIF(N322:N324,$BG$1))+MIN(Payline!N$4/10,COUNTIF(N323:N325,$BG$1))+MIN(Payline!N$3/10,COUNTIF(N324:N326,$BG$1)),"")</f>
        <v/>
      </c>
      <c r="BL324" s="46">
        <v>320</v>
      </c>
      <c r="BM324" s="43" t="str">
        <f>IF($I324&lt;C$14,MIN(Payline!J$5/10,COUNTIF(J322:J324,$BM$1))+MIN(Payline!J$4/10,COUNTIF(J323:J325,$BM$1))+MIN(Payline!J$3/10,COUNTIF(J324:J326,$BM$1)),"")</f>
        <v/>
      </c>
      <c r="BN324" s="43" t="str">
        <f>IF($I324&lt;D$14,MIN(Payline!K$5/10,COUNTIF(K322:K324,$BM$1))+MIN(Payline!K$4/10,COUNTIF(K323:K325,$BM$1))+MIN(Payline!K$3/10,COUNTIF(K324:K326,$BM$1)),"")</f>
        <v/>
      </c>
      <c r="BO324" s="43" t="str">
        <f>IF($I324&lt;E$14,MIN(Payline!L$5/10,COUNTIF(L322:L324,$BM$1))+MIN(Payline!L$4/10,COUNTIF(L323:L325,$BM$1))+MIN(Payline!L$3/10,COUNTIF(L324:L326,$BM$1)),"")</f>
        <v/>
      </c>
      <c r="BP324" s="43" t="str">
        <f>IF($I324&lt;F$14,MIN(Payline!M$5/10,COUNTIF(M322:M324,$BM$1))+MIN(Payline!M$4/10,COUNTIF(M323:M325,$BM$1))+MIN(Payline!M$3/10,COUNTIF(M324:M326,$BM$1)),"")</f>
        <v/>
      </c>
      <c r="BQ324" s="161" t="str">
        <f>IF($I324&lt;G$14,MIN(Payline!N$5/10,COUNTIF(N322:N324,$BM$1))+MIN(Payline!N$4/10,COUNTIF(N323:N325,$BM$1))+MIN(Payline!N$3/10,COUNTIF(N324:N326,$BM$1)),"")</f>
        <v/>
      </c>
    </row>
    <row r="325" spans="9:69">
      <c r="I325" s="84">
        <v>321</v>
      </c>
      <c r="J325" s="83"/>
      <c r="K325" s="83"/>
      <c r="L325" s="83"/>
      <c r="M325" s="83"/>
      <c r="N325" s="83"/>
      <c r="P325" s="46">
        <v>321</v>
      </c>
      <c r="Q325" s="43" t="str">
        <f>IF($I325&lt;C$14,MIN(Payline!J$5/10,COUNTIF(J323:J325,$Q$1))+MIN(Payline!J$4/10,COUNTIF(J324:J326,$Q$1))+MIN(Payline!J$3/10,COUNTIF(J325:J327,$Q$1)),"")</f>
        <v/>
      </c>
      <c r="R325" s="43" t="str">
        <f>IF($I325&lt;D$14,MIN(Payline!K$5/10,COUNTIF(K323:K325,$Q$1))+MIN(Payline!K$4/10,COUNTIF(K324:K326,$Q$1))+MIN(Payline!K$3/10,COUNTIF(K325:K327,$Q$1)),"")</f>
        <v/>
      </c>
      <c r="S325" s="43" t="str">
        <f>IF($I325&lt;E$14,MIN(Payline!L$5/10,COUNTIF(L323:L325,$Q$1))+MIN(Payline!L$4/10,COUNTIF(L324:L326,$Q$1))+MIN(Payline!L$3/10,COUNTIF(L325:L327,$Q$1)),"")</f>
        <v/>
      </c>
      <c r="T325" s="43" t="str">
        <f>IF($I325&lt;F$14,MIN(Payline!M$5/10,COUNTIF(M323:M325,$Q$1))+MIN(Payline!M$4/10,COUNTIF(M324:M326,$Q$1))+MIN(Payline!M$3/10,COUNTIF(M325:M327,$Q$1)),"")</f>
        <v/>
      </c>
      <c r="U325" s="43" t="str">
        <f>IF($I325&lt;G$14,MIN(Payline!N$5/10,COUNTIF(N323:N325,$Q$1))+MIN(Payline!N$4/10,COUNTIF(N324:N326,$Q$1))+MIN(Payline!N$3/10,COUNTIF(N325:N327,$Q$1)),"")</f>
        <v/>
      </c>
      <c r="V325" s="46">
        <v>321</v>
      </c>
      <c r="W325" s="43" t="str">
        <f>IF($I325&lt;C$14,MIN(Payline!J$5/10,COUNTIF(J323:J325,$W$1))+MIN(Payline!J$4/10,COUNTIF(J324:J326,$W$1))+MIN(Payline!J$3/10,COUNTIF(J325:J327,$W$1)),"")</f>
        <v/>
      </c>
      <c r="X325" s="43" t="str">
        <f>IF($I325&lt;D$14,MIN(Payline!K$5/10,COUNTIF(K323:K325,$W$1))+MIN(Payline!K$4/10,COUNTIF(K324:K326,$W$1))+MIN(Payline!K$3/10,COUNTIF(K325:K327,$W$1)),"")</f>
        <v/>
      </c>
      <c r="Y325" s="43" t="str">
        <f>IF($I325&lt;E$14,MIN(Payline!L$5/10,COUNTIF(L323:L325,$W$1))+MIN(Payline!L$4/10,COUNTIF(L324:L326,$W$1))+MIN(Payline!L$3/10,COUNTIF(L325:L327,$W$1)),"")</f>
        <v/>
      </c>
      <c r="Z325" s="43" t="str">
        <f>IF($I325&lt;F$14,MIN(Payline!M$5/10,COUNTIF(M323:M325,$W$1))+MIN(Payline!M$4/10,COUNTIF(M324:M326,$W$1))+MIN(Payline!M$3/10,COUNTIF(M325:M327,$W$1)),"")</f>
        <v/>
      </c>
      <c r="AA325" s="43" t="str">
        <f>IF($I325&lt;G$14,MIN(Payline!N$5/10,COUNTIF(N323:N325,$W$1))+MIN(Payline!N$4/10,COUNTIF(N324:N326,$W$1))+MIN(Payline!N$3/10,COUNTIF(N325:N327,$W$1)),"")</f>
        <v/>
      </c>
      <c r="AB325" s="46">
        <v>321</v>
      </c>
      <c r="AC325" s="43" t="str">
        <f>IF($I325&lt;C$14,MIN(Payline!J$5/10,COUNTIF(J323:J325,$AC$1))+MIN(Payline!J$4/10,COUNTIF(J324:J326,$AC$1))+MIN(Payline!J$3/10,COUNTIF(J325:J327,$AC$1)),"")</f>
        <v/>
      </c>
      <c r="AD325" s="43" t="str">
        <f>IF($I325&lt;D$14,MIN(Payline!K$5/10,COUNTIF(K323:K325,$AC$1))+MIN(Payline!K$4/10,COUNTIF(K324:K326,$AC$1))+MIN(Payline!K$3/10,COUNTIF(K325:K327,$AC$1)),"")</f>
        <v/>
      </c>
      <c r="AE325" s="43" t="str">
        <f>IF($I325&lt;E$14,MIN(Payline!L$5/10,COUNTIF(L323:L325,$AC$1))+MIN(Payline!L$4/10,COUNTIF(L324:L326,$AC$1))+MIN(Payline!L$3/10,COUNTIF(L325:L327,$AC$1)),"")</f>
        <v/>
      </c>
      <c r="AF325" s="43" t="str">
        <f>IF($I325&lt;F$14,MIN(Payline!M$5/10,COUNTIF(M323:M325,$AC$1))+MIN(Payline!M$4/10,COUNTIF(M324:M326,$AC$1))+MIN(Payline!M$3/10,COUNTIF(M325:M327,$AC$1)),"")</f>
        <v/>
      </c>
      <c r="AG325" s="43" t="str">
        <f>IF($I325&lt;G$14,MIN(Payline!N$5/10,COUNTIF(N323:N325,$AC$1))+MIN(Payline!N$4/10,COUNTIF(N324:N326,$AC$1))+MIN(Payline!N$3/10,COUNTIF(N325:N327,$AC$1)),"")</f>
        <v/>
      </c>
      <c r="AH325" s="46">
        <v>321</v>
      </c>
      <c r="AI325" s="43" t="str">
        <f>IF($I325&lt;C$14,MIN(Payline!J$5/10,COUNTIF(J323:J325,$AI$1))+MIN(Payline!J$4/10,COUNTIF(J324:J326,$AI$1))+MIN(Payline!J$3/10,COUNTIF(J325:J327,$AI$1)),"")</f>
        <v/>
      </c>
      <c r="AJ325" s="43" t="str">
        <f>IF($I325&lt;D$14,MIN(Payline!K$5/10,COUNTIF(K323:K325,$AI$1))+MIN(Payline!K$4/10,COUNTIF(K324:K326,$AI$1))+MIN(Payline!K$3/10,COUNTIF(K325:K327,$AI$1)),"")</f>
        <v/>
      </c>
      <c r="AK325" s="43" t="str">
        <f>IF($I325&lt;E$14,MIN(Payline!L$5/10,COUNTIF(L323:L325,$AI$1))+MIN(Payline!L$4/10,COUNTIF(L324:L326,$AI$1))+MIN(Payline!L$3/10,COUNTIF(L325:L327,$AI$1)),"")</f>
        <v/>
      </c>
      <c r="AL325" s="43" t="str">
        <f>IF($I325&lt;F$14,MIN(Payline!M$5/10,COUNTIF(M323:M325,$AI$1))+MIN(Payline!M$4/10,COUNTIF(M324:M326,$AI$1))+MIN(Payline!M$3/10,COUNTIF(M325:M327,$AI$1)),"")</f>
        <v/>
      </c>
      <c r="AM325" s="43" t="str">
        <f>IF($I325&lt;G$14,MIN(Payline!N$5/10,COUNTIF(N323:N325,$AI$1))+MIN(Payline!N$4/10,COUNTIF(N324:N326,$AI$1))+MIN(Payline!N$3/10,COUNTIF(N325:N327,$AI$1)),"")</f>
        <v/>
      </c>
      <c r="AN325" s="46">
        <v>321</v>
      </c>
      <c r="AO325" s="43" t="str">
        <f>IF($I325&lt;C$14,MIN(Payline!J$5/10,COUNTIF(J323:J325,$AO$1))+MIN(Payline!J$4/10,COUNTIF(J324:J326,$AO$1))+MIN(Payline!J$3/10,COUNTIF(J325:J327,$AO$1)),"")</f>
        <v/>
      </c>
      <c r="AP325" s="43" t="str">
        <f>IF($I325&lt;D$14,MIN(Payline!K$5/10,COUNTIF(K323:K325,$AO$1))+MIN(Payline!K$4/10,COUNTIF(K324:K326,$AO$1))+MIN(Payline!K$3/10,COUNTIF(K325:K327,$AO$1)),"")</f>
        <v/>
      </c>
      <c r="AQ325" s="43" t="str">
        <f>IF($I325&lt;E$14,MIN(Payline!L$5/10,COUNTIF(L323:L325,$AO$1))+MIN(Payline!L$4/10,COUNTIF(L324:L326,$AO$1))+MIN(Payline!L$3/10,COUNTIF(L325:L327,$AO$1)),"")</f>
        <v/>
      </c>
      <c r="AR325" s="43" t="str">
        <f>IF($I325&lt;F$14,MIN(Payline!M$5/10,COUNTIF(M323:M325,$AO$1))+MIN(Payline!M$4/10,COUNTIF(M324:M326,$AO$1))+MIN(Payline!M$3/10,COUNTIF(M325:M327,$AO$1)),"")</f>
        <v/>
      </c>
      <c r="AS325" s="43" t="str">
        <f>IF($I325&lt;G$14,MIN(Payline!N$5/10,COUNTIF(N323:N325,$AO$1))+MIN(Payline!N$4/10,COUNTIF(N324:N326,$AO$1))+MIN(Payline!N$3/10,COUNTIF(N325:N327,$AO$1)),"")</f>
        <v/>
      </c>
      <c r="AT325" s="46">
        <v>321</v>
      </c>
      <c r="AU325" s="43" t="str">
        <f>IF($I325&lt;C$14,MIN(Payline!J$5/10,COUNTIF(J323:J325,$AU$1))+MIN(Payline!J$4/10,COUNTIF(J324:J326,$AU$1))+MIN(Payline!J$3/10,COUNTIF(J325:J327,$AU$1)),"")</f>
        <v/>
      </c>
      <c r="AV325" s="43" t="str">
        <f>IF($I325&lt;D$14,MIN(Payline!K$5/10,COUNTIF(K323:K325,$AU$1))+MIN(Payline!K$4/10,COUNTIF(K324:K326,$AU$1))+MIN(Payline!K$3/10,COUNTIF(K325:K327,$AU$1)),"")</f>
        <v/>
      </c>
      <c r="AW325" s="43" t="str">
        <f>IF($I325&lt;E$14,MIN(Payline!L$5/10,COUNTIF(L323:L325,$AU$1))+MIN(Payline!L$4/10,COUNTIF(L324:L326,$AU$1))+MIN(Payline!L$3/10,COUNTIF(L325:L327,$AU$1)),"")</f>
        <v/>
      </c>
      <c r="AX325" s="43" t="str">
        <f>IF($I325&lt;F$14,MIN(Payline!M$5/10,COUNTIF(M323:M325,$AU$1))+MIN(Payline!M$4/10,COUNTIF(M324:M326,$AU$1))+MIN(Payline!M$3/10,COUNTIF(M325:M327,$AU$1)),"")</f>
        <v/>
      </c>
      <c r="AY325" s="43" t="str">
        <f>IF($I325&lt;G$14,MIN(Payline!N$5/10,COUNTIF(N323:N325,$AU$1))+MIN(Payline!N$4/10,COUNTIF(N324:N326,$AU$1))+MIN(Payline!N$3/10,COUNTIF(N325:N327,$AU$1)),"")</f>
        <v/>
      </c>
      <c r="AZ325" s="46">
        <v>321</v>
      </c>
      <c r="BA325" s="43" t="str">
        <f>IF($I325&lt;C$14,MIN(Payline!J$5/10,COUNTIF(J323:J325,$BA$1))+MIN(Payline!J$4/10,COUNTIF(J324:J326,$BA$1))+MIN(Payline!J$3/10,COUNTIF(J325:J327,$BA$1)),"")</f>
        <v/>
      </c>
      <c r="BB325" s="43" t="str">
        <f>IF($I325&lt;D$14,MIN(Payline!K$5/10,COUNTIF(K323:K325,$BA$1))+MIN(Payline!K$4/10,COUNTIF(K324:K326,$BA$1))+MIN(Payline!K$3/10,COUNTIF(K325:K327,$BA$1)),"")</f>
        <v/>
      </c>
      <c r="BC325" s="43" t="str">
        <f>IF($I325&lt;E$14,MIN(Payline!L$5/10,COUNTIF(L323:L325,$BA$1))+MIN(Payline!L$4/10,COUNTIF(L324:L326,$BA$1))+MIN(Payline!L$3/10,COUNTIF(L325:L327,$BA$1)),"")</f>
        <v/>
      </c>
      <c r="BD325" s="43" t="str">
        <f>IF($I325&lt;F$14,MIN(Payline!M$5/10,COUNTIF(M323:M325,$BA$1))+MIN(Payline!M$4/10,COUNTIF(M324:M326,$BA$1))+MIN(Payline!M$3/10,COUNTIF(M325:M327,$BA$1)),"")</f>
        <v/>
      </c>
      <c r="BE325" s="43" t="str">
        <f>IF($I325&lt;G$14,MIN(Payline!N$5/10,COUNTIF(N323:N325,$BA$1))+MIN(Payline!N$4/10,COUNTIF(N324:N326,$BA$1))+MIN(Payline!N$3/10,COUNTIF(N325:N327,$BA$1)),"")</f>
        <v/>
      </c>
      <c r="BF325" s="46">
        <v>321</v>
      </c>
      <c r="BG325" s="43" t="str">
        <f>IF($I325&lt;C$14,MIN(Payline!J$5/10,COUNTIF(J323:J325,$BG$1))+MIN(Payline!J$4/10,COUNTIF(J324:J326,$BG$1))+MIN(Payline!J$3/10,COUNTIF(J325:J327,$BG$1)),"")</f>
        <v/>
      </c>
      <c r="BH325" s="43" t="str">
        <f>IF($I325&lt;D$14,MIN(Payline!K$5/10,COUNTIF(K323:K325,$BG$1))+MIN(Payline!K$4/10,COUNTIF(K324:K326,$BG$1))+MIN(Payline!K$3/10,COUNTIF(K325:K327,$BG$1)),"")</f>
        <v/>
      </c>
      <c r="BI325" s="43" t="str">
        <f>IF($I325&lt;E$14,MIN(Payline!L$5/10,COUNTIF(L323:L325,$BG$1))+MIN(Payline!L$4/10,COUNTIF(L324:L326,$BG$1))+MIN(Payline!L$3/10,COUNTIF(L325:L327,$BG$1)),"")</f>
        <v/>
      </c>
      <c r="BJ325" s="43" t="str">
        <f>IF($I325&lt;F$14,MIN(Payline!M$5/10,COUNTIF(M323:M325,$BG$1))+MIN(Payline!M$4/10,COUNTIF(M324:M326,$BG$1))+MIN(Payline!M$3/10,COUNTIF(M325:M327,$BG$1)),"")</f>
        <v/>
      </c>
      <c r="BK325" s="43" t="str">
        <f>IF($I325&lt;G$14,MIN(Payline!N$5/10,COUNTIF(N323:N325,$BG$1))+MIN(Payline!N$4/10,COUNTIF(N324:N326,$BG$1))+MIN(Payline!N$3/10,COUNTIF(N325:N327,$BG$1)),"")</f>
        <v/>
      </c>
      <c r="BL325" s="46">
        <v>321</v>
      </c>
      <c r="BM325" s="43" t="str">
        <f>IF($I325&lt;C$14,MIN(Payline!J$5/10,COUNTIF(J323:J325,$BM$1))+MIN(Payline!J$4/10,COUNTIF(J324:J326,$BM$1))+MIN(Payline!J$3/10,COUNTIF(J325:J327,$BM$1)),"")</f>
        <v/>
      </c>
      <c r="BN325" s="43" t="str">
        <f>IF($I325&lt;D$14,MIN(Payline!K$5/10,COUNTIF(K323:K325,$BM$1))+MIN(Payline!K$4/10,COUNTIF(K324:K326,$BM$1))+MIN(Payline!K$3/10,COUNTIF(K325:K327,$BM$1)),"")</f>
        <v/>
      </c>
      <c r="BO325" s="43" t="str">
        <f>IF($I325&lt;E$14,MIN(Payline!L$5/10,COUNTIF(L323:L325,$BM$1))+MIN(Payline!L$4/10,COUNTIF(L324:L326,$BM$1))+MIN(Payline!L$3/10,COUNTIF(L325:L327,$BM$1)),"")</f>
        <v/>
      </c>
      <c r="BP325" s="43" t="str">
        <f>IF($I325&lt;F$14,MIN(Payline!M$5/10,COUNTIF(M323:M325,$BM$1))+MIN(Payline!M$4/10,COUNTIF(M324:M326,$BM$1))+MIN(Payline!M$3/10,COUNTIF(M325:M327,$BM$1)),"")</f>
        <v/>
      </c>
      <c r="BQ325" s="161" t="str">
        <f>IF($I325&lt;G$14,MIN(Payline!N$5/10,COUNTIF(N323:N325,$BM$1))+MIN(Payline!N$4/10,COUNTIF(N324:N326,$BM$1))+MIN(Payline!N$3/10,COUNTIF(N325:N327,$BM$1)),"")</f>
        <v/>
      </c>
    </row>
    <row r="326" spans="9:69">
      <c r="I326" s="84">
        <v>322</v>
      </c>
      <c r="J326" s="83"/>
      <c r="K326" s="83"/>
      <c r="L326" s="83"/>
      <c r="M326" s="83"/>
      <c r="N326" s="83"/>
      <c r="P326" s="46">
        <v>322</v>
      </c>
      <c r="Q326" s="43" t="str">
        <f>IF($I326&lt;C$14,MIN(Payline!J$5/10,COUNTIF(J324:J326,$Q$1))+MIN(Payline!J$4/10,COUNTIF(J325:J327,$Q$1))+MIN(Payline!J$3/10,COUNTIF(J326:J328,$Q$1)),"")</f>
        <v/>
      </c>
      <c r="R326" s="43" t="str">
        <f>IF($I326&lt;D$14,MIN(Payline!K$5/10,COUNTIF(K324:K326,$Q$1))+MIN(Payline!K$4/10,COUNTIF(K325:K327,$Q$1))+MIN(Payline!K$3/10,COUNTIF(K326:K328,$Q$1)),"")</f>
        <v/>
      </c>
      <c r="S326" s="43" t="str">
        <f>IF($I326&lt;E$14,MIN(Payline!L$5/10,COUNTIF(L324:L326,$Q$1))+MIN(Payline!L$4/10,COUNTIF(L325:L327,$Q$1))+MIN(Payline!L$3/10,COUNTIF(L326:L328,$Q$1)),"")</f>
        <v/>
      </c>
      <c r="T326" s="43" t="str">
        <f>IF($I326&lt;F$14,MIN(Payline!M$5/10,COUNTIF(M324:M326,$Q$1))+MIN(Payline!M$4/10,COUNTIF(M325:M327,$Q$1))+MIN(Payline!M$3/10,COUNTIF(M326:M328,$Q$1)),"")</f>
        <v/>
      </c>
      <c r="U326" s="43" t="str">
        <f>IF($I326&lt;G$14,MIN(Payline!N$5/10,COUNTIF(N324:N326,$Q$1))+MIN(Payline!N$4/10,COUNTIF(N325:N327,$Q$1))+MIN(Payline!N$3/10,COUNTIF(N326:N328,$Q$1)),"")</f>
        <v/>
      </c>
      <c r="V326" s="46">
        <v>322</v>
      </c>
      <c r="W326" s="43" t="str">
        <f>IF($I326&lt;C$14,MIN(Payline!J$5/10,COUNTIF(J324:J326,$W$1))+MIN(Payline!J$4/10,COUNTIF(J325:J327,$W$1))+MIN(Payline!J$3/10,COUNTIF(J326:J328,$W$1)),"")</f>
        <v/>
      </c>
      <c r="X326" s="43" t="str">
        <f>IF($I326&lt;D$14,MIN(Payline!K$5/10,COUNTIF(K324:K326,$W$1))+MIN(Payline!K$4/10,COUNTIF(K325:K327,$W$1))+MIN(Payline!K$3/10,COUNTIF(K326:K328,$W$1)),"")</f>
        <v/>
      </c>
      <c r="Y326" s="43" t="str">
        <f>IF($I326&lt;E$14,MIN(Payline!L$5/10,COUNTIF(L324:L326,$W$1))+MIN(Payline!L$4/10,COUNTIF(L325:L327,$W$1))+MIN(Payline!L$3/10,COUNTIF(L326:L328,$W$1)),"")</f>
        <v/>
      </c>
      <c r="Z326" s="43" t="str">
        <f>IF($I326&lt;F$14,MIN(Payline!M$5/10,COUNTIF(M324:M326,$W$1))+MIN(Payline!M$4/10,COUNTIF(M325:M327,$W$1))+MIN(Payline!M$3/10,COUNTIF(M326:M328,$W$1)),"")</f>
        <v/>
      </c>
      <c r="AA326" s="43" t="str">
        <f>IF($I326&lt;G$14,MIN(Payline!N$5/10,COUNTIF(N324:N326,$W$1))+MIN(Payline!N$4/10,COUNTIF(N325:N327,$W$1))+MIN(Payline!N$3/10,COUNTIF(N326:N328,$W$1)),"")</f>
        <v/>
      </c>
      <c r="AB326" s="46">
        <v>322</v>
      </c>
      <c r="AC326" s="43" t="str">
        <f>IF($I326&lt;C$14,MIN(Payline!J$5/10,COUNTIF(J324:J326,$AC$1))+MIN(Payline!J$4/10,COUNTIF(J325:J327,$AC$1))+MIN(Payline!J$3/10,COUNTIF(J326:J328,$AC$1)),"")</f>
        <v/>
      </c>
      <c r="AD326" s="43" t="str">
        <f>IF($I326&lt;D$14,MIN(Payline!K$5/10,COUNTIF(K324:K326,$AC$1))+MIN(Payline!K$4/10,COUNTIF(K325:K327,$AC$1))+MIN(Payline!K$3/10,COUNTIF(K326:K328,$AC$1)),"")</f>
        <v/>
      </c>
      <c r="AE326" s="43" t="str">
        <f>IF($I326&lt;E$14,MIN(Payline!L$5/10,COUNTIF(L324:L326,$AC$1))+MIN(Payline!L$4/10,COUNTIF(L325:L327,$AC$1))+MIN(Payline!L$3/10,COUNTIF(L326:L328,$AC$1)),"")</f>
        <v/>
      </c>
      <c r="AF326" s="43" t="str">
        <f>IF($I326&lt;F$14,MIN(Payline!M$5/10,COUNTIF(M324:M326,$AC$1))+MIN(Payline!M$4/10,COUNTIF(M325:M327,$AC$1))+MIN(Payline!M$3/10,COUNTIF(M326:M328,$AC$1)),"")</f>
        <v/>
      </c>
      <c r="AG326" s="43" t="str">
        <f>IF($I326&lt;G$14,MIN(Payline!N$5/10,COUNTIF(N324:N326,$AC$1))+MIN(Payline!N$4/10,COUNTIF(N325:N327,$AC$1))+MIN(Payline!N$3/10,COUNTIF(N326:N328,$AC$1)),"")</f>
        <v/>
      </c>
      <c r="AH326" s="46">
        <v>322</v>
      </c>
      <c r="AI326" s="43" t="str">
        <f>IF($I326&lt;C$14,MIN(Payline!J$5/10,COUNTIF(J324:J326,$AI$1))+MIN(Payline!J$4/10,COUNTIF(J325:J327,$AI$1))+MIN(Payline!J$3/10,COUNTIF(J326:J328,$AI$1)),"")</f>
        <v/>
      </c>
      <c r="AJ326" s="43" t="str">
        <f>IF($I326&lt;D$14,MIN(Payline!K$5/10,COUNTIF(K324:K326,$AI$1))+MIN(Payline!K$4/10,COUNTIF(K325:K327,$AI$1))+MIN(Payline!K$3/10,COUNTIF(K326:K328,$AI$1)),"")</f>
        <v/>
      </c>
      <c r="AK326" s="43" t="str">
        <f>IF($I326&lt;E$14,MIN(Payline!L$5/10,COUNTIF(L324:L326,$AI$1))+MIN(Payline!L$4/10,COUNTIF(L325:L327,$AI$1))+MIN(Payline!L$3/10,COUNTIF(L326:L328,$AI$1)),"")</f>
        <v/>
      </c>
      <c r="AL326" s="43" t="str">
        <f>IF($I326&lt;F$14,MIN(Payline!M$5/10,COUNTIF(M324:M326,$AI$1))+MIN(Payline!M$4/10,COUNTIF(M325:M327,$AI$1))+MIN(Payline!M$3/10,COUNTIF(M326:M328,$AI$1)),"")</f>
        <v/>
      </c>
      <c r="AM326" s="43" t="str">
        <f>IF($I326&lt;G$14,MIN(Payline!N$5/10,COUNTIF(N324:N326,$AI$1))+MIN(Payline!N$4/10,COUNTIF(N325:N327,$AI$1))+MIN(Payline!N$3/10,COUNTIF(N326:N328,$AI$1)),"")</f>
        <v/>
      </c>
      <c r="AN326" s="46">
        <v>322</v>
      </c>
      <c r="AO326" s="43" t="str">
        <f>IF($I326&lt;C$14,MIN(Payline!J$5/10,COUNTIF(J324:J326,$AO$1))+MIN(Payline!J$4/10,COUNTIF(J325:J327,$AO$1))+MIN(Payline!J$3/10,COUNTIF(J326:J328,$AO$1)),"")</f>
        <v/>
      </c>
      <c r="AP326" s="43" t="str">
        <f>IF($I326&lt;D$14,MIN(Payline!K$5/10,COUNTIF(K324:K326,$AO$1))+MIN(Payline!K$4/10,COUNTIF(K325:K327,$AO$1))+MIN(Payline!K$3/10,COUNTIF(K326:K328,$AO$1)),"")</f>
        <v/>
      </c>
      <c r="AQ326" s="43" t="str">
        <f>IF($I326&lt;E$14,MIN(Payline!L$5/10,COUNTIF(L324:L326,$AO$1))+MIN(Payline!L$4/10,COUNTIF(L325:L327,$AO$1))+MIN(Payline!L$3/10,COUNTIF(L326:L328,$AO$1)),"")</f>
        <v/>
      </c>
      <c r="AR326" s="43" t="str">
        <f>IF($I326&lt;F$14,MIN(Payline!M$5/10,COUNTIF(M324:M326,$AO$1))+MIN(Payline!M$4/10,COUNTIF(M325:M327,$AO$1))+MIN(Payline!M$3/10,COUNTIF(M326:M328,$AO$1)),"")</f>
        <v/>
      </c>
      <c r="AS326" s="43" t="str">
        <f>IF($I326&lt;G$14,MIN(Payline!N$5/10,COUNTIF(N324:N326,$AO$1))+MIN(Payline!N$4/10,COUNTIF(N325:N327,$AO$1))+MIN(Payline!N$3/10,COUNTIF(N326:N328,$AO$1)),"")</f>
        <v/>
      </c>
      <c r="AT326" s="46">
        <v>322</v>
      </c>
      <c r="AU326" s="43" t="str">
        <f>IF($I326&lt;C$14,MIN(Payline!J$5/10,COUNTIF(J324:J326,$AU$1))+MIN(Payline!J$4/10,COUNTIF(J325:J327,$AU$1))+MIN(Payline!J$3/10,COUNTIF(J326:J328,$AU$1)),"")</f>
        <v/>
      </c>
      <c r="AV326" s="43" t="str">
        <f>IF($I326&lt;D$14,MIN(Payline!K$5/10,COUNTIF(K324:K326,$AU$1))+MIN(Payline!K$4/10,COUNTIF(K325:K327,$AU$1))+MIN(Payline!K$3/10,COUNTIF(K326:K328,$AU$1)),"")</f>
        <v/>
      </c>
      <c r="AW326" s="43" t="str">
        <f>IF($I326&lt;E$14,MIN(Payline!L$5/10,COUNTIF(L324:L326,$AU$1))+MIN(Payline!L$4/10,COUNTIF(L325:L327,$AU$1))+MIN(Payline!L$3/10,COUNTIF(L326:L328,$AU$1)),"")</f>
        <v/>
      </c>
      <c r="AX326" s="43" t="str">
        <f>IF($I326&lt;F$14,MIN(Payline!M$5/10,COUNTIF(M324:M326,$AU$1))+MIN(Payline!M$4/10,COUNTIF(M325:M327,$AU$1))+MIN(Payline!M$3/10,COUNTIF(M326:M328,$AU$1)),"")</f>
        <v/>
      </c>
      <c r="AY326" s="43" t="str">
        <f>IF($I326&lt;G$14,MIN(Payline!N$5/10,COUNTIF(N324:N326,$AU$1))+MIN(Payline!N$4/10,COUNTIF(N325:N327,$AU$1))+MIN(Payline!N$3/10,COUNTIF(N326:N328,$AU$1)),"")</f>
        <v/>
      </c>
      <c r="AZ326" s="46">
        <v>322</v>
      </c>
      <c r="BA326" s="43" t="str">
        <f>IF($I326&lt;C$14,MIN(Payline!J$5/10,COUNTIF(J324:J326,$BA$1))+MIN(Payline!J$4/10,COUNTIF(J325:J327,$BA$1))+MIN(Payline!J$3/10,COUNTIF(J326:J328,$BA$1)),"")</f>
        <v/>
      </c>
      <c r="BB326" s="43" t="str">
        <f>IF($I326&lt;D$14,MIN(Payline!K$5/10,COUNTIF(K324:K326,$BA$1))+MIN(Payline!K$4/10,COUNTIF(K325:K327,$BA$1))+MIN(Payline!K$3/10,COUNTIF(K326:K328,$BA$1)),"")</f>
        <v/>
      </c>
      <c r="BC326" s="43" t="str">
        <f>IF($I326&lt;E$14,MIN(Payline!L$5/10,COUNTIF(L324:L326,$BA$1))+MIN(Payline!L$4/10,COUNTIF(L325:L327,$BA$1))+MIN(Payline!L$3/10,COUNTIF(L326:L328,$BA$1)),"")</f>
        <v/>
      </c>
      <c r="BD326" s="43" t="str">
        <f>IF($I326&lt;F$14,MIN(Payline!M$5/10,COUNTIF(M324:M326,$BA$1))+MIN(Payline!M$4/10,COUNTIF(M325:M327,$BA$1))+MIN(Payline!M$3/10,COUNTIF(M326:M328,$BA$1)),"")</f>
        <v/>
      </c>
      <c r="BE326" s="43" t="str">
        <f>IF($I326&lt;G$14,MIN(Payline!N$5/10,COUNTIF(N324:N326,$BA$1))+MIN(Payline!N$4/10,COUNTIF(N325:N327,$BA$1))+MIN(Payline!N$3/10,COUNTIF(N326:N328,$BA$1)),"")</f>
        <v/>
      </c>
      <c r="BF326" s="46">
        <v>322</v>
      </c>
      <c r="BG326" s="43" t="str">
        <f>IF($I326&lt;C$14,MIN(Payline!J$5/10,COUNTIF(J324:J326,$BG$1))+MIN(Payline!J$4/10,COUNTIF(J325:J327,$BG$1))+MIN(Payline!J$3/10,COUNTIF(J326:J328,$BG$1)),"")</f>
        <v/>
      </c>
      <c r="BH326" s="43" t="str">
        <f>IF($I326&lt;D$14,MIN(Payline!K$5/10,COUNTIF(K324:K326,$BG$1))+MIN(Payline!K$4/10,COUNTIF(K325:K327,$BG$1))+MIN(Payline!K$3/10,COUNTIF(K326:K328,$BG$1)),"")</f>
        <v/>
      </c>
      <c r="BI326" s="43" t="str">
        <f>IF($I326&lt;E$14,MIN(Payline!L$5/10,COUNTIF(L324:L326,$BG$1))+MIN(Payline!L$4/10,COUNTIF(L325:L327,$BG$1))+MIN(Payline!L$3/10,COUNTIF(L326:L328,$BG$1)),"")</f>
        <v/>
      </c>
      <c r="BJ326" s="43" t="str">
        <f>IF($I326&lt;F$14,MIN(Payline!M$5/10,COUNTIF(M324:M326,$BG$1))+MIN(Payline!M$4/10,COUNTIF(M325:M327,$BG$1))+MIN(Payline!M$3/10,COUNTIF(M326:M328,$BG$1)),"")</f>
        <v/>
      </c>
      <c r="BK326" s="43" t="str">
        <f>IF($I326&lt;G$14,MIN(Payline!N$5/10,COUNTIF(N324:N326,$BG$1))+MIN(Payline!N$4/10,COUNTIF(N325:N327,$BG$1))+MIN(Payline!N$3/10,COUNTIF(N326:N328,$BG$1)),"")</f>
        <v/>
      </c>
      <c r="BL326" s="46">
        <v>322</v>
      </c>
      <c r="BM326" s="43" t="str">
        <f>IF($I326&lt;C$14,MIN(Payline!J$5/10,COUNTIF(J324:J326,$BM$1))+MIN(Payline!J$4/10,COUNTIF(J325:J327,$BM$1))+MIN(Payline!J$3/10,COUNTIF(J326:J328,$BM$1)),"")</f>
        <v/>
      </c>
      <c r="BN326" s="43" t="str">
        <f>IF($I326&lt;D$14,MIN(Payline!K$5/10,COUNTIF(K324:K326,$BM$1))+MIN(Payline!K$4/10,COUNTIF(K325:K327,$BM$1))+MIN(Payline!K$3/10,COUNTIF(K326:K328,$BM$1)),"")</f>
        <v/>
      </c>
      <c r="BO326" s="43" t="str">
        <f>IF($I326&lt;E$14,MIN(Payline!L$5/10,COUNTIF(L324:L326,$BM$1))+MIN(Payline!L$4/10,COUNTIF(L325:L327,$BM$1))+MIN(Payline!L$3/10,COUNTIF(L326:L328,$BM$1)),"")</f>
        <v/>
      </c>
      <c r="BP326" s="43" t="str">
        <f>IF($I326&lt;F$14,MIN(Payline!M$5/10,COUNTIF(M324:M326,$BM$1))+MIN(Payline!M$4/10,COUNTIF(M325:M327,$BM$1))+MIN(Payline!M$3/10,COUNTIF(M326:M328,$BM$1)),"")</f>
        <v/>
      </c>
      <c r="BQ326" s="161" t="str">
        <f>IF($I326&lt;G$14,MIN(Payline!N$5/10,COUNTIF(N324:N326,$BM$1))+MIN(Payline!N$4/10,COUNTIF(N325:N327,$BM$1))+MIN(Payline!N$3/10,COUNTIF(N326:N328,$BM$1)),"")</f>
        <v/>
      </c>
    </row>
    <row r="327" spans="9:69">
      <c r="I327" s="84">
        <v>323</v>
      </c>
      <c r="J327" s="83"/>
      <c r="K327" s="83"/>
      <c r="L327" s="83"/>
      <c r="M327" s="83"/>
      <c r="N327" s="83"/>
      <c r="P327" s="46">
        <v>323</v>
      </c>
      <c r="Q327" s="43" t="str">
        <f>IF($I327&lt;C$14,MIN(Payline!J$5/10,COUNTIF(J325:J327,$Q$1))+MIN(Payline!J$4/10,COUNTIF(J326:J328,$Q$1))+MIN(Payline!J$3/10,COUNTIF(J327:J329,$Q$1)),"")</f>
        <v/>
      </c>
      <c r="R327" s="43" t="str">
        <f>IF($I327&lt;D$14,MIN(Payline!K$5/10,COUNTIF(K325:K327,$Q$1))+MIN(Payline!K$4/10,COUNTIF(K326:K328,$Q$1))+MIN(Payline!K$3/10,COUNTIF(K327:K329,$Q$1)),"")</f>
        <v/>
      </c>
      <c r="S327" s="43" t="str">
        <f>IF($I327&lt;E$14,MIN(Payline!L$5/10,COUNTIF(L325:L327,$Q$1))+MIN(Payline!L$4/10,COUNTIF(L326:L328,$Q$1))+MIN(Payline!L$3/10,COUNTIF(L327:L329,$Q$1)),"")</f>
        <v/>
      </c>
      <c r="T327" s="43" t="str">
        <f>IF($I327&lt;F$14,MIN(Payline!M$5/10,COUNTIF(M325:M327,$Q$1))+MIN(Payline!M$4/10,COUNTIF(M326:M328,$Q$1))+MIN(Payline!M$3/10,COUNTIF(M327:M329,$Q$1)),"")</f>
        <v/>
      </c>
      <c r="U327" s="43" t="str">
        <f>IF($I327&lt;G$14,MIN(Payline!N$5/10,COUNTIF(N325:N327,$Q$1))+MIN(Payline!N$4/10,COUNTIF(N326:N328,$Q$1))+MIN(Payline!N$3/10,COUNTIF(N327:N329,$Q$1)),"")</f>
        <v/>
      </c>
      <c r="V327" s="46">
        <v>323</v>
      </c>
      <c r="W327" s="43" t="str">
        <f>IF($I327&lt;C$14,MIN(Payline!J$5/10,COUNTIF(J325:J327,$W$1))+MIN(Payline!J$4/10,COUNTIF(J326:J328,$W$1))+MIN(Payline!J$3/10,COUNTIF(J327:J329,$W$1)),"")</f>
        <v/>
      </c>
      <c r="X327" s="43" t="str">
        <f>IF($I327&lt;D$14,MIN(Payline!K$5/10,COUNTIF(K325:K327,$W$1))+MIN(Payline!K$4/10,COUNTIF(K326:K328,$W$1))+MIN(Payline!K$3/10,COUNTIF(K327:K329,$W$1)),"")</f>
        <v/>
      </c>
      <c r="Y327" s="43" t="str">
        <f>IF($I327&lt;E$14,MIN(Payline!L$5/10,COUNTIF(L325:L327,$W$1))+MIN(Payline!L$4/10,COUNTIF(L326:L328,$W$1))+MIN(Payline!L$3/10,COUNTIF(L327:L329,$W$1)),"")</f>
        <v/>
      </c>
      <c r="Z327" s="43" t="str">
        <f>IF($I327&lt;F$14,MIN(Payline!M$5/10,COUNTIF(M325:M327,$W$1))+MIN(Payline!M$4/10,COUNTIF(M326:M328,$W$1))+MIN(Payline!M$3/10,COUNTIF(M327:M329,$W$1)),"")</f>
        <v/>
      </c>
      <c r="AA327" s="43" t="str">
        <f>IF($I327&lt;G$14,MIN(Payline!N$5/10,COUNTIF(N325:N327,$W$1))+MIN(Payline!N$4/10,COUNTIF(N326:N328,$W$1))+MIN(Payline!N$3/10,COUNTIF(N327:N329,$W$1)),"")</f>
        <v/>
      </c>
      <c r="AB327" s="46">
        <v>323</v>
      </c>
      <c r="AC327" s="43" t="str">
        <f>IF($I327&lt;C$14,MIN(Payline!J$5/10,COUNTIF(J325:J327,$AC$1))+MIN(Payline!J$4/10,COUNTIF(J326:J328,$AC$1))+MIN(Payline!J$3/10,COUNTIF(J327:J329,$AC$1)),"")</f>
        <v/>
      </c>
      <c r="AD327" s="43" t="str">
        <f>IF($I327&lt;D$14,MIN(Payline!K$5/10,COUNTIF(K325:K327,$AC$1))+MIN(Payline!K$4/10,COUNTIF(K326:K328,$AC$1))+MIN(Payline!K$3/10,COUNTIF(K327:K329,$AC$1)),"")</f>
        <v/>
      </c>
      <c r="AE327" s="43" t="str">
        <f>IF($I327&lt;E$14,MIN(Payline!L$5/10,COUNTIF(L325:L327,$AC$1))+MIN(Payline!L$4/10,COUNTIF(L326:L328,$AC$1))+MIN(Payline!L$3/10,COUNTIF(L327:L329,$AC$1)),"")</f>
        <v/>
      </c>
      <c r="AF327" s="43" t="str">
        <f>IF($I327&lt;F$14,MIN(Payline!M$5/10,COUNTIF(M325:M327,$AC$1))+MIN(Payline!M$4/10,COUNTIF(M326:M328,$AC$1))+MIN(Payline!M$3/10,COUNTIF(M327:M329,$AC$1)),"")</f>
        <v/>
      </c>
      <c r="AG327" s="43" t="str">
        <f>IF($I327&lt;G$14,MIN(Payline!N$5/10,COUNTIF(N325:N327,$AC$1))+MIN(Payline!N$4/10,COUNTIF(N326:N328,$AC$1))+MIN(Payline!N$3/10,COUNTIF(N327:N329,$AC$1)),"")</f>
        <v/>
      </c>
      <c r="AH327" s="46">
        <v>323</v>
      </c>
      <c r="AI327" s="43" t="str">
        <f>IF($I327&lt;C$14,MIN(Payline!J$5/10,COUNTIF(J325:J327,$AI$1))+MIN(Payline!J$4/10,COUNTIF(J326:J328,$AI$1))+MIN(Payline!J$3/10,COUNTIF(J327:J329,$AI$1)),"")</f>
        <v/>
      </c>
      <c r="AJ327" s="43" t="str">
        <f>IF($I327&lt;D$14,MIN(Payline!K$5/10,COUNTIF(K325:K327,$AI$1))+MIN(Payline!K$4/10,COUNTIF(K326:K328,$AI$1))+MIN(Payline!K$3/10,COUNTIF(K327:K329,$AI$1)),"")</f>
        <v/>
      </c>
      <c r="AK327" s="43" t="str">
        <f>IF($I327&lt;E$14,MIN(Payline!L$5/10,COUNTIF(L325:L327,$AI$1))+MIN(Payline!L$4/10,COUNTIF(L326:L328,$AI$1))+MIN(Payline!L$3/10,COUNTIF(L327:L329,$AI$1)),"")</f>
        <v/>
      </c>
      <c r="AL327" s="43" t="str">
        <f>IF($I327&lt;F$14,MIN(Payline!M$5/10,COUNTIF(M325:M327,$AI$1))+MIN(Payline!M$4/10,COUNTIF(M326:M328,$AI$1))+MIN(Payline!M$3/10,COUNTIF(M327:M329,$AI$1)),"")</f>
        <v/>
      </c>
      <c r="AM327" s="43" t="str">
        <f>IF($I327&lt;G$14,MIN(Payline!N$5/10,COUNTIF(N325:N327,$AI$1))+MIN(Payline!N$4/10,COUNTIF(N326:N328,$AI$1))+MIN(Payline!N$3/10,COUNTIF(N327:N329,$AI$1)),"")</f>
        <v/>
      </c>
      <c r="AN327" s="46">
        <v>323</v>
      </c>
      <c r="AO327" s="43" t="str">
        <f>IF($I327&lt;C$14,MIN(Payline!J$5/10,COUNTIF(J325:J327,$AO$1))+MIN(Payline!J$4/10,COUNTIF(J326:J328,$AO$1))+MIN(Payline!J$3/10,COUNTIF(J327:J329,$AO$1)),"")</f>
        <v/>
      </c>
      <c r="AP327" s="43" t="str">
        <f>IF($I327&lt;D$14,MIN(Payline!K$5/10,COUNTIF(K325:K327,$AO$1))+MIN(Payline!K$4/10,COUNTIF(K326:K328,$AO$1))+MIN(Payline!K$3/10,COUNTIF(K327:K329,$AO$1)),"")</f>
        <v/>
      </c>
      <c r="AQ327" s="43" t="str">
        <f>IF($I327&lt;E$14,MIN(Payline!L$5/10,COUNTIF(L325:L327,$AO$1))+MIN(Payline!L$4/10,COUNTIF(L326:L328,$AO$1))+MIN(Payline!L$3/10,COUNTIF(L327:L329,$AO$1)),"")</f>
        <v/>
      </c>
      <c r="AR327" s="43" t="str">
        <f>IF($I327&lt;F$14,MIN(Payline!M$5/10,COUNTIF(M325:M327,$AO$1))+MIN(Payline!M$4/10,COUNTIF(M326:M328,$AO$1))+MIN(Payline!M$3/10,COUNTIF(M327:M329,$AO$1)),"")</f>
        <v/>
      </c>
      <c r="AS327" s="43" t="str">
        <f>IF($I327&lt;G$14,MIN(Payline!N$5/10,COUNTIF(N325:N327,$AO$1))+MIN(Payline!N$4/10,COUNTIF(N326:N328,$AO$1))+MIN(Payline!N$3/10,COUNTIF(N327:N329,$AO$1)),"")</f>
        <v/>
      </c>
      <c r="AT327" s="46">
        <v>323</v>
      </c>
      <c r="AU327" s="43" t="str">
        <f>IF($I327&lt;C$14,MIN(Payline!J$5/10,COUNTIF(J325:J327,$AU$1))+MIN(Payline!J$4/10,COUNTIF(J326:J328,$AU$1))+MIN(Payline!J$3/10,COUNTIF(J327:J329,$AU$1)),"")</f>
        <v/>
      </c>
      <c r="AV327" s="43" t="str">
        <f>IF($I327&lt;D$14,MIN(Payline!K$5/10,COUNTIF(K325:K327,$AU$1))+MIN(Payline!K$4/10,COUNTIF(K326:K328,$AU$1))+MIN(Payline!K$3/10,COUNTIF(K327:K329,$AU$1)),"")</f>
        <v/>
      </c>
      <c r="AW327" s="43" t="str">
        <f>IF($I327&lt;E$14,MIN(Payline!L$5/10,COUNTIF(L325:L327,$AU$1))+MIN(Payline!L$4/10,COUNTIF(L326:L328,$AU$1))+MIN(Payline!L$3/10,COUNTIF(L327:L329,$AU$1)),"")</f>
        <v/>
      </c>
      <c r="AX327" s="43" t="str">
        <f>IF($I327&lt;F$14,MIN(Payline!M$5/10,COUNTIF(M325:M327,$AU$1))+MIN(Payline!M$4/10,COUNTIF(M326:M328,$AU$1))+MIN(Payline!M$3/10,COUNTIF(M327:M329,$AU$1)),"")</f>
        <v/>
      </c>
      <c r="AY327" s="43" t="str">
        <f>IF($I327&lt;G$14,MIN(Payline!N$5/10,COUNTIF(N325:N327,$AU$1))+MIN(Payline!N$4/10,COUNTIF(N326:N328,$AU$1))+MIN(Payline!N$3/10,COUNTIF(N327:N329,$AU$1)),"")</f>
        <v/>
      </c>
      <c r="AZ327" s="46">
        <v>323</v>
      </c>
      <c r="BA327" s="43" t="str">
        <f>IF($I327&lt;C$14,MIN(Payline!J$5/10,COUNTIF(J325:J327,$BA$1))+MIN(Payline!J$4/10,COUNTIF(J326:J328,$BA$1))+MIN(Payline!J$3/10,COUNTIF(J327:J329,$BA$1)),"")</f>
        <v/>
      </c>
      <c r="BB327" s="43" t="str">
        <f>IF($I327&lt;D$14,MIN(Payline!K$5/10,COUNTIF(K325:K327,$BA$1))+MIN(Payline!K$4/10,COUNTIF(K326:K328,$BA$1))+MIN(Payline!K$3/10,COUNTIF(K327:K329,$BA$1)),"")</f>
        <v/>
      </c>
      <c r="BC327" s="43" t="str">
        <f>IF($I327&lt;E$14,MIN(Payline!L$5/10,COUNTIF(L325:L327,$BA$1))+MIN(Payline!L$4/10,COUNTIF(L326:L328,$BA$1))+MIN(Payline!L$3/10,COUNTIF(L327:L329,$BA$1)),"")</f>
        <v/>
      </c>
      <c r="BD327" s="43" t="str">
        <f>IF($I327&lt;F$14,MIN(Payline!M$5/10,COUNTIF(M325:M327,$BA$1))+MIN(Payline!M$4/10,COUNTIF(M326:M328,$BA$1))+MIN(Payline!M$3/10,COUNTIF(M327:M329,$BA$1)),"")</f>
        <v/>
      </c>
      <c r="BE327" s="43" t="str">
        <f>IF($I327&lt;G$14,MIN(Payline!N$5/10,COUNTIF(N325:N327,$BA$1))+MIN(Payline!N$4/10,COUNTIF(N326:N328,$BA$1))+MIN(Payline!N$3/10,COUNTIF(N327:N329,$BA$1)),"")</f>
        <v/>
      </c>
      <c r="BF327" s="46">
        <v>323</v>
      </c>
      <c r="BG327" s="43" t="str">
        <f>IF($I327&lt;C$14,MIN(Payline!J$5/10,COUNTIF(J325:J327,$BG$1))+MIN(Payline!J$4/10,COUNTIF(J326:J328,$BG$1))+MIN(Payline!J$3/10,COUNTIF(J327:J329,$BG$1)),"")</f>
        <v/>
      </c>
      <c r="BH327" s="43" t="str">
        <f>IF($I327&lt;D$14,MIN(Payline!K$5/10,COUNTIF(K325:K327,$BG$1))+MIN(Payline!K$4/10,COUNTIF(K326:K328,$BG$1))+MIN(Payline!K$3/10,COUNTIF(K327:K329,$BG$1)),"")</f>
        <v/>
      </c>
      <c r="BI327" s="43" t="str">
        <f>IF($I327&lt;E$14,MIN(Payline!L$5/10,COUNTIF(L325:L327,$BG$1))+MIN(Payline!L$4/10,COUNTIF(L326:L328,$BG$1))+MIN(Payline!L$3/10,COUNTIF(L327:L329,$BG$1)),"")</f>
        <v/>
      </c>
      <c r="BJ327" s="43" t="str">
        <f>IF($I327&lt;F$14,MIN(Payline!M$5/10,COUNTIF(M325:M327,$BG$1))+MIN(Payline!M$4/10,COUNTIF(M326:M328,$BG$1))+MIN(Payline!M$3/10,COUNTIF(M327:M329,$BG$1)),"")</f>
        <v/>
      </c>
      <c r="BK327" s="43" t="str">
        <f>IF($I327&lt;G$14,MIN(Payline!N$5/10,COUNTIF(N325:N327,$BG$1))+MIN(Payline!N$4/10,COUNTIF(N326:N328,$BG$1))+MIN(Payline!N$3/10,COUNTIF(N327:N329,$BG$1)),"")</f>
        <v/>
      </c>
      <c r="BL327" s="46">
        <v>323</v>
      </c>
      <c r="BM327" s="43" t="str">
        <f>IF($I327&lt;C$14,MIN(Payline!J$5/10,COUNTIF(J325:J327,$BM$1))+MIN(Payline!J$4/10,COUNTIF(J326:J328,$BM$1))+MIN(Payline!J$3/10,COUNTIF(J327:J329,$BM$1)),"")</f>
        <v/>
      </c>
      <c r="BN327" s="43" t="str">
        <f>IF($I327&lt;D$14,MIN(Payline!K$5/10,COUNTIF(K325:K327,$BM$1))+MIN(Payline!K$4/10,COUNTIF(K326:K328,$BM$1))+MIN(Payline!K$3/10,COUNTIF(K327:K329,$BM$1)),"")</f>
        <v/>
      </c>
      <c r="BO327" s="43" t="str">
        <f>IF($I327&lt;E$14,MIN(Payline!L$5/10,COUNTIF(L325:L327,$BM$1))+MIN(Payline!L$4/10,COUNTIF(L326:L328,$BM$1))+MIN(Payline!L$3/10,COUNTIF(L327:L329,$BM$1)),"")</f>
        <v/>
      </c>
      <c r="BP327" s="43" t="str">
        <f>IF($I327&lt;F$14,MIN(Payline!M$5/10,COUNTIF(M325:M327,$BM$1))+MIN(Payline!M$4/10,COUNTIF(M326:M328,$BM$1))+MIN(Payline!M$3/10,COUNTIF(M327:M329,$BM$1)),"")</f>
        <v/>
      </c>
      <c r="BQ327" s="161" t="str">
        <f>IF($I327&lt;G$14,MIN(Payline!N$5/10,COUNTIF(N325:N327,$BM$1))+MIN(Payline!N$4/10,COUNTIF(N326:N328,$BM$1))+MIN(Payline!N$3/10,COUNTIF(N327:N329,$BM$1)),"")</f>
        <v/>
      </c>
    </row>
    <row r="328" spans="9:69">
      <c r="I328" s="84">
        <v>324</v>
      </c>
      <c r="J328" s="83"/>
      <c r="K328" s="83"/>
      <c r="L328" s="83"/>
      <c r="M328" s="83"/>
      <c r="N328" s="83"/>
      <c r="P328" s="46">
        <v>324</v>
      </c>
      <c r="Q328" s="43" t="str">
        <f>IF($I328&lt;C$14,MIN(Payline!J$5/10,COUNTIF(J326:J328,$Q$1))+MIN(Payline!J$4/10,COUNTIF(J327:J329,$Q$1))+MIN(Payline!J$3/10,COUNTIF(J328:J330,$Q$1)),"")</f>
        <v/>
      </c>
      <c r="R328" s="43" t="str">
        <f>IF($I328&lt;D$14,MIN(Payline!K$5/10,COUNTIF(K326:K328,$Q$1))+MIN(Payline!K$4/10,COUNTIF(K327:K329,$Q$1))+MIN(Payline!K$3/10,COUNTIF(K328:K330,$Q$1)),"")</f>
        <v/>
      </c>
      <c r="S328" s="43" t="str">
        <f>IF($I328&lt;E$14,MIN(Payline!L$5/10,COUNTIF(L326:L328,$Q$1))+MIN(Payline!L$4/10,COUNTIF(L327:L329,$Q$1))+MIN(Payline!L$3/10,COUNTIF(L328:L330,$Q$1)),"")</f>
        <v/>
      </c>
      <c r="T328" s="43" t="str">
        <f>IF($I328&lt;F$14,MIN(Payline!M$5/10,COUNTIF(M326:M328,$Q$1))+MIN(Payline!M$4/10,COUNTIF(M327:M329,$Q$1))+MIN(Payline!M$3/10,COUNTIF(M328:M330,$Q$1)),"")</f>
        <v/>
      </c>
      <c r="U328" s="43" t="str">
        <f>IF($I328&lt;G$14,MIN(Payline!N$5/10,COUNTIF(N326:N328,$Q$1))+MIN(Payline!N$4/10,COUNTIF(N327:N329,$Q$1))+MIN(Payline!N$3/10,COUNTIF(N328:N330,$Q$1)),"")</f>
        <v/>
      </c>
      <c r="V328" s="46">
        <v>324</v>
      </c>
      <c r="W328" s="43" t="str">
        <f>IF($I328&lt;C$14,MIN(Payline!J$5/10,COUNTIF(J326:J328,$W$1))+MIN(Payline!J$4/10,COUNTIF(J327:J329,$W$1))+MIN(Payline!J$3/10,COUNTIF(J328:J330,$W$1)),"")</f>
        <v/>
      </c>
      <c r="X328" s="43" t="str">
        <f>IF($I328&lt;D$14,MIN(Payline!K$5/10,COUNTIF(K326:K328,$W$1))+MIN(Payline!K$4/10,COUNTIF(K327:K329,$W$1))+MIN(Payline!K$3/10,COUNTIF(K328:K330,$W$1)),"")</f>
        <v/>
      </c>
      <c r="Y328" s="43" t="str">
        <f>IF($I328&lt;E$14,MIN(Payline!L$5/10,COUNTIF(L326:L328,$W$1))+MIN(Payline!L$4/10,COUNTIF(L327:L329,$W$1))+MIN(Payline!L$3/10,COUNTIF(L328:L330,$W$1)),"")</f>
        <v/>
      </c>
      <c r="Z328" s="43" t="str">
        <f>IF($I328&lt;F$14,MIN(Payline!M$5/10,COUNTIF(M326:M328,$W$1))+MIN(Payline!M$4/10,COUNTIF(M327:M329,$W$1))+MIN(Payline!M$3/10,COUNTIF(M328:M330,$W$1)),"")</f>
        <v/>
      </c>
      <c r="AA328" s="43" t="str">
        <f>IF($I328&lt;G$14,MIN(Payline!N$5/10,COUNTIF(N326:N328,$W$1))+MIN(Payline!N$4/10,COUNTIF(N327:N329,$W$1))+MIN(Payline!N$3/10,COUNTIF(N328:N330,$W$1)),"")</f>
        <v/>
      </c>
      <c r="AB328" s="46">
        <v>324</v>
      </c>
      <c r="AC328" s="43" t="str">
        <f>IF($I328&lt;C$14,MIN(Payline!J$5/10,COUNTIF(J326:J328,$AC$1))+MIN(Payline!J$4/10,COUNTIF(J327:J329,$AC$1))+MIN(Payline!J$3/10,COUNTIF(J328:J330,$AC$1)),"")</f>
        <v/>
      </c>
      <c r="AD328" s="43" t="str">
        <f>IF($I328&lt;D$14,MIN(Payline!K$5/10,COUNTIF(K326:K328,$AC$1))+MIN(Payline!K$4/10,COUNTIF(K327:K329,$AC$1))+MIN(Payline!K$3/10,COUNTIF(K328:K330,$AC$1)),"")</f>
        <v/>
      </c>
      <c r="AE328" s="43" t="str">
        <f>IF($I328&lt;E$14,MIN(Payline!L$5/10,COUNTIF(L326:L328,$AC$1))+MIN(Payline!L$4/10,COUNTIF(L327:L329,$AC$1))+MIN(Payline!L$3/10,COUNTIF(L328:L330,$AC$1)),"")</f>
        <v/>
      </c>
      <c r="AF328" s="43" t="str">
        <f>IF($I328&lt;F$14,MIN(Payline!M$5/10,COUNTIF(M326:M328,$AC$1))+MIN(Payline!M$4/10,COUNTIF(M327:M329,$AC$1))+MIN(Payline!M$3/10,COUNTIF(M328:M330,$AC$1)),"")</f>
        <v/>
      </c>
      <c r="AG328" s="43" t="str">
        <f>IF($I328&lt;G$14,MIN(Payline!N$5/10,COUNTIF(N326:N328,$AC$1))+MIN(Payline!N$4/10,COUNTIF(N327:N329,$AC$1))+MIN(Payline!N$3/10,COUNTIF(N328:N330,$AC$1)),"")</f>
        <v/>
      </c>
      <c r="AH328" s="46">
        <v>324</v>
      </c>
      <c r="AI328" s="43" t="str">
        <f>IF($I328&lt;C$14,MIN(Payline!J$5/10,COUNTIF(J326:J328,$AI$1))+MIN(Payline!J$4/10,COUNTIF(J327:J329,$AI$1))+MIN(Payline!J$3/10,COUNTIF(J328:J330,$AI$1)),"")</f>
        <v/>
      </c>
      <c r="AJ328" s="43" t="str">
        <f>IF($I328&lt;D$14,MIN(Payline!K$5/10,COUNTIF(K326:K328,$AI$1))+MIN(Payline!K$4/10,COUNTIF(K327:K329,$AI$1))+MIN(Payline!K$3/10,COUNTIF(K328:K330,$AI$1)),"")</f>
        <v/>
      </c>
      <c r="AK328" s="43" t="str">
        <f>IF($I328&lt;E$14,MIN(Payline!L$5/10,COUNTIF(L326:L328,$AI$1))+MIN(Payline!L$4/10,COUNTIF(L327:L329,$AI$1))+MIN(Payline!L$3/10,COUNTIF(L328:L330,$AI$1)),"")</f>
        <v/>
      </c>
      <c r="AL328" s="43" t="str">
        <f>IF($I328&lt;F$14,MIN(Payline!M$5/10,COUNTIF(M326:M328,$AI$1))+MIN(Payline!M$4/10,COUNTIF(M327:M329,$AI$1))+MIN(Payline!M$3/10,COUNTIF(M328:M330,$AI$1)),"")</f>
        <v/>
      </c>
      <c r="AM328" s="43" t="str">
        <f>IF($I328&lt;G$14,MIN(Payline!N$5/10,COUNTIF(N326:N328,$AI$1))+MIN(Payline!N$4/10,COUNTIF(N327:N329,$AI$1))+MIN(Payline!N$3/10,COUNTIF(N328:N330,$AI$1)),"")</f>
        <v/>
      </c>
      <c r="AN328" s="46">
        <v>324</v>
      </c>
      <c r="AO328" s="43" t="str">
        <f>IF($I328&lt;C$14,MIN(Payline!J$5/10,COUNTIF(J326:J328,$AO$1))+MIN(Payline!J$4/10,COUNTIF(J327:J329,$AO$1))+MIN(Payline!J$3/10,COUNTIF(J328:J330,$AO$1)),"")</f>
        <v/>
      </c>
      <c r="AP328" s="43" t="str">
        <f>IF($I328&lt;D$14,MIN(Payline!K$5/10,COUNTIF(K326:K328,$AO$1))+MIN(Payline!K$4/10,COUNTIF(K327:K329,$AO$1))+MIN(Payline!K$3/10,COUNTIF(K328:K330,$AO$1)),"")</f>
        <v/>
      </c>
      <c r="AQ328" s="43" t="str">
        <f>IF($I328&lt;E$14,MIN(Payline!L$5/10,COUNTIF(L326:L328,$AO$1))+MIN(Payline!L$4/10,COUNTIF(L327:L329,$AO$1))+MIN(Payline!L$3/10,COUNTIF(L328:L330,$AO$1)),"")</f>
        <v/>
      </c>
      <c r="AR328" s="43" t="str">
        <f>IF($I328&lt;F$14,MIN(Payline!M$5/10,COUNTIF(M326:M328,$AO$1))+MIN(Payline!M$4/10,COUNTIF(M327:M329,$AO$1))+MIN(Payline!M$3/10,COUNTIF(M328:M330,$AO$1)),"")</f>
        <v/>
      </c>
      <c r="AS328" s="43" t="str">
        <f>IF($I328&lt;G$14,MIN(Payline!N$5/10,COUNTIF(N326:N328,$AO$1))+MIN(Payline!N$4/10,COUNTIF(N327:N329,$AO$1))+MIN(Payline!N$3/10,COUNTIF(N328:N330,$AO$1)),"")</f>
        <v/>
      </c>
      <c r="AT328" s="46">
        <v>324</v>
      </c>
      <c r="AU328" s="43" t="str">
        <f>IF($I328&lt;C$14,MIN(Payline!J$5/10,COUNTIF(J326:J328,$AU$1))+MIN(Payline!J$4/10,COUNTIF(J327:J329,$AU$1))+MIN(Payline!J$3/10,COUNTIF(J328:J330,$AU$1)),"")</f>
        <v/>
      </c>
      <c r="AV328" s="43" t="str">
        <f>IF($I328&lt;D$14,MIN(Payline!K$5/10,COUNTIF(K326:K328,$AU$1))+MIN(Payline!K$4/10,COUNTIF(K327:K329,$AU$1))+MIN(Payline!K$3/10,COUNTIF(K328:K330,$AU$1)),"")</f>
        <v/>
      </c>
      <c r="AW328" s="43" t="str">
        <f>IF($I328&lt;E$14,MIN(Payline!L$5/10,COUNTIF(L326:L328,$AU$1))+MIN(Payline!L$4/10,COUNTIF(L327:L329,$AU$1))+MIN(Payline!L$3/10,COUNTIF(L328:L330,$AU$1)),"")</f>
        <v/>
      </c>
      <c r="AX328" s="43" t="str">
        <f>IF($I328&lt;F$14,MIN(Payline!M$5/10,COUNTIF(M326:M328,$AU$1))+MIN(Payline!M$4/10,COUNTIF(M327:M329,$AU$1))+MIN(Payline!M$3/10,COUNTIF(M328:M330,$AU$1)),"")</f>
        <v/>
      </c>
      <c r="AY328" s="43" t="str">
        <f>IF($I328&lt;G$14,MIN(Payline!N$5/10,COUNTIF(N326:N328,$AU$1))+MIN(Payline!N$4/10,COUNTIF(N327:N329,$AU$1))+MIN(Payline!N$3/10,COUNTIF(N328:N330,$AU$1)),"")</f>
        <v/>
      </c>
      <c r="AZ328" s="46">
        <v>324</v>
      </c>
      <c r="BA328" s="43" t="str">
        <f>IF($I328&lt;C$14,MIN(Payline!J$5/10,COUNTIF(J326:J328,$BA$1))+MIN(Payline!J$4/10,COUNTIF(J327:J329,$BA$1))+MIN(Payline!J$3/10,COUNTIF(J328:J330,$BA$1)),"")</f>
        <v/>
      </c>
      <c r="BB328" s="43" t="str">
        <f>IF($I328&lt;D$14,MIN(Payline!K$5/10,COUNTIF(K326:K328,$BA$1))+MIN(Payline!K$4/10,COUNTIF(K327:K329,$BA$1))+MIN(Payline!K$3/10,COUNTIF(K328:K330,$BA$1)),"")</f>
        <v/>
      </c>
      <c r="BC328" s="43" t="str">
        <f>IF($I328&lt;E$14,MIN(Payline!L$5/10,COUNTIF(L326:L328,$BA$1))+MIN(Payline!L$4/10,COUNTIF(L327:L329,$BA$1))+MIN(Payline!L$3/10,COUNTIF(L328:L330,$BA$1)),"")</f>
        <v/>
      </c>
      <c r="BD328" s="43" t="str">
        <f>IF($I328&lt;F$14,MIN(Payline!M$5/10,COUNTIF(M326:M328,$BA$1))+MIN(Payline!M$4/10,COUNTIF(M327:M329,$BA$1))+MIN(Payline!M$3/10,COUNTIF(M328:M330,$BA$1)),"")</f>
        <v/>
      </c>
      <c r="BE328" s="43" t="str">
        <f>IF($I328&lt;G$14,MIN(Payline!N$5/10,COUNTIF(N326:N328,$BA$1))+MIN(Payline!N$4/10,COUNTIF(N327:N329,$BA$1))+MIN(Payline!N$3/10,COUNTIF(N328:N330,$BA$1)),"")</f>
        <v/>
      </c>
      <c r="BF328" s="46">
        <v>324</v>
      </c>
      <c r="BG328" s="43" t="str">
        <f>IF($I328&lt;C$14,MIN(Payline!J$5/10,COUNTIF(J326:J328,$BG$1))+MIN(Payline!J$4/10,COUNTIF(J327:J329,$BG$1))+MIN(Payline!J$3/10,COUNTIF(J328:J330,$BG$1)),"")</f>
        <v/>
      </c>
      <c r="BH328" s="43" t="str">
        <f>IF($I328&lt;D$14,MIN(Payline!K$5/10,COUNTIF(K326:K328,$BG$1))+MIN(Payline!K$4/10,COUNTIF(K327:K329,$BG$1))+MIN(Payline!K$3/10,COUNTIF(K328:K330,$BG$1)),"")</f>
        <v/>
      </c>
      <c r="BI328" s="43" t="str">
        <f>IF($I328&lt;E$14,MIN(Payline!L$5/10,COUNTIF(L326:L328,$BG$1))+MIN(Payline!L$4/10,COUNTIF(L327:L329,$BG$1))+MIN(Payline!L$3/10,COUNTIF(L328:L330,$BG$1)),"")</f>
        <v/>
      </c>
      <c r="BJ328" s="43" t="str">
        <f>IF($I328&lt;F$14,MIN(Payline!M$5/10,COUNTIF(M326:M328,$BG$1))+MIN(Payline!M$4/10,COUNTIF(M327:M329,$BG$1))+MIN(Payline!M$3/10,COUNTIF(M328:M330,$BG$1)),"")</f>
        <v/>
      </c>
      <c r="BK328" s="43" t="str">
        <f>IF($I328&lt;G$14,MIN(Payline!N$5/10,COUNTIF(N326:N328,$BG$1))+MIN(Payline!N$4/10,COUNTIF(N327:N329,$BG$1))+MIN(Payline!N$3/10,COUNTIF(N328:N330,$BG$1)),"")</f>
        <v/>
      </c>
      <c r="BL328" s="46">
        <v>324</v>
      </c>
      <c r="BM328" s="43" t="str">
        <f>IF($I328&lt;C$14,MIN(Payline!J$5/10,COUNTIF(J326:J328,$BM$1))+MIN(Payline!J$4/10,COUNTIF(J327:J329,$BM$1))+MIN(Payline!J$3/10,COUNTIF(J328:J330,$BM$1)),"")</f>
        <v/>
      </c>
      <c r="BN328" s="43" t="str">
        <f>IF($I328&lt;D$14,MIN(Payline!K$5/10,COUNTIF(K326:K328,$BM$1))+MIN(Payline!K$4/10,COUNTIF(K327:K329,$BM$1))+MIN(Payline!K$3/10,COUNTIF(K328:K330,$BM$1)),"")</f>
        <v/>
      </c>
      <c r="BO328" s="43" t="str">
        <f>IF($I328&lt;E$14,MIN(Payline!L$5/10,COUNTIF(L326:L328,$BM$1))+MIN(Payline!L$4/10,COUNTIF(L327:L329,$BM$1))+MIN(Payline!L$3/10,COUNTIF(L328:L330,$BM$1)),"")</f>
        <v/>
      </c>
      <c r="BP328" s="43" t="str">
        <f>IF($I328&lt;F$14,MIN(Payline!M$5/10,COUNTIF(M326:M328,$BM$1))+MIN(Payline!M$4/10,COUNTIF(M327:M329,$BM$1))+MIN(Payline!M$3/10,COUNTIF(M328:M330,$BM$1)),"")</f>
        <v/>
      </c>
      <c r="BQ328" s="161" t="str">
        <f>IF($I328&lt;G$14,MIN(Payline!N$5/10,COUNTIF(N326:N328,$BM$1))+MIN(Payline!N$4/10,COUNTIF(N327:N329,$BM$1))+MIN(Payline!N$3/10,COUNTIF(N328:N330,$BM$1)),"")</f>
        <v/>
      </c>
    </row>
    <row r="329" spans="9:69">
      <c r="I329" s="84">
        <v>325</v>
      </c>
      <c r="J329" s="83"/>
      <c r="K329" s="83"/>
      <c r="L329" s="83"/>
      <c r="M329" s="83"/>
      <c r="N329" s="83"/>
      <c r="P329" s="46">
        <v>325</v>
      </c>
      <c r="Q329" s="43" t="str">
        <f>IF($I329&lt;C$14,MIN(Payline!J$5/10,COUNTIF(J327:J329,$Q$1))+MIN(Payline!J$4/10,COUNTIF(J328:J330,$Q$1))+MIN(Payline!J$3/10,COUNTIF(J329:J331,$Q$1)),"")</f>
        <v/>
      </c>
      <c r="R329" s="43" t="str">
        <f>IF($I329&lt;D$14,MIN(Payline!K$5/10,COUNTIF(K327:K329,$Q$1))+MIN(Payline!K$4/10,COUNTIF(K328:K330,$Q$1))+MIN(Payline!K$3/10,COUNTIF(K329:K331,$Q$1)),"")</f>
        <v/>
      </c>
      <c r="S329" s="43" t="str">
        <f>IF($I329&lt;E$14,MIN(Payline!L$5/10,COUNTIF(L327:L329,$Q$1))+MIN(Payline!L$4/10,COUNTIF(L328:L330,$Q$1))+MIN(Payline!L$3/10,COUNTIF(L329:L331,$Q$1)),"")</f>
        <v/>
      </c>
      <c r="T329" s="43" t="str">
        <f>IF($I329&lt;F$14,MIN(Payline!M$5/10,COUNTIF(M327:M329,$Q$1))+MIN(Payline!M$4/10,COUNTIF(M328:M330,$Q$1))+MIN(Payline!M$3/10,COUNTIF(M329:M331,$Q$1)),"")</f>
        <v/>
      </c>
      <c r="U329" s="43" t="str">
        <f>IF($I329&lt;G$14,MIN(Payline!N$5/10,COUNTIF(N327:N329,$Q$1))+MIN(Payline!N$4/10,COUNTIF(N328:N330,$Q$1))+MIN(Payline!N$3/10,COUNTIF(N329:N331,$Q$1)),"")</f>
        <v/>
      </c>
      <c r="V329" s="46">
        <v>325</v>
      </c>
      <c r="W329" s="43" t="str">
        <f>IF($I329&lt;C$14,MIN(Payline!J$5/10,COUNTIF(J327:J329,$W$1))+MIN(Payline!J$4/10,COUNTIF(J328:J330,$W$1))+MIN(Payline!J$3/10,COUNTIF(J329:J331,$W$1)),"")</f>
        <v/>
      </c>
      <c r="X329" s="43" t="str">
        <f>IF($I329&lt;D$14,MIN(Payline!K$5/10,COUNTIF(K327:K329,$W$1))+MIN(Payline!K$4/10,COUNTIF(K328:K330,$W$1))+MIN(Payline!K$3/10,COUNTIF(K329:K331,$W$1)),"")</f>
        <v/>
      </c>
      <c r="Y329" s="43" t="str">
        <f>IF($I329&lt;E$14,MIN(Payline!L$5/10,COUNTIF(L327:L329,$W$1))+MIN(Payline!L$4/10,COUNTIF(L328:L330,$W$1))+MIN(Payline!L$3/10,COUNTIF(L329:L331,$W$1)),"")</f>
        <v/>
      </c>
      <c r="Z329" s="43" t="str">
        <f>IF($I329&lt;F$14,MIN(Payline!M$5/10,COUNTIF(M327:M329,$W$1))+MIN(Payline!M$4/10,COUNTIF(M328:M330,$W$1))+MIN(Payline!M$3/10,COUNTIF(M329:M331,$W$1)),"")</f>
        <v/>
      </c>
      <c r="AA329" s="43" t="str">
        <f>IF($I329&lt;G$14,MIN(Payline!N$5/10,COUNTIF(N327:N329,$W$1))+MIN(Payline!N$4/10,COUNTIF(N328:N330,$W$1))+MIN(Payline!N$3/10,COUNTIF(N329:N331,$W$1)),"")</f>
        <v/>
      </c>
      <c r="AB329" s="46">
        <v>325</v>
      </c>
      <c r="AC329" s="43" t="str">
        <f>IF($I329&lt;C$14,MIN(Payline!J$5/10,COUNTIF(J327:J329,$AC$1))+MIN(Payline!J$4/10,COUNTIF(J328:J330,$AC$1))+MIN(Payline!J$3/10,COUNTIF(J329:J331,$AC$1)),"")</f>
        <v/>
      </c>
      <c r="AD329" s="43" t="str">
        <f>IF($I329&lt;D$14,MIN(Payline!K$5/10,COUNTIF(K327:K329,$AC$1))+MIN(Payline!K$4/10,COUNTIF(K328:K330,$AC$1))+MIN(Payline!K$3/10,COUNTIF(K329:K331,$AC$1)),"")</f>
        <v/>
      </c>
      <c r="AE329" s="43" t="str">
        <f>IF($I329&lt;E$14,MIN(Payline!L$5/10,COUNTIF(L327:L329,$AC$1))+MIN(Payline!L$4/10,COUNTIF(L328:L330,$AC$1))+MIN(Payline!L$3/10,COUNTIF(L329:L331,$AC$1)),"")</f>
        <v/>
      </c>
      <c r="AF329" s="43" t="str">
        <f>IF($I329&lt;F$14,MIN(Payline!M$5/10,COUNTIF(M327:M329,$AC$1))+MIN(Payline!M$4/10,COUNTIF(M328:M330,$AC$1))+MIN(Payline!M$3/10,COUNTIF(M329:M331,$AC$1)),"")</f>
        <v/>
      </c>
      <c r="AG329" s="43" t="str">
        <f>IF($I329&lt;G$14,MIN(Payline!N$5/10,COUNTIF(N327:N329,$AC$1))+MIN(Payline!N$4/10,COUNTIF(N328:N330,$AC$1))+MIN(Payline!N$3/10,COUNTIF(N329:N331,$AC$1)),"")</f>
        <v/>
      </c>
      <c r="AH329" s="46">
        <v>325</v>
      </c>
      <c r="AI329" s="43" t="str">
        <f>IF($I329&lt;C$14,MIN(Payline!J$5/10,COUNTIF(J327:J329,$AI$1))+MIN(Payline!J$4/10,COUNTIF(J328:J330,$AI$1))+MIN(Payline!J$3/10,COUNTIF(J329:J331,$AI$1)),"")</f>
        <v/>
      </c>
      <c r="AJ329" s="43" t="str">
        <f>IF($I329&lt;D$14,MIN(Payline!K$5/10,COUNTIF(K327:K329,$AI$1))+MIN(Payline!K$4/10,COUNTIF(K328:K330,$AI$1))+MIN(Payline!K$3/10,COUNTIF(K329:K331,$AI$1)),"")</f>
        <v/>
      </c>
      <c r="AK329" s="43" t="str">
        <f>IF($I329&lt;E$14,MIN(Payline!L$5/10,COUNTIF(L327:L329,$AI$1))+MIN(Payline!L$4/10,COUNTIF(L328:L330,$AI$1))+MIN(Payline!L$3/10,COUNTIF(L329:L331,$AI$1)),"")</f>
        <v/>
      </c>
      <c r="AL329" s="43" t="str">
        <f>IF($I329&lt;F$14,MIN(Payline!M$5/10,COUNTIF(M327:M329,$AI$1))+MIN(Payline!M$4/10,COUNTIF(M328:M330,$AI$1))+MIN(Payline!M$3/10,COUNTIF(M329:M331,$AI$1)),"")</f>
        <v/>
      </c>
      <c r="AM329" s="43" t="str">
        <f>IF($I329&lt;G$14,MIN(Payline!N$5/10,COUNTIF(N327:N329,$AI$1))+MIN(Payline!N$4/10,COUNTIF(N328:N330,$AI$1))+MIN(Payline!N$3/10,COUNTIF(N329:N331,$AI$1)),"")</f>
        <v/>
      </c>
      <c r="AN329" s="46">
        <v>325</v>
      </c>
      <c r="AO329" s="43" t="str">
        <f>IF($I329&lt;C$14,MIN(Payline!J$5/10,COUNTIF(J327:J329,$AO$1))+MIN(Payline!J$4/10,COUNTIF(J328:J330,$AO$1))+MIN(Payline!J$3/10,COUNTIF(J329:J331,$AO$1)),"")</f>
        <v/>
      </c>
      <c r="AP329" s="43" t="str">
        <f>IF($I329&lt;D$14,MIN(Payline!K$5/10,COUNTIF(K327:K329,$AO$1))+MIN(Payline!K$4/10,COUNTIF(K328:K330,$AO$1))+MIN(Payline!K$3/10,COUNTIF(K329:K331,$AO$1)),"")</f>
        <v/>
      </c>
      <c r="AQ329" s="43" t="str">
        <f>IF($I329&lt;E$14,MIN(Payline!L$5/10,COUNTIF(L327:L329,$AO$1))+MIN(Payline!L$4/10,COUNTIF(L328:L330,$AO$1))+MIN(Payline!L$3/10,COUNTIF(L329:L331,$AO$1)),"")</f>
        <v/>
      </c>
      <c r="AR329" s="43" t="str">
        <f>IF($I329&lt;F$14,MIN(Payline!M$5/10,COUNTIF(M327:M329,$AO$1))+MIN(Payline!M$4/10,COUNTIF(M328:M330,$AO$1))+MIN(Payline!M$3/10,COUNTIF(M329:M331,$AO$1)),"")</f>
        <v/>
      </c>
      <c r="AS329" s="43" t="str">
        <f>IF($I329&lt;G$14,MIN(Payline!N$5/10,COUNTIF(N327:N329,$AO$1))+MIN(Payline!N$4/10,COUNTIF(N328:N330,$AO$1))+MIN(Payline!N$3/10,COUNTIF(N329:N331,$AO$1)),"")</f>
        <v/>
      </c>
      <c r="AT329" s="46">
        <v>325</v>
      </c>
      <c r="AU329" s="43" t="str">
        <f>IF($I329&lt;C$14,MIN(Payline!J$5/10,COUNTIF(J327:J329,$AU$1))+MIN(Payline!J$4/10,COUNTIF(J328:J330,$AU$1))+MIN(Payline!J$3/10,COUNTIF(J329:J331,$AU$1)),"")</f>
        <v/>
      </c>
      <c r="AV329" s="43" t="str">
        <f>IF($I329&lt;D$14,MIN(Payline!K$5/10,COUNTIF(K327:K329,$AU$1))+MIN(Payline!K$4/10,COUNTIF(K328:K330,$AU$1))+MIN(Payline!K$3/10,COUNTIF(K329:K331,$AU$1)),"")</f>
        <v/>
      </c>
      <c r="AW329" s="43" t="str">
        <f>IF($I329&lt;E$14,MIN(Payline!L$5/10,COUNTIF(L327:L329,$AU$1))+MIN(Payline!L$4/10,COUNTIF(L328:L330,$AU$1))+MIN(Payline!L$3/10,COUNTIF(L329:L331,$AU$1)),"")</f>
        <v/>
      </c>
      <c r="AX329" s="43" t="str">
        <f>IF($I329&lt;F$14,MIN(Payline!M$5/10,COUNTIF(M327:M329,$AU$1))+MIN(Payline!M$4/10,COUNTIF(M328:M330,$AU$1))+MIN(Payline!M$3/10,COUNTIF(M329:M331,$AU$1)),"")</f>
        <v/>
      </c>
      <c r="AY329" s="43" t="str">
        <f>IF($I329&lt;G$14,MIN(Payline!N$5/10,COUNTIF(N327:N329,$AU$1))+MIN(Payline!N$4/10,COUNTIF(N328:N330,$AU$1))+MIN(Payline!N$3/10,COUNTIF(N329:N331,$AU$1)),"")</f>
        <v/>
      </c>
      <c r="AZ329" s="46">
        <v>325</v>
      </c>
      <c r="BA329" s="43" t="str">
        <f>IF($I329&lt;C$14,MIN(Payline!J$5/10,COUNTIF(J327:J329,$BA$1))+MIN(Payline!J$4/10,COUNTIF(J328:J330,$BA$1))+MIN(Payline!J$3/10,COUNTIF(J329:J331,$BA$1)),"")</f>
        <v/>
      </c>
      <c r="BB329" s="43" t="str">
        <f>IF($I329&lt;D$14,MIN(Payline!K$5/10,COUNTIF(K327:K329,$BA$1))+MIN(Payline!K$4/10,COUNTIF(K328:K330,$BA$1))+MIN(Payline!K$3/10,COUNTIF(K329:K331,$BA$1)),"")</f>
        <v/>
      </c>
      <c r="BC329" s="43" t="str">
        <f>IF($I329&lt;E$14,MIN(Payline!L$5/10,COUNTIF(L327:L329,$BA$1))+MIN(Payline!L$4/10,COUNTIF(L328:L330,$BA$1))+MIN(Payline!L$3/10,COUNTIF(L329:L331,$BA$1)),"")</f>
        <v/>
      </c>
      <c r="BD329" s="43" t="str">
        <f>IF($I329&lt;F$14,MIN(Payline!M$5/10,COUNTIF(M327:M329,$BA$1))+MIN(Payline!M$4/10,COUNTIF(M328:M330,$BA$1))+MIN(Payline!M$3/10,COUNTIF(M329:M331,$BA$1)),"")</f>
        <v/>
      </c>
      <c r="BE329" s="43" t="str">
        <f>IF($I329&lt;G$14,MIN(Payline!N$5/10,COUNTIF(N327:N329,$BA$1))+MIN(Payline!N$4/10,COUNTIF(N328:N330,$BA$1))+MIN(Payline!N$3/10,COUNTIF(N329:N331,$BA$1)),"")</f>
        <v/>
      </c>
      <c r="BF329" s="46">
        <v>325</v>
      </c>
      <c r="BG329" s="43" t="str">
        <f>IF($I329&lt;C$14,MIN(Payline!J$5/10,COUNTIF(J327:J329,$BG$1))+MIN(Payline!J$4/10,COUNTIF(J328:J330,$BG$1))+MIN(Payline!J$3/10,COUNTIF(J329:J331,$BG$1)),"")</f>
        <v/>
      </c>
      <c r="BH329" s="43" t="str">
        <f>IF($I329&lt;D$14,MIN(Payline!K$5/10,COUNTIF(K327:K329,$BG$1))+MIN(Payline!K$4/10,COUNTIF(K328:K330,$BG$1))+MIN(Payline!K$3/10,COUNTIF(K329:K331,$BG$1)),"")</f>
        <v/>
      </c>
      <c r="BI329" s="43" t="str">
        <f>IF($I329&lt;E$14,MIN(Payline!L$5/10,COUNTIF(L327:L329,$BG$1))+MIN(Payline!L$4/10,COUNTIF(L328:L330,$BG$1))+MIN(Payline!L$3/10,COUNTIF(L329:L331,$BG$1)),"")</f>
        <v/>
      </c>
      <c r="BJ329" s="43" t="str">
        <f>IF($I329&lt;F$14,MIN(Payline!M$5/10,COUNTIF(M327:M329,$BG$1))+MIN(Payline!M$4/10,COUNTIF(M328:M330,$BG$1))+MIN(Payline!M$3/10,COUNTIF(M329:M331,$BG$1)),"")</f>
        <v/>
      </c>
      <c r="BK329" s="43" t="str">
        <f>IF($I329&lt;G$14,MIN(Payline!N$5/10,COUNTIF(N327:N329,$BG$1))+MIN(Payline!N$4/10,COUNTIF(N328:N330,$BG$1))+MIN(Payline!N$3/10,COUNTIF(N329:N331,$BG$1)),"")</f>
        <v/>
      </c>
      <c r="BL329" s="46">
        <v>325</v>
      </c>
      <c r="BM329" s="43" t="str">
        <f>IF($I329&lt;C$14,MIN(Payline!J$5/10,COUNTIF(J327:J329,$BM$1))+MIN(Payline!J$4/10,COUNTIF(J328:J330,$BM$1))+MIN(Payline!J$3/10,COUNTIF(J329:J331,$BM$1)),"")</f>
        <v/>
      </c>
      <c r="BN329" s="43" t="str">
        <f>IF($I329&lt;D$14,MIN(Payline!K$5/10,COUNTIF(K327:K329,$BM$1))+MIN(Payline!K$4/10,COUNTIF(K328:K330,$BM$1))+MIN(Payline!K$3/10,COUNTIF(K329:K331,$BM$1)),"")</f>
        <v/>
      </c>
      <c r="BO329" s="43" t="str">
        <f>IF($I329&lt;E$14,MIN(Payline!L$5/10,COUNTIF(L327:L329,$BM$1))+MIN(Payline!L$4/10,COUNTIF(L328:L330,$BM$1))+MIN(Payline!L$3/10,COUNTIF(L329:L331,$BM$1)),"")</f>
        <v/>
      </c>
      <c r="BP329" s="43" t="str">
        <f>IF($I329&lt;F$14,MIN(Payline!M$5/10,COUNTIF(M327:M329,$BM$1))+MIN(Payline!M$4/10,COUNTIF(M328:M330,$BM$1))+MIN(Payline!M$3/10,COUNTIF(M329:M331,$BM$1)),"")</f>
        <v/>
      </c>
      <c r="BQ329" s="161" t="str">
        <f>IF($I329&lt;G$14,MIN(Payline!N$5/10,COUNTIF(N327:N329,$BM$1))+MIN(Payline!N$4/10,COUNTIF(N328:N330,$BM$1))+MIN(Payline!N$3/10,COUNTIF(N329:N331,$BM$1)),"")</f>
        <v/>
      </c>
    </row>
    <row r="330" spans="9:69">
      <c r="I330" s="84">
        <v>326</v>
      </c>
      <c r="J330" s="83"/>
      <c r="K330" s="83"/>
      <c r="L330" s="83"/>
      <c r="M330" s="83"/>
      <c r="N330" s="83"/>
      <c r="P330" s="46">
        <v>326</v>
      </c>
      <c r="Q330" s="43" t="str">
        <f>IF($I330&lt;C$14,MIN(Payline!J$5/10,COUNTIF(J328:J330,$Q$1))+MIN(Payline!J$4/10,COUNTIF(J329:J331,$Q$1))+MIN(Payline!J$3/10,COUNTIF(J330:J332,$Q$1)),"")</f>
        <v/>
      </c>
      <c r="R330" s="43" t="str">
        <f>IF($I330&lt;D$14,MIN(Payline!K$5/10,COUNTIF(K328:K330,$Q$1))+MIN(Payline!K$4/10,COUNTIF(K329:K331,$Q$1))+MIN(Payline!K$3/10,COUNTIF(K330:K332,$Q$1)),"")</f>
        <v/>
      </c>
      <c r="S330" s="43" t="str">
        <f>IF($I330&lt;E$14,MIN(Payline!L$5/10,COUNTIF(L328:L330,$Q$1))+MIN(Payline!L$4/10,COUNTIF(L329:L331,$Q$1))+MIN(Payline!L$3/10,COUNTIF(L330:L332,$Q$1)),"")</f>
        <v/>
      </c>
      <c r="T330" s="43" t="str">
        <f>IF($I330&lt;F$14,MIN(Payline!M$5/10,COUNTIF(M328:M330,$Q$1))+MIN(Payline!M$4/10,COUNTIF(M329:M331,$Q$1))+MIN(Payline!M$3/10,COUNTIF(M330:M332,$Q$1)),"")</f>
        <v/>
      </c>
      <c r="U330" s="43" t="str">
        <f>IF($I330&lt;G$14,MIN(Payline!N$5/10,COUNTIF(N328:N330,$Q$1))+MIN(Payline!N$4/10,COUNTIF(N329:N331,$Q$1))+MIN(Payline!N$3/10,COUNTIF(N330:N332,$Q$1)),"")</f>
        <v/>
      </c>
      <c r="V330" s="46">
        <v>326</v>
      </c>
      <c r="W330" s="43" t="str">
        <f>IF($I330&lt;C$14,MIN(Payline!J$5/10,COUNTIF(J328:J330,$W$1))+MIN(Payline!J$4/10,COUNTIF(J329:J331,$W$1))+MIN(Payline!J$3/10,COUNTIF(J330:J332,$W$1)),"")</f>
        <v/>
      </c>
      <c r="X330" s="43" t="str">
        <f>IF($I330&lt;D$14,MIN(Payline!K$5/10,COUNTIF(K328:K330,$W$1))+MIN(Payline!K$4/10,COUNTIF(K329:K331,$W$1))+MIN(Payline!K$3/10,COUNTIF(K330:K332,$W$1)),"")</f>
        <v/>
      </c>
      <c r="Y330" s="43" t="str">
        <f>IF($I330&lt;E$14,MIN(Payline!L$5/10,COUNTIF(L328:L330,$W$1))+MIN(Payline!L$4/10,COUNTIF(L329:L331,$W$1))+MIN(Payline!L$3/10,COUNTIF(L330:L332,$W$1)),"")</f>
        <v/>
      </c>
      <c r="Z330" s="43" t="str">
        <f>IF($I330&lt;F$14,MIN(Payline!M$5/10,COUNTIF(M328:M330,$W$1))+MIN(Payline!M$4/10,COUNTIF(M329:M331,$W$1))+MIN(Payline!M$3/10,COUNTIF(M330:M332,$W$1)),"")</f>
        <v/>
      </c>
      <c r="AA330" s="43" t="str">
        <f>IF($I330&lt;G$14,MIN(Payline!N$5/10,COUNTIF(N328:N330,$W$1))+MIN(Payline!N$4/10,COUNTIF(N329:N331,$W$1))+MIN(Payline!N$3/10,COUNTIF(N330:N332,$W$1)),"")</f>
        <v/>
      </c>
      <c r="AB330" s="46">
        <v>326</v>
      </c>
      <c r="AC330" s="43" t="str">
        <f>IF($I330&lt;C$14,MIN(Payline!J$5/10,COUNTIF(J328:J330,$AC$1))+MIN(Payline!J$4/10,COUNTIF(J329:J331,$AC$1))+MIN(Payline!J$3/10,COUNTIF(J330:J332,$AC$1)),"")</f>
        <v/>
      </c>
      <c r="AD330" s="43" t="str">
        <f>IF($I330&lt;D$14,MIN(Payline!K$5/10,COUNTIF(K328:K330,$AC$1))+MIN(Payline!K$4/10,COUNTIF(K329:K331,$AC$1))+MIN(Payline!K$3/10,COUNTIF(K330:K332,$AC$1)),"")</f>
        <v/>
      </c>
      <c r="AE330" s="43" t="str">
        <f>IF($I330&lt;E$14,MIN(Payline!L$5/10,COUNTIF(L328:L330,$AC$1))+MIN(Payline!L$4/10,COUNTIF(L329:L331,$AC$1))+MIN(Payline!L$3/10,COUNTIF(L330:L332,$AC$1)),"")</f>
        <v/>
      </c>
      <c r="AF330" s="43" t="str">
        <f>IF($I330&lt;F$14,MIN(Payline!M$5/10,COUNTIF(M328:M330,$AC$1))+MIN(Payline!M$4/10,COUNTIF(M329:M331,$AC$1))+MIN(Payline!M$3/10,COUNTIF(M330:M332,$AC$1)),"")</f>
        <v/>
      </c>
      <c r="AG330" s="43" t="str">
        <f>IF($I330&lt;G$14,MIN(Payline!N$5/10,COUNTIF(N328:N330,$AC$1))+MIN(Payline!N$4/10,COUNTIF(N329:N331,$AC$1))+MIN(Payline!N$3/10,COUNTIF(N330:N332,$AC$1)),"")</f>
        <v/>
      </c>
      <c r="AH330" s="46">
        <v>326</v>
      </c>
      <c r="AI330" s="43" t="str">
        <f>IF($I330&lt;C$14,MIN(Payline!J$5/10,COUNTIF(J328:J330,$AI$1))+MIN(Payline!J$4/10,COUNTIF(J329:J331,$AI$1))+MIN(Payline!J$3/10,COUNTIF(J330:J332,$AI$1)),"")</f>
        <v/>
      </c>
      <c r="AJ330" s="43" t="str">
        <f>IF($I330&lt;D$14,MIN(Payline!K$5/10,COUNTIF(K328:K330,$AI$1))+MIN(Payline!K$4/10,COUNTIF(K329:K331,$AI$1))+MIN(Payline!K$3/10,COUNTIF(K330:K332,$AI$1)),"")</f>
        <v/>
      </c>
      <c r="AK330" s="43" t="str">
        <f>IF($I330&lt;E$14,MIN(Payline!L$5/10,COUNTIF(L328:L330,$AI$1))+MIN(Payline!L$4/10,COUNTIF(L329:L331,$AI$1))+MIN(Payline!L$3/10,COUNTIF(L330:L332,$AI$1)),"")</f>
        <v/>
      </c>
      <c r="AL330" s="43" t="str">
        <f>IF($I330&lt;F$14,MIN(Payline!M$5/10,COUNTIF(M328:M330,$AI$1))+MIN(Payline!M$4/10,COUNTIF(M329:M331,$AI$1))+MIN(Payline!M$3/10,COUNTIF(M330:M332,$AI$1)),"")</f>
        <v/>
      </c>
      <c r="AM330" s="43" t="str">
        <f>IF($I330&lt;G$14,MIN(Payline!N$5/10,COUNTIF(N328:N330,$AI$1))+MIN(Payline!N$4/10,COUNTIF(N329:N331,$AI$1))+MIN(Payline!N$3/10,COUNTIF(N330:N332,$AI$1)),"")</f>
        <v/>
      </c>
      <c r="AN330" s="46">
        <v>326</v>
      </c>
      <c r="AO330" s="43" t="str">
        <f>IF($I330&lt;C$14,MIN(Payline!J$5/10,COUNTIF(J328:J330,$AO$1))+MIN(Payline!J$4/10,COUNTIF(J329:J331,$AO$1))+MIN(Payline!J$3/10,COUNTIF(J330:J332,$AO$1)),"")</f>
        <v/>
      </c>
      <c r="AP330" s="43" t="str">
        <f>IF($I330&lt;D$14,MIN(Payline!K$5/10,COUNTIF(K328:K330,$AO$1))+MIN(Payline!K$4/10,COUNTIF(K329:K331,$AO$1))+MIN(Payline!K$3/10,COUNTIF(K330:K332,$AO$1)),"")</f>
        <v/>
      </c>
      <c r="AQ330" s="43" t="str">
        <f>IF($I330&lt;E$14,MIN(Payline!L$5/10,COUNTIF(L328:L330,$AO$1))+MIN(Payline!L$4/10,COUNTIF(L329:L331,$AO$1))+MIN(Payline!L$3/10,COUNTIF(L330:L332,$AO$1)),"")</f>
        <v/>
      </c>
      <c r="AR330" s="43" t="str">
        <f>IF($I330&lt;F$14,MIN(Payline!M$5/10,COUNTIF(M328:M330,$AO$1))+MIN(Payline!M$4/10,COUNTIF(M329:M331,$AO$1))+MIN(Payline!M$3/10,COUNTIF(M330:M332,$AO$1)),"")</f>
        <v/>
      </c>
      <c r="AS330" s="43" t="str">
        <f>IF($I330&lt;G$14,MIN(Payline!N$5/10,COUNTIF(N328:N330,$AO$1))+MIN(Payline!N$4/10,COUNTIF(N329:N331,$AO$1))+MIN(Payline!N$3/10,COUNTIF(N330:N332,$AO$1)),"")</f>
        <v/>
      </c>
      <c r="AT330" s="46">
        <v>326</v>
      </c>
      <c r="AU330" s="43" t="str">
        <f>IF($I330&lt;C$14,MIN(Payline!J$5/10,COUNTIF(J328:J330,$AU$1))+MIN(Payline!J$4/10,COUNTIF(J329:J331,$AU$1))+MIN(Payline!J$3/10,COUNTIF(J330:J332,$AU$1)),"")</f>
        <v/>
      </c>
      <c r="AV330" s="43" t="str">
        <f>IF($I330&lt;D$14,MIN(Payline!K$5/10,COUNTIF(K328:K330,$AU$1))+MIN(Payline!K$4/10,COUNTIF(K329:K331,$AU$1))+MIN(Payline!K$3/10,COUNTIF(K330:K332,$AU$1)),"")</f>
        <v/>
      </c>
      <c r="AW330" s="43" t="str">
        <f>IF($I330&lt;E$14,MIN(Payline!L$5/10,COUNTIF(L328:L330,$AU$1))+MIN(Payline!L$4/10,COUNTIF(L329:L331,$AU$1))+MIN(Payline!L$3/10,COUNTIF(L330:L332,$AU$1)),"")</f>
        <v/>
      </c>
      <c r="AX330" s="43" t="str">
        <f>IF($I330&lt;F$14,MIN(Payline!M$5/10,COUNTIF(M328:M330,$AU$1))+MIN(Payline!M$4/10,COUNTIF(M329:M331,$AU$1))+MIN(Payline!M$3/10,COUNTIF(M330:M332,$AU$1)),"")</f>
        <v/>
      </c>
      <c r="AY330" s="43" t="str">
        <f>IF($I330&lt;G$14,MIN(Payline!N$5/10,COUNTIF(N328:N330,$AU$1))+MIN(Payline!N$4/10,COUNTIF(N329:N331,$AU$1))+MIN(Payline!N$3/10,COUNTIF(N330:N332,$AU$1)),"")</f>
        <v/>
      </c>
      <c r="AZ330" s="46">
        <v>326</v>
      </c>
      <c r="BA330" s="43" t="str">
        <f>IF($I330&lt;C$14,MIN(Payline!J$5/10,COUNTIF(J328:J330,$BA$1))+MIN(Payline!J$4/10,COUNTIF(J329:J331,$BA$1))+MIN(Payline!J$3/10,COUNTIF(J330:J332,$BA$1)),"")</f>
        <v/>
      </c>
      <c r="BB330" s="43" t="str">
        <f>IF($I330&lt;D$14,MIN(Payline!K$5/10,COUNTIF(K328:K330,$BA$1))+MIN(Payline!K$4/10,COUNTIF(K329:K331,$BA$1))+MIN(Payline!K$3/10,COUNTIF(K330:K332,$BA$1)),"")</f>
        <v/>
      </c>
      <c r="BC330" s="43" t="str">
        <f>IF($I330&lt;E$14,MIN(Payline!L$5/10,COUNTIF(L328:L330,$BA$1))+MIN(Payline!L$4/10,COUNTIF(L329:L331,$BA$1))+MIN(Payline!L$3/10,COUNTIF(L330:L332,$BA$1)),"")</f>
        <v/>
      </c>
      <c r="BD330" s="43" t="str">
        <f>IF($I330&lt;F$14,MIN(Payline!M$5/10,COUNTIF(M328:M330,$BA$1))+MIN(Payline!M$4/10,COUNTIF(M329:M331,$BA$1))+MIN(Payline!M$3/10,COUNTIF(M330:M332,$BA$1)),"")</f>
        <v/>
      </c>
      <c r="BE330" s="43" t="str">
        <f>IF($I330&lt;G$14,MIN(Payline!N$5/10,COUNTIF(N328:N330,$BA$1))+MIN(Payline!N$4/10,COUNTIF(N329:N331,$BA$1))+MIN(Payline!N$3/10,COUNTIF(N330:N332,$BA$1)),"")</f>
        <v/>
      </c>
      <c r="BF330" s="46">
        <v>326</v>
      </c>
      <c r="BG330" s="43" t="str">
        <f>IF($I330&lt;C$14,MIN(Payline!J$5/10,COUNTIF(J328:J330,$BG$1))+MIN(Payline!J$4/10,COUNTIF(J329:J331,$BG$1))+MIN(Payline!J$3/10,COUNTIF(J330:J332,$BG$1)),"")</f>
        <v/>
      </c>
      <c r="BH330" s="43" t="str">
        <f>IF($I330&lt;D$14,MIN(Payline!K$5/10,COUNTIF(K328:K330,$BG$1))+MIN(Payline!K$4/10,COUNTIF(K329:K331,$BG$1))+MIN(Payline!K$3/10,COUNTIF(K330:K332,$BG$1)),"")</f>
        <v/>
      </c>
      <c r="BI330" s="43" t="str">
        <f>IF($I330&lt;E$14,MIN(Payline!L$5/10,COUNTIF(L328:L330,$BG$1))+MIN(Payline!L$4/10,COUNTIF(L329:L331,$BG$1))+MIN(Payline!L$3/10,COUNTIF(L330:L332,$BG$1)),"")</f>
        <v/>
      </c>
      <c r="BJ330" s="43" t="str">
        <f>IF($I330&lt;F$14,MIN(Payline!M$5/10,COUNTIF(M328:M330,$BG$1))+MIN(Payline!M$4/10,COUNTIF(M329:M331,$BG$1))+MIN(Payline!M$3/10,COUNTIF(M330:M332,$BG$1)),"")</f>
        <v/>
      </c>
      <c r="BK330" s="43" t="str">
        <f>IF($I330&lt;G$14,MIN(Payline!N$5/10,COUNTIF(N328:N330,$BG$1))+MIN(Payline!N$4/10,COUNTIF(N329:N331,$BG$1))+MIN(Payline!N$3/10,COUNTIF(N330:N332,$BG$1)),"")</f>
        <v/>
      </c>
      <c r="BL330" s="46">
        <v>326</v>
      </c>
      <c r="BM330" s="43" t="str">
        <f>IF($I330&lt;C$14,MIN(Payline!J$5/10,COUNTIF(J328:J330,$BM$1))+MIN(Payline!J$4/10,COUNTIF(J329:J331,$BM$1))+MIN(Payline!J$3/10,COUNTIF(J330:J332,$BM$1)),"")</f>
        <v/>
      </c>
      <c r="BN330" s="43" t="str">
        <f>IF($I330&lt;D$14,MIN(Payline!K$5/10,COUNTIF(K328:K330,$BM$1))+MIN(Payline!K$4/10,COUNTIF(K329:K331,$BM$1))+MIN(Payline!K$3/10,COUNTIF(K330:K332,$BM$1)),"")</f>
        <v/>
      </c>
      <c r="BO330" s="43" t="str">
        <f>IF($I330&lt;E$14,MIN(Payline!L$5/10,COUNTIF(L328:L330,$BM$1))+MIN(Payline!L$4/10,COUNTIF(L329:L331,$BM$1))+MIN(Payline!L$3/10,COUNTIF(L330:L332,$BM$1)),"")</f>
        <v/>
      </c>
      <c r="BP330" s="43" t="str">
        <f>IF($I330&lt;F$14,MIN(Payline!M$5/10,COUNTIF(M328:M330,$BM$1))+MIN(Payline!M$4/10,COUNTIF(M329:M331,$BM$1))+MIN(Payline!M$3/10,COUNTIF(M330:M332,$BM$1)),"")</f>
        <v/>
      </c>
      <c r="BQ330" s="161" t="str">
        <f>IF($I330&lt;G$14,MIN(Payline!N$5/10,COUNTIF(N328:N330,$BM$1))+MIN(Payline!N$4/10,COUNTIF(N329:N331,$BM$1))+MIN(Payline!N$3/10,COUNTIF(N330:N332,$BM$1)),"")</f>
        <v/>
      </c>
    </row>
    <row r="331" spans="9:69">
      <c r="I331" s="84">
        <v>327</v>
      </c>
      <c r="J331" s="83"/>
      <c r="K331" s="83"/>
      <c r="L331" s="83"/>
      <c r="M331" s="83"/>
      <c r="N331" s="83"/>
      <c r="P331" s="46">
        <v>327</v>
      </c>
      <c r="Q331" s="43" t="str">
        <f>IF($I331&lt;C$14,MIN(Payline!J$5/10,COUNTIF(J329:J331,$Q$1))+MIN(Payline!J$4/10,COUNTIF(J330:J332,$Q$1))+MIN(Payline!J$3/10,COUNTIF(J331:J333,$Q$1)),"")</f>
        <v/>
      </c>
      <c r="R331" s="43" t="str">
        <f>IF($I331&lt;D$14,MIN(Payline!K$5/10,COUNTIF(K329:K331,$Q$1))+MIN(Payline!K$4/10,COUNTIF(K330:K332,$Q$1))+MIN(Payline!K$3/10,COUNTIF(K331:K333,$Q$1)),"")</f>
        <v/>
      </c>
      <c r="S331" s="43" t="str">
        <f>IF($I331&lt;E$14,MIN(Payline!L$5/10,COUNTIF(L329:L331,$Q$1))+MIN(Payline!L$4/10,COUNTIF(L330:L332,$Q$1))+MIN(Payline!L$3/10,COUNTIF(L331:L333,$Q$1)),"")</f>
        <v/>
      </c>
      <c r="T331" s="43" t="str">
        <f>IF($I331&lt;F$14,MIN(Payline!M$5/10,COUNTIF(M329:M331,$Q$1))+MIN(Payline!M$4/10,COUNTIF(M330:M332,$Q$1))+MIN(Payline!M$3/10,COUNTIF(M331:M333,$Q$1)),"")</f>
        <v/>
      </c>
      <c r="U331" s="43" t="str">
        <f>IF($I331&lt;G$14,MIN(Payline!N$5/10,COUNTIF(N329:N331,$Q$1))+MIN(Payline!N$4/10,COUNTIF(N330:N332,$Q$1))+MIN(Payline!N$3/10,COUNTIF(N331:N333,$Q$1)),"")</f>
        <v/>
      </c>
      <c r="V331" s="46">
        <v>327</v>
      </c>
      <c r="W331" s="43" t="str">
        <f>IF($I331&lt;C$14,MIN(Payline!J$5/10,COUNTIF(J329:J331,$W$1))+MIN(Payline!J$4/10,COUNTIF(J330:J332,$W$1))+MIN(Payline!J$3/10,COUNTIF(J331:J333,$W$1)),"")</f>
        <v/>
      </c>
      <c r="X331" s="43" t="str">
        <f>IF($I331&lt;D$14,MIN(Payline!K$5/10,COUNTIF(K329:K331,$W$1))+MIN(Payline!K$4/10,COUNTIF(K330:K332,$W$1))+MIN(Payline!K$3/10,COUNTIF(K331:K333,$W$1)),"")</f>
        <v/>
      </c>
      <c r="Y331" s="43" t="str">
        <f>IF($I331&lt;E$14,MIN(Payline!L$5/10,COUNTIF(L329:L331,$W$1))+MIN(Payline!L$4/10,COUNTIF(L330:L332,$W$1))+MIN(Payline!L$3/10,COUNTIF(L331:L333,$W$1)),"")</f>
        <v/>
      </c>
      <c r="Z331" s="43" t="str">
        <f>IF($I331&lt;F$14,MIN(Payline!M$5/10,COUNTIF(M329:M331,$W$1))+MIN(Payline!M$4/10,COUNTIF(M330:M332,$W$1))+MIN(Payline!M$3/10,COUNTIF(M331:M333,$W$1)),"")</f>
        <v/>
      </c>
      <c r="AA331" s="43" t="str">
        <f>IF($I331&lt;G$14,MIN(Payline!N$5/10,COUNTIF(N329:N331,$W$1))+MIN(Payline!N$4/10,COUNTIF(N330:N332,$W$1))+MIN(Payline!N$3/10,COUNTIF(N331:N333,$W$1)),"")</f>
        <v/>
      </c>
      <c r="AB331" s="46">
        <v>327</v>
      </c>
      <c r="AC331" s="43" t="str">
        <f>IF($I331&lt;C$14,MIN(Payline!J$5/10,COUNTIF(J329:J331,$AC$1))+MIN(Payline!J$4/10,COUNTIF(J330:J332,$AC$1))+MIN(Payline!J$3/10,COUNTIF(J331:J333,$AC$1)),"")</f>
        <v/>
      </c>
      <c r="AD331" s="43" t="str">
        <f>IF($I331&lt;D$14,MIN(Payline!K$5/10,COUNTIF(K329:K331,$AC$1))+MIN(Payline!K$4/10,COUNTIF(K330:K332,$AC$1))+MIN(Payline!K$3/10,COUNTIF(K331:K333,$AC$1)),"")</f>
        <v/>
      </c>
      <c r="AE331" s="43" t="str">
        <f>IF($I331&lt;E$14,MIN(Payline!L$5/10,COUNTIF(L329:L331,$AC$1))+MIN(Payline!L$4/10,COUNTIF(L330:L332,$AC$1))+MIN(Payline!L$3/10,COUNTIF(L331:L333,$AC$1)),"")</f>
        <v/>
      </c>
      <c r="AF331" s="43" t="str">
        <f>IF($I331&lt;F$14,MIN(Payline!M$5/10,COUNTIF(M329:M331,$AC$1))+MIN(Payline!M$4/10,COUNTIF(M330:M332,$AC$1))+MIN(Payline!M$3/10,COUNTIF(M331:M333,$AC$1)),"")</f>
        <v/>
      </c>
      <c r="AG331" s="43" t="str">
        <f>IF($I331&lt;G$14,MIN(Payline!N$5/10,COUNTIF(N329:N331,$AC$1))+MIN(Payline!N$4/10,COUNTIF(N330:N332,$AC$1))+MIN(Payline!N$3/10,COUNTIF(N331:N333,$AC$1)),"")</f>
        <v/>
      </c>
      <c r="AH331" s="46">
        <v>327</v>
      </c>
      <c r="AI331" s="43" t="str">
        <f>IF($I331&lt;C$14,MIN(Payline!J$5/10,COUNTIF(J329:J331,$AI$1))+MIN(Payline!J$4/10,COUNTIF(J330:J332,$AI$1))+MIN(Payline!J$3/10,COUNTIF(J331:J333,$AI$1)),"")</f>
        <v/>
      </c>
      <c r="AJ331" s="43" t="str">
        <f>IF($I331&lt;D$14,MIN(Payline!K$5/10,COUNTIF(K329:K331,$AI$1))+MIN(Payline!K$4/10,COUNTIF(K330:K332,$AI$1))+MIN(Payline!K$3/10,COUNTIF(K331:K333,$AI$1)),"")</f>
        <v/>
      </c>
      <c r="AK331" s="43" t="str">
        <f>IF($I331&lt;E$14,MIN(Payline!L$5/10,COUNTIF(L329:L331,$AI$1))+MIN(Payline!L$4/10,COUNTIF(L330:L332,$AI$1))+MIN(Payline!L$3/10,COUNTIF(L331:L333,$AI$1)),"")</f>
        <v/>
      </c>
      <c r="AL331" s="43" t="str">
        <f>IF($I331&lt;F$14,MIN(Payline!M$5/10,COUNTIF(M329:M331,$AI$1))+MIN(Payline!M$4/10,COUNTIF(M330:M332,$AI$1))+MIN(Payline!M$3/10,COUNTIF(M331:M333,$AI$1)),"")</f>
        <v/>
      </c>
      <c r="AM331" s="43" t="str">
        <f>IF($I331&lt;G$14,MIN(Payline!N$5/10,COUNTIF(N329:N331,$AI$1))+MIN(Payline!N$4/10,COUNTIF(N330:N332,$AI$1))+MIN(Payline!N$3/10,COUNTIF(N331:N333,$AI$1)),"")</f>
        <v/>
      </c>
      <c r="AN331" s="46">
        <v>327</v>
      </c>
      <c r="AO331" s="43" t="str">
        <f>IF($I331&lt;C$14,MIN(Payline!J$5/10,COUNTIF(J329:J331,$AO$1))+MIN(Payline!J$4/10,COUNTIF(J330:J332,$AO$1))+MIN(Payline!J$3/10,COUNTIF(J331:J333,$AO$1)),"")</f>
        <v/>
      </c>
      <c r="AP331" s="43" t="str">
        <f>IF($I331&lt;D$14,MIN(Payline!K$5/10,COUNTIF(K329:K331,$AO$1))+MIN(Payline!K$4/10,COUNTIF(K330:K332,$AO$1))+MIN(Payline!K$3/10,COUNTIF(K331:K333,$AO$1)),"")</f>
        <v/>
      </c>
      <c r="AQ331" s="43" t="str">
        <f>IF($I331&lt;E$14,MIN(Payline!L$5/10,COUNTIF(L329:L331,$AO$1))+MIN(Payline!L$4/10,COUNTIF(L330:L332,$AO$1))+MIN(Payline!L$3/10,COUNTIF(L331:L333,$AO$1)),"")</f>
        <v/>
      </c>
      <c r="AR331" s="43" t="str">
        <f>IF($I331&lt;F$14,MIN(Payline!M$5/10,COUNTIF(M329:M331,$AO$1))+MIN(Payline!M$4/10,COUNTIF(M330:M332,$AO$1))+MIN(Payline!M$3/10,COUNTIF(M331:M333,$AO$1)),"")</f>
        <v/>
      </c>
      <c r="AS331" s="43" t="str">
        <f>IF($I331&lt;G$14,MIN(Payline!N$5/10,COUNTIF(N329:N331,$AO$1))+MIN(Payline!N$4/10,COUNTIF(N330:N332,$AO$1))+MIN(Payline!N$3/10,COUNTIF(N331:N333,$AO$1)),"")</f>
        <v/>
      </c>
      <c r="AT331" s="46">
        <v>327</v>
      </c>
      <c r="AU331" s="43" t="str">
        <f>IF($I331&lt;C$14,MIN(Payline!J$5/10,COUNTIF(J329:J331,$AU$1))+MIN(Payline!J$4/10,COUNTIF(J330:J332,$AU$1))+MIN(Payline!J$3/10,COUNTIF(J331:J333,$AU$1)),"")</f>
        <v/>
      </c>
      <c r="AV331" s="43" t="str">
        <f>IF($I331&lt;D$14,MIN(Payline!K$5/10,COUNTIF(K329:K331,$AU$1))+MIN(Payline!K$4/10,COUNTIF(K330:K332,$AU$1))+MIN(Payline!K$3/10,COUNTIF(K331:K333,$AU$1)),"")</f>
        <v/>
      </c>
      <c r="AW331" s="43" t="str">
        <f>IF($I331&lt;E$14,MIN(Payline!L$5/10,COUNTIF(L329:L331,$AU$1))+MIN(Payline!L$4/10,COUNTIF(L330:L332,$AU$1))+MIN(Payline!L$3/10,COUNTIF(L331:L333,$AU$1)),"")</f>
        <v/>
      </c>
      <c r="AX331" s="43" t="str">
        <f>IF($I331&lt;F$14,MIN(Payline!M$5/10,COUNTIF(M329:M331,$AU$1))+MIN(Payline!M$4/10,COUNTIF(M330:M332,$AU$1))+MIN(Payline!M$3/10,COUNTIF(M331:M333,$AU$1)),"")</f>
        <v/>
      </c>
      <c r="AY331" s="43" t="str">
        <f>IF($I331&lt;G$14,MIN(Payline!N$5/10,COUNTIF(N329:N331,$AU$1))+MIN(Payline!N$4/10,COUNTIF(N330:N332,$AU$1))+MIN(Payline!N$3/10,COUNTIF(N331:N333,$AU$1)),"")</f>
        <v/>
      </c>
      <c r="AZ331" s="46">
        <v>327</v>
      </c>
      <c r="BA331" s="43" t="str">
        <f>IF($I331&lt;C$14,MIN(Payline!J$5/10,COUNTIF(J329:J331,$BA$1))+MIN(Payline!J$4/10,COUNTIF(J330:J332,$BA$1))+MIN(Payline!J$3/10,COUNTIF(J331:J333,$BA$1)),"")</f>
        <v/>
      </c>
      <c r="BB331" s="43" t="str">
        <f>IF($I331&lt;D$14,MIN(Payline!K$5/10,COUNTIF(K329:K331,$BA$1))+MIN(Payline!K$4/10,COUNTIF(K330:K332,$BA$1))+MIN(Payline!K$3/10,COUNTIF(K331:K333,$BA$1)),"")</f>
        <v/>
      </c>
      <c r="BC331" s="43" t="str">
        <f>IF($I331&lt;E$14,MIN(Payline!L$5/10,COUNTIF(L329:L331,$BA$1))+MIN(Payline!L$4/10,COUNTIF(L330:L332,$BA$1))+MIN(Payline!L$3/10,COUNTIF(L331:L333,$BA$1)),"")</f>
        <v/>
      </c>
      <c r="BD331" s="43" t="str">
        <f>IF($I331&lt;F$14,MIN(Payline!M$5/10,COUNTIF(M329:M331,$BA$1))+MIN(Payline!M$4/10,COUNTIF(M330:M332,$BA$1))+MIN(Payline!M$3/10,COUNTIF(M331:M333,$BA$1)),"")</f>
        <v/>
      </c>
      <c r="BE331" s="43" t="str">
        <f>IF($I331&lt;G$14,MIN(Payline!N$5/10,COUNTIF(N329:N331,$BA$1))+MIN(Payline!N$4/10,COUNTIF(N330:N332,$BA$1))+MIN(Payline!N$3/10,COUNTIF(N331:N333,$BA$1)),"")</f>
        <v/>
      </c>
      <c r="BF331" s="46">
        <v>327</v>
      </c>
      <c r="BG331" s="43" t="str">
        <f>IF($I331&lt;C$14,MIN(Payline!J$5/10,COUNTIF(J329:J331,$BG$1))+MIN(Payline!J$4/10,COUNTIF(J330:J332,$BG$1))+MIN(Payline!J$3/10,COUNTIF(J331:J333,$BG$1)),"")</f>
        <v/>
      </c>
      <c r="BH331" s="43" t="str">
        <f>IF($I331&lt;D$14,MIN(Payline!K$5/10,COUNTIF(K329:K331,$BG$1))+MIN(Payline!K$4/10,COUNTIF(K330:K332,$BG$1))+MIN(Payline!K$3/10,COUNTIF(K331:K333,$BG$1)),"")</f>
        <v/>
      </c>
      <c r="BI331" s="43" t="str">
        <f>IF($I331&lt;E$14,MIN(Payline!L$5/10,COUNTIF(L329:L331,$BG$1))+MIN(Payline!L$4/10,COUNTIF(L330:L332,$BG$1))+MIN(Payline!L$3/10,COUNTIF(L331:L333,$BG$1)),"")</f>
        <v/>
      </c>
      <c r="BJ331" s="43" t="str">
        <f>IF($I331&lt;F$14,MIN(Payline!M$5/10,COUNTIF(M329:M331,$BG$1))+MIN(Payline!M$4/10,COUNTIF(M330:M332,$BG$1))+MIN(Payline!M$3/10,COUNTIF(M331:M333,$BG$1)),"")</f>
        <v/>
      </c>
      <c r="BK331" s="43" t="str">
        <f>IF($I331&lt;G$14,MIN(Payline!N$5/10,COUNTIF(N329:N331,$BG$1))+MIN(Payline!N$4/10,COUNTIF(N330:N332,$BG$1))+MIN(Payline!N$3/10,COUNTIF(N331:N333,$BG$1)),"")</f>
        <v/>
      </c>
      <c r="BL331" s="46">
        <v>327</v>
      </c>
      <c r="BM331" s="43" t="str">
        <f>IF($I331&lt;C$14,MIN(Payline!J$5/10,COUNTIF(J329:J331,$BM$1))+MIN(Payline!J$4/10,COUNTIF(J330:J332,$BM$1))+MIN(Payline!J$3/10,COUNTIF(J331:J333,$BM$1)),"")</f>
        <v/>
      </c>
      <c r="BN331" s="43" t="str">
        <f>IF($I331&lt;D$14,MIN(Payline!K$5/10,COUNTIF(K329:K331,$BM$1))+MIN(Payline!K$4/10,COUNTIF(K330:K332,$BM$1))+MIN(Payline!K$3/10,COUNTIF(K331:K333,$BM$1)),"")</f>
        <v/>
      </c>
      <c r="BO331" s="43" t="str">
        <f>IF($I331&lt;E$14,MIN(Payline!L$5/10,COUNTIF(L329:L331,$BM$1))+MIN(Payline!L$4/10,COUNTIF(L330:L332,$BM$1))+MIN(Payline!L$3/10,COUNTIF(L331:L333,$BM$1)),"")</f>
        <v/>
      </c>
      <c r="BP331" s="43" t="str">
        <f>IF($I331&lt;F$14,MIN(Payline!M$5/10,COUNTIF(M329:M331,$BM$1))+MIN(Payline!M$4/10,COUNTIF(M330:M332,$BM$1))+MIN(Payline!M$3/10,COUNTIF(M331:M333,$BM$1)),"")</f>
        <v/>
      </c>
      <c r="BQ331" s="161" t="str">
        <f>IF($I331&lt;G$14,MIN(Payline!N$5/10,COUNTIF(N329:N331,$BM$1))+MIN(Payline!N$4/10,COUNTIF(N330:N332,$BM$1))+MIN(Payline!N$3/10,COUNTIF(N331:N333,$BM$1)),"")</f>
        <v/>
      </c>
    </row>
    <row r="332" spans="9:69">
      <c r="I332" s="84">
        <v>328</v>
      </c>
      <c r="J332" s="83"/>
      <c r="K332" s="83"/>
      <c r="L332" s="83"/>
      <c r="M332" s="83"/>
      <c r="N332" s="83"/>
      <c r="P332" s="46">
        <v>328</v>
      </c>
      <c r="Q332" s="43" t="str">
        <f>IF($I332&lt;C$14,MIN(Payline!J$5/10,COUNTIF(J330:J332,$Q$1))+MIN(Payline!J$4/10,COUNTIF(J331:J333,$Q$1))+MIN(Payline!J$3/10,COUNTIF(J332:J334,$Q$1)),"")</f>
        <v/>
      </c>
      <c r="R332" s="43" t="str">
        <f>IF($I332&lt;D$14,MIN(Payline!K$5/10,COUNTIF(K330:K332,$Q$1))+MIN(Payline!K$4/10,COUNTIF(K331:K333,$Q$1))+MIN(Payline!K$3/10,COUNTIF(K332:K334,$Q$1)),"")</f>
        <v/>
      </c>
      <c r="S332" s="43" t="str">
        <f>IF($I332&lt;E$14,MIN(Payline!L$5/10,COUNTIF(L330:L332,$Q$1))+MIN(Payline!L$4/10,COUNTIF(L331:L333,$Q$1))+MIN(Payline!L$3/10,COUNTIF(L332:L334,$Q$1)),"")</f>
        <v/>
      </c>
      <c r="T332" s="43" t="str">
        <f>IF($I332&lt;F$14,MIN(Payline!M$5/10,COUNTIF(M330:M332,$Q$1))+MIN(Payline!M$4/10,COUNTIF(M331:M333,$Q$1))+MIN(Payline!M$3/10,COUNTIF(M332:M334,$Q$1)),"")</f>
        <v/>
      </c>
      <c r="U332" s="43" t="str">
        <f>IF($I332&lt;G$14,MIN(Payline!N$5/10,COUNTIF(N330:N332,$Q$1))+MIN(Payline!N$4/10,COUNTIF(N331:N333,$Q$1))+MIN(Payline!N$3/10,COUNTIF(N332:N334,$Q$1)),"")</f>
        <v/>
      </c>
      <c r="V332" s="46">
        <v>328</v>
      </c>
      <c r="W332" s="43" t="str">
        <f>IF($I332&lt;C$14,MIN(Payline!J$5/10,COUNTIF(J330:J332,$W$1))+MIN(Payline!J$4/10,COUNTIF(J331:J333,$W$1))+MIN(Payline!J$3/10,COUNTIF(J332:J334,$W$1)),"")</f>
        <v/>
      </c>
      <c r="X332" s="43" t="str">
        <f>IF($I332&lt;D$14,MIN(Payline!K$5/10,COUNTIF(K330:K332,$W$1))+MIN(Payline!K$4/10,COUNTIF(K331:K333,$W$1))+MIN(Payline!K$3/10,COUNTIF(K332:K334,$W$1)),"")</f>
        <v/>
      </c>
      <c r="Y332" s="43" t="str">
        <f>IF($I332&lt;E$14,MIN(Payline!L$5/10,COUNTIF(L330:L332,$W$1))+MIN(Payline!L$4/10,COUNTIF(L331:L333,$W$1))+MIN(Payline!L$3/10,COUNTIF(L332:L334,$W$1)),"")</f>
        <v/>
      </c>
      <c r="Z332" s="43" t="str">
        <f>IF($I332&lt;F$14,MIN(Payline!M$5/10,COUNTIF(M330:M332,$W$1))+MIN(Payline!M$4/10,COUNTIF(M331:M333,$W$1))+MIN(Payline!M$3/10,COUNTIF(M332:M334,$W$1)),"")</f>
        <v/>
      </c>
      <c r="AA332" s="43" t="str">
        <f>IF($I332&lt;G$14,MIN(Payline!N$5/10,COUNTIF(N330:N332,$W$1))+MIN(Payline!N$4/10,COUNTIF(N331:N333,$W$1))+MIN(Payline!N$3/10,COUNTIF(N332:N334,$W$1)),"")</f>
        <v/>
      </c>
      <c r="AB332" s="46">
        <v>328</v>
      </c>
      <c r="AC332" s="43" t="str">
        <f>IF($I332&lt;C$14,MIN(Payline!J$5/10,COUNTIF(J330:J332,$AC$1))+MIN(Payline!J$4/10,COUNTIF(J331:J333,$AC$1))+MIN(Payline!J$3/10,COUNTIF(J332:J334,$AC$1)),"")</f>
        <v/>
      </c>
      <c r="AD332" s="43" t="str">
        <f>IF($I332&lt;D$14,MIN(Payline!K$5/10,COUNTIF(K330:K332,$AC$1))+MIN(Payline!K$4/10,COUNTIF(K331:K333,$AC$1))+MIN(Payline!K$3/10,COUNTIF(K332:K334,$AC$1)),"")</f>
        <v/>
      </c>
      <c r="AE332" s="43" t="str">
        <f>IF($I332&lt;E$14,MIN(Payline!L$5/10,COUNTIF(L330:L332,$AC$1))+MIN(Payline!L$4/10,COUNTIF(L331:L333,$AC$1))+MIN(Payline!L$3/10,COUNTIF(L332:L334,$AC$1)),"")</f>
        <v/>
      </c>
      <c r="AF332" s="43" t="str">
        <f>IF($I332&lt;F$14,MIN(Payline!M$5/10,COUNTIF(M330:M332,$AC$1))+MIN(Payline!M$4/10,COUNTIF(M331:M333,$AC$1))+MIN(Payline!M$3/10,COUNTIF(M332:M334,$AC$1)),"")</f>
        <v/>
      </c>
      <c r="AG332" s="43" t="str">
        <f>IF($I332&lt;G$14,MIN(Payline!N$5/10,COUNTIF(N330:N332,$AC$1))+MIN(Payline!N$4/10,COUNTIF(N331:N333,$AC$1))+MIN(Payline!N$3/10,COUNTIF(N332:N334,$AC$1)),"")</f>
        <v/>
      </c>
      <c r="AH332" s="46">
        <v>328</v>
      </c>
      <c r="AI332" s="43" t="str">
        <f>IF($I332&lt;C$14,MIN(Payline!J$5/10,COUNTIF(J330:J332,$AI$1))+MIN(Payline!J$4/10,COUNTIF(J331:J333,$AI$1))+MIN(Payline!J$3/10,COUNTIF(J332:J334,$AI$1)),"")</f>
        <v/>
      </c>
      <c r="AJ332" s="43" t="str">
        <f>IF($I332&lt;D$14,MIN(Payline!K$5/10,COUNTIF(K330:K332,$AI$1))+MIN(Payline!K$4/10,COUNTIF(K331:K333,$AI$1))+MIN(Payline!K$3/10,COUNTIF(K332:K334,$AI$1)),"")</f>
        <v/>
      </c>
      <c r="AK332" s="43" t="str">
        <f>IF($I332&lt;E$14,MIN(Payline!L$5/10,COUNTIF(L330:L332,$AI$1))+MIN(Payline!L$4/10,COUNTIF(L331:L333,$AI$1))+MIN(Payline!L$3/10,COUNTIF(L332:L334,$AI$1)),"")</f>
        <v/>
      </c>
      <c r="AL332" s="43" t="str">
        <f>IF($I332&lt;F$14,MIN(Payline!M$5/10,COUNTIF(M330:M332,$AI$1))+MIN(Payline!M$4/10,COUNTIF(M331:M333,$AI$1))+MIN(Payline!M$3/10,COUNTIF(M332:M334,$AI$1)),"")</f>
        <v/>
      </c>
      <c r="AM332" s="43" t="str">
        <f>IF($I332&lt;G$14,MIN(Payline!N$5/10,COUNTIF(N330:N332,$AI$1))+MIN(Payline!N$4/10,COUNTIF(N331:N333,$AI$1))+MIN(Payline!N$3/10,COUNTIF(N332:N334,$AI$1)),"")</f>
        <v/>
      </c>
      <c r="AN332" s="46">
        <v>328</v>
      </c>
      <c r="AO332" s="43" t="str">
        <f>IF($I332&lt;C$14,MIN(Payline!J$5/10,COUNTIF(J330:J332,$AO$1))+MIN(Payline!J$4/10,COUNTIF(J331:J333,$AO$1))+MIN(Payline!J$3/10,COUNTIF(J332:J334,$AO$1)),"")</f>
        <v/>
      </c>
      <c r="AP332" s="43" t="str">
        <f>IF($I332&lt;D$14,MIN(Payline!K$5/10,COUNTIF(K330:K332,$AO$1))+MIN(Payline!K$4/10,COUNTIF(K331:K333,$AO$1))+MIN(Payline!K$3/10,COUNTIF(K332:K334,$AO$1)),"")</f>
        <v/>
      </c>
      <c r="AQ332" s="43" t="str">
        <f>IF($I332&lt;E$14,MIN(Payline!L$5/10,COUNTIF(L330:L332,$AO$1))+MIN(Payline!L$4/10,COUNTIF(L331:L333,$AO$1))+MIN(Payline!L$3/10,COUNTIF(L332:L334,$AO$1)),"")</f>
        <v/>
      </c>
      <c r="AR332" s="43" t="str">
        <f>IF($I332&lt;F$14,MIN(Payline!M$5/10,COUNTIF(M330:M332,$AO$1))+MIN(Payline!M$4/10,COUNTIF(M331:M333,$AO$1))+MIN(Payline!M$3/10,COUNTIF(M332:M334,$AO$1)),"")</f>
        <v/>
      </c>
      <c r="AS332" s="43" t="str">
        <f>IF($I332&lt;G$14,MIN(Payline!N$5/10,COUNTIF(N330:N332,$AO$1))+MIN(Payline!N$4/10,COUNTIF(N331:N333,$AO$1))+MIN(Payline!N$3/10,COUNTIF(N332:N334,$AO$1)),"")</f>
        <v/>
      </c>
      <c r="AT332" s="46">
        <v>328</v>
      </c>
      <c r="AU332" s="43" t="str">
        <f>IF($I332&lt;C$14,MIN(Payline!J$5/10,COUNTIF(J330:J332,$AU$1))+MIN(Payline!J$4/10,COUNTIF(J331:J333,$AU$1))+MIN(Payline!J$3/10,COUNTIF(J332:J334,$AU$1)),"")</f>
        <v/>
      </c>
      <c r="AV332" s="43" t="str">
        <f>IF($I332&lt;D$14,MIN(Payline!K$5/10,COUNTIF(K330:K332,$AU$1))+MIN(Payline!K$4/10,COUNTIF(K331:K333,$AU$1))+MIN(Payline!K$3/10,COUNTIF(K332:K334,$AU$1)),"")</f>
        <v/>
      </c>
      <c r="AW332" s="43" t="str">
        <f>IF($I332&lt;E$14,MIN(Payline!L$5/10,COUNTIF(L330:L332,$AU$1))+MIN(Payline!L$4/10,COUNTIF(L331:L333,$AU$1))+MIN(Payline!L$3/10,COUNTIF(L332:L334,$AU$1)),"")</f>
        <v/>
      </c>
      <c r="AX332" s="43" t="str">
        <f>IF($I332&lt;F$14,MIN(Payline!M$5/10,COUNTIF(M330:M332,$AU$1))+MIN(Payline!M$4/10,COUNTIF(M331:M333,$AU$1))+MIN(Payline!M$3/10,COUNTIF(M332:M334,$AU$1)),"")</f>
        <v/>
      </c>
      <c r="AY332" s="43" t="str">
        <f>IF($I332&lt;G$14,MIN(Payline!N$5/10,COUNTIF(N330:N332,$AU$1))+MIN(Payline!N$4/10,COUNTIF(N331:N333,$AU$1))+MIN(Payline!N$3/10,COUNTIF(N332:N334,$AU$1)),"")</f>
        <v/>
      </c>
      <c r="AZ332" s="46">
        <v>328</v>
      </c>
      <c r="BA332" s="43" t="str">
        <f>IF($I332&lt;C$14,MIN(Payline!J$5/10,COUNTIF(J330:J332,$BA$1))+MIN(Payline!J$4/10,COUNTIF(J331:J333,$BA$1))+MIN(Payline!J$3/10,COUNTIF(J332:J334,$BA$1)),"")</f>
        <v/>
      </c>
      <c r="BB332" s="43" t="str">
        <f>IF($I332&lt;D$14,MIN(Payline!K$5/10,COUNTIF(K330:K332,$BA$1))+MIN(Payline!K$4/10,COUNTIF(K331:K333,$BA$1))+MIN(Payline!K$3/10,COUNTIF(K332:K334,$BA$1)),"")</f>
        <v/>
      </c>
      <c r="BC332" s="43" t="str">
        <f>IF($I332&lt;E$14,MIN(Payline!L$5/10,COUNTIF(L330:L332,$BA$1))+MIN(Payline!L$4/10,COUNTIF(L331:L333,$BA$1))+MIN(Payline!L$3/10,COUNTIF(L332:L334,$BA$1)),"")</f>
        <v/>
      </c>
      <c r="BD332" s="43" t="str">
        <f>IF($I332&lt;F$14,MIN(Payline!M$5/10,COUNTIF(M330:M332,$BA$1))+MIN(Payline!M$4/10,COUNTIF(M331:M333,$BA$1))+MIN(Payline!M$3/10,COUNTIF(M332:M334,$BA$1)),"")</f>
        <v/>
      </c>
      <c r="BE332" s="43" t="str">
        <f>IF($I332&lt;G$14,MIN(Payline!N$5/10,COUNTIF(N330:N332,$BA$1))+MIN(Payline!N$4/10,COUNTIF(N331:N333,$BA$1))+MIN(Payline!N$3/10,COUNTIF(N332:N334,$BA$1)),"")</f>
        <v/>
      </c>
      <c r="BF332" s="46">
        <v>328</v>
      </c>
      <c r="BG332" s="43" t="str">
        <f>IF($I332&lt;C$14,MIN(Payline!J$5/10,COUNTIF(J330:J332,$BG$1))+MIN(Payline!J$4/10,COUNTIF(J331:J333,$BG$1))+MIN(Payline!J$3/10,COUNTIF(J332:J334,$BG$1)),"")</f>
        <v/>
      </c>
      <c r="BH332" s="43" t="str">
        <f>IF($I332&lt;D$14,MIN(Payline!K$5/10,COUNTIF(K330:K332,$BG$1))+MIN(Payline!K$4/10,COUNTIF(K331:K333,$BG$1))+MIN(Payline!K$3/10,COUNTIF(K332:K334,$BG$1)),"")</f>
        <v/>
      </c>
      <c r="BI332" s="43" t="str">
        <f>IF($I332&lt;E$14,MIN(Payline!L$5/10,COUNTIF(L330:L332,$BG$1))+MIN(Payline!L$4/10,COUNTIF(L331:L333,$BG$1))+MIN(Payline!L$3/10,COUNTIF(L332:L334,$BG$1)),"")</f>
        <v/>
      </c>
      <c r="BJ332" s="43" t="str">
        <f>IF($I332&lt;F$14,MIN(Payline!M$5/10,COUNTIF(M330:M332,$BG$1))+MIN(Payline!M$4/10,COUNTIF(M331:M333,$BG$1))+MIN(Payline!M$3/10,COUNTIF(M332:M334,$BG$1)),"")</f>
        <v/>
      </c>
      <c r="BK332" s="43" t="str">
        <f>IF($I332&lt;G$14,MIN(Payline!N$5/10,COUNTIF(N330:N332,$BG$1))+MIN(Payline!N$4/10,COUNTIF(N331:N333,$BG$1))+MIN(Payline!N$3/10,COUNTIF(N332:N334,$BG$1)),"")</f>
        <v/>
      </c>
      <c r="BL332" s="46">
        <v>328</v>
      </c>
      <c r="BM332" s="43" t="str">
        <f>IF($I332&lt;C$14,MIN(Payline!J$5/10,COUNTIF(J330:J332,$BM$1))+MIN(Payline!J$4/10,COUNTIF(J331:J333,$BM$1))+MIN(Payline!J$3/10,COUNTIF(J332:J334,$BM$1)),"")</f>
        <v/>
      </c>
      <c r="BN332" s="43" t="str">
        <f>IF($I332&lt;D$14,MIN(Payline!K$5/10,COUNTIF(K330:K332,$BM$1))+MIN(Payline!K$4/10,COUNTIF(K331:K333,$BM$1))+MIN(Payline!K$3/10,COUNTIF(K332:K334,$BM$1)),"")</f>
        <v/>
      </c>
      <c r="BO332" s="43" t="str">
        <f>IF($I332&lt;E$14,MIN(Payline!L$5/10,COUNTIF(L330:L332,$BM$1))+MIN(Payline!L$4/10,COUNTIF(L331:L333,$BM$1))+MIN(Payline!L$3/10,COUNTIF(L332:L334,$BM$1)),"")</f>
        <v/>
      </c>
      <c r="BP332" s="43" t="str">
        <f>IF($I332&lt;F$14,MIN(Payline!M$5/10,COUNTIF(M330:M332,$BM$1))+MIN(Payline!M$4/10,COUNTIF(M331:M333,$BM$1))+MIN(Payline!M$3/10,COUNTIF(M332:M334,$BM$1)),"")</f>
        <v/>
      </c>
      <c r="BQ332" s="161" t="str">
        <f>IF($I332&lt;G$14,MIN(Payline!N$5/10,COUNTIF(N330:N332,$BM$1))+MIN(Payline!N$4/10,COUNTIF(N331:N333,$BM$1))+MIN(Payline!N$3/10,COUNTIF(N332:N334,$BM$1)),"")</f>
        <v/>
      </c>
    </row>
    <row r="333" spans="9:69">
      <c r="I333" s="84">
        <v>329</v>
      </c>
      <c r="J333" s="83"/>
      <c r="K333" s="83"/>
      <c r="L333" s="83"/>
      <c r="M333" s="83"/>
      <c r="N333" s="83"/>
      <c r="P333" s="46">
        <v>329</v>
      </c>
      <c r="Q333" s="43" t="str">
        <f>IF($I333&lt;C$14,MIN(Payline!J$5/10,COUNTIF(J331:J333,$Q$1))+MIN(Payline!J$4/10,COUNTIF(J332:J334,$Q$1))+MIN(Payline!J$3/10,COUNTIF(J333:J335,$Q$1)),"")</f>
        <v/>
      </c>
      <c r="R333" s="43" t="str">
        <f>IF($I333&lt;D$14,MIN(Payline!K$5/10,COUNTIF(K331:K333,$Q$1))+MIN(Payline!K$4/10,COUNTIF(K332:K334,$Q$1))+MIN(Payline!K$3/10,COUNTIF(K333:K335,$Q$1)),"")</f>
        <v/>
      </c>
      <c r="S333" s="43" t="str">
        <f>IF($I333&lt;E$14,MIN(Payline!L$5/10,COUNTIF(L331:L333,$Q$1))+MIN(Payline!L$4/10,COUNTIF(L332:L334,$Q$1))+MIN(Payline!L$3/10,COUNTIF(L333:L335,$Q$1)),"")</f>
        <v/>
      </c>
      <c r="T333" s="43" t="str">
        <f>IF($I333&lt;F$14,MIN(Payline!M$5/10,COUNTIF(M331:M333,$Q$1))+MIN(Payline!M$4/10,COUNTIF(M332:M334,$Q$1))+MIN(Payline!M$3/10,COUNTIF(M333:M335,$Q$1)),"")</f>
        <v/>
      </c>
      <c r="U333" s="43" t="str">
        <f>IF($I333&lt;G$14,MIN(Payline!N$5/10,COUNTIF(N331:N333,$Q$1))+MIN(Payline!N$4/10,COUNTIF(N332:N334,$Q$1))+MIN(Payline!N$3/10,COUNTIF(N333:N335,$Q$1)),"")</f>
        <v/>
      </c>
      <c r="V333" s="46">
        <v>329</v>
      </c>
      <c r="W333" s="43" t="str">
        <f>IF($I333&lt;C$14,MIN(Payline!J$5/10,COUNTIF(J331:J333,$W$1))+MIN(Payline!J$4/10,COUNTIF(J332:J334,$W$1))+MIN(Payline!J$3/10,COUNTIF(J333:J335,$W$1)),"")</f>
        <v/>
      </c>
      <c r="X333" s="43" t="str">
        <f>IF($I333&lt;D$14,MIN(Payline!K$5/10,COUNTIF(K331:K333,$W$1))+MIN(Payline!K$4/10,COUNTIF(K332:K334,$W$1))+MIN(Payline!K$3/10,COUNTIF(K333:K335,$W$1)),"")</f>
        <v/>
      </c>
      <c r="Y333" s="43" t="str">
        <f>IF($I333&lt;E$14,MIN(Payline!L$5/10,COUNTIF(L331:L333,$W$1))+MIN(Payline!L$4/10,COUNTIF(L332:L334,$W$1))+MIN(Payline!L$3/10,COUNTIF(L333:L335,$W$1)),"")</f>
        <v/>
      </c>
      <c r="Z333" s="43" t="str">
        <f>IF($I333&lt;F$14,MIN(Payline!M$5/10,COUNTIF(M331:M333,$W$1))+MIN(Payline!M$4/10,COUNTIF(M332:M334,$W$1))+MIN(Payline!M$3/10,COUNTIF(M333:M335,$W$1)),"")</f>
        <v/>
      </c>
      <c r="AA333" s="43" t="str">
        <f>IF($I333&lt;G$14,MIN(Payline!N$5/10,COUNTIF(N331:N333,$W$1))+MIN(Payline!N$4/10,COUNTIF(N332:N334,$W$1))+MIN(Payline!N$3/10,COUNTIF(N333:N335,$W$1)),"")</f>
        <v/>
      </c>
      <c r="AB333" s="46">
        <v>329</v>
      </c>
      <c r="AC333" s="43" t="str">
        <f>IF($I333&lt;C$14,MIN(Payline!J$5/10,COUNTIF(J331:J333,$AC$1))+MIN(Payline!J$4/10,COUNTIF(J332:J334,$AC$1))+MIN(Payline!J$3/10,COUNTIF(J333:J335,$AC$1)),"")</f>
        <v/>
      </c>
      <c r="AD333" s="43" t="str">
        <f>IF($I333&lt;D$14,MIN(Payline!K$5/10,COUNTIF(K331:K333,$AC$1))+MIN(Payline!K$4/10,COUNTIF(K332:K334,$AC$1))+MIN(Payline!K$3/10,COUNTIF(K333:K335,$AC$1)),"")</f>
        <v/>
      </c>
      <c r="AE333" s="43" t="str">
        <f>IF($I333&lt;E$14,MIN(Payline!L$5/10,COUNTIF(L331:L333,$AC$1))+MIN(Payline!L$4/10,COUNTIF(L332:L334,$AC$1))+MIN(Payline!L$3/10,COUNTIF(L333:L335,$AC$1)),"")</f>
        <v/>
      </c>
      <c r="AF333" s="43" t="str">
        <f>IF($I333&lt;F$14,MIN(Payline!M$5/10,COUNTIF(M331:M333,$AC$1))+MIN(Payline!M$4/10,COUNTIF(M332:M334,$AC$1))+MIN(Payline!M$3/10,COUNTIF(M333:M335,$AC$1)),"")</f>
        <v/>
      </c>
      <c r="AG333" s="43" t="str">
        <f>IF($I333&lt;G$14,MIN(Payline!N$5/10,COUNTIF(N331:N333,$AC$1))+MIN(Payline!N$4/10,COUNTIF(N332:N334,$AC$1))+MIN(Payline!N$3/10,COUNTIF(N333:N335,$AC$1)),"")</f>
        <v/>
      </c>
      <c r="AH333" s="46">
        <v>329</v>
      </c>
      <c r="AI333" s="43" t="str">
        <f>IF($I333&lt;C$14,MIN(Payline!J$5/10,COUNTIF(J331:J333,$AI$1))+MIN(Payline!J$4/10,COUNTIF(J332:J334,$AI$1))+MIN(Payline!J$3/10,COUNTIF(J333:J335,$AI$1)),"")</f>
        <v/>
      </c>
      <c r="AJ333" s="43" t="str">
        <f>IF($I333&lt;D$14,MIN(Payline!K$5/10,COUNTIF(K331:K333,$AI$1))+MIN(Payline!K$4/10,COUNTIF(K332:K334,$AI$1))+MIN(Payline!K$3/10,COUNTIF(K333:K335,$AI$1)),"")</f>
        <v/>
      </c>
      <c r="AK333" s="43" t="str">
        <f>IF($I333&lt;E$14,MIN(Payline!L$5/10,COUNTIF(L331:L333,$AI$1))+MIN(Payline!L$4/10,COUNTIF(L332:L334,$AI$1))+MIN(Payline!L$3/10,COUNTIF(L333:L335,$AI$1)),"")</f>
        <v/>
      </c>
      <c r="AL333" s="43" t="str">
        <f>IF($I333&lt;F$14,MIN(Payline!M$5/10,COUNTIF(M331:M333,$AI$1))+MIN(Payline!M$4/10,COUNTIF(M332:M334,$AI$1))+MIN(Payline!M$3/10,COUNTIF(M333:M335,$AI$1)),"")</f>
        <v/>
      </c>
      <c r="AM333" s="43" t="str">
        <f>IF($I333&lt;G$14,MIN(Payline!N$5/10,COUNTIF(N331:N333,$AI$1))+MIN(Payline!N$4/10,COUNTIF(N332:N334,$AI$1))+MIN(Payline!N$3/10,COUNTIF(N333:N335,$AI$1)),"")</f>
        <v/>
      </c>
      <c r="AN333" s="46">
        <v>329</v>
      </c>
      <c r="AO333" s="43" t="str">
        <f>IF($I333&lt;C$14,MIN(Payline!J$5/10,COUNTIF(J331:J333,$AO$1))+MIN(Payline!J$4/10,COUNTIF(J332:J334,$AO$1))+MIN(Payline!J$3/10,COUNTIF(J333:J335,$AO$1)),"")</f>
        <v/>
      </c>
      <c r="AP333" s="43" t="str">
        <f>IF($I333&lt;D$14,MIN(Payline!K$5/10,COUNTIF(K331:K333,$AO$1))+MIN(Payline!K$4/10,COUNTIF(K332:K334,$AO$1))+MIN(Payline!K$3/10,COUNTIF(K333:K335,$AO$1)),"")</f>
        <v/>
      </c>
      <c r="AQ333" s="43" t="str">
        <f>IF($I333&lt;E$14,MIN(Payline!L$5/10,COUNTIF(L331:L333,$AO$1))+MIN(Payline!L$4/10,COUNTIF(L332:L334,$AO$1))+MIN(Payline!L$3/10,COUNTIF(L333:L335,$AO$1)),"")</f>
        <v/>
      </c>
      <c r="AR333" s="43" t="str">
        <f>IF($I333&lt;F$14,MIN(Payline!M$5/10,COUNTIF(M331:M333,$AO$1))+MIN(Payline!M$4/10,COUNTIF(M332:M334,$AO$1))+MIN(Payline!M$3/10,COUNTIF(M333:M335,$AO$1)),"")</f>
        <v/>
      </c>
      <c r="AS333" s="43" t="str">
        <f>IF($I333&lt;G$14,MIN(Payline!N$5/10,COUNTIF(N331:N333,$AO$1))+MIN(Payline!N$4/10,COUNTIF(N332:N334,$AO$1))+MIN(Payline!N$3/10,COUNTIF(N333:N335,$AO$1)),"")</f>
        <v/>
      </c>
      <c r="AT333" s="46">
        <v>329</v>
      </c>
      <c r="AU333" s="43" t="str">
        <f>IF($I333&lt;C$14,MIN(Payline!J$5/10,COUNTIF(J331:J333,$AU$1))+MIN(Payline!J$4/10,COUNTIF(J332:J334,$AU$1))+MIN(Payline!J$3/10,COUNTIF(J333:J335,$AU$1)),"")</f>
        <v/>
      </c>
      <c r="AV333" s="43" t="str">
        <f>IF($I333&lt;D$14,MIN(Payline!K$5/10,COUNTIF(K331:K333,$AU$1))+MIN(Payline!K$4/10,COUNTIF(K332:K334,$AU$1))+MIN(Payline!K$3/10,COUNTIF(K333:K335,$AU$1)),"")</f>
        <v/>
      </c>
      <c r="AW333" s="43" t="str">
        <f>IF($I333&lt;E$14,MIN(Payline!L$5/10,COUNTIF(L331:L333,$AU$1))+MIN(Payline!L$4/10,COUNTIF(L332:L334,$AU$1))+MIN(Payline!L$3/10,COUNTIF(L333:L335,$AU$1)),"")</f>
        <v/>
      </c>
      <c r="AX333" s="43" t="str">
        <f>IF($I333&lt;F$14,MIN(Payline!M$5/10,COUNTIF(M331:M333,$AU$1))+MIN(Payline!M$4/10,COUNTIF(M332:M334,$AU$1))+MIN(Payline!M$3/10,COUNTIF(M333:M335,$AU$1)),"")</f>
        <v/>
      </c>
      <c r="AY333" s="43" t="str">
        <f>IF($I333&lt;G$14,MIN(Payline!N$5/10,COUNTIF(N331:N333,$AU$1))+MIN(Payline!N$4/10,COUNTIF(N332:N334,$AU$1))+MIN(Payline!N$3/10,COUNTIF(N333:N335,$AU$1)),"")</f>
        <v/>
      </c>
      <c r="AZ333" s="46">
        <v>329</v>
      </c>
      <c r="BA333" s="43" t="str">
        <f>IF($I333&lt;C$14,MIN(Payline!J$5/10,COUNTIF(J331:J333,$BA$1))+MIN(Payline!J$4/10,COUNTIF(J332:J334,$BA$1))+MIN(Payline!J$3/10,COUNTIF(J333:J335,$BA$1)),"")</f>
        <v/>
      </c>
      <c r="BB333" s="43" t="str">
        <f>IF($I333&lt;D$14,MIN(Payline!K$5/10,COUNTIF(K331:K333,$BA$1))+MIN(Payline!K$4/10,COUNTIF(K332:K334,$BA$1))+MIN(Payline!K$3/10,COUNTIF(K333:K335,$BA$1)),"")</f>
        <v/>
      </c>
      <c r="BC333" s="43" t="str">
        <f>IF($I333&lt;E$14,MIN(Payline!L$5/10,COUNTIF(L331:L333,$BA$1))+MIN(Payline!L$4/10,COUNTIF(L332:L334,$BA$1))+MIN(Payline!L$3/10,COUNTIF(L333:L335,$BA$1)),"")</f>
        <v/>
      </c>
      <c r="BD333" s="43" t="str">
        <f>IF($I333&lt;F$14,MIN(Payline!M$5/10,COUNTIF(M331:M333,$BA$1))+MIN(Payline!M$4/10,COUNTIF(M332:M334,$BA$1))+MIN(Payline!M$3/10,COUNTIF(M333:M335,$BA$1)),"")</f>
        <v/>
      </c>
      <c r="BE333" s="43" t="str">
        <f>IF($I333&lt;G$14,MIN(Payline!N$5/10,COUNTIF(N331:N333,$BA$1))+MIN(Payline!N$4/10,COUNTIF(N332:N334,$BA$1))+MIN(Payline!N$3/10,COUNTIF(N333:N335,$BA$1)),"")</f>
        <v/>
      </c>
      <c r="BF333" s="46">
        <v>329</v>
      </c>
      <c r="BG333" s="43" t="str">
        <f>IF($I333&lt;C$14,MIN(Payline!J$5/10,COUNTIF(J331:J333,$BG$1))+MIN(Payline!J$4/10,COUNTIF(J332:J334,$BG$1))+MIN(Payline!J$3/10,COUNTIF(J333:J335,$BG$1)),"")</f>
        <v/>
      </c>
      <c r="BH333" s="43" t="str">
        <f>IF($I333&lt;D$14,MIN(Payline!K$5/10,COUNTIF(K331:K333,$BG$1))+MIN(Payline!K$4/10,COUNTIF(K332:K334,$BG$1))+MIN(Payline!K$3/10,COUNTIF(K333:K335,$BG$1)),"")</f>
        <v/>
      </c>
      <c r="BI333" s="43" t="str">
        <f>IF($I333&lt;E$14,MIN(Payline!L$5/10,COUNTIF(L331:L333,$BG$1))+MIN(Payline!L$4/10,COUNTIF(L332:L334,$BG$1))+MIN(Payline!L$3/10,COUNTIF(L333:L335,$BG$1)),"")</f>
        <v/>
      </c>
      <c r="BJ333" s="43" t="str">
        <f>IF($I333&lt;F$14,MIN(Payline!M$5/10,COUNTIF(M331:M333,$BG$1))+MIN(Payline!M$4/10,COUNTIF(M332:M334,$BG$1))+MIN(Payline!M$3/10,COUNTIF(M333:M335,$BG$1)),"")</f>
        <v/>
      </c>
      <c r="BK333" s="43" t="str">
        <f>IF($I333&lt;G$14,MIN(Payline!N$5/10,COUNTIF(N331:N333,$BG$1))+MIN(Payline!N$4/10,COUNTIF(N332:N334,$BG$1))+MIN(Payline!N$3/10,COUNTIF(N333:N335,$BG$1)),"")</f>
        <v/>
      </c>
      <c r="BL333" s="46">
        <v>329</v>
      </c>
      <c r="BM333" s="43" t="str">
        <f>IF($I333&lt;C$14,MIN(Payline!J$5/10,COUNTIF(J331:J333,$BM$1))+MIN(Payline!J$4/10,COUNTIF(J332:J334,$BM$1))+MIN(Payline!J$3/10,COUNTIF(J333:J335,$BM$1)),"")</f>
        <v/>
      </c>
      <c r="BN333" s="43" t="str">
        <f>IF($I333&lt;D$14,MIN(Payline!K$5/10,COUNTIF(K331:K333,$BM$1))+MIN(Payline!K$4/10,COUNTIF(K332:K334,$BM$1))+MIN(Payline!K$3/10,COUNTIF(K333:K335,$BM$1)),"")</f>
        <v/>
      </c>
      <c r="BO333" s="43" t="str">
        <f>IF($I333&lt;E$14,MIN(Payline!L$5/10,COUNTIF(L331:L333,$BM$1))+MIN(Payline!L$4/10,COUNTIF(L332:L334,$BM$1))+MIN(Payline!L$3/10,COUNTIF(L333:L335,$BM$1)),"")</f>
        <v/>
      </c>
      <c r="BP333" s="43" t="str">
        <f>IF($I333&lt;F$14,MIN(Payline!M$5/10,COUNTIF(M331:M333,$BM$1))+MIN(Payline!M$4/10,COUNTIF(M332:M334,$BM$1))+MIN(Payline!M$3/10,COUNTIF(M333:M335,$BM$1)),"")</f>
        <v/>
      </c>
      <c r="BQ333" s="161" t="str">
        <f>IF($I333&lt;G$14,MIN(Payline!N$5/10,COUNTIF(N331:N333,$BM$1))+MIN(Payline!N$4/10,COUNTIF(N332:N334,$BM$1))+MIN(Payline!N$3/10,COUNTIF(N333:N335,$BM$1)),"")</f>
        <v/>
      </c>
    </row>
    <row r="334" spans="9:69">
      <c r="I334" s="84">
        <v>330</v>
      </c>
      <c r="J334" s="83"/>
      <c r="K334" s="83"/>
      <c r="L334" s="83"/>
      <c r="M334" s="83"/>
      <c r="N334" s="83"/>
      <c r="P334" s="46">
        <v>330</v>
      </c>
      <c r="Q334" s="43" t="str">
        <f>IF($I334&lt;C$14,MIN(Payline!J$5/10,COUNTIF(J332:J334,$Q$1))+MIN(Payline!J$4/10,COUNTIF(J333:J335,$Q$1))+MIN(Payline!J$3/10,COUNTIF(J334:J336,$Q$1)),"")</f>
        <v/>
      </c>
      <c r="R334" s="43" t="str">
        <f>IF($I334&lt;D$14,MIN(Payline!K$5/10,COUNTIF(K332:K334,$Q$1))+MIN(Payline!K$4/10,COUNTIF(K333:K335,$Q$1))+MIN(Payline!K$3/10,COUNTIF(K334:K336,$Q$1)),"")</f>
        <v/>
      </c>
      <c r="S334" s="43" t="str">
        <f>IF($I334&lt;E$14,MIN(Payline!L$5/10,COUNTIF(L332:L334,$Q$1))+MIN(Payline!L$4/10,COUNTIF(L333:L335,$Q$1))+MIN(Payline!L$3/10,COUNTIF(L334:L336,$Q$1)),"")</f>
        <v/>
      </c>
      <c r="T334" s="43" t="str">
        <f>IF($I334&lt;F$14,MIN(Payline!M$5/10,COUNTIF(M332:M334,$Q$1))+MIN(Payline!M$4/10,COUNTIF(M333:M335,$Q$1))+MIN(Payline!M$3/10,COUNTIF(M334:M336,$Q$1)),"")</f>
        <v/>
      </c>
      <c r="U334" s="43" t="str">
        <f>IF($I334&lt;G$14,MIN(Payline!N$5/10,COUNTIF(N332:N334,$Q$1))+MIN(Payline!N$4/10,COUNTIF(N333:N335,$Q$1))+MIN(Payline!N$3/10,COUNTIF(N334:N336,$Q$1)),"")</f>
        <v/>
      </c>
      <c r="V334" s="46">
        <v>330</v>
      </c>
      <c r="W334" s="43" t="str">
        <f>IF($I334&lt;C$14,MIN(Payline!J$5/10,COUNTIF(J332:J334,$W$1))+MIN(Payline!J$4/10,COUNTIF(J333:J335,$W$1))+MIN(Payline!J$3/10,COUNTIF(J334:J336,$W$1)),"")</f>
        <v/>
      </c>
      <c r="X334" s="43" t="str">
        <f>IF($I334&lt;D$14,MIN(Payline!K$5/10,COUNTIF(K332:K334,$W$1))+MIN(Payline!K$4/10,COUNTIF(K333:K335,$W$1))+MIN(Payline!K$3/10,COUNTIF(K334:K336,$W$1)),"")</f>
        <v/>
      </c>
      <c r="Y334" s="43" t="str">
        <f>IF($I334&lt;E$14,MIN(Payline!L$5/10,COUNTIF(L332:L334,$W$1))+MIN(Payline!L$4/10,COUNTIF(L333:L335,$W$1))+MIN(Payline!L$3/10,COUNTIF(L334:L336,$W$1)),"")</f>
        <v/>
      </c>
      <c r="Z334" s="43" t="str">
        <f>IF($I334&lt;F$14,MIN(Payline!M$5/10,COUNTIF(M332:M334,$W$1))+MIN(Payline!M$4/10,COUNTIF(M333:M335,$W$1))+MIN(Payline!M$3/10,COUNTIF(M334:M336,$W$1)),"")</f>
        <v/>
      </c>
      <c r="AA334" s="43" t="str">
        <f>IF($I334&lt;G$14,MIN(Payline!N$5/10,COUNTIF(N332:N334,$W$1))+MIN(Payline!N$4/10,COUNTIF(N333:N335,$W$1))+MIN(Payline!N$3/10,COUNTIF(N334:N336,$W$1)),"")</f>
        <v/>
      </c>
      <c r="AB334" s="46">
        <v>330</v>
      </c>
      <c r="AC334" s="43" t="str">
        <f>IF($I334&lt;C$14,MIN(Payline!J$5/10,COUNTIF(J332:J334,$AC$1))+MIN(Payline!J$4/10,COUNTIF(J333:J335,$AC$1))+MIN(Payline!J$3/10,COUNTIF(J334:J336,$AC$1)),"")</f>
        <v/>
      </c>
      <c r="AD334" s="43" t="str">
        <f>IF($I334&lt;D$14,MIN(Payline!K$5/10,COUNTIF(K332:K334,$AC$1))+MIN(Payline!K$4/10,COUNTIF(K333:K335,$AC$1))+MIN(Payline!K$3/10,COUNTIF(K334:K336,$AC$1)),"")</f>
        <v/>
      </c>
      <c r="AE334" s="43" t="str">
        <f>IF($I334&lt;E$14,MIN(Payline!L$5/10,COUNTIF(L332:L334,$AC$1))+MIN(Payline!L$4/10,COUNTIF(L333:L335,$AC$1))+MIN(Payline!L$3/10,COUNTIF(L334:L336,$AC$1)),"")</f>
        <v/>
      </c>
      <c r="AF334" s="43" t="str">
        <f>IF($I334&lt;F$14,MIN(Payline!M$5/10,COUNTIF(M332:M334,$AC$1))+MIN(Payline!M$4/10,COUNTIF(M333:M335,$AC$1))+MIN(Payline!M$3/10,COUNTIF(M334:M336,$AC$1)),"")</f>
        <v/>
      </c>
      <c r="AG334" s="43" t="str">
        <f>IF($I334&lt;G$14,MIN(Payline!N$5/10,COUNTIF(N332:N334,$AC$1))+MIN(Payline!N$4/10,COUNTIF(N333:N335,$AC$1))+MIN(Payline!N$3/10,COUNTIF(N334:N336,$AC$1)),"")</f>
        <v/>
      </c>
      <c r="AH334" s="46">
        <v>330</v>
      </c>
      <c r="AI334" s="43" t="str">
        <f>IF($I334&lt;C$14,MIN(Payline!J$5/10,COUNTIF(J332:J334,$AI$1))+MIN(Payline!J$4/10,COUNTIF(J333:J335,$AI$1))+MIN(Payline!J$3/10,COUNTIF(J334:J336,$AI$1)),"")</f>
        <v/>
      </c>
      <c r="AJ334" s="43" t="str">
        <f>IF($I334&lt;D$14,MIN(Payline!K$5/10,COUNTIF(K332:K334,$AI$1))+MIN(Payline!K$4/10,COUNTIF(K333:K335,$AI$1))+MIN(Payline!K$3/10,COUNTIF(K334:K336,$AI$1)),"")</f>
        <v/>
      </c>
      <c r="AK334" s="43" t="str">
        <f>IF($I334&lt;E$14,MIN(Payline!L$5/10,COUNTIF(L332:L334,$AI$1))+MIN(Payline!L$4/10,COUNTIF(L333:L335,$AI$1))+MIN(Payline!L$3/10,COUNTIF(L334:L336,$AI$1)),"")</f>
        <v/>
      </c>
      <c r="AL334" s="43" t="str">
        <f>IF($I334&lt;F$14,MIN(Payline!M$5/10,COUNTIF(M332:M334,$AI$1))+MIN(Payline!M$4/10,COUNTIF(M333:M335,$AI$1))+MIN(Payline!M$3/10,COUNTIF(M334:M336,$AI$1)),"")</f>
        <v/>
      </c>
      <c r="AM334" s="43" t="str">
        <f>IF($I334&lt;G$14,MIN(Payline!N$5/10,COUNTIF(N332:N334,$AI$1))+MIN(Payline!N$4/10,COUNTIF(N333:N335,$AI$1))+MIN(Payline!N$3/10,COUNTIF(N334:N336,$AI$1)),"")</f>
        <v/>
      </c>
      <c r="AN334" s="46">
        <v>330</v>
      </c>
      <c r="AO334" s="43" t="str">
        <f>IF($I334&lt;C$14,MIN(Payline!J$5/10,COUNTIF(J332:J334,$AO$1))+MIN(Payline!J$4/10,COUNTIF(J333:J335,$AO$1))+MIN(Payline!J$3/10,COUNTIF(J334:J336,$AO$1)),"")</f>
        <v/>
      </c>
      <c r="AP334" s="43" t="str">
        <f>IF($I334&lt;D$14,MIN(Payline!K$5/10,COUNTIF(K332:K334,$AO$1))+MIN(Payline!K$4/10,COUNTIF(K333:K335,$AO$1))+MIN(Payline!K$3/10,COUNTIF(K334:K336,$AO$1)),"")</f>
        <v/>
      </c>
      <c r="AQ334" s="43" t="str">
        <f>IF($I334&lt;E$14,MIN(Payline!L$5/10,COUNTIF(L332:L334,$AO$1))+MIN(Payline!L$4/10,COUNTIF(L333:L335,$AO$1))+MIN(Payline!L$3/10,COUNTIF(L334:L336,$AO$1)),"")</f>
        <v/>
      </c>
      <c r="AR334" s="43" t="str">
        <f>IF($I334&lt;F$14,MIN(Payline!M$5/10,COUNTIF(M332:M334,$AO$1))+MIN(Payline!M$4/10,COUNTIF(M333:M335,$AO$1))+MIN(Payline!M$3/10,COUNTIF(M334:M336,$AO$1)),"")</f>
        <v/>
      </c>
      <c r="AS334" s="43" t="str">
        <f>IF($I334&lt;G$14,MIN(Payline!N$5/10,COUNTIF(N332:N334,$AO$1))+MIN(Payline!N$4/10,COUNTIF(N333:N335,$AO$1))+MIN(Payline!N$3/10,COUNTIF(N334:N336,$AO$1)),"")</f>
        <v/>
      </c>
      <c r="AT334" s="46">
        <v>330</v>
      </c>
      <c r="AU334" s="43" t="str">
        <f>IF($I334&lt;C$14,MIN(Payline!J$5/10,COUNTIF(J332:J334,$AU$1))+MIN(Payline!J$4/10,COUNTIF(J333:J335,$AU$1))+MIN(Payline!J$3/10,COUNTIF(J334:J336,$AU$1)),"")</f>
        <v/>
      </c>
      <c r="AV334" s="43" t="str">
        <f>IF($I334&lt;D$14,MIN(Payline!K$5/10,COUNTIF(K332:K334,$AU$1))+MIN(Payline!K$4/10,COUNTIF(K333:K335,$AU$1))+MIN(Payline!K$3/10,COUNTIF(K334:K336,$AU$1)),"")</f>
        <v/>
      </c>
      <c r="AW334" s="43" t="str">
        <f>IF($I334&lt;E$14,MIN(Payline!L$5/10,COUNTIF(L332:L334,$AU$1))+MIN(Payline!L$4/10,COUNTIF(L333:L335,$AU$1))+MIN(Payline!L$3/10,COUNTIF(L334:L336,$AU$1)),"")</f>
        <v/>
      </c>
      <c r="AX334" s="43" t="str">
        <f>IF($I334&lt;F$14,MIN(Payline!M$5/10,COUNTIF(M332:M334,$AU$1))+MIN(Payline!M$4/10,COUNTIF(M333:M335,$AU$1))+MIN(Payline!M$3/10,COUNTIF(M334:M336,$AU$1)),"")</f>
        <v/>
      </c>
      <c r="AY334" s="43" t="str">
        <f>IF($I334&lt;G$14,MIN(Payline!N$5/10,COUNTIF(N332:N334,$AU$1))+MIN(Payline!N$4/10,COUNTIF(N333:N335,$AU$1))+MIN(Payline!N$3/10,COUNTIF(N334:N336,$AU$1)),"")</f>
        <v/>
      </c>
      <c r="AZ334" s="46">
        <v>330</v>
      </c>
      <c r="BA334" s="43" t="str">
        <f>IF($I334&lt;C$14,MIN(Payline!J$5/10,COUNTIF(J332:J334,$BA$1))+MIN(Payline!J$4/10,COUNTIF(J333:J335,$BA$1))+MIN(Payline!J$3/10,COUNTIF(J334:J336,$BA$1)),"")</f>
        <v/>
      </c>
      <c r="BB334" s="43" t="str">
        <f>IF($I334&lt;D$14,MIN(Payline!K$5/10,COUNTIF(K332:K334,$BA$1))+MIN(Payline!K$4/10,COUNTIF(K333:K335,$BA$1))+MIN(Payline!K$3/10,COUNTIF(K334:K336,$BA$1)),"")</f>
        <v/>
      </c>
      <c r="BC334" s="43" t="str">
        <f>IF($I334&lt;E$14,MIN(Payline!L$5/10,COUNTIF(L332:L334,$BA$1))+MIN(Payline!L$4/10,COUNTIF(L333:L335,$BA$1))+MIN(Payline!L$3/10,COUNTIF(L334:L336,$BA$1)),"")</f>
        <v/>
      </c>
      <c r="BD334" s="43" t="str">
        <f>IF($I334&lt;F$14,MIN(Payline!M$5/10,COUNTIF(M332:M334,$BA$1))+MIN(Payline!M$4/10,COUNTIF(M333:M335,$BA$1))+MIN(Payline!M$3/10,COUNTIF(M334:M336,$BA$1)),"")</f>
        <v/>
      </c>
      <c r="BE334" s="43" t="str">
        <f>IF($I334&lt;G$14,MIN(Payline!N$5/10,COUNTIF(N332:N334,$BA$1))+MIN(Payline!N$4/10,COUNTIF(N333:N335,$BA$1))+MIN(Payline!N$3/10,COUNTIF(N334:N336,$BA$1)),"")</f>
        <v/>
      </c>
      <c r="BF334" s="46">
        <v>330</v>
      </c>
      <c r="BG334" s="43" t="str">
        <f>IF($I334&lt;C$14,MIN(Payline!J$5/10,COUNTIF(J332:J334,$BG$1))+MIN(Payline!J$4/10,COUNTIF(J333:J335,$BG$1))+MIN(Payline!J$3/10,COUNTIF(J334:J336,$BG$1)),"")</f>
        <v/>
      </c>
      <c r="BH334" s="43" t="str">
        <f>IF($I334&lt;D$14,MIN(Payline!K$5/10,COUNTIF(K332:K334,$BG$1))+MIN(Payline!K$4/10,COUNTIF(K333:K335,$BG$1))+MIN(Payline!K$3/10,COUNTIF(K334:K336,$BG$1)),"")</f>
        <v/>
      </c>
      <c r="BI334" s="43" t="str">
        <f>IF($I334&lt;E$14,MIN(Payline!L$5/10,COUNTIF(L332:L334,$BG$1))+MIN(Payline!L$4/10,COUNTIF(L333:L335,$BG$1))+MIN(Payline!L$3/10,COUNTIF(L334:L336,$BG$1)),"")</f>
        <v/>
      </c>
      <c r="BJ334" s="43" t="str">
        <f>IF($I334&lt;F$14,MIN(Payline!M$5/10,COUNTIF(M332:M334,$BG$1))+MIN(Payline!M$4/10,COUNTIF(M333:M335,$BG$1))+MIN(Payline!M$3/10,COUNTIF(M334:M336,$BG$1)),"")</f>
        <v/>
      </c>
      <c r="BK334" s="43" t="str">
        <f>IF($I334&lt;G$14,MIN(Payline!N$5/10,COUNTIF(N332:N334,$BG$1))+MIN(Payline!N$4/10,COUNTIF(N333:N335,$BG$1))+MIN(Payline!N$3/10,COUNTIF(N334:N336,$BG$1)),"")</f>
        <v/>
      </c>
      <c r="BL334" s="46">
        <v>330</v>
      </c>
      <c r="BM334" s="43" t="str">
        <f>IF($I334&lt;C$14,MIN(Payline!J$5/10,COUNTIF(J332:J334,$BM$1))+MIN(Payline!J$4/10,COUNTIF(J333:J335,$BM$1))+MIN(Payline!J$3/10,COUNTIF(J334:J336,$BM$1)),"")</f>
        <v/>
      </c>
      <c r="BN334" s="43" t="str">
        <f>IF($I334&lt;D$14,MIN(Payline!K$5/10,COUNTIF(K332:K334,$BM$1))+MIN(Payline!K$4/10,COUNTIF(K333:K335,$BM$1))+MIN(Payline!K$3/10,COUNTIF(K334:K336,$BM$1)),"")</f>
        <v/>
      </c>
      <c r="BO334" s="43" t="str">
        <f>IF($I334&lt;E$14,MIN(Payline!L$5/10,COUNTIF(L332:L334,$BM$1))+MIN(Payline!L$4/10,COUNTIF(L333:L335,$BM$1))+MIN(Payline!L$3/10,COUNTIF(L334:L336,$BM$1)),"")</f>
        <v/>
      </c>
      <c r="BP334" s="43" t="str">
        <f>IF($I334&lt;F$14,MIN(Payline!M$5/10,COUNTIF(M332:M334,$BM$1))+MIN(Payline!M$4/10,COUNTIF(M333:M335,$BM$1))+MIN(Payline!M$3/10,COUNTIF(M334:M336,$BM$1)),"")</f>
        <v/>
      </c>
      <c r="BQ334" s="161" t="str">
        <f>IF($I334&lt;G$14,MIN(Payline!N$5/10,COUNTIF(N332:N334,$BM$1))+MIN(Payline!N$4/10,COUNTIF(N333:N335,$BM$1))+MIN(Payline!N$3/10,COUNTIF(N334:N336,$BM$1)),"")</f>
        <v/>
      </c>
    </row>
    <row r="335" spans="9:69">
      <c r="I335" s="84">
        <v>331</v>
      </c>
      <c r="J335" s="83"/>
      <c r="K335" s="83"/>
      <c r="L335" s="83"/>
      <c r="M335" s="83"/>
      <c r="N335" s="83"/>
      <c r="P335" s="46">
        <v>331</v>
      </c>
      <c r="Q335" s="43" t="str">
        <f>IF($I335&lt;C$14,MIN(Payline!J$5/10,COUNTIF(J333:J335,$Q$1))+MIN(Payline!J$4/10,COUNTIF(J334:J336,$Q$1))+MIN(Payline!J$3/10,COUNTIF(J335:J337,$Q$1)),"")</f>
        <v/>
      </c>
      <c r="R335" s="43" t="str">
        <f>IF($I335&lt;D$14,MIN(Payline!K$5/10,COUNTIF(K333:K335,$Q$1))+MIN(Payline!K$4/10,COUNTIF(K334:K336,$Q$1))+MIN(Payline!K$3/10,COUNTIF(K335:K337,$Q$1)),"")</f>
        <v/>
      </c>
      <c r="S335" s="43" t="str">
        <f>IF($I335&lt;E$14,MIN(Payline!L$5/10,COUNTIF(L333:L335,$Q$1))+MIN(Payline!L$4/10,COUNTIF(L334:L336,$Q$1))+MIN(Payline!L$3/10,COUNTIF(L335:L337,$Q$1)),"")</f>
        <v/>
      </c>
      <c r="T335" s="43" t="str">
        <f>IF($I335&lt;F$14,MIN(Payline!M$5/10,COUNTIF(M333:M335,$Q$1))+MIN(Payline!M$4/10,COUNTIF(M334:M336,$Q$1))+MIN(Payline!M$3/10,COUNTIF(M335:M337,$Q$1)),"")</f>
        <v/>
      </c>
      <c r="U335" s="43" t="str">
        <f>IF($I335&lt;G$14,MIN(Payline!N$5/10,COUNTIF(N333:N335,$Q$1))+MIN(Payline!N$4/10,COUNTIF(N334:N336,$Q$1))+MIN(Payline!N$3/10,COUNTIF(N335:N337,$Q$1)),"")</f>
        <v/>
      </c>
      <c r="V335" s="46">
        <v>331</v>
      </c>
      <c r="W335" s="43" t="str">
        <f>IF($I335&lt;C$14,MIN(Payline!J$5/10,COUNTIF(J333:J335,$W$1))+MIN(Payline!J$4/10,COUNTIF(J334:J336,$W$1))+MIN(Payline!J$3/10,COUNTIF(J335:J337,$W$1)),"")</f>
        <v/>
      </c>
      <c r="X335" s="43" t="str">
        <f>IF($I335&lt;D$14,MIN(Payline!K$5/10,COUNTIF(K333:K335,$W$1))+MIN(Payline!K$4/10,COUNTIF(K334:K336,$W$1))+MIN(Payline!K$3/10,COUNTIF(K335:K337,$W$1)),"")</f>
        <v/>
      </c>
      <c r="Y335" s="43" t="str">
        <f>IF($I335&lt;E$14,MIN(Payline!L$5/10,COUNTIF(L333:L335,$W$1))+MIN(Payline!L$4/10,COUNTIF(L334:L336,$W$1))+MIN(Payline!L$3/10,COUNTIF(L335:L337,$W$1)),"")</f>
        <v/>
      </c>
      <c r="Z335" s="43" t="str">
        <f>IF($I335&lt;F$14,MIN(Payline!M$5/10,COUNTIF(M333:M335,$W$1))+MIN(Payline!M$4/10,COUNTIF(M334:M336,$W$1))+MIN(Payline!M$3/10,COUNTIF(M335:M337,$W$1)),"")</f>
        <v/>
      </c>
      <c r="AA335" s="43" t="str">
        <f>IF($I335&lt;G$14,MIN(Payline!N$5/10,COUNTIF(N333:N335,$W$1))+MIN(Payline!N$4/10,COUNTIF(N334:N336,$W$1))+MIN(Payline!N$3/10,COUNTIF(N335:N337,$W$1)),"")</f>
        <v/>
      </c>
      <c r="AB335" s="46">
        <v>331</v>
      </c>
      <c r="AC335" s="43" t="str">
        <f>IF($I335&lt;C$14,MIN(Payline!J$5/10,COUNTIF(J333:J335,$AC$1))+MIN(Payline!J$4/10,COUNTIF(J334:J336,$AC$1))+MIN(Payline!J$3/10,COUNTIF(J335:J337,$AC$1)),"")</f>
        <v/>
      </c>
      <c r="AD335" s="43" t="str">
        <f>IF($I335&lt;D$14,MIN(Payline!K$5/10,COUNTIF(K333:K335,$AC$1))+MIN(Payline!K$4/10,COUNTIF(K334:K336,$AC$1))+MIN(Payline!K$3/10,COUNTIF(K335:K337,$AC$1)),"")</f>
        <v/>
      </c>
      <c r="AE335" s="43" t="str">
        <f>IF($I335&lt;E$14,MIN(Payline!L$5/10,COUNTIF(L333:L335,$AC$1))+MIN(Payline!L$4/10,COUNTIF(L334:L336,$AC$1))+MIN(Payline!L$3/10,COUNTIF(L335:L337,$AC$1)),"")</f>
        <v/>
      </c>
      <c r="AF335" s="43" t="str">
        <f>IF($I335&lt;F$14,MIN(Payline!M$5/10,COUNTIF(M333:M335,$AC$1))+MIN(Payline!M$4/10,COUNTIF(M334:M336,$AC$1))+MIN(Payline!M$3/10,COUNTIF(M335:M337,$AC$1)),"")</f>
        <v/>
      </c>
      <c r="AG335" s="43" t="str">
        <f>IF($I335&lt;G$14,MIN(Payline!N$5/10,COUNTIF(N333:N335,$AC$1))+MIN(Payline!N$4/10,COUNTIF(N334:N336,$AC$1))+MIN(Payline!N$3/10,COUNTIF(N335:N337,$AC$1)),"")</f>
        <v/>
      </c>
      <c r="AH335" s="46">
        <v>331</v>
      </c>
      <c r="AI335" s="43" t="str">
        <f>IF($I335&lt;C$14,MIN(Payline!J$5/10,COUNTIF(J333:J335,$AI$1))+MIN(Payline!J$4/10,COUNTIF(J334:J336,$AI$1))+MIN(Payline!J$3/10,COUNTIF(J335:J337,$AI$1)),"")</f>
        <v/>
      </c>
      <c r="AJ335" s="43" t="str">
        <f>IF($I335&lt;D$14,MIN(Payline!K$5/10,COUNTIF(K333:K335,$AI$1))+MIN(Payline!K$4/10,COUNTIF(K334:K336,$AI$1))+MIN(Payline!K$3/10,COUNTIF(K335:K337,$AI$1)),"")</f>
        <v/>
      </c>
      <c r="AK335" s="43" t="str">
        <f>IF($I335&lt;E$14,MIN(Payline!L$5/10,COUNTIF(L333:L335,$AI$1))+MIN(Payline!L$4/10,COUNTIF(L334:L336,$AI$1))+MIN(Payline!L$3/10,COUNTIF(L335:L337,$AI$1)),"")</f>
        <v/>
      </c>
      <c r="AL335" s="43" t="str">
        <f>IF($I335&lt;F$14,MIN(Payline!M$5/10,COUNTIF(M333:M335,$AI$1))+MIN(Payline!M$4/10,COUNTIF(M334:M336,$AI$1))+MIN(Payline!M$3/10,COUNTIF(M335:M337,$AI$1)),"")</f>
        <v/>
      </c>
      <c r="AM335" s="43" t="str">
        <f>IF($I335&lt;G$14,MIN(Payline!N$5/10,COUNTIF(N333:N335,$AI$1))+MIN(Payline!N$4/10,COUNTIF(N334:N336,$AI$1))+MIN(Payline!N$3/10,COUNTIF(N335:N337,$AI$1)),"")</f>
        <v/>
      </c>
      <c r="AN335" s="46">
        <v>331</v>
      </c>
      <c r="AO335" s="43" t="str">
        <f>IF($I335&lt;C$14,MIN(Payline!J$5/10,COUNTIF(J333:J335,$AO$1))+MIN(Payline!J$4/10,COUNTIF(J334:J336,$AO$1))+MIN(Payline!J$3/10,COUNTIF(J335:J337,$AO$1)),"")</f>
        <v/>
      </c>
      <c r="AP335" s="43" t="str">
        <f>IF($I335&lt;D$14,MIN(Payline!K$5/10,COUNTIF(K333:K335,$AO$1))+MIN(Payline!K$4/10,COUNTIF(K334:K336,$AO$1))+MIN(Payline!K$3/10,COUNTIF(K335:K337,$AO$1)),"")</f>
        <v/>
      </c>
      <c r="AQ335" s="43" t="str">
        <f>IF($I335&lt;E$14,MIN(Payline!L$5/10,COUNTIF(L333:L335,$AO$1))+MIN(Payline!L$4/10,COUNTIF(L334:L336,$AO$1))+MIN(Payline!L$3/10,COUNTIF(L335:L337,$AO$1)),"")</f>
        <v/>
      </c>
      <c r="AR335" s="43" t="str">
        <f>IF($I335&lt;F$14,MIN(Payline!M$5/10,COUNTIF(M333:M335,$AO$1))+MIN(Payline!M$4/10,COUNTIF(M334:M336,$AO$1))+MIN(Payline!M$3/10,COUNTIF(M335:M337,$AO$1)),"")</f>
        <v/>
      </c>
      <c r="AS335" s="43" t="str">
        <f>IF($I335&lt;G$14,MIN(Payline!N$5/10,COUNTIF(N333:N335,$AO$1))+MIN(Payline!N$4/10,COUNTIF(N334:N336,$AO$1))+MIN(Payline!N$3/10,COUNTIF(N335:N337,$AO$1)),"")</f>
        <v/>
      </c>
      <c r="AT335" s="46">
        <v>331</v>
      </c>
      <c r="AU335" s="43" t="str">
        <f>IF($I335&lt;C$14,MIN(Payline!J$5/10,COUNTIF(J333:J335,$AU$1))+MIN(Payline!J$4/10,COUNTIF(J334:J336,$AU$1))+MIN(Payline!J$3/10,COUNTIF(J335:J337,$AU$1)),"")</f>
        <v/>
      </c>
      <c r="AV335" s="43" t="str">
        <f>IF($I335&lt;D$14,MIN(Payline!K$5/10,COUNTIF(K333:K335,$AU$1))+MIN(Payline!K$4/10,COUNTIF(K334:K336,$AU$1))+MIN(Payline!K$3/10,COUNTIF(K335:K337,$AU$1)),"")</f>
        <v/>
      </c>
      <c r="AW335" s="43" t="str">
        <f>IF($I335&lt;E$14,MIN(Payline!L$5/10,COUNTIF(L333:L335,$AU$1))+MIN(Payline!L$4/10,COUNTIF(L334:L336,$AU$1))+MIN(Payline!L$3/10,COUNTIF(L335:L337,$AU$1)),"")</f>
        <v/>
      </c>
      <c r="AX335" s="43" t="str">
        <f>IF($I335&lt;F$14,MIN(Payline!M$5/10,COUNTIF(M333:M335,$AU$1))+MIN(Payline!M$4/10,COUNTIF(M334:M336,$AU$1))+MIN(Payline!M$3/10,COUNTIF(M335:M337,$AU$1)),"")</f>
        <v/>
      </c>
      <c r="AY335" s="43" t="str">
        <f>IF($I335&lt;G$14,MIN(Payline!N$5/10,COUNTIF(N333:N335,$AU$1))+MIN(Payline!N$4/10,COUNTIF(N334:N336,$AU$1))+MIN(Payline!N$3/10,COUNTIF(N335:N337,$AU$1)),"")</f>
        <v/>
      </c>
      <c r="AZ335" s="46">
        <v>331</v>
      </c>
      <c r="BA335" s="43" t="str">
        <f>IF($I335&lt;C$14,MIN(Payline!J$5/10,COUNTIF(J333:J335,$BA$1))+MIN(Payline!J$4/10,COUNTIF(J334:J336,$BA$1))+MIN(Payline!J$3/10,COUNTIF(J335:J337,$BA$1)),"")</f>
        <v/>
      </c>
      <c r="BB335" s="43" t="str">
        <f>IF($I335&lt;D$14,MIN(Payline!K$5/10,COUNTIF(K333:K335,$BA$1))+MIN(Payline!K$4/10,COUNTIF(K334:K336,$BA$1))+MIN(Payline!K$3/10,COUNTIF(K335:K337,$BA$1)),"")</f>
        <v/>
      </c>
      <c r="BC335" s="43" t="str">
        <f>IF($I335&lt;E$14,MIN(Payline!L$5/10,COUNTIF(L333:L335,$BA$1))+MIN(Payline!L$4/10,COUNTIF(L334:L336,$BA$1))+MIN(Payline!L$3/10,COUNTIF(L335:L337,$BA$1)),"")</f>
        <v/>
      </c>
      <c r="BD335" s="43" t="str">
        <f>IF($I335&lt;F$14,MIN(Payline!M$5/10,COUNTIF(M333:M335,$BA$1))+MIN(Payline!M$4/10,COUNTIF(M334:M336,$BA$1))+MIN(Payline!M$3/10,COUNTIF(M335:M337,$BA$1)),"")</f>
        <v/>
      </c>
      <c r="BE335" s="43" t="str">
        <f>IF($I335&lt;G$14,MIN(Payline!N$5/10,COUNTIF(N333:N335,$BA$1))+MIN(Payline!N$4/10,COUNTIF(N334:N336,$BA$1))+MIN(Payline!N$3/10,COUNTIF(N335:N337,$BA$1)),"")</f>
        <v/>
      </c>
      <c r="BF335" s="46">
        <v>331</v>
      </c>
      <c r="BG335" s="43" t="str">
        <f>IF($I335&lt;C$14,MIN(Payline!J$5/10,COUNTIF(J333:J335,$BG$1))+MIN(Payline!J$4/10,COUNTIF(J334:J336,$BG$1))+MIN(Payline!J$3/10,COUNTIF(J335:J337,$BG$1)),"")</f>
        <v/>
      </c>
      <c r="BH335" s="43" t="str">
        <f>IF($I335&lt;D$14,MIN(Payline!K$5/10,COUNTIF(K333:K335,$BG$1))+MIN(Payline!K$4/10,COUNTIF(K334:K336,$BG$1))+MIN(Payline!K$3/10,COUNTIF(K335:K337,$BG$1)),"")</f>
        <v/>
      </c>
      <c r="BI335" s="43" t="str">
        <f>IF($I335&lt;E$14,MIN(Payline!L$5/10,COUNTIF(L333:L335,$BG$1))+MIN(Payline!L$4/10,COUNTIF(L334:L336,$BG$1))+MIN(Payline!L$3/10,COUNTIF(L335:L337,$BG$1)),"")</f>
        <v/>
      </c>
      <c r="BJ335" s="43" t="str">
        <f>IF($I335&lt;F$14,MIN(Payline!M$5/10,COUNTIF(M333:M335,$BG$1))+MIN(Payline!M$4/10,COUNTIF(M334:M336,$BG$1))+MIN(Payline!M$3/10,COUNTIF(M335:M337,$BG$1)),"")</f>
        <v/>
      </c>
      <c r="BK335" s="43" t="str">
        <f>IF($I335&lt;G$14,MIN(Payline!N$5/10,COUNTIF(N333:N335,$BG$1))+MIN(Payline!N$4/10,COUNTIF(N334:N336,$BG$1))+MIN(Payline!N$3/10,COUNTIF(N335:N337,$BG$1)),"")</f>
        <v/>
      </c>
      <c r="BL335" s="46">
        <v>331</v>
      </c>
      <c r="BM335" s="43" t="str">
        <f>IF($I335&lt;C$14,MIN(Payline!J$5/10,COUNTIF(J333:J335,$BM$1))+MIN(Payline!J$4/10,COUNTIF(J334:J336,$BM$1))+MIN(Payline!J$3/10,COUNTIF(J335:J337,$BM$1)),"")</f>
        <v/>
      </c>
      <c r="BN335" s="43" t="str">
        <f>IF($I335&lt;D$14,MIN(Payline!K$5/10,COUNTIF(K333:K335,$BM$1))+MIN(Payline!K$4/10,COUNTIF(K334:K336,$BM$1))+MIN(Payline!K$3/10,COUNTIF(K335:K337,$BM$1)),"")</f>
        <v/>
      </c>
      <c r="BO335" s="43" t="str">
        <f>IF($I335&lt;E$14,MIN(Payline!L$5/10,COUNTIF(L333:L335,$BM$1))+MIN(Payline!L$4/10,COUNTIF(L334:L336,$BM$1))+MIN(Payline!L$3/10,COUNTIF(L335:L337,$BM$1)),"")</f>
        <v/>
      </c>
      <c r="BP335" s="43" t="str">
        <f>IF($I335&lt;F$14,MIN(Payline!M$5/10,COUNTIF(M333:M335,$BM$1))+MIN(Payline!M$4/10,COUNTIF(M334:M336,$BM$1))+MIN(Payline!M$3/10,COUNTIF(M335:M337,$BM$1)),"")</f>
        <v/>
      </c>
      <c r="BQ335" s="161" t="str">
        <f>IF($I335&lt;G$14,MIN(Payline!N$5/10,COUNTIF(N333:N335,$BM$1))+MIN(Payline!N$4/10,COUNTIF(N334:N336,$BM$1))+MIN(Payline!N$3/10,COUNTIF(N335:N337,$BM$1)),"")</f>
        <v/>
      </c>
    </row>
    <row r="336" spans="9:69">
      <c r="I336" s="84">
        <v>332</v>
      </c>
      <c r="J336" s="83"/>
      <c r="K336" s="83"/>
      <c r="L336" s="83"/>
      <c r="M336" s="83"/>
      <c r="N336" s="83"/>
      <c r="P336" s="46">
        <v>332</v>
      </c>
      <c r="Q336" s="43" t="str">
        <f>IF($I336&lt;C$14,MIN(Payline!J$5/10,COUNTIF(J334:J336,$Q$1))+MIN(Payline!J$4/10,COUNTIF(J335:J337,$Q$1))+MIN(Payline!J$3/10,COUNTIF(J336:J338,$Q$1)),"")</f>
        <v/>
      </c>
      <c r="R336" s="43" t="str">
        <f>IF($I336&lt;D$14,MIN(Payline!K$5/10,COUNTIF(K334:K336,$Q$1))+MIN(Payline!K$4/10,COUNTIF(K335:K337,$Q$1))+MIN(Payline!K$3/10,COUNTIF(K336:K338,$Q$1)),"")</f>
        <v/>
      </c>
      <c r="S336" s="43" t="str">
        <f>IF($I336&lt;E$14,MIN(Payline!L$5/10,COUNTIF(L334:L336,$Q$1))+MIN(Payline!L$4/10,COUNTIF(L335:L337,$Q$1))+MIN(Payline!L$3/10,COUNTIF(L336:L338,$Q$1)),"")</f>
        <v/>
      </c>
      <c r="T336" s="43" t="str">
        <f>IF($I336&lt;F$14,MIN(Payline!M$5/10,COUNTIF(M334:M336,$Q$1))+MIN(Payline!M$4/10,COUNTIF(M335:M337,$Q$1))+MIN(Payline!M$3/10,COUNTIF(M336:M338,$Q$1)),"")</f>
        <v/>
      </c>
      <c r="U336" s="43" t="str">
        <f>IF($I336&lt;G$14,MIN(Payline!N$5/10,COUNTIF(N334:N336,$Q$1))+MIN(Payline!N$4/10,COUNTIF(N335:N337,$Q$1))+MIN(Payline!N$3/10,COUNTIF(N336:N338,$Q$1)),"")</f>
        <v/>
      </c>
      <c r="V336" s="46">
        <v>332</v>
      </c>
      <c r="W336" s="43" t="str">
        <f>IF($I336&lt;C$14,MIN(Payline!J$5/10,COUNTIF(J334:J336,$W$1))+MIN(Payline!J$4/10,COUNTIF(J335:J337,$W$1))+MIN(Payline!J$3/10,COUNTIF(J336:J338,$W$1)),"")</f>
        <v/>
      </c>
      <c r="X336" s="43" t="str">
        <f>IF($I336&lt;D$14,MIN(Payline!K$5/10,COUNTIF(K334:K336,$W$1))+MIN(Payline!K$4/10,COUNTIF(K335:K337,$W$1))+MIN(Payline!K$3/10,COUNTIF(K336:K338,$W$1)),"")</f>
        <v/>
      </c>
      <c r="Y336" s="43" t="str">
        <f>IF($I336&lt;E$14,MIN(Payline!L$5/10,COUNTIF(L334:L336,$W$1))+MIN(Payline!L$4/10,COUNTIF(L335:L337,$W$1))+MIN(Payline!L$3/10,COUNTIF(L336:L338,$W$1)),"")</f>
        <v/>
      </c>
      <c r="Z336" s="43" t="str">
        <f>IF($I336&lt;F$14,MIN(Payline!M$5/10,COUNTIF(M334:M336,$W$1))+MIN(Payline!M$4/10,COUNTIF(M335:M337,$W$1))+MIN(Payline!M$3/10,COUNTIF(M336:M338,$W$1)),"")</f>
        <v/>
      </c>
      <c r="AA336" s="43" t="str">
        <f>IF($I336&lt;G$14,MIN(Payline!N$5/10,COUNTIF(N334:N336,$W$1))+MIN(Payline!N$4/10,COUNTIF(N335:N337,$W$1))+MIN(Payline!N$3/10,COUNTIF(N336:N338,$W$1)),"")</f>
        <v/>
      </c>
      <c r="AB336" s="46">
        <v>332</v>
      </c>
      <c r="AC336" s="43" t="str">
        <f>IF($I336&lt;C$14,MIN(Payline!J$5/10,COUNTIF(J334:J336,$AC$1))+MIN(Payline!J$4/10,COUNTIF(J335:J337,$AC$1))+MIN(Payline!J$3/10,COUNTIF(J336:J338,$AC$1)),"")</f>
        <v/>
      </c>
      <c r="AD336" s="43" t="str">
        <f>IF($I336&lt;D$14,MIN(Payline!K$5/10,COUNTIF(K334:K336,$AC$1))+MIN(Payline!K$4/10,COUNTIF(K335:K337,$AC$1))+MIN(Payline!K$3/10,COUNTIF(K336:K338,$AC$1)),"")</f>
        <v/>
      </c>
      <c r="AE336" s="43" t="str">
        <f>IF($I336&lt;E$14,MIN(Payline!L$5/10,COUNTIF(L334:L336,$AC$1))+MIN(Payline!L$4/10,COUNTIF(L335:L337,$AC$1))+MIN(Payline!L$3/10,COUNTIF(L336:L338,$AC$1)),"")</f>
        <v/>
      </c>
      <c r="AF336" s="43" t="str">
        <f>IF($I336&lt;F$14,MIN(Payline!M$5/10,COUNTIF(M334:M336,$AC$1))+MIN(Payline!M$4/10,COUNTIF(M335:M337,$AC$1))+MIN(Payline!M$3/10,COUNTIF(M336:M338,$AC$1)),"")</f>
        <v/>
      </c>
      <c r="AG336" s="43" t="str">
        <f>IF($I336&lt;G$14,MIN(Payline!N$5/10,COUNTIF(N334:N336,$AC$1))+MIN(Payline!N$4/10,COUNTIF(N335:N337,$AC$1))+MIN(Payline!N$3/10,COUNTIF(N336:N338,$AC$1)),"")</f>
        <v/>
      </c>
      <c r="AH336" s="46">
        <v>332</v>
      </c>
      <c r="AI336" s="43" t="str">
        <f>IF($I336&lt;C$14,MIN(Payline!J$5/10,COUNTIF(J334:J336,$AI$1))+MIN(Payline!J$4/10,COUNTIF(J335:J337,$AI$1))+MIN(Payline!J$3/10,COUNTIF(J336:J338,$AI$1)),"")</f>
        <v/>
      </c>
      <c r="AJ336" s="43" t="str">
        <f>IF($I336&lt;D$14,MIN(Payline!K$5/10,COUNTIF(K334:K336,$AI$1))+MIN(Payline!K$4/10,COUNTIF(K335:K337,$AI$1))+MIN(Payline!K$3/10,COUNTIF(K336:K338,$AI$1)),"")</f>
        <v/>
      </c>
      <c r="AK336" s="43" t="str">
        <f>IF($I336&lt;E$14,MIN(Payline!L$5/10,COUNTIF(L334:L336,$AI$1))+MIN(Payline!L$4/10,COUNTIF(L335:L337,$AI$1))+MIN(Payline!L$3/10,COUNTIF(L336:L338,$AI$1)),"")</f>
        <v/>
      </c>
      <c r="AL336" s="43" t="str">
        <f>IF($I336&lt;F$14,MIN(Payline!M$5/10,COUNTIF(M334:M336,$AI$1))+MIN(Payline!M$4/10,COUNTIF(M335:M337,$AI$1))+MIN(Payline!M$3/10,COUNTIF(M336:M338,$AI$1)),"")</f>
        <v/>
      </c>
      <c r="AM336" s="43" t="str">
        <f>IF($I336&lt;G$14,MIN(Payline!N$5/10,COUNTIF(N334:N336,$AI$1))+MIN(Payline!N$4/10,COUNTIF(N335:N337,$AI$1))+MIN(Payline!N$3/10,COUNTIF(N336:N338,$AI$1)),"")</f>
        <v/>
      </c>
      <c r="AN336" s="46">
        <v>332</v>
      </c>
      <c r="AO336" s="43" t="str">
        <f>IF($I336&lt;C$14,MIN(Payline!J$5/10,COUNTIF(J334:J336,$AO$1))+MIN(Payline!J$4/10,COUNTIF(J335:J337,$AO$1))+MIN(Payline!J$3/10,COUNTIF(J336:J338,$AO$1)),"")</f>
        <v/>
      </c>
      <c r="AP336" s="43" t="str">
        <f>IF($I336&lt;D$14,MIN(Payline!K$5/10,COUNTIF(K334:K336,$AO$1))+MIN(Payline!K$4/10,COUNTIF(K335:K337,$AO$1))+MIN(Payline!K$3/10,COUNTIF(K336:K338,$AO$1)),"")</f>
        <v/>
      </c>
      <c r="AQ336" s="43" t="str">
        <f>IF($I336&lt;E$14,MIN(Payline!L$5/10,COUNTIF(L334:L336,$AO$1))+MIN(Payline!L$4/10,COUNTIF(L335:L337,$AO$1))+MIN(Payline!L$3/10,COUNTIF(L336:L338,$AO$1)),"")</f>
        <v/>
      </c>
      <c r="AR336" s="43" t="str">
        <f>IF($I336&lt;F$14,MIN(Payline!M$5/10,COUNTIF(M334:M336,$AO$1))+MIN(Payline!M$4/10,COUNTIF(M335:M337,$AO$1))+MIN(Payline!M$3/10,COUNTIF(M336:M338,$AO$1)),"")</f>
        <v/>
      </c>
      <c r="AS336" s="43" t="str">
        <f>IF($I336&lt;G$14,MIN(Payline!N$5/10,COUNTIF(N334:N336,$AO$1))+MIN(Payline!N$4/10,COUNTIF(N335:N337,$AO$1))+MIN(Payline!N$3/10,COUNTIF(N336:N338,$AO$1)),"")</f>
        <v/>
      </c>
      <c r="AT336" s="46">
        <v>332</v>
      </c>
      <c r="AU336" s="43" t="str">
        <f>IF($I336&lt;C$14,MIN(Payline!J$5/10,COUNTIF(J334:J336,$AU$1))+MIN(Payline!J$4/10,COUNTIF(J335:J337,$AU$1))+MIN(Payline!J$3/10,COUNTIF(J336:J338,$AU$1)),"")</f>
        <v/>
      </c>
      <c r="AV336" s="43" t="str">
        <f>IF($I336&lt;D$14,MIN(Payline!K$5/10,COUNTIF(K334:K336,$AU$1))+MIN(Payline!K$4/10,COUNTIF(K335:K337,$AU$1))+MIN(Payline!K$3/10,COUNTIF(K336:K338,$AU$1)),"")</f>
        <v/>
      </c>
      <c r="AW336" s="43" t="str">
        <f>IF($I336&lt;E$14,MIN(Payline!L$5/10,COUNTIF(L334:L336,$AU$1))+MIN(Payline!L$4/10,COUNTIF(L335:L337,$AU$1))+MIN(Payline!L$3/10,COUNTIF(L336:L338,$AU$1)),"")</f>
        <v/>
      </c>
      <c r="AX336" s="43" t="str">
        <f>IF($I336&lt;F$14,MIN(Payline!M$5/10,COUNTIF(M334:M336,$AU$1))+MIN(Payline!M$4/10,COUNTIF(M335:M337,$AU$1))+MIN(Payline!M$3/10,COUNTIF(M336:M338,$AU$1)),"")</f>
        <v/>
      </c>
      <c r="AY336" s="43" t="str">
        <f>IF($I336&lt;G$14,MIN(Payline!N$5/10,COUNTIF(N334:N336,$AU$1))+MIN(Payline!N$4/10,COUNTIF(N335:N337,$AU$1))+MIN(Payline!N$3/10,COUNTIF(N336:N338,$AU$1)),"")</f>
        <v/>
      </c>
      <c r="AZ336" s="46">
        <v>332</v>
      </c>
      <c r="BA336" s="43" t="str">
        <f>IF($I336&lt;C$14,MIN(Payline!J$5/10,COUNTIF(J334:J336,$BA$1))+MIN(Payline!J$4/10,COUNTIF(J335:J337,$BA$1))+MIN(Payline!J$3/10,COUNTIF(J336:J338,$BA$1)),"")</f>
        <v/>
      </c>
      <c r="BB336" s="43" t="str">
        <f>IF($I336&lt;D$14,MIN(Payline!K$5/10,COUNTIF(K334:K336,$BA$1))+MIN(Payline!K$4/10,COUNTIF(K335:K337,$BA$1))+MIN(Payline!K$3/10,COUNTIF(K336:K338,$BA$1)),"")</f>
        <v/>
      </c>
      <c r="BC336" s="43" t="str">
        <f>IF($I336&lt;E$14,MIN(Payline!L$5/10,COUNTIF(L334:L336,$BA$1))+MIN(Payline!L$4/10,COUNTIF(L335:L337,$BA$1))+MIN(Payline!L$3/10,COUNTIF(L336:L338,$BA$1)),"")</f>
        <v/>
      </c>
      <c r="BD336" s="43" t="str">
        <f>IF($I336&lt;F$14,MIN(Payline!M$5/10,COUNTIF(M334:M336,$BA$1))+MIN(Payline!M$4/10,COUNTIF(M335:M337,$BA$1))+MIN(Payline!M$3/10,COUNTIF(M336:M338,$BA$1)),"")</f>
        <v/>
      </c>
      <c r="BE336" s="43" t="str">
        <f>IF($I336&lt;G$14,MIN(Payline!N$5/10,COUNTIF(N334:N336,$BA$1))+MIN(Payline!N$4/10,COUNTIF(N335:N337,$BA$1))+MIN(Payline!N$3/10,COUNTIF(N336:N338,$BA$1)),"")</f>
        <v/>
      </c>
      <c r="BF336" s="46">
        <v>332</v>
      </c>
      <c r="BG336" s="43" t="str">
        <f>IF($I336&lt;C$14,MIN(Payline!J$5/10,COUNTIF(J334:J336,$BG$1))+MIN(Payline!J$4/10,COUNTIF(J335:J337,$BG$1))+MIN(Payline!J$3/10,COUNTIF(J336:J338,$BG$1)),"")</f>
        <v/>
      </c>
      <c r="BH336" s="43" t="str">
        <f>IF($I336&lt;D$14,MIN(Payline!K$5/10,COUNTIF(K334:K336,$BG$1))+MIN(Payline!K$4/10,COUNTIF(K335:K337,$BG$1))+MIN(Payline!K$3/10,COUNTIF(K336:K338,$BG$1)),"")</f>
        <v/>
      </c>
      <c r="BI336" s="43" t="str">
        <f>IF($I336&lt;E$14,MIN(Payline!L$5/10,COUNTIF(L334:L336,$BG$1))+MIN(Payline!L$4/10,COUNTIF(L335:L337,$BG$1))+MIN(Payline!L$3/10,COUNTIF(L336:L338,$BG$1)),"")</f>
        <v/>
      </c>
      <c r="BJ336" s="43" t="str">
        <f>IF($I336&lt;F$14,MIN(Payline!M$5/10,COUNTIF(M334:M336,$BG$1))+MIN(Payline!M$4/10,COUNTIF(M335:M337,$BG$1))+MIN(Payline!M$3/10,COUNTIF(M336:M338,$BG$1)),"")</f>
        <v/>
      </c>
      <c r="BK336" s="43" t="str">
        <f>IF($I336&lt;G$14,MIN(Payline!N$5/10,COUNTIF(N334:N336,$BG$1))+MIN(Payline!N$4/10,COUNTIF(N335:N337,$BG$1))+MIN(Payline!N$3/10,COUNTIF(N336:N338,$BG$1)),"")</f>
        <v/>
      </c>
      <c r="BL336" s="46">
        <v>332</v>
      </c>
      <c r="BM336" s="43" t="str">
        <f>IF($I336&lt;C$14,MIN(Payline!J$5/10,COUNTIF(J334:J336,$BM$1))+MIN(Payline!J$4/10,COUNTIF(J335:J337,$BM$1))+MIN(Payline!J$3/10,COUNTIF(J336:J338,$BM$1)),"")</f>
        <v/>
      </c>
      <c r="BN336" s="43" t="str">
        <f>IF($I336&lt;D$14,MIN(Payline!K$5/10,COUNTIF(K334:K336,$BM$1))+MIN(Payline!K$4/10,COUNTIF(K335:K337,$BM$1))+MIN(Payline!K$3/10,COUNTIF(K336:K338,$BM$1)),"")</f>
        <v/>
      </c>
      <c r="BO336" s="43" t="str">
        <f>IF($I336&lt;E$14,MIN(Payline!L$5/10,COUNTIF(L334:L336,$BM$1))+MIN(Payline!L$4/10,COUNTIF(L335:L337,$BM$1))+MIN(Payline!L$3/10,COUNTIF(L336:L338,$BM$1)),"")</f>
        <v/>
      </c>
      <c r="BP336" s="43" t="str">
        <f>IF($I336&lt;F$14,MIN(Payline!M$5/10,COUNTIF(M334:M336,$BM$1))+MIN(Payline!M$4/10,COUNTIF(M335:M337,$BM$1))+MIN(Payline!M$3/10,COUNTIF(M336:M338,$BM$1)),"")</f>
        <v/>
      </c>
      <c r="BQ336" s="161" t="str">
        <f>IF($I336&lt;G$14,MIN(Payline!N$5/10,COUNTIF(N334:N336,$BM$1))+MIN(Payline!N$4/10,COUNTIF(N335:N337,$BM$1))+MIN(Payline!N$3/10,COUNTIF(N336:N338,$BM$1)),"")</f>
        <v/>
      </c>
    </row>
    <row r="337" spans="9:69">
      <c r="I337" s="84">
        <v>333</v>
      </c>
      <c r="J337" s="83"/>
      <c r="K337" s="83"/>
      <c r="L337" s="83"/>
      <c r="M337" s="83"/>
      <c r="N337" s="83"/>
      <c r="P337" s="46">
        <v>333</v>
      </c>
      <c r="Q337" s="43" t="str">
        <f>IF($I337&lt;C$14,MIN(Payline!J$5/10,COUNTIF(J335:J337,$Q$1))+MIN(Payline!J$4/10,COUNTIF(J336:J338,$Q$1))+MIN(Payline!J$3/10,COUNTIF(J337:J339,$Q$1)),"")</f>
        <v/>
      </c>
      <c r="R337" s="43" t="str">
        <f>IF($I337&lt;D$14,MIN(Payline!K$5/10,COUNTIF(K335:K337,$Q$1))+MIN(Payline!K$4/10,COUNTIF(K336:K338,$Q$1))+MIN(Payline!K$3/10,COUNTIF(K337:K339,$Q$1)),"")</f>
        <v/>
      </c>
      <c r="S337" s="43" t="str">
        <f>IF($I337&lt;E$14,MIN(Payline!L$5/10,COUNTIF(L335:L337,$Q$1))+MIN(Payline!L$4/10,COUNTIF(L336:L338,$Q$1))+MIN(Payline!L$3/10,COUNTIF(L337:L339,$Q$1)),"")</f>
        <v/>
      </c>
      <c r="T337" s="43" t="str">
        <f>IF($I337&lt;F$14,MIN(Payline!M$5/10,COUNTIF(M335:M337,$Q$1))+MIN(Payline!M$4/10,COUNTIF(M336:M338,$Q$1))+MIN(Payline!M$3/10,COUNTIF(M337:M339,$Q$1)),"")</f>
        <v/>
      </c>
      <c r="U337" s="43" t="str">
        <f>IF($I337&lt;G$14,MIN(Payline!N$5/10,COUNTIF(N335:N337,$Q$1))+MIN(Payline!N$4/10,COUNTIF(N336:N338,$Q$1))+MIN(Payline!N$3/10,COUNTIF(N337:N339,$Q$1)),"")</f>
        <v/>
      </c>
      <c r="V337" s="46">
        <v>333</v>
      </c>
      <c r="W337" s="43" t="str">
        <f>IF($I337&lt;C$14,MIN(Payline!J$5/10,COUNTIF(J335:J337,$W$1))+MIN(Payline!J$4/10,COUNTIF(J336:J338,$W$1))+MIN(Payline!J$3/10,COUNTIF(J337:J339,$W$1)),"")</f>
        <v/>
      </c>
      <c r="X337" s="43" t="str">
        <f>IF($I337&lt;D$14,MIN(Payline!K$5/10,COUNTIF(K335:K337,$W$1))+MIN(Payline!K$4/10,COUNTIF(K336:K338,$W$1))+MIN(Payline!K$3/10,COUNTIF(K337:K339,$W$1)),"")</f>
        <v/>
      </c>
      <c r="Y337" s="43" t="str">
        <f>IF($I337&lt;E$14,MIN(Payline!L$5/10,COUNTIF(L335:L337,$W$1))+MIN(Payline!L$4/10,COUNTIF(L336:L338,$W$1))+MIN(Payline!L$3/10,COUNTIF(L337:L339,$W$1)),"")</f>
        <v/>
      </c>
      <c r="Z337" s="43" t="str">
        <f>IF($I337&lt;F$14,MIN(Payline!M$5/10,COUNTIF(M335:M337,$W$1))+MIN(Payline!M$4/10,COUNTIF(M336:M338,$W$1))+MIN(Payline!M$3/10,COUNTIF(M337:M339,$W$1)),"")</f>
        <v/>
      </c>
      <c r="AA337" s="43" t="str">
        <f>IF($I337&lt;G$14,MIN(Payline!N$5/10,COUNTIF(N335:N337,$W$1))+MIN(Payline!N$4/10,COUNTIF(N336:N338,$W$1))+MIN(Payline!N$3/10,COUNTIF(N337:N339,$W$1)),"")</f>
        <v/>
      </c>
      <c r="AB337" s="46">
        <v>333</v>
      </c>
      <c r="AC337" s="43" t="str">
        <f>IF($I337&lt;C$14,MIN(Payline!J$5/10,COUNTIF(J335:J337,$AC$1))+MIN(Payline!J$4/10,COUNTIF(J336:J338,$AC$1))+MIN(Payline!J$3/10,COUNTIF(J337:J339,$AC$1)),"")</f>
        <v/>
      </c>
      <c r="AD337" s="43" t="str">
        <f>IF($I337&lt;D$14,MIN(Payline!K$5/10,COUNTIF(K335:K337,$AC$1))+MIN(Payline!K$4/10,COUNTIF(K336:K338,$AC$1))+MIN(Payline!K$3/10,COUNTIF(K337:K339,$AC$1)),"")</f>
        <v/>
      </c>
      <c r="AE337" s="43" t="str">
        <f>IF($I337&lt;E$14,MIN(Payline!L$5/10,COUNTIF(L335:L337,$AC$1))+MIN(Payline!L$4/10,COUNTIF(L336:L338,$AC$1))+MIN(Payline!L$3/10,COUNTIF(L337:L339,$AC$1)),"")</f>
        <v/>
      </c>
      <c r="AF337" s="43" t="str">
        <f>IF($I337&lt;F$14,MIN(Payline!M$5/10,COUNTIF(M335:M337,$AC$1))+MIN(Payline!M$4/10,COUNTIF(M336:M338,$AC$1))+MIN(Payline!M$3/10,COUNTIF(M337:M339,$AC$1)),"")</f>
        <v/>
      </c>
      <c r="AG337" s="43" t="str">
        <f>IF($I337&lt;G$14,MIN(Payline!N$5/10,COUNTIF(N335:N337,$AC$1))+MIN(Payline!N$4/10,COUNTIF(N336:N338,$AC$1))+MIN(Payline!N$3/10,COUNTIF(N337:N339,$AC$1)),"")</f>
        <v/>
      </c>
      <c r="AH337" s="46">
        <v>333</v>
      </c>
      <c r="AI337" s="43" t="str">
        <f>IF($I337&lt;C$14,MIN(Payline!J$5/10,COUNTIF(J335:J337,$AI$1))+MIN(Payline!J$4/10,COUNTIF(J336:J338,$AI$1))+MIN(Payline!J$3/10,COUNTIF(J337:J339,$AI$1)),"")</f>
        <v/>
      </c>
      <c r="AJ337" s="43" t="str">
        <f>IF($I337&lt;D$14,MIN(Payline!K$5/10,COUNTIF(K335:K337,$AI$1))+MIN(Payline!K$4/10,COUNTIF(K336:K338,$AI$1))+MIN(Payline!K$3/10,COUNTIF(K337:K339,$AI$1)),"")</f>
        <v/>
      </c>
      <c r="AK337" s="43" t="str">
        <f>IF($I337&lt;E$14,MIN(Payline!L$5/10,COUNTIF(L335:L337,$AI$1))+MIN(Payline!L$4/10,COUNTIF(L336:L338,$AI$1))+MIN(Payline!L$3/10,COUNTIF(L337:L339,$AI$1)),"")</f>
        <v/>
      </c>
      <c r="AL337" s="43" t="str">
        <f>IF($I337&lt;F$14,MIN(Payline!M$5/10,COUNTIF(M335:M337,$AI$1))+MIN(Payline!M$4/10,COUNTIF(M336:M338,$AI$1))+MIN(Payline!M$3/10,COUNTIF(M337:M339,$AI$1)),"")</f>
        <v/>
      </c>
      <c r="AM337" s="43" t="str">
        <f>IF($I337&lt;G$14,MIN(Payline!N$5/10,COUNTIF(N335:N337,$AI$1))+MIN(Payline!N$4/10,COUNTIF(N336:N338,$AI$1))+MIN(Payline!N$3/10,COUNTIF(N337:N339,$AI$1)),"")</f>
        <v/>
      </c>
      <c r="AN337" s="46">
        <v>333</v>
      </c>
      <c r="AO337" s="43" t="str">
        <f>IF($I337&lt;C$14,MIN(Payline!J$5/10,COUNTIF(J335:J337,$AO$1))+MIN(Payline!J$4/10,COUNTIF(J336:J338,$AO$1))+MIN(Payline!J$3/10,COUNTIF(J337:J339,$AO$1)),"")</f>
        <v/>
      </c>
      <c r="AP337" s="43" t="str">
        <f>IF($I337&lt;D$14,MIN(Payline!K$5/10,COUNTIF(K335:K337,$AO$1))+MIN(Payline!K$4/10,COUNTIF(K336:K338,$AO$1))+MIN(Payline!K$3/10,COUNTIF(K337:K339,$AO$1)),"")</f>
        <v/>
      </c>
      <c r="AQ337" s="43" t="str">
        <f>IF($I337&lt;E$14,MIN(Payline!L$5/10,COUNTIF(L335:L337,$AO$1))+MIN(Payline!L$4/10,COUNTIF(L336:L338,$AO$1))+MIN(Payline!L$3/10,COUNTIF(L337:L339,$AO$1)),"")</f>
        <v/>
      </c>
      <c r="AR337" s="43" t="str">
        <f>IF($I337&lt;F$14,MIN(Payline!M$5/10,COUNTIF(M335:M337,$AO$1))+MIN(Payline!M$4/10,COUNTIF(M336:M338,$AO$1))+MIN(Payline!M$3/10,COUNTIF(M337:M339,$AO$1)),"")</f>
        <v/>
      </c>
      <c r="AS337" s="43" t="str">
        <f>IF($I337&lt;G$14,MIN(Payline!N$5/10,COUNTIF(N335:N337,$AO$1))+MIN(Payline!N$4/10,COUNTIF(N336:N338,$AO$1))+MIN(Payline!N$3/10,COUNTIF(N337:N339,$AO$1)),"")</f>
        <v/>
      </c>
      <c r="AT337" s="46">
        <v>333</v>
      </c>
      <c r="AU337" s="43" t="str">
        <f>IF($I337&lt;C$14,MIN(Payline!J$5/10,COUNTIF(J335:J337,$AU$1))+MIN(Payline!J$4/10,COUNTIF(J336:J338,$AU$1))+MIN(Payline!J$3/10,COUNTIF(J337:J339,$AU$1)),"")</f>
        <v/>
      </c>
      <c r="AV337" s="43" t="str">
        <f>IF($I337&lt;D$14,MIN(Payline!K$5/10,COUNTIF(K335:K337,$AU$1))+MIN(Payline!K$4/10,COUNTIF(K336:K338,$AU$1))+MIN(Payline!K$3/10,COUNTIF(K337:K339,$AU$1)),"")</f>
        <v/>
      </c>
      <c r="AW337" s="43" t="str">
        <f>IF($I337&lt;E$14,MIN(Payline!L$5/10,COUNTIF(L335:L337,$AU$1))+MIN(Payline!L$4/10,COUNTIF(L336:L338,$AU$1))+MIN(Payline!L$3/10,COUNTIF(L337:L339,$AU$1)),"")</f>
        <v/>
      </c>
      <c r="AX337" s="43" t="str">
        <f>IF($I337&lt;F$14,MIN(Payline!M$5/10,COUNTIF(M335:M337,$AU$1))+MIN(Payline!M$4/10,COUNTIF(M336:M338,$AU$1))+MIN(Payline!M$3/10,COUNTIF(M337:M339,$AU$1)),"")</f>
        <v/>
      </c>
      <c r="AY337" s="43" t="str">
        <f>IF($I337&lt;G$14,MIN(Payline!N$5/10,COUNTIF(N335:N337,$AU$1))+MIN(Payline!N$4/10,COUNTIF(N336:N338,$AU$1))+MIN(Payline!N$3/10,COUNTIF(N337:N339,$AU$1)),"")</f>
        <v/>
      </c>
      <c r="AZ337" s="46">
        <v>333</v>
      </c>
      <c r="BA337" s="43" t="str">
        <f>IF($I337&lt;C$14,MIN(Payline!J$5/10,COUNTIF(J335:J337,$BA$1))+MIN(Payline!J$4/10,COUNTIF(J336:J338,$BA$1))+MIN(Payline!J$3/10,COUNTIF(J337:J339,$BA$1)),"")</f>
        <v/>
      </c>
      <c r="BB337" s="43" t="str">
        <f>IF($I337&lt;D$14,MIN(Payline!K$5/10,COUNTIF(K335:K337,$BA$1))+MIN(Payline!K$4/10,COUNTIF(K336:K338,$BA$1))+MIN(Payline!K$3/10,COUNTIF(K337:K339,$BA$1)),"")</f>
        <v/>
      </c>
      <c r="BC337" s="43" t="str">
        <f>IF($I337&lt;E$14,MIN(Payline!L$5/10,COUNTIF(L335:L337,$BA$1))+MIN(Payline!L$4/10,COUNTIF(L336:L338,$BA$1))+MIN(Payline!L$3/10,COUNTIF(L337:L339,$BA$1)),"")</f>
        <v/>
      </c>
      <c r="BD337" s="43" t="str">
        <f>IF($I337&lt;F$14,MIN(Payline!M$5/10,COUNTIF(M335:M337,$BA$1))+MIN(Payline!M$4/10,COUNTIF(M336:M338,$BA$1))+MIN(Payline!M$3/10,COUNTIF(M337:M339,$BA$1)),"")</f>
        <v/>
      </c>
      <c r="BE337" s="43" t="str">
        <f>IF($I337&lt;G$14,MIN(Payline!N$5/10,COUNTIF(N335:N337,$BA$1))+MIN(Payline!N$4/10,COUNTIF(N336:N338,$BA$1))+MIN(Payline!N$3/10,COUNTIF(N337:N339,$BA$1)),"")</f>
        <v/>
      </c>
      <c r="BF337" s="46">
        <v>333</v>
      </c>
      <c r="BG337" s="43" t="str">
        <f>IF($I337&lt;C$14,MIN(Payline!J$5/10,COUNTIF(J335:J337,$BG$1))+MIN(Payline!J$4/10,COUNTIF(J336:J338,$BG$1))+MIN(Payline!J$3/10,COUNTIF(J337:J339,$BG$1)),"")</f>
        <v/>
      </c>
      <c r="BH337" s="43" t="str">
        <f>IF($I337&lt;D$14,MIN(Payline!K$5/10,COUNTIF(K335:K337,$BG$1))+MIN(Payline!K$4/10,COUNTIF(K336:K338,$BG$1))+MIN(Payline!K$3/10,COUNTIF(K337:K339,$BG$1)),"")</f>
        <v/>
      </c>
      <c r="BI337" s="43" t="str">
        <f>IF($I337&lt;E$14,MIN(Payline!L$5/10,COUNTIF(L335:L337,$BG$1))+MIN(Payline!L$4/10,COUNTIF(L336:L338,$BG$1))+MIN(Payline!L$3/10,COUNTIF(L337:L339,$BG$1)),"")</f>
        <v/>
      </c>
      <c r="BJ337" s="43" t="str">
        <f>IF($I337&lt;F$14,MIN(Payline!M$5/10,COUNTIF(M335:M337,$BG$1))+MIN(Payline!M$4/10,COUNTIF(M336:M338,$BG$1))+MIN(Payline!M$3/10,COUNTIF(M337:M339,$BG$1)),"")</f>
        <v/>
      </c>
      <c r="BK337" s="43" t="str">
        <f>IF($I337&lt;G$14,MIN(Payline!N$5/10,COUNTIF(N335:N337,$BG$1))+MIN(Payline!N$4/10,COUNTIF(N336:N338,$BG$1))+MIN(Payline!N$3/10,COUNTIF(N337:N339,$BG$1)),"")</f>
        <v/>
      </c>
      <c r="BL337" s="46">
        <v>333</v>
      </c>
      <c r="BM337" s="43" t="str">
        <f>IF($I337&lt;C$14,MIN(Payline!J$5/10,COUNTIF(J335:J337,$BM$1))+MIN(Payline!J$4/10,COUNTIF(J336:J338,$BM$1))+MIN(Payline!J$3/10,COUNTIF(J337:J339,$BM$1)),"")</f>
        <v/>
      </c>
      <c r="BN337" s="43" t="str">
        <f>IF($I337&lt;D$14,MIN(Payline!K$5/10,COUNTIF(K335:K337,$BM$1))+MIN(Payline!K$4/10,COUNTIF(K336:K338,$BM$1))+MIN(Payline!K$3/10,COUNTIF(K337:K339,$BM$1)),"")</f>
        <v/>
      </c>
      <c r="BO337" s="43" t="str">
        <f>IF($I337&lt;E$14,MIN(Payline!L$5/10,COUNTIF(L335:L337,$BM$1))+MIN(Payline!L$4/10,COUNTIF(L336:L338,$BM$1))+MIN(Payline!L$3/10,COUNTIF(L337:L339,$BM$1)),"")</f>
        <v/>
      </c>
      <c r="BP337" s="43" t="str">
        <f>IF($I337&lt;F$14,MIN(Payline!M$5/10,COUNTIF(M335:M337,$BM$1))+MIN(Payline!M$4/10,COUNTIF(M336:M338,$BM$1))+MIN(Payline!M$3/10,COUNTIF(M337:M339,$BM$1)),"")</f>
        <v/>
      </c>
      <c r="BQ337" s="161" t="str">
        <f>IF($I337&lt;G$14,MIN(Payline!N$5/10,COUNTIF(N335:N337,$BM$1))+MIN(Payline!N$4/10,COUNTIF(N336:N338,$BM$1))+MIN(Payline!N$3/10,COUNTIF(N337:N339,$BM$1)),"")</f>
        <v/>
      </c>
    </row>
    <row r="338" spans="9:69">
      <c r="I338" s="84">
        <v>334</v>
      </c>
      <c r="J338" s="83"/>
      <c r="K338" s="83"/>
      <c r="L338" s="83"/>
      <c r="M338" s="83"/>
      <c r="N338" s="83"/>
      <c r="P338" s="46">
        <v>334</v>
      </c>
      <c r="Q338" s="43" t="str">
        <f>IF($I338&lt;C$14,MIN(Payline!J$5/10,COUNTIF(J336:J338,$Q$1))+MIN(Payline!J$4/10,COUNTIF(J337:J339,$Q$1))+MIN(Payline!J$3/10,COUNTIF(J338:J340,$Q$1)),"")</f>
        <v/>
      </c>
      <c r="R338" s="43" t="str">
        <f>IF($I338&lt;D$14,MIN(Payline!K$5/10,COUNTIF(K336:K338,$Q$1))+MIN(Payline!K$4/10,COUNTIF(K337:K339,$Q$1))+MIN(Payline!K$3/10,COUNTIF(K338:K340,$Q$1)),"")</f>
        <v/>
      </c>
      <c r="S338" s="43" t="str">
        <f>IF($I338&lt;E$14,MIN(Payline!L$5/10,COUNTIF(L336:L338,$Q$1))+MIN(Payline!L$4/10,COUNTIF(L337:L339,$Q$1))+MIN(Payline!L$3/10,COUNTIF(L338:L340,$Q$1)),"")</f>
        <v/>
      </c>
      <c r="T338" s="43" t="str">
        <f>IF($I338&lt;F$14,MIN(Payline!M$5/10,COUNTIF(M336:M338,$Q$1))+MIN(Payline!M$4/10,COUNTIF(M337:M339,$Q$1))+MIN(Payline!M$3/10,COUNTIF(M338:M340,$Q$1)),"")</f>
        <v/>
      </c>
      <c r="U338" s="43" t="str">
        <f>IF($I338&lt;G$14,MIN(Payline!N$5/10,COUNTIF(N336:N338,$Q$1))+MIN(Payline!N$4/10,COUNTIF(N337:N339,$Q$1))+MIN(Payline!N$3/10,COUNTIF(N338:N340,$Q$1)),"")</f>
        <v/>
      </c>
      <c r="V338" s="46">
        <v>334</v>
      </c>
      <c r="W338" s="43" t="str">
        <f>IF($I338&lt;C$14,MIN(Payline!J$5/10,COUNTIF(J336:J338,$W$1))+MIN(Payline!J$4/10,COUNTIF(J337:J339,$W$1))+MIN(Payline!J$3/10,COUNTIF(J338:J340,$W$1)),"")</f>
        <v/>
      </c>
      <c r="X338" s="43" t="str">
        <f>IF($I338&lt;D$14,MIN(Payline!K$5/10,COUNTIF(K336:K338,$W$1))+MIN(Payline!K$4/10,COUNTIF(K337:K339,$W$1))+MIN(Payline!K$3/10,COUNTIF(K338:K340,$W$1)),"")</f>
        <v/>
      </c>
      <c r="Y338" s="43" t="str">
        <f>IF($I338&lt;E$14,MIN(Payline!L$5/10,COUNTIF(L336:L338,$W$1))+MIN(Payline!L$4/10,COUNTIF(L337:L339,$W$1))+MIN(Payline!L$3/10,COUNTIF(L338:L340,$W$1)),"")</f>
        <v/>
      </c>
      <c r="Z338" s="43" t="str">
        <f>IF($I338&lt;F$14,MIN(Payline!M$5/10,COUNTIF(M336:M338,$W$1))+MIN(Payline!M$4/10,COUNTIF(M337:M339,$W$1))+MIN(Payline!M$3/10,COUNTIF(M338:M340,$W$1)),"")</f>
        <v/>
      </c>
      <c r="AA338" s="43" t="str">
        <f>IF($I338&lt;G$14,MIN(Payline!N$5/10,COUNTIF(N336:N338,$W$1))+MIN(Payline!N$4/10,COUNTIF(N337:N339,$W$1))+MIN(Payline!N$3/10,COUNTIF(N338:N340,$W$1)),"")</f>
        <v/>
      </c>
      <c r="AB338" s="46">
        <v>334</v>
      </c>
      <c r="AC338" s="43" t="str">
        <f>IF($I338&lt;C$14,MIN(Payline!J$5/10,COUNTIF(J336:J338,$AC$1))+MIN(Payline!J$4/10,COUNTIF(J337:J339,$AC$1))+MIN(Payline!J$3/10,COUNTIF(J338:J340,$AC$1)),"")</f>
        <v/>
      </c>
      <c r="AD338" s="43" t="str">
        <f>IF($I338&lt;D$14,MIN(Payline!K$5/10,COUNTIF(K336:K338,$AC$1))+MIN(Payline!K$4/10,COUNTIF(K337:K339,$AC$1))+MIN(Payline!K$3/10,COUNTIF(K338:K340,$AC$1)),"")</f>
        <v/>
      </c>
      <c r="AE338" s="43" t="str">
        <f>IF($I338&lt;E$14,MIN(Payline!L$5/10,COUNTIF(L336:L338,$AC$1))+MIN(Payline!L$4/10,COUNTIF(L337:L339,$AC$1))+MIN(Payline!L$3/10,COUNTIF(L338:L340,$AC$1)),"")</f>
        <v/>
      </c>
      <c r="AF338" s="43" t="str">
        <f>IF($I338&lt;F$14,MIN(Payline!M$5/10,COUNTIF(M336:M338,$AC$1))+MIN(Payline!M$4/10,COUNTIF(M337:M339,$AC$1))+MIN(Payline!M$3/10,COUNTIF(M338:M340,$AC$1)),"")</f>
        <v/>
      </c>
      <c r="AG338" s="43" t="str">
        <f>IF($I338&lt;G$14,MIN(Payline!N$5/10,COUNTIF(N336:N338,$AC$1))+MIN(Payline!N$4/10,COUNTIF(N337:N339,$AC$1))+MIN(Payline!N$3/10,COUNTIF(N338:N340,$AC$1)),"")</f>
        <v/>
      </c>
      <c r="AH338" s="46">
        <v>334</v>
      </c>
      <c r="AI338" s="43" t="str">
        <f>IF($I338&lt;C$14,MIN(Payline!J$5/10,COUNTIF(J336:J338,$AI$1))+MIN(Payline!J$4/10,COUNTIF(J337:J339,$AI$1))+MIN(Payline!J$3/10,COUNTIF(J338:J340,$AI$1)),"")</f>
        <v/>
      </c>
      <c r="AJ338" s="43" t="str">
        <f>IF($I338&lt;D$14,MIN(Payline!K$5/10,COUNTIF(K336:K338,$AI$1))+MIN(Payline!K$4/10,COUNTIF(K337:K339,$AI$1))+MIN(Payline!K$3/10,COUNTIF(K338:K340,$AI$1)),"")</f>
        <v/>
      </c>
      <c r="AK338" s="43" t="str">
        <f>IF($I338&lt;E$14,MIN(Payline!L$5/10,COUNTIF(L336:L338,$AI$1))+MIN(Payline!L$4/10,COUNTIF(L337:L339,$AI$1))+MIN(Payline!L$3/10,COUNTIF(L338:L340,$AI$1)),"")</f>
        <v/>
      </c>
      <c r="AL338" s="43" t="str">
        <f>IF($I338&lt;F$14,MIN(Payline!M$5/10,COUNTIF(M336:M338,$AI$1))+MIN(Payline!M$4/10,COUNTIF(M337:M339,$AI$1))+MIN(Payline!M$3/10,COUNTIF(M338:M340,$AI$1)),"")</f>
        <v/>
      </c>
      <c r="AM338" s="43" t="str">
        <f>IF($I338&lt;G$14,MIN(Payline!N$5/10,COUNTIF(N336:N338,$AI$1))+MIN(Payline!N$4/10,COUNTIF(N337:N339,$AI$1))+MIN(Payline!N$3/10,COUNTIF(N338:N340,$AI$1)),"")</f>
        <v/>
      </c>
      <c r="AN338" s="46">
        <v>334</v>
      </c>
      <c r="AO338" s="43" t="str">
        <f>IF($I338&lt;C$14,MIN(Payline!J$5/10,COUNTIF(J336:J338,$AO$1))+MIN(Payline!J$4/10,COUNTIF(J337:J339,$AO$1))+MIN(Payline!J$3/10,COUNTIF(J338:J340,$AO$1)),"")</f>
        <v/>
      </c>
      <c r="AP338" s="43" t="str">
        <f>IF($I338&lt;D$14,MIN(Payline!K$5/10,COUNTIF(K336:K338,$AO$1))+MIN(Payline!K$4/10,COUNTIF(K337:K339,$AO$1))+MIN(Payline!K$3/10,COUNTIF(K338:K340,$AO$1)),"")</f>
        <v/>
      </c>
      <c r="AQ338" s="43" t="str">
        <f>IF($I338&lt;E$14,MIN(Payline!L$5/10,COUNTIF(L336:L338,$AO$1))+MIN(Payline!L$4/10,COUNTIF(L337:L339,$AO$1))+MIN(Payline!L$3/10,COUNTIF(L338:L340,$AO$1)),"")</f>
        <v/>
      </c>
      <c r="AR338" s="43" t="str">
        <f>IF($I338&lt;F$14,MIN(Payline!M$5/10,COUNTIF(M336:M338,$AO$1))+MIN(Payline!M$4/10,COUNTIF(M337:M339,$AO$1))+MIN(Payline!M$3/10,COUNTIF(M338:M340,$AO$1)),"")</f>
        <v/>
      </c>
      <c r="AS338" s="43" t="str">
        <f>IF($I338&lt;G$14,MIN(Payline!N$5/10,COUNTIF(N336:N338,$AO$1))+MIN(Payline!N$4/10,COUNTIF(N337:N339,$AO$1))+MIN(Payline!N$3/10,COUNTIF(N338:N340,$AO$1)),"")</f>
        <v/>
      </c>
      <c r="AT338" s="46">
        <v>334</v>
      </c>
      <c r="AU338" s="43" t="str">
        <f>IF($I338&lt;C$14,MIN(Payline!J$5/10,COUNTIF(J336:J338,$AU$1))+MIN(Payline!J$4/10,COUNTIF(J337:J339,$AU$1))+MIN(Payline!J$3/10,COUNTIF(J338:J340,$AU$1)),"")</f>
        <v/>
      </c>
      <c r="AV338" s="43" t="str">
        <f>IF($I338&lt;D$14,MIN(Payline!K$5/10,COUNTIF(K336:K338,$AU$1))+MIN(Payline!K$4/10,COUNTIF(K337:K339,$AU$1))+MIN(Payline!K$3/10,COUNTIF(K338:K340,$AU$1)),"")</f>
        <v/>
      </c>
      <c r="AW338" s="43" t="str">
        <f>IF($I338&lt;E$14,MIN(Payline!L$5/10,COUNTIF(L336:L338,$AU$1))+MIN(Payline!L$4/10,COUNTIF(L337:L339,$AU$1))+MIN(Payline!L$3/10,COUNTIF(L338:L340,$AU$1)),"")</f>
        <v/>
      </c>
      <c r="AX338" s="43" t="str">
        <f>IF($I338&lt;F$14,MIN(Payline!M$5/10,COUNTIF(M336:M338,$AU$1))+MIN(Payline!M$4/10,COUNTIF(M337:M339,$AU$1))+MIN(Payline!M$3/10,COUNTIF(M338:M340,$AU$1)),"")</f>
        <v/>
      </c>
      <c r="AY338" s="43" t="str">
        <f>IF($I338&lt;G$14,MIN(Payline!N$5/10,COUNTIF(N336:N338,$AU$1))+MIN(Payline!N$4/10,COUNTIF(N337:N339,$AU$1))+MIN(Payline!N$3/10,COUNTIF(N338:N340,$AU$1)),"")</f>
        <v/>
      </c>
      <c r="AZ338" s="46">
        <v>334</v>
      </c>
      <c r="BA338" s="43" t="str">
        <f>IF($I338&lt;C$14,MIN(Payline!J$5/10,COUNTIF(J336:J338,$BA$1))+MIN(Payline!J$4/10,COUNTIF(J337:J339,$BA$1))+MIN(Payline!J$3/10,COUNTIF(J338:J340,$BA$1)),"")</f>
        <v/>
      </c>
      <c r="BB338" s="43" t="str">
        <f>IF($I338&lt;D$14,MIN(Payline!K$5/10,COUNTIF(K336:K338,$BA$1))+MIN(Payline!K$4/10,COUNTIF(K337:K339,$BA$1))+MIN(Payline!K$3/10,COUNTIF(K338:K340,$BA$1)),"")</f>
        <v/>
      </c>
      <c r="BC338" s="43" t="str">
        <f>IF($I338&lt;E$14,MIN(Payline!L$5/10,COUNTIF(L336:L338,$BA$1))+MIN(Payline!L$4/10,COUNTIF(L337:L339,$BA$1))+MIN(Payline!L$3/10,COUNTIF(L338:L340,$BA$1)),"")</f>
        <v/>
      </c>
      <c r="BD338" s="43" t="str">
        <f>IF($I338&lt;F$14,MIN(Payline!M$5/10,COUNTIF(M336:M338,$BA$1))+MIN(Payline!M$4/10,COUNTIF(M337:M339,$BA$1))+MIN(Payline!M$3/10,COUNTIF(M338:M340,$BA$1)),"")</f>
        <v/>
      </c>
      <c r="BE338" s="43" t="str">
        <f>IF($I338&lt;G$14,MIN(Payline!N$5/10,COUNTIF(N336:N338,$BA$1))+MIN(Payline!N$4/10,COUNTIF(N337:N339,$BA$1))+MIN(Payline!N$3/10,COUNTIF(N338:N340,$BA$1)),"")</f>
        <v/>
      </c>
      <c r="BF338" s="46">
        <v>334</v>
      </c>
      <c r="BG338" s="43" t="str">
        <f>IF($I338&lt;C$14,MIN(Payline!J$5/10,COUNTIF(J336:J338,$BG$1))+MIN(Payline!J$4/10,COUNTIF(J337:J339,$BG$1))+MIN(Payline!J$3/10,COUNTIF(J338:J340,$BG$1)),"")</f>
        <v/>
      </c>
      <c r="BH338" s="43" t="str">
        <f>IF($I338&lt;D$14,MIN(Payline!K$5/10,COUNTIF(K336:K338,$BG$1))+MIN(Payline!K$4/10,COUNTIF(K337:K339,$BG$1))+MIN(Payline!K$3/10,COUNTIF(K338:K340,$BG$1)),"")</f>
        <v/>
      </c>
      <c r="BI338" s="43" t="str">
        <f>IF($I338&lt;E$14,MIN(Payline!L$5/10,COUNTIF(L336:L338,$BG$1))+MIN(Payline!L$4/10,COUNTIF(L337:L339,$BG$1))+MIN(Payline!L$3/10,COUNTIF(L338:L340,$BG$1)),"")</f>
        <v/>
      </c>
      <c r="BJ338" s="43" t="str">
        <f>IF($I338&lt;F$14,MIN(Payline!M$5/10,COUNTIF(M336:M338,$BG$1))+MIN(Payline!M$4/10,COUNTIF(M337:M339,$BG$1))+MIN(Payline!M$3/10,COUNTIF(M338:M340,$BG$1)),"")</f>
        <v/>
      </c>
      <c r="BK338" s="43" t="str">
        <f>IF($I338&lt;G$14,MIN(Payline!N$5/10,COUNTIF(N336:N338,$BG$1))+MIN(Payline!N$4/10,COUNTIF(N337:N339,$BG$1))+MIN(Payline!N$3/10,COUNTIF(N338:N340,$BG$1)),"")</f>
        <v/>
      </c>
      <c r="BL338" s="46">
        <v>334</v>
      </c>
      <c r="BM338" s="43" t="str">
        <f>IF($I338&lt;C$14,MIN(Payline!J$5/10,COUNTIF(J336:J338,$BM$1))+MIN(Payline!J$4/10,COUNTIF(J337:J339,$BM$1))+MIN(Payline!J$3/10,COUNTIF(J338:J340,$BM$1)),"")</f>
        <v/>
      </c>
      <c r="BN338" s="43" t="str">
        <f>IF($I338&lt;D$14,MIN(Payline!K$5/10,COUNTIF(K336:K338,$BM$1))+MIN(Payline!K$4/10,COUNTIF(K337:K339,$BM$1))+MIN(Payline!K$3/10,COUNTIF(K338:K340,$BM$1)),"")</f>
        <v/>
      </c>
      <c r="BO338" s="43" t="str">
        <f>IF($I338&lt;E$14,MIN(Payline!L$5/10,COUNTIF(L336:L338,$BM$1))+MIN(Payline!L$4/10,COUNTIF(L337:L339,$BM$1))+MIN(Payline!L$3/10,COUNTIF(L338:L340,$BM$1)),"")</f>
        <v/>
      </c>
      <c r="BP338" s="43" t="str">
        <f>IF($I338&lt;F$14,MIN(Payline!M$5/10,COUNTIF(M336:M338,$BM$1))+MIN(Payline!M$4/10,COUNTIF(M337:M339,$BM$1))+MIN(Payline!M$3/10,COUNTIF(M338:M340,$BM$1)),"")</f>
        <v/>
      </c>
      <c r="BQ338" s="161" t="str">
        <f>IF($I338&lt;G$14,MIN(Payline!N$5/10,COUNTIF(N336:N338,$BM$1))+MIN(Payline!N$4/10,COUNTIF(N337:N339,$BM$1))+MIN(Payline!N$3/10,COUNTIF(N338:N340,$BM$1)),"")</f>
        <v/>
      </c>
    </row>
    <row r="339" spans="9:69">
      <c r="I339" s="84">
        <v>335</v>
      </c>
      <c r="J339" s="83"/>
      <c r="K339" s="83"/>
      <c r="L339" s="83"/>
      <c r="M339" s="83"/>
      <c r="N339" s="83"/>
      <c r="P339" s="46">
        <v>335</v>
      </c>
      <c r="Q339" s="43" t="str">
        <f>IF($I339&lt;C$14,MIN(Payline!J$5/10,COUNTIF(J337:J339,$Q$1))+MIN(Payline!J$4/10,COUNTIF(J338:J340,$Q$1))+MIN(Payline!J$3/10,COUNTIF(J339:J341,$Q$1)),"")</f>
        <v/>
      </c>
      <c r="R339" s="43" t="str">
        <f>IF($I339&lt;D$14,MIN(Payline!K$5/10,COUNTIF(K337:K339,$Q$1))+MIN(Payline!K$4/10,COUNTIF(K338:K340,$Q$1))+MIN(Payline!K$3/10,COUNTIF(K339:K341,$Q$1)),"")</f>
        <v/>
      </c>
      <c r="S339" s="43" t="str">
        <f>IF($I339&lt;E$14,MIN(Payline!L$5/10,COUNTIF(L337:L339,$Q$1))+MIN(Payline!L$4/10,COUNTIF(L338:L340,$Q$1))+MIN(Payline!L$3/10,COUNTIF(L339:L341,$Q$1)),"")</f>
        <v/>
      </c>
      <c r="T339" s="43" t="str">
        <f>IF($I339&lt;F$14,MIN(Payline!M$5/10,COUNTIF(M337:M339,$Q$1))+MIN(Payline!M$4/10,COUNTIF(M338:M340,$Q$1))+MIN(Payline!M$3/10,COUNTIF(M339:M341,$Q$1)),"")</f>
        <v/>
      </c>
      <c r="U339" s="43" t="str">
        <f>IF($I339&lt;G$14,MIN(Payline!N$5/10,COUNTIF(N337:N339,$Q$1))+MIN(Payline!N$4/10,COUNTIF(N338:N340,$Q$1))+MIN(Payline!N$3/10,COUNTIF(N339:N341,$Q$1)),"")</f>
        <v/>
      </c>
      <c r="V339" s="46">
        <v>335</v>
      </c>
      <c r="W339" s="43" t="str">
        <f>IF($I339&lt;C$14,MIN(Payline!J$5/10,COUNTIF(J337:J339,$W$1))+MIN(Payline!J$4/10,COUNTIF(J338:J340,$W$1))+MIN(Payline!J$3/10,COUNTIF(J339:J341,$W$1)),"")</f>
        <v/>
      </c>
      <c r="X339" s="43" t="str">
        <f>IF($I339&lt;D$14,MIN(Payline!K$5/10,COUNTIF(K337:K339,$W$1))+MIN(Payline!K$4/10,COUNTIF(K338:K340,$W$1))+MIN(Payline!K$3/10,COUNTIF(K339:K341,$W$1)),"")</f>
        <v/>
      </c>
      <c r="Y339" s="43" t="str">
        <f>IF($I339&lt;E$14,MIN(Payline!L$5/10,COUNTIF(L337:L339,$W$1))+MIN(Payline!L$4/10,COUNTIF(L338:L340,$W$1))+MIN(Payline!L$3/10,COUNTIF(L339:L341,$W$1)),"")</f>
        <v/>
      </c>
      <c r="Z339" s="43" t="str">
        <f>IF($I339&lt;F$14,MIN(Payline!M$5/10,COUNTIF(M337:M339,$W$1))+MIN(Payline!M$4/10,COUNTIF(M338:M340,$W$1))+MIN(Payline!M$3/10,COUNTIF(M339:M341,$W$1)),"")</f>
        <v/>
      </c>
      <c r="AA339" s="43" t="str">
        <f>IF($I339&lt;G$14,MIN(Payline!N$5/10,COUNTIF(N337:N339,$W$1))+MIN(Payline!N$4/10,COUNTIF(N338:N340,$W$1))+MIN(Payline!N$3/10,COUNTIF(N339:N341,$W$1)),"")</f>
        <v/>
      </c>
      <c r="AB339" s="46">
        <v>335</v>
      </c>
      <c r="AC339" s="43" t="str">
        <f>IF($I339&lt;C$14,MIN(Payline!J$5/10,COUNTIF(J337:J339,$AC$1))+MIN(Payline!J$4/10,COUNTIF(J338:J340,$AC$1))+MIN(Payline!J$3/10,COUNTIF(J339:J341,$AC$1)),"")</f>
        <v/>
      </c>
      <c r="AD339" s="43" t="str">
        <f>IF($I339&lt;D$14,MIN(Payline!K$5/10,COUNTIF(K337:K339,$AC$1))+MIN(Payline!K$4/10,COUNTIF(K338:K340,$AC$1))+MIN(Payline!K$3/10,COUNTIF(K339:K341,$AC$1)),"")</f>
        <v/>
      </c>
      <c r="AE339" s="43" t="str">
        <f>IF($I339&lt;E$14,MIN(Payline!L$5/10,COUNTIF(L337:L339,$AC$1))+MIN(Payline!L$4/10,COUNTIF(L338:L340,$AC$1))+MIN(Payline!L$3/10,COUNTIF(L339:L341,$AC$1)),"")</f>
        <v/>
      </c>
      <c r="AF339" s="43" t="str">
        <f>IF($I339&lt;F$14,MIN(Payline!M$5/10,COUNTIF(M337:M339,$AC$1))+MIN(Payline!M$4/10,COUNTIF(M338:M340,$AC$1))+MIN(Payline!M$3/10,COUNTIF(M339:M341,$AC$1)),"")</f>
        <v/>
      </c>
      <c r="AG339" s="43" t="str">
        <f>IF($I339&lt;G$14,MIN(Payline!N$5/10,COUNTIF(N337:N339,$AC$1))+MIN(Payline!N$4/10,COUNTIF(N338:N340,$AC$1))+MIN(Payline!N$3/10,COUNTIF(N339:N341,$AC$1)),"")</f>
        <v/>
      </c>
      <c r="AH339" s="46">
        <v>335</v>
      </c>
      <c r="AI339" s="43" t="str">
        <f>IF($I339&lt;C$14,MIN(Payline!J$5/10,COUNTIF(J337:J339,$AI$1))+MIN(Payline!J$4/10,COUNTIF(J338:J340,$AI$1))+MIN(Payline!J$3/10,COUNTIF(J339:J341,$AI$1)),"")</f>
        <v/>
      </c>
      <c r="AJ339" s="43" t="str">
        <f>IF($I339&lt;D$14,MIN(Payline!K$5/10,COUNTIF(K337:K339,$AI$1))+MIN(Payline!K$4/10,COUNTIF(K338:K340,$AI$1))+MIN(Payline!K$3/10,COUNTIF(K339:K341,$AI$1)),"")</f>
        <v/>
      </c>
      <c r="AK339" s="43" t="str">
        <f>IF($I339&lt;E$14,MIN(Payline!L$5/10,COUNTIF(L337:L339,$AI$1))+MIN(Payline!L$4/10,COUNTIF(L338:L340,$AI$1))+MIN(Payline!L$3/10,COUNTIF(L339:L341,$AI$1)),"")</f>
        <v/>
      </c>
      <c r="AL339" s="43" t="str">
        <f>IF($I339&lt;F$14,MIN(Payline!M$5/10,COUNTIF(M337:M339,$AI$1))+MIN(Payline!M$4/10,COUNTIF(M338:M340,$AI$1))+MIN(Payline!M$3/10,COUNTIF(M339:M341,$AI$1)),"")</f>
        <v/>
      </c>
      <c r="AM339" s="43" t="str">
        <f>IF($I339&lt;G$14,MIN(Payline!N$5/10,COUNTIF(N337:N339,$AI$1))+MIN(Payline!N$4/10,COUNTIF(N338:N340,$AI$1))+MIN(Payline!N$3/10,COUNTIF(N339:N341,$AI$1)),"")</f>
        <v/>
      </c>
      <c r="AN339" s="46">
        <v>335</v>
      </c>
      <c r="AO339" s="43" t="str">
        <f>IF($I339&lt;C$14,MIN(Payline!J$5/10,COUNTIF(J337:J339,$AO$1))+MIN(Payline!J$4/10,COUNTIF(J338:J340,$AO$1))+MIN(Payline!J$3/10,COUNTIF(J339:J341,$AO$1)),"")</f>
        <v/>
      </c>
      <c r="AP339" s="43" t="str">
        <f>IF($I339&lt;D$14,MIN(Payline!K$5/10,COUNTIF(K337:K339,$AO$1))+MIN(Payline!K$4/10,COUNTIF(K338:K340,$AO$1))+MIN(Payline!K$3/10,COUNTIF(K339:K341,$AO$1)),"")</f>
        <v/>
      </c>
      <c r="AQ339" s="43" t="str">
        <f>IF($I339&lt;E$14,MIN(Payline!L$5/10,COUNTIF(L337:L339,$AO$1))+MIN(Payline!L$4/10,COUNTIF(L338:L340,$AO$1))+MIN(Payline!L$3/10,COUNTIF(L339:L341,$AO$1)),"")</f>
        <v/>
      </c>
      <c r="AR339" s="43" t="str">
        <f>IF($I339&lt;F$14,MIN(Payline!M$5/10,COUNTIF(M337:M339,$AO$1))+MIN(Payline!M$4/10,COUNTIF(M338:M340,$AO$1))+MIN(Payline!M$3/10,COUNTIF(M339:M341,$AO$1)),"")</f>
        <v/>
      </c>
      <c r="AS339" s="43" t="str">
        <f>IF($I339&lt;G$14,MIN(Payline!N$5/10,COUNTIF(N337:N339,$AO$1))+MIN(Payline!N$4/10,COUNTIF(N338:N340,$AO$1))+MIN(Payline!N$3/10,COUNTIF(N339:N341,$AO$1)),"")</f>
        <v/>
      </c>
      <c r="AT339" s="46">
        <v>335</v>
      </c>
      <c r="AU339" s="43" t="str">
        <f>IF($I339&lt;C$14,MIN(Payline!J$5/10,COUNTIF(J337:J339,$AU$1))+MIN(Payline!J$4/10,COUNTIF(J338:J340,$AU$1))+MIN(Payline!J$3/10,COUNTIF(J339:J341,$AU$1)),"")</f>
        <v/>
      </c>
      <c r="AV339" s="43" t="str">
        <f>IF($I339&lt;D$14,MIN(Payline!K$5/10,COUNTIF(K337:K339,$AU$1))+MIN(Payline!K$4/10,COUNTIF(K338:K340,$AU$1))+MIN(Payline!K$3/10,COUNTIF(K339:K341,$AU$1)),"")</f>
        <v/>
      </c>
      <c r="AW339" s="43" t="str">
        <f>IF($I339&lt;E$14,MIN(Payline!L$5/10,COUNTIF(L337:L339,$AU$1))+MIN(Payline!L$4/10,COUNTIF(L338:L340,$AU$1))+MIN(Payline!L$3/10,COUNTIF(L339:L341,$AU$1)),"")</f>
        <v/>
      </c>
      <c r="AX339" s="43" t="str">
        <f>IF($I339&lt;F$14,MIN(Payline!M$5/10,COUNTIF(M337:M339,$AU$1))+MIN(Payline!M$4/10,COUNTIF(M338:M340,$AU$1))+MIN(Payline!M$3/10,COUNTIF(M339:M341,$AU$1)),"")</f>
        <v/>
      </c>
      <c r="AY339" s="43" t="str">
        <f>IF($I339&lt;G$14,MIN(Payline!N$5/10,COUNTIF(N337:N339,$AU$1))+MIN(Payline!N$4/10,COUNTIF(N338:N340,$AU$1))+MIN(Payline!N$3/10,COUNTIF(N339:N341,$AU$1)),"")</f>
        <v/>
      </c>
      <c r="AZ339" s="46">
        <v>335</v>
      </c>
      <c r="BA339" s="43" t="str">
        <f>IF($I339&lt;C$14,MIN(Payline!J$5/10,COUNTIF(J337:J339,$BA$1))+MIN(Payline!J$4/10,COUNTIF(J338:J340,$BA$1))+MIN(Payline!J$3/10,COUNTIF(J339:J341,$BA$1)),"")</f>
        <v/>
      </c>
      <c r="BB339" s="43" t="str">
        <f>IF($I339&lt;D$14,MIN(Payline!K$5/10,COUNTIF(K337:K339,$BA$1))+MIN(Payline!K$4/10,COUNTIF(K338:K340,$BA$1))+MIN(Payline!K$3/10,COUNTIF(K339:K341,$BA$1)),"")</f>
        <v/>
      </c>
      <c r="BC339" s="43" t="str">
        <f>IF($I339&lt;E$14,MIN(Payline!L$5/10,COUNTIF(L337:L339,$BA$1))+MIN(Payline!L$4/10,COUNTIF(L338:L340,$BA$1))+MIN(Payline!L$3/10,COUNTIF(L339:L341,$BA$1)),"")</f>
        <v/>
      </c>
      <c r="BD339" s="43" t="str">
        <f>IF($I339&lt;F$14,MIN(Payline!M$5/10,COUNTIF(M337:M339,$BA$1))+MIN(Payline!M$4/10,COUNTIF(M338:M340,$BA$1))+MIN(Payline!M$3/10,COUNTIF(M339:M341,$BA$1)),"")</f>
        <v/>
      </c>
      <c r="BE339" s="43" t="str">
        <f>IF($I339&lt;G$14,MIN(Payline!N$5/10,COUNTIF(N337:N339,$BA$1))+MIN(Payline!N$4/10,COUNTIF(N338:N340,$BA$1))+MIN(Payline!N$3/10,COUNTIF(N339:N341,$BA$1)),"")</f>
        <v/>
      </c>
      <c r="BF339" s="46">
        <v>335</v>
      </c>
      <c r="BG339" s="43" t="str">
        <f>IF($I339&lt;C$14,MIN(Payline!J$5/10,COUNTIF(J337:J339,$BG$1))+MIN(Payline!J$4/10,COUNTIF(J338:J340,$BG$1))+MIN(Payline!J$3/10,COUNTIF(J339:J341,$BG$1)),"")</f>
        <v/>
      </c>
      <c r="BH339" s="43" t="str">
        <f>IF($I339&lt;D$14,MIN(Payline!K$5/10,COUNTIF(K337:K339,$BG$1))+MIN(Payline!K$4/10,COUNTIF(K338:K340,$BG$1))+MIN(Payline!K$3/10,COUNTIF(K339:K341,$BG$1)),"")</f>
        <v/>
      </c>
      <c r="BI339" s="43" t="str">
        <f>IF($I339&lt;E$14,MIN(Payline!L$5/10,COUNTIF(L337:L339,$BG$1))+MIN(Payline!L$4/10,COUNTIF(L338:L340,$BG$1))+MIN(Payline!L$3/10,COUNTIF(L339:L341,$BG$1)),"")</f>
        <v/>
      </c>
      <c r="BJ339" s="43" t="str">
        <f>IF($I339&lt;F$14,MIN(Payline!M$5/10,COUNTIF(M337:M339,$BG$1))+MIN(Payline!M$4/10,COUNTIF(M338:M340,$BG$1))+MIN(Payline!M$3/10,COUNTIF(M339:M341,$BG$1)),"")</f>
        <v/>
      </c>
      <c r="BK339" s="43" t="str">
        <f>IF($I339&lt;G$14,MIN(Payline!N$5/10,COUNTIF(N337:N339,$BG$1))+MIN(Payline!N$4/10,COUNTIF(N338:N340,$BG$1))+MIN(Payline!N$3/10,COUNTIF(N339:N341,$BG$1)),"")</f>
        <v/>
      </c>
      <c r="BL339" s="46">
        <v>335</v>
      </c>
      <c r="BM339" s="43" t="str">
        <f>IF($I339&lt;C$14,MIN(Payline!J$5/10,COUNTIF(J337:J339,$BM$1))+MIN(Payline!J$4/10,COUNTIF(J338:J340,$BM$1))+MIN(Payline!J$3/10,COUNTIF(J339:J341,$BM$1)),"")</f>
        <v/>
      </c>
      <c r="BN339" s="43" t="str">
        <f>IF($I339&lt;D$14,MIN(Payline!K$5/10,COUNTIF(K337:K339,$BM$1))+MIN(Payline!K$4/10,COUNTIF(K338:K340,$BM$1))+MIN(Payline!K$3/10,COUNTIF(K339:K341,$BM$1)),"")</f>
        <v/>
      </c>
      <c r="BO339" s="43" t="str">
        <f>IF($I339&lt;E$14,MIN(Payline!L$5/10,COUNTIF(L337:L339,$BM$1))+MIN(Payline!L$4/10,COUNTIF(L338:L340,$BM$1))+MIN(Payline!L$3/10,COUNTIF(L339:L341,$BM$1)),"")</f>
        <v/>
      </c>
      <c r="BP339" s="43" t="str">
        <f>IF($I339&lt;F$14,MIN(Payline!M$5/10,COUNTIF(M337:M339,$BM$1))+MIN(Payline!M$4/10,COUNTIF(M338:M340,$BM$1))+MIN(Payline!M$3/10,COUNTIF(M339:M341,$BM$1)),"")</f>
        <v/>
      </c>
      <c r="BQ339" s="161" t="str">
        <f>IF($I339&lt;G$14,MIN(Payline!N$5/10,COUNTIF(N337:N339,$BM$1))+MIN(Payline!N$4/10,COUNTIF(N338:N340,$BM$1))+MIN(Payline!N$3/10,COUNTIF(N339:N341,$BM$1)),"")</f>
        <v/>
      </c>
    </row>
    <row r="340" spans="9:69">
      <c r="I340" s="84">
        <v>336</v>
      </c>
      <c r="J340" s="83"/>
      <c r="K340" s="83"/>
      <c r="L340" s="83"/>
      <c r="M340" s="83"/>
      <c r="N340" s="83"/>
      <c r="P340" s="46">
        <v>336</v>
      </c>
      <c r="Q340" s="43" t="str">
        <f>IF($I340&lt;C$14,MIN(Payline!J$5/10,COUNTIF(J338:J340,$Q$1))+MIN(Payline!J$4/10,COUNTIF(J339:J341,$Q$1))+MIN(Payline!J$3/10,COUNTIF(J340:J342,$Q$1)),"")</f>
        <v/>
      </c>
      <c r="R340" s="43" t="str">
        <f>IF($I340&lt;D$14,MIN(Payline!K$5/10,COUNTIF(K338:K340,$Q$1))+MIN(Payline!K$4/10,COUNTIF(K339:K341,$Q$1))+MIN(Payline!K$3/10,COUNTIF(K340:K342,$Q$1)),"")</f>
        <v/>
      </c>
      <c r="S340" s="43" t="str">
        <f>IF($I340&lt;E$14,MIN(Payline!L$5/10,COUNTIF(L338:L340,$Q$1))+MIN(Payline!L$4/10,COUNTIF(L339:L341,$Q$1))+MIN(Payline!L$3/10,COUNTIF(L340:L342,$Q$1)),"")</f>
        <v/>
      </c>
      <c r="T340" s="43" t="str">
        <f>IF($I340&lt;F$14,MIN(Payline!M$5/10,COUNTIF(M338:M340,$Q$1))+MIN(Payline!M$4/10,COUNTIF(M339:M341,$Q$1))+MIN(Payline!M$3/10,COUNTIF(M340:M342,$Q$1)),"")</f>
        <v/>
      </c>
      <c r="U340" s="43" t="str">
        <f>IF($I340&lt;G$14,MIN(Payline!N$5/10,COUNTIF(N338:N340,$Q$1))+MIN(Payline!N$4/10,COUNTIF(N339:N341,$Q$1))+MIN(Payline!N$3/10,COUNTIF(N340:N342,$Q$1)),"")</f>
        <v/>
      </c>
      <c r="V340" s="46">
        <v>336</v>
      </c>
      <c r="W340" s="43" t="str">
        <f>IF($I340&lt;C$14,MIN(Payline!J$5/10,COUNTIF(J338:J340,$W$1))+MIN(Payline!J$4/10,COUNTIF(J339:J341,$W$1))+MIN(Payline!J$3/10,COUNTIF(J340:J342,$W$1)),"")</f>
        <v/>
      </c>
      <c r="X340" s="43" t="str">
        <f>IF($I340&lt;D$14,MIN(Payline!K$5/10,COUNTIF(K338:K340,$W$1))+MIN(Payline!K$4/10,COUNTIF(K339:K341,$W$1))+MIN(Payline!K$3/10,COUNTIF(K340:K342,$W$1)),"")</f>
        <v/>
      </c>
      <c r="Y340" s="43" t="str">
        <f>IF($I340&lt;E$14,MIN(Payline!L$5/10,COUNTIF(L338:L340,$W$1))+MIN(Payline!L$4/10,COUNTIF(L339:L341,$W$1))+MIN(Payline!L$3/10,COUNTIF(L340:L342,$W$1)),"")</f>
        <v/>
      </c>
      <c r="Z340" s="43" t="str">
        <f>IF($I340&lt;F$14,MIN(Payline!M$5/10,COUNTIF(M338:M340,$W$1))+MIN(Payline!M$4/10,COUNTIF(M339:M341,$W$1))+MIN(Payline!M$3/10,COUNTIF(M340:M342,$W$1)),"")</f>
        <v/>
      </c>
      <c r="AA340" s="43" t="str">
        <f>IF($I340&lt;G$14,MIN(Payline!N$5/10,COUNTIF(N338:N340,$W$1))+MIN(Payline!N$4/10,COUNTIF(N339:N341,$W$1))+MIN(Payline!N$3/10,COUNTIF(N340:N342,$W$1)),"")</f>
        <v/>
      </c>
      <c r="AB340" s="46">
        <v>336</v>
      </c>
      <c r="AC340" s="43" t="str">
        <f>IF($I340&lt;C$14,MIN(Payline!J$5/10,COUNTIF(J338:J340,$AC$1))+MIN(Payline!J$4/10,COUNTIF(J339:J341,$AC$1))+MIN(Payline!J$3/10,COUNTIF(J340:J342,$AC$1)),"")</f>
        <v/>
      </c>
      <c r="AD340" s="43" t="str">
        <f>IF($I340&lt;D$14,MIN(Payline!K$5/10,COUNTIF(K338:K340,$AC$1))+MIN(Payline!K$4/10,COUNTIF(K339:K341,$AC$1))+MIN(Payline!K$3/10,COUNTIF(K340:K342,$AC$1)),"")</f>
        <v/>
      </c>
      <c r="AE340" s="43" t="str">
        <f>IF($I340&lt;E$14,MIN(Payline!L$5/10,COUNTIF(L338:L340,$AC$1))+MIN(Payline!L$4/10,COUNTIF(L339:L341,$AC$1))+MIN(Payline!L$3/10,COUNTIF(L340:L342,$AC$1)),"")</f>
        <v/>
      </c>
      <c r="AF340" s="43" t="str">
        <f>IF($I340&lt;F$14,MIN(Payline!M$5/10,COUNTIF(M338:M340,$AC$1))+MIN(Payline!M$4/10,COUNTIF(M339:M341,$AC$1))+MIN(Payline!M$3/10,COUNTIF(M340:M342,$AC$1)),"")</f>
        <v/>
      </c>
      <c r="AG340" s="43" t="str">
        <f>IF($I340&lt;G$14,MIN(Payline!N$5/10,COUNTIF(N338:N340,$AC$1))+MIN(Payline!N$4/10,COUNTIF(N339:N341,$AC$1))+MIN(Payline!N$3/10,COUNTIF(N340:N342,$AC$1)),"")</f>
        <v/>
      </c>
      <c r="AH340" s="46">
        <v>336</v>
      </c>
      <c r="AI340" s="43" t="str">
        <f>IF($I340&lt;C$14,MIN(Payline!J$5/10,COUNTIF(J338:J340,$AI$1))+MIN(Payline!J$4/10,COUNTIF(J339:J341,$AI$1))+MIN(Payline!J$3/10,COUNTIF(J340:J342,$AI$1)),"")</f>
        <v/>
      </c>
      <c r="AJ340" s="43" t="str">
        <f>IF($I340&lt;D$14,MIN(Payline!K$5/10,COUNTIF(K338:K340,$AI$1))+MIN(Payline!K$4/10,COUNTIF(K339:K341,$AI$1))+MIN(Payline!K$3/10,COUNTIF(K340:K342,$AI$1)),"")</f>
        <v/>
      </c>
      <c r="AK340" s="43" t="str">
        <f>IF($I340&lt;E$14,MIN(Payline!L$5/10,COUNTIF(L338:L340,$AI$1))+MIN(Payline!L$4/10,COUNTIF(L339:L341,$AI$1))+MIN(Payline!L$3/10,COUNTIF(L340:L342,$AI$1)),"")</f>
        <v/>
      </c>
      <c r="AL340" s="43" t="str">
        <f>IF($I340&lt;F$14,MIN(Payline!M$5/10,COUNTIF(M338:M340,$AI$1))+MIN(Payline!M$4/10,COUNTIF(M339:M341,$AI$1))+MIN(Payline!M$3/10,COUNTIF(M340:M342,$AI$1)),"")</f>
        <v/>
      </c>
      <c r="AM340" s="43" t="str">
        <f>IF($I340&lt;G$14,MIN(Payline!N$5/10,COUNTIF(N338:N340,$AI$1))+MIN(Payline!N$4/10,COUNTIF(N339:N341,$AI$1))+MIN(Payline!N$3/10,COUNTIF(N340:N342,$AI$1)),"")</f>
        <v/>
      </c>
      <c r="AN340" s="46">
        <v>336</v>
      </c>
      <c r="AO340" s="43" t="str">
        <f>IF($I340&lt;C$14,MIN(Payline!J$5/10,COUNTIF(J338:J340,$AO$1))+MIN(Payline!J$4/10,COUNTIF(J339:J341,$AO$1))+MIN(Payline!J$3/10,COUNTIF(J340:J342,$AO$1)),"")</f>
        <v/>
      </c>
      <c r="AP340" s="43" t="str">
        <f>IF($I340&lt;D$14,MIN(Payline!K$5/10,COUNTIF(K338:K340,$AO$1))+MIN(Payline!K$4/10,COUNTIF(K339:K341,$AO$1))+MIN(Payline!K$3/10,COUNTIF(K340:K342,$AO$1)),"")</f>
        <v/>
      </c>
      <c r="AQ340" s="43" t="str">
        <f>IF($I340&lt;E$14,MIN(Payline!L$5/10,COUNTIF(L338:L340,$AO$1))+MIN(Payline!L$4/10,COUNTIF(L339:L341,$AO$1))+MIN(Payline!L$3/10,COUNTIF(L340:L342,$AO$1)),"")</f>
        <v/>
      </c>
      <c r="AR340" s="43" t="str">
        <f>IF($I340&lt;F$14,MIN(Payline!M$5/10,COUNTIF(M338:M340,$AO$1))+MIN(Payline!M$4/10,COUNTIF(M339:M341,$AO$1))+MIN(Payline!M$3/10,COUNTIF(M340:M342,$AO$1)),"")</f>
        <v/>
      </c>
      <c r="AS340" s="43" t="str">
        <f>IF($I340&lt;G$14,MIN(Payline!N$5/10,COUNTIF(N338:N340,$AO$1))+MIN(Payline!N$4/10,COUNTIF(N339:N341,$AO$1))+MIN(Payline!N$3/10,COUNTIF(N340:N342,$AO$1)),"")</f>
        <v/>
      </c>
      <c r="AT340" s="46">
        <v>336</v>
      </c>
      <c r="AU340" s="43" t="str">
        <f>IF($I340&lt;C$14,MIN(Payline!J$5/10,COUNTIF(J338:J340,$AU$1))+MIN(Payline!J$4/10,COUNTIF(J339:J341,$AU$1))+MIN(Payline!J$3/10,COUNTIF(J340:J342,$AU$1)),"")</f>
        <v/>
      </c>
      <c r="AV340" s="43" t="str">
        <f>IF($I340&lt;D$14,MIN(Payline!K$5/10,COUNTIF(K338:K340,$AU$1))+MIN(Payline!K$4/10,COUNTIF(K339:K341,$AU$1))+MIN(Payline!K$3/10,COUNTIF(K340:K342,$AU$1)),"")</f>
        <v/>
      </c>
      <c r="AW340" s="43" t="str">
        <f>IF($I340&lt;E$14,MIN(Payline!L$5/10,COUNTIF(L338:L340,$AU$1))+MIN(Payline!L$4/10,COUNTIF(L339:L341,$AU$1))+MIN(Payline!L$3/10,COUNTIF(L340:L342,$AU$1)),"")</f>
        <v/>
      </c>
      <c r="AX340" s="43" t="str">
        <f>IF($I340&lt;F$14,MIN(Payline!M$5/10,COUNTIF(M338:M340,$AU$1))+MIN(Payline!M$4/10,COUNTIF(M339:M341,$AU$1))+MIN(Payline!M$3/10,COUNTIF(M340:M342,$AU$1)),"")</f>
        <v/>
      </c>
      <c r="AY340" s="43" t="str">
        <f>IF($I340&lt;G$14,MIN(Payline!N$5/10,COUNTIF(N338:N340,$AU$1))+MIN(Payline!N$4/10,COUNTIF(N339:N341,$AU$1))+MIN(Payline!N$3/10,COUNTIF(N340:N342,$AU$1)),"")</f>
        <v/>
      </c>
      <c r="AZ340" s="46">
        <v>336</v>
      </c>
      <c r="BA340" s="43" t="str">
        <f>IF($I340&lt;C$14,MIN(Payline!J$5/10,COUNTIF(J338:J340,$BA$1))+MIN(Payline!J$4/10,COUNTIF(J339:J341,$BA$1))+MIN(Payline!J$3/10,COUNTIF(J340:J342,$BA$1)),"")</f>
        <v/>
      </c>
      <c r="BB340" s="43" t="str">
        <f>IF($I340&lt;D$14,MIN(Payline!K$5/10,COUNTIF(K338:K340,$BA$1))+MIN(Payline!K$4/10,COUNTIF(K339:K341,$BA$1))+MIN(Payline!K$3/10,COUNTIF(K340:K342,$BA$1)),"")</f>
        <v/>
      </c>
      <c r="BC340" s="43" t="str">
        <f>IF($I340&lt;E$14,MIN(Payline!L$5/10,COUNTIF(L338:L340,$BA$1))+MIN(Payline!L$4/10,COUNTIF(L339:L341,$BA$1))+MIN(Payline!L$3/10,COUNTIF(L340:L342,$BA$1)),"")</f>
        <v/>
      </c>
      <c r="BD340" s="43" t="str">
        <f>IF($I340&lt;F$14,MIN(Payline!M$5/10,COUNTIF(M338:M340,$BA$1))+MIN(Payline!M$4/10,COUNTIF(M339:M341,$BA$1))+MIN(Payline!M$3/10,COUNTIF(M340:M342,$BA$1)),"")</f>
        <v/>
      </c>
      <c r="BE340" s="43" t="str">
        <f>IF($I340&lt;G$14,MIN(Payline!N$5/10,COUNTIF(N338:N340,$BA$1))+MIN(Payline!N$4/10,COUNTIF(N339:N341,$BA$1))+MIN(Payline!N$3/10,COUNTIF(N340:N342,$BA$1)),"")</f>
        <v/>
      </c>
      <c r="BF340" s="46">
        <v>336</v>
      </c>
      <c r="BG340" s="43" t="str">
        <f>IF($I340&lt;C$14,MIN(Payline!J$5/10,COUNTIF(J338:J340,$BG$1))+MIN(Payline!J$4/10,COUNTIF(J339:J341,$BG$1))+MIN(Payline!J$3/10,COUNTIF(J340:J342,$BG$1)),"")</f>
        <v/>
      </c>
      <c r="BH340" s="43" t="str">
        <f>IF($I340&lt;D$14,MIN(Payline!K$5/10,COUNTIF(K338:K340,$BG$1))+MIN(Payline!K$4/10,COUNTIF(K339:K341,$BG$1))+MIN(Payline!K$3/10,COUNTIF(K340:K342,$BG$1)),"")</f>
        <v/>
      </c>
      <c r="BI340" s="43" t="str">
        <f>IF($I340&lt;E$14,MIN(Payline!L$5/10,COUNTIF(L338:L340,$BG$1))+MIN(Payline!L$4/10,COUNTIF(L339:L341,$BG$1))+MIN(Payline!L$3/10,COUNTIF(L340:L342,$BG$1)),"")</f>
        <v/>
      </c>
      <c r="BJ340" s="43" t="str">
        <f>IF($I340&lt;F$14,MIN(Payline!M$5/10,COUNTIF(M338:M340,$BG$1))+MIN(Payline!M$4/10,COUNTIF(M339:M341,$BG$1))+MIN(Payline!M$3/10,COUNTIF(M340:M342,$BG$1)),"")</f>
        <v/>
      </c>
      <c r="BK340" s="43" t="str">
        <f>IF($I340&lt;G$14,MIN(Payline!N$5/10,COUNTIF(N338:N340,$BG$1))+MIN(Payline!N$4/10,COUNTIF(N339:N341,$BG$1))+MIN(Payline!N$3/10,COUNTIF(N340:N342,$BG$1)),"")</f>
        <v/>
      </c>
      <c r="BL340" s="46">
        <v>336</v>
      </c>
      <c r="BM340" s="43" t="str">
        <f>IF($I340&lt;C$14,MIN(Payline!J$5/10,COUNTIF(J338:J340,$BM$1))+MIN(Payline!J$4/10,COUNTIF(J339:J341,$BM$1))+MIN(Payline!J$3/10,COUNTIF(J340:J342,$BM$1)),"")</f>
        <v/>
      </c>
      <c r="BN340" s="43" t="str">
        <f>IF($I340&lt;D$14,MIN(Payline!K$5/10,COUNTIF(K338:K340,$BM$1))+MIN(Payline!K$4/10,COUNTIF(K339:K341,$BM$1))+MIN(Payline!K$3/10,COUNTIF(K340:K342,$BM$1)),"")</f>
        <v/>
      </c>
      <c r="BO340" s="43" t="str">
        <f>IF($I340&lt;E$14,MIN(Payline!L$5/10,COUNTIF(L338:L340,$BM$1))+MIN(Payline!L$4/10,COUNTIF(L339:L341,$BM$1))+MIN(Payline!L$3/10,COUNTIF(L340:L342,$BM$1)),"")</f>
        <v/>
      </c>
      <c r="BP340" s="43" t="str">
        <f>IF($I340&lt;F$14,MIN(Payline!M$5/10,COUNTIF(M338:M340,$BM$1))+MIN(Payline!M$4/10,COUNTIF(M339:M341,$BM$1))+MIN(Payline!M$3/10,COUNTIF(M340:M342,$BM$1)),"")</f>
        <v/>
      </c>
      <c r="BQ340" s="161" t="str">
        <f>IF($I340&lt;G$14,MIN(Payline!N$5/10,COUNTIF(N338:N340,$BM$1))+MIN(Payline!N$4/10,COUNTIF(N339:N341,$BM$1))+MIN(Payline!N$3/10,COUNTIF(N340:N342,$BM$1)),"")</f>
        <v/>
      </c>
    </row>
    <row r="341" spans="9:69">
      <c r="I341" s="84">
        <v>337</v>
      </c>
      <c r="J341" s="83"/>
      <c r="K341" s="83"/>
      <c r="L341" s="83"/>
      <c r="M341" s="83"/>
      <c r="N341" s="83"/>
      <c r="P341" s="46">
        <v>337</v>
      </c>
      <c r="Q341" s="43" t="str">
        <f>IF($I341&lt;C$14,MIN(Payline!J$5/10,COUNTIF(J339:J341,$Q$1))+MIN(Payline!J$4/10,COUNTIF(J340:J342,$Q$1))+MIN(Payline!J$3/10,COUNTIF(J341:J343,$Q$1)),"")</f>
        <v/>
      </c>
      <c r="R341" s="43" t="str">
        <f>IF($I341&lt;D$14,MIN(Payline!K$5/10,COUNTIF(K339:K341,$Q$1))+MIN(Payline!K$4/10,COUNTIF(K340:K342,$Q$1))+MIN(Payline!K$3/10,COUNTIF(K341:K343,$Q$1)),"")</f>
        <v/>
      </c>
      <c r="S341" s="43" t="str">
        <f>IF($I341&lt;E$14,MIN(Payline!L$5/10,COUNTIF(L339:L341,$Q$1))+MIN(Payline!L$4/10,COUNTIF(L340:L342,$Q$1))+MIN(Payline!L$3/10,COUNTIF(L341:L343,$Q$1)),"")</f>
        <v/>
      </c>
      <c r="T341" s="43" t="str">
        <f>IF($I341&lt;F$14,MIN(Payline!M$5/10,COUNTIF(M339:M341,$Q$1))+MIN(Payline!M$4/10,COUNTIF(M340:M342,$Q$1))+MIN(Payline!M$3/10,COUNTIF(M341:M343,$Q$1)),"")</f>
        <v/>
      </c>
      <c r="U341" s="43" t="str">
        <f>IF($I341&lt;G$14,MIN(Payline!N$5/10,COUNTIF(N339:N341,$Q$1))+MIN(Payline!N$4/10,COUNTIF(N340:N342,$Q$1))+MIN(Payline!N$3/10,COUNTIF(N341:N343,$Q$1)),"")</f>
        <v/>
      </c>
      <c r="V341" s="46">
        <v>337</v>
      </c>
      <c r="W341" s="43" t="str">
        <f>IF($I341&lt;C$14,MIN(Payline!J$5/10,COUNTIF(J339:J341,$W$1))+MIN(Payline!J$4/10,COUNTIF(J340:J342,$W$1))+MIN(Payline!J$3/10,COUNTIF(J341:J343,$W$1)),"")</f>
        <v/>
      </c>
      <c r="X341" s="43" t="str">
        <f>IF($I341&lt;D$14,MIN(Payline!K$5/10,COUNTIF(K339:K341,$W$1))+MIN(Payline!K$4/10,COUNTIF(K340:K342,$W$1))+MIN(Payline!K$3/10,COUNTIF(K341:K343,$W$1)),"")</f>
        <v/>
      </c>
      <c r="Y341" s="43" t="str">
        <f>IF($I341&lt;E$14,MIN(Payline!L$5/10,COUNTIF(L339:L341,$W$1))+MIN(Payline!L$4/10,COUNTIF(L340:L342,$W$1))+MIN(Payline!L$3/10,COUNTIF(L341:L343,$W$1)),"")</f>
        <v/>
      </c>
      <c r="Z341" s="43" t="str">
        <f>IF($I341&lt;F$14,MIN(Payline!M$5/10,COUNTIF(M339:M341,$W$1))+MIN(Payline!M$4/10,COUNTIF(M340:M342,$W$1))+MIN(Payline!M$3/10,COUNTIF(M341:M343,$W$1)),"")</f>
        <v/>
      </c>
      <c r="AA341" s="43" t="str">
        <f>IF($I341&lt;G$14,MIN(Payline!N$5/10,COUNTIF(N339:N341,$W$1))+MIN(Payline!N$4/10,COUNTIF(N340:N342,$W$1))+MIN(Payline!N$3/10,COUNTIF(N341:N343,$W$1)),"")</f>
        <v/>
      </c>
      <c r="AB341" s="46">
        <v>337</v>
      </c>
      <c r="AC341" s="43" t="str">
        <f>IF($I341&lt;C$14,MIN(Payline!J$5/10,COUNTIF(J339:J341,$AC$1))+MIN(Payline!J$4/10,COUNTIF(J340:J342,$AC$1))+MIN(Payline!J$3/10,COUNTIF(J341:J343,$AC$1)),"")</f>
        <v/>
      </c>
      <c r="AD341" s="43" t="str">
        <f>IF($I341&lt;D$14,MIN(Payline!K$5/10,COUNTIF(K339:K341,$AC$1))+MIN(Payline!K$4/10,COUNTIF(K340:K342,$AC$1))+MIN(Payline!K$3/10,COUNTIF(K341:K343,$AC$1)),"")</f>
        <v/>
      </c>
      <c r="AE341" s="43" t="str">
        <f>IF($I341&lt;E$14,MIN(Payline!L$5/10,COUNTIF(L339:L341,$AC$1))+MIN(Payline!L$4/10,COUNTIF(L340:L342,$AC$1))+MIN(Payline!L$3/10,COUNTIF(L341:L343,$AC$1)),"")</f>
        <v/>
      </c>
      <c r="AF341" s="43" t="str">
        <f>IF($I341&lt;F$14,MIN(Payline!M$5/10,COUNTIF(M339:M341,$AC$1))+MIN(Payline!M$4/10,COUNTIF(M340:M342,$AC$1))+MIN(Payline!M$3/10,COUNTIF(M341:M343,$AC$1)),"")</f>
        <v/>
      </c>
      <c r="AG341" s="43" t="str">
        <f>IF($I341&lt;G$14,MIN(Payline!N$5/10,COUNTIF(N339:N341,$AC$1))+MIN(Payline!N$4/10,COUNTIF(N340:N342,$AC$1))+MIN(Payline!N$3/10,COUNTIF(N341:N343,$AC$1)),"")</f>
        <v/>
      </c>
      <c r="AH341" s="46">
        <v>337</v>
      </c>
      <c r="AI341" s="43" t="str">
        <f>IF($I341&lt;C$14,MIN(Payline!J$5/10,COUNTIF(J339:J341,$AI$1))+MIN(Payline!J$4/10,COUNTIF(J340:J342,$AI$1))+MIN(Payline!J$3/10,COUNTIF(J341:J343,$AI$1)),"")</f>
        <v/>
      </c>
      <c r="AJ341" s="43" t="str">
        <f>IF($I341&lt;D$14,MIN(Payline!K$5/10,COUNTIF(K339:K341,$AI$1))+MIN(Payline!K$4/10,COUNTIF(K340:K342,$AI$1))+MIN(Payline!K$3/10,COUNTIF(K341:K343,$AI$1)),"")</f>
        <v/>
      </c>
      <c r="AK341" s="43" t="str">
        <f>IF($I341&lt;E$14,MIN(Payline!L$5/10,COUNTIF(L339:L341,$AI$1))+MIN(Payline!L$4/10,COUNTIF(L340:L342,$AI$1))+MIN(Payline!L$3/10,COUNTIF(L341:L343,$AI$1)),"")</f>
        <v/>
      </c>
      <c r="AL341" s="43" t="str">
        <f>IF($I341&lt;F$14,MIN(Payline!M$5/10,COUNTIF(M339:M341,$AI$1))+MIN(Payline!M$4/10,COUNTIF(M340:M342,$AI$1))+MIN(Payline!M$3/10,COUNTIF(M341:M343,$AI$1)),"")</f>
        <v/>
      </c>
      <c r="AM341" s="43" t="str">
        <f>IF($I341&lt;G$14,MIN(Payline!N$5/10,COUNTIF(N339:N341,$AI$1))+MIN(Payline!N$4/10,COUNTIF(N340:N342,$AI$1))+MIN(Payline!N$3/10,COUNTIF(N341:N343,$AI$1)),"")</f>
        <v/>
      </c>
      <c r="AN341" s="46">
        <v>337</v>
      </c>
      <c r="AO341" s="43" t="str">
        <f>IF($I341&lt;C$14,MIN(Payline!J$5/10,COUNTIF(J339:J341,$AO$1))+MIN(Payline!J$4/10,COUNTIF(J340:J342,$AO$1))+MIN(Payline!J$3/10,COUNTIF(J341:J343,$AO$1)),"")</f>
        <v/>
      </c>
      <c r="AP341" s="43" t="str">
        <f>IF($I341&lt;D$14,MIN(Payline!K$5/10,COUNTIF(K339:K341,$AO$1))+MIN(Payline!K$4/10,COUNTIF(K340:K342,$AO$1))+MIN(Payline!K$3/10,COUNTIF(K341:K343,$AO$1)),"")</f>
        <v/>
      </c>
      <c r="AQ341" s="43" t="str">
        <f>IF($I341&lt;E$14,MIN(Payline!L$5/10,COUNTIF(L339:L341,$AO$1))+MIN(Payline!L$4/10,COUNTIF(L340:L342,$AO$1))+MIN(Payline!L$3/10,COUNTIF(L341:L343,$AO$1)),"")</f>
        <v/>
      </c>
      <c r="AR341" s="43" t="str">
        <f>IF($I341&lt;F$14,MIN(Payline!M$5/10,COUNTIF(M339:M341,$AO$1))+MIN(Payline!M$4/10,COUNTIF(M340:M342,$AO$1))+MIN(Payline!M$3/10,COUNTIF(M341:M343,$AO$1)),"")</f>
        <v/>
      </c>
      <c r="AS341" s="43" t="str">
        <f>IF($I341&lt;G$14,MIN(Payline!N$5/10,COUNTIF(N339:N341,$AO$1))+MIN(Payline!N$4/10,COUNTIF(N340:N342,$AO$1))+MIN(Payline!N$3/10,COUNTIF(N341:N343,$AO$1)),"")</f>
        <v/>
      </c>
      <c r="AT341" s="46">
        <v>337</v>
      </c>
      <c r="AU341" s="43" t="str">
        <f>IF($I341&lt;C$14,MIN(Payline!J$5/10,COUNTIF(J339:J341,$AU$1))+MIN(Payline!J$4/10,COUNTIF(J340:J342,$AU$1))+MIN(Payline!J$3/10,COUNTIF(J341:J343,$AU$1)),"")</f>
        <v/>
      </c>
      <c r="AV341" s="43" t="str">
        <f>IF($I341&lt;D$14,MIN(Payline!K$5/10,COUNTIF(K339:K341,$AU$1))+MIN(Payline!K$4/10,COUNTIF(K340:K342,$AU$1))+MIN(Payline!K$3/10,COUNTIF(K341:K343,$AU$1)),"")</f>
        <v/>
      </c>
      <c r="AW341" s="43" t="str">
        <f>IF($I341&lt;E$14,MIN(Payline!L$5/10,COUNTIF(L339:L341,$AU$1))+MIN(Payline!L$4/10,COUNTIF(L340:L342,$AU$1))+MIN(Payline!L$3/10,COUNTIF(L341:L343,$AU$1)),"")</f>
        <v/>
      </c>
      <c r="AX341" s="43" t="str">
        <f>IF($I341&lt;F$14,MIN(Payline!M$5/10,COUNTIF(M339:M341,$AU$1))+MIN(Payline!M$4/10,COUNTIF(M340:M342,$AU$1))+MIN(Payline!M$3/10,COUNTIF(M341:M343,$AU$1)),"")</f>
        <v/>
      </c>
      <c r="AY341" s="43" t="str">
        <f>IF($I341&lt;G$14,MIN(Payline!N$5/10,COUNTIF(N339:N341,$AU$1))+MIN(Payline!N$4/10,COUNTIF(N340:N342,$AU$1))+MIN(Payline!N$3/10,COUNTIF(N341:N343,$AU$1)),"")</f>
        <v/>
      </c>
      <c r="AZ341" s="46">
        <v>337</v>
      </c>
      <c r="BA341" s="43" t="str">
        <f>IF($I341&lt;C$14,MIN(Payline!J$5/10,COUNTIF(J339:J341,$BA$1))+MIN(Payline!J$4/10,COUNTIF(J340:J342,$BA$1))+MIN(Payline!J$3/10,COUNTIF(J341:J343,$BA$1)),"")</f>
        <v/>
      </c>
      <c r="BB341" s="43" t="str">
        <f>IF($I341&lt;D$14,MIN(Payline!K$5/10,COUNTIF(K339:K341,$BA$1))+MIN(Payline!K$4/10,COUNTIF(K340:K342,$BA$1))+MIN(Payline!K$3/10,COUNTIF(K341:K343,$BA$1)),"")</f>
        <v/>
      </c>
      <c r="BC341" s="43" t="str">
        <f>IF($I341&lt;E$14,MIN(Payline!L$5/10,COUNTIF(L339:L341,$BA$1))+MIN(Payline!L$4/10,COUNTIF(L340:L342,$BA$1))+MIN(Payline!L$3/10,COUNTIF(L341:L343,$BA$1)),"")</f>
        <v/>
      </c>
      <c r="BD341" s="43" t="str">
        <f>IF($I341&lt;F$14,MIN(Payline!M$5/10,COUNTIF(M339:M341,$BA$1))+MIN(Payline!M$4/10,COUNTIF(M340:M342,$BA$1))+MIN(Payline!M$3/10,COUNTIF(M341:M343,$BA$1)),"")</f>
        <v/>
      </c>
      <c r="BE341" s="43" t="str">
        <f>IF($I341&lt;G$14,MIN(Payline!N$5/10,COUNTIF(N339:N341,$BA$1))+MIN(Payline!N$4/10,COUNTIF(N340:N342,$BA$1))+MIN(Payline!N$3/10,COUNTIF(N341:N343,$BA$1)),"")</f>
        <v/>
      </c>
      <c r="BF341" s="46">
        <v>337</v>
      </c>
      <c r="BG341" s="43" t="str">
        <f>IF($I341&lt;C$14,MIN(Payline!J$5/10,COUNTIF(J339:J341,$BG$1))+MIN(Payline!J$4/10,COUNTIF(J340:J342,$BG$1))+MIN(Payline!J$3/10,COUNTIF(J341:J343,$BG$1)),"")</f>
        <v/>
      </c>
      <c r="BH341" s="43" t="str">
        <f>IF($I341&lt;D$14,MIN(Payline!K$5/10,COUNTIF(K339:K341,$BG$1))+MIN(Payline!K$4/10,COUNTIF(K340:K342,$BG$1))+MIN(Payline!K$3/10,COUNTIF(K341:K343,$BG$1)),"")</f>
        <v/>
      </c>
      <c r="BI341" s="43" t="str">
        <f>IF($I341&lt;E$14,MIN(Payline!L$5/10,COUNTIF(L339:L341,$BG$1))+MIN(Payline!L$4/10,COUNTIF(L340:L342,$BG$1))+MIN(Payline!L$3/10,COUNTIF(L341:L343,$BG$1)),"")</f>
        <v/>
      </c>
      <c r="BJ341" s="43" t="str">
        <f>IF($I341&lt;F$14,MIN(Payline!M$5/10,COUNTIF(M339:M341,$BG$1))+MIN(Payline!M$4/10,COUNTIF(M340:M342,$BG$1))+MIN(Payline!M$3/10,COUNTIF(M341:M343,$BG$1)),"")</f>
        <v/>
      </c>
      <c r="BK341" s="43" t="str">
        <f>IF($I341&lt;G$14,MIN(Payline!N$5/10,COUNTIF(N339:N341,$BG$1))+MIN(Payline!N$4/10,COUNTIF(N340:N342,$BG$1))+MIN(Payline!N$3/10,COUNTIF(N341:N343,$BG$1)),"")</f>
        <v/>
      </c>
      <c r="BL341" s="46">
        <v>337</v>
      </c>
      <c r="BM341" s="43" t="str">
        <f>IF($I341&lt;C$14,MIN(Payline!J$5/10,COUNTIF(J339:J341,$BM$1))+MIN(Payline!J$4/10,COUNTIF(J340:J342,$BM$1))+MIN(Payline!J$3/10,COUNTIF(J341:J343,$BM$1)),"")</f>
        <v/>
      </c>
      <c r="BN341" s="43" t="str">
        <f>IF($I341&lt;D$14,MIN(Payline!K$5/10,COUNTIF(K339:K341,$BM$1))+MIN(Payline!K$4/10,COUNTIF(K340:K342,$BM$1))+MIN(Payline!K$3/10,COUNTIF(K341:K343,$BM$1)),"")</f>
        <v/>
      </c>
      <c r="BO341" s="43" t="str">
        <f>IF($I341&lt;E$14,MIN(Payline!L$5/10,COUNTIF(L339:L341,$BM$1))+MIN(Payline!L$4/10,COUNTIF(L340:L342,$BM$1))+MIN(Payline!L$3/10,COUNTIF(L341:L343,$BM$1)),"")</f>
        <v/>
      </c>
      <c r="BP341" s="43" t="str">
        <f>IF($I341&lt;F$14,MIN(Payline!M$5/10,COUNTIF(M339:M341,$BM$1))+MIN(Payline!M$4/10,COUNTIF(M340:M342,$BM$1))+MIN(Payline!M$3/10,COUNTIF(M341:M343,$BM$1)),"")</f>
        <v/>
      </c>
      <c r="BQ341" s="161" t="str">
        <f>IF($I341&lt;G$14,MIN(Payline!N$5/10,COUNTIF(N339:N341,$BM$1))+MIN(Payline!N$4/10,COUNTIF(N340:N342,$BM$1))+MIN(Payline!N$3/10,COUNTIF(N341:N343,$BM$1)),"")</f>
        <v/>
      </c>
    </row>
    <row r="342" spans="9:69">
      <c r="I342" s="84">
        <v>338</v>
      </c>
      <c r="J342" s="83"/>
      <c r="K342" s="83"/>
      <c r="L342" s="83"/>
      <c r="M342" s="83"/>
      <c r="N342" s="83"/>
      <c r="P342" s="46">
        <v>338</v>
      </c>
      <c r="Q342" s="43" t="str">
        <f>IF($I342&lt;C$14,MIN(Payline!J$5/10,COUNTIF(J340:J342,$Q$1))+MIN(Payline!J$4/10,COUNTIF(J341:J343,$Q$1))+MIN(Payline!J$3/10,COUNTIF(J342:J344,$Q$1)),"")</f>
        <v/>
      </c>
      <c r="R342" s="43" t="str">
        <f>IF($I342&lt;D$14,MIN(Payline!K$5/10,COUNTIF(K340:K342,$Q$1))+MIN(Payline!K$4/10,COUNTIF(K341:K343,$Q$1))+MIN(Payline!K$3/10,COUNTIF(K342:K344,$Q$1)),"")</f>
        <v/>
      </c>
      <c r="S342" s="43" t="str">
        <f>IF($I342&lt;E$14,MIN(Payline!L$5/10,COUNTIF(L340:L342,$Q$1))+MIN(Payline!L$4/10,COUNTIF(L341:L343,$Q$1))+MIN(Payline!L$3/10,COUNTIF(L342:L344,$Q$1)),"")</f>
        <v/>
      </c>
      <c r="T342" s="43" t="str">
        <f>IF($I342&lt;F$14,MIN(Payline!M$5/10,COUNTIF(M340:M342,$Q$1))+MIN(Payline!M$4/10,COUNTIF(M341:M343,$Q$1))+MIN(Payline!M$3/10,COUNTIF(M342:M344,$Q$1)),"")</f>
        <v/>
      </c>
      <c r="U342" s="43" t="str">
        <f>IF($I342&lt;G$14,MIN(Payline!N$5/10,COUNTIF(N340:N342,$Q$1))+MIN(Payline!N$4/10,COUNTIF(N341:N343,$Q$1))+MIN(Payline!N$3/10,COUNTIF(N342:N344,$Q$1)),"")</f>
        <v/>
      </c>
      <c r="V342" s="46">
        <v>338</v>
      </c>
      <c r="W342" s="43" t="str">
        <f>IF($I342&lt;C$14,MIN(Payline!J$5/10,COUNTIF(J340:J342,$W$1))+MIN(Payline!J$4/10,COUNTIF(J341:J343,$W$1))+MIN(Payline!J$3/10,COUNTIF(J342:J344,$W$1)),"")</f>
        <v/>
      </c>
      <c r="X342" s="43" t="str">
        <f>IF($I342&lt;D$14,MIN(Payline!K$5/10,COUNTIF(K340:K342,$W$1))+MIN(Payline!K$4/10,COUNTIF(K341:K343,$W$1))+MIN(Payline!K$3/10,COUNTIF(K342:K344,$W$1)),"")</f>
        <v/>
      </c>
      <c r="Y342" s="43" t="str">
        <f>IF($I342&lt;E$14,MIN(Payline!L$5/10,COUNTIF(L340:L342,$W$1))+MIN(Payline!L$4/10,COUNTIF(L341:L343,$W$1))+MIN(Payline!L$3/10,COUNTIF(L342:L344,$W$1)),"")</f>
        <v/>
      </c>
      <c r="Z342" s="43" t="str">
        <f>IF($I342&lt;F$14,MIN(Payline!M$5/10,COUNTIF(M340:M342,$W$1))+MIN(Payline!M$4/10,COUNTIF(M341:M343,$W$1))+MIN(Payline!M$3/10,COUNTIF(M342:M344,$W$1)),"")</f>
        <v/>
      </c>
      <c r="AA342" s="43" t="str">
        <f>IF($I342&lt;G$14,MIN(Payline!N$5/10,COUNTIF(N340:N342,$W$1))+MIN(Payline!N$4/10,COUNTIF(N341:N343,$W$1))+MIN(Payline!N$3/10,COUNTIF(N342:N344,$W$1)),"")</f>
        <v/>
      </c>
      <c r="AB342" s="46">
        <v>338</v>
      </c>
      <c r="AC342" s="43" t="str">
        <f>IF($I342&lt;C$14,MIN(Payline!J$5/10,COUNTIF(J340:J342,$AC$1))+MIN(Payline!J$4/10,COUNTIF(J341:J343,$AC$1))+MIN(Payline!J$3/10,COUNTIF(J342:J344,$AC$1)),"")</f>
        <v/>
      </c>
      <c r="AD342" s="43" t="str">
        <f>IF($I342&lt;D$14,MIN(Payline!K$5/10,COUNTIF(K340:K342,$AC$1))+MIN(Payline!K$4/10,COUNTIF(K341:K343,$AC$1))+MIN(Payline!K$3/10,COUNTIF(K342:K344,$AC$1)),"")</f>
        <v/>
      </c>
      <c r="AE342" s="43" t="str">
        <f>IF($I342&lt;E$14,MIN(Payline!L$5/10,COUNTIF(L340:L342,$AC$1))+MIN(Payline!L$4/10,COUNTIF(L341:L343,$AC$1))+MIN(Payline!L$3/10,COUNTIF(L342:L344,$AC$1)),"")</f>
        <v/>
      </c>
      <c r="AF342" s="43" t="str">
        <f>IF($I342&lt;F$14,MIN(Payline!M$5/10,COUNTIF(M340:M342,$AC$1))+MIN(Payline!M$4/10,COUNTIF(M341:M343,$AC$1))+MIN(Payline!M$3/10,COUNTIF(M342:M344,$AC$1)),"")</f>
        <v/>
      </c>
      <c r="AG342" s="43" t="str">
        <f>IF($I342&lt;G$14,MIN(Payline!N$5/10,COUNTIF(N340:N342,$AC$1))+MIN(Payline!N$4/10,COUNTIF(N341:N343,$AC$1))+MIN(Payline!N$3/10,COUNTIF(N342:N344,$AC$1)),"")</f>
        <v/>
      </c>
      <c r="AH342" s="46">
        <v>338</v>
      </c>
      <c r="AI342" s="43" t="str">
        <f>IF($I342&lt;C$14,MIN(Payline!J$5/10,COUNTIF(J340:J342,$AI$1))+MIN(Payline!J$4/10,COUNTIF(J341:J343,$AI$1))+MIN(Payline!J$3/10,COUNTIF(J342:J344,$AI$1)),"")</f>
        <v/>
      </c>
      <c r="AJ342" s="43" t="str">
        <f>IF($I342&lt;D$14,MIN(Payline!K$5/10,COUNTIF(K340:K342,$AI$1))+MIN(Payline!K$4/10,COUNTIF(K341:K343,$AI$1))+MIN(Payline!K$3/10,COUNTIF(K342:K344,$AI$1)),"")</f>
        <v/>
      </c>
      <c r="AK342" s="43" t="str">
        <f>IF($I342&lt;E$14,MIN(Payline!L$5/10,COUNTIF(L340:L342,$AI$1))+MIN(Payline!L$4/10,COUNTIF(L341:L343,$AI$1))+MIN(Payline!L$3/10,COUNTIF(L342:L344,$AI$1)),"")</f>
        <v/>
      </c>
      <c r="AL342" s="43" t="str">
        <f>IF($I342&lt;F$14,MIN(Payline!M$5/10,COUNTIF(M340:M342,$AI$1))+MIN(Payline!M$4/10,COUNTIF(M341:M343,$AI$1))+MIN(Payline!M$3/10,COUNTIF(M342:M344,$AI$1)),"")</f>
        <v/>
      </c>
      <c r="AM342" s="43" t="str">
        <f>IF($I342&lt;G$14,MIN(Payline!N$5/10,COUNTIF(N340:N342,$AI$1))+MIN(Payline!N$4/10,COUNTIF(N341:N343,$AI$1))+MIN(Payline!N$3/10,COUNTIF(N342:N344,$AI$1)),"")</f>
        <v/>
      </c>
      <c r="AN342" s="46">
        <v>338</v>
      </c>
      <c r="AO342" s="43" t="str">
        <f>IF($I342&lt;C$14,MIN(Payline!J$5/10,COUNTIF(J340:J342,$AO$1))+MIN(Payline!J$4/10,COUNTIF(J341:J343,$AO$1))+MIN(Payline!J$3/10,COUNTIF(J342:J344,$AO$1)),"")</f>
        <v/>
      </c>
      <c r="AP342" s="43" t="str">
        <f>IF($I342&lt;D$14,MIN(Payline!K$5/10,COUNTIF(K340:K342,$AO$1))+MIN(Payline!K$4/10,COUNTIF(K341:K343,$AO$1))+MIN(Payline!K$3/10,COUNTIF(K342:K344,$AO$1)),"")</f>
        <v/>
      </c>
      <c r="AQ342" s="43" t="str">
        <f>IF($I342&lt;E$14,MIN(Payline!L$5/10,COUNTIF(L340:L342,$AO$1))+MIN(Payline!L$4/10,COUNTIF(L341:L343,$AO$1))+MIN(Payline!L$3/10,COUNTIF(L342:L344,$AO$1)),"")</f>
        <v/>
      </c>
      <c r="AR342" s="43" t="str">
        <f>IF($I342&lt;F$14,MIN(Payline!M$5/10,COUNTIF(M340:M342,$AO$1))+MIN(Payline!M$4/10,COUNTIF(M341:M343,$AO$1))+MIN(Payline!M$3/10,COUNTIF(M342:M344,$AO$1)),"")</f>
        <v/>
      </c>
      <c r="AS342" s="43" t="str">
        <f>IF($I342&lt;G$14,MIN(Payline!N$5/10,COUNTIF(N340:N342,$AO$1))+MIN(Payline!N$4/10,COUNTIF(N341:N343,$AO$1))+MIN(Payline!N$3/10,COUNTIF(N342:N344,$AO$1)),"")</f>
        <v/>
      </c>
      <c r="AT342" s="46">
        <v>338</v>
      </c>
      <c r="AU342" s="43" t="str">
        <f>IF($I342&lt;C$14,MIN(Payline!J$5/10,COUNTIF(J340:J342,$AU$1))+MIN(Payline!J$4/10,COUNTIF(J341:J343,$AU$1))+MIN(Payline!J$3/10,COUNTIF(J342:J344,$AU$1)),"")</f>
        <v/>
      </c>
      <c r="AV342" s="43" t="str">
        <f>IF($I342&lt;D$14,MIN(Payline!K$5/10,COUNTIF(K340:K342,$AU$1))+MIN(Payline!K$4/10,COUNTIF(K341:K343,$AU$1))+MIN(Payline!K$3/10,COUNTIF(K342:K344,$AU$1)),"")</f>
        <v/>
      </c>
      <c r="AW342" s="43" t="str">
        <f>IF($I342&lt;E$14,MIN(Payline!L$5/10,COUNTIF(L340:L342,$AU$1))+MIN(Payline!L$4/10,COUNTIF(L341:L343,$AU$1))+MIN(Payline!L$3/10,COUNTIF(L342:L344,$AU$1)),"")</f>
        <v/>
      </c>
      <c r="AX342" s="43" t="str">
        <f>IF($I342&lt;F$14,MIN(Payline!M$5/10,COUNTIF(M340:M342,$AU$1))+MIN(Payline!M$4/10,COUNTIF(M341:M343,$AU$1))+MIN(Payline!M$3/10,COUNTIF(M342:M344,$AU$1)),"")</f>
        <v/>
      </c>
      <c r="AY342" s="43" t="str">
        <f>IF($I342&lt;G$14,MIN(Payline!N$5/10,COUNTIF(N340:N342,$AU$1))+MIN(Payline!N$4/10,COUNTIF(N341:N343,$AU$1))+MIN(Payline!N$3/10,COUNTIF(N342:N344,$AU$1)),"")</f>
        <v/>
      </c>
      <c r="AZ342" s="46">
        <v>338</v>
      </c>
      <c r="BA342" s="43" t="str">
        <f>IF($I342&lt;C$14,MIN(Payline!J$5/10,COUNTIF(J340:J342,$BA$1))+MIN(Payline!J$4/10,COUNTIF(J341:J343,$BA$1))+MIN(Payline!J$3/10,COUNTIF(J342:J344,$BA$1)),"")</f>
        <v/>
      </c>
      <c r="BB342" s="43" t="str">
        <f>IF($I342&lt;D$14,MIN(Payline!K$5/10,COUNTIF(K340:K342,$BA$1))+MIN(Payline!K$4/10,COUNTIF(K341:K343,$BA$1))+MIN(Payline!K$3/10,COUNTIF(K342:K344,$BA$1)),"")</f>
        <v/>
      </c>
      <c r="BC342" s="43" t="str">
        <f>IF($I342&lt;E$14,MIN(Payline!L$5/10,COUNTIF(L340:L342,$BA$1))+MIN(Payline!L$4/10,COUNTIF(L341:L343,$BA$1))+MIN(Payline!L$3/10,COUNTIF(L342:L344,$BA$1)),"")</f>
        <v/>
      </c>
      <c r="BD342" s="43" t="str">
        <f>IF($I342&lt;F$14,MIN(Payline!M$5/10,COUNTIF(M340:M342,$BA$1))+MIN(Payline!M$4/10,COUNTIF(M341:M343,$BA$1))+MIN(Payline!M$3/10,COUNTIF(M342:M344,$BA$1)),"")</f>
        <v/>
      </c>
      <c r="BE342" s="43" t="str">
        <f>IF($I342&lt;G$14,MIN(Payline!N$5/10,COUNTIF(N340:N342,$BA$1))+MIN(Payline!N$4/10,COUNTIF(N341:N343,$BA$1))+MIN(Payline!N$3/10,COUNTIF(N342:N344,$BA$1)),"")</f>
        <v/>
      </c>
      <c r="BF342" s="46">
        <v>338</v>
      </c>
      <c r="BG342" s="43" t="str">
        <f>IF($I342&lt;C$14,MIN(Payline!J$5/10,COUNTIF(J340:J342,$BG$1))+MIN(Payline!J$4/10,COUNTIF(J341:J343,$BG$1))+MIN(Payline!J$3/10,COUNTIF(J342:J344,$BG$1)),"")</f>
        <v/>
      </c>
      <c r="BH342" s="43" t="str">
        <f>IF($I342&lt;D$14,MIN(Payline!K$5/10,COUNTIF(K340:K342,$BG$1))+MIN(Payline!K$4/10,COUNTIF(K341:K343,$BG$1))+MIN(Payline!K$3/10,COUNTIF(K342:K344,$BG$1)),"")</f>
        <v/>
      </c>
      <c r="BI342" s="43" t="str">
        <f>IF($I342&lt;E$14,MIN(Payline!L$5/10,COUNTIF(L340:L342,$BG$1))+MIN(Payline!L$4/10,COUNTIF(L341:L343,$BG$1))+MIN(Payline!L$3/10,COUNTIF(L342:L344,$BG$1)),"")</f>
        <v/>
      </c>
      <c r="BJ342" s="43" t="str">
        <f>IF($I342&lt;F$14,MIN(Payline!M$5/10,COUNTIF(M340:M342,$BG$1))+MIN(Payline!M$4/10,COUNTIF(M341:M343,$BG$1))+MIN(Payline!M$3/10,COUNTIF(M342:M344,$BG$1)),"")</f>
        <v/>
      </c>
      <c r="BK342" s="43" t="str">
        <f>IF($I342&lt;G$14,MIN(Payline!N$5/10,COUNTIF(N340:N342,$BG$1))+MIN(Payline!N$4/10,COUNTIF(N341:N343,$BG$1))+MIN(Payline!N$3/10,COUNTIF(N342:N344,$BG$1)),"")</f>
        <v/>
      </c>
      <c r="BL342" s="46">
        <v>338</v>
      </c>
      <c r="BM342" s="43" t="str">
        <f>IF($I342&lt;C$14,MIN(Payline!J$5/10,COUNTIF(J340:J342,$BM$1))+MIN(Payline!J$4/10,COUNTIF(J341:J343,$BM$1))+MIN(Payline!J$3/10,COUNTIF(J342:J344,$BM$1)),"")</f>
        <v/>
      </c>
      <c r="BN342" s="43" t="str">
        <f>IF($I342&lt;D$14,MIN(Payline!K$5/10,COUNTIF(K340:K342,$BM$1))+MIN(Payline!K$4/10,COUNTIF(K341:K343,$BM$1))+MIN(Payline!K$3/10,COUNTIF(K342:K344,$BM$1)),"")</f>
        <v/>
      </c>
      <c r="BO342" s="43" t="str">
        <f>IF($I342&lt;E$14,MIN(Payline!L$5/10,COUNTIF(L340:L342,$BM$1))+MIN(Payline!L$4/10,COUNTIF(L341:L343,$BM$1))+MIN(Payline!L$3/10,COUNTIF(L342:L344,$BM$1)),"")</f>
        <v/>
      </c>
      <c r="BP342" s="43" t="str">
        <f>IF($I342&lt;F$14,MIN(Payline!M$5/10,COUNTIF(M340:M342,$BM$1))+MIN(Payline!M$4/10,COUNTIF(M341:M343,$BM$1))+MIN(Payline!M$3/10,COUNTIF(M342:M344,$BM$1)),"")</f>
        <v/>
      </c>
      <c r="BQ342" s="161" t="str">
        <f>IF($I342&lt;G$14,MIN(Payline!N$5/10,COUNTIF(N340:N342,$BM$1))+MIN(Payline!N$4/10,COUNTIF(N341:N343,$BM$1))+MIN(Payline!N$3/10,COUNTIF(N342:N344,$BM$1)),"")</f>
        <v/>
      </c>
    </row>
    <row r="343" spans="9:69">
      <c r="I343" s="84">
        <v>339</v>
      </c>
      <c r="J343" s="83"/>
      <c r="K343" s="83"/>
      <c r="L343" s="83"/>
      <c r="M343" s="83"/>
      <c r="N343" s="83"/>
      <c r="P343" s="46">
        <v>339</v>
      </c>
      <c r="Q343" s="43" t="str">
        <f>IF($I343&lt;C$14,MIN(Payline!J$5/10,COUNTIF(J341:J343,$Q$1))+MIN(Payline!J$4/10,COUNTIF(J342:J344,$Q$1))+MIN(Payline!J$3/10,COUNTIF(J343:J345,$Q$1)),"")</f>
        <v/>
      </c>
      <c r="R343" s="43" t="str">
        <f>IF($I343&lt;D$14,MIN(Payline!K$5/10,COUNTIF(K341:K343,$Q$1))+MIN(Payline!K$4/10,COUNTIF(K342:K344,$Q$1))+MIN(Payline!K$3/10,COUNTIF(K343:K345,$Q$1)),"")</f>
        <v/>
      </c>
      <c r="S343" s="43" t="str">
        <f>IF($I343&lt;E$14,MIN(Payline!L$5/10,COUNTIF(L341:L343,$Q$1))+MIN(Payline!L$4/10,COUNTIF(L342:L344,$Q$1))+MIN(Payline!L$3/10,COUNTIF(L343:L345,$Q$1)),"")</f>
        <v/>
      </c>
      <c r="T343" s="43" t="str">
        <f>IF($I343&lt;F$14,MIN(Payline!M$5/10,COUNTIF(M341:M343,$Q$1))+MIN(Payline!M$4/10,COUNTIF(M342:M344,$Q$1))+MIN(Payline!M$3/10,COUNTIF(M343:M345,$Q$1)),"")</f>
        <v/>
      </c>
      <c r="U343" s="43" t="str">
        <f>IF($I343&lt;G$14,MIN(Payline!N$5/10,COUNTIF(N341:N343,$Q$1))+MIN(Payline!N$4/10,COUNTIF(N342:N344,$Q$1))+MIN(Payline!N$3/10,COUNTIF(N343:N345,$Q$1)),"")</f>
        <v/>
      </c>
      <c r="V343" s="46">
        <v>339</v>
      </c>
      <c r="W343" s="43" t="str">
        <f>IF($I343&lt;C$14,MIN(Payline!J$5/10,COUNTIF(J341:J343,$W$1))+MIN(Payline!J$4/10,COUNTIF(J342:J344,$W$1))+MIN(Payline!J$3/10,COUNTIF(J343:J345,$W$1)),"")</f>
        <v/>
      </c>
      <c r="X343" s="43" t="str">
        <f>IF($I343&lt;D$14,MIN(Payline!K$5/10,COUNTIF(K341:K343,$W$1))+MIN(Payline!K$4/10,COUNTIF(K342:K344,$W$1))+MIN(Payline!K$3/10,COUNTIF(K343:K345,$W$1)),"")</f>
        <v/>
      </c>
      <c r="Y343" s="43" t="str">
        <f>IF($I343&lt;E$14,MIN(Payline!L$5/10,COUNTIF(L341:L343,$W$1))+MIN(Payline!L$4/10,COUNTIF(L342:L344,$W$1))+MIN(Payline!L$3/10,COUNTIF(L343:L345,$W$1)),"")</f>
        <v/>
      </c>
      <c r="Z343" s="43" t="str">
        <f>IF($I343&lt;F$14,MIN(Payline!M$5/10,COUNTIF(M341:M343,$W$1))+MIN(Payline!M$4/10,COUNTIF(M342:M344,$W$1))+MIN(Payline!M$3/10,COUNTIF(M343:M345,$W$1)),"")</f>
        <v/>
      </c>
      <c r="AA343" s="43" t="str">
        <f>IF($I343&lt;G$14,MIN(Payline!N$5/10,COUNTIF(N341:N343,$W$1))+MIN(Payline!N$4/10,COUNTIF(N342:N344,$W$1))+MIN(Payline!N$3/10,COUNTIF(N343:N345,$W$1)),"")</f>
        <v/>
      </c>
      <c r="AB343" s="46">
        <v>339</v>
      </c>
      <c r="AC343" s="43" t="str">
        <f>IF($I343&lt;C$14,MIN(Payline!J$5/10,COUNTIF(J341:J343,$AC$1))+MIN(Payline!J$4/10,COUNTIF(J342:J344,$AC$1))+MIN(Payline!J$3/10,COUNTIF(J343:J345,$AC$1)),"")</f>
        <v/>
      </c>
      <c r="AD343" s="43" t="str">
        <f>IF($I343&lt;D$14,MIN(Payline!K$5/10,COUNTIF(K341:K343,$AC$1))+MIN(Payline!K$4/10,COUNTIF(K342:K344,$AC$1))+MIN(Payline!K$3/10,COUNTIF(K343:K345,$AC$1)),"")</f>
        <v/>
      </c>
      <c r="AE343" s="43" t="str">
        <f>IF($I343&lt;E$14,MIN(Payline!L$5/10,COUNTIF(L341:L343,$AC$1))+MIN(Payline!L$4/10,COUNTIF(L342:L344,$AC$1))+MIN(Payline!L$3/10,COUNTIF(L343:L345,$AC$1)),"")</f>
        <v/>
      </c>
      <c r="AF343" s="43" t="str">
        <f>IF($I343&lt;F$14,MIN(Payline!M$5/10,COUNTIF(M341:M343,$AC$1))+MIN(Payline!M$4/10,COUNTIF(M342:M344,$AC$1))+MIN(Payline!M$3/10,COUNTIF(M343:M345,$AC$1)),"")</f>
        <v/>
      </c>
      <c r="AG343" s="43" t="str">
        <f>IF($I343&lt;G$14,MIN(Payline!N$5/10,COUNTIF(N341:N343,$AC$1))+MIN(Payline!N$4/10,COUNTIF(N342:N344,$AC$1))+MIN(Payline!N$3/10,COUNTIF(N343:N345,$AC$1)),"")</f>
        <v/>
      </c>
      <c r="AH343" s="46">
        <v>339</v>
      </c>
      <c r="AI343" s="43" t="str">
        <f>IF($I343&lt;C$14,MIN(Payline!J$5/10,COUNTIF(J341:J343,$AI$1))+MIN(Payline!J$4/10,COUNTIF(J342:J344,$AI$1))+MIN(Payline!J$3/10,COUNTIF(J343:J345,$AI$1)),"")</f>
        <v/>
      </c>
      <c r="AJ343" s="43" t="str">
        <f>IF($I343&lt;D$14,MIN(Payline!K$5/10,COUNTIF(K341:K343,$AI$1))+MIN(Payline!K$4/10,COUNTIF(K342:K344,$AI$1))+MIN(Payline!K$3/10,COUNTIF(K343:K345,$AI$1)),"")</f>
        <v/>
      </c>
      <c r="AK343" s="43" t="str">
        <f>IF($I343&lt;E$14,MIN(Payline!L$5/10,COUNTIF(L341:L343,$AI$1))+MIN(Payline!L$4/10,COUNTIF(L342:L344,$AI$1))+MIN(Payline!L$3/10,COUNTIF(L343:L345,$AI$1)),"")</f>
        <v/>
      </c>
      <c r="AL343" s="43" t="str">
        <f>IF($I343&lt;F$14,MIN(Payline!M$5/10,COUNTIF(M341:M343,$AI$1))+MIN(Payline!M$4/10,COUNTIF(M342:M344,$AI$1))+MIN(Payline!M$3/10,COUNTIF(M343:M345,$AI$1)),"")</f>
        <v/>
      </c>
      <c r="AM343" s="43" t="str">
        <f>IF($I343&lt;G$14,MIN(Payline!N$5/10,COUNTIF(N341:N343,$AI$1))+MIN(Payline!N$4/10,COUNTIF(N342:N344,$AI$1))+MIN(Payline!N$3/10,COUNTIF(N343:N345,$AI$1)),"")</f>
        <v/>
      </c>
      <c r="AN343" s="46">
        <v>339</v>
      </c>
      <c r="AO343" s="43" t="str">
        <f>IF($I343&lt;C$14,MIN(Payline!J$5/10,COUNTIF(J341:J343,$AO$1))+MIN(Payline!J$4/10,COUNTIF(J342:J344,$AO$1))+MIN(Payline!J$3/10,COUNTIF(J343:J345,$AO$1)),"")</f>
        <v/>
      </c>
      <c r="AP343" s="43" t="str">
        <f>IF($I343&lt;D$14,MIN(Payline!K$5/10,COUNTIF(K341:K343,$AO$1))+MIN(Payline!K$4/10,COUNTIF(K342:K344,$AO$1))+MIN(Payline!K$3/10,COUNTIF(K343:K345,$AO$1)),"")</f>
        <v/>
      </c>
      <c r="AQ343" s="43" t="str">
        <f>IF($I343&lt;E$14,MIN(Payline!L$5/10,COUNTIF(L341:L343,$AO$1))+MIN(Payline!L$4/10,COUNTIF(L342:L344,$AO$1))+MIN(Payline!L$3/10,COUNTIF(L343:L345,$AO$1)),"")</f>
        <v/>
      </c>
      <c r="AR343" s="43" t="str">
        <f>IF($I343&lt;F$14,MIN(Payline!M$5/10,COUNTIF(M341:M343,$AO$1))+MIN(Payline!M$4/10,COUNTIF(M342:M344,$AO$1))+MIN(Payline!M$3/10,COUNTIF(M343:M345,$AO$1)),"")</f>
        <v/>
      </c>
      <c r="AS343" s="43" t="str">
        <f>IF($I343&lt;G$14,MIN(Payline!N$5/10,COUNTIF(N341:N343,$AO$1))+MIN(Payline!N$4/10,COUNTIF(N342:N344,$AO$1))+MIN(Payline!N$3/10,COUNTIF(N343:N345,$AO$1)),"")</f>
        <v/>
      </c>
      <c r="AT343" s="46">
        <v>339</v>
      </c>
      <c r="AU343" s="43" t="str">
        <f>IF($I343&lt;C$14,MIN(Payline!J$5/10,COUNTIF(J341:J343,$AU$1))+MIN(Payline!J$4/10,COUNTIF(J342:J344,$AU$1))+MIN(Payline!J$3/10,COUNTIF(J343:J345,$AU$1)),"")</f>
        <v/>
      </c>
      <c r="AV343" s="43" t="str">
        <f>IF($I343&lt;D$14,MIN(Payline!K$5/10,COUNTIF(K341:K343,$AU$1))+MIN(Payline!K$4/10,COUNTIF(K342:K344,$AU$1))+MIN(Payline!K$3/10,COUNTIF(K343:K345,$AU$1)),"")</f>
        <v/>
      </c>
      <c r="AW343" s="43" t="str">
        <f>IF($I343&lt;E$14,MIN(Payline!L$5/10,COUNTIF(L341:L343,$AU$1))+MIN(Payline!L$4/10,COUNTIF(L342:L344,$AU$1))+MIN(Payline!L$3/10,COUNTIF(L343:L345,$AU$1)),"")</f>
        <v/>
      </c>
      <c r="AX343" s="43" t="str">
        <f>IF($I343&lt;F$14,MIN(Payline!M$5/10,COUNTIF(M341:M343,$AU$1))+MIN(Payline!M$4/10,COUNTIF(M342:M344,$AU$1))+MIN(Payline!M$3/10,COUNTIF(M343:M345,$AU$1)),"")</f>
        <v/>
      </c>
      <c r="AY343" s="43" t="str">
        <f>IF($I343&lt;G$14,MIN(Payline!N$5/10,COUNTIF(N341:N343,$AU$1))+MIN(Payline!N$4/10,COUNTIF(N342:N344,$AU$1))+MIN(Payline!N$3/10,COUNTIF(N343:N345,$AU$1)),"")</f>
        <v/>
      </c>
      <c r="AZ343" s="46">
        <v>339</v>
      </c>
      <c r="BA343" s="43" t="str">
        <f>IF($I343&lt;C$14,MIN(Payline!J$5/10,COUNTIF(J341:J343,$BA$1))+MIN(Payline!J$4/10,COUNTIF(J342:J344,$BA$1))+MIN(Payline!J$3/10,COUNTIF(J343:J345,$BA$1)),"")</f>
        <v/>
      </c>
      <c r="BB343" s="43" t="str">
        <f>IF($I343&lt;D$14,MIN(Payline!K$5/10,COUNTIF(K341:K343,$BA$1))+MIN(Payline!K$4/10,COUNTIF(K342:K344,$BA$1))+MIN(Payline!K$3/10,COUNTIF(K343:K345,$BA$1)),"")</f>
        <v/>
      </c>
      <c r="BC343" s="43" t="str">
        <f>IF($I343&lt;E$14,MIN(Payline!L$5/10,COUNTIF(L341:L343,$BA$1))+MIN(Payline!L$4/10,COUNTIF(L342:L344,$BA$1))+MIN(Payline!L$3/10,COUNTIF(L343:L345,$BA$1)),"")</f>
        <v/>
      </c>
      <c r="BD343" s="43" t="str">
        <f>IF($I343&lt;F$14,MIN(Payline!M$5/10,COUNTIF(M341:M343,$BA$1))+MIN(Payline!M$4/10,COUNTIF(M342:M344,$BA$1))+MIN(Payline!M$3/10,COUNTIF(M343:M345,$BA$1)),"")</f>
        <v/>
      </c>
      <c r="BE343" s="43" t="str">
        <f>IF($I343&lt;G$14,MIN(Payline!N$5/10,COUNTIF(N341:N343,$BA$1))+MIN(Payline!N$4/10,COUNTIF(N342:N344,$BA$1))+MIN(Payline!N$3/10,COUNTIF(N343:N345,$BA$1)),"")</f>
        <v/>
      </c>
      <c r="BF343" s="46">
        <v>339</v>
      </c>
      <c r="BG343" s="43" t="str">
        <f>IF($I343&lt;C$14,MIN(Payline!J$5/10,COUNTIF(J341:J343,$BG$1))+MIN(Payline!J$4/10,COUNTIF(J342:J344,$BG$1))+MIN(Payline!J$3/10,COUNTIF(J343:J345,$BG$1)),"")</f>
        <v/>
      </c>
      <c r="BH343" s="43" t="str">
        <f>IF($I343&lt;D$14,MIN(Payline!K$5/10,COUNTIF(K341:K343,$BG$1))+MIN(Payline!K$4/10,COUNTIF(K342:K344,$BG$1))+MIN(Payline!K$3/10,COUNTIF(K343:K345,$BG$1)),"")</f>
        <v/>
      </c>
      <c r="BI343" s="43" t="str">
        <f>IF($I343&lt;E$14,MIN(Payline!L$5/10,COUNTIF(L341:L343,$BG$1))+MIN(Payline!L$4/10,COUNTIF(L342:L344,$BG$1))+MIN(Payline!L$3/10,COUNTIF(L343:L345,$BG$1)),"")</f>
        <v/>
      </c>
      <c r="BJ343" s="43" t="str">
        <f>IF($I343&lt;F$14,MIN(Payline!M$5/10,COUNTIF(M341:M343,$BG$1))+MIN(Payline!M$4/10,COUNTIF(M342:M344,$BG$1))+MIN(Payline!M$3/10,COUNTIF(M343:M345,$BG$1)),"")</f>
        <v/>
      </c>
      <c r="BK343" s="43" t="str">
        <f>IF($I343&lt;G$14,MIN(Payline!N$5/10,COUNTIF(N341:N343,$BG$1))+MIN(Payline!N$4/10,COUNTIF(N342:N344,$BG$1))+MIN(Payline!N$3/10,COUNTIF(N343:N345,$BG$1)),"")</f>
        <v/>
      </c>
      <c r="BL343" s="46">
        <v>339</v>
      </c>
      <c r="BM343" s="43" t="str">
        <f>IF($I343&lt;C$14,MIN(Payline!J$5/10,COUNTIF(J341:J343,$BM$1))+MIN(Payline!J$4/10,COUNTIF(J342:J344,$BM$1))+MIN(Payline!J$3/10,COUNTIF(J343:J345,$BM$1)),"")</f>
        <v/>
      </c>
      <c r="BN343" s="43" t="str">
        <f>IF($I343&lt;D$14,MIN(Payline!K$5/10,COUNTIF(K341:K343,$BM$1))+MIN(Payline!K$4/10,COUNTIF(K342:K344,$BM$1))+MIN(Payline!K$3/10,COUNTIF(K343:K345,$BM$1)),"")</f>
        <v/>
      </c>
      <c r="BO343" s="43" t="str">
        <f>IF($I343&lt;E$14,MIN(Payline!L$5/10,COUNTIF(L341:L343,$BM$1))+MIN(Payline!L$4/10,COUNTIF(L342:L344,$BM$1))+MIN(Payline!L$3/10,COUNTIF(L343:L345,$BM$1)),"")</f>
        <v/>
      </c>
      <c r="BP343" s="43" t="str">
        <f>IF($I343&lt;F$14,MIN(Payline!M$5/10,COUNTIF(M341:M343,$BM$1))+MIN(Payline!M$4/10,COUNTIF(M342:M344,$BM$1))+MIN(Payline!M$3/10,COUNTIF(M343:M345,$BM$1)),"")</f>
        <v/>
      </c>
      <c r="BQ343" s="161" t="str">
        <f>IF($I343&lt;G$14,MIN(Payline!N$5/10,COUNTIF(N341:N343,$BM$1))+MIN(Payline!N$4/10,COUNTIF(N342:N344,$BM$1))+MIN(Payline!N$3/10,COUNTIF(N343:N345,$BM$1)),"")</f>
        <v/>
      </c>
    </row>
    <row r="344" spans="9:69">
      <c r="I344" s="84">
        <v>340</v>
      </c>
      <c r="J344" s="83"/>
      <c r="K344" s="83"/>
      <c r="L344" s="83"/>
      <c r="M344" s="83"/>
      <c r="N344" s="83"/>
      <c r="P344" s="46">
        <v>340</v>
      </c>
      <c r="Q344" s="43" t="str">
        <f>IF($I344&lt;C$14,MIN(Payline!J$5/10,COUNTIF(J342:J344,$Q$1))+MIN(Payline!J$4/10,COUNTIF(J343:J345,$Q$1))+MIN(Payline!J$3/10,COUNTIF(J344:J346,$Q$1)),"")</f>
        <v/>
      </c>
      <c r="R344" s="43" t="str">
        <f>IF($I344&lt;D$14,MIN(Payline!K$5/10,COUNTIF(K342:K344,$Q$1))+MIN(Payline!K$4/10,COUNTIF(K343:K345,$Q$1))+MIN(Payline!K$3/10,COUNTIF(K344:K346,$Q$1)),"")</f>
        <v/>
      </c>
      <c r="S344" s="43" t="str">
        <f>IF($I344&lt;E$14,MIN(Payline!L$5/10,COUNTIF(L342:L344,$Q$1))+MIN(Payline!L$4/10,COUNTIF(L343:L345,$Q$1))+MIN(Payline!L$3/10,COUNTIF(L344:L346,$Q$1)),"")</f>
        <v/>
      </c>
      <c r="T344" s="43" t="str">
        <f>IF($I344&lt;F$14,MIN(Payline!M$5/10,COUNTIF(M342:M344,$Q$1))+MIN(Payline!M$4/10,COUNTIF(M343:M345,$Q$1))+MIN(Payline!M$3/10,COUNTIF(M344:M346,$Q$1)),"")</f>
        <v/>
      </c>
      <c r="U344" s="43" t="str">
        <f>IF($I344&lt;G$14,MIN(Payline!N$5/10,COUNTIF(N342:N344,$Q$1))+MIN(Payline!N$4/10,COUNTIF(N343:N345,$Q$1))+MIN(Payline!N$3/10,COUNTIF(N344:N346,$Q$1)),"")</f>
        <v/>
      </c>
      <c r="V344" s="46">
        <v>340</v>
      </c>
      <c r="W344" s="43" t="str">
        <f>IF($I344&lt;C$14,MIN(Payline!J$5/10,COUNTIF(J342:J344,$W$1))+MIN(Payline!J$4/10,COUNTIF(J343:J345,$W$1))+MIN(Payline!J$3/10,COUNTIF(J344:J346,$W$1)),"")</f>
        <v/>
      </c>
      <c r="X344" s="43" t="str">
        <f>IF($I344&lt;D$14,MIN(Payline!K$5/10,COUNTIF(K342:K344,$W$1))+MIN(Payline!K$4/10,COUNTIF(K343:K345,$W$1))+MIN(Payline!K$3/10,COUNTIF(K344:K346,$W$1)),"")</f>
        <v/>
      </c>
      <c r="Y344" s="43" t="str">
        <f>IF($I344&lt;E$14,MIN(Payline!L$5/10,COUNTIF(L342:L344,$W$1))+MIN(Payline!L$4/10,COUNTIF(L343:L345,$W$1))+MIN(Payline!L$3/10,COUNTIF(L344:L346,$W$1)),"")</f>
        <v/>
      </c>
      <c r="Z344" s="43" t="str">
        <f>IF($I344&lt;F$14,MIN(Payline!M$5/10,COUNTIF(M342:M344,$W$1))+MIN(Payline!M$4/10,COUNTIF(M343:M345,$W$1))+MIN(Payline!M$3/10,COUNTIF(M344:M346,$W$1)),"")</f>
        <v/>
      </c>
      <c r="AA344" s="43" t="str">
        <f>IF($I344&lt;G$14,MIN(Payline!N$5/10,COUNTIF(N342:N344,$W$1))+MIN(Payline!N$4/10,COUNTIF(N343:N345,$W$1))+MIN(Payline!N$3/10,COUNTIF(N344:N346,$W$1)),"")</f>
        <v/>
      </c>
      <c r="AB344" s="46">
        <v>340</v>
      </c>
      <c r="AC344" s="43" t="str">
        <f>IF($I344&lt;C$14,MIN(Payline!J$5/10,COUNTIF(J342:J344,$AC$1))+MIN(Payline!J$4/10,COUNTIF(J343:J345,$AC$1))+MIN(Payline!J$3/10,COUNTIF(J344:J346,$AC$1)),"")</f>
        <v/>
      </c>
      <c r="AD344" s="43" t="str">
        <f>IF($I344&lt;D$14,MIN(Payline!K$5/10,COUNTIF(K342:K344,$AC$1))+MIN(Payline!K$4/10,COUNTIF(K343:K345,$AC$1))+MIN(Payline!K$3/10,COUNTIF(K344:K346,$AC$1)),"")</f>
        <v/>
      </c>
      <c r="AE344" s="43" t="str">
        <f>IF($I344&lt;E$14,MIN(Payline!L$5/10,COUNTIF(L342:L344,$AC$1))+MIN(Payline!L$4/10,COUNTIF(L343:L345,$AC$1))+MIN(Payline!L$3/10,COUNTIF(L344:L346,$AC$1)),"")</f>
        <v/>
      </c>
      <c r="AF344" s="43" t="str">
        <f>IF($I344&lt;F$14,MIN(Payline!M$5/10,COUNTIF(M342:M344,$AC$1))+MIN(Payline!M$4/10,COUNTIF(M343:M345,$AC$1))+MIN(Payline!M$3/10,COUNTIF(M344:M346,$AC$1)),"")</f>
        <v/>
      </c>
      <c r="AG344" s="43" t="str">
        <f>IF($I344&lt;G$14,MIN(Payline!N$5/10,COUNTIF(N342:N344,$AC$1))+MIN(Payline!N$4/10,COUNTIF(N343:N345,$AC$1))+MIN(Payline!N$3/10,COUNTIF(N344:N346,$AC$1)),"")</f>
        <v/>
      </c>
      <c r="AH344" s="46">
        <v>340</v>
      </c>
      <c r="AI344" s="43" t="str">
        <f>IF($I344&lt;C$14,MIN(Payline!J$5/10,COUNTIF(J342:J344,$AI$1))+MIN(Payline!J$4/10,COUNTIF(J343:J345,$AI$1))+MIN(Payline!J$3/10,COUNTIF(J344:J346,$AI$1)),"")</f>
        <v/>
      </c>
      <c r="AJ344" s="43" t="str">
        <f>IF($I344&lt;D$14,MIN(Payline!K$5/10,COUNTIF(K342:K344,$AI$1))+MIN(Payline!K$4/10,COUNTIF(K343:K345,$AI$1))+MIN(Payline!K$3/10,COUNTIF(K344:K346,$AI$1)),"")</f>
        <v/>
      </c>
      <c r="AK344" s="43" t="str">
        <f>IF($I344&lt;E$14,MIN(Payline!L$5/10,COUNTIF(L342:L344,$AI$1))+MIN(Payline!L$4/10,COUNTIF(L343:L345,$AI$1))+MIN(Payline!L$3/10,COUNTIF(L344:L346,$AI$1)),"")</f>
        <v/>
      </c>
      <c r="AL344" s="43" t="str">
        <f>IF($I344&lt;F$14,MIN(Payline!M$5/10,COUNTIF(M342:M344,$AI$1))+MIN(Payline!M$4/10,COUNTIF(M343:M345,$AI$1))+MIN(Payline!M$3/10,COUNTIF(M344:M346,$AI$1)),"")</f>
        <v/>
      </c>
      <c r="AM344" s="43" t="str">
        <f>IF($I344&lt;G$14,MIN(Payline!N$5/10,COUNTIF(N342:N344,$AI$1))+MIN(Payline!N$4/10,COUNTIF(N343:N345,$AI$1))+MIN(Payline!N$3/10,COUNTIF(N344:N346,$AI$1)),"")</f>
        <v/>
      </c>
      <c r="AN344" s="46">
        <v>340</v>
      </c>
      <c r="AO344" s="43" t="str">
        <f>IF($I344&lt;C$14,MIN(Payline!J$5/10,COUNTIF(J342:J344,$AO$1))+MIN(Payline!J$4/10,COUNTIF(J343:J345,$AO$1))+MIN(Payline!J$3/10,COUNTIF(J344:J346,$AO$1)),"")</f>
        <v/>
      </c>
      <c r="AP344" s="43" t="str">
        <f>IF($I344&lt;D$14,MIN(Payline!K$5/10,COUNTIF(K342:K344,$AO$1))+MIN(Payline!K$4/10,COUNTIF(K343:K345,$AO$1))+MIN(Payline!K$3/10,COUNTIF(K344:K346,$AO$1)),"")</f>
        <v/>
      </c>
      <c r="AQ344" s="43" t="str">
        <f>IF($I344&lt;E$14,MIN(Payline!L$5/10,COUNTIF(L342:L344,$AO$1))+MIN(Payline!L$4/10,COUNTIF(L343:L345,$AO$1))+MIN(Payline!L$3/10,COUNTIF(L344:L346,$AO$1)),"")</f>
        <v/>
      </c>
      <c r="AR344" s="43" t="str">
        <f>IF($I344&lt;F$14,MIN(Payline!M$5/10,COUNTIF(M342:M344,$AO$1))+MIN(Payline!M$4/10,COUNTIF(M343:M345,$AO$1))+MIN(Payline!M$3/10,COUNTIF(M344:M346,$AO$1)),"")</f>
        <v/>
      </c>
      <c r="AS344" s="43" t="str">
        <f>IF($I344&lt;G$14,MIN(Payline!N$5/10,COUNTIF(N342:N344,$AO$1))+MIN(Payline!N$4/10,COUNTIF(N343:N345,$AO$1))+MIN(Payline!N$3/10,COUNTIF(N344:N346,$AO$1)),"")</f>
        <v/>
      </c>
      <c r="AT344" s="46">
        <v>340</v>
      </c>
      <c r="AU344" s="43" t="str">
        <f>IF($I344&lt;C$14,MIN(Payline!J$5/10,COUNTIF(J342:J344,$AU$1))+MIN(Payline!J$4/10,COUNTIF(J343:J345,$AU$1))+MIN(Payline!J$3/10,COUNTIF(J344:J346,$AU$1)),"")</f>
        <v/>
      </c>
      <c r="AV344" s="43" t="str">
        <f>IF($I344&lt;D$14,MIN(Payline!K$5/10,COUNTIF(K342:K344,$AU$1))+MIN(Payline!K$4/10,COUNTIF(K343:K345,$AU$1))+MIN(Payline!K$3/10,COUNTIF(K344:K346,$AU$1)),"")</f>
        <v/>
      </c>
      <c r="AW344" s="43" t="str">
        <f>IF($I344&lt;E$14,MIN(Payline!L$5/10,COUNTIF(L342:L344,$AU$1))+MIN(Payline!L$4/10,COUNTIF(L343:L345,$AU$1))+MIN(Payline!L$3/10,COUNTIF(L344:L346,$AU$1)),"")</f>
        <v/>
      </c>
      <c r="AX344" s="43" t="str">
        <f>IF($I344&lt;F$14,MIN(Payline!M$5/10,COUNTIF(M342:M344,$AU$1))+MIN(Payline!M$4/10,COUNTIF(M343:M345,$AU$1))+MIN(Payline!M$3/10,COUNTIF(M344:M346,$AU$1)),"")</f>
        <v/>
      </c>
      <c r="AY344" s="43" t="str">
        <f>IF($I344&lt;G$14,MIN(Payline!N$5/10,COUNTIF(N342:N344,$AU$1))+MIN(Payline!N$4/10,COUNTIF(N343:N345,$AU$1))+MIN(Payline!N$3/10,COUNTIF(N344:N346,$AU$1)),"")</f>
        <v/>
      </c>
      <c r="AZ344" s="46">
        <v>340</v>
      </c>
      <c r="BA344" s="43" t="str">
        <f>IF($I344&lt;C$14,MIN(Payline!J$5/10,COUNTIF(J342:J344,$BA$1))+MIN(Payline!J$4/10,COUNTIF(J343:J345,$BA$1))+MIN(Payline!J$3/10,COUNTIF(J344:J346,$BA$1)),"")</f>
        <v/>
      </c>
      <c r="BB344" s="43" t="str">
        <f>IF($I344&lt;D$14,MIN(Payline!K$5/10,COUNTIF(K342:K344,$BA$1))+MIN(Payline!K$4/10,COUNTIF(K343:K345,$BA$1))+MIN(Payline!K$3/10,COUNTIF(K344:K346,$BA$1)),"")</f>
        <v/>
      </c>
      <c r="BC344" s="43" t="str">
        <f>IF($I344&lt;E$14,MIN(Payline!L$5/10,COUNTIF(L342:L344,$BA$1))+MIN(Payline!L$4/10,COUNTIF(L343:L345,$BA$1))+MIN(Payline!L$3/10,COUNTIF(L344:L346,$BA$1)),"")</f>
        <v/>
      </c>
      <c r="BD344" s="43" t="str">
        <f>IF($I344&lt;F$14,MIN(Payline!M$5/10,COUNTIF(M342:M344,$BA$1))+MIN(Payline!M$4/10,COUNTIF(M343:M345,$BA$1))+MIN(Payline!M$3/10,COUNTIF(M344:M346,$BA$1)),"")</f>
        <v/>
      </c>
      <c r="BE344" s="43" t="str">
        <f>IF($I344&lt;G$14,MIN(Payline!N$5/10,COUNTIF(N342:N344,$BA$1))+MIN(Payline!N$4/10,COUNTIF(N343:N345,$BA$1))+MIN(Payline!N$3/10,COUNTIF(N344:N346,$BA$1)),"")</f>
        <v/>
      </c>
      <c r="BF344" s="46">
        <v>340</v>
      </c>
      <c r="BG344" s="43" t="str">
        <f>IF($I344&lt;C$14,MIN(Payline!J$5/10,COUNTIF(J342:J344,$BG$1))+MIN(Payline!J$4/10,COUNTIF(J343:J345,$BG$1))+MIN(Payline!J$3/10,COUNTIF(J344:J346,$BG$1)),"")</f>
        <v/>
      </c>
      <c r="BH344" s="43" t="str">
        <f>IF($I344&lt;D$14,MIN(Payline!K$5/10,COUNTIF(K342:K344,$BG$1))+MIN(Payline!K$4/10,COUNTIF(K343:K345,$BG$1))+MIN(Payline!K$3/10,COUNTIF(K344:K346,$BG$1)),"")</f>
        <v/>
      </c>
      <c r="BI344" s="43" t="str">
        <f>IF($I344&lt;E$14,MIN(Payline!L$5/10,COUNTIF(L342:L344,$BG$1))+MIN(Payline!L$4/10,COUNTIF(L343:L345,$BG$1))+MIN(Payline!L$3/10,COUNTIF(L344:L346,$BG$1)),"")</f>
        <v/>
      </c>
      <c r="BJ344" s="43" t="str">
        <f>IF($I344&lt;F$14,MIN(Payline!M$5/10,COUNTIF(M342:M344,$BG$1))+MIN(Payline!M$4/10,COUNTIF(M343:M345,$BG$1))+MIN(Payline!M$3/10,COUNTIF(M344:M346,$BG$1)),"")</f>
        <v/>
      </c>
      <c r="BK344" s="43" t="str">
        <f>IF($I344&lt;G$14,MIN(Payline!N$5/10,COUNTIF(N342:N344,$BG$1))+MIN(Payline!N$4/10,COUNTIF(N343:N345,$BG$1))+MIN(Payline!N$3/10,COUNTIF(N344:N346,$BG$1)),"")</f>
        <v/>
      </c>
      <c r="BL344" s="46">
        <v>340</v>
      </c>
      <c r="BM344" s="43" t="str">
        <f>IF($I344&lt;C$14,MIN(Payline!J$5/10,COUNTIF(J342:J344,$BM$1))+MIN(Payline!J$4/10,COUNTIF(J343:J345,$BM$1))+MIN(Payline!J$3/10,COUNTIF(J344:J346,$BM$1)),"")</f>
        <v/>
      </c>
      <c r="BN344" s="43" t="str">
        <f>IF($I344&lt;D$14,MIN(Payline!K$5/10,COUNTIF(K342:K344,$BM$1))+MIN(Payline!K$4/10,COUNTIF(K343:K345,$BM$1))+MIN(Payline!K$3/10,COUNTIF(K344:K346,$BM$1)),"")</f>
        <v/>
      </c>
      <c r="BO344" s="43" t="str">
        <f>IF($I344&lt;E$14,MIN(Payline!L$5/10,COUNTIF(L342:L344,$BM$1))+MIN(Payline!L$4/10,COUNTIF(L343:L345,$BM$1))+MIN(Payline!L$3/10,COUNTIF(L344:L346,$BM$1)),"")</f>
        <v/>
      </c>
      <c r="BP344" s="43" t="str">
        <f>IF($I344&lt;F$14,MIN(Payline!M$5/10,COUNTIF(M342:M344,$BM$1))+MIN(Payline!M$4/10,COUNTIF(M343:M345,$BM$1))+MIN(Payline!M$3/10,COUNTIF(M344:M346,$BM$1)),"")</f>
        <v/>
      </c>
      <c r="BQ344" s="161" t="str">
        <f>IF($I344&lt;G$14,MIN(Payline!N$5/10,COUNTIF(N342:N344,$BM$1))+MIN(Payline!N$4/10,COUNTIF(N343:N345,$BM$1))+MIN(Payline!N$3/10,COUNTIF(N344:N346,$BM$1)),"")</f>
        <v/>
      </c>
    </row>
    <row r="345" spans="9:69">
      <c r="I345" s="84">
        <v>341</v>
      </c>
      <c r="J345" s="83"/>
      <c r="K345" s="83"/>
      <c r="L345" s="83"/>
      <c r="M345" s="83"/>
      <c r="N345" s="83"/>
      <c r="P345" s="46">
        <v>341</v>
      </c>
      <c r="Q345" s="43" t="str">
        <f>IF($I345&lt;C$14,MIN(Payline!J$5/10,COUNTIF(J343:J345,$Q$1))+MIN(Payline!J$4/10,COUNTIF(J344:J346,$Q$1))+MIN(Payline!J$3/10,COUNTIF(J345:J347,$Q$1)),"")</f>
        <v/>
      </c>
      <c r="R345" s="43" t="str">
        <f>IF($I345&lt;D$14,MIN(Payline!K$5/10,COUNTIF(K343:K345,$Q$1))+MIN(Payline!K$4/10,COUNTIF(K344:K346,$Q$1))+MIN(Payline!K$3/10,COUNTIF(K345:K347,$Q$1)),"")</f>
        <v/>
      </c>
      <c r="S345" s="43" t="str">
        <f>IF($I345&lt;E$14,MIN(Payline!L$5/10,COUNTIF(L343:L345,$Q$1))+MIN(Payline!L$4/10,COUNTIF(L344:L346,$Q$1))+MIN(Payline!L$3/10,COUNTIF(L345:L347,$Q$1)),"")</f>
        <v/>
      </c>
      <c r="T345" s="43" t="str">
        <f>IF($I345&lt;F$14,MIN(Payline!M$5/10,COUNTIF(M343:M345,$Q$1))+MIN(Payline!M$4/10,COUNTIF(M344:M346,$Q$1))+MIN(Payline!M$3/10,COUNTIF(M345:M347,$Q$1)),"")</f>
        <v/>
      </c>
      <c r="U345" s="43" t="str">
        <f>IF($I345&lt;G$14,MIN(Payline!N$5/10,COUNTIF(N343:N345,$Q$1))+MIN(Payline!N$4/10,COUNTIF(N344:N346,$Q$1))+MIN(Payline!N$3/10,COUNTIF(N345:N347,$Q$1)),"")</f>
        <v/>
      </c>
      <c r="V345" s="46">
        <v>341</v>
      </c>
      <c r="W345" s="43" t="str">
        <f>IF($I345&lt;C$14,MIN(Payline!J$5/10,COUNTIF(J343:J345,$W$1))+MIN(Payline!J$4/10,COUNTIF(J344:J346,$W$1))+MIN(Payline!J$3/10,COUNTIF(J345:J347,$W$1)),"")</f>
        <v/>
      </c>
      <c r="X345" s="43" t="str">
        <f>IF($I345&lt;D$14,MIN(Payline!K$5/10,COUNTIF(K343:K345,$W$1))+MIN(Payline!K$4/10,COUNTIF(K344:K346,$W$1))+MIN(Payline!K$3/10,COUNTIF(K345:K347,$W$1)),"")</f>
        <v/>
      </c>
      <c r="Y345" s="43" t="str">
        <f>IF($I345&lt;E$14,MIN(Payline!L$5/10,COUNTIF(L343:L345,$W$1))+MIN(Payline!L$4/10,COUNTIF(L344:L346,$W$1))+MIN(Payline!L$3/10,COUNTIF(L345:L347,$W$1)),"")</f>
        <v/>
      </c>
      <c r="Z345" s="43" t="str">
        <f>IF($I345&lt;F$14,MIN(Payline!M$5/10,COUNTIF(M343:M345,$W$1))+MIN(Payline!M$4/10,COUNTIF(M344:M346,$W$1))+MIN(Payline!M$3/10,COUNTIF(M345:M347,$W$1)),"")</f>
        <v/>
      </c>
      <c r="AA345" s="43" t="str">
        <f>IF($I345&lt;G$14,MIN(Payline!N$5/10,COUNTIF(N343:N345,$W$1))+MIN(Payline!N$4/10,COUNTIF(N344:N346,$W$1))+MIN(Payline!N$3/10,COUNTIF(N345:N347,$W$1)),"")</f>
        <v/>
      </c>
      <c r="AB345" s="46">
        <v>341</v>
      </c>
      <c r="AC345" s="43" t="str">
        <f>IF($I345&lt;C$14,MIN(Payline!J$5/10,COUNTIF(J343:J345,$AC$1))+MIN(Payline!J$4/10,COUNTIF(J344:J346,$AC$1))+MIN(Payline!J$3/10,COUNTIF(J345:J347,$AC$1)),"")</f>
        <v/>
      </c>
      <c r="AD345" s="43" t="str">
        <f>IF($I345&lt;D$14,MIN(Payline!K$5/10,COUNTIF(K343:K345,$AC$1))+MIN(Payline!K$4/10,COUNTIF(K344:K346,$AC$1))+MIN(Payline!K$3/10,COUNTIF(K345:K347,$AC$1)),"")</f>
        <v/>
      </c>
      <c r="AE345" s="43" t="str">
        <f>IF($I345&lt;E$14,MIN(Payline!L$5/10,COUNTIF(L343:L345,$AC$1))+MIN(Payline!L$4/10,COUNTIF(L344:L346,$AC$1))+MIN(Payline!L$3/10,COUNTIF(L345:L347,$AC$1)),"")</f>
        <v/>
      </c>
      <c r="AF345" s="43" t="str">
        <f>IF($I345&lt;F$14,MIN(Payline!M$5/10,COUNTIF(M343:M345,$AC$1))+MIN(Payline!M$4/10,COUNTIF(M344:M346,$AC$1))+MIN(Payline!M$3/10,COUNTIF(M345:M347,$AC$1)),"")</f>
        <v/>
      </c>
      <c r="AG345" s="43" t="str">
        <f>IF($I345&lt;G$14,MIN(Payline!N$5/10,COUNTIF(N343:N345,$AC$1))+MIN(Payline!N$4/10,COUNTIF(N344:N346,$AC$1))+MIN(Payline!N$3/10,COUNTIF(N345:N347,$AC$1)),"")</f>
        <v/>
      </c>
      <c r="AH345" s="46">
        <v>341</v>
      </c>
      <c r="AI345" s="43" t="str">
        <f>IF($I345&lt;C$14,MIN(Payline!J$5/10,COUNTIF(J343:J345,$AI$1))+MIN(Payline!J$4/10,COUNTIF(J344:J346,$AI$1))+MIN(Payline!J$3/10,COUNTIF(J345:J347,$AI$1)),"")</f>
        <v/>
      </c>
      <c r="AJ345" s="43" t="str">
        <f>IF($I345&lt;D$14,MIN(Payline!K$5/10,COUNTIF(K343:K345,$AI$1))+MIN(Payline!K$4/10,COUNTIF(K344:K346,$AI$1))+MIN(Payline!K$3/10,COUNTIF(K345:K347,$AI$1)),"")</f>
        <v/>
      </c>
      <c r="AK345" s="43" t="str">
        <f>IF($I345&lt;E$14,MIN(Payline!L$5/10,COUNTIF(L343:L345,$AI$1))+MIN(Payline!L$4/10,COUNTIF(L344:L346,$AI$1))+MIN(Payline!L$3/10,COUNTIF(L345:L347,$AI$1)),"")</f>
        <v/>
      </c>
      <c r="AL345" s="43" t="str">
        <f>IF($I345&lt;F$14,MIN(Payline!M$5/10,COUNTIF(M343:M345,$AI$1))+MIN(Payline!M$4/10,COUNTIF(M344:M346,$AI$1))+MIN(Payline!M$3/10,COUNTIF(M345:M347,$AI$1)),"")</f>
        <v/>
      </c>
      <c r="AM345" s="43" t="str">
        <f>IF($I345&lt;G$14,MIN(Payline!N$5/10,COUNTIF(N343:N345,$AI$1))+MIN(Payline!N$4/10,COUNTIF(N344:N346,$AI$1))+MIN(Payline!N$3/10,COUNTIF(N345:N347,$AI$1)),"")</f>
        <v/>
      </c>
      <c r="AN345" s="46">
        <v>341</v>
      </c>
      <c r="AO345" s="43" t="str">
        <f>IF($I345&lt;C$14,MIN(Payline!J$5/10,COUNTIF(J343:J345,$AO$1))+MIN(Payline!J$4/10,COUNTIF(J344:J346,$AO$1))+MIN(Payline!J$3/10,COUNTIF(J345:J347,$AO$1)),"")</f>
        <v/>
      </c>
      <c r="AP345" s="43" t="str">
        <f>IF($I345&lt;D$14,MIN(Payline!K$5/10,COUNTIF(K343:K345,$AO$1))+MIN(Payline!K$4/10,COUNTIF(K344:K346,$AO$1))+MIN(Payline!K$3/10,COUNTIF(K345:K347,$AO$1)),"")</f>
        <v/>
      </c>
      <c r="AQ345" s="43" t="str">
        <f>IF($I345&lt;E$14,MIN(Payline!L$5/10,COUNTIF(L343:L345,$AO$1))+MIN(Payline!L$4/10,COUNTIF(L344:L346,$AO$1))+MIN(Payline!L$3/10,COUNTIF(L345:L347,$AO$1)),"")</f>
        <v/>
      </c>
      <c r="AR345" s="43" t="str">
        <f>IF($I345&lt;F$14,MIN(Payline!M$5/10,COUNTIF(M343:M345,$AO$1))+MIN(Payline!M$4/10,COUNTIF(M344:M346,$AO$1))+MIN(Payline!M$3/10,COUNTIF(M345:M347,$AO$1)),"")</f>
        <v/>
      </c>
      <c r="AS345" s="43" t="str">
        <f>IF($I345&lt;G$14,MIN(Payline!N$5/10,COUNTIF(N343:N345,$AO$1))+MIN(Payline!N$4/10,COUNTIF(N344:N346,$AO$1))+MIN(Payline!N$3/10,COUNTIF(N345:N347,$AO$1)),"")</f>
        <v/>
      </c>
      <c r="AT345" s="46">
        <v>341</v>
      </c>
      <c r="AU345" s="43" t="str">
        <f>IF($I345&lt;C$14,MIN(Payline!J$5/10,COUNTIF(J343:J345,$AU$1))+MIN(Payline!J$4/10,COUNTIF(J344:J346,$AU$1))+MIN(Payline!J$3/10,COUNTIF(J345:J347,$AU$1)),"")</f>
        <v/>
      </c>
      <c r="AV345" s="43" t="str">
        <f>IF($I345&lt;D$14,MIN(Payline!K$5/10,COUNTIF(K343:K345,$AU$1))+MIN(Payline!K$4/10,COUNTIF(K344:K346,$AU$1))+MIN(Payline!K$3/10,COUNTIF(K345:K347,$AU$1)),"")</f>
        <v/>
      </c>
      <c r="AW345" s="43" t="str">
        <f>IF($I345&lt;E$14,MIN(Payline!L$5/10,COUNTIF(L343:L345,$AU$1))+MIN(Payline!L$4/10,COUNTIF(L344:L346,$AU$1))+MIN(Payline!L$3/10,COUNTIF(L345:L347,$AU$1)),"")</f>
        <v/>
      </c>
      <c r="AX345" s="43" t="str">
        <f>IF($I345&lt;F$14,MIN(Payline!M$5/10,COUNTIF(M343:M345,$AU$1))+MIN(Payline!M$4/10,COUNTIF(M344:M346,$AU$1))+MIN(Payline!M$3/10,COUNTIF(M345:M347,$AU$1)),"")</f>
        <v/>
      </c>
      <c r="AY345" s="43" t="str">
        <f>IF($I345&lt;G$14,MIN(Payline!N$5/10,COUNTIF(N343:N345,$AU$1))+MIN(Payline!N$4/10,COUNTIF(N344:N346,$AU$1))+MIN(Payline!N$3/10,COUNTIF(N345:N347,$AU$1)),"")</f>
        <v/>
      </c>
      <c r="AZ345" s="46">
        <v>341</v>
      </c>
      <c r="BA345" s="43" t="str">
        <f>IF($I345&lt;C$14,MIN(Payline!J$5/10,COUNTIF(J343:J345,$BA$1))+MIN(Payline!J$4/10,COUNTIF(J344:J346,$BA$1))+MIN(Payline!J$3/10,COUNTIF(J345:J347,$BA$1)),"")</f>
        <v/>
      </c>
      <c r="BB345" s="43" t="str">
        <f>IF($I345&lt;D$14,MIN(Payline!K$5/10,COUNTIF(K343:K345,$BA$1))+MIN(Payline!K$4/10,COUNTIF(K344:K346,$BA$1))+MIN(Payline!K$3/10,COUNTIF(K345:K347,$BA$1)),"")</f>
        <v/>
      </c>
      <c r="BC345" s="43" t="str">
        <f>IF($I345&lt;E$14,MIN(Payline!L$5/10,COUNTIF(L343:L345,$BA$1))+MIN(Payline!L$4/10,COUNTIF(L344:L346,$BA$1))+MIN(Payline!L$3/10,COUNTIF(L345:L347,$BA$1)),"")</f>
        <v/>
      </c>
      <c r="BD345" s="43" t="str">
        <f>IF($I345&lt;F$14,MIN(Payline!M$5/10,COUNTIF(M343:M345,$BA$1))+MIN(Payline!M$4/10,COUNTIF(M344:M346,$BA$1))+MIN(Payline!M$3/10,COUNTIF(M345:M347,$BA$1)),"")</f>
        <v/>
      </c>
      <c r="BE345" s="43" t="str">
        <f>IF($I345&lt;G$14,MIN(Payline!N$5/10,COUNTIF(N343:N345,$BA$1))+MIN(Payline!N$4/10,COUNTIF(N344:N346,$BA$1))+MIN(Payline!N$3/10,COUNTIF(N345:N347,$BA$1)),"")</f>
        <v/>
      </c>
      <c r="BF345" s="46">
        <v>341</v>
      </c>
      <c r="BG345" s="43" t="str">
        <f>IF($I345&lt;C$14,MIN(Payline!J$5/10,COUNTIF(J343:J345,$BG$1))+MIN(Payline!J$4/10,COUNTIF(J344:J346,$BG$1))+MIN(Payline!J$3/10,COUNTIF(J345:J347,$BG$1)),"")</f>
        <v/>
      </c>
      <c r="BH345" s="43" t="str">
        <f>IF($I345&lt;D$14,MIN(Payline!K$5/10,COUNTIF(K343:K345,$BG$1))+MIN(Payline!K$4/10,COUNTIF(K344:K346,$BG$1))+MIN(Payline!K$3/10,COUNTIF(K345:K347,$BG$1)),"")</f>
        <v/>
      </c>
      <c r="BI345" s="43" t="str">
        <f>IF($I345&lt;E$14,MIN(Payline!L$5/10,COUNTIF(L343:L345,$BG$1))+MIN(Payline!L$4/10,COUNTIF(L344:L346,$BG$1))+MIN(Payline!L$3/10,COUNTIF(L345:L347,$BG$1)),"")</f>
        <v/>
      </c>
      <c r="BJ345" s="43" t="str">
        <f>IF($I345&lt;F$14,MIN(Payline!M$5/10,COUNTIF(M343:M345,$BG$1))+MIN(Payline!M$4/10,COUNTIF(M344:M346,$BG$1))+MIN(Payline!M$3/10,COUNTIF(M345:M347,$BG$1)),"")</f>
        <v/>
      </c>
      <c r="BK345" s="43" t="str">
        <f>IF($I345&lt;G$14,MIN(Payline!N$5/10,COUNTIF(N343:N345,$BG$1))+MIN(Payline!N$4/10,COUNTIF(N344:N346,$BG$1))+MIN(Payline!N$3/10,COUNTIF(N345:N347,$BG$1)),"")</f>
        <v/>
      </c>
      <c r="BL345" s="46">
        <v>341</v>
      </c>
      <c r="BM345" s="43" t="str">
        <f>IF($I345&lt;C$14,MIN(Payline!J$5/10,COUNTIF(J343:J345,$BM$1))+MIN(Payline!J$4/10,COUNTIF(J344:J346,$BM$1))+MIN(Payline!J$3/10,COUNTIF(J345:J347,$BM$1)),"")</f>
        <v/>
      </c>
      <c r="BN345" s="43" t="str">
        <f>IF($I345&lt;D$14,MIN(Payline!K$5/10,COUNTIF(K343:K345,$BM$1))+MIN(Payline!K$4/10,COUNTIF(K344:K346,$BM$1))+MIN(Payline!K$3/10,COUNTIF(K345:K347,$BM$1)),"")</f>
        <v/>
      </c>
      <c r="BO345" s="43" t="str">
        <f>IF($I345&lt;E$14,MIN(Payline!L$5/10,COUNTIF(L343:L345,$BM$1))+MIN(Payline!L$4/10,COUNTIF(L344:L346,$BM$1))+MIN(Payline!L$3/10,COUNTIF(L345:L347,$BM$1)),"")</f>
        <v/>
      </c>
      <c r="BP345" s="43" t="str">
        <f>IF($I345&lt;F$14,MIN(Payline!M$5/10,COUNTIF(M343:M345,$BM$1))+MIN(Payline!M$4/10,COUNTIF(M344:M346,$BM$1))+MIN(Payline!M$3/10,COUNTIF(M345:M347,$BM$1)),"")</f>
        <v/>
      </c>
      <c r="BQ345" s="161" t="str">
        <f>IF($I345&lt;G$14,MIN(Payline!N$5/10,COUNTIF(N343:N345,$BM$1))+MIN(Payline!N$4/10,COUNTIF(N344:N346,$BM$1))+MIN(Payline!N$3/10,COUNTIF(N345:N347,$BM$1)),"")</f>
        <v/>
      </c>
    </row>
    <row r="346" spans="9:69">
      <c r="I346" s="84">
        <v>342</v>
      </c>
      <c r="J346" s="83"/>
      <c r="K346" s="83"/>
      <c r="L346" s="83"/>
      <c r="M346" s="83"/>
      <c r="N346" s="83"/>
      <c r="P346" s="46">
        <v>342</v>
      </c>
      <c r="Q346" s="43" t="str">
        <f>IF($I346&lt;C$14,MIN(Payline!J$5/10,COUNTIF(J344:J346,$Q$1))+MIN(Payline!J$4/10,COUNTIF(J345:J347,$Q$1))+MIN(Payline!J$3/10,COUNTIF(J346:J348,$Q$1)),"")</f>
        <v/>
      </c>
      <c r="R346" s="43" t="str">
        <f>IF($I346&lt;D$14,MIN(Payline!K$5/10,COUNTIF(K344:K346,$Q$1))+MIN(Payline!K$4/10,COUNTIF(K345:K347,$Q$1))+MIN(Payline!K$3/10,COUNTIF(K346:K348,$Q$1)),"")</f>
        <v/>
      </c>
      <c r="S346" s="43" t="str">
        <f>IF($I346&lt;E$14,MIN(Payline!L$5/10,COUNTIF(L344:L346,$Q$1))+MIN(Payline!L$4/10,COUNTIF(L345:L347,$Q$1))+MIN(Payline!L$3/10,COUNTIF(L346:L348,$Q$1)),"")</f>
        <v/>
      </c>
      <c r="T346" s="43" t="str">
        <f>IF($I346&lt;F$14,MIN(Payline!M$5/10,COUNTIF(M344:M346,$Q$1))+MIN(Payline!M$4/10,COUNTIF(M345:M347,$Q$1))+MIN(Payline!M$3/10,COUNTIF(M346:M348,$Q$1)),"")</f>
        <v/>
      </c>
      <c r="U346" s="43" t="str">
        <f>IF($I346&lt;G$14,MIN(Payline!N$5/10,COUNTIF(N344:N346,$Q$1))+MIN(Payline!N$4/10,COUNTIF(N345:N347,$Q$1))+MIN(Payline!N$3/10,COUNTIF(N346:N348,$Q$1)),"")</f>
        <v/>
      </c>
      <c r="V346" s="46">
        <v>342</v>
      </c>
      <c r="W346" s="43" t="str">
        <f>IF($I346&lt;C$14,MIN(Payline!J$5/10,COUNTIF(J344:J346,$W$1))+MIN(Payline!J$4/10,COUNTIF(J345:J347,$W$1))+MIN(Payline!J$3/10,COUNTIF(J346:J348,$W$1)),"")</f>
        <v/>
      </c>
      <c r="X346" s="43" t="str">
        <f>IF($I346&lt;D$14,MIN(Payline!K$5/10,COUNTIF(K344:K346,$W$1))+MIN(Payline!K$4/10,COUNTIF(K345:K347,$W$1))+MIN(Payline!K$3/10,COUNTIF(K346:K348,$W$1)),"")</f>
        <v/>
      </c>
      <c r="Y346" s="43" t="str">
        <f>IF($I346&lt;E$14,MIN(Payline!L$5/10,COUNTIF(L344:L346,$W$1))+MIN(Payline!L$4/10,COUNTIF(L345:L347,$W$1))+MIN(Payline!L$3/10,COUNTIF(L346:L348,$W$1)),"")</f>
        <v/>
      </c>
      <c r="Z346" s="43" t="str">
        <f>IF($I346&lt;F$14,MIN(Payline!M$5/10,COUNTIF(M344:M346,$W$1))+MIN(Payline!M$4/10,COUNTIF(M345:M347,$W$1))+MIN(Payline!M$3/10,COUNTIF(M346:M348,$W$1)),"")</f>
        <v/>
      </c>
      <c r="AA346" s="43" t="str">
        <f>IF($I346&lt;G$14,MIN(Payline!N$5/10,COUNTIF(N344:N346,$W$1))+MIN(Payline!N$4/10,COUNTIF(N345:N347,$W$1))+MIN(Payline!N$3/10,COUNTIF(N346:N348,$W$1)),"")</f>
        <v/>
      </c>
      <c r="AB346" s="46">
        <v>342</v>
      </c>
      <c r="AC346" s="43" t="str">
        <f>IF($I346&lt;C$14,MIN(Payline!J$5/10,COUNTIF(J344:J346,$AC$1))+MIN(Payline!J$4/10,COUNTIF(J345:J347,$AC$1))+MIN(Payline!J$3/10,COUNTIF(J346:J348,$AC$1)),"")</f>
        <v/>
      </c>
      <c r="AD346" s="43" t="str">
        <f>IF($I346&lt;D$14,MIN(Payline!K$5/10,COUNTIF(K344:K346,$AC$1))+MIN(Payline!K$4/10,COUNTIF(K345:K347,$AC$1))+MIN(Payline!K$3/10,COUNTIF(K346:K348,$AC$1)),"")</f>
        <v/>
      </c>
      <c r="AE346" s="43" t="str">
        <f>IF($I346&lt;E$14,MIN(Payline!L$5/10,COUNTIF(L344:L346,$AC$1))+MIN(Payline!L$4/10,COUNTIF(L345:L347,$AC$1))+MIN(Payline!L$3/10,COUNTIF(L346:L348,$AC$1)),"")</f>
        <v/>
      </c>
      <c r="AF346" s="43" t="str">
        <f>IF($I346&lt;F$14,MIN(Payline!M$5/10,COUNTIF(M344:M346,$AC$1))+MIN(Payline!M$4/10,COUNTIF(M345:M347,$AC$1))+MIN(Payline!M$3/10,COUNTIF(M346:M348,$AC$1)),"")</f>
        <v/>
      </c>
      <c r="AG346" s="43" t="str">
        <f>IF($I346&lt;G$14,MIN(Payline!N$5/10,COUNTIF(N344:N346,$AC$1))+MIN(Payline!N$4/10,COUNTIF(N345:N347,$AC$1))+MIN(Payline!N$3/10,COUNTIF(N346:N348,$AC$1)),"")</f>
        <v/>
      </c>
      <c r="AH346" s="46">
        <v>342</v>
      </c>
      <c r="AI346" s="43" t="str">
        <f>IF($I346&lt;C$14,MIN(Payline!J$5/10,COUNTIF(J344:J346,$AI$1))+MIN(Payline!J$4/10,COUNTIF(J345:J347,$AI$1))+MIN(Payline!J$3/10,COUNTIF(J346:J348,$AI$1)),"")</f>
        <v/>
      </c>
      <c r="AJ346" s="43" t="str">
        <f>IF($I346&lt;D$14,MIN(Payline!K$5/10,COUNTIF(K344:K346,$AI$1))+MIN(Payline!K$4/10,COUNTIF(K345:K347,$AI$1))+MIN(Payline!K$3/10,COUNTIF(K346:K348,$AI$1)),"")</f>
        <v/>
      </c>
      <c r="AK346" s="43" t="str">
        <f>IF($I346&lt;E$14,MIN(Payline!L$5/10,COUNTIF(L344:L346,$AI$1))+MIN(Payline!L$4/10,COUNTIF(L345:L347,$AI$1))+MIN(Payline!L$3/10,COUNTIF(L346:L348,$AI$1)),"")</f>
        <v/>
      </c>
      <c r="AL346" s="43" t="str">
        <f>IF($I346&lt;F$14,MIN(Payline!M$5/10,COUNTIF(M344:M346,$AI$1))+MIN(Payline!M$4/10,COUNTIF(M345:M347,$AI$1))+MIN(Payline!M$3/10,COUNTIF(M346:M348,$AI$1)),"")</f>
        <v/>
      </c>
      <c r="AM346" s="43" t="str">
        <f>IF($I346&lt;G$14,MIN(Payline!N$5/10,COUNTIF(N344:N346,$AI$1))+MIN(Payline!N$4/10,COUNTIF(N345:N347,$AI$1))+MIN(Payline!N$3/10,COUNTIF(N346:N348,$AI$1)),"")</f>
        <v/>
      </c>
      <c r="AN346" s="46">
        <v>342</v>
      </c>
      <c r="AO346" s="43" t="str">
        <f>IF($I346&lt;C$14,MIN(Payline!J$5/10,COUNTIF(J344:J346,$AO$1))+MIN(Payline!J$4/10,COUNTIF(J345:J347,$AO$1))+MIN(Payline!J$3/10,COUNTIF(J346:J348,$AO$1)),"")</f>
        <v/>
      </c>
      <c r="AP346" s="43" t="str">
        <f>IF($I346&lt;D$14,MIN(Payline!K$5/10,COUNTIF(K344:K346,$AO$1))+MIN(Payline!K$4/10,COUNTIF(K345:K347,$AO$1))+MIN(Payline!K$3/10,COUNTIF(K346:K348,$AO$1)),"")</f>
        <v/>
      </c>
      <c r="AQ346" s="43" t="str">
        <f>IF($I346&lt;E$14,MIN(Payline!L$5/10,COUNTIF(L344:L346,$AO$1))+MIN(Payline!L$4/10,COUNTIF(L345:L347,$AO$1))+MIN(Payline!L$3/10,COUNTIF(L346:L348,$AO$1)),"")</f>
        <v/>
      </c>
      <c r="AR346" s="43" t="str">
        <f>IF($I346&lt;F$14,MIN(Payline!M$5/10,COUNTIF(M344:M346,$AO$1))+MIN(Payline!M$4/10,COUNTIF(M345:M347,$AO$1))+MIN(Payline!M$3/10,COUNTIF(M346:M348,$AO$1)),"")</f>
        <v/>
      </c>
      <c r="AS346" s="43" t="str">
        <f>IF($I346&lt;G$14,MIN(Payline!N$5/10,COUNTIF(N344:N346,$AO$1))+MIN(Payline!N$4/10,COUNTIF(N345:N347,$AO$1))+MIN(Payline!N$3/10,COUNTIF(N346:N348,$AO$1)),"")</f>
        <v/>
      </c>
      <c r="AT346" s="46">
        <v>342</v>
      </c>
      <c r="AU346" s="43" t="str">
        <f>IF($I346&lt;C$14,MIN(Payline!J$5/10,COUNTIF(J344:J346,$AU$1))+MIN(Payline!J$4/10,COUNTIF(J345:J347,$AU$1))+MIN(Payline!J$3/10,COUNTIF(J346:J348,$AU$1)),"")</f>
        <v/>
      </c>
      <c r="AV346" s="43" t="str">
        <f>IF($I346&lt;D$14,MIN(Payline!K$5/10,COUNTIF(K344:K346,$AU$1))+MIN(Payline!K$4/10,COUNTIF(K345:K347,$AU$1))+MIN(Payline!K$3/10,COUNTIF(K346:K348,$AU$1)),"")</f>
        <v/>
      </c>
      <c r="AW346" s="43" t="str">
        <f>IF($I346&lt;E$14,MIN(Payline!L$5/10,COUNTIF(L344:L346,$AU$1))+MIN(Payline!L$4/10,COUNTIF(L345:L347,$AU$1))+MIN(Payline!L$3/10,COUNTIF(L346:L348,$AU$1)),"")</f>
        <v/>
      </c>
      <c r="AX346" s="43" t="str">
        <f>IF($I346&lt;F$14,MIN(Payline!M$5/10,COUNTIF(M344:M346,$AU$1))+MIN(Payline!M$4/10,COUNTIF(M345:M347,$AU$1))+MIN(Payline!M$3/10,COUNTIF(M346:M348,$AU$1)),"")</f>
        <v/>
      </c>
      <c r="AY346" s="43" t="str">
        <f>IF($I346&lt;G$14,MIN(Payline!N$5/10,COUNTIF(N344:N346,$AU$1))+MIN(Payline!N$4/10,COUNTIF(N345:N347,$AU$1))+MIN(Payline!N$3/10,COUNTIF(N346:N348,$AU$1)),"")</f>
        <v/>
      </c>
      <c r="AZ346" s="46">
        <v>342</v>
      </c>
      <c r="BA346" s="43" t="str">
        <f>IF($I346&lt;C$14,MIN(Payline!J$5/10,COUNTIF(J344:J346,$BA$1))+MIN(Payline!J$4/10,COUNTIF(J345:J347,$BA$1))+MIN(Payline!J$3/10,COUNTIF(J346:J348,$BA$1)),"")</f>
        <v/>
      </c>
      <c r="BB346" s="43" t="str">
        <f>IF($I346&lt;D$14,MIN(Payline!K$5/10,COUNTIF(K344:K346,$BA$1))+MIN(Payline!K$4/10,COUNTIF(K345:K347,$BA$1))+MIN(Payline!K$3/10,COUNTIF(K346:K348,$BA$1)),"")</f>
        <v/>
      </c>
      <c r="BC346" s="43" t="str">
        <f>IF($I346&lt;E$14,MIN(Payline!L$5/10,COUNTIF(L344:L346,$BA$1))+MIN(Payline!L$4/10,COUNTIF(L345:L347,$BA$1))+MIN(Payline!L$3/10,COUNTIF(L346:L348,$BA$1)),"")</f>
        <v/>
      </c>
      <c r="BD346" s="43" t="str">
        <f>IF($I346&lt;F$14,MIN(Payline!M$5/10,COUNTIF(M344:M346,$BA$1))+MIN(Payline!M$4/10,COUNTIF(M345:M347,$BA$1))+MIN(Payline!M$3/10,COUNTIF(M346:M348,$BA$1)),"")</f>
        <v/>
      </c>
      <c r="BE346" s="43" t="str">
        <f>IF($I346&lt;G$14,MIN(Payline!N$5/10,COUNTIF(N344:N346,$BA$1))+MIN(Payline!N$4/10,COUNTIF(N345:N347,$BA$1))+MIN(Payline!N$3/10,COUNTIF(N346:N348,$BA$1)),"")</f>
        <v/>
      </c>
      <c r="BF346" s="46">
        <v>342</v>
      </c>
      <c r="BG346" s="43" t="str">
        <f>IF($I346&lt;C$14,MIN(Payline!J$5/10,COUNTIF(J344:J346,$BG$1))+MIN(Payline!J$4/10,COUNTIF(J345:J347,$BG$1))+MIN(Payline!J$3/10,COUNTIF(J346:J348,$BG$1)),"")</f>
        <v/>
      </c>
      <c r="BH346" s="43" t="str">
        <f>IF($I346&lt;D$14,MIN(Payline!K$5/10,COUNTIF(K344:K346,$BG$1))+MIN(Payline!K$4/10,COUNTIF(K345:K347,$BG$1))+MIN(Payline!K$3/10,COUNTIF(K346:K348,$BG$1)),"")</f>
        <v/>
      </c>
      <c r="BI346" s="43" t="str">
        <f>IF($I346&lt;E$14,MIN(Payline!L$5/10,COUNTIF(L344:L346,$BG$1))+MIN(Payline!L$4/10,COUNTIF(L345:L347,$BG$1))+MIN(Payline!L$3/10,COUNTIF(L346:L348,$BG$1)),"")</f>
        <v/>
      </c>
      <c r="BJ346" s="43" t="str">
        <f>IF($I346&lt;F$14,MIN(Payline!M$5/10,COUNTIF(M344:M346,$BG$1))+MIN(Payline!M$4/10,COUNTIF(M345:M347,$BG$1))+MIN(Payline!M$3/10,COUNTIF(M346:M348,$BG$1)),"")</f>
        <v/>
      </c>
      <c r="BK346" s="43" t="str">
        <f>IF($I346&lt;G$14,MIN(Payline!N$5/10,COUNTIF(N344:N346,$BG$1))+MIN(Payline!N$4/10,COUNTIF(N345:N347,$BG$1))+MIN(Payline!N$3/10,COUNTIF(N346:N348,$BG$1)),"")</f>
        <v/>
      </c>
      <c r="BL346" s="46">
        <v>342</v>
      </c>
      <c r="BM346" s="43" t="str">
        <f>IF($I346&lt;C$14,MIN(Payline!J$5/10,COUNTIF(J344:J346,$BM$1))+MIN(Payline!J$4/10,COUNTIF(J345:J347,$BM$1))+MIN(Payline!J$3/10,COUNTIF(J346:J348,$BM$1)),"")</f>
        <v/>
      </c>
      <c r="BN346" s="43" t="str">
        <f>IF($I346&lt;D$14,MIN(Payline!K$5/10,COUNTIF(K344:K346,$BM$1))+MIN(Payline!K$4/10,COUNTIF(K345:K347,$BM$1))+MIN(Payline!K$3/10,COUNTIF(K346:K348,$BM$1)),"")</f>
        <v/>
      </c>
      <c r="BO346" s="43" t="str">
        <f>IF($I346&lt;E$14,MIN(Payline!L$5/10,COUNTIF(L344:L346,$BM$1))+MIN(Payline!L$4/10,COUNTIF(L345:L347,$BM$1))+MIN(Payline!L$3/10,COUNTIF(L346:L348,$BM$1)),"")</f>
        <v/>
      </c>
      <c r="BP346" s="43" t="str">
        <f>IF($I346&lt;F$14,MIN(Payline!M$5/10,COUNTIF(M344:M346,$BM$1))+MIN(Payline!M$4/10,COUNTIF(M345:M347,$BM$1))+MIN(Payline!M$3/10,COUNTIF(M346:M348,$BM$1)),"")</f>
        <v/>
      </c>
      <c r="BQ346" s="161" t="str">
        <f>IF($I346&lt;G$14,MIN(Payline!N$5/10,COUNTIF(N344:N346,$BM$1))+MIN(Payline!N$4/10,COUNTIF(N345:N347,$BM$1))+MIN(Payline!N$3/10,COUNTIF(N346:N348,$BM$1)),"")</f>
        <v/>
      </c>
    </row>
    <row r="347" spans="9:69">
      <c r="I347" s="84">
        <v>343</v>
      </c>
      <c r="J347" s="83"/>
      <c r="K347" s="83"/>
      <c r="L347" s="83"/>
      <c r="M347" s="83"/>
      <c r="N347" s="83"/>
      <c r="P347" s="46">
        <v>343</v>
      </c>
      <c r="Q347" s="43" t="str">
        <f>IF($I347&lt;C$14,MIN(Payline!J$5/10,COUNTIF(J345:J347,$Q$1))+MIN(Payline!J$4/10,COUNTIF(J346:J348,$Q$1))+MIN(Payline!J$3/10,COUNTIF(J347:J349,$Q$1)),"")</f>
        <v/>
      </c>
      <c r="R347" s="43" t="str">
        <f>IF($I347&lt;D$14,MIN(Payline!K$5/10,COUNTIF(K345:K347,$Q$1))+MIN(Payline!K$4/10,COUNTIF(K346:K348,$Q$1))+MIN(Payline!K$3/10,COUNTIF(K347:K349,$Q$1)),"")</f>
        <v/>
      </c>
      <c r="S347" s="43" t="str">
        <f>IF($I347&lt;E$14,MIN(Payline!L$5/10,COUNTIF(L345:L347,$Q$1))+MIN(Payline!L$4/10,COUNTIF(L346:L348,$Q$1))+MIN(Payline!L$3/10,COUNTIF(L347:L349,$Q$1)),"")</f>
        <v/>
      </c>
      <c r="T347" s="43" t="str">
        <f>IF($I347&lt;F$14,MIN(Payline!M$5/10,COUNTIF(M345:M347,$Q$1))+MIN(Payline!M$4/10,COUNTIF(M346:M348,$Q$1))+MIN(Payline!M$3/10,COUNTIF(M347:M349,$Q$1)),"")</f>
        <v/>
      </c>
      <c r="U347" s="43" t="str">
        <f>IF($I347&lt;G$14,MIN(Payline!N$5/10,COUNTIF(N345:N347,$Q$1))+MIN(Payline!N$4/10,COUNTIF(N346:N348,$Q$1))+MIN(Payline!N$3/10,COUNTIF(N347:N349,$Q$1)),"")</f>
        <v/>
      </c>
      <c r="V347" s="46">
        <v>343</v>
      </c>
      <c r="W347" s="43" t="str">
        <f>IF($I347&lt;C$14,MIN(Payline!J$5/10,COUNTIF(J345:J347,$W$1))+MIN(Payline!J$4/10,COUNTIF(J346:J348,$W$1))+MIN(Payline!J$3/10,COUNTIF(J347:J349,$W$1)),"")</f>
        <v/>
      </c>
      <c r="X347" s="43" t="str">
        <f>IF($I347&lt;D$14,MIN(Payline!K$5/10,COUNTIF(K345:K347,$W$1))+MIN(Payline!K$4/10,COUNTIF(K346:K348,$W$1))+MIN(Payline!K$3/10,COUNTIF(K347:K349,$W$1)),"")</f>
        <v/>
      </c>
      <c r="Y347" s="43" t="str">
        <f>IF($I347&lt;E$14,MIN(Payline!L$5/10,COUNTIF(L345:L347,$W$1))+MIN(Payline!L$4/10,COUNTIF(L346:L348,$W$1))+MIN(Payline!L$3/10,COUNTIF(L347:L349,$W$1)),"")</f>
        <v/>
      </c>
      <c r="Z347" s="43" t="str">
        <f>IF($I347&lt;F$14,MIN(Payline!M$5/10,COUNTIF(M345:M347,$W$1))+MIN(Payline!M$4/10,COUNTIF(M346:M348,$W$1))+MIN(Payline!M$3/10,COUNTIF(M347:M349,$W$1)),"")</f>
        <v/>
      </c>
      <c r="AA347" s="43" t="str">
        <f>IF($I347&lt;G$14,MIN(Payline!N$5/10,COUNTIF(N345:N347,$W$1))+MIN(Payline!N$4/10,COUNTIF(N346:N348,$W$1))+MIN(Payline!N$3/10,COUNTIF(N347:N349,$W$1)),"")</f>
        <v/>
      </c>
      <c r="AB347" s="46">
        <v>343</v>
      </c>
      <c r="AC347" s="43" t="str">
        <f>IF($I347&lt;C$14,MIN(Payline!J$5/10,COUNTIF(J345:J347,$AC$1))+MIN(Payline!J$4/10,COUNTIF(J346:J348,$AC$1))+MIN(Payline!J$3/10,COUNTIF(J347:J349,$AC$1)),"")</f>
        <v/>
      </c>
      <c r="AD347" s="43" t="str">
        <f>IF($I347&lt;D$14,MIN(Payline!K$5/10,COUNTIF(K345:K347,$AC$1))+MIN(Payline!K$4/10,COUNTIF(K346:K348,$AC$1))+MIN(Payline!K$3/10,COUNTIF(K347:K349,$AC$1)),"")</f>
        <v/>
      </c>
      <c r="AE347" s="43" t="str">
        <f>IF($I347&lt;E$14,MIN(Payline!L$5/10,COUNTIF(L345:L347,$AC$1))+MIN(Payline!L$4/10,COUNTIF(L346:L348,$AC$1))+MIN(Payline!L$3/10,COUNTIF(L347:L349,$AC$1)),"")</f>
        <v/>
      </c>
      <c r="AF347" s="43" t="str">
        <f>IF($I347&lt;F$14,MIN(Payline!M$5/10,COUNTIF(M345:M347,$AC$1))+MIN(Payline!M$4/10,COUNTIF(M346:M348,$AC$1))+MIN(Payline!M$3/10,COUNTIF(M347:M349,$AC$1)),"")</f>
        <v/>
      </c>
      <c r="AG347" s="43" t="str">
        <f>IF($I347&lt;G$14,MIN(Payline!N$5/10,COUNTIF(N345:N347,$AC$1))+MIN(Payline!N$4/10,COUNTIF(N346:N348,$AC$1))+MIN(Payline!N$3/10,COUNTIF(N347:N349,$AC$1)),"")</f>
        <v/>
      </c>
      <c r="AH347" s="46">
        <v>343</v>
      </c>
      <c r="AI347" s="43" t="str">
        <f>IF($I347&lt;C$14,MIN(Payline!J$5/10,COUNTIF(J345:J347,$AI$1))+MIN(Payline!J$4/10,COUNTIF(J346:J348,$AI$1))+MIN(Payline!J$3/10,COUNTIF(J347:J349,$AI$1)),"")</f>
        <v/>
      </c>
      <c r="AJ347" s="43" t="str">
        <f>IF($I347&lt;D$14,MIN(Payline!K$5/10,COUNTIF(K345:K347,$AI$1))+MIN(Payline!K$4/10,COUNTIF(K346:K348,$AI$1))+MIN(Payline!K$3/10,COUNTIF(K347:K349,$AI$1)),"")</f>
        <v/>
      </c>
      <c r="AK347" s="43" t="str">
        <f>IF($I347&lt;E$14,MIN(Payline!L$5/10,COUNTIF(L345:L347,$AI$1))+MIN(Payline!L$4/10,COUNTIF(L346:L348,$AI$1))+MIN(Payline!L$3/10,COUNTIF(L347:L349,$AI$1)),"")</f>
        <v/>
      </c>
      <c r="AL347" s="43" t="str">
        <f>IF($I347&lt;F$14,MIN(Payline!M$5/10,COUNTIF(M345:M347,$AI$1))+MIN(Payline!M$4/10,COUNTIF(M346:M348,$AI$1))+MIN(Payline!M$3/10,COUNTIF(M347:M349,$AI$1)),"")</f>
        <v/>
      </c>
      <c r="AM347" s="43" t="str">
        <f>IF($I347&lt;G$14,MIN(Payline!N$5/10,COUNTIF(N345:N347,$AI$1))+MIN(Payline!N$4/10,COUNTIF(N346:N348,$AI$1))+MIN(Payline!N$3/10,COUNTIF(N347:N349,$AI$1)),"")</f>
        <v/>
      </c>
      <c r="AN347" s="46">
        <v>343</v>
      </c>
      <c r="AO347" s="43" t="str">
        <f>IF($I347&lt;C$14,MIN(Payline!J$5/10,COUNTIF(J345:J347,$AO$1))+MIN(Payline!J$4/10,COUNTIF(J346:J348,$AO$1))+MIN(Payline!J$3/10,COUNTIF(J347:J349,$AO$1)),"")</f>
        <v/>
      </c>
      <c r="AP347" s="43" t="str">
        <f>IF($I347&lt;D$14,MIN(Payline!K$5/10,COUNTIF(K345:K347,$AO$1))+MIN(Payline!K$4/10,COUNTIF(K346:K348,$AO$1))+MIN(Payline!K$3/10,COUNTIF(K347:K349,$AO$1)),"")</f>
        <v/>
      </c>
      <c r="AQ347" s="43" t="str">
        <f>IF($I347&lt;E$14,MIN(Payline!L$5/10,COUNTIF(L345:L347,$AO$1))+MIN(Payline!L$4/10,COUNTIF(L346:L348,$AO$1))+MIN(Payline!L$3/10,COUNTIF(L347:L349,$AO$1)),"")</f>
        <v/>
      </c>
      <c r="AR347" s="43" t="str">
        <f>IF($I347&lt;F$14,MIN(Payline!M$5/10,COUNTIF(M345:M347,$AO$1))+MIN(Payline!M$4/10,COUNTIF(M346:M348,$AO$1))+MIN(Payline!M$3/10,COUNTIF(M347:M349,$AO$1)),"")</f>
        <v/>
      </c>
      <c r="AS347" s="43" t="str">
        <f>IF($I347&lt;G$14,MIN(Payline!N$5/10,COUNTIF(N345:N347,$AO$1))+MIN(Payline!N$4/10,COUNTIF(N346:N348,$AO$1))+MIN(Payline!N$3/10,COUNTIF(N347:N349,$AO$1)),"")</f>
        <v/>
      </c>
      <c r="AT347" s="46">
        <v>343</v>
      </c>
      <c r="AU347" s="43" t="str">
        <f>IF($I347&lt;C$14,MIN(Payline!J$5/10,COUNTIF(J345:J347,$AU$1))+MIN(Payline!J$4/10,COUNTIF(J346:J348,$AU$1))+MIN(Payline!J$3/10,COUNTIF(J347:J349,$AU$1)),"")</f>
        <v/>
      </c>
      <c r="AV347" s="43" t="str">
        <f>IF($I347&lt;D$14,MIN(Payline!K$5/10,COUNTIF(K345:K347,$AU$1))+MIN(Payline!K$4/10,COUNTIF(K346:K348,$AU$1))+MIN(Payline!K$3/10,COUNTIF(K347:K349,$AU$1)),"")</f>
        <v/>
      </c>
      <c r="AW347" s="43" t="str">
        <f>IF($I347&lt;E$14,MIN(Payline!L$5/10,COUNTIF(L345:L347,$AU$1))+MIN(Payline!L$4/10,COUNTIF(L346:L348,$AU$1))+MIN(Payline!L$3/10,COUNTIF(L347:L349,$AU$1)),"")</f>
        <v/>
      </c>
      <c r="AX347" s="43" t="str">
        <f>IF($I347&lt;F$14,MIN(Payline!M$5/10,COUNTIF(M345:M347,$AU$1))+MIN(Payline!M$4/10,COUNTIF(M346:M348,$AU$1))+MIN(Payline!M$3/10,COUNTIF(M347:M349,$AU$1)),"")</f>
        <v/>
      </c>
      <c r="AY347" s="43" t="str">
        <f>IF($I347&lt;G$14,MIN(Payline!N$5/10,COUNTIF(N345:N347,$AU$1))+MIN(Payline!N$4/10,COUNTIF(N346:N348,$AU$1))+MIN(Payline!N$3/10,COUNTIF(N347:N349,$AU$1)),"")</f>
        <v/>
      </c>
      <c r="AZ347" s="46">
        <v>343</v>
      </c>
      <c r="BA347" s="43" t="str">
        <f>IF($I347&lt;C$14,MIN(Payline!J$5/10,COUNTIF(J345:J347,$BA$1))+MIN(Payline!J$4/10,COUNTIF(J346:J348,$BA$1))+MIN(Payline!J$3/10,COUNTIF(J347:J349,$BA$1)),"")</f>
        <v/>
      </c>
      <c r="BB347" s="43" t="str">
        <f>IF($I347&lt;D$14,MIN(Payline!K$5/10,COUNTIF(K345:K347,$BA$1))+MIN(Payline!K$4/10,COUNTIF(K346:K348,$BA$1))+MIN(Payline!K$3/10,COUNTIF(K347:K349,$BA$1)),"")</f>
        <v/>
      </c>
      <c r="BC347" s="43" t="str">
        <f>IF($I347&lt;E$14,MIN(Payline!L$5/10,COUNTIF(L345:L347,$BA$1))+MIN(Payline!L$4/10,COUNTIF(L346:L348,$BA$1))+MIN(Payline!L$3/10,COUNTIF(L347:L349,$BA$1)),"")</f>
        <v/>
      </c>
      <c r="BD347" s="43" t="str">
        <f>IF($I347&lt;F$14,MIN(Payline!M$5/10,COUNTIF(M345:M347,$BA$1))+MIN(Payline!M$4/10,COUNTIF(M346:M348,$BA$1))+MIN(Payline!M$3/10,COUNTIF(M347:M349,$BA$1)),"")</f>
        <v/>
      </c>
      <c r="BE347" s="43" t="str">
        <f>IF($I347&lt;G$14,MIN(Payline!N$5/10,COUNTIF(N345:N347,$BA$1))+MIN(Payline!N$4/10,COUNTIF(N346:N348,$BA$1))+MIN(Payline!N$3/10,COUNTIF(N347:N349,$BA$1)),"")</f>
        <v/>
      </c>
      <c r="BF347" s="46">
        <v>343</v>
      </c>
      <c r="BG347" s="43" t="str">
        <f>IF($I347&lt;C$14,MIN(Payline!J$5/10,COUNTIF(J345:J347,$BG$1))+MIN(Payline!J$4/10,COUNTIF(J346:J348,$BG$1))+MIN(Payline!J$3/10,COUNTIF(J347:J349,$BG$1)),"")</f>
        <v/>
      </c>
      <c r="BH347" s="43" t="str">
        <f>IF($I347&lt;D$14,MIN(Payline!K$5/10,COUNTIF(K345:K347,$BG$1))+MIN(Payline!K$4/10,COUNTIF(K346:K348,$BG$1))+MIN(Payline!K$3/10,COUNTIF(K347:K349,$BG$1)),"")</f>
        <v/>
      </c>
      <c r="BI347" s="43" t="str">
        <f>IF($I347&lt;E$14,MIN(Payline!L$5/10,COUNTIF(L345:L347,$BG$1))+MIN(Payline!L$4/10,COUNTIF(L346:L348,$BG$1))+MIN(Payline!L$3/10,COUNTIF(L347:L349,$BG$1)),"")</f>
        <v/>
      </c>
      <c r="BJ347" s="43" t="str">
        <f>IF($I347&lt;F$14,MIN(Payline!M$5/10,COUNTIF(M345:M347,$BG$1))+MIN(Payline!M$4/10,COUNTIF(M346:M348,$BG$1))+MIN(Payline!M$3/10,COUNTIF(M347:M349,$BG$1)),"")</f>
        <v/>
      </c>
      <c r="BK347" s="43" t="str">
        <f>IF($I347&lt;G$14,MIN(Payline!N$5/10,COUNTIF(N345:N347,$BG$1))+MIN(Payline!N$4/10,COUNTIF(N346:N348,$BG$1))+MIN(Payline!N$3/10,COUNTIF(N347:N349,$BG$1)),"")</f>
        <v/>
      </c>
      <c r="BL347" s="46">
        <v>343</v>
      </c>
      <c r="BM347" s="43" t="str">
        <f>IF($I347&lt;C$14,MIN(Payline!J$5/10,COUNTIF(J345:J347,$BM$1))+MIN(Payline!J$4/10,COUNTIF(J346:J348,$BM$1))+MIN(Payline!J$3/10,COUNTIF(J347:J349,$BM$1)),"")</f>
        <v/>
      </c>
      <c r="BN347" s="43" t="str">
        <f>IF($I347&lt;D$14,MIN(Payline!K$5/10,COUNTIF(K345:K347,$BM$1))+MIN(Payline!K$4/10,COUNTIF(K346:K348,$BM$1))+MIN(Payline!K$3/10,COUNTIF(K347:K349,$BM$1)),"")</f>
        <v/>
      </c>
      <c r="BO347" s="43" t="str">
        <f>IF($I347&lt;E$14,MIN(Payline!L$5/10,COUNTIF(L345:L347,$BM$1))+MIN(Payline!L$4/10,COUNTIF(L346:L348,$BM$1))+MIN(Payline!L$3/10,COUNTIF(L347:L349,$BM$1)),"")</f>
        <v/>
      </c>
      <c r="BP347" s="43" t="str">
        <f>IF($I347&lt;F$14,MIN(Payline!M$5/10,COUNTIF(M345:M347,$BM$1))+MIN(Payline!M$4/10,COUNTIF(M346:M348,$BM$1))+MIN(Payline!M$3/10,COUNTIF(M347:M349,$BM$1)),"")</f>
        <v/>
      </c>
      <c r="BQ347" s="161" t="str">
        <f>IF($I347&lt;G$14,MIN(Payline!N$5/10,COUNTIF(N345:N347,$BM$1))+MIN(Payline!N$4/10,COUNTIF(N346:N348,$BM$1))+MIN(Payline!N$3/10,COUNTIF(N347:N349,$BM$1)),"")</f>
        <v/>
      </c>
    </row>
    <row r="348" spans="9:69">
      <c r="I348" s="84">
        <v>344</v>
      </c>
      <c r="J348" s="83"/>
      <c r="K348" s="83"/>
      <c r="L348" s="83"/>
      <c r="M348" s="83"/>
      <c r="N348" s="83"/>
      <c r="P348" s="46">
        <v>344</v>
      </c>
      <c r="Q348" s="43" t="str">
        <f>IF($I348&lt;C$14,MIN(Payline!J$5/10,COUNTIF(J346:J348,$Q$1))+MIN(Payline!J$4/10,COUNTIF(J347:J349,$Q$1))+MIN(Payline!J$3/10,COUNTIF(J348:J350,$Q$1)),"")</f>
        <v/>
      </c>
      <c r="R348" s="43" t="str">
        <f>IF($I348&lt;D$14,MIN(Payline!K$5/10,COUNTIF(K346:K348,$Q$1))+MIN(Payline!K$4/10,COUNTIF(K347:K349,$Q$1))+MIN(Payline!K$3/10,COUNTIF(K348:K350,$Q$1)),"")</f>
        <v/>
      </c>
      <c r="S348" s="43" t="str">
        <f>IF($I348&lt;E$14,MIN(Payline!L$5/10,COUNTIF(L346:L348,$Q$1))+MIN(Payline!L$4/10,COUNTIF(L347:L349,$Q$1))+MIN(Payline!L$3/10,COUNTIF(L348:L350,$Q$1)),"")</f>
        <v/>
      </c>
      <c r="T348" s="43" t="str">
        <f>IF($I348&lt;F$14,MIN(Payline!M$5/10,COUNTIF(M346:M348,$Q$1))+MIN(Payline!M$4/10,COUNTIF(M347:M349,$Q$1))+MIN(Payline!M$3/10,COUNTIF(M348:M350,$Q$1)),"")</f>
        <v/>
      </c>
      <c r="U348" s="43" t="str">
        <f>IF($I348&lt;G$14,MIN(Payline!N$5/10,COUNTIF(N346:N348,$Q$1))+MIN(Payline!N$4/10,COUNTIF(N347:N349,$Q$1))+MIN(Payline!N$3/10,COUNTIF(N348:N350,$Q$1)),"")</f>
        <v/>
      </c>
      <c r="V348" s="46">
        <v>344</v>
      </c>
      <c r="W348" s="43" t="str">
        <f>IF($I348&lt;C$14,MIN(Payline!J$5/10,COUNTIF(J346:J348,$W$1))+MIN(Payline!J$4/10,COUNTIF(J347:J349,$W$1))+MIN(Payline!J$3/10,COUNTIF(J348:J350,$W$1)),"")</f>
        <v/>
      </c>
      <c r="X348" s="43" t="str">
        <f>IF($I348&lt;D$14,MIN(Payline!K$5/10,COUNTIF(K346:K348,$W$1))+MIN(Payline!K$4/10,COUNTIF(K347:K349,$W$1))+MIN(Payline!K$3/10,COUNTIF(K348:K350,$W$1)),"")</f>
        <v/>
      </c>
      <c r="Y348" s="43" t="str">
        <f>IF($I348&lt;E$14,MIN(Payline!L$5/10,COUNTIF(L346:L348,$W$1))+MIN(Payline!L$4/10,COUNTIF(L347:L349,$W$1))+MIN(Payline!L$3/10,COUNTIF(L348:L350,$W$1)),"")</f>
        <v/>
      </c>
      <c r="Z348" s="43" t="str">
        <f>IF($I348&lt;F$14,MIN(Payline!M$5/10,COUNTIF(M346:M348,$W$1))+MIN(Payline!M$4/10,COUNTIF(M347:M349,$W$1))+MIN(Payline!M$3/10,COUNTIF(M348:M350,$W$1)),"")</f>
        <v/>
      </c>
      <c r="AA348" s="43" t="str">
        <f>IF($I348&lt;G$14,MIN(Payline!N$5/10,COUNTIF(N346:N348,$W$1))+MIN(Payline!N$4/10,COUNTIF(N347:N349,$W$1))+MIN(Payline!N$3/10,COUNTIF(N348:N350,$W$1)),"")</f>
        <v/>
      </c>
      <c r="AB348" s="46">
        <v>344</v>
      </c>
      <c r="AC348" s="43" t="str">
        <f>IF($I348&lt;C$14,MIN(Payline!J$5/10,COUNTIF(J346:J348,$AC$1))+MIN(Payline!J$4/10,COUNTIF(J347:J349,$AC$1))+MIN(Payline!J$3/10,COUNTIF(J348:J350,$AC$1)),"")</f>
        <v/>
      </c>
      <c r="AD348" s="43" t="str">
        <f>IF($I348&lt;D$14,MIN(Payline!K$5/10,COUNTIF(K346:K348,$AC$1))+MIN(Payline!K$4/10,COUNTIF(K347:K349,$AC$1))+MIN(Payline!K$3/10,COUNTIF(K348:K350,$AC$1)),"")</f>
        <v/>
      </c>
      <c r="AE348" s="43" t="str">
        <f>IF($I348&lt;E$14,MIN(Payline!L$5/10,COUNTIF(L346:L348,$AC$1))+MIN(Payline!L$4/10,COUNTIF(L347:L349,$AC$1))+MIN(Payline!L$3/10,COUNTIF(L348:L350,$AC$1)),"")</f>
        <v/>
      </c>
      <c r="AF348" s="43" t="str">
        <f>IF($I348&lt;F$14,MIN(Payline!M$5/10,COUNTIF(M346:M348,$AC$1))+MIN(Payline!M$4/10,COUNTIF(M347:M349,$AC$1))+MIN(Payline!M$3/10,COUNTIF(M348:M350,$AC$1)),"")</f>
        <v/>
      </c>
      <c r="AG348" s="43" t="str">
        <f>IF($I348&lt;G$14,MIN(Payline!N$5/10,COUNTIF(N346:N348,$AC$1))+MIN(Payline!N$4/10,COUNTIF(N347:N349,$AC$1))+MIN(Payline!N$3/10,COUNTIF(N348:N350,$AC$1)),"")</f>
        <v/>
      </c>
      <c r="AH348" s="46">
        <v>344</v>
      </c>
      <c r="AI348" s="43" t="str">
        <f>IF($I348&lt;C$14,MIN(Payline!J$5/10,COUNTIF(J346:J348,$AI$1))+MIN(Payline!J$4/10,COUNTIF(J347:J349,$AI$1))+MIN(Payline!J$3/10,COUNTIF(J348:J350,$AI$1)),"")</f>
        <v/>
      </c>
      <c r="AJ348" s="43" t="str">
        <f>IF($I348&lt;D$14,MIN(Payline!K$5/10,COUNTIF(K346:K348,$AI$1))+MIN(Payline!K$4/10,COUNTIF(K347:K349,$AI$1))+MIN(Payline!K$3/10,COUNTIF(K348:K350,$AI$1)),"")</f>
        <v/>
      </c>
      <c r="AK348" s="43" t="str">
        <f>IF($I348&lt;E$14,MIN(Payline!L$5/10,COUNTIF(L346:L348,$AI$1))+MIN(Payline!L$4/10,COUNTIF(L347:L349,$AI$1))+MIN(Payline!L$3/10,COUNTIF(L348:L350,$AI$1)),"")</f>
        <v/>
      </c>
      <c r="AL348" s="43" t="str">
        <f>IF($I348&lt;F$14,MIN(Payline!M$5/10,COUNTIF(M346:M348,$AI$1))+MIN(Payline!M$4/10,COUNTIF(M347:M349,$AI$1))+MIN(Payline!M$3/10,COUNTIF(M348:M350,$AI$1)),"")</f>
        <v/>
      </c>
      <c r="AM348" s="43" t="str">
        <f>IF($I348&lt;G$14,MIN(Payline!N$5/10,COUNTIF(N346:N348,$AI$1))+MIN(Payline!N$4/10,COUNTIF(N347:N349,$AI$1))+MIN(Payline!N$3/10,COUNTIF(N348:N350,$AI$1)),"")</f>
        <v/>
      </c>
      <c r="AN348" s="46">
        <v>344</v>
      </c>
      <c r="AO348" s="43" t="str">
        <f>IF($I348&lt;C$14,MIN(Payline!J$5/10,COUNTIF(J346:J348,$AO$1))+MIN(Payline!J$4/10,COUNTIF(J347:J349,$AO$1))+MIN(Payline!J$3/10,COUNTIF(J348:J350,$AO$1)),"")</f>
        <v/>
      </c>
      <c r="AP348" s="43" t="str">
        <f>IF($I348&lt;D$14,MIN(Payline!K$5/10,COUNTIF(K346:K348,$AO$1))+MIN(Payline!K$4/10,COUNTIF(K347:K349,$AO$1))+MIN(Payline!K$3/10,COUNTIF(K348:K350,$AO$1)),"")</f>
        <v/>
      </c>
      <c r="AQ348" s="43" t="str">
        <f>IF($I348&lt;E$14,MIN(Payline!L$5/10,COUNTIF(L346:L348,$AO$1))+MIN(Payline!L$4/10,COUNTIF(L347:L349,$AO$1))+MIN(Payline!L$3/10,COUNTIF(L348:L350,$AO$1)),"")</f>
        <v/>
      </c>
      <c r="AR348" s="43" t="str">
        <f>IF($I348&lt;F$14,MIN(Payline!M$5/10,COUNTIF(M346:M348,$AO$1))+MIN(Payline!M$4/10,COUNTIF(M347:M349,$AO$1))+MIN(Payline!M$3/10,COUNTIF(M348:M350,$AO$1)),"")</f>
        <v/>
      </c>
      <c r="AS348" s="43" t="str">
        <f>IF($I348&lt;G$14,MIN(Payline!N$5/10,COUNTIF(N346:N348,$AO$1))+MIN(Payline!N$4/10,COUNTIF(N347:N349,$AO$1))+MIN(Payline!N$3/10,COUNTIF(N348:N350,$AO$1)),"")</f>
        <v/>
      </c>
      <c r="AT348" s="46">
        <v>344</v>
      </c>
      <c r="AU348" s="43" t="str">
        <f>IF($I348&lt;C$14,MIN(Payline!J$5/10,COUNTIF(J346:J348,$AU$1))+MIN(Payline!J$4/10,COUNTIF(J347:J349,$AU$1))+MIN(Payline!J$3/10,COUNTIF(J348:J350,$AU$1)),"")</f>
        <v/>
      </c>
      <c r="AV348" s="43" t="str">
        <f>IF($I348&lt;D$14,MIN(Payline!K$5/10,COUNTIF(K346:K348,$AU$1))+MIN(Payline!K$4/10,COUNTIF(K347:K349,$AU$1))+MIN(Payline!K$3/10,COUNTIF(K348:K350,$AU$1)),"")</f>
        <v/>
      </c>
      <c r="AW348" s="43" t="str">
        <f>IF($I348&lt;E$14,MIN(Payline!L$5/10,COUNTIF(L346:L348,$AU$1))+MIN(Payline!L$4/10,COUNTIF(L347:L349,$AU$1))+MIN(Payline!L$3/10,COUNTIF(L348:L350,$AU$1)),"")</f>
        <v/>
      </c>
      <c r="AX348" s="43" t="str">
        <f>IF($I348&lt;F$14,MIN(Payline!M$5/10,COUNTIF(M346:M348,$AU$1))+MIN(Payline!M$4/10,COUNTIF(M347:M349,$AU$1))+MIN(Payline!M$3/10,COUNTIF(M348:M350,$AU$1)),"")</f>
        <v/>
      </c>
      <c r="AY348" s="43" t="str">
        <f>IF($I348&lt;G$14,MIN(Payline!N$5/10,COUNTIF(N346:N348,$AU$1))+MIN(Payline!N$4/10,COUNTIF(N347:N349,$AU$1))+MIN(Payline!N$3/10,COUNTIF(N348:N350,$AU$1)),"")</f>
        <v/>
      </c>
      <c r="AZ348" s="46">
        <v>344</v>
      </c>
      <c r="BA348" s="43" t="str">
        <f>IF($I348&lt;C$14,MIN(Payline!J$5/10,COUNTIF(J346:J348,$BA$1))+MIN(Payline!J$4/10,COUNTIF(J347:J349,$BA$1))+MIN(Payline!J$3/10,COUNTIF(J348:J350,$BA$1)),"")</f>
        <v/>
      </c>
      <c r="BB348" s="43" t="str">
        <f>IF($I348&lt;D$14,MIN(Payline!K$5/10,COUNTIF(K346:K348,$BA$1))+MIN(Payline!K$4/10,COUNTIF(K347:K349,$BA$1))+MIN(Payline!K$3/10,COUNTIF(K348:K350,$BA$1)),"")</f>
        <v/>
      </c>
      <c r="BC348" s="43" t="str">
        <f>IF($I348&lt;E$14,MIN(Payline!L$5/10,COUNTIF(L346:L348,$BA$1))+MIN(Payline!L$4/10,COUNTIF(L347:L349,$BA$1))+MIN(Payline!L$3/10,COUNTIF(L348:L350,$BA$1)),"")</f>
        <v/>
      </c>
      <c r="BD348" s="43" t="str">
        <f>IF($I348&lt;F$14,MIN(Payline!M$5/10,COUNTIF(M346:M348,$BA$1))+MIN(Payline!M$4/10,COUNTIF(M347:M349,$BA$1))+MIN(Payline!M$3/10,COUNTIF(M348:M350,$BA$1)),"")</f>
        <v/>
      </c>
      <c r="BE348" s="43" t="str">
        <f>IF($I348&lt;G$14,MIN(Payline!N$5/10,COUNTIF(N346:N348,$BA$1))+MIN(Payline!N$4/10,COUNTIF(N347:N349,$BA$1))+MIN(Payline!N$3/10,COUNTIF(N348:N350,$BA$1)),"")</f>
        <v/>
      </c>
      <c r="BF348" s="46">
        <v>344</v>
      </c>
      <c r="BG348" s="43" t="str">
        <f>IF($I348&lt;C$14,MIN(Payline!J$5/10,COUNTIF(J346:J348,$BG$1))+MIN(Payline!J$4/10,COUNTIF(J347:J349,$BG$1))+MIN(Payline!J$3/10,COUNTIF(J348:J350,$BG$1)),"")</f>
        <v/>
      </c>
      <c r="BH348" s="43" t="str">
        <f>IF($I348&lt;D$14,MIN(Payline!K$5/10,COUNTIF(K346:K348,$BG$1))+MIN(Payline!K$4/10,COUNTIF(K347:K349,$BG$1))+MIN(Payline!K$3/10,COUNTIF(K348:K350,$BG$1)),"")</f>
        <v/>
      </c>
      <c r="BI348" s="43" t="str">
        <f>IF($I348&lt;E$14,MIN(Payline!L$5/10,COUNTIF(L346:L348,$BG$1))+MIN(Payline!L$4/10,COUNTIF(L347:L349,$BG$1))+MIN(Payline!L$3/10,COUNTIF(L348:L350,$BG$1)),"")</f>
        <v/>
      </c>
      <c r="BJ348" s="43" t="str">
        <f>IF($I348&lt;F$14,MIN(Payline!M$5/10,COUNTIF(M346:M348,$BG$1))+MIN(Payline!M$4/10,COUNTIF(M347:M349,$BG$1))+MIN(Payline!M$3/10,COUNTIF(M348:M350,$BG$1)),"")</f>
        <v/>
      </c>
      <c r="BK348" s="43" t="str">
        <f>IF($I348&lt;G$14,MIN(Payline!N$5/10,COUNTIF(N346:N348,$BG$1))+MIN(Payline!N$4/10,COUNTIF(N347:N349,$BG$1))+MIN(Payline!N$3/10,COUNTIF(N348:N350,$BG$1)),"")</f>
        <v/>
      </c>
      <c r="BL348" s="46">
        <v>344</v>
      </c>
      <c r="BM348" s="43" t="str">
        <f>IF($I348&lt;C$14,MIN(Payline!J$5/10,COUNTIF(J346:J348,$BM$1))+MIN(Payline!J$4/10,COUNTIF(J347:J349,$BM$1))+MIN(Payline!J$3/10,COUNTIF(J348:J350,$BM$1)),"")</f>
        <v/>
      </c>
      <c r="BN348" s="43" t="str">
        <f>IF($I348&lt;D$14,MIN(Payline!K$5/10,COUNTIF(K346:K348,$BM$1))+MIN(Payline!K$4/10,COUNTIF(K347:K349,$BM$1))+MIN(Payline!K$3/10,COUNTIF(K348:K350,$BM$1)),"")</f>
        <v/>
      </c>
      <c r="BO348" s="43" t="str">
        <f>IF($I348&lt;E$14,MIN(Payline!L$5/10,COUNTIF(L346:L348,$BM$1))+MIN(Payline!L$4/10,COUNTIF(L347:L349,$BM$1))+MIN(Payline!L$3/10,COUNTIF(L348:L350,$BM$1)),"")</f>
        <v/>
      </c>
      <c r="BP348" s="43" t="str">
        <f>IF($I348&lt;F$14,MIN(Payline!M$5/10,COUNTIF(M346:M348,$BM$1))+MIN(Payline!M$4/10,COUNTIF(M347:M349,$BM$1))+MIN(Payline!M$3/10,COUNTIF(M348:M350,$BM$1)),"")</f>
        <v/>
      </c>
      <c r="BQ348" s="161" t="str">
        <f>IF($I348&lt;G$14,MIN(Payline!N$5/10,COUNTIF(N346:N348,$BM$1))+MIN(Payline!N$4/10,COUNTIF(N347:N349,$BM$1))+MIN(Payline!N$3/10,COUNTIF(N348:N350,$BM$1)),"")</f>
        <v/>
      </c>
    </row>
    <row r="349" spans="9:69">
      <c r="I349" s="84">
        <v>345</v>
      </c>
      <c r="J349" s="83"/>
      <c r="K349" s="83"/>
      <c r="L349" s="83"/>
      <c r="M349" s="83"/>
      <c r="N349" s="83"/>
      <c r="P349" s="46">
        <v>345</v>
      </c>
      <c r="Q349" s="43" t="str">
        <f>IF($I349&lt;C$14,MIN(Payline!J$5/10,COUNTIF(J347:J349,$Q$1))+MIN(Payline!J$4/10,COUNTIF(J348:J350,$Q$1))+MIN(Payline!J$3/10,COUNTIF(J349:J351,$Q$1)),"")</f>
        <v/>
      </c>
      <c r="R349" s="43" t="str">
        <f>IF($I349&lt;D$14,MIN(Payline!K$5/10,COUNTIF(K347:K349,$Q$1))+MIN(Payline!K$4/10,COUNTIF(K348:K350,$Q$1))+MIN(Payline!K$3/10,COUNTIF(K349:K351,$Q$1)),"")</f>
        <v/>
      </c>
      <c r="S349" s="43" t="str">
        <f>IF($I349&lt;E$14,MIN(Payline!L$5/10,COUNTIF(L347:L349,$Q$1))+MIN(Payline!L$4/10,COUNTIF(L348:L350,$Q$1))+MIN(Payline!L$3/10,COUNTIF(L349:L351,$Q$1)),"")</f>
        <v/>
      </c>
      <c r="T349" s="43" t="str">
        <f>IF($I349&lt;F$14,MIN(Payline!M$5/10,COUNTIF(M347:M349,$Q$1))+MIN(Payline!M$4/10,COUNTIF(M348:M350,$Q$1))+MIN(Payline!M$3/10,COUNTIF(M349:M351,$Q$1)),"")</f>
        <v/>
      </c>
      <c r="U349" s="43" t="str">
        <f>IF($I349&lt;G$14,MIN(Payline!N$5/10,COUNTIF(N347:N349,$Q$1))+MIN(Payline!N$4/10,COUNTIF(N348:N350,$Q$1))+MIN(Payline!N$3/10,COUNTIF(N349:N351,$Q$1)),"")</f>
        <v/>
      </c>
      <c r="V349" s="46">
        <v>345</v>
      </c>
      <c r="W349" s="43" t="str">
        <f>IF($I349&lt;C$14,MIN(Payline!J$5/10,COUNTIF(J347:J349,$W$1))+MIN(Payline!J$4/10,COUNTIF(J348:J350,$W$1))+MIN(Payline!J$3/10,COUNTIF(J349:J351,$W$1)),"")</f>
        <v/>
      </c>
      <c r="X349" s="43" t="str">
        <f>IF($I349&lt;D$14,MIN(Payline!K$5/10,COUNTIF(K347:K349,$W$1))+MIN(Payline!K$4/10,COUNTIF(K348:K350,$W$1))+MIN(Payline!K$3/10,COUNTIF(K349:K351,$W$1)),"")</f>
        <v/>
      </c>
      <c r="Y349" s="43" t="str">
        <f>IF($I349&lt;E$14,MIN(Payline!L$5/10,COUNTIF(L347:L349,$W$1))+MIN(Payline!L$4/10,COUNTIF(L348:L350,$W$1))+MIN(Payline!L$3/10,COUNTIF(L349:L351,$W$1)),"")</f>
        <v/>
      </c>
      <c r="Z349" s="43" t="str">
        <f>IF($I349&lt;F$14,MIN(Payline!M$5/10,COUNTIF(M347:M349,$W$1))+MIN(Payline!M$4/10,COUNTIF(M348:M350,$W$1))+MIN(Payline!M$3/10,COUNTIF(M349:M351,$W$1)),"")</f>
        <v/>
      </c>
      <c r="AA349" s="43" t="str">
        <f>IF($I349&lt;G$14,MIN(Payline!N$5/10,COUNTIF(N347:N349,$W$1))+MIN(Payline!N$4/10,COUNTIF(N348:N350,$W$1))+MIN(Payline!N$3/10,COUNTIF(N349:N351,$W$1)),"")</f>
        <v/>
      </c>
      <c r="AB349" s="46">
        <v>345</v>
      </c>
      <c r="AC349" s="43" t="str">
        <f>IF($I349&lt;C$14,MIN(Payline!J$5/10,COUNTIF(J347:J349,$AC$1))+MIN(Payline!J$4/10,COUNTIF(J348:J350,$AC$1))+MIN(Payline!J$3/10,COUNTIF(J349:J351,$AC$1)),"")</f>
        <v/>
      </c>
      <c r="AD349" s="43" t="str">
        <f>IF($I349&lt;D$14,MIN(Payline!K$5/10,COUNTIF(K347:K349,$AC$1))+MIN(Payline!K$4/10,COUNTIF(K348:K350,$AC$1))+MIN(Payline!K$3/10,COUNTIF(K349:K351,$AC$1)),"")</f>
        <v/>
      </c>
      <c r="AE349" s="43" t="str">
        <f>IF($I349&lt;E$14,MIN(Payline!L$5/10,COUNTIF(L347:L349,$AC$1))+MIN(Payline!L$4/10,COUNTIF(L348:L350,$AC$1))+MIN(Payline!L$3/10,COUNTIF(L349:L351,$AC$1)),"")</f>
        <v/>
      </c>
      <c r="AF349" s="43" t="str">
        <f>IF($I349&lt;F$14,MIN(Payline!M$5/10,COUNTIF(M347:M349,$AC$1))+MIN(Payline!M$4/10,COUNTIF(M348:M350,$AC$1))+MIN(Payline!M$3/10,COUNTIF(M349:M351,$AC$1)),"")</f>
        <v/>
      </c>
      <c r="AG349" s="43" t="str">
        <f>IF($I349&lt;G$14,MIN(Payline!N$5/10,COUNTIF(N347:N349,$AC$1))+MIN(Payline!N$4/10,COUNTIF(N348:N350,$AC$1))+MIN(Payline!N$3/10,COUNTIF(N349:N351,$AC$1)),"")</f>
        <v/>
      </c>
      <c r="AH349" s="46">
        <v>345</v>
      </c>
      <c r="AI349" s="43" t="str">
        <f>IF($I349&lt;C$14,MIN(Payline!J$5/10,COUNTIF(J347:J349,$AI$1))+MIN(Payline!J$4/10,COUNTIF(J348:J350,$AI$1))+MIN(Payline!J$3/10,COUNTIF(J349:J351,$AI$1)),"")</f>
        <v/>
      </c>
      <c r="AJ349" s="43" t="str">
        <f>IF($I349&lt;D$14,MIN(Payline!K$5/10,COUNTIF(K347:K349,$AI$1))+MIN(Payline!K$4/10,COUNTIF(K348:K350,$AI$1))+MIN(Payline!K$3/10,COUNTIF(K349:K351,$AI$1)),"")</f>
        <v/>
      </c>
      <c r="AK349" s="43" t="str">
        <f>IF($I349&lt;E$14,MIN(Payline!L$5/10,COUNTIF(L347:L349,$AI$1))+MIN(Payline!L$4/10,COUNTIF(L348:L350,$AI$1))+MIN(Payline!L$3/10,COUNTIF(L349:L351,$AI$1)),"")</f>
        <v/>
      </c>
      <c r="AL349" s="43" t="str">
        <f>IF($I349&lt;F$14,MIN(Payline!M$5/10,COUNTIF(M347:M349,$AI$1))+MIN(Payline!M$4/10,COUNTIF(M348:M350,$AI$1))+MIN(Payline!M$3/10,COUNTIF(M349:M351,$AI$1)),"")</f>
        <v/>
      </c>
      <c r="AM349" s="43" t="str">
        <f>IF($I349&lt;G$14,MIN(Payline!N$5/10,COUNTIF(N347:N349,$AI$1))+MIN(Payline!N$4/10,COUNTIF(N348:N350,$AI$1))+MIN(Payline!N$3/10,COUNTIF(N349:N351,$AI$1)),"")</f>
        <v/>
      </c>
      <c r="AN349" s="46">
        <v>345</v>
      </c>
      <c r="AO349" s="43" t="str">
        <f>IF($I349&lt;C$14,MIN(Payline!J$5/10,COUNTIF(J347:J349,$AO$1))+MIN(Payline!J$4/10,COUNTIF(J348:J350,$AO$1))+MIN(Payline!J$3/10,COUNTIF(J349:J351,$AO$1)),"")</f>
        <v/>
      </c>
      <c r="AP349" s="43" t="str">
        <f>IF($I349&lt;D$14,MIN(Payline!K$5/10,COUNTIF(K347:K349,$AO$1))+MIN(Payline!K$4/10,COUNTIF(K348:K350,$AO$1))+MIN(Payline!K$3/10,COUNTIF(K349:K351,$AO$1)),"")</f>
        <v/>
      </c>
      <c r="AQ349" s="43" t="str">
        <f>IF($I349&lt;E$14,MIN(Payline!L$5/10,COUNTIF(L347:L349,$AO$1))+MIN(Payline!L$4/10,COUNTIF(L348:L350,$AO$1))+MIN(Payline!L$3/10,COUNTIF(L349:L351,$AO$1)),"")</f>
        <v/>
      </c>
      <c r="AR349" s="43" t="str">
        <f>IF($I349&lt;F$14,MIN(Payline!M$5/10,COUNTIF(M347:M349,$AO$1))+MIN(Payline!M$4/10,COUNTIF(M348:M350,$AO$1))+MIN(Payline!M$3/10,COUNTIF(M349:M351,$AO$1)),"")</f>
        <v/>
      </c>
      <c r="AS349" s="43" t="str">
        <f>IF($I349&lt;G$14,MIN(Payline!N$5/10,COUNTIF(N347:N349,$AO$1))+MIN(Payline!N$4/10,COUNTIF(N348:N350,$AO$1))+MIN(Payline!N$3/10,COUNTIF(N349:N351,$AO$1)),"")</f>
        <v/>
      </c>
      <c r="AT349" s="46">
        <v>345</v>
      </c>
      <c r="AU349" s="43" t="str">
        <f>IF($I349&lt;C$14,MIN(Payline!J$5/10,COUNTIF(J347:J349,$AU$1))+MIN(Payline!J$4/10,COUNTIF(J348:J350,$AU$1))+MIN(Payline!J$3/10,COUNTIF(J349:J351,$AU$1)),"")</f>
        <v/>
      </c>
      <c r="AV349" s="43" t="str">
        <f>IF($I349&lt;D$14,MIN(Payline!K$5/10,COUNTIF(K347:K349,$AU$1))+MIN(Payline!K$4/10,COUNTIF(K348:K350,$AU$1))+MIN(Payline!K$3/10,COUNTIF(K349:K351,$AU$1)),"")</f>
        <v/>
      </c>
      <c r="AW349" s="43" t="str">
        <f>IF($I349&lt;E$14,MIN(Payline!L$5/10,COUNTIF(L347:L349,$AU$1))+MIN(Payline!L$4/10,COUNTIF(L348:L350,$AU$1))+MIN(Payline!L$3/10,COUNTIF(L349:L351,$AU$1)),"")</f>
        <v/>
      </c>
      <c r="AX349" s="43" t="str">
        <f>IF($I349&lt;F$14,MIN(Payline!M$5/10,COUNTIF(M347:M349,$AU$1))+MIN(Payline!M$4/10,COUNTIF(M348:M350,$AU$1))+MIN(Payline!M$3/10,COUNTIF(M349:M351,$AU$1)),"")</f>
        <v/>
      </c>
      <c r="AY349" s="43" t="str">
        <f>IF($I349&lt;G$14,MIN(Payline!N$5/10,COUNTIF(N347:N349,$AU$1))+MIN(Payline!N$4/10,COUNTIF(N348:N350,$AU$1))+MIN(Payline!N$3/10,COUNTIF(N349:N351,$AU$1)),"")</f>
        <v/>
      </c>
      <c r="AZ349" s="46">
        <v>345</v>
      </c>
      <c r="BA349" s="43" t="str">
        <f>IF($I349&lt;C$14,MIN(Payline!J$5/10,COUNTIF(J347:J349,$BA$1))+MIN(Payline!J$4/10,COUNTIF(J348:J350,$BA$1))+MIN(Payline!J$3/10,COUNTIF(J349:J351,$BA$1)),"")</f>
        <v/>
      </c>
      <c r="BB349" s="43" t="str">
        <f>IF($I349&lt;D$14,MIN(Payline!K$5/10,COUNTIF(K347:K349,$BA$1))+MIN(Payline!K$4/10,COUNTIF(K348:K350,$BA$1))+MIN(Payline!K$3/10,COUNTIF(K349:K351,$BA$1)),"")</f>
        <v/>
      </c>
      <c r="BC349" s="43" t="str">
        <f>IF($I349&lt;E$14,MIN(Payline!L$5/10,COUNTIF(L347:L349,$BA$1))+MIN(Payline!L$4/10,COUNTIF(L348:L350,$BA$1))+MIN(Payline!L$3/10,COUNTIF(L349:L351,$BA$1)),"")</f>
        <v/>
      </c>
      <c r="BD349" s="43" t="str">
        <f>IF($I349&lt;F$14,MIN(Payline!M$5/10,COUNTIF(M347:M349,$BA$1))+MIN(Payline!M$4/10,COUNTIF(M348:M350,$BA$1))+MIN(Payline!M$3/10,COUNTIF(M349:M351,$BA$1)),"")</f>
        <v/>
      </c>
      <c r="BE349" s="43" t="str">
        <f>IF($I349&lt;G$14,MIN(Payline!N$5/10,COUNTIF(N347:N349,$BA$1))+MIN(Payline!N$4/10,COUNTIF(N348:N350,$BA$1))+MIN(Payline!N$3/10,COUNTIF(N349:N351,$BA$1)),"")</f>
        <v/>
      </c>
      <c r="BF349" s="46">
        <v>345</v>
      </c>
      <c r="BG349" s="43" t="str">
        <f>IF($I349&lt;C$14,MIN(Payline!J$5/10,COUNTIF(J347:J349,$BG$1))+MIN(Payline!J$4/10,COUNTIF(J348:J350,$BG$1))+MIN(Payline!J$3/10,COUNTIF(J349:J351,$BG$1)),"")</f>
        <v/>
      </c>
      <c r="BH349" s="43" t="str">
        <f>IF($I349&lt;D$14,MIN(Payline!K$5/10,COUNTIF(K347:K349,$BG$1))+MIN(Payline!K$4/10,COUNTIF(K348:K350,$BG$1))+MIN(Payline!K$3/10,COUNTIF(K349:K351,$BG$1)),"")</f>
        <v/>
      </c>
      <c r="BI349" s="43" t="str">
        <f>IF($I349&lt;E$14,MIN(Payline!L$5/10,COUNTIF(L347:L349,$BG$1))+MIN(Payline!L$4/10,COUNTIF(L348:L350,$BG$1))+MIN(Payline!L$3/10,COUNTIF(L349:L351,$BG$1)),"")</f>
        <v/>
      </c>
      <c r="BJ349" s="43" t="str">
        <f>IF($I349&lt;F$14,MIN(Payline!M$5/10,COUNTIF(M347:M349,$BG$1))+MIN(Payline!M$4/10,COUNTIF(M348:M350,$BG$1))+MIN(Payline!M$3/10,COUNTIF(M349:M351,$BG$1)),"")</f>
        <v/>
      </c>
      <c r="BK349" s="43" t="str">
        <f>IF($I349&lt;G$14,MIN(Payline!N$5/10,COUNTIF(N347:N349,$BG$1))+MIN(Payline!N$4/10,COUNTIF(N348:N350,$BG$1))+MIN(Payline!N$3/10,COUNTIF(N349:N351,$BG$1)),"")</f>
        <v/>
      </c>
      <c r="BL349" s="46">
        <v>345</v>
      </c>
      <c r="BM349" s="43" t="str">
        <f>IF($I349&lt;C$14,MIN(Payline!J$5/10,COUNTIF(J347:J349,$BM$1))+MIN(Payline!J$4/10,COUNTIF(J348:J350,$BM$1))+MIN(Payline!J$3/10,COUNTIF(J349:J351,$BM$1)),"")</f>
        <v/>
      </c>
      <c r="BN349" s="43" t="str">
        <f>IF($I349&lt;D$14,MIN(Payline!K$5/10,COUNTIF(K347:K349,$BM$1))+MIN(Payline!K$4/10,COUNTIF(K348:K350,$BM$1))+MIN(Payline!K$3/10,COUNTIF(K349:K351,$BM$1)),"")</f>
        <v/>
      </c>
      <c r="BO349" s="43" t="str">
        <f>IF($I349&lt;E$14,MIN(Payline!L$5/10,COUNTIF(L347:L349,$BM$1))+MIN(Payline!L$4/10,COUNTIF(L348:L350,$BM$1))+MIN(Payline!L$3/10,COUNTIF(L349:L351,$BM$1)),"")</f>
        <v/>
      </c>
      <c r="BP349" s="43" t="str">
        <f>IF($I349&lt;F$14,MIN(Payline!M$5/10,COUNTIF(M347:M349,$BM$1))+MIN(Payline!M$4/10,COUNTIF(M348:M350,$BM$1))+MIN(Payline!M$3/10,COUNTIF(M349:M351,$BM$1)),"")</f>
        <v/>
      </c>
      <c r="BQ349" s="161" t="str">
        <f>IF($I349&lt;G$14,MIN(Payline!N$5/10,COUNTIF(N347:N349,$BM$1))+MIN(Payline!N$4/10,COUNTIF(N348:N350,$BM$1))+MIN(Payline!N$3/10,COUNTIF(N349:N351,$BM$1)),"")</f>
        <v/>
      </c>
    </row>
    <row r="350" spans="9:69">
      <c r="I350" s="84">
        <v>346</v>
      </c>
      <c r="J350" s="83"/>
      <c r="K350" s="83"/>
      <c r="L350" s="83"/>
      <c r="M350" s="83"/>
      <c r="N350" s="83"/>
      <c r="P350" s="46">
        <v>346</v>
      </c>
      <c r="Q350" s="43" t="str">
        <f>IF($I350&lt;C$14,MIN(Payline!J$5/10,COUNTIF(J348:J350,$Q$1))+MIN(Payline!J$4/10,COUNTIF(J349:J351,$Q$1))+MIN(Payline!J$3/10,COUNTIF(J350:J352,$Q$1)),"")</f>
        <v/>
      </c>
      <c r="R350" s="43" t="str">
        <f>IF($I350&lt;D$14,MIN(Payline!K$5/10,COUNTIF(K348:K350,$Q$1))+MIN(Payline!K$4/10,COUNTIF(K349:K351,$Q$1))+MIN(Payline!K$3/10,COUNTIF(K350:K352,$Q$1)),"")</f>
        <v/>
      </c>
      <c r="S350" s="43" t="str">
        <f>IF($I350&lt;E$14,MIN(Payline!L$5/10,COUNTIF(L348:L350,$Q$1))+MIN(Payline!L$4/10,COUNTIF(L349:L351,$Q$1))+MIN(Payline!L$3/10,COUNTIF(L350:L352,$Q$1)),"")</f>
        <v/>
      </c>
      <c r="T350" s="43" t="str">
        <f>IF($I350&lt;F$14,MIN(Payline!M$5/10,COUNTIF(M348:M350,$Q$1))+MIN(Payline!M$4/10,COUNTIF(M349:M351,$Q$1))+MIN(Payline!M$3/10,COUNTIF(M350:M352,$Q$1)),"")</f>
        <v/>
      </c>
      <c r="U350" s="43" t="str">
        <f>IF($I350&lt;G$14,MIN(Payline!N$5/10,COUNTIF(N348:N350,$Q$1))+MIN(Payline!N$4/10,COUNTIF(N349:N351,$Q$1))+MIN(Payline!N$3/10,COUNTIF(N350:N352,$Q$1)),"")</f>
        <v/>
      </c>
      <c r="V350" s="46">
        <v>346</v>
      </c>
      <c r="W350" s="43" t="str">
        <f>IF($I350&lt;C$14,MIN(Payline!J$5/10,COUNTIF(J348:J350,$W$1))+MIN(Payline!J$4/10,COUNTIF(J349:J351,$W$1))+MIN(Payline!J$3/10,COUNTIF(J350:J352,$W$1)),"")</f>
        <v/>
      </c>
      <c r="X350" s="43" t="str">
        <f>IF($I350&lt;D$14,MIN(Payline!K$5/10,COUNTIF(K348:K350,$W$1))+MIN(Payline!K$4/10,COUNTIF(K349:K351,$W$1))+MIN(Payline!K$3/10,COUNTIF(K350:K352,$W$1)),"")</f>
        <v/>
      </c>
      <c r="Y350" s="43" t="str">
        <f>IF($I350&lt;E$14,MIN(Payline!L$5/10,COUNTIF(L348:L350,$W$1))+MIN(Payline!L$4/10,COUNTIF(L349:L351,$W$1))+MIN(Payline!L$3/10,COUNTIF(L350:L352,$W$1)),"")</f>
        <v/>
      </c>
      <c r="Z350" s="43" t="str">
        <f>IF($I350&lt;F$14,MIN(Payline!M$5/10,COUNTIF(M348:M350,$W$1))+MIN(Payline!M$4/10,COUNTIF(M349:M351,$W$1))+MIN(Payline!M$3/10,COUNTIF(M350:M352,$W$1)),"")</f>
        <v/>
      </c>
      <c r="AA350" s="43" t="str">
        <f>IF($I350&lt;G$14,MIN(Payline!N$5/10,COUNTIF(N348:N350,$W$1))+MIN(Payline!N$4/10,COUNTIF(N349:N351,$W$1))+MIN(Payline!N$3/10,COUNTIF(N350:N352,$W$1)),"")</f>
        <v/>
      </c>
      <c r="AB350" s="46">
        <v>346</v>
      </c>
      <c r="AC350" s="43" t="str">
        <f>IF($I350&lt;C$14,MIN(Payline!J$5/10,COUNTIF(J348:J350,$AC$1))+MIN(Payline!J$4/10,COUNTIF(J349:J351,$AC$1))+MIN(Payline!J$3/10,COUNTIF(J350:J352,$AC$1)),"")</f>
        <v/>
      </c>
      <c r="AD350" s="43" t="str">
        <f>IF($I350&lt;D$14,MIN(Payline!K$5/10,COUNTIF(K348:K350,$AC$1))+MIN(Payline!K$4/10,COUNTIF(K349:K351,$AC$1))+MIN(Payline!K$3/10,COUNTIF(K350:K352,$AC$1)),"")</f>
        <v/>
      </c>
      <c r="AE350" s="43" t="str">
        <f>IF($I350&lt;E$14,MIN(Payline!L$5/10,COUNTIF(L348:L350,$AC$1))+MIN(Payline!L$4/10,COUNTIF(L349:L351,$AC$1))+MIN(Payline!L$3/10,COUNTIF(L350:L352,$AC$1)),"")</f>
        <v/>
      </c>
      <c r="AF350" s="43" t="str">
        <f>IF($I350&lt;F$14,MIN(Payline!M$5/10,COUNTIF(M348:M350,$AC$1))+MIN(Payline!M$4/10,COUNTIF(M349:M351,$AC$1))+MIN(Payline!M$3/10,COUNTIF(M350:M352,$AC$1)),"")</f>
        <v/>
      </c>
      <c r="AG350" s="43" t="str">
        <f>IF($I350&lt;G$14,MIN(Payline!N$5/10,COUNTIF(N348:N350,$AC$1))+MIN(Payline!N$4/10,COUNTIF(N349:N351,$AC$1))+MIN(Payline!N$3/10,COUNTIF(N350:N352,$AC$1)),"")</f>
        <v/>
      </c>
      <c r="AH350" s="46">
        <v>346</v>
      </c>
      <c r="AI350" s="43" t="str">
        <f>IF($I350&lt;C$14,MIN(Payline!J$5/10,COUNTIF(J348:J350,$AI$1))+MIN(Payline!J$4/10,COUNTIF(J349:J351,$AI$1))+MIN(Payline!J$3/10,COUNTIF(J350:J352,$AI$1)),"")</f>
        <v/>
      </c>
      <c r="AJ350" s="43" t="str">
        <f>IF($I350&lt;D$14,MIN(Payline!K$5/10,COUNTIF(K348:K350,$AI$1))+MIN(Payline!K$4/10,COUNTIF(K349:K351,$AI$1))+MIN(Payline!K$3/10,COUNTIF(K350:K352,$AI$1)),"")</f>
        <v/>
      </c>
      <c r="AK350" s="43" t="str">
        <f>IF($I350&lt;E$14,MIN(Payline!L$5/10,COUNTIF(L348:L350,$AI$1))+MIN(Payline!L$4/10,COUNTIF(L349:L351,$AI$1))+MIN(Payline!L$3/10,COUNTIF(L350:L352,$AI$1)),"")</f>
        <v/>
      </c>
      <c r="AL350" s="43" t="str">
        <f>IF($I350&lt;F$14,MIN(Payline!M$5/10,COUNTIF(M348:M350,$AI$1))+MIN(Payline!M$4/10,COUNTIF(M349:M351,$AI$1))+MIN(Payline!M$3/10,COUNTIF(M350:M352,$AI$1)),"")</f>
        <v/>
      </c>
      <c r="AM350" s="43" t="str">
        <f>IF($I350&lt;G$14,MIN(Payline!N$5/10,COUNTIF(N348:N350,$AI$1))+MIN(Payline!N$4/10,COUNTIF(N349:N351,$AI$1))+MIN(Payline!N$3/10,COUNTIF(N350:N352,$AI$1)),"")</f>
        <v/>
      </c>
      <c r="AN350" s="46">
        <v>346</v>
      </c>
      <c r="AO350" s="43" t="str">
        <f>IF($I350&lt;C$14,MIN(Payline!J$5/10,COUNTIF(J348:J350,$AO$1))+MIN(Payline!J$4/10,COUNTIF(J349:J351,$AO$1))+MIN(Payline!J$3/10,COUNTIF(J350:J352,$AO$1)),"")</f>
        <v/>
      </c>
      <c r="AP350" s="43" t="str">
        <f>IF($I350&lt;D$14,MIN(Payline!K$5/10,COUNTIF(K348:K350,$AO$1))+MIN(Payline!K$4/10,COUNTIF(K349:K351,$AO$1))+MIN(Payline!K$3/10,COUNTIF(K350:K352,$AO$1)),"")</f>
        <v/>
      </c>
      <c r="AQ350" s="43" t="str">
        <f>IF($I350&lt;E$14,MIN(Payline!L$5/10,COUNTIF(L348:L350,$AO$1))+MIN(Payline!L$4/10,COUNTIF(L349:L351,$AO$1))+MIN(Payline!L$3/10,COUNTIF(L350:L352,$AO$1)),"")</f>
        <v/>
      </c>
      <c r="AR350" s="43" t="str">
        <f>IF($I350&lt;F$14,MIN(Payline!M$5/10,COUNTIF(M348:M350,$AO$1))+MIN(Payline!M$4/10,COUNTIF(M349:M351,$AO$1))+MIN(Payline!M$3/10,COUNTIF(M350:M352,$AO$1)),"")</f>
        <v/>
      </c>
      <c r="AS350" s="43" t="str">
        <f>IF($I350&lt;G$14,MIN(Payline!N$5/10,COUNTIF(N348:N350,$AO$1))+MIN(Payline!N$4/10,COUNTIF(N349:N351,$AO$1))+MIN(Payline!N$3/10,COUNTIF(N350:N352,$AO$1)),"")</f>
        <v/>
      </c>
      <c r="AT350" s="46">
        <v>346</v>
      </c>
      <c r="AU350" s="43" t="str">
        <f>IF($I350&lt;C$14,MIN(Payline!J$5/10,COUNTIF(J348:J350,$AU$1))+MIN(Payline!J$4/10,COUNTIF(J349:J351,$AU$1))+MIN(Payline!J$3/10,COUNTIF(J350:J352,$AU$1)),"")</f>
        <v/>
      </c>
      <c r="AV350" s="43" t="str">
        <f>IF($I350&lt;D$14,MIN(Payline!K$5/10,COUNTIF(K348:K350,$AU$1))+MIN(Payline!K$4/10,COUNTIF(K349:K351,$AU$1))+MIN(Payline!K$3/10,COUNTIF(K350:K352,$AU$1)),"")</f>
        <v/>
      </c>
      <c r="AW350" s="43" t="str">
        <f>IF($I350&lt;E$14,MIN(Payline!L$5/10,COUNTIF(L348:L350,$AU$1))+MIN(Payline!L$4/10,COUNTIF(L349:L351,$AU$1))+MIN(Payline!L$3/10,COUNTIF(L350:L352,$AU$1)),"")</f>
        <v/>
      </c>
      <c r="AX350" s="43" t="str">
        <f>IF($I350&lt;F$14,MIN(Payline!M$5/10,COUNTIF(M348:M350,$AU$1))+MIN(Payline!M$4/10,COUNTIF(M349:M351,$AU$1))+MIN(Payline!M$3/10,COUNTIF(M350:M352,$AU$1)),"")</f>
        <v/>
      </c>
      <c r="AY350" s="43" t="str">
        <f>IF($I350&lt;G$14,MIN(Payline!N$5/10,COUNTIF(N348:N350,$AU$1))+MIN(Payline!N$4/10,COUNTIF(N349:N351,$AU$1))+MIN(Payline!N$3/10,COUNTIF(N350:N352,$AU$1)),"")</f>
        <v/>
      </c>
      <c r="AZ350" s="46">
        <v>346</v>
      </c>
      <c r="BA350" s="43" t="str">
        <f>IF($I350&lt;C$14,MIN(Payline!J$5/10,COUNTIF(J348:J350,$BA$1))+MIN(Payline!J$4/10,COUNTIF(J349:J351,$BA$1))+MIN(Payline!J$3/10,COUNTIF(J350:J352,$BA$1)),"")</f>
        <v/>
      </c>
      <c r="BB350" s="43" t="str">
        <f>IF($I350&lt;D$14,MIN(Payline!K$5/10,COUNTIF(K348:K350,$BA$1))+MIN(Payline!K$4/10,COUNTIF(K349:K351,$BA$1))+MIN(Payline!K$3/10,COUNTIF(K350:K352,$BA$1)),"")</f>
        <v/>
      </c>
      <c r="BC350" s="43" t="str">
        <f>IF($I350&lt;E$14,MIN(Payline!L$5/10,COUNTIF(L348:L350,$BA$1))+MIN(Payline!L$4/10,COUNTIF(L349:L351,$BA$1))+MIN(Payline!L$3/10,COUNTIF(L350:L352,$BA$1)),"")</f>
        <v/>
      </c>
      <c r="BD350" s="43" t="str">
        <f>IF($I350&lt;F$14,MIN(Payline!M$5/10,COUNTIF(M348:M350,$BA$1))+MIN(Payline!M$4/10,COUNTIF(M349:M351,$BA$1))+MIN(Payline!M$3/10,COUNTIF(M350:M352,$BA$1)),"")</f>
        <v/>
      </c>
      <c r="BE350" s="43" t="str">
        <f>IF($I350&lt;G$14,MIN(Payline!N$5/10,COUNTIF(N348:N350,$BA$1))+MIN(Payline!N$4/10,COUNTIF(N349:N351,$BA$1))+MIN(Payline!N$3/10,COUNTIF(N350:N352,$BA$1)),"")</f>
        <v/>
      </c>
      <c r="BF350" s="46">
        <v>346</v>
      </c>
      <c r="BG350" s="43" t="str">
        <f>IF($I350&lt;C$14,MIN(Payline!J$5/10,COUNTIF(J348:J350,$BG$1))+MIN(Payline!J$4/10,COUNTIF(J349:J351,$BG$1))+MIN(Payline!J$3/10,COUNTIF(J350:J352,$BG$1)),"")</f>
        <v/>
      </c>
      <c r="BH350" s="43" t="str">
        <f>IF($I350&lt;D$14,MIN(Payline!K$5/10,COUNTIF(K348:K350,$BG$1))+MIN(Payline!K$4/10,COUNTIF(K349:K351,$BG$1))+MIN(Payline!K$3/10,COUNTIF(K350:K352,$BG$1)),"")</f>
        <v/>
      </c>
      <c r="BI350" s="43" t="str">
        <f>IF($I350&lt;E$14,MIN(Payline!L$5/10,COUNTIF(L348:L350,$BG$1))+MIN(Payline!L$4/10,COUNTIF(L349:L351,$BG$1))+MIN(Payline!L$3/10,COUNTIF(L350:L352,$BG$1)),"")</f>
        <v/>
      </c>
      <c r="BJ350" s="43" t="str">
        <f>IF($I350&lt;F$14,MIN(Payline!M$5/10,COUNTIF(M348:M350,$BG$1))+MIN(Payline!M$4/10,COUNTIF(M349:M351,$BG$1))+MIN(Payline!M$3/10,COUNTIF(M350:M352,$BG$1)),"")</f>
        <v/>
      </c>
      <c r="BK350" s="43" t="str">
        <f>IF($I350&lt;G$14,MIN(Payline!N$5/10,COUNTIF(N348:N350,$BG$1))+MIN(Payline!N$4/10,COUNTIF(N349:N351,$BG$1))+MIN(Payline!N$3/10,COUNTIF(N350:N352,$BG$1)),"")</f>
        <v/>
      </c>
      <c r="BL350" s="46">
        <v>346</v>
      </c>
      <c r="BM350" s="43" t="str">
        <f>IF($I350&lt;C$14,MIN(Payline!J$5/10,COUNTIF(J348:J350,$BM$1))+MIN(Payline!J$4/10,COUNTIF(J349:J351,$BM$1))+MIN(Payline!J$3/10,COUNTIF(J350:J352,$BM$1)),"")</f>
        <v/>
      </c>
      <c r="BN350" s="43" t="str">
        <f>IF($I350&lt;D$14,MIN(Payline!K$5/10,COUNTIF(K348:K350,$BM$1))+MIN(Payline!K$4/10,COUNTIF(K349:K351,$BM$1))+MIN(Payline!K$3/10,COUNTIF(K350:K352,$BM$1)),"")</f>
        <v/>
      </c>
      <c r="BO350" s="43" t="str">
        <f>IF($I350&lt;E$14,MIN(Payline!L$5/10,COUNTIF(L348:L350,$BM$1))+MIN(Payline!L$4/10,COUNTIF(L349:L351,$BM$1))+MIN(Payline!L$3/10,COUNTIF(L350:L352,$BM$1)),"")</f>
        <v/>
      </c>
      <c r="BP350" s="43" t="str">
        <f>IF($I350&lt;F$14,MIN(Payline!M$5/10,COUNTIF(M348:M350,$BM$1))+MIN(Payline!M$4/10,COUNTIF(M349:M351,$BM$1))+MIN(Payline!M$3/10,COUNTIF(M350:M352,$BM$1)),"")</f>
        <v/>
      </c>
      <c r="BQ350" s="161" t="str">
        <f>IF($I350&lt;G$14,MIN(Payline!N$5/10,COUNTIF(N348:N350,$BM$1))+MIN(Payline!N$4/10,COUNTIF(N349:N351,$BM$1))+MIN(Payline!N$3/10,COUNTIF(N350:N352,$BM$1)),"")</f>
        <v/>
      </c>
    </row>
    <row r="351" spans="9:69">
      <c r="I351" s="84">
        <v>347</v>
      </c>
      <c r="J351" s="83"/>
      <c r="K351" s="83"/>
      <c r="L351" s="83"/>
      <c r="M351" s="83"/>
      <c r="N351" s="83"/>
      <c r="P351" s="46">
        <v>347</v>
      </c>
      <c r="Q351" s="43" t="str">
        <f>IF($I351&lt;C$14,MIN(Payline!J$5/10,COUNTIF(J349:J351,$Q$1))+MIN(Payline!J$4/10,COUNTIF(J350:J352,$Q$1))+MIN(Payline!J$3/10,COUNTIF(J351:J353,$Q$1)),"")</f>
        <v/>
      </c>
      <c r="R351" s="43" t="str">
        <f>IF($I351&lt;D$14,MIN(Payline!K$5/10,COUNTIF(K349:K351,$Q$1))+MIN(Payline!K$4/10,COUNTIF(K350:K352,$Q$1))+MIN(Payline!K$3/10,COUNTIF(K351:K353,$Q$1)),"")</f>
        <v/>
      </c>
      <c r="S351" s="43" t="str">
        <f>IF($I351&lt;E$14,MIN(Payline!L$5/10,COUNTIF(L349:L351,$Q$1))+MIN(Payline!L$4/10,COUNTIF(L350:L352,$Q$1))+MIN(Payline!L$3/10,COUNTIF(L351:L353,$Q$1)),"")</f>
        <v/>
      </c>
      <c r="T351" s="43" t="str">
        <f>IF($I351&lt;F$14,MIN(Payline!M$5/10,COUNTIF(M349:M351,$Q$1))+MIN(Payline!M$4/10,COUNTIF(M350:M352,$Q$1))+MIN(Payline!M$3/10,COUNTIF(M351:M353,$Q$1)),"")</f>
        <v/>
      </c>
      <c r="U351" s="43" t="str">
        <f>IF($I351&lt;G$14,MIN(Payline!N$5/10,COUNTIF(N349:N351,$Q$1))+MIN(Payline!N$4/10,COUNTIF(N350:N352,$Q$1))+MIN(Payline!N$3/10,COUNTIF(N351:N353,$Q$1)),"")</f>
        <v/>
      </c>
      <c r="V351" s="46">
        <v>347</v>
      </c>
      <c r="W351" s="43" t="str">
        <f>IF($I351&lt;C$14,MIN(Payline!J$5/10,COUNTIF(J349:J351,$W$1))+MIN(Payline!J$4/10,COUNTIF(J350:J352,$W$1))+MIN(Payline!J$3/10,COUNTIF(J351:J353,$W$1)),"")</f>
        <v/>
      </c>
      <c r="X351" s="43" t="str">
        <f>IF($I351&lt;D$14,MIN(Payline!K$5/10,COUNTIF(K349:K351,$W$1))+MIN(Payline!K$4/10,COUNTIF(K350:K352,$W$1))+MIN(Payline!K$3/10,COUNTIF(K351:K353,$W$1)),"")</f>
        <v/>
      </c>
      <c r="Y351" s="43" t="str">
        <f>IF($I351&lt;E$14,MIN(Payline!L$5/10,COUNTIF(L349:L351,$W$1))+MIN(Payline!L$4/10,COUNTIF(L350:L352,$W$1))+MIN(Payline!L$3/10,COUNTIF(L351:L353,$W$1)),"")</f>
        <v/>
      </c>
      <c r="Z351" s="43" t="str">
        <f>IF($I351&lt;F$14,MIN(Payline!M$5/10,COUNTIF(M349:M351,$W$1))+MIN(Payline!M$4/10,COUNTIF(M350:M352,$W$1))+MIN(Payline!M$3/10,COUNTIF(M351:M353,$W$1)),"")</f>
        <v/>
      </c>
      <c r="AA351" s="43" t="str">
        <f>IF($I351&lt;G$14,MIN(Payline!N$5/10,COUNTIF(N349:N351,$W$1))+MIN(Payline!N$4/10,COUNTIF(N350:N352,$W$1))+MIN(Payline!N$3/10,COUNTIF(N351:N353,$W$1)),"")</f>
        <v/>
      </c>
      <c r="AB351" s="46">
        <v>347</v>
      </c>
      <c r="AC351" s="43" t="str">
        <f>IF($I351&lt;C$14,MIN(Payline!J$5/10,COUNTIF(J349:J351,$AC$1))+MIN(Payline!J$4/10,COUNTIF(J350:J352,$AC$1))+MIN(Payline!J$3/10,COUNTIF(J351:J353,$AC$1)),"")</f>
        <v/>
      </c>
      <c r="AD351" s="43" t="str">
        <f>IF($I351&lt;D$14,MIN(Payline!K$5/10,COUNTIF(K349:K351,$AC$1))+MIN(Payline!K$4/10,COUNTIF(K350:K352,$AC$1))+MIN(Payline!K$3/10,COUNTIF(K351:K353,$AC$1)),"")</f>
        <v/>
      </c>
      <c r="AE351" s="43" t="str">
        <f>IF($I351&lt;E$14,MIN(Payline!L$5/10,COUNTIF(L349:L351,$AC$1))+MIN(Payline!L$4/10,COUNTIF(L350:L352,$AC$1))+MIN(Payline!L$3/10,COUNTIF(L351:L353,$AC$1)),"")</f>
        <v/>
      </c>
      <c r="AF351" s="43" t="str">
        <f>IF($I351&lt;F$14,MIN(Payline!M$5/10,COUNTIF(M349:M351,$AC$1))+MIN(Payline!M$4/10,COUNTIF(M350:M352,$AC$1))+MIN(Payline!M$3/10,COUNTIF(M351:M353,$AC$1)),"")</f>
        <v/>
      </c>
      <c r="AG351" s="43" t="str">
        <f>IF($I351&lt;G$14,MIN(Payline!N$5/10,COUNTIF(N349:N351,$AC$1))+MIN(Payline!N$4/10,COUNTIF(N350:N352,$AC$1))+MIN(Payline!N$3/10,COUNTIF(N351:N353,$AC$1)),"")</f>
        <v/>
      </c>
      <c r="AH351" s="46">
        <v>347</v>
      </c>
      <c r="AI351" s="43" t="str">
        <f>IF($I351&lt;C$14,MIN(Payline!J$5/10,COUNTIF(J349:J351,$AI$1))+MIN(Payline!J$4/10,COUNTIF(J350:J352,$AI$1))+MIN(Payline!J$3/10,COUNTIF(J351:J353,$AI$1)),"")</f>
        <v/>
      </c>
      <c r="AJ351" s="43" t="str">
        <f>IF($I351&lt;D$14,MIN(Payline!K$5/10,COUNTIF(K349:K351,$AI$1))+MIN(Payline!K$4/10,COUNTIF(K350:K352,$AI$1))+MIN(Payline!K$3/10,COUNTIF(K351:K353,$AI$1)),"")</f>
        <v/>
      </c>
      <c r="AK351" s="43" t="str">
        <f>IF($I351&lt;E$14,MIN(Payline!L$5/10,COUNTIF(L349:L351,$AI$1))+MIN(Payline!L$4/10,COUNTIF(L350:L352,$AI$1))+MIN(Payline!L$3/10,COUNTIF(L351:L353,$AI$1)),"")</f>
        <v/>
      </c>
      <c r="AL351" s="43" t="str">
        <f>IF($I351&lt;F$14,MIN(Payline!M$5/10,COUNTIF(M349:M351,$AI$1))+MIN(Payline!M$4/10,COUNTIF(M350:M352,$AI$1))+MIN(Payline!M$3/10,COUNTIF(M351:M353,$AI$1)),"")</f>
        <v/>
      </c>
      <c r="AM351" s="43" t="str">
        <f>IF($I351&lt;G$14,MIN(Payline!N$5/10,COUNTIF(N349:N351,$AI$1))+MIN(Payline!N$4/10,COUNTIF(N350:N352,$AI$1))+MIN(Payline!N$3/10,COUNTIF(N351:N353,$AI$1)),"")</f>
        <v/>
      </c>
      <c r="AN351" s="46">
        <v>347</v>
      </c>
      <c r="AO351" s="43" t="str">
        <f>IF($I351&lt;C$14,MIN(Payline!J$5/10,COUNTIF(J349:J351,$AO$1))+MIN(Payline!J$4/10,COUNTIF(J350:J352,$AO$1))+MIN(Payline!J$3/10,COUNTIF(J351:J353,$AO$1)),"")</f>
        <v/>
      </c>
      <c r="AP351" s="43" t="str">
        <f>IF($I351&lt;D$14,MIN(Payline!K$5/10,COUNTIF(K349:K351,$AO$1))+MIN(Payline!K$4/10,COUNTIF(K350:K352,$AO$1))+MIN(Payline!K$3/10,COUNTIF(K351:K353,$AO$1)),"")</f>
        <v/>
      </c>
      <c r="AQ351" s="43" t="str">
        <f>IF($I351&lt;E$14,MIN(Payline!L$5/10,COUNTIF(L349:L351,$AO$1))+MIN(Payline!L$4/10,COUNTIF(L350:L352,$AO$1))+MIN(Payline!L$3/10,COUNTIF(L351:L353,$AO$1)),"")</f>
        <v/>
      </c>
      <c r="AR351" s="43" t="str">
        <f>IF($I351&lt;F$14,MIN(Payline!M$5/10,COUNTIF(M349:M351,$AO$1))+MIN(Payline!M$4/10,COUNTIF(M350:M352,$AO$1))+MIN(Payline!M$3/10,COUNTIF(M351:M353,$AO$1)),"")</f>
        <v/>
      </c>
      <c r="AS351" s="43" t="str">
        <f>IF($I351&lt;G$14,MIN(Payline!N$5/10,COUNTIF(N349:N351,$AO$1))+MIN(Payline!N$4/10,COUNTIF(N350:N352,$AO$1))+MIN(Payline!N$3/10,COUNTIF(N351:N353,$AO$1)),"")</f>
        <v/>
      </c>
      <c r="AT351" s="46">
        <v>347</v>
      </c>
      <c r="AU351" s="43" t="str">
        <f>IF($I351&lt;C$14,MIN(Payline!J$5/10,COUNTIF(J349:J351,$AU$1))+MIN(Payline!J$4/10,COUNTIF(J350:J352,$AU$1))+MIN(Payline!J$3/10,COUNTIF(J351:J353,$AU$1)),"")</f>
        <v/>
      </c>
      <c r="AV351" s="43" t="str">
        <f>IF($I351&lt;D$14,MIN(Payline!K$5/10,COUNTIF(K349:K351,$AU$1))+MIN(Payline!K$4/10,COUNTIF(K350:K352,$AU$1))+MIN(Payline!K$3/10,COUNTIF(K351:K353,$AU$1)),"")</f>
        <v/>
      </c>
      <c r="AW351" s="43" t="str">
        <f>IF($I351&lt;E$14,MIN(Payline!L$5/10,COUNTIF(L349:L351,$AU$1))+MIN(Payline!L$4/10,COUNTIF(L350:L352,$AU$1))+MIN(Payline!L$3/10,COUNTIF(L351:L353,$AU$1)),"")</f>
        <v/>
      </c>
      <c r="AX351" s="43" t="str">
        <f>IF($I351&lt;F$14,MIN(Payline!M$5/10,COUNTIF(M349:M351,$AU$1))+MIN(Payline!M$4/10,COUNTIF(M350:M352,$AU$1))+MIN(Payline!M$3/10,COUNTIF(M351:M353,$AU$1)),"")</f>
        <v/>
      </c>
      <c r="AY351" s="43" t="str">
        <f>IF($I351&lt;G$14,MIN(Payline!N$5/10,COUNTIF(N349:N351,$AU$1))+MIN(Payline!N$4/10,COUNTIF(N350:N352,$AU$1))+MIN(Payline!N$3/10,COUNTIF(N351:N353,$AU$1)),"")</f>
        <v/>
      </c>
      <c r="AZ351" s="46">
        <v>347</v>
      </c>
      <c r="BA351" s="43" t="str">
        <f>IF($I351&lt;C$14,MIN(Payline!J$5/10,COUNTIF(J349:J351,$BA$1))+MIN(Payline!J$4/10,COUNTIF(J350:J352,$BA$1))+MIN(Payline!J$3/10,COUNTIF(J351:J353,$BA$1)),"")</f>
        <v/>
      </c>
      <c r="BB351" s="43" t="str">
        <f>IF($I351&lt;D$14,MIN(Payline!K$5/10,COUNTIF(K349:K351,$BA$1))+MIN(Payline!K$4/10,COUNTIF(K350:K352,$BA$1))+MIN(Payline!K$3/10,COUNTIF(K351:K353,$BA$1)),"")</f>
        <v/>
      </c>
      <c r="BC351" s="43" t="str">
        <f>IF($I351&lt;E$14,MIN(Payline!L$5/10,COUNTIF(L349:L351,$BA$1))+MIN(Payline!L$4/10,COUNTIF(L350:L352,$BA$1))+MIN(Payline!L$3/10,COUNTIF(L351:L353,$BA$1)),"")</f>
        <v/>
      </c>
      <c r="BD351" s="43" t="str">
        <f>IF($I351&lt;F$14,MIN(Payline!M$5/10,COUNTIF(M349:M351,$BA$1))+MIN(Payline!M$4/10,COUNTIF(M350:M352,$BA$1))+MIN(Payline!M$3/10,COUNTIF(M351:M353,$BA$1)),"")</f>
        <v/>
      </c>
      <c r="BE351" s="43" t="str">
        <f>IF($I351&lt;G$14,MIN(Payline!N$5/10,COUNTIF(N349:N351,$BA$1))+MIN(Payline!N$4/10,COUNTIF(N350:N352,$BA$1))+MIN(Payline!N$3/10,COUNTIF(N351:N353,$BA$1)),"")</f>
        <v/>
      </c>
      <c r="BF351" s="46">
        <v>347</v>
      </c>
      <c r="BG351" s="43" t="str">
        <f>IF($I351&lt;C$14,MIN(Payline!J$5/10,COUNTIF(J349:J351,$BG$1))+MIN(Payline!J$4/10,COUNTIF(J350:J352,$BG$1))+MIN(Payline!J$3/10,COUNTIF(J351:J353,$BG$1)),"")</f>
        <v/>
      </c>
      <c r="BH351" s="43" t="str">
        <f>IF($I351&lt;D$14,MIN(Payline!K$5/10,COUNTIF(K349:K351,$BG$1))+MIN(Payline!K$4/10,COUNTIF(K350:K352,$BG$1))+MIN(Payline!K$3/10,COUNTIF(K351:K353,$BG$1)),"")</f>
        <v/>
      </c>
      <c r="BI351" s="43" t="str">
        <f>IF($I351&lt;E$14,MIN(Payline!L$5/10,COUNTIF(L349:L351,$BG$1))+MIN(Payline!L$4/10,COUNTIF(L350:L352,$BG$1))+MIN(Payline!L$3/10,COUNTIF(L351:L353,$BG$1)),"")</f>
        <v/>
      </c>
      <c r="BJ351" s="43" t="str">
        <f>IF($I351&lt;F$14,MIN(Payline!M$5/10,COUNTIF(M349:M351,$BG$1))+MIN(Payline!M$4/10,COUNTIF(M350:M352,$BG$1))+MIN(Payline!M$3/10,COUNTIF(M351:M353,$BG$1)),"")</f>
        <v/>
      </c>
      <c r="BK351" s="43" t="str">
        <f>IF($I351&lt;G$14,MIN(Payline!N$5/10,COUNTIF(N349:N351,$BG$1))+MIN(Payline!N$4/10,COUNTIF(N350:N352,$BG$1))+MIN(Payline!N$3/10,COUNTIF(N351:N353,$BG$1)),"")</f>
        <v/>
      </c>
      <c r="BL351" s="46">
        <v>347</v>
      </c>
      <c r="BM351" s="43" t="str">
        <f>IF($I351&lt;C$14,MIN(Payline!J$5/10,COUNTIF(J349:J351,$BM$1))+MIN(Payline!J$4/10,COUNTIF(J350:J352,$BM$1))+MIN(Payline!J$3/10,COUNTIF(J351:J353,$BM$1)),"")</f>
        <v/>
      </c>
      <c r="BN351" s="43" t="str">
        <f>IF($I351&lt;D$14,MIN(Payline!K$5/10,COUNTIF(K349:K351,$BM$1))+MIN(Payline!K$4/10,COUNTIF(K350:K352,$BM$1))+MIN(Payline!K$3/10,COUNTIF(K351:K353,$BM$1)),"")</f>
        <v/>
      </c>
      <c r="BO351" s="43" t="str">
        <f>IF($I351&lt;E$14,MIN(Payline!L$5/10,COUNTIF(L349:L351,$BM$1))+MIN(Payline!L$4/10,COUNTIF(L350:L352,$BM$1))+MIN(Payline!L$3/10,COUNTIF(L351:L353,$BM$1)),"")</f>
        <v/>
      </c>
      <c r="BP351" s="43" t="str">
        <f>IF($I351&lt;F$14,MIN(Payline!M$5/10,COUNTIF(M349:M351,$BM$1))+MIN(Payline!M$4/10,COUNTIF(M350:M352,$BM$1))+MIN(Payline!M$3/10,COUNTIF(M351:M353,$BM$1)),"")</f>
        <v/>
      </c>
      <c r="BQ351" s="161" t="str">
        <f>IF($I351&lt;G$14,MIN(Payline!N$5/10,COUNTIF(N349:N351,$BM$1))+MIN(Payline!N$4/10,COUNTIF(N350:N352,$BM$1))+MIN(Payline!N$3/10,COUNTIF(N351:N353,$BM$1)),"")</f>
        <v/>
      </c>
    </row>
    <row r="352" spans="9:69">
      <c r="I352" s="84">
        <v>348</v>
      </c>
      <c r="J352" s="83"/>
      <c r="K352" s="83"/>
      <c r="L352" s="83"/>
      <c r="M352" s="83"/>
      <c r="N352" s="83"/>
      <c r="P352" s="46">
        <v>348</v>
      </c>
      <c r="Q352" s="43" t="str">
        <f>IF($I352&lt;C$14,MIN(Payline!J$5/10,COUNTIF(J350:J352,$Q$1))+MIN(Payline!J$4/10,COUNTIF(J351:J353,$Q$1))+MIN(Payline!J$3/10,COUNTIF(J352:J354,$Q$1)),"")</f>
        <v/>
      </c>
      <c r="R352" s="43" t="str">
        <f>IF($I352&lt;D$14,MIN(Payline!K$5/10,COUNTIF(K350:K352,$Q$1))+MIN(Payline!K$4/10,COUNTIF(K351:K353,$Q$1))+MIN(Payline!K$3/10,COUNTIF(K352:K354,$Q$1)),"")</f>
        <v/>
      </c>
      <c r="S352" s="43" t="str">
        <f>IF($I352&lt;E$14,MIN(Payline!L$5/10,COUNTIF(L350:L352,$Q$1))+MIN(Payline!L$4/10,COUNTIF(L351:L353,$Q$1))+MIN(Payline!L$3/10,COUNTIF(L352:L354,$Q$1)),"")</f>
        <v/>
      </c>
      <c r="T352" s="43" t="str">
        <f>IF($I352&lt;F$14,MIN(Payline!M$5/10,COUNTIF(M350:M352,$Q$1))+MIN(Payline!M$4/10,COUNTIF(M351:M353,$Q$1))+MIN(Payline!M$3/10,COUNTIF(M352:M354,$Q$1)),"")</f>
        <v/>
      </c>
      <c r="U352" s="43" t="str">
        <f>IF($I352&lt;G$14,MIN(Payline!N$5/10,COUNTIF(N350:N352,$Q$1))+MIN(Payline!N$4/10,COUNTIF(N351:N353,$Q$1))+MIN(Payline!N$3/10,COUNTIF(N352:N354,$Q$1)),"")</f>
        <v/>
      </c>
      <c r="V352" s="46">
        <v>348</v>
      </c>
      <c r="W352" s="43" t="str">
        <f>IF($I352&lt;C$14,MIN(Payline!J$5/10,COUNTIF(J350:J352,$W$1))+MIN(Payline!J$4/10,COUNTIF(J351:J353,$W$1))+MIN(Payline!J$3/10,COUNTIF(J352:J354,$W$1)),"")</f>
        <v/>
      </c>
      <c r="X352" s="43" t="str">
        <f>IF($I352&lt;D$14,MIN(Payline!K$5/10,COUNTIF(K350:K352,$W$1))+MIN(Payline!K$4/10,COUNTIF(K351:K353,$W$1))+MIN(Payline!K$3/10,COUNTIF(K352:K354,$W$1)),"")</f>
        <v/>
      </c>
      <c r="Y352" s="43" t="str">
        <f>IF($I352&lt;E$14,MIN(Payline!L$5/10,COUNTIF(L350:L352,$W$1))+MIN(Payline!L$4/10,COUNTIF(L351:L353,$W$1))+MIN(Payline!L$3/10,COUNTIF(L352:L354,$W$1)),"")</f>
        <v/>
      </c>
      <c r="Z352" s="43" t="str">
        <f>IF($I352&lt;F$14,MIN(Payline!M$5/10,COUNTIF(M350:M352,$W$1))+MIN(Payline!M$4/10,COUNTIF(M351:M353,$W$1))+MIN(Payline!M$3/10,COUNTIF(M352:M354,$W$1)),"")</f>
        <v/>
      </c>
      <c r="AA352" s="43" t="str">
        <f>IF($I352&lt;G$14,MIN(Payline!N$5/10,COUNTIF(N350:N352,$W$1))+MIN(Payline!N$4/10,COUNTIF(N351:N353,$W$1))+MIN(Payline!N$3/10,COUNTIF(N352:N354,$W$1)),"")</f>
        <v/>
      </c>
      <c r="AB352" s="46">
        <v>348</v>
      </c>
      <c r="AC352" s="43" t="str">
        <f>IF($I352&lt;C$14,MIN(Payline!J$5/10,COUNTIF(J350:J352,$AC$1))+MIN(Payline!J$4/10,COUNTIF(J351:J353,$AC$1))+MIN(Payline!J$3/10,COUNTIF(J352:J354,$AC$1)),"")</f>
        <v/>
      </c>
      <c r="AD352" s="43" t="str">
        <f>IF($I352&lt;D$14,MIN(Payline!K$5/10,COUNTIF(K350:K352,$AC$1))+MIN(Payline!K$4/10,COUNTIF(K351:K353,$AC$1))+MIN(Payline!K$3/10,COUNTIF(K352:K354,$AC$1)),"")</f>
        <v/>
      </c>
      <c r="AE352" s="43" t="str">
        <f>IF($I352&lt;E$14,MIN(Payline!L$5/10,COUNTIF(L350:L352,$AC$1))+MIN(Payline!L$4/10,COUNTIF(L351:L353,$AC$1))+MIN(Payline!L$3/10,COUNTIF(L352:L354,$AC$1)),"")</f>
        <v/>
      </c>
      <c r="AF352" s="43" t="str">
        <f>IF($I352&lt;F$14,MIN(Payline!M$5/10,COUNTIF(M350:M352,$AC$1))+MIN(Payline!M$4/10,COUNTIF(M351:M353,$AC$1))+MIN(Payline!M$3/10,COUNTIF(M352:M354,$AC$1)),"")</f>
        <v/>
      </c>
      <c r="AG352" s="43" t="str">
        <f>IF($I352&lt;G$14,MIN(Payline!N$5/10,COUNTIF(N350:N352,$AC$1))+MIN(Payline!N$4/10,COUNTIF(N351:N353,$AC$1))+MIN(Payline!N$3/10,COUNTIF(N352:N354,$AC$1)),"")</f>
        <v/>
      </c>
      <c r="AH352" s="46">
        <v>348</v>
      </c>
      <c r="AI352" s="43" t="str">
        <f>IF($I352&lt;C$14,MIN(Payline!J$5/10,COUNTIF(J350:J352,$AI$1))+MIN(Payline!J$4/10,COUNTIF(J351:J353,$AI$1))+MIN(Payline!J$3/10,COUNTIF(J352:J354,$AI$1)),"")</f>
        <v/>
      </c>
      <c r="AJ352" s="43" t="str">
        <f>IF($I352&lt;D$14,MIN(Payline!K$5/10,COUNTIF(K350:K352,$AI$1))+MIN(Payline!K$4/10,COUNTIF(K351:K353,$AI$1))+MIN(Payline!K$3/10,COUNTIF(K352:K354,$AI$1)),"")</f>
        <v/>
      </c>
      <c r="AK352" s="43" t="str">
        <f>IF($I352&lt;E$14,MIN(Payline!L$5/10,COUNTIF(L350:L352,$AI$1))+MIN(Payline!L$4/10,COUNTIF(L351:L353,$AI$1))+MIN(Payline!L$3/10,COUNTIF(L352:L354,$AI$1)),"")</f>
        <v/>
      </c>
      <c r="AL352" s="43" t="str">
        <f>IF($I352&lt;F$14,MIN(Payline!M$5/10,COUNTIF(M350:M352,$AI$1))+MIN(Payline!M$4/10,COUNTIF(M351:M353,$AI$1))+MIN(Payline!M$3/10,COUNTIF(M352:M354,$AI$1)),"")</f>
        <v/>
      </c>
      <c r="AM352" s="43" t="str">
        <f>IF($I352&lt;G$14,MIN(Payline!N$5/10,COUNTIF(N350:N352,$AI$1))+MIN(Payline!N$4/10,COUNTIF(N351:N353,$AI$1))+MIN(Payline!N$3/10,COUNTIF(N352:N354,$AI$1)),"")</f>
        <v/>
      </c>
      <c r="AN352" s="46">
        <v>348</v>
      </c>
      <c r="AO352" s="43" t="str">
        <f>IF($I352&lt;C$14,MIN(Payline!J$5/10,COUNTIF(J350:J352,$AO$1))+MIN(Payline!J$4/10,COUNTIF(J351:J353,$AO$1))+MIN(Payline!J$3/10,COUNTIF(J352:J354,$AO$1)),"")</f>
        <v/>
      </c>
      <c r="AP352" s="43" t="str">
        <f>IF($I352&lt;D$14,MIN(Payline!K$5/10,COUNTIF(K350:K352,$AO$1))+MIN(Payline!K$4/10,COUNTIF(K351:K353,$AO$1))+MIN(Payline!K$3/10,COUNTIF(K352:K354,$AO$1)),"")</f>
        <v/>
      </c>
      <c r="AQ352" s="43" t="str">
        <f>IF($I352&lt;E$14,MIN(Payline!L$5/10,COUNTIF(L350:L352,$AO$1))+MIN(Payline!L$4/10,COUNTIF(L351:L353,$AO$1))+MIN(Payline!L$3/10,COUNTIF(L352:L354,$AO$1)),"")</f>
        <v/>
      </c>
      <c r="AR352" s="43" t="str">
        <f>IF($I352&lt;F$14,MIN(Payline!M$5/10,COUNTIF(M350:M352,$AO$1))+MIN(Payline!M$4/10,COUNTIF(M351:M353,$AO$1))+MIN(Payline!M$3/10,COUNTIF(M352:M354,$AO$1)),"")</f>
        <v/>
      </c>
      <c r="AS352" s="43" t="str">
        <f>IF($I352&lt;G$14,MIN(Payline!N$5/10,COUNTIF(N350:N352,$AO$1))+MIN(Payline!N$4/10,COUNTIF(N351:N353,$AO$1))+MIN(Payline!N$3/10,COUNTIF(N352:N354,$AO$1)),"")</f>
        <v/>
      </c>
      <c r="AT352" s="46">
        <v>348</v>
      </c>
      <c r="AU352" s="43" t="str">
        <f>IF($I352&lt;C$14,MIN(Payline!J$5/10,COUNTIF(J350:J352,$AU$1))+MIN(Payline!J$4/10,COUNTIF(J351:J353,$AU$1))+MIN(Payline!J$3/10,COUNTIF(J352:J354,$AU$1)),"")</f>
        <v/>
      </c>
      <c r="AV352" s="43" t="str">
        <f>IF($I352&lt;D$14,MIN(Payline!K$5/10,COUNTIF(K350:K352,$AU$1))+MIN(Payline!K$4/10,COUNTIF(K351:K353,$AU$1))+MIN(Payline!K$3/10,COUNTIF(K352:K354,$AU$1)),"")</f>
        <v/>
      </c>
      <c r="AW352" s="43" t="str">
        <f>IF($I352&lt;E$14,MIN(Payline!L$5/10,COUNTIF(L350:L352,$AU$1))+MIN(Payline!L$4/10,COUNTIF(L351:L353,$AU$1))+MIN(Payline!L$3/10,COUNTIF(L352:L354,$AU$1)),"")</f>
        <v/>
      </c>
      <c r="AX352" s="43" t="str">
        <f>IF($I352&lt;F$14,MIN(Payline!M$5/10,COUNTIF(M350:M352,$AU$1))+MIN(Payline!M$4/10,COUNTIF(M351:M353,$AU$1))+MIN(Payline!M$3/10,COUNTIF(M352:M354,$AU$1)),"")</f>
        <v/>
      </c>
      <c r="AY352" s="43" t="str">
        <f>IF($I352&lt;G$14,MIN(Payline!N$5/10,COUNTIF(N350:N352,$AU$1))+MIN(Payline!N$4/10,COUNTIF(N351:N353,$AU$1))+MIN(Payline!N$3/10,COUNTIF(N352:N354,$AU$1)),"")</f>
        <v/>
      </c>
      <c r="AZ352" s="46">
        <v>348</v>
      </c>
      <c r="BA352" s="43" t="str">
        <f>IF($I352&lt;C$14,MIN(Payline!J$5/10,COUNTIF(J350:J352,$BA$1))+MIN(Payline!J$4/10,COUNTIF(J351:J353,$BA$1))+MIN(Payline!J$3/10,COUNTIF(J352:J354,$BA$1)),"")</f>
        <v/>
      </c>
      <c r="BB352" s="43" t="str">
        <f>IF($I352&lt;D$14,MIN(Payline!K$5/10,COUNTIF(K350:K352,$BA$1))+MIN(Payline!K$4/10,COUNTIF(K351:K353,$BA$1))+MIN(Payline!K$3/10,COUNTIF(K352:K354,$BA$1)),"")</f>
        <v/>
      </c>
      <c r="BC352" s="43" t="str">
        <f>IF($I352&lt;E$14,MIN(Payline!L$5/10,COUNTIF(L350:L352,$BA$1))+MIN(Payline!L$4/10,COUNTIF(L351:L353,$BA$1))+MIN(Payline!L$3/10,COUNTIF(L352:L354,$BA$1)),"")</f>
        <v/>
      </c>
      <c r="BD352" s="43" t="str">
        <f>IF($I352&lt;F$14,MIN(Payline!M$5/10,COUNTIF(M350:M352,$BA$1))+MIN(Payline!M$4/10,COUNTIF(M351:M353,$BA$1))+MIN(Payline!M$3/10,COUNTIF(M352:M354,$BA$1)),"")</f>
        <v/>
      </c>
      <c r="BE352" s="43" t="str">
        <f>IF($I352&lt;G$14,MIN(Payline!N$5/10,COUNTIF(N350:N352,$BA$1))+MIN(Payline!N$4/10,COUNTIF(N351:N353,$BA$1))+MIN(Payline!N$3/10,COUNTIF(N352:N354,$BA$1)),"")</f>
        <v/>
      </c>
      <c r="BF352" s="46">
        <v>348</v>
      </c>
      <c r="BG352" s="43" t="str">
        <f>IF($I352&lt;C$14,MIN(Payline!J$5/10,COUNTIF(J350:J352,$BG$1))+MIN(Payline!J$4/10,COUNTIF(J351:J353,$BG$1))+MIN(Payline!J$3/10,COUNTIF(J352:J354,$BG$1)),"")</f>
        <v/>
      </c>
      <c r="BH352" s="43" t="str">
        <f>IF($I352&lt;D$14,MIN(Payline!K$5/10,COUNTIF(K350:K352,$BG$1))+MIN(Payline!K$4/10,COUNTIF(K351:K353,$BG$1))+MIN(Payline!K$3/10,COUNTIF(K352:K354,$BG$1)),"")</f>
        <v/>
      </c>
      <c r="BI352" s="43" t="str">
        <f>IF($I352&lt;E$14,MIN(Payline!L$5/10,COUNTIF(L350:L352,$BG$1))+MIN(Payline!L$4/10,COUNTIF(L351:L353,$BG$1))+MIN(Payline!L$3/10,COUNTIF(L352:L354,$BG$1)),"")</f>
        <v/>
      </c>
      <c r="BJ352" s="43" t="str">
        <f>IF($I352&lt;F$14,MIN(Payline!M$5/10,COUNTIF(M350:M352,$BG$1))+MIN(Payline!M$4/10,COUNTIF(M351:M353,$BG$1))+MIN(Payline!M$3/10,COUNTIF(M352:M354,$BG$1)),"")</f>
        <v/>
      </c>
      <c r="BK352" s="43" t="str">
        <f>IF($I352&lt;G$14,MIN(Payline!N$5/10,COUNTIF(N350:N352,$BG$1))+MIN(Payline!N$4/10,COUNTIF(N351:N353,$BG$1))+MIN(Payline!N$3/10,COUNTIF(N352:N354,$BG$1)),"")</f>
        <v/>
      </c>
      <c r="BL352" s="46">
        <v>348</v>
      </c>
      <c r="BM352" s="43" t="str">
        <f>IF($I352&lt;C$14,MIN(Payline!J$5/10,COUNTIF(J350:J352,$BM$1))+MIN(Payline!J$4/10,COUNTIF(J351:J353,$BM$1))+MIN(Payline!J$3/10,COUNTIF(J352:J354,$BM$1)),"")</f>
        <v/>
      </c>
      <c r="BN352" s="43" t="str">
        <f>IF($I352&lt;D$14,MIN(Payline!K$5/10,COUNTIF(K350:K352,$BM$1))+MIN(Payline!K$4/10,COUNTIF(K351:K353,$BM$1))+MIN(Payline!K$3/10,COUNTIF(K352:K354,$BM$1)),"")</f>
        <v/>
      </c>
      <c r="BO352" s="43" t="str">
        <f>IF($I352&lt;E$14,MIN(Payline!L$5/10,COUNTIF(L350:L352,$BM$1))+MIN(Payline!L$4/10,COUNTIF(L351:L353,$BM$1))+MIN(Payline!L$3/10,COUNTIF(L352:L354,$BM$1)),"")</f>
        <v/>
      </c>
      <c r="BP352" s="43" t="str">
        <f>IF($I352&lt;F$14,MIN(Payline!M$5/10,COUNTIF(M350:M352,$BM$1))+MIN(Payline!M$4/10,COUNTIF(M351:M353,$BM$1))+MIN(Payline!M$3/10,COUNTIF(M352:M354,$BM$1)),"")</f>
        <v/>
      </c>
      <c r="BQ352" s="161" t="str">
        <f>IF($I352&lt;G$14,MIN(Payline!N$5/10,COUNTIF(N350:N352,$BM$1))+MIN(Payline!N$4/10,COUNTIF(N351:N353,$BM$1))+MIN(Payline!N$3/10,COUNTIF(N352:N354,$BM$1)),"")</f>
        <v/>
      </c>
    </row>
    <row r="353" spans="9:69">
      <c r="I353" s="84">
        <v>349</v>
      </c>
      <c r="J353" s="83"/>
      <c r="K353" s="83"/>
      <c r="L353" s="83"/>
      <c r="M353" s="83"/>
      <c r="N353" s="83"/>
      <c r="P353" s="46">
        <v>349</v>
      </c>
      <c r="Q353" s="43" t="str">
        <f>IF($I353&lt;C$14,MIN(Payline!J$5/10,COUNTIF(J351:J353,$Q$1))+MIN(Payline!J$4/10,COUNTIF(J352:J354,$Q$1))+MIN(Payline!J$3/10,COUNTIF(J353:J355,$Q$1)),"")</f>
        <v/>
      </c>
      <c r="R353" s="43" t="str">
        <f>IF($I353&lt;D$14,MIN(Payline!K$5/10,COUNTIF(K351:K353,$Q$1))+MIN(Payline!K$4/10,COUNTIF(K352:K354,$Q$1))+MIN(Payline!K$3/10,COUNTIF(K353:K355,$Q$1)),"")</f>
        <v/>
      </c>
      <c r="S353" s="43" t="str">
        <f>IF($I353&lt;E$14,MIN(Payline!L$5/10,COUNTIF(L351:L353,$Q$1))+MIN(Payline!L$4/10,COUNTIF(L352:L354,$Q$1))+MIN(Payline!L$3/10,COUNTIF(L353:L355,$Q$1)),"")</f>
        <v/>
      </c>
      <c r="T353" s="43" t="str">
        <f>IF($I353&lt;F$14,MIN(Payline!M$5/10,COUNTIF(M351:M353,$Q$1))+MIN(Payline!M$4/10,COUNTIF(M352:M354,$Q$1))+MIN(Payline!M$3/10,COUNTIF(M353:M355,$Q$1)),"")</f>
        <v/>
      </c>
      <c r="U353" s="43" t="str">
        <f>IF($I353&lt;G$14,MIN(Payline!N$5/10,COUNTIF(N351:N353,$Q$1))+MIN(Payline!N$4/10,COUNTIF(N352:N354,$Q$1))+MIN(Payline!N$3/10,COUNTIF(N353:N355,$Q$1)),"")</f>
        <v/>
      </c>
      <c r="V353" s="46">
        <v>349</v>
      </c>
      <c r="W353" s="43" t="str">
        <f>IF($I353&lt;C$14,MIN(Payline!J$5/10,COUNTIF(J351:J353,$W$1))+MIN(Payline!J$4/10,COUNTIF(J352:J354,$W$1))+MIN(Payline!J$3/10,COUNTIF(J353:J355,$W$1)),"")</f>
        <v/>
      </c>
      <c r="X353" s="43" t="str">
        <f>IF($I353&lt;D$14,MIN(Payline!K$5/10,COUNTIF(K351:K353,$W$1))+MIN(Payline!K$4/10,COUNTIF(K352:K354,$W$1))+MIN(Payline!K$3/10,COUNTIF(K353:K355,$W$1)),"")</f>
        <v/>
      </c>
      <c r="Y353" s="43" t="str">
        <f>IF($I353&lt;E$14,MIN(Payline!L$5/10,COUNTIF(L351:L353,$W$1))+MIN(Payline!L$4/10,COUNTIF(L352:L354,$W$1))+MIN(Payline!L$3/10,COUNTIF(L353:L355,$W$1)),"")</f>
        <v/>
      </c>
      <c r="Z353" s="43" t="str">
        <f>IF($I353&lt;F$14,MIN(Payline!M$5/10,COUNTIF(M351:M353,$W$1))+MIN(Payline!M$4/10,COUNTIF(M352:M354,$W$1))+MIN(Payline!M$3/10,COUNTIF(M353:M355,$W$1)),"")</f>
        <v/>
      </c>
      <c r="AA353" s="43" t="str">
        <f>IF($I353&lt;G$14,MIN(Payline!N$5/10,COUNTIF(N351:N353,$W$1))+MIN(Payline!N$4/10,COUNTIF(N352:N354,$W$1))+MIN(Payline!N$3/10,COUNTIF(N353:N355,$W$1)),"")</f>
        <v/>
      </c>
      <c r="AB353" s="46">
        <v>349</v>
      </c>
      <c r="AC353" s="43" t="str">
        <f>IF($I353&lt;C$14,MIN(Payline!J$5/10,COUNTIF(J351:J353,$AC$1))+MIN(Payline!J$4/10,COUNTIF(J352:J354,$AC$1))+MIN(Payline!J$3/10,COUNTIF(J353:J355,$AC$1)),"")</f>
        <v/>
      </c>
      <c r="AD353" s="43" t="str">
        <f>IF($I353&lt;D$14,MIN(Payline!K$5/10,COUNTIF(K351:K353,$AC$1))+MIN(Payline!K$4/10,COUNTIF(K352:K354,$AC$1))+MIN(Payline!K$3/10,COUNTIF(K353:K355,$AC$1)),"")</f>
        <v/>
      </c>
      <c r="AE353" s="43" t="str">
        <f>IF($I353&lt;E$14,MIN(Payline!L$5/10,COUNTIF(L351:L353,$AC$1))+MIN(Payline!L$4/10,COUNTIF(L352:L354,$AC$1))+MIN(Payline!L$3/10,COUNTIF(L353:L355,$AC$1)),"")</f>
        <v/>
      </c>
      <c r="AF353" s="43" t="str">
        <f>IF($I353&lt;F$14,MIN(Payline!M$5/10,COUNTIF(M351:M353,$AC$1))+MIN(Payline!M$4/10,COUNTIF(M352:M354,$AC$1))+MIN(Payline!M$3/10,COUNTIF(M353:M355,$AC$1)),"")</f>
        <v/>
      </c>
      <c r="AG353" s="43" t="str">
        <f>IF($I353&lt;G$14,MIN(Payline!N$5/10,COUNTIF(N351:N353,$AC$1))+MIN(Payline!N$4/10,COUNTIF(N352:N354,$AC$1))+MIN(Payline!N$3/10,COUNTIF(N353:N355,$AC$1)),"")</f>
        <v/>
      </c>
      <c r="AH353" s="46">
        <v>349</v>
      </c>
      <c r="AI353" s="43" t="str">
        <f>IF($I353&lt;C$14,MIN(Payline!J$5/10,COUNTIF(J351:J353,$AI$1))+MIN(Payline!J$4/10,COUNTIF(J352:J354,$AI$1))+MIN(Payline!J$3/10,COUNTIF(J353:J355,$AI$1)),"")</f>
        <v/>
      </c>
      <c r="AJ353" s="43" t="str">
        <f>IF($I353&lt;D$14,MIN(Payline!K$5/10,COUNTIF(K351:K353,$AI$1))+MIN(Payline!K$4/10,COUNTIF(K352:K354,$AI$1))+MIN(Payline!K$3/10,COUNTIF(K353:K355,$AI$1)),"")</f>
        <v/>
      </c>
      <c r="AK353" s="43" t="str">
        <f>IF($I353&lt;E$14,MIN(Payline!L$5/10,COUNTIF(L351:L353,$AI$1))+MIN(Payline!L$4/10,COUNTIF(L352:L354,$AI$1))+MIN(Payline!L$3/10,COUNTIF(L353:L355,$AI$1)),"")</f>
        <v/>
      </c>
      <c r="AL353" s="43" t="str">
        <f>IF($I353&lt;F$14,MIN(Payline!M$5/10,COUNTIF(M351:M353,$AI$1))+MIN(Payline!M$4/10,COUNTIF(M352:M354,$AI$1))+MIN(Payline!M$3/10,COUNTIF(M353:M355,$AI$1)),"")</f>
        <v/>
      </c>
      <c r="AM353" s="43" t="str">
        <f>IF($I353&lt;G$14,MIN(Payline!N$5/10,COUNTIF(N351:N353,$AI$1))+MIN(Payline!N$4/10,COUNTIF(N352:N354,$AI$1))+MIN(Payline!N$3/10,COUNTIF(N353:N355,$AI$1)),"")</f>
        <v/>
      </c>
      <c r="AN353" s="46">
        <v>349</v>
      </c>
      <c r="AO353" s="43" t="str">
        <f>IF($I353&lt;C$14,MIN(Payline!J$5/10,COUNTIF(J351:J353,$AO$1))+MIN(Payline!J$4/10,COUNTIF(J352:J354,$AO$1))+MIN(Payline!J$3/10,COUNTIF(J353:J355,$AO$1)),"")</f>
        <v/>
      </c>
      <c r="AP353" s="43" t="str">
        <f>IF($I353&lt;D$14,MIN(Payline!K$5/10,COUNTIF(K351:K353,$AO$1))+MIN(Payline!K$4/10,COUNTIF(K352:K354,$AO$1))+MIN(Payline!K$3/10,COUNTIF(K353:K355,$AO$1)),"")</f>
        <v/>
      </c>
      <c r="AQ353" s="43" t="str">
        <f>IF($I353&lt;E$14,MIN(Payline!L$5/10,COUNTIF(L351:L353,$AO$1))+MIN(Payline!L$4/10,COUNTIF(L352:L354,$AO$1))+MIN(Payline!L$3/10,COUNTIF(L353:L355,$AO$1)),"")</f>
        <v/>
      </c>
      <c r="AR353" s="43" t="str">
        <f>IF($I353&lt;F$14,MIN(Payline!M$5/10,COUNTIF(M351:M353,$AO$1))+MIN(Payline!M$4/10,COUNTIF(M352:M354,$AO$1))+MIN(Payline!M$3/10,COUNTIF(M353:M355,$AO$1)),"")</f>
        <v/>
      </c>
      <c r="AS353" s="43" t="str">
        <f>IF($I353&lt;G$14,MIN(Payline!N$5/10,COUNTIF(N351:N353,$AO$1))+MIN(Payline!N$4/10,COUNTIF(N352:N354,$AO$1))+MIN(Payline!N$3/10,COUNTIF(N353:N355,$AO$1)),"")</f>
        <v/>
      </c>
      <c r="AT353" s="46">
        <v>349</v>
      </c>
      <c r="AU353" s="43" t="str">
        <f>IF($I353&lt;C$14,MIN(Payline!J$5/10,COUNTIF(J351:J353,$AU$1))+MIN(Payline!J$4/10,COUNTIF(J352:J354,$AU$1))+MIN(Payline!J$3/10,COUNTIF(J353:J355,$AU$1)),"")</f>
        <v/>
      </c>
      <c r="AV353" s="43" t="str">
        <f>IF($I353&lt;D$14,MIN(Payline!K$5/10,COUNTIF(K351:K353,$AU$1))+MIN(Payline!K$4/10,COUNTIF(K352:K354,$AU$1))+MIN(Payline!K$3/10,COUNTIF(K353:K355,$AU$1)),"")</f>
        <v/>
      </c>
      <c r="AW353" s="43" t="str">
        <f>IF($I353&lt;E$14,MIN(Payline!L$5/10,COUNTIF(L351:L353,$AU$1))+MIN(Payline!L$4/10,COUNTIF(L352:L354,$AU$1))+MIN(Payline!L$3/10,COUNTIF(L353:L355,$AU$1)),"")</f>
        <v/>
      </c>
      <c r="AX353" s="43" t="str">
        <f>IF($I353&lt;F$14,MIN(Payline!M$5/10,COUNTIF(M351:M353,$AU$1))+MIN(Payline!M$4/10,COUNTIF(M352:M354,$AU$1))+MIN(Payline!M$3/10,COUNTIF(M353:M355,$AU$1)),"")</f>
        <v/>
      </c>
      <c r="AY353" s="43" t="str">
        <f>IF($I353&lt;G$14,MIN(Payline!N$5/10,COUNTIF(N351:N353,$AU$1))+MIN(Payline!N$4/10,COUNTIF(N352:N354,$AU$1))+MIN(Payline!N$3/10,COUNTIF(N353:N355,$AU$1)),"")</f>
        <v/>
      </c>
      <c r="AZ353" s="46">
        <v>349</v>
      </c>
      <c r="BA353" s="43" t="str">
        <f>IF($I353&lt;C$14,MIN(Payline!J$5/10,COUNTIF(J351:J353,$BA$1))+MIN(Payline!J$4/10,COUNTIF(J352:J354,$BA$1))+MIN(Payline!J$3/10,COUNTIF(J353:J355,$BA$1)),"")</f>
        <v/>
      </c>
      <c r="BB353" s="43" t="str">
        <f>IF($I353&lt;D$14,MIN(Payline!K$5/10,COUNTIF(K351:K353,$BA$1))+MIN(Payline!K$4/10,COUNTIF(K352:K354,$BA$1))+MIN(Payline!K$3/10,COUNTIF(K353:K355,$BA$1)),"")</f>
        <v/>
      </c>
      <c r="BC353" s="43" t="str">
        <f>IF($I353&lt;E$14,MIN(Payline!L$5/10,COUNTIF(L351:L353,$BA$1))+MIN(Payline!L$4/10,COUNTIF(L352:L354,$BA$1))+MIN(Payline!L$3/10,COUNTIF(L353:L355,$BA$1)),"")</f>
        <v/>
      </c>
      <c r="BD353" s="43" t="str">
        <f>IF($I353&lt;F$14,MIN(Payline!M$5/10,COUNTIF(M351:M353,$BA$1))+MIN(Payline!M$4/10,COUNTIF(M352:M354,$BA$1))+MIN(Payline!M$3/10,COUNTIF(M353:M355,$BA$1)),"")</f>
        <v/>
      </c>
      <c r="BE353" s="43" t="str">
        <f>IF($I353&lt;G$14,MIN(Payline!N$5/10,COUNTIF(N351:N353,$BA$1))+MIN(Payline!N$4/10,COUNTIF(N352:N354,$BA$1))+MIN(Payline!N$3/10,COUNTIF(N353:N355,$BA$1)),"")</f>
        <v/>
      </c>
      <c r="BF353" s="46">
        <v>349</v>
      </c>
      <c r="BG353" s="43" t="str">
        <f>IF($I353&lt;C$14,MIN(Payline!J$5/10,COUNTIF(J351:J353,$BG$1))+MIN(Payline!J$4/10,COUNTIF(J352:J354,$BG$1))+MIN(Payline!J$3/10,COUNTIF(J353:J355,$BG$1)),"")</f>
        <v/>
      </c>
      <c r="BH353" s="43" t="str">
        <f>IF($I353&lt;D$14,MIN(Payline!K$5/10,COUNTIF(K351:K353,$BG$1))+MIN(Payline!K$4/10,COUNTIF(K352:K354,$BG$1))+MIN(Payline!K$3/10,COUNTIF(K353:K355,$BG$1)),"")</f>
        <v/>
      </c>
      <c r="BI353" s="43" t="str">
        <f>IF($I353&lt;E$14,MIN(Payline!L$5/10,COUNTIF(L351:L353,$BG$1))+MIN(Payline!L$4/10,COUNTIF(L352:L354,$BG$1))+MIN(Payline!L$3/10,COUNTIF(L353:L355,$BG$1)),"")</f>
        <v/>
      </c>
      <c r="BJ353" s="43" t="str">
        <f>IF($I353&lt;F$14,MIN(Payline!M$5/10,COUNTIF(M351:M353,$BG$1))+MIN(Payline!M$4/10,COUNTIF(M352:M354,$BG$1))+MIN(Payline!M$3/10,COUNTIF(M353:M355,$BG$1)),"")</f>
        <v/>
      </c>
      <c r="BK353" s="43" t="str">
        <f>IF($I353&lt;G$14,MIN(Payline!N$5/10,COUNTIF(N351:N353,$BG$1))+MIN(Payline!N$4/10,COUNTIF(N352:N354,$BG$1))+MIN(Payline!N$3/10,COUNTIF(N353:N355,$BG$1)),"")</f>
        <v/>
      </c>
      <c r="BL353" s="46">
        <v>349</v>
      </c>
      <c r="BM353" s="43" t="str">
        <f>IF($I353&lt;C$14,MIN(Payline!J$5/10,COUNTIF(J351:J353,$BM$1))+MIN(Payline!J$4/10,COUNTIF(J352:J354,$BM$1))+MIN(Payline!J$3/10,COUNTIF(J353:J355,$BM$1)),"")</f>
        <v/>
      </c>
      <c r="BN353" s="43" t="str">
        <f>IF($I353&lt;D$14,MIN(Payline!K$5/10,COUNTIF(K351:K353,$BM$1))+MIN(Payline!K$4/10,COUNTIF(K352:K354,$BM$1))+MIN(Payline!K$3/10,COUNTIF(K353:K355,$BM$1)),"")</f>
        <v/>
      </c>
      <c r="BO353" s="43" t="str">
        <f>IF($I353&lt;E$14,MIN(Payline!L$5/10,COUNTIF(L351:L353,$BM$1))+MIN(Payline!L$4/10,COUNTIF(L352:L354,$BM$1))+MIN(Payline!L$3/10,COUNTIF(L353:L355,$BM$1)),"")</f>
        <v/>
      </c>
      <c r="BP353" s="43" t="str">
        <f>IF($I353&lt;F$14,MIN(Payline!M$5/10,COUNTIF(M351:M353,$BM$1))+MIN(Payline!M$4/10,COUNTIF(M352:M354,$BM$1))+MIN(Payline!M$3/10,COUNTIF(M353:M355,$BM$1)),"")</f>
        <v/>
      </c>
      <c r="BQ353" s="161" t="str">
        <f>IF($I353&lt;G$14,MIN(Payline!N$5/10,COUNTIF(N351:N353,$BM$1))+MIN(Payline!N$4/10,COUNTIF(N352:N354,$BM$1))+MIN(Payline!N$3/10,COUNTIF(N353:N355,$BM$1)),"")</f>
        <v/>
      </c>
    </row>
    <row r="354" spans="9:69">
      <c r="I354" s="84">
        <v>350</v>
      </c>
      <c r="J354" s="83"/>
      <c r="K354" s="83"/>
      <c r="L354" s="83"/>
      <c r="M354" s="83"/>
      <c r="N354" s="83"/>
      <c r="P354" s="46">
        <v>350</v>
      </c>
      <c r="Q354" s="158" t="str">
        <f>IF($I354&lt;C$14,MIN(Payline!J$5/10,COUNTIF(J352:J354,$Q$1))+MIN(Payline!J$4/10,COUNTIF(J353:J355,$Q$1))+MIN(Payline!J$3/10,COUNTIF(J354:J356,$Q$1)),"")</f>
        <v/>
      </c>
      <c r="R354" s="159" t="str">
        <f>IF($I354&lt;D$14,MIN(Payline!K$5/10,COUNTIF(K352:K354,$Q$1))+MIN(Payline!K$4/10,COUNTIF(K353:K355,$Q$1))+MIN(Payline!K$3/10,COUNTIF(K354:K356,$Q$1)),"")</f>
        <v/>
      </c>
      <c r="S354" s="159" t="str">
        <f>IF($I354&lt;E$14,MIN(Payline!L$5/10,COUNTIF(L352:L354,$Q$1))+MIN(Payline!L$4/10,COUNTIF(L353:L355,$Q$1))+MIN(Payline!L$3/10,COUNTIF(L354:L356,$Q$1)),"")</f>
        <v/>
      </c>
      <c r="T354" s="159" t="str">
        <f>IF($I354&lt;F$14,MIN(Payline!M$5/10,COUNTIF(M352:M354,$Q$1))+MIN(Payline!M$4/10,COUNTIF(M353:M355,$Q$1))+MIN(Payline!M$3/10,COUNTIF(M354:M356,$Q$1)),"")</f>
        <v/>
      </c>
      <c r="U354" s="159" t="str">
        <f>IF($I354&lt;G$14,MIN(Payline!N$5/10,COUNTIF(N352:N354,$Q$1))+MIN(Payline!N$4/10,COUNTIF(N353:N355,$Q$1))+MIN(Payline!N$3/10,COUNTIF(N354:N356,$Q$1)),"")</f>
        <v/>
      </c>
      <c r="V354" s="46">
        <v>350</v>
      </c>
      <c r="W354" s="159" t="str">
        <f>IF($I354&lt;C$14,MIN(Payline!J$5/10,COUNTIF(J352:J354,$W$1))+MIN(Payline!J$4/10,COUNTIF(J353:J355,$W$1))+MIN(Payline!J$3/10,COUNTIF(J354:J356,$W$1)),"")</f>
        <v/>
      </c>
      <c r="X354" s="159" t="str">
        <f>IF($I354&lt;D$14,MIN(Payline!K$5/10,COUNTIF(K352:K354,$W$1))+MIN(Payline!K$4/10,COUNTIF(K353:K355,$W$1))+MIN(Payline!K$3/10,COUNTIF(K354:K356,$W$1)),"")</f>
        <v/>
      </c>
      <c r="Y354" s="159" t="str">
        <f>IF($I354&lt;E$14,MIN(Payline!L$5/10,COUNTIF(L352:L354,$W$1))+MIN(Payline!L$4/10,COUNTIF(L353:L355,$W$1))+MIN(Payline!L$3/10,COUNTIF(L354:L356,$W$1)),"")</f>
        <v/>
      </c>
      <c r="Z354" s="159" t="str">
        <f>IF($I354&lt;F$14,MIN(Payline!M$5/10,COUNTIF(M352:M354,$W$1))+MIN(Payline!M$4/10,COUNTIF(M353:M355,$W$1))+MIN(Payline!M$3/10,COUNTIF(M354:M356,$W$1)),"")</f>
        <v/>
      </c>
      <c r="AA354" s="159" t="str">
        <f>IF($I354&lt;G$14,MIN(Payline!N$5/10,COUNTIF(N352:N354,$W$1))+MIN(Payline!N$4/10,COUNTIF(N353:N355,$W$1))+MIN(Payline!N$3/10,COUNTIF(N354:N356,$W$1)),"")</f>
        <v/>
      </c>
      <c r="AB354" s="46">
        <v>350</v>
      </c>
      <c r="AC354" s="159" t="str">
        <f>IF($I354&lt;C$14,MIN(Payline!J$5/10,COUNTIF(J352:J354,$AC$1))+MIN(Payline!J$4/10,COUNTIF(J353:J355,$AC$1))+MIN(Payline!J$3/10,COUNTIF(J354:J356,$AC$1)),"")</f>
        <v/>
      </c>
      <c r="AD354" s="159" t="str">
        <f>IF($I354&lt;D$14,MIN(Payline!K$5/10,COUNTIF(K352:K354,$AC$1))+MIN(Payline!K$4/10,COUNTIF(K353:K355,$AC$1))+MIN(Payline!K$3/10,COUNTIF(K354:K356,$AC$1)),"")</f>
        <v/>
      </c>
      <c r="AE354" s="159" t="str">
        <f>IF($I354&lt;E$14,MIN(Payline!L$5/10,COUNTIF(L352:L354,$AC$1))+MIN(Payline!L$4/10,COUNTIF(L353:L355,$AC$1))+MIN(Payline!L$3/10,COUNTIF(L354:L356,$AC$1)),"")</f>
        <v/>
      </c>
      <c r="AF354" s="159" t="str">
        <f>IF($I354&lt;F$14,MIN(Payline!M$5/10,COUNTIF(M352:M354,$AC$1))+MIN(Payline!M$4/10,COUNTIF(M353:M355,$AC$1))+MIN(Payline!M$3/10,COUNTIF(M354:M356,$AC$1)),"")</f>
        <v/>
      </c>
      <c r="AG354" s="159" t="str">
        <f>IF($I354&lt;G$14,MIN(Payline!N$5/10,COUNTIF(N352:N354,$AC$1))+MIN(Payline!N$4/10,COUNTIF(N353:N355,$AC$1))+MIN(Payline!N$3/10,COUNTIF(N354:N356,$AC$1)),"")</f>
        <v/>
      </c>
      <c r="AH354" s="46">
        <v>350</v>
      </c>
      <c r="AI354" s="159" t="str">
        <f>IF($I354&lt;C$14,MIN(Payline!J$5/10,COUNTIF(J352:J354,$AI$1))+MIN(Payline!J$4/10,COUNTIF(J353:J355,$AI$1))+MIN(Payline!J$3/10,COUNTIF(J354:J356,$AI$1)),"")</f>
        <v/>
      </c>
      <c r="AJ354" s="159" t="str">
        <f>IF($I354&lt;D$14,MIN(Payline!K$5/10,COUNTIF(K352:K354,$AI$1))+MIN(Payline!K$4/10,COUNTIF(K353:K355,$AI$1))+MIN(Payline!K$3/10,COUNTIF(K354:K356,$AI$1)),"")</f>
        <v/>
      </c>
      <c r="AK354" s="159" t="str">
        <f>IF($I354&lt;E$14,MIN(Payline!L$5/10,COUNTIF(L352:L354,$AI$1))+MIN(Payline!L$4/10,COUNTIF(L353:L355,$AI$1))+MIN(Payline!L$3/10,COUNTIF(L354:L356,$AI$1)),"")</f>
        <v/>
      </c>
      <c r="AL354" s="159" t="str">
        <f>IF($I354&lt;F$14,MIN(Payline!M$5/10,COUNTIF(M352:M354,$AI$1))+MIN(Payline!M$4/10,COUNTIF(M353:M355,$AI$1))+MIN(Payline!M$3/10,COUNTIF(M354:M356,$AI$1)),"")</f>
        <v/>
      </c>
      <c r="AM354" s="159" t="str">
        <f>IF($I354&lt;G$14,MIN(Payline!N$5/10,COUNTIF(N352:N354,$AI$1))+MIN(Payline!N$4/10,COUNTIF(N353:N355,$AI$1))+MIN(Payline!N$3/10,COUNTIF(N354:N356,$AI$1)),"")</f>
        <v/>
      </c>
      <c r="AN354" s="46">
        <v>350</v>
      </c>
      <c r="AO354" s="159" t="str">
        <f>IF($I354&lt;C$14,MIN(Payline!J$5/10,COUNTIF(J352:J354,$AO$1))+MIN(Payline!J$4/10,COUNTIF(J353:J355,$AO$1))+MIN(Payline!J$3/10,COUNTIF(J354:J356,$AO$1)),"")</f>
        <v/>
      </c>
      <c r="AP354" s="159" t="str">
        <f>IF($I354&lt;D$14,MIN(Payline!K$5/10,COUNTIF(K352:K354,$AO$1))+MIN(Payline!K$4/10,COUNTIF(K353:K355,$AO$1))+MIN(Payline!K$3/10,COUNTIF(K354:K356,$AO$1)),"")</f>
        <v/>
      </c>
      <c r="AQ354" s="159" t="str">
        <f>IF($I354&lt;E$14,MIN(Payline!L$5/10,COUNTIF(L352:L354,$AO$1))+MIN(Payline!L$4/10,COUNTIF(L353:L355,$AO$1))+MIN(Payline!L$3/10,COUNTIF(L354:L356,$AO$1)),"")</f>
        <v/>
      </c>
      <c r="AR354" s="159" t="str">
        <f>IF($I354&lt;F$14,MIN(Payline!M$5/10,COUNTIF(M352:M354,$AO$1))+MIN(Payline!M$4/10,COUNTIF(M353:M355,$AO$1))+MIN(Payline!M$3/10,COUNTIF(M354:M356,$AO$1)),"")</f>
        <v/>
      </c>
      <c r="AS354" s="159" t="str">
        <f>IF($I354&lt;G$14,MIN(Payline!N$5/10,COUNTIF(N352:N354,$AO$1))+MIN(Payline!N$4/10,COUNTIF(N353:N355,$AO$1))+MIN(Payline!N$3/10,COUNTIF(N354:N356,$AO$1)),"")</f>
        <v/>
      </c>
      <c r="AT354" s="46">
        <v>350</v>
      </c>
      <c r="AU354" s="159" t="str">
        <f>IF($I354&lt;C$14,MIN(Payline!J$5/10,COUNTIF(J352:J354,$AU$1))+MIN(Payline!J$4/10,COUNTIF(J353:J355,$AU$1))+MIN(Payline!J$3/10,COUNTIF(J354:J356,$AU$1)),"")</f>
        <v/>
      </c>
      <c r="AV354" s="159" t="str">
        <f>IF($I354&lt;D$14,MIN(Payline!K$5/10,COUNTIF(K352:K354,$AU$1))+MIN(Payline!K$4/10,COUNTIF(K353:K355,$AU$1))+MIN(Payline!K$3/10,COUNTIF(K354:K356,$AU$1)),"")</f>
        <v/>
      </c>
      <c r="AW354" s="159" t="str">
        <f>IF($I354&lt;E$14,MIN(Payline!L$5/10,COUNTIF(L352:L354,$AU$1))+MIN(Payline!L$4/10,COUNTIF(L353:L355,$AU$1))+MIN(Payline!L$3/10,COUNTIF(L354:L356,$AU$1)),"")</f>
        <v/>
      </c>
      <c r="AX354" s="159" t="str">
        <f>IF($I354&lt;F$14,MIN(Payline!M$5/10,COUNTIF(M352:M354,$AU$1))+MIN(Payline!M$4/10,COUNTIF(M353:M355,$AU$1))+MIN(Payline!M$3/10,COUNTIF(M354:M356,$AU$1)),"")</f>
        <v/>
      </c>
      <c r="AY354" s="159" t="str">
        <f>IF($I354&lt;G$14,MIN(Payline!N$5/10,COUNTIF(N352:N354,$AU$1))+MIN(Payline!N$4/10,COUNTIF(N353:N355,$AU$1))+MIN(Payline!N$3/10,COUNTIF(N354:N356,$AU$1)),"")</f>
        <v/>
      </c>
      <c r="AZ354" s="46">
        <v>350</v>
      </c>
      <c r="BA354" s="159" t="str">
        <f>IF($I354&lt;C$14,MIN(Payline!J$5/10,COUNTIF(J352:J354,$BA$1))+MIN(Payline!J$4/10,COUNTIF(J353:J355,$BA$1))+MIN(Payline!J$3/10,COUNTIF(J354:J356,$BA$1)),"")</f>
        <v/>
      </c>
      <c r="BB354" s="159" t="str">
        <f>IF($I354&lt;D$14,MIN(Payline!K$5/10,COUNTIF(K352:K354,$BA$1))+MIN(Payline!K$4/10,COUNTIF(K353:K355,$BA$1))+MIN(Payline!K$3/10,COUNTIF(K354:K356,$BA$1)),"")</f>
        <v/>
      </c>
      <c r="BC354" s="159" t="str">
        <f>IF($I354&lt;E$14,MIN(Payline!L$5/10,COUNTIF(L352:L354,$BA$1))+MIN(Payline!L$4/10,COUNTIF(L353:L355,$BA$1))+MIN(Payline!L$3/10,COUNTIF(L354:L356,$BA$1)),"")</f>
        <v/>
      </c>
      <c r="BD354" s="159" t="str">
        <f>IF($I354&lt;F$14,MIN(Payline!M$5/10,COUNTIF(M352:M354,$BA$1))+MIN(Payline!M$4/10,COUNTIF(M353:M355,$BA$1))+MIN(Payline!M$3/10,COUNTIF(M354:M356,$BA$1)),"")</f>
        <v/>
      </c>
      <c r="BE354" s="159" t="str">
        <f>IF($I354&lt;G$14,MIN(Payline!N$5/10,COUNTIF(N352:N354,$BA$1))+MIN(Payline!N$4/10,COUNTIF(N353:N355,$BA$1))+MIN(Payline!N$3/10,COUNTIF(N354:N356,$BA$1)),"")</f>
        <v/>
      </c>
      <c r="BF354" s="46">
        <v>350</v>
      </c>
      <c r="BG354" s="159" t="str">
        <f>IF($I354&lt;C$14,MIN(Payline!J$5/10,COUNTIF(J352:J354,$BG$1))+MIN(Payline!J$4/10,COUNTIF(J353:J355,$BG$1))+MIN(Payline!J$3/10,COUNTIF(J354:J356,$BG$1)),"")</f>
        <v/>
      </c>
      <c r="BH354" s="159" t="str">
        <f>IF($I354&lt;D$14,MIN(Payline!K$5/10,COUNTIF(K352:K354,$BG$1))+MIN(Payline!K$4/10,COUNTIF(K353:K355,$BG$1))+MIN(Payline!K$3/10,COUNTIF(K354:K356,$BG$1)),"")</f>
        <v/>
      </c>
      <c r="BI354" s="159" t="str">
        <f>IF($I354&lt;E$14,MIN(Payline!L$5/10,COUNTIF(L352:L354,$BG$1))+MIN(Payline!L$4/10,COUNTIF(L353:L355,$BG$1))+MIN(Payline!L$3/10,COUNTIF(L354:L356,$BG$1)),"")</f>
        <v/>
      </c>
      <c r="BJ354" s="159" t="str">
        <f>IF($I354&lt;F$14,MIN(Payline!M$5/10,COUNTIF(M352:M354,$BG$1))+MIN(Payline!M$4/10,COUNTIF(M353:M355,$BG$1))+MIN(Payline!M$3/10,COUNTIF(M354:M356,$BG$1)),"")</f>
        <v/>
      </c>
      <c r="BK354" s="159" t="str">
        <f>IF($I354&lt;G$14,MIN(Payline!N$5/10,COUNTIF(N352:N354,$BG$1))+MIN(Payline!N$4/10,COUNTIF(N353:N355,$BG$1))+MIN(Payline!N$3/10,COUNTIF(N354:N356,$BG$1)),"")</f>
        <v/>
      </c>
      <c r="BL354" s="46">
        <v>350</v>
      </c>
      <c r="BM354" s="159" t="str">
        <f>IF($I354&lt;C$14,MIN(Payline!J$5/10,COUNTIF(J352:J354,$BM$1))+MIN(Payline!J$4/10,COUNTIF(J353:J355,$BM$1))+MIN(Payline!J$3/10,COUNTIF(J354:J356,$BM$1)),"")</f>
        <v/>
      </c>
      <c r="BN354" s="159" t="str">
        <f>IF($I354&lt;D$14,MIN(Payline!K$5/10,COUNTIF(K352:K354,$BM$1))+MIN(Payline!K$4/10,COUNTIF(K353:K355,$BM$1))+MIN(Payline!K$3/10,COUNTIF(K354:K356,$BM$1)),"")</f>
        <v/>
      </c>
      <c r="BO354" s="159" t="str">
        <f>IF($I354&lt;E$14,MIN(Payline!L$5/10,COUNTIF(L352:L354,$BM$1))+MIN(Payline!L$4/10,COUNTIF(L353:L355,$BM$1))+MIN(Payline!L$3/10,COUNTIF(L354:L356,$BM$1)),"")</f>
        <v/>
      </c>
      <c r="BP354" s="159" t="str">
        <f>IF($I354&lt;F$14,MIN(Payline!M$5/10,COUNTIF(M352:M354,$BM$1))+MIN(Payline!M$4/10,COUNTIF(M353:M355,$BM$1))+MIN(Payline!M$3/10,COUNTIF(M354:M356,$BM$1)),"")</f>
        <v/>
      </c>
      <c r="BQ354" s="162" t="str">
        <f>IF($I354&lt;G$14,MIN(Payline!N$5/10,COUNTIF(N352:N354,$BM$1))+MIN(Payline!N$4/10,COUNTIF(N353:N355,$BM$1))+MIN(Payline!N$3/10,COUNTIF(N354:N356,$BM$1)),"")</f>
        <v/>
      </c>
    </row>
  </sheetData>
  <phoneticPr fontId="4" type="noConversion"/>
  <conditionalFormatting sqref="A4:A13 A18:A27 A30:A39">
    <cfRule type="cellIs" dxfId="300" priority="387" operator="equal">
      <formula>"S3"</formula>
    </cfRule>
    <cfRule type="cellIs" dxfId="299" priority="389" operator="equal">
      <formula>"S1"</formula>
    </cfRule>
    <cfRule type="cellIs" dxfId="298" priority="385" operator="between">
      <formula>"B1"</formula>
      <formula>"B5"</formula>
    </cfRule>
    <cfRule type="cellIs" dxfId="297" priority="390" operator="equal">
      <formula>"WW"</formula>
    </cfRule>
    <cfRule type="cellIs" dxfId="296" priority="386" operator="between">
      <formula>"F1"</formula>
      <formula>"""F5"""</formula>
    </cfRule>
    <cfRule type="cellIs" dxfId="295" priority="388" operator="equal">
      <formula>"S2"</formula>
    </cfRule>
    <cfRule type="cellIs" dxfId="294" priority="384" operator="equal">
      <formula>"S4"</formula>
    </cfRule>
  </conditionalFormatting>
  <conditionalFormatting sqref="A44:A53 A56:A65">
    <cfRule type="cellIs" dxfId="293" priority="139" operator="equal">
      <formula>"WW"</formula>
    </cfRule>
    <cfRule type="cellIs" dxfId="292" priority="133" operator="equal">
      <formula>"S4"</formula>
    </cfRule>
    <cfRule type="cellIs" dxfId="291" priority="134" operator="between">
      <formula>"B1"</formula>
      <formula>"B5"</formula>
    </cfRule>
    <cfRule type="cellIs" dxfId="290" priority="135" operator="between">
      <formula>"F1"</formula>
      <formula>"""F5"""</formula>
    </cfRule>
    <cfRule type="cellIs" dxfId="289" priority="136" operator="equal">
      <formula>"S3"</formula>
    </cfRule>
    <cfRule type="cellIs" dxfId="288" priority="137" operator="equal">
      <formula>"S2"</formula>
    </cfRule>
    <cfRule type="cellIs" dxfId="287" priority="138" operator="equal">
      <formula>"S1"</formula>
    </cfRule>
  </conditionalFormatting>
  <conditionalFormatting sqref="A70:A79 A82:A91">
    <cfRule type="cellIs" dxfId="286" priority="131" operator="equal">
      <formula>"S1"</formula>
    </cfRule>
    <cfRule type="cellIs" dxfId="285" priority="132" operator="equal">
      <formula>"WW"</formula>
    </cfRule>
    <cfRule type="cellIs" dxfId="284" priority="130" operator="equal">
      <formula>"S2"</formula>
    </cfRule>
    <cfRule type="cellIs" dxfId="283" priority="129" operator="equal">
      <formula>"S3"</formula>
    </cfRule>
    <cfRule type="cellIs" dxfId="282" priority="128" operator="between">
      <formula>"F1"</formula>
      <formula>"""F5"""</formula>
    </cfRule>
    <cfRule type="cellIs" dxfId="281" priority="127" operator="between">
      <formula>"B1"</formula>
      <formula>"B5"</formula>
    </cfRule>
    <cfRule type="cellIs" dxfId="280" priority="126" operator="equal">
      <formula>"S4"</formula>
    </cfRule>
  </conditionalFormatting>
  <conditionalFormatting sqref="A96:A105 A108:A117">
    <cfRule type="cellIs" dxfId="279" priority="125" operator="equal">
      <formula>"WW"</formula>
    </cfRule>
    <cfRule type="cellIs" dxfId="278" priority="124" operator="equal">
      <formula>"S1"</formula>
    </cfRule>
    <cfRule type="cellIs" dxfId="277" priority="123" operator="equal">
      <formula>"S2"</formula>
    </cfRule>
    <cfRule type="cellIs" dxfId="276" priority="122" operator="equal">
      <formula>"S3"</formula>
    </cfRule>
    <cfRule type="cellIs" dxfId="275" priority="120" operator="between">
      <formula>"B1"</formula>
      <formula>"B5"</formula>
    </cfRule>
    <cfRule type="cellIs" dxfId="274" priority="119" operator="equal">
      <formula>"S4"</formula>
    </cfRule>
    <cfRule type="cellIs" dxfId="273" priority="121" operator="between">
      <formula>"F1"</formula>
      <formula>"""F5"""</formula>
    </cfRule>
  </conditionalFormatting>
  <conditionalFormatting sqref="A122:A131 A134:A143">
    <cfRule type="cellIs" dxfId="272" priority="118" operator="equal">
      <formula>"WW"</formula>
    </cfRule>
    <cfRule type="cellIs" dxfId="271" priority="116" operator="equal">
      <formula>"S2"</formula>
    </cfRule>
    <cfRule type="cellIs" dxfId="270" priority="115" operator="equal">
      <formula>"S3"</formula>
    </cfRule>
    <cfRule type="cellIs" dxfId="269" priority="114" operator="between">
      <formula>"F1"</formula>
      <formula>"""F5"""</formula>
    </cfRule>
    <cfRule type="cellIs" dxfId="268" priority="117" operator="equal">
      <formula>"S1"</formula>
    </cfRule>
    <cfRule type="cellIs" dxfId="267" priority="113" operator="between">
      <formula>"B1"</formula>
      <formula>"B5"</formula>
    </cfRule>
    <cfRule type="cellIs" dxfId="266" priority="112" operator="equal">
      <formula>"S4"</formula>
    </cfRule>
  </conditionalFormatting>
  <conditionalFormatting sqref="A148:A157 A160:A169">
    <cfRule type="cellIs" dxfId="265" priority="105" operator="equal">
      <formula>"S4"</formula>
    </cfRule>
    <cfRule type="cellIs" dxfId="264" priority="106" operator="between">
      <formula>"B1"</formula>
      <formula>"B5"</formula>
    </cfRule>
    <cfRule type="cellIs" dxfId="263" priority="107" operator="between">
      <formula>"F1"</formula>
      <formula>"""F5"""</formula>
    </cfRule>
    <cfRule type="cellIs" dxfId="262" priority="108" operator="equal">
      <formula>"S3"</formula>
    </cfRule>
    <cfRule type="cellIs" dxfId="261" priority="109" operator="equal">
      <formula>"S2"</formula>
    </cfRule>
    <cfRule type="cellIs" dxfId="260" priority="111" operator="equal">
      <formula>"WW"</formula>
    </cfRule>
    <cfRule type="cellIs" dxfId="259" priority="110" operator="equal">
      <formula>"S1"</formula>
    </cfRule>
  </conditionalFormatting>
  <conditionalFormatting sqref="A174:A183 A186:A195">
    <cfRule type="cellIs" dxfId="258" priority="100" operator="between">
      <formula>"F1"</formula>
      <formula>"""F5"""</formula>
    </cfRule>
    <cfRule type="cellIs" dxfId="257" priority="99" operator="between">
      <formula>"B1"</formula>
      <formula>"B5"</formula>
    </cfRule>
    <cfRule type="cellIs" dxfId="256" priority="98" operator="equal">
      <formula>"S4"</formula>
    </cfRule>
    <cfRule type="cellIs" dxfId="255" priority="101" operator="equal">
      <formula>"S3"</formula>
    </cfRule>
    <cfRule type="cellIs" dxfId="254" priority="102" operator="equal">
      <formula>"S2"</formula>
    </cfRule>
    <cfRule type="cellIs" dxfId="253" priority="103" operator="equal">
      <formula>"S1"</formula>
    </cfRule>
    <cfRule type="cellIs" dxfId="252" priority="104" operator="equal">
      <formula>"WW"</formula>
    </cfRule>
  </conditionalFormatting>
  <conditionalFormatting sqref="A200:A209 A212:A221">
    <cfRule type="cellIs" dxfId="251" priority="97" operator="equal">
      <formula>"WW"</formula>
    </cfRule>
    <cfRule type="cellIs" dxfId="250" priority="96" operator="equal">
      <formula>"S1"</formula>
    </cfRule>
    <cfRule type="cellIs" dxfId="249" priority="95" operator="equal">
      <formula>"S2"</formula>
    </cfRule>
    <cfRule type="cellIs" dxfId="248" priority="92" operator="between">
      <formula>"B1"</formula>
      <formula>"B5"</formula>
    </cfRule>
    <cfRule type="cellIs" dxfId="247" priority="91" operator="equal">
      <formula>"S4"</formula>
    </cfRule>
    <cfRule type="cellIs" dxfId="246" priority="94" operator="equal">
      <formula>"S3"</formula>
    </cfRule>
    <cfRule type="cellIs" dxfId="245" priority="93" operator="between">
      <formula>"F1"</formula>
      <formula>"""F5"""</formula>
    </cfRule>
  </conditionalFormatting>
  <conditionalFormatting sqref="A226:A235 A238:A247">
    <cfRule type="cellIs" dxfId="244" priority="84" operator="equal">
      <formula>"S4"</formula>
    </cfRule>
    <cfRule type="cellIs" dxfId="243" priority="90" operator="equal">
      <formula>"WW"</formula>
    </cfRule>
    <cfRule type="cellIs" dxfId="242" priority="86" operator="between">
      <formula>"F1"</formula>
      <formula>"""F5"""</formula>
    </cfRule>
    <cfRule type="cellIs" dxfId="241" priority="85" operator="between">
      <formula>"B1"</formula>
      <formula>"B5"</formula>
    </cfRule>
    <cfRule type="cellIs" dxfId="240" priority="87" operator="equal">
      <formula>"S3"</formula>
    </cfRule>
    <cfRule type="cellIs" dxfId="239" priority="88" operator="equal">
      <formula>"S2"</formula>
    </cfRule>
    <cfRule type="cellIs" dxfId="238" priority="89" operator="equal">
      <formula>"S1"</formula>
    </cfRule>
  </conditionalFormatting>
  <conditionalFormatting sqref="I29:I105">
    <cfRule type="cellIs" dxfId="237" priority="406" operator="equal">
      <formula>"L"</formula>
    </cfRule>
    <cfRule type="containsText" dxfId="236" priority="403" operator="containsText" text="H">
      <formula>NOT(ISERROR(SEARCH("H",I29)))</formula>
    </cfRule>
    <cfRule type="containsText" dxfId="235" priority="404" operator="containsText" text="H">
      <formula>NOT(ISERROR(SEARCH("H",I29)))</formula>
    </cfRule>
  </conditionalFormatting>
  <conditionalFormatting sqref="I29:I354">
    <cfRule type="containsText" dxfId="234" priority="405" operator="containsText" text="L">
      <formula>NOT(ISERROR(SEARCH("L",I29)))</formula>
    </cfRule>
  </conditionalFormatting>
  <conditionalFormatting sqref="I106:I354">
    <cfRule type="containsText" dxfId="233" priority="407" operator="containsText" text="H">
      <formula>NOT(ISERROR(SEARCH("H",I106)))</formula>
    </cfRule>
    <cfRule type="containsText" dxfId="232" priority="409" operator="containsText" text="L">
      <formula>NOT(ISERROR(SEARCH("L",I106)))</formula>
    </cfRule>
    <cfRule type="cellIs" dxfId="231" priority="410" operator="equal">
      <formula>"L"</formula>
    </cfRule>
    <cfRule type="containsText" dxfId="230" priority="408" operator="containsText" text="H">
      <formula>NOT(ISERROR(SEARCH("H",I106)))</formula>
    </cfRule>
  </conditionalFormatting>
  <conditionalFormatting sqref="I3:N3 I4:I28">
    <cfRule type="containsText" dxfId="229" priority="393" operator="containsText" text="H">
      <formula>NOT(ISERROR(SEARCH("H",I3)))</formula>
    </cfRule>
    <cfRule type="containsText" dxfId="228" priority="392" operator="containsText" text="H">
      <formula>NOT(ISERROR(SEARCH("H",I3)))</formula>
    </cfRule>
    <cfRule type="containsText" dxfId="227" priority="391" operator="containsText" text="L">
      <formula>NOT(ISERROR(SEARCH("L",I3)))</formula>
    </cfRule>
    <cfRule type="cellIs" dxfId="226" priority="395" operator="equal">
      <formula>"L"</formula>
    </cfRule>
  </conditionalFormatting>
  <conditionalFormatting sqref="I3:N3 I4:I105">
    <cfRule type="containsText" dxfId="225" priority="394" operator="containsText" text="L">
      <formula>NOT(ISERROR(SEARCH("L",I3)))</formula>
    </cfRule>
  </conditionalFormatting>
  <conditionalFormatting sqref="J1:N1 Q1:T2 J355:N1048576 P355:T1048576">
    <cfRule type="cellIs" dxfId="224" priority="439" operator="equal">
      <formula>"S4"</formula>
    </cfRule>
    <cfRule type="cellIs" dxfId="223" priority="440" operator="between">
      <formula>"B1"</formula>
      <formula>"B5"</formula>
    </cfRule>
    <cfRule type="cellIs" dxfId="222" priority="441" operator="between">
      <formula>"F1"</formula>
      <formula>"""F5"""</formula>
    </cfRule>
    <cfRule type="cellIs" dxfId="221" priority="442" operator="equal">
      <formula>"S3"</formula>
    </cfRule>
    <cfRule type="cellIs" dxfId="220" priority="443" operator="equal">
      <formula>"S2"</formula>
    </cfRule>
    <cfRule type="cellIs" dxfId="219" priority="444" operator="equal">
      <formula>"S1"</formula>
    </cfRule>
    <cfRule type="cellIs" dxfId="218" priority="445" operator="equal">
      <formula>"WW"</formula>
    </cfRule>
  </conditionalFormatting>
  <conditionalFormatting sqref="J3:N3">
    <cfRule type="cellIs" dxfId="217" priority="400" operator="equal">
      <formula>"S2"</formula>
    </cfRule>
    <cfRule type="cellIs" dxfId="216" priority="399" operator="equal">
      <formula>"S3"</formula>
    </cfRule>
    <cfRule type="cellIs" dxfId="215" priority="398" operator="between">
      <formula>"F1"</formula>
      <formula>"""F5"""</formula>
    </cfRule>
    <cfRule type="cellIs" dxfId="214" priority="396" operator="equal">
      <formula>"S4"</formula>
    </cfRule>
    <cfRule type="cellIs" dxfId="213" priority="397" operator="between">
      <formula>"B1"</formula>
      <formula>"B5"</formula>
    </cfRule>
    <cfRule type="cellIs" dxfId="212" priority="402" operator="equal">
      <formula>"WW"</formula>
    </cfRule>
    <cfRule type="cellIs" dxfId="211" priority="401" operator="equal">
      <formula>"S1"</formula>
    </cfRule>
  </conditionalFormatting>
  <conditionalFormatting sqref="J4:N187">
    <cfRule type="cellIs" dxfId="210" priority="1" operator="equal">
      <formula>"SC"</formula>
    </cfRule>
  </conditionalFormatting>
  <conditionalFormatting sqref="J4:N354">
    <cfRule type="cellIs" dxfId="209" priority="7" operator="equal">
      <formula>"W"</formula>
    </cfRule>
    <cfRule type="cellIs" dxfId="208" priority="6" operator="equal">
      <formula>"H1"</formula>
    </cfRule>
    <cfRule type="cellIs" dxfId="207" priority="5" operator="equal">
      <formula>"H2"</formula>
    </cfRule>
    <cfRule type="cellIs" dxfId="206" priority="4" operator="equal">
      <formula>"H3"</formula>
    </cfRule>
    <cfRule type="cellIs" dxfId="205" priority="3" operator="equal">
      <formula>"H4"</formula>
    </cfRule>
    <cfRule type="cellIs" dxfId="204" priority="2" operator="equal">
      <formula>"H2"</formula>
    </cfRule>
  </conditionalFormatting>
  <conditionalFormatting sqref="J193:N223">
    <cfRule type="cellIs" dxfId="203" priority="71" operator="equal">
      <formula>"SC"</formula>
    </cfRule>
  </conditionalFormatting>
  <conditionalFormatting sqref="Q3:U354">
    <cfRule type="cellIs" dxfId="202" priority="432" operator="equal">
      <formula>"S4"</formula>
    </cfRule>
    <cfRule type="cellIs" dxfId="201" priority="433" operator="between">
      <formula>"B1"</formula>
      <formula>"B5"</formula>
    </cfRule>
    <cfRule type="cellIs" dxfId="200" priority="434" operator="between">
      <formula>"F1"</formula>
      <formula>"""F5"""</formula>
    </cfRule>
    <cfRule type="cellIs" dxfId="199" priority="435" operator="equal">
      <formula>"S3"</formula>
    </cfRule>
    <cfRule type="cellIs" dxfId="198" priority="436" operator="equal">
      <formula>"S2"</formula>
    </cfRule>
    <cfRule type="cellIs" dxfId="197" priority="437" operator="equal">
      <formula>"S1"</formula>
    </cfRule>
    <cfRule type="cellIs" dxfId="196" priority="438" operator="equal">
      <formula>"WW"</formula>
    </cfRule>
  </conditionalFormatting>
  <conditionalFormatting sqref="V355:Z1048576">
    <cfRule type="cellIs" dxfId="195" priority="249" operator="equal">
      <formula>"S2"</formula>
    </cfRule>
    <cfRule type="cellIs" dxfId="194" priority="248" operator="equal">
      <formula>"S3"</formula>
    </cfRule>
    <cfRule type="cellIs" dxfId="193" priority="247" operator="between">
      <formula>"F1"</formula>
      <formula>"""F5"""</formula>
    </cfRule>
    <cfRule type="cellIs" dxfId="192" priority="246" operator="between">
      <formula>"B1"</formula>
      <formula>"B5"</formula>
    </cfRule>
    <cfRule type="cellIs" dxfId="191" priority="245" operator="equal">
      <formula>"S4"</formula>
    </cfRule>
    <cfRule type="cellIs" dxfId="190" priority="250" operator="equal">
      <formula>"S1"</formula>
    </cfRule>
    <cfRule type="cellIs" dxfId="189" priority="251" operator="equal">
      <formula>"WW"</formula>
    </cfRule>
  </conditionalFormatting>
  <conditionalFormatting sqref="W1:Z2">
    <cfRule type="cellIs" dxfId="188" priority="63" operator="equal">
      <formula>"WW"</formula>
    </cfRule>
    <cfRule type="cellIs" dxfId="187" priority="59" operator="between">
      <formula>"F1"</formula>
      <formula>"""F5"""</formula>
    </cfRule>
    <cfRule type="cellIs" dxfId="186" priority="58" operator="between">
      <formula>"B1"</formula>
      <formula>"B5"</formula>
    </cfRule>
    <cfRule type="cellIs" dxfId="185" priority="57" operator="equal">
      <formula>"S4"</formula>
    </cfRule>
    <cfRule type="cellIs" dxfId="184" priority="60" operator="equal">
      <formula>"S3"</formula>
    </cfRule>
    <cfRule type="cellIs" dxfId="183" priority="61" operator="equal">
      <formula>"S2"</formula>
    </cfRule>
    <cfRule type="cellIs" dxfId="182" priority="62" operator="equal">
      <formula>"S1"</formula>
    </cfRule>
  </conditionalFormatting>
  <conditionalFormatting sqref="W3:AA354">
    <cfRule type="cellIs" dxfId="181" priority="67" operator="equal">
      <formula>"S3"</formula>
    </cfRule>
    <cfRule type="cellIs" dxfId="180" priority="68" operator="equal">
      <formula>"S2"</formula>
    </cfRule>
    <cfRule type="cellIs" dxfId="179" priority="70" operator="equal">
      <formula>"WW"</formula>
    </cfRule>
    <cfRule type="cellIs" dxfId="178" priority="69" operator="equal">
      <formula>"S1"</formula>
    </cfRule>
    <cfRule type="cellIs" dxfId="177" priority="64" operator="equal">
      <formula>"S4"</formula>
    </cfRule>
    <cfRule type="cellIs" dxfId="176" priority="65" operator="between">
      <formula>"B1"</formula>
      <formula>"B5"</formula>
    </cfRule>
    <cfRule type="cellIs" dxfId="175" priority="66" operator="between">
      <formula>"F1"</formula>
      <formula>"""F5"""</formula>
    </cfRule>
  </conditionalFormatting>
  <conditionalFormatting sqref="AB355:AF1048576">
    <cfRule type="cellIs" dxfId="174" priority="236" operator="equal">
      <formula>"S1"</formula>
    </cfRule>
    <cfRule type="cellIs" dxfId="173" priority="237" operator="equal">
      <formula>"WW"</formula>
    </cfRule>
    <cfRule type="cellIs" dxfId="172" priority="231" operator="equal">
      <formula>"S4"</formula>
    </cfRule>
    <cfRule type="cellIs" dxfId="171" priority="232" operator="between">
      <formula>"B1"</formula>
      <formula>"B5"</formula>
    </cfRule>
    <cfRule type="cellIs" dxfId="170" priority="233" operator="between">
      <formula>"F1"</formula>
      <formula>"""F5"""</formula>
    </cfRule>
    <cfRule type="cellIs" dxfId="169" priority="234" operator="equal">
      <formula>"S3"</formula>
    </cfRule>
    <cfRule type="cellIs" dxfId="168" priority="235" operator="equal">
      <formula>"S2"</formula>
    </cfRule>
  </conditionalFormatting>
  <conditionalFormatting sqref="AC1:AF2">
    <cfRule type="cellIs" dxfId="167" priority="50" operator="equal">
      <formula>"S4"</formula>
    </cfRule>
    <cfRule type="cellIs" dxfId="166" priority="51" operator="between">
      <formula>"B1"</formula>
      <formula>"B5"</formula>
    </cfRule>
    <cfRule type="cellIs" dxfId="165" priority="52" operator="between">
      <formula>"F1"</formula>
      <formula>"""F5"""</formula>
    </cfRule>
    <cfRule type="cellIs" dxfId="164" priority="53" operator="equal">
      <formula>"S3"</formula>
    </cfRule>
    <cfRule type="cellIs" dxfId="163" priority="54" operator="equal">
      <formula>"S2"</formula>
    </cfRule>
    <cfRule type="cellIs" dxfId="162" priority="55" operator="equal">
      <formula>"S1"</formula>
    </cfRule>
    <cfRule type="cellIs" dxfId="161" priority="56" operator="equal">
      <formula>"WW"</formula>
    </cfRule>
  </conditionalFormatting>
  <conditionalFormatting sqref="AC3:AG354">
    <cfRule type="cellIs" dxfId="160" priority="229" operator="equal">
      <formula>"S1"</formula>
    </cfRule>
    <cfRule type="cellIs" dxfId="159" priority="230" operator="equal">
      <formula>"WW"</formula>
    </cfRule>
    <cfRule type="cellIs" dxfId="158" priority="228" operator="equal">
      <formula>"S2"</formula>
    </cfRule>
    <cfRule type="cellIs" dxfId="157" priority="227" operator="equal">
      <formula>"S3"</formula>
    </cfRule>
    <cfRule type="cellIs" dxfId="156" priority="226" operator="between">
      <formula>"F1"</formula>
      <formula>"""F5"""</formula>
    </cfRule>
    <cfRule type="cellIs" dxfId="155" priority="225" operator="between">
      <formula>"B1"</formula>
      <formula>"B5"</formula>
    </cfRule>
    <cfRule type="cellIs" dxfId="154" priority="224" operator="equal">
      <formula>"S4"</formula>
    </cfRule>
  </conditionalFormatting>
  <conditionalFormatting sqref="AH355:AL1048576">
    <cfRule type="cellIs" dxfId="153" priority="217" operator="equal">
      <formula>"S4"</formula>
    </cfRule>
    <cfRule type="cellIs" dxfId="152" priority="218" operator="between">
      <formula>"B1"</formula>
      <formula>"B5"</formula>
    </cfRule>
    <cfRule type="cellIs" dxfId="151" priority="219" operator="between">
      <formula>"F1"</formula>
      <formula>"""F5"""</formula>
    </cfRule>
    <cfRule type="cellIs" dxfId="150" priority="223" operator="equal">
      <formula>"WW"</formula>
    </cfRule>
    <cfRule type="cellIs" dxfId="149" priority="222" operator="equal">
      <formula>"S1"</formula>
    </cfRule>
    <cfRule type="cellIs" dxfId="148" priority="221" operator="equal">
      <formula>"S2"</formula>
    </cfRule>
    <cfRule type="cellIs" dxfId="147" priority="220" operator="equal">
      <formula>"S3"</formula>
    </cfRule>
  </conditionalFormatting>
  <conditionalFormatting sqref="AI1:AL2">
    <cfRule type="cellIs" dxfId="146" priority="47" operator="equal">
      <formula>"S2"</formula>
    </cfRule>
    <cfRule type="cellIs" dxfId="145" priority="46" operator="equal">
      <formula>"S3"</formula>
    </cfRule>
    <cfRule type="cellIs" dxfId="144" priority="45" operator="between">
      <formula>"F1"</formula>
      <formula>"""F5"""</formula>
    </cfRule>
    <cfRule type="cellIs" dxfId="143" priority="44" operator="between">
      <formula>"B1"</formula>
      <formula>"B5"</formula>
    </cfRule>
    <cfRule type="cellIs" dxfId="142" priority="43" operator="equal">
      <formula>"S4"</formula>
    </cfRule>
    <cfRule type="cellIs" dxfId="141" priority="49" operator="equal">
      <formula>"WW"</formula>
    </cfRule>
    <cfRule type="cellIs" dxfId="140" priority="48" operator="equal">
      <formula>"S1"</formula>
    </cfRule>
  </conditionalFormatting>
  <conditionalFormatting sqref="AI3:AM354">
    <cfRule type="cellIs" dxfId="139" priority="216" operator="equal">
      <formula>"WW"</formula>
    </cfRule>
    <cfRule type="cellIs" dxfId="138" priority="210" operator="equal">
      <formula>"S4"</formula>
    </cfRule>
    <cfRule type="cellIs" dxfId="137" priority="211" operator="between">
      <formula>"B1"</formula>
      <formula>"B5"</formula>
    </cfRule>
    <cfRule type="cellIs" dxfId="136" priority="212" operator="between">
      <formula>"F1"</formula>
      <formula>"""F5"""</formula>
    </cfRule>
    <cfRule type="cellIs" dxfId="135" priority="213" operator="equal">
      <formula>"S3"</formula>
    </cfRule>
    <cfRule type="cellIs" dxfId="134" priority="214" operator="equal">
      <formula>"S2"</formula>
    </cfRule>
    <cfRule type="cellIs" dxfId="133" priority="215" operator="equal">
      <formula>"S1"</formula>
    </cfRule>
  </conditionalFormatting>
  <conditionalFormatting sqref="AN355:AR1048576">
    <cfRule type="cellIs" dxfId="132" priority="209" operator="equal">
      <formula>"WW"</formula>
    </cfRule>
    <cfRule type="cellIs" dxfId="131" priority="208" operator="equal">
      <formula>"S1"</formula>
    </cfRule>
    <cfRule type="cellIs" dxfId="130" priority="207" operator="equal">
      <formula>"S2"</formula>
    </cfRule>
    <cfRule type="cellIs" dxfId="129" priority="206" operator="equal">
      <formula>"S3"</formula>
    </cfRule>
    <cfRule type="cellIs" dxfId="128" priority="205" operator="between">
      <formula>"F1"</formula>
      <formula>"""F5"""</formula>
    </cfRule>
    <cfRule type="cellIs" dxfId="127" priority="204" operator="between">
      <formula>"B1"</formula>
      <formula>"B5"</formula>
    </cfRule>
    <cfRule type="cellIs" dxfId="126" priority="203" operator="equal">
      <formula>"S4"</formula>
    </cfRule>
  </conditionalFormatting>
  <conditionalFormatting sqref="AO1:AR2">
    <cfRule type="cellIs" dxfId="125" priority="40" operator="equal">
      <formula>"S2"</formula>
    </cfRule>
    <cfRule type="cellIs" dxfId="124" priority="41" operator="equal">
      <formula>"S1"</formula>
    </cfRule>
    <cfRule type="cellIs" dxfId="123" priority="42" operator="equal">
      <formula>"WW"</formula>
    </cfRule>
    <cfRule type="cellIs" dxfId="122" priority="37" operator="between">
      <formula>"B1"</formula>
      <formula>"B5"</formula>
    </cfRule>
    <cfRule type="cellIs" dxfId="121" priority="36" operator="equal">
      <formula>"S4"</formula>
    </cfRule>
    <cfRule type="cellIs" dxfId="120" priority="38" operator="between">
      <formula>"F1"</formula>
      <formula>"""F5"""</formula>
    </cfRule>
    <cfRule type="cellIs" dxfId="119" priority="39" operator="equal">
      <formula>"S3"</formula>
    </cfRule>
  </conditionalFormatting>
  <conditionalFormatting sqref="AO3:AS354">
    <cfRule type="cellIs" dxfId="118" priority="202" operator="equal">
      <formula>"WW"</formula>
    </cfRule>
    <cfRule type="cellIs" dxfId="117" priority="201" operator="equal">
      <formula>"S1"</formula>
    </cfRule>
    <cfRule type="cellIs" dxfId="116" priority="200" operator="equal">
      <formula>"S2"</formula>
    </cfRule>
    <cfRule type="cellIs" dxfId="115" priority="199" operator="equal">
      <formula>"S3"</formula>
    </cfRule>
    <cfRule type="cellIs" dxfId="114" priority="198" operator="between">
      <formula>"F1"</formula>
      <formula>"""F5"""</formula>
    </cfRule>
    <cfRule type="cellIs" dxfId="113" priority="197" operator="between">
      <formula>"B1"</formula>
      <formula>"B5"</formula>
    </cfRule>
    <cfRule type="cellIs" dxfId="112" priority="196" operator="equal">
      <formula>"S4"</formula>
    </cfRule>
  </conditionalFormatting>
  <conditionalFormatting sqref="AT355:AX1048576">
    <cfRule type="cellIs" dxfId="111" priority="189" operator="equal">
      <formula>"S4"</formula>
    </cfRule>
    <cfRule type="cellIs" dxfId="110" priority="190" operator="between">
      <formula>"B1"</formula>
      <formula>"B5"</formula>
    </cfRule>
    <cfRule type="cellIs" dxfId="109" priority="191" operator="between">
      <formula>"F1"</formula>
      <formula>"""F5"""</formula>
    </cfRule>
    <cfRule type="cellIs" dxfId="108" priority="192" operator="equal">
      <formula>"S3"</formula>
    </cfRule>
    <cfRule type="cellIs" dxfId="107" priority="193" operator="equal">
      <formula>"S2"</formula>
    </cfRule>
    <cfRule type="cellIs" dxfId="106" priority="195" operator="equal">
      <formula>"WW"</formula>
    </cfRule>
    <cfRule type="cellIs" dxfId="105" priority="194" operator="equal">
      <formula>"S1"</formula>
    </cfRule>
  </conditionalFormatting>
  <conditionalFormatting sqref="AU1:AX2">
    <cfRule type="cellIs" dxfId="104" priority="32" operator="equal">
      <formula>"S3"</formula>
    </cfRule>
    <cfRule type="cellIs" dxfId="103" priority="30" operator="between">
      <formula>"B1"</formula>
      <formula>"B5"</formula>
    </cfRule>
    <cfRule type="cellIs" dxfId="102" priority="29" operator="equal">
      <formula>"S4"</formula>
    </cfRule>
    <cfRule type="cellIs" dxfId="101" priority="31" operator="between">
      <formula>"F1"</formula>
      <formula>"""F5"""</formula>
    </cfRule>
    <cfRule type="cellIs" dxfId="100" priority="35" operator="equal">
      <formula>"WW"</formula>
    </cfRule>
    <cfRule type="cellIs" dxfId="99" priority="34" operator="equal">
      <formula>"S1"</formula>
    </cfRule>
    <cfRule type="cellIs" dxfId="98" priority="33" operator="equal">
      <formula>"S2"</formula>
    </cfRule>
  </conditionalFormatting>
  <conditionalFormatting sqref="AU3:AY354">
    <cfRule type="cellIs" dxfId="97" priority="183" operator="between">
      <formula>"B1"</formula>
      <formula>"B5"</formula>
    </cfRule>
    <cfRule type="cellIs" dxfId="96" priority="182" operator="equal">
      <formula>"S4"</formula>
    </cfRule>
    <cfRule type="cellIs" dxfId="95" priority="184" operator="between">
      <formula>"F1"</formula>
      <formula>"""F5"""</formula>
    </cfRule>
    <cfRule type="cellIs" dxfId="94" priority="185" operator="equal">
      <formula>"S3"</formula>
    </cfRule>
    <cfRule type="cellIs" dxfId="93" priority="186" operator="equal">
      <formula>"S2"</formula>
    </cfRule>
    <cfRule type="cellIs" dxfId="92" priority="188" operator="equal">
      <formula>"WW"</formula>
    </cfRule>
    <cfRule type="cellIs" dxfId="91" priority="187" operator="equal">
      <formula>"S1"</formula>
    </cfRule>
  </conditionalFormatting>
  <conditionalFormatting sqref="AZ355:BD1048576">
    <cfRule type="cellIs" dxfId="90" priority="175" operator="equal">
      <formula>"S4"</formula>
    </cfRule>
    <cfRule type="cellIs" dxfId="89" priority="178" operator="equal">
      <formula>"S3"</formula>
    </cfRule>
    <cfRule type="cellIs" dxfId="88" priority="176" operator="between">
      <formula>"B1"</formula>
      <formula>"B5"</formula>
    </cfRule>
    <cfRule type="cellIs" dxfId="87" priority="177" operator="between">
      <formula>"F1"</formula>
      <formula>"""F5"""</formula>
    </cfRule>
    <cfRule type="cellIs" dxfId="86" priority="179" operator="equal">
      <formula>"S2"</formula>
    </cfRule>
    <cfRule type="cellIs" dxfId="85" priority="180" operator="equal">
      <formula>"S1"</formula>
    </cfRule>
    <cfRule type="cellIs" dxfId="84" priority="181" operator="equal">
      <formula>"WW"</formula>
    </cfRule>
  </conditionalFormatting>
  <conditionalFormatting sqref="BA1:BD2">
    <cfRule type="cellIs" dxfId="83" priority="26" operator="equal">
      <formula>"S2"</formula>
    </cfRule>
    <cfRule type="cellIs" dxfId="82" priority="22" operator="equal">
      <formula>"S4"</formula>
    </cfRule>
    <cfRule type="cellIs" dxfId="81" priority="23" operator="between">
      <formula>"B1"</formula>
      <formula>"B5"</formula>
    </cfRule>
    <cfRule type="cellIs" dxfId="80" priority="24" operator="between">
      <formula>"F1"</formula>
      <formula>"""F5"""</formula>
    </cfRule>
    <cfRule type="cellIs" dxfId="79" priority="25" operator="equal">
      <formula>"S3"</formula>
    </cfRule>
    <cfRule type="cellIs" dxfId="78" priority="27" operator="equal">
      <formula>"S1"</formula>
    </cfRule>
    <cfRule type="cellIs" dxfId="77" priority="28" operator="equal">
      <formula>"WW"</formula>
    </cfRule>
  </conditionalFormatting>
  <conditionalFormatting sqref="BA3:BE354">
    <cfRule type="cellIs" dxfId="76" priority="171" operator="equal">
      <formula>"S3"</formula>
    </cfRule>
    <cfRule type="cellIs" dxfId="75" priority="170" operator="between">
      <formula>"F1"</formula>
      <formula>"""F5"""</formula>
    </cfRule>
    <cfRule type="cellIs" dxfId="74" priority="169" operator="between">
      <formula>"B1"</formula>
      <formula>"B5"</formula>
    </cfRule>
    <cfRule type="cellIs" dxfId="73" priority="168" operator="equal">
      <formula>"S4"</formula>
    </cfRule>
    <cfRule type="cellIs" dxfId="72" priority="174" operator="equal">
      <formula>"WW"</formula>
    </cfRule>
    <cfRule type="cellIs" dxfId="71" priority="173" operator="equal">
      <formula>"S1"</formula>
    </cfRule>
    <cfRule type="cellIs" dxfId="70" priority="172" operator="equal">
      <formula>"S2"</formula>
    </cfRule>
  </conditionalFormatting>
  <conditionalFormatting sqref="BF355:BJ1048576">
    <cfRule type="cellIs" dxfId="69" priority="161" operator="equal">
      <formula>"S4"</formula>
    </cfRule>
    <cfRule type="cellIs" dxfId="68" priority="164" operator="equal">
      <formula>"S3"</formula>
    </cfRule>
    <cfRule type="cellIs" dxfId="67" priority="163" operator="between">
      <formula>"F1"</formula>
      <formula>"""F5"""</formula>
    </cfRule>
    <cfRule type="cellIs" dxfId="66" priority="166" operator="equal">
      <formula>"S1"</formula>
    </cfRule>
    <cfRule type="cellIs" dxfId="65" priority="167" operator="equal">
      <formula>"WW"</formula>
    </cfRule>
    <cfRule type="cellIs" dxfId="64" priority="162" operator="between">
      <formula>"B1"</formula>
      <formula>"B5"</formula>
    </cfRule>
    <cfRule type="cellIs" dxfId="63" priority="165" operator="equal">
      <formula>"S2"</formula>
    </cfRule>
  </conditionalFormatting>
  <conditionalFormatting sqref="BG1:BJ2">
    <cfRule type="cellIs" dxfId="62" priority="16" operator="between">
      <formula>"B1"</formula>
      <formula>"B5"</formula>
    </cfRule>
    <cfRule type="cellIs" dxfId="61" priority="15" operator="equal">
      <formula>"S4"</formula>
    </cfRule>
    <cfRule type="cellIs" dxfId="60" priority="17" operator="between">
      <formula>"F1"</formula>
      <formula>"""F5"""</formula>
    </cfRule>
    <cfRule type="cellIs" dxfId="59" priority="18" operator="equal">
      <formula>"S3"</formula>
    </cfRule>
    <cfRule type="cellIs" dxfId="58" priority="19" operator="equal">
      <formula>"S2"</formula>
    </cfRule>
    <cfRule type="cellIs" dxfId="57" priority="20" operator="equal">
      <formula>"S1"</formula>
    </cfRule>
    <cfRule type="cellIs" dxfId="56" priority="21" operator="equal">
      <formula>"WW"</formula>
    </cfRule>
  </conditionalFormatting>
  <conditionalFormatting sqref="BG3:BK354">
    <cfRule type="cellIs" dxfId="55" priority="156" operator="between">
      <formula>"F1"</formula>
      <formula>"""F5"""</formula>
    </cfRule>
    <cfRule type="cellIs" dxfId="54" priority="157" operator="equal">
      <formula>"S3"</formula>
    </cfRule>
    <cfRule type="cellIs" dxfId="53" priority="160" operator="equal">
      <formula>"WW"</formula>
    </cfRule>
    <cfRule type="cellIs" dxfId="52" priority="159" operator="equal">
      <formula>"S1"</formula>
    </cfRule>
    <cfRule type="cellIs" dxfId="51" priority="158" operator="equal">
      <formula>"S2"</formula>
    </cfRule>
    <cfRule type="cellIs" dxfId="50" priority="155" operator="between">
      <formula>"B1"</formula>
      <formula>"B5"</formula>
    </cfRule>
    <cfRule type="cellIs" dxfId="49" priority="154" operator="equal">
      <formula>"S4"</formula>
    </cfRule>
  </conditionalFormatting>
  <conditionalFormatting sqref="BL355:BP1048576">
    <cfRule type="cellIs" dxfId="48" priority="151" operator="equal">
      <formula>"S2"</formula>
    </cfRule>
    <cfRule type="cellIs" dxfId="47" priority="150" operator="equal">
      <formula>"S3"</formula>
    </cfRule>
    <cfRule type="cellIs" dxfId="46" priority="148" operator="between">
      <formula>"B1"</formula>
      <formula>"B5"</formula>
    </cfRule>
    <cfRule type="cellIs" dxfId="45" priority="147" operator="equal">
      <formula>"S4"</formula>
    </cfRule>
    <cfRule type="cellIs" dxfId="44" priority="152" operator="equal">
      <formula>"S1"</formula>
    </cfRule>
    <cfRule type="cellIs" dxfId="43" priority="149" operator="between">
      <formula>"F1"</formula>
      <formula>"""F5"""</formula>
    </cfRule>
    <cfRule type="cellIs" dxfId="42" priority="153" operator="equal">
      <formula>"WW"</formula>
    </cfRule>
  </conditionalFormatting>
  <conditionalFormatting sqref="BM1:BP2">
    <cfRule type="cellIs" dxfId="41" priority="10" operator="between">
      <formula>"F1"</formula>
      <formula>"""F5"""</formula>
    </cfRule>
    <cfRule type="cellIs" dxfId="40" priority="11" operator="equal">
      <formula>"S3"</formula>
    </cfRule>
    <cfRule type="cellIs" dxfId="39" priority="12" operator="equal">
      <formula>"S2"</formula>
    </cfRule>
    <cfRule type="cellIs" dxfId="38" priority="13" operator="equal">
      <formula>"S1"</formula>
    </cfRule>
    <cfRule type="cellIs" dxfId="37" priority="9" operator="between">
      <formula>"B1"</formula>
      <formula>"B5"</formula>
    </cfRule>
    <cfRule type="cellIs" dxfId="36" priority="14" operator="equal">
      <formula>"WW"</formula>
    </cfRule>
    <cfRule type="cellIs" dxfId="35" priority="8" operator="equal">
      <formula>"S4"</formula>
    </cfRule>
  </conditionalFormatting>
  <conditionalFormatting sqref="BM3:BQ354">
    <cfRule type="cellIs" dxfId="34" priority="143" operator="equal">
      <formula>"S3"</formula>
    </cfRule>
    <cfRule type="cellIs" dxfId="33" priority="146" operator="equal">
      <formula>"WW"</formula>
    </cfRule>
    <cfRule type="cellIs" dxfId="32" priority="142" operator="between">
      <formula>"F1"</formula>
      <formula>"""F5"""</formula>
    </cfRule>
    <cfRule type="cellIs" dxfId="31" priority="145" operator="equal">
      <formula>"S1"</formula>
    </cfRule>
    <cfRule type="cellIs" dxfId="30" priority="140" operator="equal">
      <formula>"S4"</formula>
    </cfRule>
    <cfRule type="cellIs" dxfId="29" priority="141" operator="between">
      <formula>"B1"</formula>
      <formula>"B5"</formula>
    </cfRule>
    <cfRule type="cellIs" dxfId="28" priority="144" operator="equal">
      <formula>"S2"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11406-EC9E-4826-8D90-33920574E245}">
  <sheetPr>
    <tabColor rgb="FF92D050"/>
  </sheetPr>
  <dimension ref="B1:FV167"/>
  <sheetViews>
    <sheetView tabSelected="1" topLeftCell="E12" zoomScale="70" zoomScaleNormal="70" workbookViewId="0">
      <selection activeCell="Q25" sqref="Q25"/>
    </sheetView>
  </sheetViews>
  <sheetFormatPr defaultColWidth="8.875" defaultRowHeight="15.75"/>
  <cols>
    <col min="1" max="1" width="8.875" style="12"/>
    <col min="2" max="2" width="26.75" style="112" customWidth="1"/>
    <col min="3" max="3" width="13.125" style="112" customWidth="1"/>
    <col min="4" max="4" width="15.5" style="112" customWidth="1"/>
    <col min="5" max="7" width="13.125" style="112" customWidth="1"/>
    <col min="8" max="8" width="7.625" style="112" customWidth="1"/>
    <col min="9" max="9" width="9.25" style="112" bestFit="1" customWidth="1"/>
    <col min="10" max="10" width="31.5" style="112" bestFit="1" customWidth="1"/>
    <col min="11" max="11" width="16.875" style="112" bestFit="1" customWidth="1"/>
    <col min="12" max="12" width="5.875" style="112" bestFit="1" customWidth="1"/>
    <col min="13" max="16" width="4.625" style="112" bestFit="1" customWidth="1"/>
    <col min="17" max="17" width="8" style="112" customWidth="1"/>
    <col min="18" max="22" width="5.875" style="112" bestFit="1" customWidth="1"/>
    <col min="23" max="23" width="16.875" style="112" bestFit="1" customWidth="1"/>
    <col min="24" max="24" width="15.5" style="112" bestFit="1" customWidth="1"/>
    <col min="25" max="25" width="22.75" style="112" bestFit="1" customWidth="1"/>
    <col min="26" max="26" width="14" style="112" bestFit="1" customWidth="1"/>
    <col min="27" max="27" width="11" style="112" bestFit="1" customWidth="1"/>
    <col min="28" max="28" width="11" style="12" bestFit="1" customWidth="1"/>
    <col min="29" max="29" width="31.5" style="12" bestFit="1" customWidth="1"/>
    <col min="30" max="32" width="12.5" style="12" bestFit="1" customWidth="1"/>
    <col min="33" max="33" width="11" style="12" bestFit="1" customWidth="1"/>
    <col min="34" max="34" width="12.5" style="12" bestFit="1" customWidth="1"/>
    <col min="35" max="52" width="11" style="12" bestFit="1" customWidth="1"/>
    <col min="53" max="53" width="11" style="12" customWidth="1"/>
    <col min="54" max="178" width="11" style="12" bestFit="1" customWidth="1"/>
    <col min="179" max="16384" width="8.875" style="12"/>
  </cols>
  <sheetData>
    <row r="1" spans="2:178" ht="21.75" customHeight="1" thickBot="1">
      <c r="B1" s="191" t="s">
        <v>138</v>
      </c>
      <c r="C1" s="192"/>
      <c r="D1" s="192"/>
      <c r="E1" s="192"/>
      <c r="F1" s="192"/>
      <c r="G1" s="192"/>
      <c r="H1" s="193"/>
      <c r="J1" s="122"/>
      <c r="K1" s="122"/>
      <c r="L1" s="122"/>
      <c r="R1" s="194" t="s">
        <v>101</v>
      </c>
      <c r="S1" s="195"/>
      <c r="T1" s="195"/>
      <c r="U1" s="195"/>
      <c r="V1" s="196"/>
      <c r="W1" s="53">
        <f>PRODUCT(L19:P19)</f>
        <v>11040808032</v>
      </c>
      <c r="X1" s="82"/>
      <c r="Y1" s="82"/>
      <c r="Z1" s="82"/>
      <c r="AA1" s="82"/>
    </row>
    <row r="2" spans="2:178" ht="21.75" customHeight="1" thickBot="1">
      <c r="J2" s="1"/>
      <c r="K2" s="1"/>
      <c r="L2" s="1"/>
      <c r="M2" s="1"/>
      <c r="N2" s="1"/>
      <c r="O2" s="1"/>
      <c r="P2" s="1"/>
      <c r="Q2" s="1"/>
      <c r="R2" s="194" t="s">
        <v>100</v>
      </c>
      <c r="S2" s="195"/>
      <c r="T2" s="195"/>
      <c r="U2" s="195"/>
      <c r="V2" s="196"/>
      <c r="W2" s="81" t="s">
        <v>99</v>
      </c>
      <c r="X2" s="81" t="s">
        <v>98</v>
      </c>
      <c r="Y2" s="81" t="s">
        <v>97</v>
      </c>
      <c r="Z2" s="81" t="s">
        <v>96</v>
      </c>
      <c r="AA2" s="81" t="s">
        <v>95</v>
      </c>
      <c r="AB2" s="112"/>
      <c r="AC2" s="78" t="s">
        <v>210</v>
      </c>
      <c r="AD2" s="170" t="s">
        <v>218</v>
      </c>
      <c r="AE2" s="77" t="s">
        <v>219</v>
      </c>
      <c r="AF2" s="17" t="s">
        <v>220</v>
      </c>
      <c r="AG2" s="77" t="s">
        <v>221</v>
      </c>
      <c r="AH2" s="77" t="s">
        <v>222</v>
      </c>
      <c r="AI2" s="17" t="s">
        <v>223</v>
      </c>
      <c r="AJ2" s="77" t="s">
        <v>224</v>
      </c>
      <c r="AK2" s="17" t="s">
        <v>225</v>
      </c>
      <c r="AL2" s="77" t="s">
        <v>226</v>
      </c>
      <c r="AM2" s="77" t="s">
        <v>227</v>
      </c>
      <c r="AN2" s="17" t="s">
        <v>228</v>
      </c>
      <c r="AO2" s="77" t="s">
        <v>229</v>
      </c>
      <c r="AP2" s="17" t="s">
        <v>230</v>
      </c>
      <c r="AQ2" s="77" t="s">
        <v>231</v>
      </c>
      <c r="AR2" s="76" t="s">
        <v>232</v>
      </c>
      <c r="AZ2" s="112"/>
      <c r="BA2" s="165" t="s">
        <v>217</v>
      </c>
      <c r="BB2" s="165">
        <v>10</v>
      </c>
      <c r="BC2" s="165">
        <v>20</v>
      </c>
      <c r="BD2" s="165">
        <v>30</v>
      </c>
      <c r="BE2" s="165">
        <v>40</v>
      </c>
      <c r="BF2" s="165">
        <v>50</v>
      </c>
      <c r="BG2" s="165">
        <v>60</v>
      </c>
      <c r="BH2" s="165">
        <v>70</v>
      </c>
      <c r="BI2" s="165">
        <v>80</v>
      </c>
      <c r="BJ2" s="165">
        <v>90</v>
      </c>
      <c r="BK2" s="165">
        <v>100</v>
      </c>
      <c r="BL2" s="112"/>
      <c r="BM2" s="112"/>
      <c r="BN2" s="112"/>
      <c r="BO2" s="112"/>
      <c r="BP2" s="112"/>
      <c r="BQ2" s="112"/>
      <c r="BR2" s="112"/>
      <c r="BS2" s="112"/>
      <c r="BT2" s="112"/>
      <c r="BU2" s="112"/>
      <c r="BV2" s="112"/>
      <c r="BW2" s="112"/>
      <c r="BX2" s="112"/>
      <c r="BY2" s="112"/>
      <c r="BZ2" s="112"/>
      <c r="CA2" s="112"/>
      <c r="CB2" s="112"/>
      <c r="CC2" s="112"/>
      <c r="CD2" s="112"/>
      <c r="CE2" s="112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112"/>
      <c r="DS2" s="112"/>
      <c r="DT2" s="112"/>
      <c r="DU2" s="112"/>
      <c r="DV2" s="112"/>
      <c r="DW2" s="112"/>
      <c r="DX2" s="112"/>
      <c r="DY2" s="112"/>
      <c r="DZ2" s="112"/>
      <c r="EA2" s="112"/>
      <c r="EB2" s="112"/>
      <c r="EC2" s="112"/>
      <c r="ED2" s="112"/>
      <c r="EE2" s="112"/>
      <c r="EF2" s="112"/>
      <c r="EG2" s="112"/>
      <c r="EH2" s="112"/>
      <c r="EI2" s="112"/>
      <c r="EJ2" s="112"/>
      <c r="EK2" s="112"/>
      <c r="EL2" s="112"/>
      <c r="EM2" s="112"/>
      <c r="EN2" s="112"/>
      <c r="EO2" s="112"/>
      <c r="EP2" s="112"/>
      <c r="EQ2" s="112"/>
      <c r="ER2" s="112"/>
      <c r="ES2" s="112"/>
      <c r="ET2" s="112"/>
      <c r="EU2" s="112"/>
      <c r="EV2" s="112"/>
      <c r="EW2" s="112"/>
      <c r="EX2" s="112"/>
      <c r="EY2" s="112"/>
      <c r="EZ2" s="112"/>
      <c r="FA2" s="112"/>
      <c r="FB2" s="112"/>
      <c r="FC2" s="112"/>
      <c r="FD2" s="112"/>
      <c r="FE2" s="112"/>
      <c r="FF2" s="112"/>
      <c r="FG2" s="112"/>
      <c r="FH2" s="112"/>
      <c r="FI2" s="112"/>
      <c r="FJ2" s="112"/>
      <c r="FK2" s="112"/>
      <c r="FL2" s="112"/>
      <c r="FM2" s="112"/>
      <c r="FN2" s="112"/>
      <c r="FO2" s="112"/>
      <c r="FP2" s="112"/>
      <c r="FQ2" s="112"/>
      <c r="FR2" s="112"/>
      <c r="FS2" s="112"/>
      <c r="FT2" s="112"/>
      <c r="FU2" s="112"/>
      <c r="FV2" s="112"/>
    </row>
    <row r="3" spans="2:178" ht="17.25" thickBot="1">
      <c r="B3" s="18" t="s">
        <v>58</v>
      </c>
      <c r="C3" s="93" t="s">
        <v>106</v>
      </c>
      <c r="D3" s="93" t="s">
        <v>105</v>
      </c>
      <c r="E3" s="93" t="s">
        <v>104</v>
      </c>
      <c r="F3" s="93" t="s">
        <v>103</v>
      </c>
      <c r="G3" s="92" t="s">
        <v>102</v>
      </c>
      <c r="J3" s="32" t="s">
        <v>18</v>
      </c>
      <c r="K3" s="18" t="s">
        <v>131</v>
      </c>
      <c r="L3" s="96" t="s">
        <v>115</v>
      </c>
      <c r="M3" s="93" t="s">
        <v>114</v>
      </c>
      <c r="N3" s="93" t="s">
        <v>113</v>
      </c>
      <c r="O3" s="93" t="s">
        <v>112</v>
      </c>
      <c r="P3" s="92" t="s">
        <v>111</v>
      </c>
      <c r="Q3" s="43"/>
      <c r="R3" s="56" t="s">
        <v>87</v>
      </c>
      <c r="S3" s="12" t="s">
        <v>87</v>
      </c>
      <c r="T3" s="12" t="s">
        <v>87</v>
      </c>
      <c r="U3" s="12" t="s">
        <v>87</v>
      </c>
      <c r="V3" s="11" t="s">
        <v>87</v>
      </c>
      <c r="W3" s="58">
        <f>Summary!E23</f>
        <v>5000</v>
      </c>
      <c r="X3" s="70">
        <f t="shared" ref="X3:X11" si="0">L21*M21*N21*O21*P21-$L$20*$M$20*$N$20*$O$20*$P$20</f>
        <v>161019</v>
      </c>
      <c r="Y3" s="69">
        <f t="shared" ref="Y3:Y13" si="1">IF(W3 &lt;&gt; "--", W3*X3, "--")</f>
        <v>805095000</v>
      </c>
      <c r="Z3" s="57">
        <f>IF(W3&lt;&gt;"--",Y3/$W$1/Summary!$A$9,"--")</f>
        <v>7.2919934634001621E-2</v>
      </c>
      <c r="AA3" s="57">
        <f t="shared" ref="AA3:AA44" si="2">IF(W3&lt;&gt;"--",X3/$W$1,"--")</f>
        <v>1.4583986926800323E-5</v>
      </c>
      <c r="AC3" s="121" t="s">
        <v>90</v>
      </c>
      <c r="AD3" s="56">
        <v>10</v>
      </c>
      <c r="AE3" s="112">
        <v>10</v>
      </c>
      <c r="AF3" s="12">
        <v>10</v>
      </c>
      <c r="AG3" s="112">
        <v>10</v>
      </c>
      <c r="AH3" s="120">
        <v>10</v>
      </c>
      <c r="AI3" s="112">
        <v>10</v>
      </c>
      <c r="AJ3" s="12">
        <v>10</v>
      </c>
      <c r="AK3" s="112">
        <v>10</v>
      </c>
      <c r="AL3" s="120">
        <v>10</v>
      </c>
      <c r="AM3" s="112">
        <v>10</v>
      </c>
      <c r="AN3" s="12">
        <v>10</v>
      </c>
      <c r="AO3" s="112">
        <v>10</v>
      </c>
      <c r="AP3" s="120">
        <v>10</v>
      </c>
      <c r="AQ3" s="112">
        <v>10</v>
      </c>
      <c r="AR3" s="11">
        <v>10</v>
      </c>
      <c r="AS3" s="112"/>
      <c r="AW3" s="112"/>
      <c r="BA3" s="165" t="s">
        <v>214</v>
      </c>
      <c r="BB3" s="166">
        <v>1</v>
      </c>
      <c r="BC3" s="166">
        <v>0</v>
      </c>
      <c r="BD3" s="166">
        <v>0</v>
      </c>
      <c r="BE3" s="166">
        <v>0</v>
      </c>
      <c r="BF3" s="166">
        <v>0</v>
      </c>
      <c r="BG3" s="166">
        <v>0</v>
      </c>
      <c r="BH3" s="166">
        <v>0</v>
      </c>
      <c r="BI3" s="166">
        <v>0</v>
      </c>
      <c r="BJ3" s="166">
        <v>0</v>
      </c>
      <c r="BK3" s="166">
        <v>0</v>
      </c>
    </row>
    <row r="4" spans="2:178" ht="16.5">
      <c r="B4" s="145" t="s">
        <v>4</v>
      </c>
      <c r="C4" s="150">
        <f>FG_Reel!C13</f>
        <v>2</v>
      </c>
      <c r="D4" s="120">
        <f>FG_Reel!D13</f>
        <v>2</v>
      </c>
      <c r="E4" s="120">
        <f>FG_Reel!E13</f>
        <v>2</v>
      </c>
      <c r="F4" s="120">
        <f>FG_Reel!F13</f>
        <v>2</v>
      </c>
      <c r="G4" s="119">
        <f>FG_Reel!G13</f>
        <v>2</v>
      </c>
      <c r="H4" s="112" t="s">
        <v>183</v>
      </c>
      <c r="J4" s="103" t="s">
        <v>273</v>
      </c>
      <c r="K4" s="63">
        <v>0</v>
      </c>
      <c r="L4" s="90">
        <f>FG_Reel!C3</f>
        <v>2</v>
      </c>
      <c r="M4" s="43">
        <f>FG_Reel!D3</f>
        <v>2</v>
      </c>
      <c r="N4" s="43">
        <f>FG_Reel!E3</f>
        <v>2</v>
      </c>
      <c r="O4" s="43">
        <f>FG_Reel!F3</f>
        <v>2</v>
      </c>
      <c r="P4" s="89">
        <f>FG_Reel!G3</f>
        <v>2</v>
      </c>
      <c r="Q4" s="43"/>
      <c r="R4" s="56" t="s">
        <v>85</v>
      </c>
      <c r="S4" s="12" t="s">
        <v>85</v>
      </c>
      <c r="T4" s="12" t="s">
        <v>85</v>
      </c>
      <c r="U4" s="12" t="s">
        <v>85</v>
      </c>
      <c r="V4" s="11" t="s">
        <v>85</v>
      </c>
      <c r="W4" s="55">
        <f>Summary!E24</f>
        <v>2000</v>
      </c>
      <c r="X4" s="63">
        <f t="shared" si="0"/>
        <v>537792</v>
      </c>
      <c r="Y4" s="62">
        <f t="shared" si="1"/>
        <v>1075584000</v>
      </c>
      <c r="Z4" s="54">
        <f>IF(W4&lt;&gt;"--",Y4/$W$1/Summary!$A$9,"--")</f>
        <v>9.7418956736010032E-2</v>
      </c>
      <c r="AA4" s="54">
        <f t="shared" si="2"/>
        <v>4.8709478368005016E-5</v>
      </c>
      <c r="AC4" s="74" t="s">
        <v>235</v>
      </c>
      <c r="AD4" s="153">
        <f>$Z$47</f>
        <v>1.1904915891938583</v>
      </c>
      <c r="AE4" s="153">
        <f>$Z$47</f>
        <v>1.1904915891938583</v>
      </c>
      <c r="AF4" s="153">
        <f t="shared" ref="AF4:AR4" si="3">$Z$47</f>
        <v>1.1904915891938583</v>
      </c>
      <c r="AG4" s="153">
        <f t="shared" si="3"/>
        <v>1.1904915891938583</v>
      </c>
      <c r="AH4" s="153">
        <f t="shared" si="3"/>
        <v>1.1904915891938583</v>
      </c>
      <c r="AI4" s="153">
        <f t="shared" si="3"/>
        <v>1.1904915891938583</v>
      </c>
      <c r="AJ4" s="153">
        <f t="shared" si="3"/>
        <v>1.1904915891938583</v>
      </c>
      <c r="AK4" s="153">
        <f t="shared" si="3"/>
        <v>1.1904915891938583</v>
      </c>
      <c r="AL4" s="153">
        <f t="shared" si="3"/>
        <v>1.1904915891938583</v>
      </c>
      <c r="AM4" s="153">
        <f t="shared" si="3"/>
        <v>1.1904915891938583</v>
      </c>
      <c r="AN4" s="153">
        <f t="shared" si="3"/>
        <v>1.1904915891938583</v>
      </c>
      <c r="AO4" s="153">
        <f t="shared" si="3"/>
        <v>1.1904915891938583</v>
      </c>
      <c r="AP4" s="153">
        <f t="shared" si="3"/>
        <v>1.1904915891938583</v>
      </c>
      <c r="AQ4" s="153">
        <f t="shared" si="3"/>
        <v>1.1904915891938583</v>
      </c>
      <c r="AR4" s="118">
        <f t="shared" si="3"/>
        <v>1.1904915891938583</v>
      </c>
      <c r="AS4" s="153"/>
      <c r="AT4" s="153"/>
      <c r="AV4" s="153"/>
      <c r="AW4" s="153"/>
      <c r="BA4" s="165"/>
      <c r="BB4" s="165">
        <v>0</v>
      </c>
      <c r="BC4" s="165">
        <v>10</v>
      </c>
      <c r="BD4" s="165"/>
      <c r="BE4" s="165"/>
      <c r="BF4" s="165"/>
      <c r="BG4" s="165"/>
      <c r="BH4" s="165"/>
      <c r="BI4" s="165"/>
      <c r="BJ4" s="165"/>
      <c r="BK4" s="165"/>
    </row>
    <row r="5" spans="2:178" ht="16.5">
      <c r="B5" s="103" t="s">
        <v>13</v>
      </c>
      <c r="C5" s="151">
        <f ca="1">FG_Reel!C31</f>
        <v>27</v>
      </c>
      <c r="D5" s="112">
        <f ca="1">FG_Reel!D31</f>
        <v>27</v>
      </c>
      <c r="E5" s="112">
        <f ca="1">FG_Reel!E31</f>
        <v>27</v>
      </c>
      <c r="F5" s="112">
        <f ca="1">FG_Reel!F31</f>
        <v>26.999999999999996</v>
      </c>
      <c r="G5" s="116">
        <f ca="1">FG_Reel!G31</f>
        <v>27</v>
      </c>
      <c r="H5" s="112">
        <f t="shared" ref="H5:H13" si="4">I5/I$14</f>
        <v>2.1739130434782608E-2</v>
      </c>
      <c r="I5" s="112">
        <v>1</v>
      </c>
      <c r="J5" s="103" t="s">
        <v>13</v>
      </c>
      <c r="K5" s="63">
        <v>1</v>
      </c>
      <c r="L5" s="90">
        <f>FG_Reel!C4</f>
        <v>9</v>
      </c>
      <c r="M5" s="43">
        <f>FG_Reel!D4</f>
        <v>9</v>
      </c>
      <c r="N5" s="43">
        <f>FG_Reel!E4</f>
        <v>9</v>
      </c>
      <c r="O5" s="43">
        <f>FG_Reel!F4</f>
        <v>9</v>
      </c>
      <c r="P5" s="89">
        <f>FG_Reel!G4</f>
        <v>9</v>
      </c>
      <c r="Q5" s="1"/>
      <c r="R5" s="56" t="s">
        <v>83</v>
      </c>
      <c r="S5" s="12" t="s">
        <v>83</v>
      </c>
      <c r="T5" s="12" t="s">
        <v>83</v>
      </c>
      <c r="U5" s="12" t="s">
        <v>83</v>
      </c>
      <c r="V5" s="11" t="s">
        <v>83</v>
      </c>
      <c r="W5" s="55">
        <f>Summary!E25</f>
        <v>750</v>
      </c>
      <c r="X5" s="63">
        <f t="shared" si="0"/>
        <v>371261</v>
      </c>
      <c r="Y5" s="62">
        <f t="shared" si="1"/>
        <v>278445750</v>
      </c>
      <c r="Z5" s="54">
        <f>IF(W5&lt;&gt;"--",Y5/$W$1/Summary!$A$9,"--")</f>
        <v>2.5219689464119829E-2</v>
      </c>
      <c r="AA5" s="54">
        <f t="shared" si="2"/>
        <v>3.3626252618826437E-5</v>
      </c>
      <c r="AC5" s="74" t="s">
        <v>236</v>
      </c>
      <c r="AD5" s="153">
        <f t="shared" ref="AD5:AR5" si="5">$F$48</f>
        <v>0</v>
      </c>
      <c r="AE5" s="153">
        <f t="shared" si="5"/>
        <v>0</v>
      </c>
      <c r="AF5" s="153">
        <f t="shared" si="5"/>
        <v>0</v>
      </c>
      <c r="AG5" s="153">
        <f t="shared" si="5"/>
        <v>0</v>
      </c>
      <c r="AH5" s="153">
        <f t="shared" si="5"/>
        <v>0</v>
      </c>
      <c r="AI5" s="153">
        <f t="shared" si="5"/>
        <v>0</v>
      </c>
      <c r="AJ5" s="153">
        <f t="shared" si="5"/>
        <v>0</v>
      </c>
      <c r="AK5" s="153">
        <f t="shared" si="5"/>
        <v>0</v>
      </c>
      <c r="AL5" s="153">
        <f t="shared" si="5"/>
        <v>0</v>
      </c>
      <c r="AM5" s="153">
        <f t="shared" si="5"/>
        <v>0</v>
      </c>
      <c r="AN5" s="153">
        <f t="shared" si="5"/>
        <v>0</v>
      </c>
      <c r="AO5" s="153">
        <f t="shared" si="5"/>
        <v>0</v>
      </c>
      <c r="AP5" s="153">
        <f t="shared" si="5"/>
        <v>0</v>
      </c>
      <c r="AQ5" s="153">
        <f t="shared" si="5"/>
        <v>0</v>
      </c>
      <c r="AR5" s="118">
        <f t="shared" si="5"/>
        <v>0</v>
      </c>
      <c r="AS5" s="153"/>
      <c r="AT5" s="153"/>
      <c r="AV5" s="153"/>
      <c r="AW5" s="153"/>
      <c r="AZ5" s="48"/>
      <c r="BA5" s="165" t="s">
        <v>215</v>
      </c>
      <c r="BB5" s="167">
        <v>0.99682000000000004</v>
      </c>
      <c r="BC5" s="167">
        <f>1-BB5</f>
        <v>3.1799999999999606E-3</v>
      </c>
      <c r="BD5" s="165"/>
      <c r="BE5" s="165"/>
      <c r="BF5" s="165"/>
      <c r="BG5" s="165"/>
      <c r="BH5" s="165"/>
      <c r="BI5" s="165"/>
      <c r="BJ5" s="165"/>
      <c r="BK5" s="165"/>
    </row>
    <row r="6" spans="2:178" ht="16.5">
      <c r="B6" s="102" t="s">
        <v>12</v>
      </c>
      <c r="C6" s="151">
        <f ca="1">FG_Reel!C58</f>
        <v>35.999999999999993</v>
      </c>
      <c r="D6" s="112">
        <f ca="1">FG_Reel!D58</f>
        <v>36</v>
      </c>
      <c r="E6" s="112">
        <f ca="1">FG_Reel!E58</f>
        <v>35.999999999999993</v>
      </c>
      <c r="F6" s="112">
        <f ca="1">FG_Reel!F58</f>
        <v>35.999999999999993</v>
      </c>
      <c r="G6" s="116">
        <f ca="1">FG_Reel!G58</f>
        <v>35.999999999999993</v>
      </c>
      <c r="H6" s="112">
        <f t="shared" si="4"/>
        <v>2.1739130434782608E-2</v>
      </c>
      <c r="I6" s="112">
        <v>1</v>
      </c>
      <c r="J6" s="102" t="s">
        <v>12</v>
      </c>
      <c r="K6" s="63">
        <v>2</v>
      </c>
      <c r="L6" s="43">
        <f>FG_Reel!C5</f>
        <v>12</v>
      </c>
      <c r="M6" s="43">
        <f>FG_Reel!D5</f>
        <v>12</v>
      </c>
      <c r="N6" s="43">
        <f>FG_Reel!E5</f>
        <v>12</v>
      </c>
      <c r="O6" s="43">
        <f>FG_Reel!F5</f>
        <v>12</v>
      </c>
      <c r="P6" s="89">
        <f>FG_Reel!G5</f>
        <v>12</v>
      </c>
      <c r="Q6" s="43"/>
      <c r="R6" s="56" t="s">
        <v>81</v>
      </c>
      <c r="S6" s="12" t="s">
        <v>81</v>
      </c>
      <c r="T6" s="12" t="s">
        <v>81</v>
      </c>
      <c r="U6" s="12" t="s">
        <v>81</v>
      </c>
      <c r="V6" s="11" t="s">
        <v>81</v>
      </c>
      <c r="W6" s="55">
        <f>Summary!E26</f>
        <v>750</v>
      </c>
      <c r="X6" s="63">
        <f t="shared" si="0"/>
        <v>161019</v>
      </c>
      <c r="Y6" s="62">
        <f t="shared" si="1"/>
        <v>120764250</v>
      </c>
      <c r="Z6" s="54">
        <f>IF(W6&lt;&gt;"--",Y6/$W$1/Summary!$A$9,"--")</f>
        <v>1.0937990195100241E-2</v>
      </c>
      <c r="AA6" s="54">
        <f t="shared" si="2"/>
        <v>1.4583986926800323E-5</v>
      </c>
      <c r="AC6" s="71" t="s">
        <v>89</v>
      </c>
      <c r="AD6" s="153">
        <f>BG_Reel!R45+BG_Reel!R44+BG_Reel!R43</f>
        <v>1.3178884561207166E-2</v>
      </c>
      <c r="AE6" s="175">
        <f>$AD6</f>
        <v>1.3178884561207166E-2</v>
      </c>
      <c r="AF6" s="175">
        <f t="shared" ref="AF6:AR6" si="6">$AD6</f>
        <v>1.3178884561207166E-2</v>
      </c>
      <c r="AG6" s="175">
        <f t="shared" si="6"/>
        <v>1.3178884561207166E-2</v>
      </c>
      <c r="AH6" s="175">
        <f t="shared" si="6"/>
        <v>1.3178884561207166E-2</v>
      </c>
      <c r="AI6" s="175">
        <f t="shared" si="6"/>
        <v>1.3178884561207166E-2</v>
      </c>
      <c r="AJ6" s="175">
        <f t="shared" si="6"/>
        <v>1.3178884561207166E-2</v>
      </c>
      <c r="AK6" s="175">
        <f t="shared" si="6"/>
        <v>1.3178884561207166E-2</v>
      </c>
      <c r="AL6" s="175">
        <f t="shared" si="6"/>
        <v>1.3178884561207166E-2</v>
      </c>
      <c r="AM6" s="175">
        <f t="shared" si="6"/>
        <v>1.3178884561207166E-2</v>
      </c>
      <c r="AN6" s="175">
        <f t="shared" si="6"/>
        <v>1.3178884561207166E-2</v>
      </c>
      <c r="AO6" s="175">
        <f t="shared" si="6"/>
        <v>1.3178884561207166E-2</v>
      </c>
      <c r="AP6" s="175">
        <f t="shared" si="6"/>
        <v>1.3178884561207166E-2</v>
      </c>
      <c r="AQ6" s="175">
        <f t="shared" si="6"/>
        <v>1.3178884561207166E-2</v>
      </c>
      <c r="AR6" s="178">
        <f t="shared" si="6"/>
        <v>1.3178884561207166E-2</v>
      </c>
      <c r="AS6" s="153"/>
      <c r="AT6" s="153"/>
      <c r="AZ6" s="48"/>
      <c r="BA6" s="165"/>
      <c r="BB6" s="165"/>
      <c r="BC6" s="165"/>
      <c r="BD6" s="165"/>
      <c r="BE6" s="165"/>
      <c r="BF6" s="165"/>
      <c r="BG6" s="165"/>
      <c r="BH6" s="165"/>
      <c r="BI6" s="165"/>
      <c r="BJ6" s="165"/>
      <c r="BK6" s="165"/>
      <c r="BL6" s="48"/>
      <c r="BM6" s="48"/>
      <c r="BN6" s="48"/>
      <c r="BO6" s="48"/>
    </row>
    <row r="7" spans="2:178" ht="16.5">
      <c r="B7" s="101" t="s">
        <v>11</v>
      </c>
      <c r="C7" s="151">
        <f ca="1">FG_Reel!C85</f>
        <v>33</v>
      </c>
      <c r="D7" s="112">
        <f ca="1">FG_Reel!D85</f>
        <v>33</v>
      </c>
      <c r="E7" s="112">
        <f ca="1">FG_Reel!E85</f>
        <v>33</v>
      </c>
      <c r="F7" s="112">
        <f ca="1">FG_Reel!F85</f>
        <v>33</v>
      </c>
      <c r="G7" s="116">
        <f ca="1">FG_Reel!G85</f>
        <v>33</v>
      </c>
      <c r="H7" s="112">
        <f t="shared" si="4"/>
        <v>4.3478260869565216E-2</v>
      </c>
      <c r="I7" s="112">
        <v>2</v>
      </c>
      <c r="J7" s="101" t="s">
        <v>11</v>
      </c>
      <c r="K7" s="63">
        <v>3</v>
      </c>
      <c r="L7" s="43">
        <f>FG_Reel!C6</f>
        <v>11</v>
      </c>
      <c r="M7" s="43">
        <f>FG_Reel!D6</f>
        <v>11</v>
      </c>
      <c r="N7" s="43">
        <f>FG_Reel!E6</f>
        <v>11</v>
      </c>
      <c r="O7" s="43">
        <f>FG_Reel!F6</f>
        <v>11</v>
      </c>
      <c r="P7" s="89">
        <f>FG_Reel!G6</f>
        <v>11</v>
      </c>
      <c r="Q7" s="43"/>
      <c r="R7" s="56" t="s">
        <v>80</v>
      </c>
      <c r="S7" s="12" t="s">
        <v>80</v>
      </c>
      <c r="T7" s="12" t="s">
        <v>80</v>
      </c>
      <c r="U7" s="12" t="s">
        <v>80</v>
      </c>
      <c r="V7" s="11" t="s">
        <v>80</v>
      </c>
      <c r="W7" s="55">
        <f>Summary!E27</f>
        <v>150</v>
      </c>
      <c r="X7" s="63">
        <f t="shared" si="0"/>
        <v>371261</v>
      </c>
      <c r="Y7" s="62">
        <f t="shared" si="1"/>
        <v>55689150</v>
      </c>
      <c r="Z7" s="54">
        <f>IF(W7&lt;&gt;"--",Y7/$W$1/Summary!$A$9,"--")</f>
        <v>5.0439378928239659E-3</v>
      </c>
      <c r="AA7" s="54">
        <f t="shared" si="2"/>
        <v>3.3626252618826437E-5</v>
      </c>
      <c r="AC7" s="71" t="s">
        <v>272</v>
      </c>
      <c r="AD7" s="48">
        <v>1</v>
      </c>
      <c r="AE7" s="48">
        <f>(POWER(1-$AB$43, 9)*POWER($AB$43, 1)*COMBIN(10,1)+POWER(1-$AB$43, 8)*POWER($AB$43, 2)*COMBIN(10,2)+POWER(1-$AB$43, 7)*POWER($AB$43, 3)*COMBIN(10,3)
 +POWER(1-$AB$43, 6)*POWER($AB$43, 4)*COMBIN(10,4)+POWER(1-$AB$43, 5)*POWER($AB$43, 5)*COMBIN(10,5)+POWER(1-$AB$43, 4)*POWER($AB$43, 6)*COMBIN(10,6)
 +POWER(1-$AB$43, 3)*POWER($AB$43, 7)*COMBIN(10,7)+POWER(1-$AB$43, 2)*POWER($AB$43, 8)*COMBIN(10,8)+POWER(1-$AB$43, 1)*POWER($AB$43, 9)*COMBIN(10,9)
 +POWER(1-$AB$43, 0)*POWER($AB$43, 10)*COMBIN(10,10))</f>
        <v>1.8445544648091085E-2</v>
      </c>
      <c r="AF7" s="48">
        <f>AY37</f>
        <v>4.9154750131357632E-4</v>
      </c>
      <c r="AG7" s="48">
        <f>AY47</f>
        <v>1.5362286021731642E-5</v>
      </c>
      <c r="AH7" s="48">
        <f>AY57</f>
        <v>5.2509762005224532E-7</v>
      </c>
      <c r="AI7" s="48">
        <f>AY67</f>
        <v>1.9010429797002457E-8</v>
      </c>
      <c r="AJ7" s="48">
        <f>AY77</f>
        <v>7.163821354787448E-10</v>
      </c>
      <c r="AK7" s="48">
        <f>AY87</f>
        <v>2.7805124051465157E-11</v>
      </c>
      <c r="AL7" s="48">
        <f>AY97</f>
        <v>1.1039640766070932E-12</v>
      </c>
      <c r="AM7" s="48">
        <f>AY107</f>
        <v>4.4625989209211407E-14</v>
      </c>
      <c r="AN7" s="48">
        <f>AY117</f>
        <v>1.8304387927188052E-15</v>
      </c>
      <c r="AO7" s="48">
        <f>AY127</f>
        <v>7.5991998653131049E-17</v>
      </c>
      <c r="AP7" s="48">
        <f>AY137</f>
        <v>3.1870765754638941E-18</v>
      </c>
      <c r="AQ7" s="48">
        <f>AY147</f>
        <v>1.3483135606589887E-19</v>
      </c>
      <c r="AR7" s="177">
        <f>AY157</f>
        <v>5.7469733706409587E-21</v>
      </c>
      <c r="AS7" s="153"/>
      <c r="AT7" s="153"/>
      <c r="AZ7" s="48"/>
      <c r="BA7" s="165"/>
      <c r="BB7" s="165">
        <v>10</v>
      </c>
      <c r="BC7" s="165">
        <v>20</v>
      </c>
      <c r="BD7" s="165">
        <v>30</v>
      </c>
      <c r="BE7" s="165">
        <v>40</v>
      </c>
      <c r="BF7" s="165">
        <v>50</v>
      </c>
      <c r="BG7" s="165">
        <v>60</v>
      </c>
      <c r="BH7" s="165">
        <v>70</v>
      </c>
      <c r="BI7" s="165">
        <v>80</v>
      </c>
      <c r="BJ7" s="165">
        <v>90</v>
      </c>
      <c r="BK7" s="165">
        <v>100</v>
      </c>
      <c r="BL7" s="48"/>
      <c r="BM7" s="48"/>
      <c r="BN7" s="48"/>
      <c r="BO7" s="48"/>
      <c r="BP7" s="48"/>
      <c r="BQ7" s="48"/>
      <c r="BR7" s="48"/>
      <c r="BS7" s="48"/>
      <c r="BT7" s="48"/>
      <c r="BU7" s="48"/>
      <c r="BV7" s="48"/>
      <c r="BW7" s="48"/>
      <c r="BX7" s="48"/>
      <c r="BY7" s="48"/>
    </row>
    <row r="8" spans="2:178" ht="16.5">
      <c r="B8" s="100" t="s">
        <v>10</v>
      </c>
      <c r="C8" s="151">
        <f ca="1">FG_Reel!C112</f>
        <v>27</v>
      </c>
      <c r="D8" s="112">
        <f ca="1">FG_Reel!D112</f>
        <v>26.999999999999996</v>
      </c>
      <c r="E8" s="112">
        <f ca="1">FG_Reel!E112</f>
        <v>27</v>
      </c>
      <c r="F8" s="112">
        <f ca="1">FG_Reel!F112</f>
        <v>27.000000000000004</v>
      </c>
      <c r="G8" s="116">
        <f ca="1">FG_Reel!G112</f>
        <v>27</v>
      </c>
      <c r="H8" s="112">
        <f t="shared" si="4"/>
        <v>4.3478260869565216E-2</v>
      </c>
      <c r="I8" s="112">
        <v>2</v>
      </c>
      <c r="J8" s="100" t="s">
        <v>10</v>
      </c>
      <c r="K8" s="63">
        <v>4</v>
      </c>
      <c r="L8" s="43">
        <f>FG_Reel!C7</f>
        <v>9</v>
      </c>
      <c r="M8" s="43">
        <f>FG_Reel!D7</f>
        <v>9</v>
      </c>
      <c r="N8" s="43">
        <f>FG_Reel!E7</f>
        <v>9</v>
      </c>
      <c r="O8" s="43">
        <f>FG_Reel!F7</f>
        <v>9</v>
      </c>
      <c r="P8" s="89">
        <f>FG_Reel!G7</f>
        <v>9</v>
      </c>
      <c r="Q8" s="43"/>
      <c r="R8" s="56" t="s">
        <v>79</v>
      </c>
      <c r="S8" s="12" t="s">
        <v>79</v>
      </c>
      <c r="T8" s="12" t="s">
        <v>79</v>
      </c>
      <c r="U8" s="12" t="s">
        <v>79</v>
      </c>
      <c r="V8" s="11" t="s">
        <v>79</v>
      </c>
      <c r="W8" s="55">
        <f>Summary!E28</f>
        <v>150</v>
      </c>
      <c r="X8" s="63">
        <f t="shared" si="0"/>
        <v>316336</v>
      </c>
      <c r="Y8" s="62">
        <f t="shared" si="1"/>
        <v>47450400</v>
      </c>
      <c r="Z8" s="54">
        <f>IF(W8&lt;&gt;"--",Y8/$W$1/Summary!$A$9,"--")</f>
        <v>4.2977289218753441E-3</v>
      </c>
      <c r="AA8" s="54">
        <f t="shared" si="2"/>
        <v>2.8651526145835627E-5</v>
      </c>
      <c r="AC8" s="71" t="s">
        <v>211</v>
      </c>
      <c r="AD8" s="153">
        <f>AD3*AD4*AD6*AD7</f>
        <v>0.15689351225073922</v>
      </c>
      <c r="AE8" s="153">
        <f t="shared" ref="AE8:AR8" si="7">AE3*AE4*AE6*AE7</f>
        <v>2.8939862852168361E-3</v>
      </c>
      <c r="AF8" s="153">
        <f t="shared" si="7"/>
        <v>7.7120613919161838E-5</v>
      </c>
      <c r="AG8" s="153">
        <f t="shared" si="7"/>
        <v>2.4102430101499132E-6</v>
      </c>
      <c r="AH8" s="153">
        <f t="shared" si="7"/>
        <v>8.2384409884500953E-8</v>
      </c>
      <c r="AI8" s="153">
        <f t="shared" si="7"/>
        <v>2.982613100247823E-9</v>
      </c>
      <c r="AJ8" s="153">
        <f t="shared" si="7"/>
        <v>1.1239570934894516E-10</v>
      </c>
      <c r="AK8" s="153">
        <f t="shared" si="7"/>
        <v>4.362443571001872E-12</v>
      </c>
      <c r="AL8" s="153">
        <f t="shared" si="7"/>
        <v>1.7320480137753098E-13</v>
      </c>
      <c r="AM8" s="153">
        <f t="shared" si="7"/>
        <v>7.0015281846967661E-15</v>
      </c>
      <c r="AN8" s="153">
        <f t="shared" si="7"/>
        <v>2.8718397114965619E-16</v>
      </c>
      <c r="AO8" s="153">
        <f t="shared" si="7"/>
        <v>1.1922651571643175E-17</v>
      </c>
      <c r="AP8" s="153">
        <f t="shared" si="7"/>
        <v>5.0003163773658851E-19</v>
      </c>
      <c r="AQ8" s="153">
        <f t="shared" si="7"/>
        <v>2.1154165014708888E-20</v>
      </c>
      <c r="AR8" s="118">
        <f t="shared" si="7"/>
        <v>9.0166283693132928E-22</v>
      </c>
      <c r="AS8" s="153"/>
      <c r="AT8" s="153"/>
      <c r="AZ8" s="48"/>
      <c r="BA8" s="165">
        <v>10</v>
      </c>
      <c r="BB8" s="166">
        <f>BB5</f>
        <v>0.99682000000000004</v>
      </c>
      <c r="BC8" s="166">
        <f>BC5</f>
        <v>3.1799999999999606E-3</v>
      </c>
      <c r="BD8" s="166">
        <v>0</v>
      </c>
      <c r="BE8" s="166">
        <v>0</v>
      </c>
      <c r="BF8" s="166">
        <v>0</v>
      </c>
      <c r="BG8" s="166">
        <v>0</v>
      </c>
      <c r="BH8" s="166">
        <v>0</v>
      </c>
      <c r="BI8" s="166">
        <v>0</v>
      </c>
      <c r="BJ8" s="166">
        <v>0</v>
      </c>
      <c r="BK8" s="166">
        <v>0</v>
      </c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48"/>
      <c r="EQ8" s="48"/>
      <c r="ER8" s="48"/>
      <c r="ES8" s="48"/>
      <c r="ET8" s="48"/>
      <c r="EU8" s="48"/>
      <c r="EV8" s="48"/>
      <c r="EW8" s="48"/>
      <c r="EX8" s="48"/>
      <c r="EY8" s="48"/>
      <c r="EZ8" s="48"/>
      <c r="FA8" s="48"/>
      <c r="FB8" s="48"/>
      <c r="FC8" s="48"/>
      <c r="FD8" s="48"/>
      <c r="FE8" s="48"/>
      <c r="FF8" s="48"/>
      <c r="FG8" s="48"/>
      <c r="FH8" s="48"/>
      <c r="FI8" s="48"/>
      <c r="FJ8" s="48"/>
      <c r="FK8" s="48"/>
      <c r="FL8" s="48"/>
      <c r="FM8" s="48"/>
      <c r="FN8" s="48"/>
      <c r="FO8" s="48"/>
      <c r="FP8" s="48"/>
      <c r="FQ8" s="48"/>
      <c r="FR8" s="48"/>
      <c r="FS8" s="48"/>
      <c r="FT8" s="48"/>
      <c r="FU8" s="48"/>
      <c r="FV8" s="48"/>
    </row>
    <row r="9" spans="2:178" ht="17.25" thickBot="1">
      <c r="B9" s="90" t="s">
        <v>9</v>
      </c>
      <c r="C9" s="151">
        <f ca="1">FG_Reel!C139</f>
        <v>33</v>
      </c>
      <c r="D9" s="112">
        <f ca="1">FG_Reel!D139</f>
        <v>33</v>
      </c>
      <c r="E9" s="112">
        <f ca="1">FG_Reel!E139</f>
        <v>33</v>
      </c>
      <c r="F9" s="112">
        <f ca="1">FG_Reel!F139</f>
        <v>33</v>
      </c>
      <c r="G9" s="116">
        <f ca="1">FG_Reel!G139</f>
        <v>33</v>
      </c>
      <c r="H9" s="112">
        <f t="shared" si="4"/>
        <v>0.15217391304347827</v>
      </c>
      <c r="I9" s="112">
        <v>7</v>
      </c>
      <c r="J9" s="90" t="s">
        <v>9</v>
      </c>
      <c r="K9" s="63">
        <v>5</v>
      </c>
      <c r="L9" s="43">
        <f>FG_Reel!C8</f>
        <v>11</v>
      </c>
      <c r="M9" s="43">
        <f>FG_Reel!D8</f>
        <v>11</v>
      </c>
      <c r="N9" s="43">
        <f>FG_Reel!E8</f>
        <v>11</v>
      </c>
      <c r="O9" s="43">
        <f>FG_Reel!F8</f>
        <v>11</v>
      </c>
      <c r="P9" s="89">
        <f>FG_Reel!G8</f>
        <v>11</v>
      </c>
      <c r="Q9" s="43"/>
      <c r="R9" s="56" t="s">
        <v>78</v>
      </c>
      <c r="S9" s="12" t="s">
        <v>78</v>
      </c>
      <c r="T9" s="12" t="s">
        <v>78</v>
      </c>
      <c r="U9" s="12" t="s">
        <v>78</v>
      </c>
      <c r="V9" s="11" t="s">
        <v>78</v>
      </c>
      <c r="W9" s="55">
        <f>Summary!E29</f>
        <v>100</v>
      </c>
      <c r="X9" s="63">
        <f t="shared" si="0"/>
        <v>248800</v>
      </c>
      <c r="Y9" s="62">
        <f t="shared" si="1"/>
        <v>24880000</v>
      </c>
      <c r="Z9" s="54">
        <f>IF(W9&lt;&gt;"--",Y9/$W$1/Summary!$A$9,"--")</f>
        <v>2.2534582548568308E-3</v>
      </c>
      <c r="AA9" s="54">
        <f t="shared" si="2"/>
        <v>2.2534582548568308E-5</v>
      </c>
      <c r="AC9" s="68" t="s">
        <v>212</v>
      </c>
      <c r="AD9" s="154">
        <f>AD3*AD5*AD6*AD7</f>
        <v>0</v>
      </c>
      <c r="AE9" s="154">
        <f t="shared" ref="AE9:AR9" si="8">AE3*AE5*AE6*AE7</f>
        <v>0</v>
      </c>
      <c r="AF9" s="154">
        <f t="shared" si="8"/>
        <v>0</v>
      </c>
      <c r="AG9" s="154">
        <f t="shared" si="8"/>
        <v>0</v>
      </c>
      <c r="AH9" s="154">
        <f t="shared" si="8"/>
        <v>0</v>
      </c>
      <c r="AI9" s="154">
        <f t="shared" si="8"/>
        <v>0</v>
      </c>
      <c r="AJ9" s="154">
        <f t="shared" si="8"/>
        <v>0</v>
      </c>
      <c r="AK9" s="154">
        <f t="shared" si="8"/>
        <v>0</v>
      </c>
      <c r="AL9" s="154">
        <f t="shared" si="8"/>
        <v>0</v>
      </c>
      <c r="AM9" s="154">
        <f t="shared" si="8"/>
        <v>0</v>
      </c>
      <c r="AN9" s="154">
        <f t="shared" si="8"/>
        <v>0</v>
      </c>
      <c r="AO9" s="154">
        <f t="shared" si="8"/>
        <v>0</v>
      </c>
      <c r="AP9" s="154">
        <f t="shared" si="8"/>
        <v>0</v>
      </c>
      <c r="AQ9" s="154">
        <f t="shared" si="8"/>
        <v>0</v>
      </c>
      <c r="AR9" s="155">
        <f t="shared" si="8"/>
        <v>0</v>
      </c>
      <c r="AS9" s="153"/>
      <c r="AT9" s="153"/>
      <c r="AZ9" s="48"/>
      <c r="BA9" s="165">
        <v>20</v>
      </c>
      <c r="BB9" s="166">
        <v>0</v>
      </c>
      <c r="BC9" s="166">
        <f>BB8</f>
        <v>0.99682000000000004</v>
      </c>
      <c r="BD9" s="166">
        <f>BC8</f>
        <v>3.1799999999999606E-3</v>
      </c>
      <c r="BE9" s="166">
        <f t="shared" ref="BE9:BK15" si="9">BD8</f>
        <v>0</v>
      </c>
      <c r="BF9" s="166">
        <f t="shared" si="9"/>
        <v>0</v>
      </c>
      <c r="BG9" s="166">
        <f t="shared" si="9"/>
        <v>0</v>
      </c>
      <c r="BH9" s="166">
        <f t="shared" si="9"/>
        <v>0</v>
      </c>
      <c r="BI9" s="166">
        <f t="shared" si="9"/>
        <v>0</v>
      </c>
      <c r="BJ9" s="166">
        <f t="shared" si="9"/>
        <v>0</v>
      </c>
      <c r="BK9" s="166">
        <f t="shared" si="9"/>
        <v>0</v>
      </c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</row>
    <row r="10" spans="2:178" ht="16.5">
      <c r="B10" s="90" t="s">
        <v>8</v>
      </c>
      <c r="C10" s="151">
        <f ca="1">FG_Reel!C166</f>
        <v>31</v>
      </c>
      <c r="D10" s="112">
        <f ca="1">FG_Reel!D166</f>
        <v>31</v>
      </c>
      <c r="E10" s="112">
        <f ca="1">FG_Reel!E166</f>
        <v>31</v>
      </c>
      <c r="F10" s="112">
        <f ca="1">FG_Reel!F166</f>
        <v>30</v>
      </c>
      <c r="G10" s="116">
        <f ca="1">FG_Reel!G166</f>
        <v>30</v>
      </c>
      <c r="H10" s="112">
        <f t="shared" si="4"/>
        <v>0.19565217391304349</v>
      </c>
      <c r="I10" s="112">
        <v>9</v>
      </c>
      <c r="J10" s="90" t="s">
        <v>8</v>
      </c>
      <c r="K10" s="63">
        <v>6</v>
      </c>
      <c r="L10" s="43">
        <f>FG_Reel!C9</f>
        <v>11</v>
      </c>
      <c r="M10" s="43">
        <f>FG_Reel!D9</f>
        <v>11</v>
      </c>
      <c r="N10" s="43">
        <f>FG_Reel!E9</f>
        <v>11</v>
      </c>
      <c r="O10" s="43">
        <f>FG_Reel!F9</f>
        <v>10</v>
      </c>
      <c r="P10" s="89">
        <f>FG_Reel!G9</f>
        <v>10</v>
      </c>
      <c r="Q10" s="43"/>
      <c r="R10" s="56" t="s">
        <v>77</v>
      </c>
      <c r="S10" s="12" t="s">
        <v>77</v>
      </c>
      <c r="T10" s="12" t="s">
        <v>77</v>
      </c>
      <c r="U10" s="12" t="s">
        <v>77</v>
      </c>
      <c r="V10" s="11" t="s">
        <v>77</v>
      </c>
      <c r="W10" s="55">
        <f>Summary!E30</f>
        <v>100</v>
      </c>
      <c r="X10" s="63">
        <f t="shared" si="0"/>
        <v>537792</v>
      </c>
      <c r="Y10" s="62">
        <f t="shared" si="1"/>
        <v>53779200</v>
      </c>
      <c r="Z10" s="54">
        <f>IF(W10&lt;&gt;"--",Y10/$W$1/Summary!$A$9,"--")</f>
        <v>4.8709478368005009E-3</v>
      </c>
      <c r="AA10" s="54">
        <f t="shared" si="2"/>
        <v>4.8709478368005016E-5</v>
      </c>
      <c r="AC10" s="67" t="s">
        <v>233</v>
      </c>
      <c r="AD10" s="117">
        <f>SUM($AD8:AD8)</f>
        <v>0.15689351225073922</v>
      </c>
      <c r="AE10" s="117">
        <f>SUM($AD8:AE8)</f>
        <v>0.15978749853595606</v>
      </c>
      <c r="AF10" s="117">
        <f>SUM($AD8:AF8)</f>
        <v>0.15986461914987521</v>
      </c>
      <c r="AG10" s="117">
        <f>SUM($AD8:AG8)</f>
        <v>0.15986702939288536</v>
      </c>
      <c r="AH10" s="117">
        <f>SUM($AD8:AH8)</f>
        <v>0.15986711177729523</v>
      </c>
      <c r="AI10" s="117">
        <f>SUM($AD8:AI8)</f>
        <v>0.15986711475990834</v>
      </c>
      <c r="AJ10" s="117">
        <f>SUM($AD8:AJ8)</f>
        <v>0.15986711487230404</v>
      </c>
      <c r="AK10" s="117">
        <f>SUM($AD8:AK8)</f>
        <v>0.15986711487666649</v>
      </c>
      <c r="AL10" s="117">
        <f>SUM($AD8:AL8)</f>
        <v>0.15986711487683969</v>
      </c>
      <c r="AM10" s="117">
        <f>SUM($AD8:AM8)</f>
        <v>0.15986711487684668</v>
      </c>
      <c r="AN10" s="117">
        <f>SUM($AD8:AN8)</f>
        <v>0.15986711487684696</v>
      </c>
      <c r="AO10" s="117">
        <f>SUM($AD8:AO8)</f>
        <v>0.15986711487684696</v>
      </c>
      <c r="AP10" s="117">
        <f>SUM($AD8:AP8)</f>
        <v>0.15986711487684696</v>
      </c>
      <c r="AQ10" s="117">
        <f>SUM($AD8:AQ8)</f>
        <v>0.15986711487684696</v>
      </c>
      <c r="AR10" s="117">
        <f>SUM($AD8:AR8)</f>
        <v>0.15986711487684696</v>
      </c>
      <c r="AZ10" s="48"/>
      <c r="BA10" s="165">
        <v>30</v>
      </c>
      <c r="BB10" s="166">
        <v>0</v>
      </c>
      <c r="BC10" s="166">
        <v>0</v>
      </c>
      <c r="BD10" s="166">
        <f>BC9</f>
        <v>0.99682000000000004</v>
      </c>
      <c r="BE10" s="166">
        <f>BD9</f>
        <v>3.1799999999999606E-3</v>
      </c>
      <c r="BF10" s="166">
        <f t="shared" si="9"/>
        <v>0</v>
      </c>
      <c r="BG10" s="166">
        <f t="shared" si="9"/>
        <v>0</v>
      </c>
      <c r="BH10" s="166">
        <f t="shared" si="9"/>
        <v>0</v>
      </c>
      <c r="BI10" s="166">
        <f t="shared" si="9"/>
        <v>0</v>
      </c>
      <c r="BJ10" s="166">
        <f t="shared" si="9"/>
        <v>0</v>
      </c>
      <c r="BK10" s="166">
        <f t="shared" si="9"/>
        <v>0</v>
      </c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  <c r="FV10" s="48"/>
    </row>
    <row r="11" spans="2:178" ht="16.5">
      <c r="B11" s="90" t="s">
        <v>7</v>
      </c>
      <c r="C11" s="151">
        <f ca="1">FG_Reel!C193</f>
        <v>30</v>
      </c>
      <c r="D11" s="112">
        <f ca="1">FG_Reel!D193</f>
        <v>30</v>
      </c>
      <c r="E11" s="112">
        <f ca="1">FG_Reel!E193</f>
        <v>30</v>
      </c>
      <c r="F11" s="112">
        <f ca="1">FG_Reel!F193</f>
        <v>30</v>
      </c>
      <c r="G11" s="116">
        <f ca="1">FG_Reel!G193</f>
        <v>30</v>
      </c>
      <c r="H11" s="112">
        <f t="shared" si="4"/>
        <v>0.15217391304347827</v>
      </c>
      <c r="I11" s="112">
        <v>7</v>
      </c>
      <c r="J11" s="90" t="s">
        <v>7</v>
      </c>
      <c r="K11" s="63">
        <v>7</v>
      </c>
      <c r="L11" s="43">
        <f>FG_Reel!C10</f>
        <v>10</v>
      </c>
      <c r="M11" s="43">
        <f>FG_Reel!D10</f>
        <v>10</v>
      </c>
      <c r="N11" s="43">
        <f>FG_Reel!E10</f>
        <v>10</v>
      </c>
      <c r="O11" s="43">
        <f>FG_Reel!F10</f>
        <v>10</v>
      </c>
      <c r="P11" s="89">
        <f>FG_Reel!G10</f>
        <v>10</v>
      </c>
      <c r="Q11" s="43"/>
      <c r="R11" s="56" t="s">
        <v>76</v>
      </c>
      <c r="S11" s="12" t="s">
        <v>76</v>
      </c>
      <c r="T11" s="12" t="s">
        <v>76</v>
      </c>
      <c r="U11" s="12" t="s">
        <v>76</v>
      </c>
      <c r="V11" s="11" t="s">
        <v>76</v>
      </c>
      <c r="W11" s="55">
        <f>Summary!E31</f>
        <v>100</v>
      </c>
      <c r="X11" s="63">
        <f t="shared" si="0"/>
        <v>863968</v>
      </c>
      <c r="Y11" s="62">
        <f t="shared" si="1"/>
        <v>86396800</v>
      </c>
      <c r="Z11" s="54">
        <f>IF(W11&lt;&gt;"--",Y11/$W$1/Summary!$A$9,"--")</f>
        <v>7.8252243630713286E-3</v>
      </c>
      <c r="AA11" s="54">
        <f t="shared" si="2"/>
        <v>7.8252243630713282E-5</v>
      </c>
      <c r="AC11" s="67" t="s">
        <v>234</v>
      </c>
      <c r="AD11" s="117">
        <f>SUM($AD9:AD9)</f>
        <v>0</v>
      </c>
      <c r="AE11" s="117">
        <f>SUM($AD9:AE9)</f>
        <v>0</v>
      </c>
      <c r="AF11" s="117">
        <f>SUM($AD9:AF9)</f>
        <v>0</v>
      </c>
      <c r="AG11" s="117">
        <f>SUM($AD9:AG9)</f>
        <v>0</v>
      </c>
      <c r="AH11" s="117">
        <f>SUM($AD9:AH9)</f>
        <v>0</v>
      </c>
      <c r="AI11" s="117">
        <f>SUM($AD9:AI9)</f>
        <v>0</v>
      </c>
      <c r="AJ11" s="117">
        <f>SUM($AD9:AJ9)</f>
        <v>0</v>
      </c>
      <c r="AK11" s="117">
        <f>SUM($AD9:AK9)</f>
        <v>0</v>
      </c>
      <c r="AL11" s="117">
        <f>SUM($AD9:AL9)</f>
        <v>0</v>
      </c>
      <c r="AM11" s="117">
        <f>SUM($AD9:AM9)</f>
        <v>0</v>
      </c>
      <c r="AN11" s="117">
        <f>SUM($AD9:AN9)</f>
        <v>0</v>
      </c>
      <c r="AO11" s="117">
        <f>SUM($AD9:AO9)</f>
        <v>0</v>
      </c>
      <c r="AP11" s="117">
        <f>SUM($AD9:AP9)</f>
        <v>0</v>
      </c>
      <c r="AQ11" s="117">
        <f>SUM($AD9:AQ9)</f>
        <v>0</v>
      </c>
      <c r="AR11" s="117">
        <f>SUM($AD9:AR9)</f>
        <v>0</v>
      </c>
      <c r="AZ11" s="48"/>
      <c r="BA11" s="165">
        <v>40</v>
      </c>
      <c r="BB11" s="166">
        <v>0</v>
      </c>
      <c r="BC11" s="166">
        <v>0</v>
      </c>
      <c r="BD11" s="166">
        <v>0</v>
      </c>
      <c r="BE11" s="166">
        <f>BD10</f>
        <v>0.99682000000000004</v>
      </c>
      <c r="BF11" s="166">
        <f>BE10</f>
        <v>3.1799999999999606E-3</v>
      </c>
      <c r="BG11" s="166">
        <f t="shared" si="9"/>
        <v>0</v>
      </c>
      <c r="BH11" s="166">
        <f t="shared" si="9"/>
        <v>0</v>
      </c>
      <c r="BI11" s="166">
        <f t="shared" si="9"/>
        <v>0</v>
      </c>
      <c r="BJ11" s="166">
        <f t="shared" si="9"/>
        <v>0</v>
      </c>
      <c r="BK11" s="166">
        <f t="shared" si="9"/>
        <v>0</v>
      </c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  <c r="FV11" s="48"/>
    </row>
    <row r="12" spans="2:178" ht="17.25" thickBot="1">
      <c r="B12" s="90" t="s">
        <v>6</v>
      </c>
      <c r="C12" s="151">
        <f ca="1">FG_Reel!C220</f>
        <v>36</v>
      </c>
      <c r="D12" s="112">
        <f ca="1">FG_Reel!D220</f>
        <v>36</v>
      </c>
      <c r="E12" s="112">
        <f ca="1">FG_Reel!E220</f>
        <v>36</v>
      </c>
      <c r="F12" s="112">
        <f ca="1">FG_Reel!F220</f>
        <v>36</v>
      </c>
      <c r="G12" s="116">
        <f ca="1">FG_Reel!G220</f>
        <v>36</v>
      </c>
      <c r="H12" s="112">
        <f t="shared" si="4"/>
        <v>0.17391304347826086</v>
      </c>
      <c r="I12" s="112">
        <v>8</v>
      </c>
      <c r="J12" s="90" t="s">
        <v>6</v>
      </c>
      <c r="K12" s="63">
        <v>8</v>
      </c>
      <c r="L12" s="43">
        <f>FG_Reel!C11</f>
        <v>12</v>
      </c>
      <c r="M12" s="43">
        <f>FG_Reel!D11</f>
        <v>12</v>
      </c>
      <c r="N12" s="43">
        <f>FG_Reel!E11</f>
        <v>12</v>
      </c>
      <c r="O12" s="43">
        <f>FG_Reel!F11</f>
        <v>12</v>
      </c>
      <c r="P12" s="89">
        <f>FG_Reel!G11</f>
        <v>12</v>
      </c>
      <c r="Q12" s="43"/>
      <c r="R12" s="56" t="s">
        <v>140</v>
      </c>
      <c r="S12" s="12" t="s">
        <v>140</v>
      </c>
      <c r="T12" s="12" t="s">
        <v>140</v>
      </c>
      <c r="U12" s="12" t="s">
        <v>140</v>
      </c>
      <c r="V12" s="11" t="s">
        <v>140</v>
      </c>
      <c r="W12" s="55">
        <f>Summary!E32</f>
        <v>200</v>
      </c>
      <c r="X12" s="35">
        <f>$L$20*$M$20*$N$20*$O$20*$P$20</f>
        <v>32</v>
      </c>
      <c r="Y12" s="62">
        <f t="shared" si="1"/>
        <v>6400</v>
      </c>
      <c r="Z12" s="54">
        <f>IF(W12&lt;&gt;"--",Y12/$W$1/Summary!$A$9,"--")</f>
        <v>5.7966771829114622E-7</v>
      </c>
      <c r="AA12" s="54">
        <f t="shared" si="2"/>
        <v>2.898338591455731E-9</v>
      </c>
      <c r="AC12" s="171" t="s">
        <v>137</v>
      </c>
      <c r="AD12" s="117">
        <f>SUM(AD10:AD11)</f>
        <v>0.15689351225073922</v>
      </c>
      <c r="AE12" s="117">
        <f>SUM(AE10:AE11)</f>
        <v>0.15978749853595606</v>
      </c>
      <c r="AF12" s="117">
        <f>SUM(AF10:AF11)</f>
        <v>0.15986461914987521</v>
      </c>
      <c r="AG12" s="117">
        <f>SUM(AG10:AG11)</f>
        <v>0.15986702939288536</v>
      </c>
      <c r="AH12" s="117">
        <f>SUM(AH10:AH11)</f>
        <v>0.15986711177729523</v>
      </c>
      <c r="AI12" s="117">
        <f t="shared" ref="AI12:AR12" si="10">SUM(AI10:AI11)</f>
        <v>0.15986711475990834</v>
      </c>
      <c r="AJ12" s="117">
        <f t="shared" si="10"/>
        <v>0.15986711487230404</v>
      </c>
      <c r="AK12" s="117">
        <f t="shared" si="10"/>
        <v>0.15986711487666649</v>
      </c>
      <c r="AL12" s="117">
        <f t="shared" si="10"/>
        <v>0.15986711487683969</v>
      </c>
      <c r="AM12" s="117">
        <f t="shared" si="10"/>
        <v>0.15986711487684668</v>
      </c>
      <c r="AN12" s="117">
        <f t="shared" si="10"/>
        <v>0.15986711487684696</v>
      </c>
      <c r="AO12" s="117">
        <f t="shared" si="10"/>
        <v>0.15986711487684696</v>
      </c>
      <c r="AP12" s="117">
        <f t="shared" si="10"/>
        <v>0.15986711487684696</v>
      </c>
      <c r="AQ12" s="117">
        <f t="shared" si="10"/>
        <v>0.15986711487684696</v>
      </c>
      <c r="AR12" s="117">
        <f t="shared" si="10"/>
        <v>0.15986711487684696</v>
      </c>
      <c r="AZ12" s="48"/>
      <c r="BA12" s="165">
        <v>50</v>
      </c>
      <c r="BB12" s="166">
        <v>0</v>
      </c>
      <c r="BC12" s="166">
        <v>0</v>
      </c>
      <c r="BD12" s="166">
        <v>0</v>
      </c>
      <c r="BE12" s="166">
        <v>0</v>
      </c>
      <c r="BF12" s="166">
        <f>BE11</f>
        <v>0.99682000000000004</v>
      </c>
      <c r="BG12" s="166">
        <f>BF11</f>
        <v>3.1799999999999606E-3</v>
      </c>
      <c r="BH12" s="166">
        <f t="shared" si="9"/>
        <v>0</v>
      </c>
      <c r="BI12" s="166">
        <f t="shared" si="9"/>
        <v>0</v>
      </c>
      <c r="BJ12" s="166">
        <f t="shared" si="9"/>
        <v>0</v>
      </c>
      <c r="BK12" s="166">
        <f t="shared" si="9"/>
        <v>0</v>
      </c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  <c r="FV12" s="48"/>
    </row>
    <row r="13" spans="2:178" ht="17.25" thickBot="1">
      <c r="B13" s="88" t="s">
        <v>5</v>
      </c>
      <c r="C13" s="152">
        <f ca="1">FG_Reel!C247</f>
        <v>39.000000000000007</v>
      </c>
      <c r="D13" s="115">
        <f ca="1">FG_Reel!D247</f>
        <v>39.000000000000007</v>
      </c>
      <c r="E13" s="115">
        <f ca="1">FG_Reel!E247</f>
        <v>39.000000000000007</v>
      </c>
      <c r="F13" s="115">
        <f ca="1">FG_Reel!F247</f>
        <v>41.000000000000007</v>
      </c>
      <c r="G13" s="114">
        <f ca="1">FG_Reel!G247</f>
        <v>41.000000000000007</v>
      </c>
      <c r="H13" s="112">
        <f t="shared" si="4"/>
        <v>0.19565217391304349</v>
      </c>
      <c r="I13" s="112">
        <v>9</v>
      </c>
      <c r="J13" s="88" t="s">
        <v>5</v>
      </c>
      <c r="K13" s="35">
        <v>9</v>
      </c>
      <c r="L13" s="88">
        <f>FG_Reel!C12</f>
        <v>13</v>
      </c>
      <c r="M13" s="87">
        <f>FG_Reel!D12</f>
        <v>13</v>
      </c>
      <c r="N13" s="87">
        <f>FG_Reel!E12</f>
        <v>13</v>
      </c>
      <c r="O13" s="87">
        <f>FG_Reel!F12</f>
        <v>14</v>
      </c>
      <c r="P13" s="86">
        <f>FG_Reel!G12</f>
        <v>14</v>
      </c>
      <c r="Q13" s="43"/>
      <c r="R13" s="59" t="s">
        <v>87</v>
      </c>
      <c r="S13" s="60" t="s">
        <v>87</v>
      </c>
      <c r="T13" s="60" t="s">
        <v>87</v>
      </c>
      <c r="U13" s="60" t="s">
        <v>87</v>
      </c>
      <c r="V13" s="75" t="s">
        <v>75</v>
      </c>
      <c r="W13" s="58">
        <f>Summary!D23</f>
        <v>1000</v>
      </c>
      <c r="X13" s="70">
        <f t="shared" ref="X13:X21" si="11">(L21*M21*N21*O21-$L$20*$M$20*$N$20*$O$20)*($P$19-P21)</f>
        <v>1330875</v>
      </c>
      <c r="Y13" s="80">
        <f t="shared" si="1"/>
        <v>1330875000</v>
      </c>
      <c r="Z13" s="57">
        <f>IF(W13&lt;&gt;"--",Y13/$W$1/Summary!$A$9,"--")</f>
        <v>0.12054144915323893</v>
      </c>
      <c r="AA13" s="79">
        <f t="shared" si="2"/>
        <v>1.2054144915323893E-4</v>
      </c>
      <c r="AZ13" s="48"/>
      <c r="BA13" s="165">
        <v>60</v>
      </c>
      <c r="BB13" s="166">
        <v>0</v>
      </c>
      <c r="BC13" s="166">
        <v>0</v>
      </c>
      <c r="BD13" s="166">
        <v>0</v>
      </c>
      <c r="BE13" s="166">
        <v>0</v>
      </c>
      <c r="BF13" s="166">
        <v>0</v>
      </c>
      <c r="BG13" s="166">
        <f>BF12</f>
        <v>0.99682000000000004</v>
      </c>
      <c r="BH13" s="166">
        <f>BG12</f>
        <v>3.1799999999999606E-3</v>
      </c>
      <c r="BI13" s="166">
        <f t="shared" si="9"/>
        <v>0</v>
      </c>
      <c r="BJ13" s="166">
        <f t="shared" si="9"/>
        <v>0</v>
      </c>
      <c r="BK13" s="166">
        <f t="shared" si="9"/>
        <v>0</v>
      </c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  <c r="FV13" s="48"/>
    </row>
    <row r="14" spans="2:178" ht="17.25" thickBot="1">
      <c r="C14" s="112">
        <v>102</v>
      </c>
      <c r="D14" s="112">
        <v>102</v>
      </c>
      <c r="E14" s="112">
        <v>102</v>
      </c>
      <c r="F14" s="112">
        <v>102</v>
      </c>
      <c r="G14" s="112">
        <v>102</v>
      </c>
      <c r="H14" s="112">
        <f>SUM(H5:H13)</f>
        <v>1</v>
      </c>
      <c r="I14" s="112">
        <f>SUM(I5:I13)</f>
        <v>46</v>
      </c>
      <c r="J14" s="88" t="s">
        <v>274</v>
      </c>
      <c r="K14" s="35">
        <v>11</v>
      </c>
      <c r="L14" s="88">
        <f>FG_Reel!C13</f>
        <v>2</v>
      </c>
      <c r="M14" s="87">
        <f>FG_Reel!D13</f>
        <v>2</v>
      </c>
      <c r="N14" s="87">
        <f>FG_Reel!E13</f>
        <v>2</v>
      </c>
      <c r="O14" s="87">
        <f>FG_Reel!F13</f>
        <v>2</v>
      </c>
      <c r="P14" s="86">
        <f>FG_Reel!G13</f>
        <v>2</v>
      </c>
      <c r="Q14" s="43"/>
      <c r="R14" s="56" t="s">
        <v>85</v>
      </c>
      <c r="S14" s="12" t="s">
        <v>85</v>
      </c>
      <c r="T14" s="12" t="s">
        <v>85</v>
      </c>
      <c r="U14" s="12" t="s">
        <v>85</v>
      </c>
      <c r="V14" s="11" t="s">
        <v>75</v>
      </c>
      <c r="W14" s="55">
        <f>Summary!D24</f>
        <v>400</v>
      </c>
      <c r="X14" s="63">
        <f t="shared" si="11"/>
        <v>3379200</v>
      </c>
      <c r="Y14" s="73">
        <f t="shared" ref="Y14:Y32" si="12">IF(W14 &lt;&gt; "--", W14*X14, "--")</f>
        <v>1351680000</v>
      </c>
      <c r="Z14" s="54">
        <f>IF(W14&lt;&gt;"--",Y14/$W$1/Summary!$A$9,"--")</f>
        <v>0.12242582210309007</v>
      </c>
      <c r="AA14" s="72">
        <f t="shared" si="2"/>
        <v>3.060645552577252E-4</v>
      </c>
      <c r="AC14" s="12" t="s">
        <v>250</v>
      </c>
      <c r="AD14" s="47">
        <f>BG_Reel!$Q47+AD12</f>
        <v>0.96989593695268206</v>
      </c>
      <c r="AE14" s="47">
        <f>BG_Reel!$Q47+AE12</f>
        <v>0.97278992323789892</v>
      </c>
      <c r="AF14" s="47">
        <f>BG_Reel!$Q47+AF12</f>
        <v>0.9728670438518181</v>
      </c>
      <c r="AG14" s="47">
        <f>BG_Reel!$Q47+AG12</f>
        <v>0.97286945409482817</v>
      </c>
      <c r="AH14" s="47">
        <f>BG_Reel!$Q47+AH12</f>
        <v>0.97286953647923813</v>
      </c>
      <c r="AI14" s="47">
        <f>BG_Reel!$Q47+AI12</f>
        <v>0.97286953946185117</v>
      </c>
      <c r="AJ14" s="47">
        <f>BG_Reel!$Q47+AJ12</f>
        <v>0.97286953957424682</v>
      </c>
      <c r="AK14" s="47">
        <f>BG_Reel!$Q47+AK12</f>
        <v>0.97286953957860933</v>
      </c>
      <c r="AL14" s="47">
        <f>BG_Reel!$Q47+AL12</f>
        <v>0.97286953957878253</v>
      </c>
      <c r="AM14" s="47">
        <f>BG_Reel!$Q47+AM12</f>
        <v>0.97286953957878952</v>
      </c>
      <c r="AN14" s="47">
        <f>BG_Reel!$Q47+AN12</f>
        <v>0.97286953957878985</v>
      </c>
      <c r="AO14" s="47">
        <f>BG_Reel!$Q47+AO12</f>
        <v>0.97286953957878985</v>
      </c>
      <c r="AP14" s="47">
        <f>BG_Reel!$Q47+AP12</f>
        <v>0.97286953957878985</v>
      </c>
      <c r="AQ14" s="47">
        <f>BG_Reel!$Q47+AQ12</f>
        <v>0.97286953957878985</v>
      </c>
      <c r="AR14" s="47">
        <f>BG_Reel!$Q47+AR12</f>
        <v>0.97286953957878985</v>
      </c>
      <c r="AZ14" s="48"/>
      <c r="BA14" s="165">
        <v>70</v>
      </c>
      <c r="BB14" s="166">
        <v>0</v>
      </c>
      <c r="BC14" s="166">
        <v>0</v>
      </c>
      <c r="BD14" s="166">
        <v>0</v>
      </c>
      <c r="BE14" s="166">
        <v>0</v>
      </c>
      <c r="BF14" s="166">
        <v>0</v>
      </c>
      <c r="BG14" s="166">
        <v>0</v>
      </c>
      <c r="BH14" s="166">
        <f>BG13</f>
        <v>0.99682000000000004</v>
      </c>
      <c r="BI14" s="166">
        <f>BH13</f>
        <v>3.1799999999999606E-3</v>
      </c>
      <c r="BJ14" s="166">
        <f t="shared" si="9"/>
        <v>0</v>
      </c>
      <c r="BK14" s="166">
        <f t="shared" si="9"/>
        <v>0</v>
      </c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  <c r="FV14" s="48"/>
    </row>
    <row r="15" spans="2:178" ht="16.5">
      <c r="J15" s="1"/>
      <c r="K15" s="12" t="s">
        <v>128</v>
      </c>
      <c r="L15" s="12">
        <f>SUM(L4:L14)</f>
        <v>102</v>
      </c>
      <c r="M15" s="12">
        <f t="shared" ref="M15:P15" si="13">SUM(M4:M14)</f>
        <v>102</v>
      </c>
      <c r="N15" s="12">
        <f t="shared" si="13"/>
        <v>102</v>
      </c>
      <c r="O15" s="12">
        <f t="shared" si="13"/>
        <v>102</v>
      </c>
      <c r="P15" s="12">
        <f t="shared" si="13"/>
        <v>102</v>
      </c>
      <c r="Q15" s="43"/>
      <c r="R15" s="56" t="s">
        <v>83</v>
      </c>
      <c r="S15" s="12" t="s">
        <v>83</v>
      </c>
      <c r="T15" s="12" t="s">
        <v>83</v>
      </c>
      <c r="U15" s="12" t="s">
        <v>83</v>
      </c>
      <c r="V15" s="11" t="s">
        <v>75</v>
      </c>
      <c r="W15" s="55">
        <f>Summary!D25</f>
        <v>100</v>
      </c>
      <c r="X15" s="63">
        <f t="shared" si="11"/>
        <v>2540505</v>
      </c>
      <c r="Y15" s="73">
        <f t="shared" si="12"/>
        <v>254050500</v>
      </c>
      <c r="Z15" s="54">
        <f>IF(W15&lt;&gt;"--",Y15/$W$1/Summary!$A$9,"--")</f>
        <v>2.3010136510269504E-2</v>
      </c>
      <c r="AA15" s="72">
        <f t="shared" si="2"/>
        <v>2.3010136510269504E-4</v>
      </c>
      <c r="AZ15" s="48"/>
      <c r="BA15" s="165">
        <v>80</v>
      </c>
      <c r="BB15" s="166">
        <v>0</v>
      </c>
      <c r="BC15" s="166">
        <v>0</v>
      </c>
      <c r="BD15" s="166">
        <v>0</v>
      </c>
      <c r="BE15" s="166">
        <v>0</v>
      </c>
      <c r="BF15" s="166">
        <v>0</v>
      </c>
      <c r="BG15" s="166">
        <v>0</v>
      </c>
      <c r="BH15" s="166">
        <v>0</v>
      </c>
      <c r="BI15" s="166">
        <f>BH14</f>
        <v>0.99682000000000004</v>
      </c>
      <c r="BJ15" s="166">
        <f>BI14</f>
        <v>3.1799999999999606E-3</v>
      </c>
      <c r="BK15" s="166">
        <f t="shared" si="9"/>
        <v>0</v>
      </c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  <c r="FV15" s="48"/>
    </row>
    <row r="16" spans="2:178" ht="16.5">
      <c r="B16" s="172" t="s">
        <v>184</v>
      </c>
      <c r="H16" s="12"/>
      <c r="J16" s="12"/>
      <c r="K16" s="1"/>
      <c r="L16" s="1"/>
      <c r="M16" s="1"/>
      <c r="N16" s="1"/>
      <c r="O16" s="1"/>
      <c r="P16" s="1"/>
      <c r="Q16" s="1"/>
      <c r="R16" s="56" t="s">
        <v>81</v>
      </c>
      <c r="S16" s="12" t="s">
        <v>81</v>
      </c>
      <c r="T16" s="12" t="s">
        <v>81</v>
      </c>
      <c r="U16" s="12" t="s">
        <v>81</v>
      </c>
      <c r="V16" s="11" t="s">
        <v>75</v>
      </c>
      <c r="W16" s="55">
        <f>Summary!D26</f>
        <v>100</v>
      </c>
      <c r="X16" s="63">
        <f t="shared" si="11"/>
        <v>1330875</v>
      </c>
      <c r="Y16" s="73">
        <f t="shared" si="12"/>
        <v>133087500</v>
      </c>
      <c r="Z16" s="54">
        <f>IF(W16&lt;&gt;"--",Y16/$W$1/Summary!$A$9,"--")</f>
        <v>1.2054144915323892E-2</v>
      </c>
      <c r="AA16" s="72">
        <f t="shared" si="2"/>
        <v>1.2054144915323893E-4</v>
      </c>
      <c r="AZ16" s="48"/>
      <c r="BA16" s="165">
        <v>90</v>
      </c>
      <c r="BB16" s="166">
        <v>0</v>
      </c>
      <c r="BC16" s="166">
        <v>0</v>
      </c>
      <c r="BD16" s="166">
        <v>0</v>
      </c>
      <c r="BE16" s="166">
        <v>0</v>
      </c>
      <c r="BF16" s="166">
        <v>0</v>
      </c>
      <c r="BG16" s="166">
        <v>0</v>
      </c>
      <c r="BH16" s="166">
        <v>0</v>
      </c>
      <c r="BI16" s="166">
        <v>0</v>
      </c>
      <c r="BJ16" s="166">
        <f>BI15</f>
        <v>0.99682000000000004</v>
      </c>
      <c r="BK16" s="166">
        <f>BJ15</f>
        <v>3.1799999999999606E-3</v>
      </c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  <c r="FV16" s="48"/>
    </row>
    <row r="17" spans="2:178" ht="17.25" thickBot="1">
      <c r="B17" s="12" t="s">
        <v>185</v>
      </c>
      <c r="C17" s="12">
        <f t="shared" ref="C17:G25" ca="1" si="14">C5/C$14</f>
        <v>0.26470588235294118</v>
      </c>
      <c r="D17" s="12">
        <f t="shared" ca="1" si="14"/>
        <v>0.26470588235294118</v>
      </c>
      <c r="E17" s="12">
        <f t="shared" ca="1" si="14"/>
        <v>0.26470588235294118</v>
      </c>
      <c r="F17" s="12">
        <f t="shared" ca="1" si="14"/>
        <v>0.26470588235294112</v>
      </c>
      <c r="G17" s="12">
        <f t="shared" ca="1" si="14"/>
        <v>0.26470588235294118</v>
      </c>
      <c r="J17" s="1"/>
      <c r="K17" s="1"/>
      <c r="L17" s="1"/>
      <c r="M17" s="1"/>
      <c r="N17" s="1"/>
      <c r="O17" s="1"/>
      <c r="P17" s="1"/>
      <c r="Q17" s="1"/>
      <c r="R17" s="56" t="s">
        <v>80</v>
      </c>
      <c r="S17" s="12" t="s">
        <v>80</v>
      </c>
      <c r="T17" s="12" t="s">
        <v>80</v>
      </c>
      <c r="U17" s="12" t="s">
        <v>80</v>
      </c>
      <c r="V17" s="11" t="s">
        <v>75</v>
      </c>
      <c r="W17" s="55">
        <f>Summary!D27</f>
        <v>40</v>
      </c>
      <c r="X17" s="63">
        <f t="shared" si="11"/>
        <v>2540505</v>
      </c>
      <c r="Y17" s="73">
        <f t="shared" si="12"/>
        <v>101620200</v>
      </c>
      <c r="Z17" s="54">
        <f>IF(W17&lt;&gt;"--",Y17/$W$1/Summary!$A$9,"--")</f>
        <v>9.2040546041078017E-3</v>
      </c>
      <c r="AA17" s="72">
        <f t="shared" si="2"/>
        <v>2.3010136510269504E-4</v>
      </c>
      <c r="AC17" s="164" t="s">
        <v>213</v>
      </c>
      <c r="AD17" s="12">
        <v>10</v>
      </c>
      <c r="AE17" s="12">
        <v>20</v>
      </c>
      <c r="AF17" s="12">
        <v>30</v>
      </c>
      <c r="AG17" s="12">
        <v>40</v>
      </c>
      <c r="AH17" s="12">
        <v>50</v>
      </c>
      <c r="AI17" s="12">
        <v>60</v>
      </c>
      <c r="AJ17" s="12">
        <v>70</v>
      </c>
      <c r="AK17" s="12">
        <v>80</v>
      </c>
      <c r="AL17" s="12">
        <v>90</v>
      </c>
      <c r="AM17" s="12">
        <v>100</v>
      </c>
      <c r="AN17" s="12">
        <v>110</v>
      </c>
      <c r="AO17" s="12">
        <v>120</v>
      </c>
      <c r="AP17" s="12">
        <v>130</v>
      </c>
      <c r="AQ17" s="12">
        <v>140</v>
      </c>
      <c r="AR17" s="12">
        <v>150</v>
      </c>
      <c r="AS17" s="12">
        <v>160</v>
      </c>
      <c r="AT17" s="12">
        <v>170</v>
      </c>
      <c r="AU17" s="12">
        <v>180</v>
      </c>
      <c r="AV17" s="12">
        <v>190</v>
      </c>
      <c r="AW17" s="12">
        <v>200</v>
      </c>
      <c r="AY17" s="157" t="s">
        <v>271</v>
      </c>
      <c r="AZ17" s="48"/>
      <c r="BA17" s="165">
        <v>100</v>
      </c>
      <c r="BB17" s="166">
        <v>0</v>
      </c>
      <c r="BC17" s="166">
        <v>0</v>
      </c>
      <c r="BD17" s="166">
        <v>0</v>
      </c>
      <c r="BE17" s="166">
        <v>0</v>
      </c>
      <c r="BF17" s="166">
        <v>0</v>
      </c>
      <c r="BG17" s="166">
        <v>0</v>
      </c>
      <c r="BH17" s="166">
        <v>0</v>
      </c>
      <c r="BI17" s="166">
        <v>0</v>
      </c>
      <c r="BJ17" s="166">
        <v>0</v>
      </c>
      <c r="BK17" s="166">
        <v>1</v>
      </c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  <c r="FV17" s="48"/>
    </row>
    <row r="18" spans="2:178" ht="17.25" thickBot="1">
      <c r="B18" s="112" t="s">
        <v>186</v>
      </c>
      <c r="C18" s="12">
        <f t="shared" ca="1" si="14"/>
        <v>0.35294117647058815</v>
      </c>
      <c r="D18" s="12">
        <f t="shared" ca="1" si="14"/>
        <v>0.35294117647058826</v>
      </c>
      <c r="E18" s="12">
        <f t="shared" ca="1" si="14"/>
        <v>0.35294117647058815</v>
      </c>
      <c r="F18" s="12">
        <f t="shared" ca="1" si="14"/>
        <v>0.35294117647058815</v>
      </c>
      <c r="G18" s="12">
        <f t="shared" ca="1" si="14"/>
        <v>0.35294117647058815</v>
      </c>
      <c r="J18" s="32" t="s">
        <v>58</v>
      </c>
      <c r="K18" s="81" t="s">
        <v>116</v>
      </c>
      <c r="L18" s="93" t="s">
        <v>115</v>
      </c>
      <c r="M18" s="93" t="s">
        <v>114</v>
      </c>
      <c r="N18" s="93" t="s">
        <v>113</v>
      </c>
      <c r="O18" s="93" t="s">
        <v>112</v>
      </c>
      <c r="P18" s="92" t="s">
        <v>111</v>
      </c>
      <c r="Q18" s="43"/>
      <c r="R18" s="56" t="s">
        <v>79</v>
      </c>
      <c r="S18" s="12" t="s">
        <v>79</v>
      </c>
      <c r="T18" s="12" t="s">
        <v>79</v>
      </c>
      <c r="U18" s="12" t="s">
        <v>79</v>
      </c>
      <c r="V18" s="11" t="s">
        <v>75</v>
      </c>
      <c r="W18" s="55">
        <f>Summary!D28</f>
        <v>40</v>
      </c>
      <c r="X18" s="63">
        <f t="shared" si="11"/>
        <v>2371320</v>
      </c>
      <c r="Y18" s="73">
        <f t="shared" si="12"/>
        <v>94852800</v>
      </c>
      <c r="Z18" s="54">
        <f>IF(W18&lt;&gt;"--",Y18/$W$1/Summary!$A$9,"--")</f>
        <v>8.5911103358635044E-3</v>
      </c>
      <c r="AA18" s="72">
        <f t="shared" si="2"/>
        <v>2.1477775839658762E-4</v>
      </c>
      <c r="AC18" s="112">
        <v>1</v>
      </c>
      <c r="AD18" s="48">
        <f t="shared" ref="AD18:AD26" si="15">POWER(1-$AB$43,AC18)</f>
        <v>0.99813995353053164</v>
      </c>
      <c r="AE18" s="48">
        <f>AB43</f>
        <v>1.8600464694684042E-3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Z18" s="48"/>
      <c r="BA18" s="165"/>
      <c r="BB18" s="165"/>
      <c r="BC18" s="165"/>
      <c r="BD18" s="165"/>
      <c r="BE18" s="165"/>
      <c r="BF18" s="165"/>
      <c r="BG18" s="165"/>
      <c r="BH18" s="165"/>
      <c r="BI18" s="165"/>
      <c r="BJ18" s="165"/>
      <c r="BK18" s="165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  <c r="FV18" s="48"/>
    </row>
    <row r="19" spans="2:178" ht="16.5">
      <c r="B19" s="112" t="s">
        <v>187</v>
      </c>
      <c r="C19" s="12">
        <f t="shared" ca="1" si="14"/>
        <v>0.3235294117647059</v>
      </c>
      <c r="D19" s="12">
        <f t="shared" ca="1" si="14"/>
        <v>0.3235294117647059</v>
      </c>
      <c r="E19" s="12">
        <f t="shared" ca="1" si="14"/>
        <v>0.3235294117647059</v>
      </c>
      <c r="F19" s="12">
        <f t="shared" ca="1" si="14"/>
        <v>0.3235294117647059</v>
      </c>
      <c r="G19" s="12">
        <f t="shared" ca="1" si="14"/>
        <v>0.3235294117647059</v>
      </c>
      <c r="J19" s="78" t="s">
        <v>75</v>
      </c>
      <c r="K19" s="70" t="s">
        <v>127</v>
      </c>
      <c r="L19" s="148">
        <f>SUM(L4:L14)</f>
        <v>102</v>
      </c>
      <c r="M19" s="148">
        <f t="shared" ref="M19:P19" si="16">SUM(M4:M14)</f>
        <v>102</v>
      </c>
      <c r="N19" s="148">
        <f t="shared" si="16"/>
        <v>102</v>
      </c>
      <c r="O19" s="148">
        <f t="shared" si="16"/>
        <v>102</v>
      </c>
      <c r="P19" s="148">
        <f t="shared" si="16"/>
        <v>102</v>
      </c>
      <c r="Q19" s="43"/>
      <c r="R19" s="56" t="s">
        <v>78</v>
      </c>
      <c r="S19" s="12" t="s">
        <v>78</v>
      </c>
      <c r="T19" s="12" t="s">
        <v>78</v>
      </c>
      <c r="U19" s="12" t="s">
        <v>78</v>
      </c>
      <c r="V19" s="11" t="s">
        <v>75</v>
      </c>
      <c r="W19" s="55">
        <f>Summary!D29</f>
        <v>25</v>
      </c>
      <c r="X19" s="63">
        <f t="shared" si="11"/>
        <v>1864800</v>
      </c>
      <c r="Y19" s="73">
        <f t="shared" si="12"/>
        <v>46620000</v>
      </c>
      <c r="Z19" s="54">
        <f>IF(W19&lt;&gt;"--",Y19/$W$1/Summary!$A$9,"--")</f>
        <v>4.2225170354270678E-3</v>
      </c>
      <c r="AA19" s="72">
        <f t="shared" si="2"/>
        <v>1.6890068141708271E-4</v>
      </c>
      <c r="AC19" s="112">
        <v>2</v>
      </c>
      <c r="AD19" s="48">
        <f t="shared" si="15"/>
        <v>0.99628336683393182</v>
      </c>
      <c r="AE19" s="48">
        <f t="shared" ref="AE19:AE36" si="17">AD18*$AB$43+AE18*$AB$44</f>
        <v>3.7131733931996449E-3</v>
      </c>
      <c r="AF19" s="48">
        <f t="shared" ref="AF19:AF36" si="18">AE18*$AB$43+AF18*$AB$44</f>
        <v>3.4597728685818754E-6</v>
      </c>
      <c r="AG19" s="48">
        <f t="shared" ref="AG19:AG36" si="19">AF18*$AB$43+AG18*$AB$44</f>
        <v>0</v>
      </c>
      <c r="AH19" s="48">
        <f t="shared" ref="AH19:AH36" si="20">AG18*$AB$43+AH18*$AB$44</f>
        <v>0</v>
      </c>
      <c r="AI19" s="48">
        <f t="shared" ref="AI19:AI36" si="21">AH18*$AB$43+AI18*$AB$44</f>
        <v>0</v>
      </c>
      <c r="AJ19" s="48">
        <f t="shared" ref="AJ19:AJ36" si="22">AI18*$AB$43+AJ18*$AB$44</f>
        <v>0</v>
      </c>
      <c r="AK19" s="48">
        <f t="shared" ref="AK19:AK36" si="23">AJ18*$AB$43+AK18*$AB$44</f>
        <v>0</v>
      </c>
      <c r="AL19" s="48">
        <f t="shared" ref="AL19:AL36" si="24">AK18*$AB$43+AL18*$AB$44</f>
        <v>0</v>
      </c>
      <c r="AM19" s="48">
        <f t="shared" ref="AM19:AM36" si="25">AL18*$AB$43+AM18*$AB$44</f>
        <v>0</v>
      </c>
      <c r="AN19" s="48">
        <f t="shared" ref="AN19:AN36" si="26">AM18*$AB$43+AN18*$AB$44</f>
        <v>0</v>
      </c>
      <c r="AO19" s="48">
        <f t="shared" ref="AO19:AO36" si="27">AN18*$AB$43+AO18*$AB$44</f>
        <v>0</v>
      </c>
      <c r="AP19" s="48">
        <f t="shared" ref="AP19:AP36" si="28">AO18*$AB$43+AP18*$AB$44</f>
        <v>0</v>
      </c>
      <c r="AQ19" s="48">
        <f t="shared" ref="AQ19:AQ36" si="29">AP18*$AB$43+AQ18*$AB$44</f>
        <v>0</v>
      </c>
      <c r="AR19" s="48">
        <f t="shared" ref="AR19:AR36" si="30">AQ18*$AB$43+AR18*$AB$44</f>
        <v>0</v>
      </c>
      <c r="AS19" s="48">
        <f t="shared" ref="AS19:AS36" si="31">AR18*$AB$43+AS18*$AB$44</f>
        <v>0</v>
      </c>
      <c r="AT19" s="48">
        <f t="shared" ref="AT19:AT36" si="32">AS18*$AB$43+AT18*$AB$44</f>
        <v>0</v>
      </c>
      <c r="AU19" s="48">
        <f t="shared" ref="AU19:AU36" si="33">AT18*$AB$43+AU18*$AB$44</f>
        <v>0</v>
      </c>
      <c r="AV19" s="48">
        <f t="shared" ref="AV19:AV36" si="34">AU18*$AB$43+AV18*$AB$44</f>
        <v>0</v>
      </c>
      <c r="AW19" s="48">
        <f t="shared" ref="AW19:AW36" si="35">AV18*$AB$43+AW18*$AB$44</f>
        <v>0</v>
      </c>
      <c r="AZ19" s="48"/>
      <c r="BA19" s="165" t="s">
        <v>216</v>
      </c>
      <c r="BB19" s="165">
        <v>10</v>
      </c>
      <c r="BC19" s="165">
        <v>20</v>
      </c>
      <c r="BD19" s="165">
        <v>30</v>
      </c>
      <c r="BE19" s="165">
        <v>40</v>
      </c>
      <c r="BF19" s="165">
        <v>50</v>
      </c>
      <c r="BG19" s="165">
        <v>60</v>
      </c>
      <c r="BH19" s="165">
        <v>70</v>
      </c>
      <c r="BI19" s="165">
        <v>80</v>
      </c>
      <c r="BJ19" s="165">
        <v>90</v>
      </c>
      <c r="BK19" s="165">
        <v>100</v>
      </c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  <c r="FV19" s="48"/>
    </row>
    <row r="20" spans="2:178" ht="16.5">
      <c r="B20" s="112" t="s">
        <v>188</v>
      </c>
      <c r="C20" s="12">
        <f t="shared" ca="1" si="14"/>
        <v>0.26470588235294118</v>
      </c>
      <c r="D20" s="12">
        <f t="shared" ca="1" si="14"/>
        <v>0.26470588235294112</v>
      </c>
      <c r="E20" s="12">
        <f t="shared" ca="1" si="14"/>
        <v>0.26470588235294118</v>
      </c>
      <c r="F20" s="12">
        <f t="shared" ca="1" si="14"/>
        <v>0.26470588235294124</v>
      </c>
      <c r="G20" s="12">
        <f t="shared" ca="1" si="14"/>
        <v>0.26470588235294118</v>
      </c>
      <c r="J20" s="98" t="s">
        <v>180</v>
      </c>
      <c r="K20" s="63" t="s">
        <v>180</v>
      </c>
      <c r="L20" s="149">
        <f>L4</f>
        <v>2</v>
      </c>
      <c r="M20" s="149">
        <f t="shared" ref="M20:P20" si="36">M4</f>
        <v>2</v>
      </c>
      <c r="N20" s="149">
        <f t="shared" si="36"/>
        <v>2</v>
      </c>
      <c r="O20" s="149">
        <f t="shared" si="36"/>
        <v>2</v>
      </c>
      <c r="P20" s="149">
        <f t="shared" si="36"/>
        <v>2</v>
      </c>
      <c r="Q20" s="1"/>
      <c r="R20" s="56" t="s">
        <v>77</v>
      </c>
      <c r="S20" s="12" t="s">
        <v>77</v>
      </c>
      <c r="T20" s="12" t="s">
        <v>77</v>
      </c>
      <c r="U20" s="12" t="s">
        <v>77</v>
      </c>
      <c r="V20" s="11" t="s">
        <v>75</v>
      </c>
      <c r="W20" s="55">
        <f>Summary!D30</f>
        <v>25</v>
      </c>
      <c r="X20" s="63">
        <f t="shared" si="11"/>
        <v>3379200</v>
      </c>
      <c r="Y20" s="73">
        <f t="shared" si="12"/>
        <v>84480000</v>
      </c>
      <c r="Z20" s="54">
        <f>IF(W20&lt;&gt;"--",Y20/$W$1/Summary!$A$9,"--")</f>
        <v>7.6516138814431292E-3</v>
      </c>
      <c r="AA20" s="72">
        <f t="shared" si="2"/>
        <v>3.060645552577252E-4</v>
      </c>
      <c r="AC20" s="112">
        <v>3</v>
      </c>
      <c r="AD20" s="48">
        <f t="shared" si="15"/>
        <v>0.99443023347486237</v>
      </c>
      <c r="AE20" s="48">
        <f t="shared" si="17"/>
        <v>5.55940007720865E-3</v>
      </c>
      <c r="AF20" s="48">
        <f t="shared" si="18"/>
        <v>1.0360012590817521E-5</v>
      </c>
      <c r="AG20" s="48">
        <f t="shared" si="19"/>
        <v>6.4353383093682908E-9</v>
      </c>
      <c r="AH20" s="48">
        <f t="shared" si="20"/>
        <v>0</v>
      </c>
      <c r="AI20" s="48">
        <f t="shared" si="21"/>
        <v>0</v>
      </c>
      <c r="AJ20" s="48">
        <f t="shared" si="22"/>
        <v>0</v>
      </c>
      <c r="AK20" s="48">
        <f t="shared" si="23"/>
        <v>0</v>
      </c>
      <c r="AL20" s="48">
        <f t="shared" si="24"/>
        <v>0</v>
      </c>
      <c r="AM20" s="48">
        <f t="shared" si="25"/>
        <v>0</v>
      </c>
      <c r="AN20" s="48">
        <f t="shared" si="26"/>
        <v>0</v>
      </c>
      <c r="AO20" s="48">
        <f t="shared" si="27"/>
        <v>0</v>
      </c>
      <c r="AP20" s="48">
        <f t="shared" si="28"/>
        <v>0</v>
      </c>
      <c r="AQ20" s="48">
        <f t="shared" si="29"/>
        <v>0</v>
      </c>
      <c r="AR20" s="48">
        <f t="shared" si="30"/>
        <v>0</v>
      </c>
      <c r="AS20" s="48">
        <f t="shared" si="31"/>
        <v>0</v>
      </c>
      <c r="AT20" s="48">
        <f t="shared" si="32"/>
        <v>0</v>
      </c>
      <c r="AU20" s="48">
        <f t="shared" si="33"/>
        <v>0</v>
      </c>
      <c r="AV20" s="48">
        <f t="shared" si="34"/>
        <v>0</v>
      </c>
      <c r="AW20" s="48">
        <f t="shared" si="35"/>
        <v>0</v>
      </c>
      <c r="AZ20" s="48"/>
      <c r="BA20" s="165">
        <v>1</v>
      </c>
      <c r="BB20" s="166" cm="1">
        <f t="array" ref="BB20:BK20">IF(BA20&gt;$BB$19,0,MMULT(BB3:BK3,$BB$8:$BK$17))</f>
        <v>0.99682000000000004</v>
      </c>
      <c r="BC20" s="166">
        <v>3.1799999999999606E-3</v>
      </c>
      <c r="BD20" s="166">
        <v>0</v>
      </c>
      <c r="BE20" s="166">
        <v>0</v>
      </c>
      <c r="BF20" s="166">
        <v>0</v>
      </c>
      <c r="BG20" s="166">
        <v>0</v>
      </c>
      <c r="BH20" s="166">
        <v>0</v>
      </c>
      <c r="BI20" s="166">
        <v>0</v>
      </c>
      <c r="BJ20" s="166">
        <v>0</v>
      </c>
      <c r="BK20" s="166">
        <v>0</v>
      </c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  <c r="FV20" s="48"/>
    </row>
    <row r="21" spans="2:178" ht="16.5">
      <c r="B21" s="112" t="s">
        <v>189</v>
      </c>
      <c r="C21" s="12">
        <f t="shared" ca="1" si="14"/>
        <v>0.3235294117647059</v>
      </c>
      <c r="D21" s="12">
        <f t="shared" ca="1" si="14"/>
        <v>0.3235294117647059</v>
      </c>
      <c r="E21" s="12">
        <f t="shared" ca="1" si="14"/>
        <v>0.3235294117647059</v>
      </c>
      <c r="F21" s="12">
        <f t="shared" ca="1" si="14"/>
        <v>0.3235294117647059</v>
      </c>
      <c r="G21" s="12">
        <f t="shared" ca="1" si="14"/>
        <v>0.3235294117647059</v>
      </c>
      <c r="J21" s="98" t="s">
        <v>87</v>
      </c>
      <c r="K21" s="63" t="s">
        <v>126</v>
      </c>
      <c r="L21" s="56">
        <f>L$4+L5</f>
        <v>11</v>
      </c>
      <c r="M21" s="56">
        <f t="shared" ref="M21:P21" si="37">M$4+M5</f>
        <v>11</v>
      </c>
      <c r="N21" s="56">
        <f t="shared" si="37"/>
        <v>11</v>
      </c>
      <c r="O21" s="56">
        <f t="shared" si="37"/>
        <v>11</v>
      </c>
      <c r="P21" s="56">
        <f t="shared" si="37"/>
        <v>11</v>
      </c>
      <c r="Q21" s="1"/>
      <c r="R21" s="56" t="s">
        <v>76</v>
      </c>
      <c r="S21" s="12" t="s">
        <v>76</v>
      </c>
      <c r="T21" s="12" t="s">
        <v>76</v>
      </c>
      <c r="U21" s="12" t="s">
        <v>76</v>
      </c>
      <c r="V21" s="11" t="s">
        <v>75</v>
      </c>
      <c r="W21" s="55">
        <f>Summary!D31</f>
        <v>25</v>
      </c>
      <c r="X21" s="63">
        <f t="shared" si="11"/>
        <v>4642624</v>
      </c>
      <c r="Y21" s="73">
        <f t="shared" si="12"/>
        <v>116065600</v>
      </c>
      <c r="Z21" s="54">
        <f>IF(W21&lt;&gt;"--",Y21/$W$1/Summary!$A$9,"--")</f>
        <v>1.0512418988139509E-2</v>
      </c>
      <c r="AA21" s="72">
        <f t="shared" si="2"/>
        <v>4.2049675952558036E-4</v>
      </c>
      <c r="AC21" s="112">
        <v>4</v>
      </c>
      <c r="AD21" s="48">
        <f t="shared" si="15"/>
        <v>0.9925805470299548</v>
      </c>
      <c r="AE21" s="48">
        <f t="shared" si="17"/>
        <v>7.3987457796302345E-3</v>
      </c>
      <c r="AF21" s="48">
        <f t="shared" si="18"/>
        <v>2.0681484971948648E-5</v>
      </c>
      <c r="AG21" s="48">
        <f t="shared" si="19"/>
        <v>2.5693473124264464E-8</v>
      </c>
      <c r="AH21" s="48">
        <f t="shared" si="20"/>
        <v>1.1970028302175259E-11</v>
      </c>
      <c r="AI21" s="48">
        <f t="shared" si="21"/>
        <v>0</v>
      </c>
      <c r="AJ21" s="48">
        <f t="shared" si="22"/>
        <v>0</v>
      </c>
      <c r="AK21" s="48">
        <f t="shared" si="23"/>
        <v>0</v>
      </c>
      <c r="AL21" s="48">
        <f t="shared" si="24"/>
        <v>0</v>
      </c>
      <c r="AM21" s="48">
        <f t="shared" si="25"/>
        <v>0</v>
      </c>
      <c r="AN21" s="48">
        <f t="shared" si="26"/>
        <v>0</v>
      </c>
      <c r="AO21" s="48">
        <f t="shared" si="27"/>
        <v>0</v>
      </c>
      <c r="AP21" s="48">
        <f t="shared" si="28"/>
        <v>0</v>
      </c>
      <c r="AQ21" s="48">
        <f t="shared" si="29"/>
        <v>0</v>
      </c>
      <c r="AR21" s="48">
        <f t="shared" si="30"/>
        <v>0</v>
      </c>
      <c r="AS21" s="48">
        <f t="shared" si="31"/>
        <v>0</v>
      </c>
      <c r="AT21" s="48">
        <f t="shared" si="32"/>
        <v>0</v>
      </c>
      <c r="AU21" s="48">
        <f t="shared" si="33"/>
        <v>0</v>
      </c>
      <c r="AV21" s="48">
        <f t="shared" si="34"/>
        <v>0</v>
      </c>
      <c r="AW21" s="48">
        <f t="shared" si="35"/>
        <v>0</v>
      </c>
      <c r="AZ21" s="48"/>
      <c r="BA21" s="165">
        <v>2</v>
      </c>
      <c r="BB21" s="166" cm="1">
        <f t="array" ref="BB21:BK21">IF(BA21&gt;$BB$19,0,MMULT(_xlfn.ANCHORARRAY(BB20),$BB$8:$BK$17))</f>
        <v>0.99365011240000012</v>
      </c>
      <c r="BC21" s="166">
        <v>6.3397751999999218E-3</v>
      </c>
      <c r="BD21" s="166">
        <v>1.0112399999999749E-5</v>
      </c>
      <c r="BE21" s="166">
        <v>0</v>
      </c>
      <c r="BF21" s="166">
        <v>0</v>
      </c>
      <c r="BG21" s="166">
        <v>0</v>
      </c>
      <c r="BH21" s="166">
        <v>0</v>
      </c>
      <c r="BI21" s="166">
        <v>0</v>
      </c>
      <c r="BJ21" s="166">
        <v>0</v>
      </c>
      <c r="BK21" s="166">
        <v>0</v>
      </c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  <c r="FV21" s="48"/>
    </row>
    <row r="22" spans="2:178" ht="17.25" thickBot="1">
      <c r="B22" s="112" t="s">
        <v>190</v>
      </c>
      <c r="C22" s="12">
        <f t="shared" ca="1" si="14"/>
        <v>0.30392156862745096</v>
      </c>
      <c r="D22" s="12">
        <f t="shared" ca="1" si="14"/>
        <v>0.30392156862745096</v>
      </c>
      <c r="E22" s="12">
        <f t="shared" ca="1" si="14"/>
        <v>0.30392156862745096</v>
      </c>
      <c r="F22" s="12">
        <f t="shared" ca="1" si="14"/>
        <v>0.29411764705882354</v>
      </c>
      <c r="G22" s="12">
        <f t="shared" ca="1" si="14"/>
        <v>0.29411764705882354</v>
      </c>
      <c r="J22" s="98" t="s">
        <v>85</v>
      </c>
      <c r="K22" s="63" t="s">
        <v>125</v>
      </c>
      <c r="L22" s="56">
        <f t="shared" ref="L22:P22" si="38">L$4+L6</f>
        <v>14</v>
      </c>
      <c r="M22" s="56">
        <f t="shared" si="38"/>
        <v>14</v>
      </c>
      <c r="N22" s="56">
        <f t="shared" si="38"/>
        <v>14</v>
      </c>
      <c r="O22" s="56">
        <f t="shared" si="38"/>
        <v>14</v>
      </c>
      <c r="P22" s="56">
        <f t="shared" si="38"/>
        <v>14</v>
      </c>
      <c r="Q22" s="1"/>
      <c r="R22" s="53" t="s">
        <v>140</v>
      </c>
      <c r="S22" s="8" t="s">
        <v>140</v>
      </c>
      <c r="T22" s="8" t="s">
        <v>140</v>
      </c>
      <c r="U22" s="8" t="s">
        <v>140</v>
      </c>
      <c r="V22" s="6" t="s">
        <v>75</v>
      </c>
      <c r="W22" s="55">
        <f>Summary!D32</f>
        <v>20</v>
      </c>
      <c r="X22" s="35">
        <f>L20*M20*N20*O20*(P19-P20)</f>
        <v>1600</v>
      </c>
      <c r="Y22" s="73">
        <f t="shared" si="12"/>
        <v>32000</v>
      </c>
      <c r="Z22" s="54">
        <f>IF(W22&lt;&gt;"--",Y22/$W$1/Summary!$A$9,"--")</f>
        <v>2.898338591455731E-6</v>
      </c>
      <c r="AA22" s="72">
        <f t="shared" si="2"/>
        <v>1.4491692957278656E-7</v>
      </c>
      <c r="AC22" s="112">
        <v>5</v>
      </c>
      <c r="AD22" s="48">
        <f t="shared" si="15"/>
        <v>0.9907343010877887</v>
      </c>
      <c r="AE22" s="48">
        <f t="shared" si="17"/>
        <v>9.2312297108304246E-3</v>
      </c>
      <c r="AF22" s="48">
        <f t="shared" si="18"/>
        <v>3.4405027414738685E-5</v>
      </c>
      <c r="AG22" s="48">
        <f t="shared" si="19"/>
        <v>6.4114205175728238E-8</v>
      </c>
      <c r="AH22" s="48">
        <f t="shared" si="20"/>
        <v>5.9738817466461805E-11</v>
      </c>
      <c r="AI22" s="48">
        <f t="shared" si="21"/>
        <v>2.2264808882897969E-14</v>
      </c>
      <c r="AJ22" s="48">
        <f t="shared" si="22"/>
        <v>0</v>
      </c>
      <c r="AK22" s="48">
        <f t="shared" si="23"/>
        <v>0</v>
      </c>
      <c r="AL22" s="48">
        <f t="shared" si="24"/>
        <v>0</v>
      </c>
      <c r="AM22" s="48">
        <f t="shared" si="25"/>
        <v>0</v>
      </c>
      <c r="AN22" s="48">
        <f t="shared" si="26"/>
        <v>0</v>
      </c>
      <c r="AO22" s="48">
        <f t="shared" si="27"/>
        <v>0</v>
      </c>
      <c r="AP22" s="48">
        <f t="shared" si="28"/>
        <v>0</v>
      </c>
      <c r="AQ22" s="48">
        <f t="shared" si="29"/>
        <v>0</v>
      </c>
      <c r="AR22" s="48">
        <f t="shared" si="30"/>
        <v>0</v>
      </c>
      <c r="AS22" s="48">
        <f t="shared" si="31"/>
        <v>0</v>
      </c>
      <c r="AT22" s="48">
        <f t="shared" si="32"/>
        <v>0</v>
      </c>
      <c r="AU22" s="48">
        <f t="shared" si="33"/>
        <v>0</v>
      </c>
      <c r="AV22" s="48">
        <f t="shared" si="34"/>
        <v>0</v>
      </c>
      <c r="AW22" s="48">
        <f t="shared" si="35"/>
        <v>0</v>
      </c>
      <c r="AZ22" s="48"/>
      <c r="BA22" s="165">
        <v>3</v>
      </c>
      <c r="BB22" s="166" cm="1">
        <f t="array" ref="BB22:BK22">IF(BA22&gt;$BB$19,0,MMULT(_xlfn.ANCHORARRAY(BB21),$BB$8:$BK$17))</f>
        <v>0.99049030504256819</v>
      </c>
      <c r="BC22" s="166">
        <v>9.4794220722958823E-3</v>
      </c>
      <c r="BD22" s="166">
        <v>3.0240727703999254E-5</v>
      </c>
      <c r="BE22" s="166">
        <v>3.2157431999998802E-8</v>
      </c>
      <c r="BF22" s="166">
        <v>0</v>
      </c>
      <c r="BG22" s="166">
        <v>0</v>
      </c>
      <c r="BH22" s="166">
        <v>0</v>
      </c>
      <c r="BI22" s="166">
        <v>0</v>
      </c>
      <c r="BJ22" s="166">
        <v>0</v>
      </c>
      <c r="BK22" s="166">
        <v>0</v>
      </c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  <c r="FV22" s="48"/>
    </row>
    <row r="23" spans="2:178" ht="16.5">
      <c r="B23" s="112" t="s">
        <v>191</v>
      </c>
      <c r="C23" s="12">
        <f t="shared" ca="1" si="14"/>
        <v>0.29411764705882354</v>
      </c>
      <c r="D23" s="12">
        <f t="shared" ca="1" si="14"/>
        <v>0.29411764705882354</v>
      </c>
      <c r="E23" s="12">
        <f t="shared" ca="1" si="14"/>
        <v>0.29411764705882354</v>
      </c>
      <c r="F23" s="12">
        <f t="shared" ca="1" si="14"/>
        <v>0.29411764705882354</v>
      </c>
      <c r="G23" s="12">
        <f t="shared" ca="1" si="14"/>
        <v>0.29411764705882354</v>
      </c>
      <c r="J23" s="98" t="s">
        <v>83</v>
      </c>
      <c r="K23" s="63" t="s">
        <v>124</v>
      </c>
      <c r="L23" s="56">
        <f t="shared" ref="L23:P23" si="39">L$4+L7</f>
        <v>13</v>
      </c>
      <c r="M23" s="56">
        <f t="shared" si="39"/>
        <v>13</v>
      </c>
      <c r="N23" s="56">
        <f t="shared" si="39"/>
        <v>13</v>
      </c>
      <c r="O23" s="56">
        <f t="shared" si="39"/>
        <v>13</v>
      </c>
      <c r="P23" s="56">
        <f t="shared" si="39"/>
        <v>13</v>
      </c>
      <c r="Q23" s="1"/>
      <c r="R23" s="59" t="s">
        <v>87</v>
      </c>
      <c r="S23" s="60" t="s">
        <v>87</v>
      </c>
      <c r="T23" s="60" t="s">
        <v>87</v>
      </c>
      <c r="U23" s="60" t="s">
        <v>75</v>
      </c>
      <c r="V23" s="75" t="s">
        <v>74</v>
      </c>
      <c r="W23" s="58">
        <f>Summary!C23</f>
        <v>100</v>
      </c>
      <c r="X23" s="63">
        <f t="shared" ref="X23:X31" si="40">(L21*M21*N21-$L$20*$M$20*$N$20)*($O$19-O21)*$P$19</f>
        <v>12280086</v>
      </c>
      <c r="Y23" s="80">
        <f t="shared" si="12"/>
        <v>1228008600</v>
      </c>
      <c r="Z23" s="57">
        <f>IF(W23&lt;&gt;"--",Y23/$W$1/Summary!$A$9,"--")</f>
        <v>0.11122452237561013</v>
      </c>
      <c r="AA23" s="57">
        <f t="shared" si="2"/>
        <v>1.1122452237561013E-3</v>
      </c>
      <c r="AC23" s="112">
        <v>6</v>
      </c>
      <c r="AD23" s="48">
        <f t="shared" si="15"/>
        <v>0.98889148924886916</v>
      </c>
      <c r="AE23" s="48">
        <f t="shared" si="17"/>
        <v>1.1056871033517532E-2</v>
      </c>
      <c r="AF23" s="48">
        <f t="shared" si="18"/>
        <v>5.1511548697445907E-5</v>
      </c>
      <c r="AG23" s="48">
        <f t="shared" si="19"/>
        <v>1.2798989954949672E-7</v>
      </c>
      <c r="AH23" s="48">
        <f t="shared" si="20"/>
        <v>1.7888310146982929E-10</v>
      </c>
      <c r="AI23" s="48">
        <f t="shared" si="21"/>
        <v>1.3334037182245167E-13</v>
      </c>
      <c r="AJ23" s="48">
        <f t="shared" si="22"/>
        <v>4.1413579156023134E-17</v>
      </c>
      <c r="AK23" s="48">
        <f t="shared" si="23"/>
        <v>0</v>
      </c>
      <c r="AL23" s="48">
        <f t="shared" si="24"/>
        <v>0</v>
      </c>
      <c r="AM23" s="48">
        <f t="shared" si="25"/>
        <v>0</v>
      </c>
      <c r="AN23" s="48">
        <f t="shared" si="26"/>
        <v>0</v>
      </c>
      <c r="AO23" s="48">
        <f t="shared" si="27"/>
        <v>0</v>
      </c>
      <c r="AP23" s="48">
        <f t="shared" si="28"/>
        <v>0</v>
      </c>
      <c r="AQ23" s="48">
        <f t="shared" si="29"/>
        <v>0</v>
      </c>
      <c r="AR23" s="48">
        <f t="shared" si="30"/>
        <v>0</v>
      </c>
      <c r="AS23" s="48">
        <f t="shared" si="31"/>
        <v>0</v>
      </c>
      <c r="AT23" s="48">
        <f t="shared" si="32"/>
        <v>0</v>
      </c>
      <c r="AU23" s="48">
        <f t="shared" si="33"/>
        <v>0</v>
      </c>
      <c r="AV23" s="48">
        <f t="shared" si="34"/>
        <v>0</v>
      </c>
      <c r="AW23" s="48">
        <f t="shared" si="35"/>
        <v>0</v>
      </c>
      <c r="BA23" s="165">
        <v>4</v>
      </c>
      <c r="BB23" s="166" cm="1">
        <f t="array" ref="BB23:BK23">IF(BA23&gt;$BB$19,0,MMULT(_xlfn.ANCHORARRAY(BB22),$BB$8:$BK$17))</f>
        <v>0.98734054587253284</v>
      </c>
      <c r="BC23" s="166">
        <v>1.2599036680141311E-2</v>
      </c>
      <c r="BD23" s="166">
        <v>6.0289124379801074E-5</v>
      </c>
      <c r="BE23" s="166">
        <v>1.2822068546495525E-7</v>
      </c>
      <c r="BF23" s="166">
        <v>1.0226063375999492E-10</v>
      </c>
      <c r="BG23" s="166">
        <v>0</v>
      </c>
      <c r="BH23" s="166">
        <v>0</v>
      </c>
      <c r="BI23" s="166">
        <v>0</v>
      </c>
      <c r="BJ23" s="166">
        <v>0</v>
      </c>
      <c r="BK23" s="166">
        <v>0</v>
      </c>
    </row>
    <row r="24" spans="2:178" ht="16.5">
      <c r="B24" s="112" t="s">
        <v>192</v>
      </c>
      <c r="C24" s="12">
        <f t="shared" ca="1" si="14"/>
        <v>0.35294117647058826</v>
      </c>
      <c r="D24" s="12">
        <f t="shared" ca="1" si="14"/>
        <v>0.35294117647058826</v>
      </c>
      <c r="E24" s="12">
        <f t="shared" ca="1" si="14"/>
        <v>0.35294117647058826</v>
      </c>
      <c r="F24" s="12">
        <f t="shared" ca="1" si="14"/>
        <v>0.35294117647058826</v>
      </c>
      <c r="G24" s="12">
        <f t="shared" ca="1" si="14"/>
        <v>0.35294117647058826</v>
      </c>
      <c r="J24" s="98" t="s">
        <v>81</v>
      </c>
      <c r="K24" s="63" t="s">
        <v>123</v>
      </c>
      <c r="L24" s="56">
        <f t="shared" ref="L24:P24" si="41">L$4+L8</f>
        <v>11</v>
      </c>
      <c r="M24" s="56">
        <f t="shared" si="41"/>
        <v>11</v>
      </c>
      <c r="N24" s="56">
        <f t="shared" si="41"/>
        <v>11</v>
      </c>
      <c r="O24" s="56">
        <f t="shared" si="41"/>
        <v>11</v>
      </c>
      <c r="P24" s="56">
        <f t="shared" si="41"/>
        <v>11</v>
      </c>
      <c r="Q24" s="1"/>
      <c r="R24" s="56" t="s">
        <v>85</v>
      </c>
      <c r="S24" s="12" t="s">
        <v>85</v>
      </c>
      <c r="T24" s="12" t="s">
        <v>85</v>
      </c>
      <c r="U24" s="12" t="s">
        <v>75</v>
      </c>
      <c r="V24" s="11" t="s">
        <v>74</v>
      </c>
      <c r="W24" s="55">
        <f>Summary!C24</f>
        <v>40</v>
      </c>
      <c r="X24" s="63">
        <f t="shared" si="40"/>
        <v>24558336</v>
      </c>
      <c r="Y24" s="73">
        <f t="shared" si="12"/>
        <v>982333440</v>
      </c>
      <c r="Z24" s="54">
        <f>IF(W24&lt;&gt;"--",Y24/$W$1/Summary!$A$9,"--")</f>
        <v>8.8972966213420712E-2</v>
      </c>
      <c r="AA24" s="54">
        <f t="shared" si="2"/>
        <v>2.2243241553355176E-3</v>
      </c>
      <c r="AB24" s="157"/>
      <c r="AC24" s="112">
        <v>7</v>
      </c>
      <c r="AD24" s="48">
        <f t="shared" si="15"/>
        <v>0.9870521051256046</v>
      </c>
      <c r="AE24" s="48">
        <f t="shared" si="17"/>
        <v>1.2875688862852983E-2</v>
      </c>
      <c r="AF24" s="48">
        <f t="shared" si="18"/>
        <v>7.1982028752416128E-5</v>
      </c>
      <c r="AG24" s="48">
        <f t="shared" si="19"/>
        <v>2.235657066802461E-7</v>
      </c>
      <c r="AH24" s="48">
        <f t="shared" si="20"/>
        <v>4.1661753137314982E-10</v>
      </c>
      <c r="AI24" s="48">
        <f t="shared" si="21"/>
        <v>4.6582323387112006E-13</v>
      </c>
      <c r="AJ24" s="48">
        <f t="shared" si="22"/>
        <v>2.8935583582028143E-16</v>
      </c>
      <c r="AK24" s="48">
        <f t="shared" si="23"/>
        <v>7.703118169721112E-20</v>
      </c>
      <c r="AL24" s="48">
        <f t="shared" si="24"/>
        <v>0</v>
      </c>
      <c r="AM24" s="48">
        <f t="shared" si="25"/>
        <v>0</v>
      </c>
      <c r="AN24" s="48">
        <f t="shared" si="26"/>
        <v>0</v>
      </c>
      <c r="AO24" s="48">
        <f t="shared" si="27"/>
        <v>0</v>
      </c>
      <c r="AP24" s="48">
        <f t="shared" si="28"/>
        <v>0</v>
      </c>
      <c r="AQ24" s="48">
        <f t="shared" si="29"/>
        <v>0</v>
      </c>
      <c r="AR24" s="48">
        <f t="shared" si="30"/>
        <v>0</v>
      </c>
      <c r="AS24" s="48">
        <f t="shared" si="31"/>
        <v>0</v>
      </c>
      <c r="AT24" s="48">
        <f t="shared" si="32"/>
        <v>0</v>
      </c>
      <c r="AU24" s="48">
        <f t="shared" si="33"/>
        <v>0</v>
      </c>
      <c r="AV24" s="48">
        <f t="shared" si="34"/>
        <v>0</v>
      </c>
      <c r="AW24" s="48">
        <f t="shared" si="35"/>
        <v>0</v>
      </c>
      <c r="AY24" s="48"/>
      <c r="BA24" s="165">
        <v>5</v>
      </c>
      <c r="BB24" s="166" cm="1">
        <f t="array" ref="BB24:BK24">IF(BA24&gt;$BB$19,0,MMULT(_xlfn.ANCHORARRAY(BB23),$BB$8:$BK$17))</f>
        <v>0.98420080293665824</v>
      </c>
      <c r="BC24" s="166">
        <v>1.5698714679373078E-2</v>
      </c>
      <c r="BD24" s="166">
        <v>1.0016234160712218E-4</v>
      </c>
      <c r="BE24" s="166">
        <v>3.1953235921294174E-7</v>
      </c>
      <c r="BF24" s="166">
        <v>5.0967722472319082E-10</v>
      </c>
      <c r="BG24" s="166">
        <v>3.2518881535677984E-13</v>
      </c>
      <c r="BH24" s="166">
        <v>0</v>
      </c>
      <c r="BI24" s="166">
        <v>0</v>
      </c>
      <c r="BJ24" s="166">
        <v>0</v>
      </c>
      <c r="BK24" s="166">
        <v>0</v>
      </c>
      <c r="BP24" s="48"/>
      <c r="BZ24" s="48"/>
    </row>
    <row r="25" spans="2:178" ht="16.5">
      <c r="B25" s="112" t="s">
        <v>193</v>
      </c>
      <c r="C25" s="12">
        <f t="shared" ca="1" si="14"/>
        <v>0.38235294117647067</v>
      </c>
      <c r="D25" s="12">
        <f t="shared" ca="1" si="14"/>
        <v>0.38235294117647067</v>
      </c>
      <c r="E25" s="12">
        <f t="shared" ca="1" si="14"/>
        <v>0.38235294117647067</v>
      </c>
      <c r="F25" s="12">
        <f t="shared" ca="1" si="14"/>
        <v>0.40196078431372556</v>
      </c>
      <c r="G25" s="12">
        <f t="shared" ca="1" si="14"/>
        <v>0.40196078431372556</v>
      </c>
      <c r="J25" s="98" t="s">
        <v>80</v>
      </c>
      <c r="K25" s="63" t="s">
        <v>122</v>
      </c>
      <c r="L25" s="56">
        <f t="shared" ref="L25:P25" si="42">L$4+L9</f>
        <v>13</v>
      </c>
      <c r="M25" s="56">
        <f t="shared" si="42"/>
        <v>13</v>
      </c>
      <c r="N25" s="56">
        <f t="shared" si="42"/>
        <v>13</v>
      </c>
      <c r="O25" s="56">
        <f t="shared" si="42"/>
        <v>13</v>
      </c>
      <c r="P25" s="56">
        <f t="shared" si="42"/>
        <v>13</v>
      </c>
      <c r="Q25" s="1"/>
      <c r="R25" s="56" t="s">
        <v>83</v>
      </c>
      <c r="S25" s="12" t="s">
        <v>83</v>
      </c>
      <c r="T25" s="12" t="s">
        <v>83</v>
      </c>
      <c r="U25" s="12" t="s">
        <v>75</v>
      </c>
      <c r="V25" s="11" t="s">
        <v>74</v>
      </c>
      <c r="W25" s="55">
        <f>Summary!C25</f>
        <v>30</v>
      </c>
      <c r="X25" s="63">
        <f t="shared" si="40"/>
        <v>19871742</v>
      </c>
      <c r="Y25" s="73">
        <f t="shared" si="12"/>
        <v>596152260</v>
      </c>
      <c r="Z25" s="54">
        <f>IF(W25&lt;&gt;"--",Y25/$W$1/Summary!$A$9,"--")</f>
        <v>5.3995346923173461E-2</v>
      </c>
      <c r="AA25" s="54">
        <f t="shared" si="2"/>
        <v>1.7998448974391153E-3</v>
      </c>
      <c r="AC25" s="112">
        <v>8</v>
      </c>
      <c r="AD25" s="48">
        <f t="shared" si="15"/>
        <v>0.98521614234228427</v>
      </c>
      <c r="AE25" s="48">
        <f t="shared" si="17"/>
        <v>1.4687702266561898E-2</v>
      </c>
      <c r="AF25" s="48">
        <f t="shared" si="18"/>
        <v>9.5797518445293374E-5</v>
      </c>
      <c r="AG25" s="48">
        <f t="shared" si="19"/>
        <v>3.570397825229461E-7</v>
      </c>
      <c r="AH25" s="48">
        <f t="shared" si="20"/>
        <v>8.316852068096012E-10</v>
      </c>
      <c r="AI25" s="48">
        <f t="shared" si="21"/>
        <v>1.2398847493588313E-12</v>
      </c>
      <c r="AJ25" s="48">
        <f t="shared" si="22"/>
        <v>1.1552704820777755E-15</v>
      </c>
      <c r="AK25" s="48">
        <f t="shared" si="23"/>
        <v>6.1510320095725001E-19</v>
      </c>
      <c r="AL25" s="48">
        <f t="shared" si="24"/>
        <v>1.4328157755487671E-22</v>
      </c>
      <c r="AM25" s="48">
        <f t="shared" si="25"/>
        <v>0</v>
      </c>
      <c r="AN25" s="48">
        <f t="shared" si="26"/>
        <v>0</v>
      </c>
      <c r="AO25" s="48">
        <f t="shared" si="27"/>
        <v>0</v>
      </c>
      <c r="AP25" s="48">
        <f t="shared" si="28"/>
        <v>0</v>
      </c>
      <c r="AQ25" s="48">
        <f t="shared" si="29"/>
        <v>0</v>
      </c>
      <c r="AR25" s="48">
        <f t="shared" si="30"/>
        <v>0</v>
      </c>
      <c r="AS25" s="48">
        <f t="shared" si="31"/>
        <v>0</v>
      </c>
      <c r="AT25" s="48">
        <f t="shared" si="32"/>
        <v>0</v>
      </c>
      <c r="AU25" s="48">
        <f t="shared" si="33"/>
        <v>0</v>
      </c>
      <c r="AV25" s="48">
        <f t="shared" si="34"/>
        <v>0</v>
      </c>
      <c r="AW25" s="48">
        <f t="shared" si="35"/>
        <v>0</v>
      </c>
      <c r="AY25" s="48"/>
      <c r="BA25" s="165">
        <v>6</v>
      </c>
      <c r="BB25" s="166" cm="1">
        <f t="array" ref="BB25:BK25">IF(BA25&gt;$BB$19,0,MMULT(_xlfn.ANCHORARRAY(BB24),$BB$8:$BK$17))</f>
        <v>0.98107104438331971</v>
      </c>
      <c r="BC25" s="166">
        <v>1.8778551320031207E-2</v>
      </c>
      <c r="BD25" s="166">
        <v>1.4976573804121731E-4</v>
      </c>
      <c r="BE25" s="166">
        <v>6.3703249262128916E-7</v>
      </c>
      <c r="BF25" s="166">
        <v>1.5241693534457134E-9</v>
      </c>
      <c r="BG25" s="166">
        <v>1.9449282895436722E-12</v>
      </c>
      <c r="BH25" s="166">
        <v>1.0341004328345471E-15</v>
      </c>
      <c r="BI25" s="166">
        <v>0</v>
      </c>
      <c r="BJ25" s="166">
        <v>0</v>
      </c>
      <c r="BK25" s="166">
        <v>0</v>
      </c>
    </row>
    <row r="26" spans="2:178" ht="16.5">
      <c r="B26" s="172" t="s">
        <v>249</v>
      </c>
      <c r="C26" s="112" t="s">
        <v>194</v>
      </c>
      <c r="D26" s="112" t="s">
        <v>195</v>
      </c>
      <c r="E26" s="112" t="s">
        <v>196</v>
      </c>
      <c r="F26" s="112" t="s">
        <v>197</v>
      </c>
      <c r="J26" s="98" t="s">
        <v>79</v>
      </c>
      <c r="K26" s="63" t="s">
        <v>121</v>
      </c>
      <c r="L26" s="56">
        <f t="shared" ref="L26:P26" si="43">L$4+L10</f>
        <v>13</v>
      </c>
      <c r="M26" s="56">
        <f t="shared" si="43"/>
        <v>13</v>
      </c>
      <c r="N26" s="56">
        <f t="shared" si="43"/>
        <v>13</v>
      </c>
      <c r="O26" s="56">
        <f t="shared" si="43"/>
        <v>12</v>
      </c>
      <c r="P26" s="56">
        <f t="shared" si="43"/>
        <v>12</v>
      </c>
      <c r="Q26" s="1"/>
      <c r="R26" s="56" t="s">
        <v>81</v>
      </c>
      <c r="S26" s="12" t="s">
        <v>81</v>
      </c>
      <c r="T26" s="12" t="s">
        <v>81</v>
      </c>
      <c r="U26" s="12" t="s">
        <v>75</v>
      </c>
      <c r="V26" s="11" t="s">
        <v>74</v>
      </c>
      <c r="W26" s="55">
        <f>Summary!C26</f>
        <v>30</v>
      </c>
      <c r="X26" s="63">
        <f t="shared" si="40"/>
        <v>12280086</v>
      </c>
      <c r="Y26" s="73">
        <f t="shared" si="12"/>
        <v>368402580</v>
      </c>
      <c r="Z26" s="54">
        <f>IF(W26&lt;&gt;"--",Y26/$W$1/Summary!$A$9,"--")</f>
        <v>3.3367356712683038E-2</v>
      </c>
      <c r="AA26" s="54">
        <f t="shared" si="2"/>
        <v>1.1122452237561013E-3</v>
      </c>
      <c r="AC26" s="112">
        <v>9</v>
      </c>
      <c r="AD26" s="48">
        <f t="shared" si="15"/>
        <v>0.9833835945350573</v>
      </c>
      <c r="AE26" s="48">
        <f t="shared" si="17"/>
        <v>1.6492930265043424E-2</v>
      </c>
      <c r="AF26" s="48">
        <f t="shared" si="18"/>
        <v>1.2293913935484691E-4</v>
      </c>
      <c r="AG26" s="48">
        <f t="shared" si="19"/>
        <v>5.3456350790400683E-7</v>
      </c>
      <c r="AH26" s="48">
        <f t="shared" si="20"/>
        <v>1.4942488206185388E-9</v>
      </c>
      <c r="AI26" s="48">
        <f t="shared" si="21"/>
        <v>2.7845516387435368E-12</v>
      </c>
      <c r="AJ26" s="48">
        <f t="shared" si="22"/>
        <v>3.459364875888917E-15</v>
      </c>
      <c r="AK26" s="48">
        <f t="shared" si="23"/>
        <v>2.7628158618897783E-18</v>
      </c>
      <c r="AL26" s="48">
        <f t="shared" si="24"/>
        <v>1.2871356044616532E-21</v>
      </c>
      <c r="AM26" s="48">
        <f t="shared" si="25"/>
        <v>2.6651039247081175E-25</v>
      </c>
      <c r="AN26" s="48">
        <f t="shared" si="26"/>
        <v>0</v>
      </c>
      <c r="AO26" s="48">
        <f t="shared" si="27"/>
        <v>0</v>
      </c>
      <c r="AP26" s="48">
        <f t="shared" si="28"/>
        <v>0</v>
      </c>
      <c r="AQ26" s="48">
        <f t="shared" si="29"/>
        <v>0</v>
      </c>
      <c r="AR26" s="48">
        <f t="shared" si="30"/>
        <v>0</v>
      </c>
      <c r="AS26" s="48">
        <f t="shared" si="31"/>
        <v>0</v>
      </c>
      <c r="AT26" s="48">
        <f t="shared" si="32"/>
        <v>0</v>
      </c>
      <c r="AU26" s="48">
        <f t="shared" si="33"/>
        <v>0</v>
      </c>
      <c r="AV26" s="48">
        <f t="shared" si="34"/>
        <v>0</v>
      </c>
      <c r="AW26" s="48">
        <f t="shared" si="35"/>
        <v>0</v>
      </c>
      <c r="AY26" s="48"/>
      <c r="BA26" s="165">
        <v>7</v>
      </c>
      <c r="BB26" s="166" cm="1">
        <f t="array" ref="BB26:BK26">IF(BA26&gt;$BB$19,0,MMULT(_xlfn.ANCHORARRAY(BB25),$BB$8:$BK$17))</f>
        <v>0.97795123846218079</v>
      </c>
      <c r="BC26" s="166">
        <v>2.1838641447972429E-2</v>
      </c>
      <c r="BD26" s="166">
        <v>2.0900527619194473E-4</v>
      </c>
      <c r="BE26" s="166">
        <v>1.1112617762658185E-6</v>
      </c>
      <c r="BF26" s="166">
        <v>3.5450858214374308E-9</v>
      </c>
      <c r="BG26" s="166">
        <v>6.7856019615402318E-12</v>
      </c>
      <c r="BH26" s="166">
        <v>7.2156839542069343E-15</v>
      </c>
      <c r="BI26" s="166">
        <v>3.288439376413819E-18</v>
      </c>
      <c r="BJ26" s="166">
        <v>0</v>
      </c>
      <c r="BK26" s="166">
        <v>0</v>
      </c>
    </row>
    <row r="27" spans="2:178" ht="16.5">
      <c r="B27" s="112" t="s">
        <v>185</v>
      </c>
      <c r="C27" s="112">
        <f ca="1">C17*D17*(1-E17)*(1-F17)*(1-G17)+C17*(1-D17)*E17*(1-F17)*(1-G17)+C17*(1-D17)*(1-E17)*F17*(1-G17)+C17*(1-D17)*(1-E17)*(1-F17)*G17+
 (1-C17)*D17*E17*(1-F17)*(1-G17)+(1-C17)*D17*(1-E17)*F17*(1-G17)+(1-C17)*D17*(1-E17)*(1-F17)*G17+
 (1-C17)*(1-D17)*E17*F17*(1-G17)+(1-C17)*(1-D17)*E17*(1-F17)*G17+
 (1-C17)*(1-D17)*(1-E17)*F17*G17</f>
        <v>0.27855468015440998</v>
      </c>
      <c r="D27" s="112">
        <f ca="1">C17*D17*E17*(1-F17)*(1-G17)+C17*D17*(1-E17)*F17*(1-G17)+C17*D17*(1-E17)*(1-F17)*G17+C17*(1-D17)*E17*F17*(1-G17)+C17*(1-D17)*E17*(1-F17)*G17+C17*(1-D17)*(1-E17)*F17*G17+
 (1-C17)*D17*E17*F17*(1-G17)+(1-C17)*D17*E17*(1-F17)*G17+(1-C17)*D17*(1-E17)*F17*G17+
 (1-C17)*(1-D17)*E17*F17*G17</f>
        <v>0.10027968485558758</v>
      </c>
      <c r="E27" s="112">
        <f ca="1">C17*D17*E17*F17*(1-G17)+C17*D17*E17*(1-F17)*G17+C17*D17*(1-E17)*F17*G17+C17*(1-D17)*E17*F17*G17+(1-C17)*D17*E17*F17*G17</f>
        <v>1.8050343274005762E-2</v>
      </c>
      <c r="F27" s="112">
        <f ca="1">C17*D17*E17*F17*G17</f>
        <v>1.2996247157284148E-3</v>
      </c>
      <c r="J27" s="98" t="s">
        <v>78</v>
      </c>
      <c r="K27" s="63" t="s">
        <v>120</v>
      </c>
      <c r="L27" s="56">
        <f t="shared" ref="L27:P27" si="44">L$4+L11</f>
        <v>12</v>
      </c>
      <c r="M27" s="56">
        <f t="shared" si="44"/>
        <v>12</v>
      </c>
      <c r="N27" s="56">
        <f t="shared" si="44"/>
        <v>12</v>
      </c>
      <c r="O27" s="56">
        <f t="shared" si="44"/>
        <v>12</v>
      </c>
      <c r="P27" s="56">
        <f t="shared" si="44"/>
        <v>12</v>
      </c>
      <c r="Q27" s="1"/>
      <c r="R27" s="56" t="s">
        <v>80</v>
      </c>
      <c r="S27" s="12" t="s">
        <v>80</v>
      </c>
      <c r="T27" s="12" t="s">
        <v>80</v>
      </c>
      <c r="U27" s="12" t="s">
        <v>179</v>
      </c>
      <c r="V27" s="11" t="s">
        <v>74</v>
      </c>
      <c r="W27" s="55">
        <f>Summary!C27</f>
        <v>5</v>
      </c>
      <c r="X27" s="63">
        <f t="shared" si="40"/>
        <v>19871742</v>
      </c>
      <c r="Y27" s="73">
        <f t="shared" si="12"/>
        <v>99358710</v>
      </c>
      <c r="Z27" s="54">
        <f>IF(W27&lt;&gt;"--",Y27/$W$1/Summary!$A$9,"--")</f>
        <v>8.9992244871955757E-3</v>
      </c>
      <c r="AA27" s="54">
        <f t="shared" si="2"/>
        <v>1.7998448974391153E-3</v>
      </c>
      <c r="AC27" s="168">
        <v>10</v>
      </c>
      <c r="AD27" s="12">
        <v>0</v>
      </c>
      <c r="AE27" s="48">
        <f t="shared" si="17"/>
        <v>1.8291391831480822E-2</v>
      </c>
      <c r="AF27" s="48">
        <f t="shared" si="18"/>
        <v>1.5338808355341307E-4</v>
      </c>
      <c r="AG27" s="48">
        <f t="shared" si="19"/>
        <v>7.6224170705489057E-7</v>
      </c>
      <c r="AH27" s="48">
        <f t="shared" si="20"/>
        <v>2.4857824139587332E-9</v>
      </c>
      <c r="AI27" s="48">
        <f t="shared" si="21"/>
        <v>5.5587444865976792E-12</v>
      </c>
      <c r="AJ27" s="48">
        <f t="shared" si="22"/>
        <v>8.632325741162293E-15</v>
      </c>
      <c r="AK27" s="48">
        <f t="shared" si="23"/>
        <v>9.1922563200002644E-18</v>
      </c>
      <c r="AL27" s="48">
        <f t="shared" si="24"/>
        <v>6.4237073621242352E-21</v>
      </c>
      <c r="AM27" s="48">
        <f t="shared" si="25"/>
        <v>2.6601467075621984E-24</v>
      </c>
      <c r="AN27" s="48">
        <f t="shared" si="26"/>
        <v>4.957217145919722E-28</v>
      </c>
      <c r="AO27" s="48">
        <f t="shared" si="27"/>
        <v>0</v>
      </c>
      <c r="AP27" s="48">
        <f t="shared" si="28"/>
        <v>0</v>
      </c>
      <c r="AQ27" s="48">
        <f t="shared" si="29"/>
        <v>0</v>
      </c>
      <c r="AR27" s="48">
        <f t="shared" si="30"/>
        <v>0</v>
      </c>
      <c r="AS27" s="48">
        <f t="shared" si="31"/>
        <v>0</v>
      </c>
      <c r="AT27" s="48">
        <f t="shared" si="32"/>
        <v>0</v>
      </c>
      <c r="AU27" s="48">
        <f t="shared" si="33"/>
        <v>0</v>
      </c>
      <c r="AV27" s="48">
        <f t="shared" si="34"/>
        <v>0</v>
      </c>
      <c r="AW27" s="48">
        <f t="shared" si="35"/>
        <v>0</v>
      </c>
      <c r="AY27" s="48">
        <f>SUM(AD27:AW27)</f>
        <v>1.8445544648091089E-2</v>
      </c>
      <c r="BA27" s="165">
        <v>8</v>
      </c>
      <c r="BB27" s="166" cm="1">
        <f t="array" ref="BB27:BK27">IF(BA27&gt;$BB$19,0,MMULT(_xlfn.ANCHORARRAY(BB26),$BB$8:$BK$17))</f>
        <v>0.97484135352387113</v>
      </c>
      <c r="BC27" s="166">
        <v>2.4879079506477574E-2</v>
      </c>
      <c r="BD27" s="166">
        <v>2.777875192182058E-4</v>
      </c>
      <c r="BE27" s="166">
        <v>1.7723647421076693E-6</v>
      </c>
      <c r="BF27" s="166">
        <v>7.0676248970505191E-9</v>
      </c>
      <c r="BG27" s="166">
        <v>1.8037396659473426E-11</v>
      </c>
      <c r="BH27" s="166">
        <v>2.8770952316930226E-14</v>
      </c>
      <c r="BI27" s="166">
        <v>2.622385711357459E-17</v>
      </c>
      <c r="BJ27" s="166">
        <v>1.0457237216995815E-20</v>
      </c>
      <c r="BK27" s="166">
        <v>0</v>
      </c>
    </row>
    <row r="28" spans="2:178" ht="16.5">
      <c r="B28" s="12" t="s">
        <v>186</v>
      </c>
      <c r="C28" s="112">
        <f t="shared" ref="C28:C35" ca="1" si="45">C18*D18*(1-E18)*(1-F18)*(1-G18)+C18*(1-D18)*E18*(1-F18)*(1-G18)+C18*(1-D18)*(1-E18)*F18*(1-G18)+C18*(1-D18)*(1-E18)*(1-F18)*G18+
 (1-C18)*D18*E18*(1-F18)*(1-G18)+(1-C18)*D18*(1-E18)*F18*(1-G18)+(1-C18)*D18*(1-E18)*(1-F18)*G18+
 (1-C18)*(1-D18)*E18*F18*(1-G18)+(1-C18)*(1-D18)*E18*(1-F18)*G18+
 (1-C18)*(1-D18)*(1-E18)*F18*G18</f>
        <v>0.33747060443410853</v>
      </c>
      <c r="D28" s="112">
        <f t="shared" ref="D28:D35" ca="1" si="46">C18*D18*E18*(1-F18)*(1-G18)+C18*D18*(1-E18)*F18*(1-G18)+C18*D18*(1-E18)*(1-F18)*G18+C18*(1-D18)*E18*F18*(1-G18)+C18*(1-D18)*E18*(1-F18)*G18+C18*(1-D18)*(1-E18)*F18*G18+
 (1-C18)*D18*E18*F18*(1-G18)+(1-C18)*D18*E18*(1-F18)*G18+(1-C18)*D18*(1-E18)*F18*G18+
 (1-C18)*(1-D18)*E18*F18*G18</f>
        <v>0.18407487514587731</v>
      </c>
      <c r="E28" s="112">
        <f t="shared" ref="E28:E35" ca="1" si="47">C18*D18*E18*F18*(1-G18)+C18*D18*E18*(1-F18)*G18+C18*D18*(1-E18)*F18*G18+C18*(1-D18)*E18*F18*G18+(1-C18)*D18*E18*F18*G18</f>
        <v>5.0202238676148342E-2</v>
      </c>
      <c r="F28" s="112">
        <f t="shared" ref="F28:F35" ca="1" si="48">C18*D18*E18*F18*G18</f>
        <v>5.4766078555798176E-3</v>
      </c>
      <c r="J28" s="98" t="s">
        <v>77</v>
      </c>
      <c r="K28" s="63" t="s">
        <v>119</v>
      </c>
      <c r="L28" s="56">
        <f t="shared" ref="L28:P28" si="49">L$4+L12</f>
        <v>14</v>
      </c>
      <c r="M28" s="56">
        <f t="shared" si="49"/>
        <v>14</v>
      </c>
      <c r="N28" s="56">
        <f t="shared" si="49"/>
        <v>14</v>
      </c>
      <c r="O28" s="56">
        <f t="shared" si="49"/>
        <v>14</v>
      </c>
      <c r="P28" s="56">
        <f t="shared" si="49"/>
        <v>14</v>
      </c>
      <c r="Q28" s="1"/>
      <c r="R28" s="56" t="s">
        <v>79</v>
      </c>
      <c r="S28" s="12" t="s">
        <v>79</v>
      </c>
      <c r="T28" s="12" t="s">
        <v>79</v>
      </c>
      <c r="U28" s="12" t="s">
        <v>179</v>
      </c>
      <c r="V28" s="11" t="s">
        <v>74</v>
      </c>
      <c r="W28" s="55">
        <f>Summary!C28</f>
        <v>5</v>
      </c>
      <c r="X28" s="63">
        <f t="shared" si="40"/>
        <v>20095020</v>
      </c>
      <c r="Y28" s="73">
        <f t="shared" si="12"/>
        <v>100475100</v>
      </c>
      <c r="Z28" s="54">
        <f>IF(W28&lt;&gt;"--",Y28/$W$1/Summary!$A$9,"--")</f>
        <v>9.1003393690741782E-3</v>
      </c>
      <c r="AA28" s="54">
        <f t="shared" si="2"/>
        <v>1.8200678738148357E-3</v>
      </c>
      <c r="AB28" s="153"/>
      <c r="AC28" s="112">
        <v>11</v>
      </c>
      <c r="AD28" s="12">
        <v>0</v>
      </c>
      <c r="AE28" s="48">
        <f t="shared" si="17"/>
        <v>1.8257368992683015E-2</v>
      </c>
      <c r="AF28" s="48">
        <f t="shared" si="18"/>
        <v>1.8712561338795011E-4</v>
      </c>
      <c r="AG28" s="48">
        <f t="shared" si="19"/>
        <v>1.0461328653308523E-6</v>
      </c>
      <c r="AH28" s="48">
        <f t="shared" si="20"/>
        <v>3.8989637392448015E-9</v>
      </c>
      <c r="AI28" s="48">
        <f t="shared" si="21"/>
        <v>1.0172075766491296E-11</v>
      </c>
      <c r="AJ28" s="48">
        <f t="shared" si="22"/>
        <v>1.8955792271117113E-14</v>
      </c>
      <c r="AK28" s="48">
        <f t="shared" si="23"/>
        <v>2.5231685314235948E-17</v>
      </c>
      <c r="AL28" s="48">
        <f t="shared" si="24"/>
        <v>2.3509782882389538E-20</v>
      </c>
      <c r="AM28" s="48">
        <f t="shared" si="25"/>
        <v>1.4603592910887908E-23</v>
      </c>
      <c r="AN28" s="48">
        <f t="shared" si="26"/>
        <v>5.4427961408359738E-27</v>
      </c>
      <c r="AO28" s="48">
        <f t="shared" si="27"/>
        <v>9.220654250656219E-31</v>
      </c>
      <c r="AP28" s="48">
        <f t="shared" si="28"/>
        <v>0</v>
      </c>
      <c r="AQ28" s="48">
        <f t="shared" si="29"/>
        <v>0</v>
      </c>
      <c r="AR28" s="48">
        <f t="shared" si="30"/>
        <v>0</v>
      </c>
      <c r="AS28" s="48">
        <f t="shared" si="31"/>
        <v>0</v>
      </c>
      <c r="AT28" s="48">
        <f t="shared" si="32"/>
        <v>0</v>
      </c>
      <c r="AU28" s="48">
        <f t="shared" si="33"/>
        <v>0</v>
      </c>
      <c r="AV28" s="48">
        <f t="shared" si="34"/>
        <v>0</v>
      </c>
      <c r="AW28" s="48">
        <f t="shared" si="35"/>
        <v>0</v>
      </c>
      <c r="AY28" s="48"/>
      <c r="BA28" s="165">
        <v>9</v>
      </c>
      <c r="BB28" s="166" cm="1">
        <f t="array" ref="BB28:BK28">IF(BA28&gt;$BB$19,0,MMULT(_xlfn.ANCHORARRAY(BB27),$BB$8:$BK$17))</f>
        <v>0.97174135801966521</v>
      </c>
      <c r="BC28" s="166">
        <v>2.7899959537852848E-2</v>
      </c>
      <c r="BD28" s="166">
        <v>3.5601962773768958E-4</v>
      </c>
      <c r="BE28" s="166">
        <v>2.6500929333416507E-6</v>
      </c>
      <c r="BF28" s="166">
        <v>1.2681269729780217E-8</v>
      </c>
      <c r="BG28" s="166">
        <v>4.0455084910716679E-11</v>
      </c>
      <c r="BH28" s="166">
        <v>8.6038382065687179E-14</v>
      </c>
      <c r="BI28" s="166">
        <v>1.1763209361579042E-16</v>
      </c>
      <c r="BJ28" s="166">
        <v>9.3815848823811932E-20</v>
      </c>
      <c r="BK28" s="166">
        <v>3.3254014350046276E-23</v>
      </c>
    </row>
    <row r="29" spans="2:178" ht="17.25" thickBot="1">
      <c r="B29" s="112" t="s">
        <v>187</v>
      </c>
      <c r="C29" s="112">
        <f t="shared" ca="1" si="45"/>
        <v>0.32402184691838698</v>
      </c>
      <c r="D29" s="112">
        <f t="shared" ca="1" si="46"/>
        <v>0.1549669702653155</v>
      </c>
      <c r="E29" s="112">
        <f t="shared" ca="1" si="47"/>
        <v>3.7057318976488486E-2</v>
      </c>
      <c r="F29" s="112">
        <f t="shared" ca="1" si="48"/>
        <v>3.5446131194902027E-3</v>
      </c>
      <c r="J29" s="97" t="s">
        <v>76</v>
      </c>
      <c r="K29" s="35" t="s">
        <v>118</v>
      </c>
      <c r="L29" s="56">
        <f t="shared" ref="L29:P29" si="50">L$4+L13</f>
        <v>15</v>
      </c>
      <c r="M29" s="56">
        <f t="shared" si="50"/>
        <v>15</v>
      </c>
      <c r="N29" s="56">
        <f t="shared" si="50"/>
        <v>15</v>
      </c>
      <c r="O29" s="56">
        <f t="shared" si="50"/>
        <v>16</v>
      </c>
      <c r="P29" s="56">
        <f t="shared" si="50"/>
        <v>16</v>
      </c>
      <c r="Q29" s="12"/>
      <c r="R29" s="56" t="s">
        <v>78</v>
      </c>
      <c r="S29" s="12" t="s">
        <v>78</v>
      </c>
      <c r="T29" s="12" t="s">
        <v>78</v>
      </c>
      <c r="U29" s="12" t="s">
        <v>179</v>
      </c>
      <c r="V29" s="11" t="s">
        <v>74</v>
      </c>
      <c r="W29" s="55">
        <f>Summary!C29</f>
        <v>5</v>
      </c>
      <c r="X29" s="63">
        <f t="shared" si="40"/>
        <v>15789600</v>
      </c>
      <c r="Y29" s="73">
        <f t="shared" si="12"/>
        <v>78948000</v>
      </c>
      <c r="Z29" s="54">
        <f>IF(W29&lt;&gt;"--",Y29/$W$1/Summary!$A$9,"--")</f>
        <v>7.1505635974452204E-3</v>
      </c>
      <c r="AA29" s="54">
        <f t="shared" si="2"/>
        <v>1.430112719489044E-3</v>
      </c>
      <c r="AC29" s="112">
        <v>12</v>
      </c>
      <c r="AD29" s="12">
        <v>0</v>
      </c>
      <c r="AE29" s="48">
        <f t="shared" si="17"/>
        <v>1.8223409437946394E-2</v>
      </c>
      <c r="AF29" s="48">
        <f t="shared" si="18"/>
        <v>2.207371057880427E-4</v>
      </c>
      <c r="AG29" s="48">
        <f t="shared" si="19"/>
        <v>1.3922493461174651E-6</v>
      </c>
      <c r="AH29" s="48">
        <f t="shared" si="20"/>
        <v>5.8375672282605513E-9</v>
      </c>
      <c r="AI29" s="48">
        <f t="shared" si="21"/>
        <v>1.7405408970642291E-11</v>
      </c>
      <c r="AJ29" s="48">
        <f t="shared" si="22"/>
        <v>3.7841067233254491E-14</v>
      </c>
      <c r="AK29" s="48">
        <f t="shared" si="23"/>
        <v>6.0443407696916314E-17</v>
      </c>
      <c r="AL29" s="48">
        <f t="shared" si="24"/>
        <v>7.0398160781223539E-20</v>
      </c>
      <c r="AM29" s="48">
        <f t="shared" si="25"/>
        <v>5.8305718197809843E-23</v>
      </c>
      <c r="AN29" s="48">
        <f t="shared" si="26"/>
        <v>3.2596033722541047E-26</v>
      </c>
      <c r="AO29" s="48">
        <f t="shared" si="27"/>
        <v>1.1044204086325318E-29</v>
      </c>
      <c r="AP29" s="48">
        <f t="shared" si="28"/>
        <v>1.7150845385121933E-33</v>
      </c>
      <c r="AQ29" s="48">
        <f t="shared" si="29"/>
        <v>0</v>
      </c>
      <c r="AR29" s="48">
        <f t="shared" si="30"/>
        <v>0</v>
      </c>
      <c r="AS29" s="48">
        <f t="shared" si="31"/>
        <v>0</v>
      </c>
      <c r="AT29" s="48">
        <f t="shared" si="32"/>
        <v>0</v>
      </c>
      <c r="AU29" s="48">
        <f t="shared" si="33"/>
        <v>0</v>
      </c>
      <c r="AV29" s="48">
        <f t="shared" si="34"/>
        <v>0</v>
      </c>
      <c r="AW29" s="48">
        <f t="shared" si="35"/>
        <v>0</v>
      </c>
      <c r="AY29" s="48"/>
      <c r="BA29" s="169">
        <v>10</v>
      </c>
      <c r="BB29" s="166" cm="1">
        <f t="array" ref="BB29:BK29">IF(BA29&gt;$BB$19,0,MMULT(_xlfn.ANCHORARRAY(BB28),$BB$8:$BK$17))</f>
        <v>0.9686512205011627</v>
      </c>
      <c r="BC29" s="166">
        <v>3.0901375185024973E-2</v>
      </c>
      <c r="BD29" s="166">
        <v>4.4360935665185472E-4</v>
      </c>
      <c r="BE29" s="166">
        <v>3.7738080540194631E-6</v>
      </c>
      <c r="BF29" s="166">
        <v>2.1068238820065864E-8</v>
      </c>
      <c r="BG29" s="166">
        <v>8.0652875481401189E-11</v>
      </c>
      <c r="BH29" s="166">
        <v>2.1441195002679573E-13</v>
      </c>
      <c r="BI29" s="166">
        <v>3.9086007852697402E-16</v>
      </c>
      <c r="BJ29" s="166">
        <v>4.6758757212276108E-19</v>
      </c>
      <c r="BK29" s="166">
        <v>3.3158841360976451E-22</v>
      </c>
    </row>
    <row r="30" spans="2:178" ht="16.5">
      <c r="B30" s="112" t="s">
        <v>188</v>
      </c>
      <c r="C30" s="112">
        <f t="shared" ca="1" si="45"/>
        <v>0.27855468015440998</v>
      </c>
      <c r="D30" s="112">
        <f t="shared" ca="1" si="46"/>
        <v>0.10027968485558758</v>
      </c>
      <c r="E30" s="112">
        <f t="shared" ca="1" si="47"/>
        <v>1.8050343274005766E-2</v>
      </c>
      <c r="F30" s="112">
        <f t="shared" ca="1" si="48"/>
        <v>1.299624715728415E-3</v>
      </c>
      <c r="J30" s="12"/>
      <c r="K30" s="12"/>
      <c r="L30" s="12"/>
      <c r="M30" s="12"/>
      <c r="N30" s="12"/>
      <c r="O30" s="12"/>
      <c r="P30" s="12"/>
      <c r="Q30" s="1"/>
      <c r="R30" s="56" t="s">
        <v>77</v>
      </c>
      <c r="S30" s="12" t="s">
        <v>77</v>
      </c>
      <c r="T30" s="12" t="s">
        <v>77</v>
      </c>
      <c r="U30" s="12" t="s">
        <v>179</v>
      </c>
      <c r="V30" s="11" t="s">
        <v>74</v>
      </c>
      <c r="W30" s="55">
        <f>Summary!C30</f>
        <v>5</v>
      </c>
      <c r="X30" s="63">
        <f t="shared" si="40"/>
        <v>24558336</v>
      </c>
      <c r="Y30" s="73">
        <f t="shared" si="12"/>
        <v>122791680</v>
      </c>
      <c r="Z30" s="54">
        <f>IF(W30&lt;&gt;"--",Y30/$W$1/Summary!$A$9,"--")</f>
        <v>1.1121620776677589E-2</v>
      </c>
      <c r="AA30" s="54">
        <f t="shared" si="2"/>
        <v>2.2243241553355176E-3</v>
      </c>
      <c r="AC30" s="112">
        <v>13</v>
      </c>
      <c r="AD30" s="12">
        <v>0</v>
      </c>
      <c r="AE30" s="48">
        <f t="shared" si="17"/>
        <v>1.8189513049559666E-2</v>
      </c>
      <c r="AF30" s="48">
        <f t="shared" si="18"/>
        <v>2.5422291290047041E-4</v>
      </c>
      <c r="AG30" s="48">
        <f t="shared" si="19"/>
        <v>1.8002409719383221E-6</v>
      </c>
      <c r="AH30" s="48">
        <f t="shared" si="20"/>
        <v>8.4163575628128272E-9</v>
      </c>
      <c r="AI30" s="48">
        <f t="shared" si="21"/>
        <v>2.8231180414347291E-11</v>
      </c>
      <c r="AJ30" s="48">
        <f t="shared" si="22"/>
        <v>7.0145550595243253E-14</v>
      </c>
      <c r="AK30" s="48">
        <f t="shared" si="23"/>
        <v>1.3071712365795858E-16</v>
      </c>
      <c r="AL30" s="48">
        <f t="shared" si="24"/>
        <v>1.8269476402009391E-19</v>
      </c>
      <c r="AM30" s="48">
        <f t="shared" si="25"/>
        <v>1.8914111727071012E-22</v>
      </c>
      <c r="AN30" s="48">
        <f t="shared" si="26"/>
        <v>1.4098674886875265E-25</v>
      </c>
      <c r="AO30" s="48">
        <f t="shared" si="27"/>
        <v>7.1653798797791976E-29</v>
      </c>
      <c r="AP30" s="48">
        <f t="shared" si="28"/>
        <v>2.2254627220429424E-32</v>
      </c>
      <c r="AQ30" s="48">
        <f t="shared" si="29"/>
        <v>3.1901369406994522E-36</v>
      </c>
      <c r="AR30" s="48">
        <f t="shared" si="30"/>
        <v>0</v>
      </c>
      <c r="AS30" s="48">
        <f t="shared" si="31"/>
        <v>0</v>
      </c>
      <c r="AT30" s="48">
        <f t="shared" si="32"/>
        <v>0</v>
      </c>
      <c r="AU30" s="48">
        <f t="shared" si="33"/>
        <v>0</v>
      </c>
      <c r="AV30" s="48">
        <f t="shared" si="34"/>
        <v>0</v>
      </c>
      <c r="AW30" s="48">
        <f t="shared" si="35"/>
        <v>0</v>
      </c>
      <c r="AY30" s="48"/>
      <c r="BA30" s="165">
        <v>11</v>
      </c>
      <c r="BB30" s="166" cm="1">
        <f t="array" ref="BB30">IF(BA30&gt;$BB$19,0,MMULT(_xlfn.ANCHORARRAY(BB29),$BB$8:$BK$17))</f>
        <v>0</v>
      </c>
      <c r="BC30" s="166" cm="1">
        <f t="array" ref="BC30:BK30">IF(BA30&gt;$BC$19,0,MMULT(BC29:BK29,$BC$9:$BK$17))</f>
        <v>3.0803108811936594E-2</v>
      </c>
      <c r="BD30" s="166">
        <v>5.4046505198608E-4</v>
      </c>
      <c r="BE30" s="166">
        <v>5.1724850985605621E-6</v>
      </c>
      <c r="BF30" s="166">
        <v>3.3001951432399799E-8</v>
      </c>
      <c r="BG30" s="166">
        <v>1.4739339878517897E-10</v>
      </c>
      <c r="BH30" s="166">
        <v>4.7020626405656311E-13</v>
      </c>
      <c r="BI30" s="166">
        <v>1.0714471445624603E-15</v>
      </c>
      <c r="BJ30" s="166">
        <v>1.7090356933591728E-18</v>
      </c>
      <c r="BK30" s="166">
        <v>1.8185168929601262E-21</v>
      </c>
    </row>
    <row r="31" spans="2:178" ht="17.25" thickBot="1">
      <c r="B31" s="112" t="s">
        <v>189</v>
      </c>
      <c r="C31" s="112">
        <f t="shared" ca="1" si="45"/>
        <v>0.32402184691838698</v>
      </c>
      <c r="D31" s="112">
        <f t="shared" ca="1" si="46"/>
        <v>0.1549669702653155</v>
      </c>
      <c r="E31" s="112">
        <f t="shared" ca="1" si="47"/>
        <v>3.7057318976488486E-2</v>
      </c>
      <c r="F31" s="112">
        <f t="shared" ca="1" si="48"/>
        <v>3.5446131194902027E-3</v>
      </c>
      <c r="J31" s="19" t="s">
        <v>117</v>
      </c>
      <c r="K31" s="12"/>
      <c r="L31" s="12"/>
      <c r="M31" s="12"/>
      <c r="N31" s="12"/>
      <c r="O31" s="12"/>
      <c r="P31" s="12"/>
      <c r="Q31" s="1"/>
      <c r="R31" s="56" t="s">
        <v>76</v>
      </c>
      <c r="S31" s="12" t="s">
        <v>76</v>
      </c>
      <c r="T31" s="12" t="s">
        <v>76</v>
      </c>
      <c r="U31" s="12" t="s">
        <v>179</v>
      </c>
      <c r="V31" s="11" t="s">
        <v>74</v>
      </c>
      <c r="W31" s="55">
        <f>Summary!C31</f>
        <v>5</v>
      </c>
      <c r="X31" s="63">
        <f t="shared" si="40"/>
        <v>29535324</v>
      </c>
      <c r="Y31" s="73">
        <f t="shared" si="12"/>
        <v>147676620</v>
      </c>
      <c r="Z31" s="54">
        <f>IF(W31&lt;&gt;"--",Y31/$W$1/Summary!$A$9,"--")</f>
        <v>1.3375526462554476E-2</v>
      </c>
      <c r="AA31" s="54">
        <f t="shared" si="2"/>
        <v>2.675105292510895E-3</v>
      </c>
      <c r="AC31" s="112">
        <v>14</v>
      </c>
      <c r="AD31" s="12">
        <v>0</v>
      </c>
      <c r="AE31" s="48">
        <f t="shared" si="17"/>
        <v>1.8155679710030483E-2</v>
      </c>
      <c r="AF31" s="48">
        <f t="shared" si="18"/>
        <v>2.8758338599805486E-4</v>
      </c>
      <c r="AG31" s="48">
        <f t="shared" si="19"/>
        <v>2.2697588716727697E-6</v>
      </c>
      <c r="AH31" s="48">
        <f t="shared" si="20"/>
        <v>1.1749234610688578E-8</v>
      </c>
      <c r="AI31" s="48">
        <f t="shared" si="21"/>
        <v>4.3833485277382359E-11</v>
      </c>
      <c r="AJ31" s="48">
        <f t="shared" si="22"/>
        <v>1.2252638407014191E-13</v>
      </c>
      <c r="AK31" s="48">
        <f t="shared" si="23"/>
        <v>2.6094796746719907E-16</v>
      </c>
      <c r="AL31" s="48">
        <f t="shared" si="24"/>
        <v>4.2549486762833863E-19</v>
      </c>
      <c r="AM31" s="48">
        <f t="shared" si="25"/>
        <v>5.2861005680923832E-22</v>
      </c>
      <c r="AN31" s="48">
        <f t="shared" si="26"/>
        <v>4.9253577437497126E-25</v>
      </c>
      <c r="AO31" s="48">
        <f t="shared" si="27"/>
        <v>3.3376242387746607E-28</v>
      </c>
      <c r="AP31" s="48">
        <f t="shared" si="28"/>
        <v>1.554926280574711E-31</v>
      </c>
      <c r="AQ31" s="48">
        <f t="shared" si="29"/>
        <v>4.4578843928440981E-35</v>
      </c>
      <c r="AR31" s="48">
        <f t="shared" si="30"/>
        <v>5.9338029536687514E-39</v>
      </c>
      <c r="AS31" s="48">
        <f t="shared" si="31"/>
        <v>0</v>
      </c>
      <c r="AT31" s="48">
        <f t="shared" si="32"/>
        <v>0</v>
      </c>
      <c r="AU31" s="48">
        <f t="shared" si="33"/>
        <v>0</v>
      </c>
      <c r="AV31" s="48">
        <f t="shared" si="34"/>
        <v>0</v>
      </c>
      <c r="AW31" s="48">
        <f t="shared" si="35"/>
        <v>0</v>
      </c>
      <c r="AY31" s="48"/>
      <c r="BA31" s="165">
        <v>12</v>
      </c>
      <c r="BB31" s="166" cm="1">
        <f t="array" ref="BB31">IF(BA31&gt;$BB$19,0,MMULT(_xlfn.ANCHORARRAY(BB30),$BB$8:$BK$17))</f>
        <v>0</v>
      </c>
      <c r="BC31" s="166" cm="1">
        <f t="array" ref="BC31:BK31">IF(BA31&gt;$BC$19,0,MMULT(BC30:BK30,$BC$9:$BK$17))</f>
        <v>3.0705154925914635E-2</v>
      </c>
      <c r="BD31" s="166">
        <v>6.3670025914272141E-4</v>
      </c>
      <c r="BE31" s="166">
        <v>6.8747154612628526E-6</v>
      </c>
      <c r="BF31" s="166">
        <v>4.9345507840267148E-8</v>
      </c>
      <c r="BG31" s="166">
        <v>2.5187089333207217E-10</v>
      </c>
      <c r="BH31" s="166">
        <v>9.374220162737266E-13</v>
      </c>
      <c r="BI31" s="166">
        <v>2.5632958623426041E-15</v>
      </c>
      <c r="BJ31" s="166">
        <v>5.1108028795628721E-18</v>
      </c>
      <c r="BK31" s="166">
        <v>7.2532503978422277E-21</v>
      </c>
    </row>
    <row r="32" spans="2:178" ht="17.25" thickBot="1">
      <c r="B32" s="112" t="s">
        <v>190</v>
      </c>
      <c r="C32" s="112">
        <f t="shared" ca="1" si="45"/>
        <v>0.30872020979994874</v>
      </c>
      <c r="D32" s="112">
        <f t="shared" ca="1" si="46"/>
        <v>0.13229484651545112</v>
      </c>
      <c r="E32" s="112">
        <f t="shared" ca="1" si="47"/>
        <v>2.8342202771124127E-2</v>
      </c>
      <c r="F32" s="112">
        <f t="shared" ca="1" si="48"/>
        <v>2.4284363900078719E-3</v>
      </c>
      <c r="J32" s="32" t="s">
        <v>58</v>
      </c>
      <c r="K32" s="81" t="s">
        <v>116</v>
      </c>
      <c r="L32" s="93" t="s">
        <v>115</v>
      </c>
      <c r="M32" s="93" t="s">
        <v>114</v>
      </c>
      <c r="N32" s="93" t="s">
        <v>113</v>
      </c>
      <c r="O32" s="93" t="s">
        <v>112</v>
      </c>
      <c r="P32" s="92" t="s">
        <v>111</v>
      </c>
      <c r="Q32" s="1"/>
      <c r="R32" s="53" t="s">
        <v>140</v>
      </c>
      <c r="S32" s="8" t="s">
        <v>140</v>
      </c>
      <c r="T32" s="8" t="s">
        <v>140</v>
      </c>
      <c r="U32" s="8" t="s">
        <v>179</v>
      </c>
      <c r="V32" s="6" t="s">
        <v>74</v>
      </c>
      <c r="W32" s="55">
        <f>Summary!C32</f>
        <v>2</v>
      </c>
      <c r="X32" s="63">
        <f>L20*M20*N20*(O19-O20)*P19</f>
        <v>81600</v>
      </c>
      <c r="Y32" s="73">
        <f t="shared" si="12"/>
        <v>163200</v>
      </c>
      <c r="Z32" s="54">
        <f>IF(W32&lt;&gt;"--",Y32/$W$1/Summary!$A$9,"--")</f>
        <v>1.4781526816424228E-5</v>
      </c>
      <c r="AA32" s="54">
        <f t="shared" si="2"/>
        <v>7.3907634082121138E-6</v>
      </c>
      <c r="AB32" s="112"/>
      <c r="AC32" s="112">
        <v>15</v>
      </c>
      <c r="AD32" s="12">
        <v>0</v>
      </c>
      <c r="AE32" s="48">
        <f t="shared" si="17"/>
        <v>1.8121909302085043E-2</v>
      </c>
      <c r="AF32" s="48">
        <f t="shared" si="18"/>
        <v>3.2081887548169279E-4</v>
      </c>
      <c r="AG32" s="48">
        <f t="shared" si="19"/>
        <v>2.8004554765004215E-6</v>
      </c>
      <c r="AH32" s="48">
        <f t="shared" si="20"/>
        <v>1.5949237464131537E-8</v>
      </c>
      <c r="AI32" s="48">
        <f t="shared" si="21"/>
        <v>6.560607531441494E-11</v>
      </c>
      <c r="AJ32" s="48">
        <f t="shared" si="22"/>
        <v>2.0383079883672588E-13</v>
      </c>
      <c r="AK32" s="48">
        <f t="shared" si="23"/>
        <v>4.8836736022799398E-16</v>
      </c>
      <c r="AL32" s="48">
        <f t="shared" si="24"/>
        <v>9.1007877300434923E-19</v>
      </c>
      <c r="AM32" s="48">
        <f t="shared" si="25"/>
        <v>1.319067043848362E-21</v>
      </c>
      <c r="AN32" s="48">
        <f t="shared" si="26"/>
        <v>1.4748589048402745E-24</v>
      </c>
      <c r="AO32" s="48">
        <f t="shared" si="27"/>
        <v>1.2492810384723433E-27</v>
      </c>
      <c r="AP32" s="48">
        <f t="shared" si="28"/>
        <v>7.760170227181223E-31</v>
      </c>
      <c r="AQ32" s="48">
        <f t="shared" si="29"/>
        <v>3.3371943905384175E-34</v>
      </c>
      <c r="AR32" s="48">
        <f t="shared" si="30"/>
        <v>8.884148706651391E-38</v>
      </c>
      <c r="AS32" s="48">
        <f t="shared" si="31"/>
        <v>1.103714923449275E-41</v>
      </c>
      <c r="AT32" s="48">
        <f t="shared" si="32"/>
        <v>0</v>
      </c>
      <c r="AU32" s="48">
        <f t="shared" si="33"/>
        <v>0</v>
      </c>
      <c r="AV32" s="48">
        <f t="shared" si="34"/>
        <v>0</v>
      </c>
      <c r="AW32" s="48">
        <f t="shared" si="35"/>
        <v>0</v>
      </c>
      <c r="AY32" s="48"/>
      <c r="BA32" s="165">
        <v>13</v>
      </c>
      <c r="BB32" s="166" cm="1">
        <f t="array" ref="BB32">IF(BA32&gt;$BB$19,0,MMULT(_xlfn.ANCHORARRAY(BB31),$BB$8:$BK$17))</f>
        <v>0</v>
      </c>
      <c r="BC32" s="166" cm="1">
        <f t="array" ref="BC32:BK32">IF(BA32&gt;$BC$19,0,MMULT(BC31:BK31,$BC$9:$BK$17))</f>
        <v>3.0607512533250229E-2</v>
      </c>
      <c r="BD32" s="166">
        <v>7.3231794498305482E-4</v>
      </c>
      <c r="BE32" s="166">
        <v>8.8775606901698655E-6</v>
      </c>
      <c r="BF32" s="166">
        <v>7.10501842921507E-8</v>
      </c>
      <c r="BG32" s="166">
        <v>4.0798865882332377E-10</v>
      </c>
      <c r="BH32" s="166">
        <v>1.735390455057956E-12</v>
      </c>
      <c r="BI32" s="166">
        <v>5.5361465932507685E-15</v>
      </c>
      <c r="BJ32" s="166">
        <v>1.3245831368655243E-17</v>
      </c>
      <c r="BK32" s="166">
        <v>2.350560355485196E-20</v>
      </c>
      <c r="BL32" s="112"/>
      <c r="BM32" s="112"/>
      <c r="BN32" s="112"/>
      <c r="BO32" s="112"/>
      <c r="BP32" s="112"/>
      <c r="BQ32" s="112"/>
      <c r="BR32" s="112"/>
      <c r="BS32" s="112"/>
      <c r="BT32" s="112"/>
      <c r="BU32" s="112"/>
      <c r="BV32" s="112"/>
      <c r="BW32" s="112"/>
      <c r="BX32" s="112"/>
      <c r="BY32" s="112"/>
      <c r="BZ32" s="112"/>
      <c r="CA32" s="112"/>
      <c r="CB32" s="112"/>
      <c r="CC32" s="112"/>
      <c r="CD32" s="112"/>
      <c r="CE32" s="112"/>
      <c r="CF32" s="112"/>
      <c r="CG32" s="112"/>
      <c r="CH32" s="112"/>
      <c r="CI32" s="112"/>
      <c r="CJ32" s="112"/>
      <c r="CK32" s="112"/>
      <c r="CL32" s="112"/>
      <c r="CM32" s="112"/>
      <c r="CN32" s="112"/>
      <c r="CO32" s="112"/>
      <c r="CP32" s="112"/>
      <c r="CQ32" s="112"/>
      <c r="CR32" s="112"/>
      <c r="CS32" s="112"/>
      <c r="CT32" s="112"/>
      <c r="CU32" s="112"/>
      <c r="CV32" s="112"/>
      <c r="CW32" s="112"/>
      <c r="CX32" s="112"/>
      <c r="CY32" s="112"/>
      <c r="CZ32" s="112"/>
      <c r="DA32" s="112"/>
      <c r="DB32" s="112"/>
      <c r="DC32" s="112"/>
      <c r="DD32" s="112"/>
      <c r="DE32" s="112"/>
      <c r="DF32" s="112"/>
      <c r="DG32" s="112"/>
      <c r="DH32" s="112"/>
      <c r="DI32" s="112"/>
      <c r="DJ32" s="112"/>
      <c r="DK32" s="112"/>
      <c r="DL32" s="112"/>
      <c r="DM32" s="112"/>
      <c r="DN32" s="112"/>
      <c r="DO32" s="112"/>
      <c r="DP32" s="112"/>
      <c r="DQ32" s="112"/>
      <c r="DR32" s="112"/>
      <c r="DS32" s="112"/>
      <c r="DT32" s="112"/>
      <c r="DU32" s="112"/>
      <c r="DV32" s="112"/>
      <c r="DW32" s="112"/>
      <c r="DX32" s="112"/>
      <c r="DY32" s="112"/>
      <c r="DZ32" s="112"/>
      <c r="EA32" s="112"/>
      <c r="EB32" s="112"/>
      <c r="EC32" s="112"/>
      <c r="ED32" s="112"/>
      <c r="EE32" s="112"/>
      <c r="EF32" s="112"/>
      <c r="EG32" s="112"/>
      <c r="EH32" s="112"/>
      <c r="EI32" s="112"/>
      <c r="EJ32" s="112"/>
      <c r="EK32" s="112"/>
      <c r="EL32" s="112"/>
      <c r="EM32" s="112"/>
      <c r="EN32" s="112"/>
      <c r="EO32" s="112"/>
      <c r="EP32" s="112"/>
      <c r="EQ32" s="112"/>
      <c r="ER32" s="112"/>
      <c r="ES32" s="112"/>
      <c r="ET32" s="112"/>
      <c r="EU32" s="112"/>
      <c r="EV32" s="112"/>
      <c r="EW32" s="112"/>
      <c r="EX32" s="112"/>
      <c r="EY32" s="112"/>
      <c r="EZ32" s="112"/>
      <c r="FA32" s="112"/>
      <c r="FB32" s="112"/>
      <c r="FC32" s="112"/>
      <c r="FD32" s="112"/>
      <c r="FE32" s="112"/>
      <c r="FF32" s="112"/>
      <c r="FG32" s="112"/>
      <c r="FH32" s="112"/>
      <c r="FI32" s="112"/>
      <c r="FJ32" s="112"/>
      <c r="FK32" s="112"/>
      <c r="FL32" s="112"/>
      <c r="FM32" s="112"/>
      <c r="FN32" s="112"/>
      <c r="FO32" s="112"/>
      <c r="FP32" s="112"/>
      <c r="FQ32" s="112"/>
      <c r="FR32" s="112"/>
      <c r="FS32" s="112"/>
      <c r="FT32" s="112"/>
      <c r="FU32" s="112"/>
      <c r="FV32" s="112"/>
    </row>
    <row r="33" spans="2:178" ht="17.25" thickBot="1">
      <c r="B33" s="112" t="s">
        <v>191</v>
      </c>
      <c r="C33" s="112">
        <f t="shared" ca="1" si="45"/>
        <v>0.30425599197665681</v>
      </c>
      <c r="D33" s="112">
        <f t="shared" ca="1" si="46"/>
        <v>0.12677332999027366</v>
      </c>
      <c r="E33" s="112">
        <f t="shared" ca="1" si="47"/>
        <v>2.6411110414640351E-2</v>
      </c>
      <c r="F33" s="112">
        <f t="shared" ca="1" si="48"/>
        <v>2.2009258678866959E-3</v>
      </c>
      <c r="J33" s="96" t="s">
        <v>110</v>
      </c>
      <c r="K33" s="40" t="s">
        <v>109</v>
      </c>
      <c r="L33" s="53">
        <f>L14*3</f>
        <v>6</v>
      </c>
      <c r="M33" s="8">
        <f>M14*3</f>
        <v>6</v>
      </c>
      <c r="N33" s="8">
        <f>N14*3</f>
        <v>6</v>
      </c>
      <c r="O33" s="8">
        <f>O14*3</f>
        <v>6</v>
      </c>
      <c r="P33" s="6">
        <f>P14*3</f>
        <v>6</v>
      </c>
      <c r="Q33" s="1"/>
      <c r="R33" s="59" t="s">
        <v>87</v>
      </c>
      <c r="S33" s="60" t="s">
        <v>87</v>
      </c>
      <c r="T33" s="60" t="s">
        <v>75</v>
      </c>
      <c r="U33" s="60" t="s">
        <v>74</v>
      </c>
      <c r="V33" s="75" t="s">
        <v>74</v>
      </c>
      <c r="W33" s="58">
        <f>Summary!B23</f>
        <v>10</v>
      </c>
      <c r="X33" s="58">
        <f t="shared" ref="X33:X41" si="51">(L21*M21-$L$20*$M$20)*(N$19-N21)*$O$19*$P$19</f>
        <v>110771388</v>
      </c>
      <c r="Y33" s="80">
        <f t="shared" ref="Y33:Y42" si="52">IF(W33 &lt;&gt; "--", W33*X33, "--")</f>
        <v>1107713880</v>
      </c>
      <c r="Z33" s="57">
        <f>IF(W33&lt;&gt;"--",Y33/$W$1/Summary!$A$9,"--")</f>
        <v>0.10032905895922382</v>
      </c>
      <c r="AA33" s="57">
        <f t="shared" si="2"/>
        <v>1.0032905895922383E-2</v>
      </c>
      <c r="AC33" s="112">
        <v>16</v>
      </c>
      <c r="AD33" s="12">
        <v>0</v>
      </c>
      <c r="AE33" s="48">
        <f t="shared" si="17"/>
        <v>1.8088201708667675E-2</v>
      </c>
      <c r="AF33" s="48">
        <f t="shared" si="18"/>
        <v>3.5392973088238419E-4</v>
      </c>
      <c r="AG33" s="48">
        <f t="shared" si="19"/>
        <v>3.3919845158569997E-6</v>
      </c>
      <c r="AH33" s="48">
        <f t="shared" si="20"/>
        <v>2.1128548463263731E-8</v>
      </c>
      <c r="AI33" s="48">
        <f t="shared" si="21"/>
        <v>9.5150367801521755E-11</v>
      </c>
      <c r="AJ33" s="48">
        <f t="shared" si="22"/>
        <v>3.2548201284323643E-13</v>
      </c>
      <c r="AK33" s="48">
        <f t="shared" si="23"/>
        <v>8.6659373198897479E-16</v>
      </c>
      <c r="AL33" s="48">
        <f t="shared" si="24"/>
        <v>1.8167719683913689E-18</v>
      </c>
      <c r="AM33" s="48">
        <f t="shared" si="25"/>
        <v>3.0094023265153367E-21</v>
      </c>
      <c r="AN33" s="48">
        <f t="shared" si="26"/>
        <v>3.9256415966436332E-24</v>
      </c>
      <c r="AO33" s="48">
        <f t="shared" si="27"/>
        <v>3.9902634165995486E-27</v>
      </c>
      <c r="AP33" s="48">
        <f t="shared" si="28"/>
        <v>3.098294379979072E-30</v>
      </c>
      <c r="AQ33" s="48">
        <f t="shared" si="29"/>
        <v>1.7765264287436626E-33</v>
      </c>
      <c r="AR33" s="48">
        <f t="shared" si="30"/>
        <v>7.0940990217722818E-37</v>
      </c>
      <c r="AS33" s="48">
        <f t="shared" si="31"/>
        <v>1.7626591398441822E-40</v>
      </c>
      <c r="AT33" s="48">
        <f t="shared" si="32"/>
        <v>2.0529610466614141E-44</v>
      </c>
      <c r="AU33" s="48">
        <f t="shared" si="33"/>
        <v>0</v>
      </c>
      <c r="AV33" s="48">
        <f t="shared" si="34"/>
        <v>0</v>
      </c>
      <c r="AW33" s="48">
        <f t="shared" si="35"/>
        <v>0</v>
      </c>
      <c r="AY33" s="48"/>
      <c r="BA33" s="165">
        <v>14</v>
      </c>
      <c r="BB33" s="166" cm="1">
        <f t="array" ref="BB33">IF(BA33&gt;$BB$19,0,MMULT(_xlfn.ANCHORARRAY(BB32),$BB$8:$BK$17))</f>
        <v>0</v>
      </c>
      <c r="BC33" s="166" cm="1">
        <f t="array" ref="BC33:BK33">IF(BA33&gt;$BC$19,0,MMULT(BC32:BK32,$BC$9:$BK$17))</f>
        <v>3.0510180643394495E-2</v>
      </c>
      <c r="BD33" s="166">
        <v>8.2732106377374323E-4</v>
      </c>
      <c r="BE33" s="166">
        <v>1.1178101112221212E-5</v>
      </c>
      <c r="BF33" s="166">
        <v>9.9054887700841476E-8</v>
      </c>
      <c r="BG33" s="166">
        <v>6.3263084093730207E-10</v>
      </c>
      <c r="BH33" s="166">
        <v>3.0272758484690252E-12</v>
      </c>
      <c r="BI33" s="166">
        <v>1.1037083294168463E-14</v>
      </c>
      <c r="BJ33" s="166">
        <v>3.0808655791440145E-17</v>
      </c>
      <c r="BK33" s="166">
        <v>6.5627347307175105E-20</v>
      </c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  <c r="FV33" s="48"/>
    </row>
    <row r="34" spans="2:178" ht="16.5">
      <c r="B34" s="112" t="s">
        <v>192</v>
      </c>
      <c r="C34" s="112">
        <f t="shared" ca="1" si="45"/>
        <v>0.33747060443410842</v>
      </c>
      <c r="D34" s="112">
        <f t="shared" ca="1" si="46"/>
        <v>0.18407487514587736</v>
      </c>
      <c r="E34" s="112">
        <f t="shared" ca="1" si="47"/>
        <v>5.0202238676148384E-2</v>
      </c>
      <c r="F34" s="112">
        <f t="shared" ca="1" si="48"/>
        <v>5.4766078555798245E-3</v>
      </c>
      <c r="J34" s="1"/>
      <c r="K34" s="1"/>
      <c r="L34" s="1"/>
      <c r="M34" s="1"/>
      <c r="N34" s="1"/>
      <c r="O34" s="1"/>
      <c r="P34" s="1"/>
      <c r="Q34" s="1"/>
      <c r="R34" s="56" t="s">
        <v>85</v>
      </c>
      <c r="S34" s="12" t="s">
        <v>85</v>
      </c>
      <c r="T34" s="12" t="s">
        <v>75</v>
      </c>
      <c r="U34" s="12" t="s">
        <v>74</v>
      </c>
      <c r="V34" s="11" t="s">
        <v>74</v>
      </c>
      <c r="W34" s="55">
        <f>Summary!B24</f>
        <v>5</v>
      </c>
      <c r="X34" s="55">
        <f t="shared" si="51"/>
        <v>175785984</v>
      </c>
      <c r="Y34" s="73">
        <f t="shared" si="52"/>
        <v>878929920</v>
      </c>
      <c r="Z34" s="54">
        <f>IF(W34&lt;&gt;"--",Y34/$W$1/Summary!$A$9,"--")</f>
        <v>7.9607390822534319E-2</v>
      </c>
      <c r="AA34" s="54">
        <f t="shared" si="2"/>
        <v>1.5921478164506862E-2</v>
      </c>
      <c r="AC34" s="112">
        <v>17</v>
      </c>
      <c r="AD34" s="12">
        <v>0</v>
      </c>
      <c r="AE34" s="48">
        <f t="shared" si="17"/>
        <v>1.8054556812940437E-2</v>
      </c>
      <c r="AF34" s="48">
        <f t="shared" si="18"/>
        <v>3.8691630086325619E-4</v>
      </c>
      <c r="AG34" s="48">
        <f t="shared" si="19"/>
        <v>4.0440010134014698E-6</v>
      </c>
      <c r="AH34" s="48">
        <f t="shared" si="20"/>
        <v>2.7398497204500952E-8</v>
      </c>
      <c r="AI34" s="48">
        <f t="shared" si="21"/>
        <v>1.3427346566990971E-10</v>
      </c>
      <c r="AJ34" s="48">
        <f t="shared" si="22"/>
        <v>5.0186070687221264E-13</v>
      </c>
      <c r="AK34" s="48">
        <f t="shared" si="23"/>
        <v>1.4703934962418572E-15</v>
      </c>
      <c r="AL34" s="48">
        <f t="shared" si="24"/>
        <v>3.4252972997552746E-18</v>
      </c>
      <c r="AM34" s="48">
        <f t="shared" si="25"/>
        <v>6.3830849839782213E-21</v>
      </c>
      <c r="AN34" s="48">
        <f t="shared" si="26"/>
        <v>9.515967893496252E-24</v>
      </c>
      <c r="AO34" s="48">
        <f t="shared" si="27"/>
        <v>1.1284717133454553E-26</v>
      </c>
      <c r="AP34" s="48">
        <f t="shared" si="28"/>
        <v>1.0514606788751141E-29</v>
      </c>
      <c r="AQ34" s="48">
        <f t="shared" si="29"/>
        <v>7.5361935298858318E-33</v>
      </c>
      <c r="AR34" s="48">
        <f t="shared" si="30"/>
        <v>4.0125120784952391E-36</v>
      </c>
      <c r="AS34" s="48">
        <f t="shared" si="31"/>
        <v>1.4954734351441031E-39</v>
      </c>
      <c r="AT34" s="48">
        <f t="shared" si="32"/>
        <v>3.483542154314847E-43</v>
      </c>
      <c r="AU34" s="48">
        <f t="shared" si="33"/>
        <v>3.818602946798723E-47</v>
      </c>
      <c r="AV34" s="48">
        <f t="shared" si="34"/>
        <v>0</v>
      </c>
      <c r="AW34" s="48">
        <f t="shared" si="35"/>
        <v>0</v>
      </c>
      <c r="AY34" s="48"/>
      <c r="BA34" s="165">
        <v>15</v>
      </c>
      <c r="BB34" s="166" cm="1">
        <f t="array" ref="BB34">IF(BA34&gt;$BB$19,0,MMULT(_xlfn.ANCHORARRAY(BB33),$BB$8:$BK$17))</f>
        <v>0</v>
      </c>
      <c r="BC34" s="166" cm="1">
        <f t="array" ref="BC34:BK34">IF(BA34&gt;$BC$19,0,MMULT(BC33:BK33,$BC$9:$BK$17))</f>
        <v>3.0413158268948502E-2</v>
      </c>
      <c r="BD34" s="166">
        <v>9.2171255723693605E-4</v>
      </c>
      <c r="BE34" s="166">
        <v>1.377343573348482E-5</v>
      </c>
      <c r="BF34" s="166">
        <v>1.3428625469481582E-7</v>
      </c>
      <c r="BG34" s="166">
        <v>9.4561361775179341E-10</v>
      </c>
      <c r="BH34" s="166">
        <v>5.0294151854514895E-12</v>
      </c>
      <c r="BI34" s="166">
        <v>2.0628722567424389E-14</v>
      </c>
      <c r="BJ34" s="166">
        <v>6.5808609141478641E-17</v>
      </c>
      <c r="BK34" s="166">
        <v>1.6359887272395355E-19</v>
      </c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  <c r="FV34" s="48"/>
    </row>
    <row r="35" spans="2:178" ht="16.5">
      <c r="B35" s="112" t="s">
        <v>193</v>
      </c>
      <c r="C35" s="112">
        <f t="shared" ca="1" si="45"/>
        <v>0.34533658143038343</v>
      </c>
      <c r="D35" s="112">
        <f t="shared" ca="1" si="46"/>
        <v>0.2209310172706751</v>
      </c>
      <c r="E35" s="112">
        <f t="shared" ca="1" si="47"/>
        <v>7.0642386385076542E-2</v>
      </c>
      <c r="F35" s="112">
        <f t="shared" ca="1" si="48"/>
        <v>9.0315164171853712E-3</v>
      </c>
      <c r="J35" s="1"/>
      <c r="K35" s="1"/>
      <c r="L35" s="1"/>
      <c r="M35" s="1"/>
      <c r="N35" s="1"/>
      <c r="O35" s="1"/>
      <c r="P35" s="1"/>
      <c r="Q35" s="1"/>
      <c r="R35" s="56" t="s">
        <v>83</v>
      </c>
      <c r="S35" s="12" t="s">
        <v>83</v>
      </c>
      <c r="T35" s="12" t="s">
        <v>75</v>
      </c>
      <c r="U35" s="12" t="s">
        <v>74</v>
      </c>
      <c r="V35" s="11" t="s">
        <v>74</v>
      </c>
      <c r="W35" s="55">
        <f>Summary!B25</f>
        <v>5</v>
      </c>
      <c r="X35" s="55">
        <f t="shared" si="51"/>
        <v>152782740</v>
      </c>
      <c r="Y35" s="73">
        <f t="shared" si="52"/>
        <v>763913700</v>
      </c>
      <c r="Z35" s="54">
        <f>IF(W35&lt;&gt;"--",Y35/$W$1/Summary!$A$9,"--")</f>
        <v>6.9190017414116747E-2</v>
      </c>
      <c r="AA35" s="54">
        <f t="shared" si="2"/>
        <v>1.3838003482823349E-2</v>
      </c>
      <c r="AC35" s="112">
        <v>18</v>
      </c>
      <c r="AD35" s="12">
        <v>0</v>
      </c>
      <c r="AE35" s="48">
        <f t="shared" si="17"/>
        <v>1.8020974498282712E-2</v>
      </c>
      <c r="AF35" s="48">
        <f t="shared" si="18"/>
        <v>4.197789332215823E-4</v>
      </c>
      <c r="AG35" s="48">
        <f t="shared" si="19"/>
        <v>4.7561612829944398E-6</v>
      </c>
      <c r="AH35" s="48">
        <f t="shared" si="20"/>
        <v>3.4869564534011035E-8</v>
      </c>
      <c r="AI35" s="48">
        <f t="shared" si="21"/>
        <v>1.8498618877811905E-10</v>
      </c>
      <c r="AJ35" s="48">
        <f t="shared" si="22"/>
        <v>7.5068210839883266E-13</v>
      </c>
      <c r="AK35" s="48">
        <f t="shared" si="23"/>
        <v>2.4011427319930201E-15</v>
      </c>
      <c r="AL35" s="48">
        <f t="shared" si="24"/>
        <v>6.153926319019955E-18</v>
      </c>
      <c r="AM35" s="48">
        <f t="shared" si="25"/>
        <v>1.2742424298578912E-20</v>
      </c>
      <c r="AN35" s="48">
        <f t="shared" si="26"/>
        <v>2.1371102439777857E-23</v>
      </c>
      <c r="AO35" s="48">
        <f t="shared" si="27"/>
        <v>2.8963869519063916E-26</v>
      </c>
      <c r="AP35" s="48">
        <f t="shared" si="28"/>
        <v>3.1485147394547629E-29</v>
      </c>
      <c r="AQ35" s="48">
        <f t="shared" si="29"/>
        <v>2.7079833094982412E-32</v>
      </c>
      <c r="AR35" s="48">
        <f t="shared" si="30"/>
        <v>1.8022718788064707E-35</v>
      </c>
      <c r="AS35" s="48">
        <f t="shared" si="31"/>
        <v>8.9561507103652771E-39</v>
      </c>
      <c r="AT35" s="48">
        <f t="shared" si="32"/>
        <v>3.1293563436265221E-42</v>
      </c>
      <c r="AU35" s="48">
        <f t="shared" si="33"/>
        <v>6.8607003021646126E-46</v>
      </c>
      <c r="AV35" s="48">
        <f t="shared" si="34"/>
        <v>7.1027789294946095E-50</v>
      </c>
      <c r="AW35" s="48">
        <f t="shared" si="35"/>
        <v>0</v>
      </c>
      <c r="AY35" s="48"/>
      <c r="BA35" s="165">
        <v>16</v>
      </c>
      <c r="BB35" s="166" cm="1">
        <f t="array" ref="BB35">IF(BA35&gt;$BB$19,0,MMULT(_xlfn.ANCHORARRAY(BB34),$BB$8:$BK$17))</f>
        <v>0</v>
      </c>
      <c r="BC35" s="166" cm="1">
        <f t="array" ref="BC35:BK35">IF(BA35&gt;$BC$19,0,MMULT(BC34:BK34,$BC$9:$BK$17))</f>
        <v>3.0316444425653247E-2</v>
      </c>
      <c r="BD35" s="166">
        <v>1.0154953546001777E-3</v>
      </c>
      <c r="BE35" s="166">
        <v>1.6660682139865758E-5</v>
      </c>
      <c r="BF35" s="166">
        <v>1.7765875003736748E-7</v>
      </c>
      <c r="BG35" s="166">
        <v>1.3696368563768518E-9</v>
      </c>
      <c r="BH35" s="166">
        <v>8.0204729496124192E-12</v>
      </c>
      <c r="BI35" s="166">
        <v>3.6556663519395517E-14</v>
      </c>
      <c r="BJ35" s="166">
        <v>1.3119867552881748E-16</v>
      </c>
      <c r="BK35" s="166">
        <v>3.7287024979385302E-19</v>
      </c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  <c r="FV35" s="48"/>
    </row>
    <row r="36" spans="2:178" ht="17.25" thickBot="1">
      <c r="B36" s="172" t="s">
        <v>207</v>
      </c>
      <c r="C36" s="112" t="s">
        <v>194</v>
      </c>
      <c r="D36" s="112" t="s">
        <v>195</v>
      </c>
      <c r="E36" s="112" t="s">
        <v>196</v>
      </c>
      <c r="F36" s="112" t="s">
        <v>197</v>
      </c>
      <c r="I36" s="116"/>
      <c r="J36" s="115"/>
      <c r="L36" s="12"/>
      <c r="M36" s="12"/>
      <c r="N36" s="12"/>
      <c r="O36" s="12"/>
      <c r="P36" s="12"/>
      <c r="Q36" s="1"/>
      <c r="R36" s="56" t="s">
        <v>81</v>
      </c>
      <c r="S36" s="12" t="s">
        <v>81</v>
      </c>
      <c r="T36" s="12" t="s">
        <v>75</v>
      </c>
      <c r="U36" s="12" t="s">
        <v>74</v>
      </c>
      <c r="V36" s="11" t="s">
        <v>74</v>
      </c>
      <c r="W36" s="55">
        <f>Summary!B26</f>
        <v>5</v>
      </c>
      <c r="X36" s="55">
        <f t="shared" si="51"/>
        <v>110771388</v>
      </c>
      <c r="Y36" s="73">
        <f t="shared" si="52"/>
        <v>553856940</v>
      </c>
      <c r="Z36" s="54">
        <f>IF(W36&lt;&gt;"--",Y36/$W$1/Summary!$A$9,"--")</f>
        <v>5.0164529479611912E-2</v>
      </c>
      <c r="AA36" s="54">
        <f t="shared" si="2"/>
        <v>1.0032905895922383E-2</v>
      </c>
      <c r="AC36" s="112">
        <v>19</v>
      </c>
      <c r="AD36" s="12">
        <v>0</v>
      </c>
      <c r="AE36" s="48">
        <f t="shared" si="17"/>
        <v>1.7987454648290803E-2</v>
      </c>
      <c r="AF36" s="48">
        <f t="shared" si="18"/>
        <v>4.5251797489079726E-4</v>
      </c>
      <c r="AG36" s="48">
        <f t="shared" si="19"/>
        <v>5.5281229246878011E-6</v>
      </c>
      <c r="AH36" s="48">
        <f t="shared" si="20"/>
        <v>4.3651386526263776E-8</v>
      </c>
      <c r="AI36" s="48">
        <f t="shared" si="21"/>
        <v>2.495011162741698E-10</v>
      </c>
      <c r="AJ36" s="48">
        <f t="shared" si="22"/>
        <v>1.0933687121305684E-12</v>
      </c>
      <c r="AK36" s="48">
        <f t="shared" si="23"/>
        <v>3.7929801003520335E-15</v>
      </c>
      <c r="AL36" s="48">
        <f t="shared" si="24"/>
        <v>1.0608716791430229E-17</v>
      </c>
      <c r="AM36" s="48">
        <f t="shared" si="25"/>
        <v>2.4165311720311632E-20</v>
      </c>
      <c r="AN36" s="48">
        <f t="shared" si="26"/>
        <v>4.5032852525176218E-23</v>
      </c>
      <c r="AO36" s="48">
        <f t="shared" si="27"/>
        <v>6.8661239017579243E-26</v>
      </c>
      <c r="AP36" s="48">
        <f t="shared" si="28"/>
        <v>8.530072679837407E-29</v>
      </c>
      <c r="AQ36" s="48">
        <f t="shared" si="29"/>
        <v>8.5593300598960941E-32</v>
      </c>
      <c r="AR36" s="48">
        <f t="shared" si="30"/>
        <v>6.8358943635728437E-35</v>
      </c>
      <c r="AS36" s="48">
        <f t="shared" si="31"/>
        <v>4.2462586305818072E-38</v>
      </c>
      <c r="AT36" s="48">
        <f t="shared" si="32"/>
        <v>1.9782392104249724E-41</v>
      </c>
      <c r="AU36" s="48">
        <f t="shared" si="33"/>
        <v>6.5055421267500167E-45</v>
      </c>
      <c r="AV36" s="48">
        <f t="shared" si="34"/>
        <v>1.3470178118184441E-48</v>
      </c>
      <c r="AW36" s="48">
        <f t="shared" si="35"/>
        <v>1.3211498871221021E-52</v>
      </c>
      <c r="AY36" s="48"/>
      <c r="BA36" s="165">
        <v>17</v>
      </c>
      <c r="BB36" s="166" cm="1">
        <f t="array" ref="BB36">IF(BA36&gt;$BB$19,0,MMULT(_xlfn.ANCHORARRAY(BB35),$BB$8:$BK$17))</f>
        <v>0</v>
      </c>
      <c r="BC36" s="166" cm="1">
        <f t="array" ref="BC36:BK36">IF(BA36&gt;$BC$19,0,MMULT(BC35:BK35,$BC$9:$BK$17))</f>
        <v>3.0220038132379671E-2</v>
      </c>
      <c r="BD36" s="166">
        <v>1.1086723726461253E-3</v>
      </c>
      <c r="BE36" s="166">
        <v>1.9836976398289513E-5</v>
      </c>
      <c r="BF36" s="166">
        <v>2.300747644170211E-7</v>
      </c>
      <c r="BG36" s="166">
        <v>1.9302362362923953E-9</v>
      </c>
      <c r="BH36" s="166">
        <v>1.2350413048910987E-11</v>
      </c>
      <c r="BI36" s="166">
        <v>6.1945517309171019E-14</v>
      </c>
      <c r="BJ36" s="166">
        <v>2.4703165373231215E-16</v>
      </c>
      <c r="BK36" s="166">
        <v>7.9008203797548747E-19</v>
      </c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  <c r="FV36" s="48"/>
    </row>
    <row r="37" spans="2:178" ht="17.25" thickBot="1">
      <c r="B37" s="112" t="s">
        <v>185</v>
      </c>
      <c r="C37" s="112">
        <f ca="1">C27*Summary!B23*$H5</f>
        <v>6.0555365250958684E-2</v>
      </c>
      <c r="D37" s="112">
        <f ca="1">D27*Summary!C23*$H5</f>
        <v>0.21799931490345129</v>
      </c>
      <c r="E37" s="112">
        <f ca="1">E27*Summary!D23*$H5</f>
        <v>0.39239876682621222</v>
      </c>
      <c r="F37" s="112">
        <f ca="1">F27*Summary!E23*$H5</f>
        <v>0.14126355605743637</v>
      </c>
      <c r="I37" s="116"/>
      <c r="J37" s="176" t="s">
        <v>263</v>
      </c>
      <c r="K37" s="12">
        <v>10</v>
      </c>
      <c r="L37" s="12"/>
      <c r="M37" s="12"/>
      <c r="N37" s="12"/>
      <c r="O37" s="12"/>
      <c r="P37" s="12"/>
      <c r="Q37" s="1"/>
      <c r="R37" s="56" t="s">
        <v>80</v>
      </c>
      <c r="S37" s="12" t="s">
        <v>80</v>
      </c>
      <c r="T37" s="12" t="s">
        <v>179</v>
      </c>
      <c r="U37" s="12" t="s">
        <v>179</v>
      </c>
      <c r="V37" s="11" t="s">
        <v>74</v>
      </c>
      <c r="W37" s="55">
        <f>Summary!B27</f>
        <v>0</v>
      </c>
      <c r="X37" s="55">
        <f t="shared" si="51"/>
        <v>152782740</v>
      </c>
      <c r="Y37" s="73">
        <f>IF(W37 &lt;&gt; "--", W37*X37, "--")</f>
        <v>0</v>
      </c>
      <c r="Z37" s="54">
        <f>IF(W37&lt;&gt;"--",Y37/$W$1/Summary!$A$9,"--")</f>
        <v>0</v>
      </c>
      <c r="AA37" s="54">
        <f t="shared" si="2"/>
        <v>1.3838003482823349E-2</v>
      </c>
      <c r="AC37" s="168">
        <v>20</v>
      </c>
      <c r="AD37" s="12">
        <v>0</v>
      </c>
      <c r="AE37" s="12">
        <v>0</v>
      </c>
      <c r="AF37" s="48">
        <f t="shared" ref="AF37:AF46" si="53">AE36*$AB$43+AF36*$AB$44</f>
        <v>4.8513377194250699E-4</v>
      </c>
      <c r="AG37" s="48">
        <f t="shared" ref="AG37:AG46" si="54">AF36*$AB$43+AG36*$AB$44</f>
        <v>6.3595448207255678E-6</v>
      </c>
      <c r="AH37" s="48">
        <f t="shared" ref="AH37:AH46" si="55">AG36*$AB$43+AH36*$AB$44</f>
        <v>5.385275844772109E-8</v>
      </c>
      <c r="AI37" s="48">
        <f t="shared" ref="AI37:AI46" si="56">AH36*$AB$43+AI36*$AB$44</f>
        <v>3.3023063999929324E-10</v>
      </c>
      <c r="AJ37" s="48">
        <f t="shared" ref="AJ37:AJ46" si="57">AI36*$AB$43+AJ36*$AB$44</f>
        <v>1.5554186659719382E-12</v>
      </c>
      <c r="AK37" s="48">
        <f t="shared" ref="AK37:AK46" si="58">AJ36*$AB$43+AK36*$AB$44</f>
        <v>5.8196415939332894E-15</v>
      </c>
      <c r="AL37" s="48">
        <f t="shared" ref="AL37:AL46" si="59">AK36*$AB$43+AL36*$AB$44</f>
        <v>1.7644103329640453E-17</v>
      </c>
      <c r="AM37" s="48">
        <f t="shared" ref="AM37:AM46" si="60">AL36*$AB$43+AM36*$AB$44</f>
        <v>4.3853069331052641E-20</v>
      </c>
      <c r="AN37" s="48">
        <f t="shared" ref="AN37:AN46" si="61">AM36*$AB$43+AN36*$AB$44</f>
        <v>8.9897692075795775E-23</v>
      </c>
      <c r="AO37" s="48">
        <f t="shared" ref="AO37:AO46" si="62">AN36*$AB$43+AO36*$AB$44</f>
        <v>1.522967242719006E-25</v>
      </c>
      <c r="AP37" s="48">
        <f t="shared" ref="AP37:AP46" si="63">AO36*$AB$43+AP36*$AB$44</f>
        <v>2.1285515870662418E-28</v>
      </c>
      <c r="AQ37" s="48">
        <f t="shared" ref="AQ37:AQ46" si="64">AP36*$AB$43+AQ36*$AB$44</f>
        <v>2.4409740880677626E-31</v>
      </c>
      <c r="AR37" s="48">
        <f t="shared" ref="AR37:AR46" si="65">AQ36*$AB$43+AR36*$AB$44</f>
        <v>2.2743930941320734E-34</v>
      </c>
      <c r="AS37" s="48">
        <f t="shared" ref="AS37:AS46" si="66">AR36*$AB$43+AS36*$AB$44</f>
        <v>1.6953441568830176E-37</v>
      </c>
      <c r="AT37" s="48">
        <f t="shared" ref="AT37:AT46" si="67">AS36*$AB$43+AT36*$AB$44</f>
        <v>9.8727979678292884E-41</v>
      </c>
      <c r="AU37" s="48">
        <f t="shared" ref="AU37:AU46" si="68">AT36*$AB$43+AU36*$AB$44</f>
        <v>4.3289610107234514E-44</v>
      </c>
      <c r="AV37" s="48">
        <f t="shared" ref="AV37:AV46" si="69">AU36*$AB$43+AV36*$AB$44</f>
        <v>1.3445122960932604E-47</v>
      </c>
      <c r="AW37" s="48">
        <f t="shared" ref="AW37:AW46" si="70">AV36*$AB$43+AW36*$AB$44</f>
        <v>2.6373849738778447E-51</v>
      </c>
      <c r="AY37" s="48">
        <f>SUM(AD37:AW37)</f>
        <v>4.9154750131357632E-4</v>
      </c>
      <c r="BA37" s="165">
        <v>18</v>
      </c>
      <c r="BB37" s="166" cm="1">
        <f t="array" ref="BB37">IF(BA37&gt;$BB$19,0,MMULT(_xlfn.ANCHORARRAY(BB36),$BB$8:$BK$17))</f>
        <v>0</v>
      </c>
      <c r="BC37" s="166" cm="1">
        <f t="array" ref="BC37:BK37">IF(BA37&gt;$BC$19,0,MMULT(BC36:BK36,$BC$9:$BK$17))</f>
        <v>3.0123938411118704E-2</v>
      </c>
      <c r="BD37" s="166">
        <v>1.2012465157620769E-3</v>
      </c>
      <c r="BE37" s="166">
        <v>2.3299472958357586E-5</v>
      </c>
      <c r="BF37" s="166">
        <v>2.9242471161273486E-7</v>
      </c>
      <c r="BG37" s="166">
        <v>2.6557358359071036E-9</v>
      </c>
      <c r="BH37" s="166">
        <v>1.8449289966825193E-11</v>
      </c>
      <c r="BI37" s="166">
        <v>1.010228440596643E-13</v>
      </c>
      <c r="BJ37" s="166">
        <v>4.4323283811660483E-16</v>
      </c>
      <c r="BK37" s="166">
        <v>1.5756426968442303E-18</v>
      </c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  <c r="FV37" s="48"/>
    </row>
    <row r="38" spans="2:178" ht="17.25" thickBot="1">
      <c r="B38" s="12" t="s">
        <v>186</v>
      </c>
      <c r="C38" s="112">
        <f ca="1">C28*Summary!B24*$H6</f>
        <v>3.6681587438490058E-2</v>
      </c>
      <c r="D38" s="112">
        <f ca="1">D28*Summary!C24*$H6</f>
        <v>0.16006510882250199</v>
      </c>
      <c r="E38" s="112">
        <f ca="1">E28*Summary!D24*$H6</f>
        <v>0.43654120587955075</v>
      </c>
      <c r="F38" s="112">
        <f ca="1">F28*Summary!E24*$H6</f>
        <v>0.23811338502520943</v>
      </c>
      <c r="I38" s="116"/>
      <c r="J38" s="76" t="s">
        <v>264</v>
      </c>
      <c r="K38" s="174">
        <f>AB43</f>
        <v>1.8600464694684042E-3</v>
      </c>
      <c r="L38" s="12"/>
      <c r="M38" s="12"/>
      <c r="N38" s="12"/>
      <c r="O38" s="12"/>
      <c r="P38" s="12"/>
      <c r="Q38" s="1"/>
      <c r="R38" s="56" t="s">
        <v>79</v>
      </c>
      <c r="S38" s="12" t="s">
        <v>79</v>
      </c>
      <c r="T38" s="12" t="s">
        <v>179</v>
      </c>
      <c r="U38" s="12" t="s">
        <v>179</v>
      </c>
      <c r="V38" s="11" t="s">
        <v>74</v>
      </c>
      <c r="W38" s="55">
        <f>Summary!B28</f>
        <v>0</v>
      </c>
      <c r="X38" s="55">
        <f t="shared" si="51"/>
        <v>152782740</v>
      </c>
      <c r="Y38" s="73">
        <f t="shared" si="52"/>
        <v>0</v>
      </c>
      <c r="Z38" s="54">
        <f>IF(W38&lt;&gt;"--",Y38/$W$1/Summary!$A$9,"--")</f>
        <v>0</v>
      </c>
      <c r="AA38" s="54">
        <f t="shared" si="2"/>
        <v>1.3838003482823349E-2</v>
      </c>
      <c r="AC38" s="112">
        <v>21</v>
      </c>
      <c r="AD38" s="12">
        <v>0</v>
      </c>
      <c r="AE38" s="12">
        <v>0</v>
      </c>
      <c r="AF38" s="48">
        <f t="shared" si="53"/>
        <v>4.8423140058278548E-4</v>
      </c>
      <c r="AG38" s="48">
        <f t="shared" si="54"/>
        <v>7.2500871315559012E-6</v>
      </c>
      <c r="AH38" s="48">
        <f t="shared" si="55"/>
        <v>6.5581638705715937E-8</v>
      </c>
      <c r="AI38" s="48">
        <f t="shared" si="56"/>
        <v>4.2978502888507066E-10</v>
      </c>
      <c r="AJ38" s="48">
        <f t="shared" si="57"/>
        <v>2.1667698510147289E-12</v>
      </c>
      <c r="AK38" s="48">
        <f t="shared" si="58"/>
        <v>8.7019677883192822E-15</v>
      </c>
      <c r="AL38" s="48">
        <f t="shared" si="59"/>
        <v>2.843608827790231E-17</v>
      </c>
      <c r="AM38" s="48">
        <f t="shared" si="60"/>
        <v>7.65903526895015E-20</v>
      </c>
      <c r="AN38" s="48">
        <f t="shared" si="61"/>
        <v>1.7129922497561445E-22</v>
      </c>
      <c r="AO38" s="48">
        <f t="shared" si="62"/>
        <v>3.1922733004654873E-25</v>
      </c>
      <c r="AP38" s="48">
        <f t="shared" si="63"/>
        <v>4.9573822251371556E-28</v>
      </c>
      <c r="AQ38" s="48">
        <f t="shared" si="64"/>
        <v>6.3956386274371206E-31</v>
      </c>
      <c r="AR38" s="48">
        <f t="shared" si="65"/>
        <v>6.8104878518614497E-34</v>
      </c>
      <c r="AS38" s="48">
        <f t="shared" si="66"/>
        <v>5.9226675828931567E-37</v>
      </c>
      <c r="AT38" s="48">
        <f t="shared" si="67"/>
        <v>4.1388623240266903E-40</v>
      </c>
      <c r="AU38" s="48">
        <f t="shared" si="68"/>
        <v>2.2684771945914691E-43</v>
      </c>
      <c r="AV38" s="48">
        <f t="shared" si="69"/>
        <v>9.3940800852062865E-47</v>
      </c>
      <c r="AW38" s="48">
        <f t="shared" si="70"/>
        <v>2.7641032810319822E-50</v>
      </c>
      <c r="AY38" s="48"/>
      <c r="BA38" s="165">
        <v>19</v>
      </c>
      <c r="BB38" s="166" cm="1">
        <f t="array" ref="BB38">IF(BA38&gt;$BB$19,0,MMULT(_xlfn.ANCHORARRAY(BB37),$BB$8:$BK$17))</f>
        <v>0</v>
      </c>
      <c r="BC38" s="166" cm="1">
        <f t="array" ref="BC38:BK38">IF(BA38&gt;$BC$19,0,MMULT(BC37:BK37,$BC$9:$BK$17))</f>
        <v>3.0028144286971349E-2</v>
      </c>
      <c r="BD38" s="166">
        <v>1.2932206759893098E-3</v>
      </c>
      <c r="BE38" s="166">
        <v>2.7045344554473368E-5</v>
      </c>
      <c r="BF38" s="166">
        <v>3.6558712503738256E-7</v>
      </c>
      <c r="BG38" s="166">
        <v>3.5772011788774045E-9</v>
      </c>
      <c r="BH38" s="166">
        <v>2.6835861182915176E-11</v>
      </c>
      <c r="BI38" s="166">
        <v>1.5937033351005796E-13</v>
      </c>
      <c r="BJ38" s="166">
        <v>7.6307600180112258E-16</v>
      </c>
      <c r="BK38" s="166">
        <v>2.9851231220550163E-18</v>
      </c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  <c r="FV38" s="48"/>
    </row>
    <row r="39" spans="2:178" ht="17.25" thickBot="1">
      <c r="B39" s="112" t="s">
        <v>187</v>
      </c>
      <c r="C39" s="112">
        <f ca="1">C29*Summary!B25*$H7</f>
        <v>7.0439531938779776E-2</v>
      </c>
      <c r="D39" s="112">
        <f ca="1">D29*Summary!C25*$H7</f>
        <v>0.20213083078084629</v>
      </c>
      <c r="E39" s="112">
        <f ca="1">E29*Summary!D25*$H7</f>
        <v>0.16111877815864559</v>
      </c>
      <c r="F39" s="112">
        <f ca="1">F29*Summary!E25*$H7</f>
        <v>0.11558521041815878</v>
      </c>
      <c r="I39" s="116"/>
      <c r="J39" s="76" t="s">
        <v>265</v>
      </c>
      <c r="K39" s="175">
        <f>K37/(1-$K37*$K38)</f>
        <v>10.18952999288814</v>
      </c>
      <c r="L39" s="12"/>
      <c r="M39" s="12"/>
      <c r="N39" s="12"/>
      <c r="O39" s="12"/>
      <c r="P39" s="12"/>
      <c r="Q39" s="1"/>
      <c r="R39" s="56" t="s">
        <v>78</v>
      </c>
      <c r="S39" s="12" t="s">
        <v>78</v>
      </c>
      <c r="T39" s="12" t="s">
        <v>179</v>
      </c>
      <c r="U39" s="12" t="s">
        <v>179</v>
      </c>
      <c r="V39" s="11" t="s">
        <v>74</v>
      </c>
      <c r="W39" s="55">
        <f>Summary!B29</f>
        <v>0</v>
      </c>
      <c r="X39" s="55">
        <f t="shared" si="51"/>
        <v>131090400</v>
      </c>
      <c r="Y39" s="73">
        <f t="shared" si="52"/>
        <v>0</v>
      </c>
      <c r="Z39" s="54">
        <f>IF(W39&lt;&gt;"--",Y39/$W$1/Summary!$A$9,"--")</f>
        <v>0</v>
      </c>
      <c r="AA39" s="54">
        <f t="shared" si="2"/>
        <v>1.1873261415292762E-2</v>
      </c>
      <c r="AC39" s="112">
        <v>22</v>
      </c>
      <c r="AD39" s="12">
        <v>0</v>
      </c>
      <c r="AE39" s="12">
        <v>0</v>
      </c>
      <c r="AF39" s="48">
        <f t="shared" si="53"/>
        <v>4.8333070767572577E-4</v>
      </c>
      <c r="AG39" s="48">
        <f t="shared" si="54"/>
        <v>8.1372945396432637E-6</v>
      </c>
      <c r="AH39" s="48">
        <f t="shared" si="55"/>
        <v>7.8945152782568279E-8</v>
      </c>
      <c r="AI39" s="48">
        <f t="shared" si="56"/>
        <v>5.5097050429598202E-10</v>
      </c>
      <c r="AJ39" s="48">
        <f t="shared" si="57"/>
        <v>2.9621596840112504E-12</v>
      </c>
      <c r="AK39" s="48">
        <f t="shared" si="58"/>
        <v>1.2716074335387718E-14</v>
      </c>
      <c r="AL39" s="48">
        <f t="shared" si="59"/>
        <v>4.456926029438657E-17</v>
      </c>
      <c r="AM39" s="48">
        <f t="shared" si="60"/>
        <v>1.2934033668119014E-19</v>
      </c>
      <c r="AN39" s="48">
        <f t="shared" si="61"/>
        <v>3.1344221557242305E-22</v>
      </c>
      <c r="AO39" s="48">
        <f t="shared" si="62"/>
        <v>6.3725807101690337E-25</v>
      </c>
      <c r="AP39" s="48">
        <f t="shared" si="63"/>
        <v>1.0885937945940563E-27</v>
      </c>
      <c r="AQ39" s="48">
        <f t="shared" si="64"/>
        <v>1.5604703748059948E-30</v>
      </c>
      <c r="AR39" s="48">
        <f t="shared" si="65"/>
        <v>1.8694005076937406E-33</v>
      </c>
      <c r="AS39" s="48">
        <f t="shared" si="66"/>
        <v>1.8579475030178107E-36</v>
      </c>
      <c r="AT39" s="48">
        <f t="shared" si="67"/>
        <v>1.5147600775168652E-39</v>
      </c>
      <c r="AU39" s="48">
        <f t="shared" si="68"/>
        <v>9.9627339750162393E-43</v>
      </c>
      <c r="AV39" s="48">
        <f t="shared" si="69"/>
        <v>5.1571336628404418E-46</v>
      </c>
      <c r="AW39" s="48">
        <f t="shared" si="70"/>
        <v>2.0232387416874252E-49</v>
      </c>
      <c r="AY39" s="48"/>
      <c r="BA39" s="169">
        <v>20</v>
      </c>
      <c r="BB39" s="166" cm="1">
        <f t="array" ref="BB39">IF(BA39&gt;$BB$19,0,MMULT(_xlfn.ANCHORARRAY(BB38),$BB$8:$BK$17))</f>
        <v>0</v>
      </c>
      <c r="BC39" s="166" cm="1">
        <f t="array" ref="BC39:BK39">IF(BA39&gt;$BC$19,0,MMULT(BC38:BK38,$BC$9:$BK$17))</f>
        <v>2.9932654788138783E-2</v>
      </c>
      <c r="BD39" s="166">
        <v>1.3845977330722316E-3</v>
      </c>
      <c r="BE39" s="166">
        <v>3.1071782108436094E-5</v>
      </c>
      <c r="BF39" s="166">
        <v>4.5042875366298795E-7</v>
      </c>
      <c r="BG39" s="166">
        <v>4.7283927367474363E-9</v>
      </c>
      <c r="BH39" s="166">
        <v>3.8126022893183512E-11</v>
      </c>
      <c r="BI39" s="166">
        <v>2.4420157441116515E-13</v>
      </c>
      <c r="BJ39" s="166">
        <v>1.267447080677373E-15</v>
      </c>
      <c r="BK39" s="166">
        <v>5.4117048077825566E-18</v>
      </c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  <c r="FV39" s="48"/>
    </row>
    <row r="40" spans="2:178" ht="17.25" thickBot="1">
      <c r="B40" s="112" t="s">
        <v>188</v>
      </c>
      <c r="C40" s="112">
        <f ca="1">C30*Summary!B26*$H8</f>
        <v>6.0555365250958684E-2</v>
      </c>
      <c r="D40" s="112">
        <f ca="1">D30*Summary!C26*$H8</f>
        <v>0.13079958894207075</v>
      </c>
      <c r="E40" s="112">
        <f ca="1">E30*Summary!D26*$H8</f>
        <v>7.8479753365242461E-2</v>
      </c>
      <c r="F40" s="112">
        <f ca="1">F30*Summary!E26*$H8</f>
        <v>4.2379066817230922E-2</v>
      </c>
      <c r="I40" s="116"/>
      <c r="J40" s="76" t="s">
        <v>266</v>
      </c>
      <c r="K40" s="174">
        <f>Z50</f>
        <v>1.1904915891938583</v>
      </c>
      <c r="L40" s="12"/>
      <c r="M40" s="12"/>
      <c r="N40" s="12"/>
      <c r="O40" s="12"/>
      <c r="P40" s="12"/>
      <c r="Q40" s="1"/>
      <c r="R40" s="56" t="s">
        <v>77</v>
      </c>
      <c r="S40" s="12" t="s">
        <v>77</v>
      </c>
      <c r="T40" s="12" t="s">
        <v>179</v>
      </c>
      <c r="U40" s="12" t="s">
        <v>179</v>
      </c>
      <c r="V40" s="11" t="s">
        <v>74</v>
      </c>
      <c r="W40" s="55">
        <f>Summary!B30</f>
        <v>0</v>
      </c>
      <c r="X40" s="55">
        <f t="shared" si="51"/>
        <v>175785984</v>
      </c>
      <c r="Y40" s="73">
        <f t="shared" si="52"/>
        <v>0</v>
      </c>
      <c r="Z40" s="54">
        <f>IF(W40&lt;&gt;"--",Y40/$W$1/Summary!$A$9,"--")</f>
        <v>0</v>
      </c>
      <c r="AA40" s="54">
        <f t="shared" si="2"/>
        <v>1.5921478164506862E-2</v>
      </c>
      <c r="AC40" s="112">
        <v>23</v>
      </c>
      <c r="AD40" s="12">
        <v>0</v>
      </c>
      <c r="AE40" s="12">
        <v>0</v>
      </c>
      <c r="AF40" s="48">
        <f t="shared" si="53"/>
        <v>4.8243169009932791E-4</v>
      </c>
      <c r="AG40" s="48">
        <f t="shared" si="54"/>
        <v>9.0211763700616748E-6</v>
      </c>
      <c r="AH40" s="48">
        <f t="shared" si="55"/>
        <v>9.39340571093414E-8</v>
      </c>
      <c r="AI40" s="48">
        <f t="shared" si="56"/>
        <v>6.9678732626954502E-10</v>
      </c>
      <c r="AJ40" s="48">
        <f t="shared" si="57"/>
        <v>3.9814806706459714E-12</v>
      </c>
      <c r="AK40" s="48">
        <f t="shared" si="58"/>
        <v>1.8202176508461452E-14</v>
      </c>
      <c r="AL40" s="48">
        <f t="shared" si="59"/>
        <v>6.8138848572164886E-17</v>
      </c>
      <c r="AM40" s="48">
        <f t="shared" si="60"/>
        <v>2.120006529019785E-19</v>
      </c>
      <c r="AN40" s="48">
        <f t="shared" si="61"/>
        <v>5.5343823508966763E-22</v>
      </c>
      <c r="AO40" s="48">
        <f t="shared" si="62"/>
        <v>1.219089827849608E-24</v>
      </c>
      <c r="AP40" s="48">
        <f t="shared" si="63"/>
        <v>2.2718985846849733E-27</v>
      </c>
      <c r="AQ40" s="48">
        <f t="shared" si="64"/>
        <v>3.5824028717145148E-30</v>
      </c>
      <c r="AR40" s="48">
        <f t="shared" si="65"/>
        <v>4.7684707472473102E-33</v>
      </c>
      <c r="AS40" s="48">
        <f t="shared" si="66"/>
        <v>5.3316634486825498E-36</v>
      </c>
      <c r="AT40" s="48">
        <f t="shared" si="67"/>
        <v>4.967811246828504E-39</v>
      </c>
      <c r="AU40" s="48">
        <f t="shared" si="68"/>
        <v>3.8119444169629069E-42</v>
      </c>
      <c r="AV40" s="48">
        <f t="shared" si="69"/>
        <v>2.3678689311060175E-45</v>
      </c>
      <c r="AW40" s="48">
        <f t="shared" si="70"/>
        <v>1.1611983685752081E-48</v>
      </c>
      <c r="AY40" s="48"/>
      <c r="BA40" s="165">
        <v>21</v>
      </c>
      <c r="BB40" s="166" cm="1">
        <f t="array" ref="BB40">IF(BA40&gt;$BB$19,0,MMULT(_xlfn.ANCHORARRAY(BB39),$BB$8:$BK$17))</f>
        <v>0</v>
      </c>
      <c r="BC40" s="166" cm="1">
        <f t="array" ref="BC40">IF(BA40&gt;$BC$19,0,MMULT(BC39:BK39,$BC$9:$BK$17))</f>
        <v>0</v>
      </c>
      <c r="BD40" s="166" cm="1">
        <f t="array" ref="BD40:BK40">IF(BA40&gt;$BD$19,0,MMULT(BD39:BK39,$BD$10:$BK$17))</f>
        <v>1.380194712281062E-3</v>
      </c>
      <c r="BE40" s="166">
        <v>3.5375994632500906E-5</v>
      </c>
      <c r="BF40" s="166">
        <v>5.4780465733116524E-7</v>
      </c>
      <c r="BG40" s="166">
        <v>6.1457198844928642E-9</v>
      </c>
      <c r="BH40" s="166">
        <v>5.3041071043239855E-11</v>
      </c>
      <c r="BI40" s="166">
        <v>3.6466576620485975E-13</v>
      </c>
      <c r="BJ40" s="166">
        <v>2.0399776055883144E-15</v>
      </c>
      <c r="BK40" s="166">
        <v>9.4421865243365532E-18</v>
      </c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  <c r="FV40" s="48"/>
    </row>
    <row r="41" spans="2:178" ht="17.25" thickBot="1">
      <c r="B41" s="112" t="s">
        <v>189</v>
      </c>
      <c r="C41" s="112">
        <f ca="1">C31*Summary!B27*$H9</f>
        <v>0</v>
      </c>
      <c r="D41" s="112">
        <f ca="1">D31*Summary!C27*$H9</f>
        <v>0.11790965128882701</v>
      </c>
      <c r="E41" s="112">
        <f ca="1">E31*Summary!D27*$H9</f>
        <v>0.22556628942210383</v>
      </c>
      <c r="F41" s="112">
        <f ca="1">F31*Summary!E27*$H9</f>
        <v>8.0909647292711162E-2</v>
      </c>
      <c r="I41" s="116"/>
      <c r="J41" s="76" t="s">
        <v>267</v>
      </c>
      <c r="K41" s="12">
        <v>1</v>
      </c>
      <c r="L41" s="12"/>
      <c r="M41" s="12"/>
      <c r="N41" s="12"/>
      <c r="O41" s="12"/>
      <c r="P41" s="12"/>
      <c r="Q41" s="1"/>
      <c r="R41" s="56" t="s">
        <v>76</v>
      </c>
      <c r="S41" s="12" t="s">
        <v>76</v>
      </c>
      <c r="T41" s="12" t="s">
        <v>179</v>
      </c>
      <c r="U41" s="12" t="s">
        <v>179</v>
      </c>
      <c r="V41" s="11" t="s">
        <v>74</v>
      </c>
      <c r="W41" s="55">
        <f>Summary!B31</f>
        <v>0</v>
      </c>
      <c r="X41" s="55">
        <f t="shared" si="51"/>
        <v>200037708</v>
      </c>
      <c r="Y41" s="73">
        <f t="shared" si="52"/>
        <v>0</v>
      </c>
      <c r="Z41" s="54">
        <f>IF(W41&lt;&gt;"--",Y41/$W$1/Summary!$A$9,"--")</f>
        <v>0</v>
      </c>
      <c r="AA41" s="54">
        <f t="shared" si="2"/>
        <v>1.8118031526336023E-2</v>
      </c>
      <c r="AC41" s="112">
        <v>24</v>
      </c>
      <c r="AD41" s="12">
        <v>0</v>
      </c>
      <c r="AE41" s="12">
        <v>0</v>
      </c>
      <c r="AF41" s="48">
        <f t="shared" si="53"/>
        <v>4.8153434473739899E-4</v>
      </c>
      <c r="AG41" s="48">
        <f t="shared" si="54"/>
        <v>9.9017419247330202E-6</v>
      </c>
      <c r="AH41" s="48">
        <f t="shared" si="55"/>
        <v>1.1053914265563735E-7</v>
      </c>
      <c r="AI41" s="48">
        <f t="shared" si="56"/>
        <v>8.7021298075242093E-10</v>
      </c>
      <c r="AJ41" s="48">
        <f t="shared" si="57"/>
        <v>5.2701317377792757E-12</v>
      </c>
      <c r="AK41" s="48">
        <f t="shared" si="58"/>
        <v>2.5574058679001984E-14</v>
      </c>
      <c r="AL41" s="48">
        <f t="shared" si="59"/>
        <v>1.0186900129864903E-16</v>
      </c>
      <c r="AM41" s="48">
        <f t="shared" si="60"/>
        <v>3.383477465563207E-19</v>
      </c>
      <c r="AN41" s="48">
        <f t="shared" si="61"/>
        <v>9.4673988020974204E-22</v>
      </c>
      <c r="AO41" s="48">
        <f t="shared" si="62"/>
        <v>2.2462430993667126E-24</v>
      </c>
      <c r="AP41" s="48">
        <f t="shared" si="63"/>
        <v>4.5352364780000476E-27</v>
      </c>
      <c r="AQ41" s="48">
        <f t="shared" si="64"/>
        <v>7.8015763773343177E-30</v>
      </c>
      <c r="AR41" s="48">
        <f t="shared" si="65"/>
        <v>1.1423036983815185E-32</v>
      </c>
      <c r="AS41" s="48">
        <f t="shared" si="66"/>
        <v>1.4191323485089156E-35</v>
      </c>
      <c r="AT41" s="48">
        <f t="shared" si="67"/>
        <v>1.4875712661173569E-38</v>
      </c>
      <c r="AU41" s="48">
        <f t="shared" si="68"/>
        <v>1.3045213793857116E-41</v>
      </c>
      <c r="AV41" s="48">
        <f t="shared" si="69"/>
        <v>9.4538583394421998E-45</v>
      </c>
      <c r="AW41" s="48">
        <f t="shared" si="70"/>
        <v>5.5633847311170596E-48</v>
      </c>
      <c r="AY41" s="48"/>
      <c r="BA41" s="165">
        <v>22</v>
      </c>
      <c r="BB41" s="166" cm="1">
        <f t="array" ref="BB41">IF(BA41&gt;$BB$19,0,MMULT(_xlfn.ANCHORARRAY(BB40),$BB$8:$BK$17))</f>
        <v>0</v>
      </c>
      <c r="BC41" s="166" cm="1">
        <f t="array" ref="BC41">IF(BA41&gt;$BC$19,0,MMULT(BC40:BK40,$BC$9:$BK$17))</f>
        <v>0</v>
      </c>
      <c r="BD41" s="166" cm="1">
        <f t="array" ref="BD41:BK41">IF(BA41&gt;$BD$19,0,MMULT(BD40:BK40,$BD$10:$BK$17))</f>
        <v>1.3758056930960082E-3</v>
      </c>
      <c r="BE41" s="166">
        <v>3.9652518154623279E-5</v>
      </c>
      <c r="BF41" s="166">
        <v>6.5855830145220365E-7</v>
      </c>
      <c r="BG41" s="166">
        <v>7.8681953055732608E-9</v>
      </c>
      <c r="BH41" s="166">
        <v>7.241578967000942E-11</v>
      </c>
      <c r="BI41" s="166">
        <v>5.3217673498582895E-13</v>
      </c>
      <c r="BJ41" s="166">
        <v>3.1931276133339837E-15</v>
      </c>
      <c r="BK41" s="166">
        <v>1.5929315310107312E-17</v>
      </c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  <c r="FV41" s="48"/>
    </row>
    <row r="42" spans="2:178" ht="17.25" thickBot="1">
      <c r="B42" s="112" t="s">
        <v>190</v>
      </c>
      <c r="C42" s="112">
        <f ca="1">C32*Summary!B28*$H10</f>
        <v>0</v>
      </c>
      <c r="D42" s="112">
        <f ca="1">D32*Summary!C28*$H10</f>
        <v>0.12941887159120219</v>
      </c>
      <c r="E42" s="112">
        <f ca="1">E32*Summary!D28*$H10</f>
        <v>0.2218085434261888</v>
      </c>
      <c r="F42" s="112">
        <f ca="1">F32*Summary!E28*$H10</f>
        <v>7.1269328837187548E-2</v>
      </c>
      <c r="I42" s="116"/>
      <c r="J42" s="76" t="s">
        <v>268</v>
      </c>
      <c r="K42" s="174">
        <f>K39*K40*K41</f>
        <v>12.130549754371886</v>
      </c>
      <c r="L42" s="12"/>
      <c r="M42" s="12"/>
      <c r="N42" s="12"/>
      <c r="O42" s="12"/>
      <c r="P42" s="12"/>
      <c r="Q42" s="1"/>
      <c r="R42" s="53" t="s">
        <v>140</v>
      </c>
      <c r="S42" s="8" t="s">
        <v>140</v>
      </c>
      <c r="T42" s="8" t="s">
        <v>179</v>
      </c>
      <c r="U42" s="8" t="s">
        <v>179</v>
      </c>
      <c r="V42" s="6" t="s">
        <v>74</v>
      </c>
      <c r="W42" s="55">
        <f>Summary!B32</f>
        <v>0</v>
      </c>
      <c r="X42" s="55">
        <f>$L$20*$M$20*(N$19-N20)*$O$19*$P$19</f>
        <v>4161600</v>
      </c>
      <c r="Y42" s="73">
        <f t="shared" si="52"/>
        <v>0</v>
      </c>
      <c r="Z42" s="54">
        <f>IF(W42&lt;&gt;"--",Y42/$W$1/Summary!$A$9,"--")</f>
        <v>0</v>
      </c>
      <c r="AA42" s="54">
        <f t="shared" si="2"/>
        <v>3.769289338188178E-4</v>
      </c>
      <c r="AC42" s="112">
        <v>25</v>
      </c>
      <c r="AD42" s="12">
        <v>0</v>
      </c>
      <c r="AE42" s="12">
        <v>0</v>
      </c>
      <c r="AF42" s="48">
        <f t="shared" si="53"/>
        <v>4.8063866847954242E-4</v>
      </c>
      <c r="AG42" s="48">
        <f t="shared" si="54"/>
        <v>1.0779000482480913E-5</v>
      </c>
      <c r="AH42" s="48">
        <f t="shared" si="55"/>
        <v>1.2875123482228959E-7</v>
      </c>
      <c r="AI42" s="48">
        <f t="shared" si="56"/>
        <v>1.0742022862045694E-9</v>
      </c>
      <c r="AJ42" s="48">
        <f t="shared" si="57"/>
        <v>6.8789656303809032E-12</v>
      </c>
      <c r="AK42" s="48">
        <f t="shared" si="58"/>
        <v>3.5329179673935858E-14</v>
      </c>
      <c r="AL42" s="48">
        <f t="shared" si="59"/>
        <v>1.4924845777829064E-16</v>
      </c>
      <c r="AM42" s="48">
        <f t="shared" si="60"/>
        <v>5.2719948023871041E-19</v>
      </c>
      <c r="AN42" s="48">
        <f t="shared" si="61"/>
        <v>1.5743214314727276E-21</v>
      </c>
      <c r="AO42" s="48">
        <f t="shared" si="62"/>
        <v>4.0030451545092385E-24</v>
      </c>
      <c r="AP42" s="48">
        <f t="shared" si="63"/>
        <v>8.7049172739457602E-27</v>
      </c>
      <c r="AQ42" s="48">
        <f t="shared" si="64"/>
        <v>1.6222815681845676E-29</v>
      </c>
      <c r="AR42" s="48">
        <f t="shared" si="65"/>
        <v>2.5913084201151633E-32</v>
      </c>
      <c r="AS42" s="48">
        <f t="shared" si="66"/>
        <v>3.5412306576296077E-35</v>
      </c>
      <c r="AT42" s="48">
        <f t="shared" si="67"/>
        <v>4.1244564289881462E-38</v>
      </c>
      <c r="AU42" s="48">
        <f t="shared" si="68"/>
        <v>4.0690465906238727E-41</v>
      </c>
      <c r="AV42" s="48">
        <f t="shared" si="69"/>
        <v>3.3700977584339523E-44</v>
      </c>
      <c r="AW42" s="48">
        <f t="shared" si="70"/>
        <v>2.3137652404123547E-47</v>
      </c>
      <c r="AY42" s="48"/>
      <c r="BA42" s="165">
        <v>23</v>
      </c>
      <c r="BB42" s="166" cm="1">
        <f t="array" ref="BB42">IF(BA42&gt;$BB$19,0,MMULT(_xlfn.ANCHORARRAY(BB41),$BB$8:$BK$17))</f>
        <v>0</v>
      </c>
      <c r="BC42" s="166" cm="1">
        <f t="array" ref="BC42">IF(BA42&gt;$BC$19,0,MMULT(BC41:BK41,$BC$9:$BK$17))</f>
        <v>0</v>
      </c>
      <c r="BD42" s="166" cm="1">
        <f t="array" ref="BD42:BK42">IF(BA42&gt;$BD$19,0,MMULT(BD41:BK41,$BD$10:$BK$17))</f>
        <v>1.371430630991963E-3</v>
      </c>
      <c r="BE42" s="166">
        <v>4.390148525093683E-5</v>
      </c>
      <c r="BF42" s="166">
        <v>7.8255909378528613E-7</v>
      </c>
      <c r="BG42" s="166">
        <v>9.9373898431195192E-9</v>
      </c>
      <c r="BH42" s="166">
        <v>9.7206368530581449E-11</v>
      </c>
      <c r="BI42" s="166">
        <v>7.6076662411920115E-13</v>
      </c>
      <c r="BJ42" s="166">
        <v>4.8752954847784967E-15</v>
      </c>
      <c r="BK42" s="166">
        <v>2.6083461120509255E-17</v>
      </c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  <c r="FV42" s="48"/>
    </row>
    <row r="43" spans="2:178" ht="15.75" customHeight="1" thickBot="1">
      <c r="B43" s="112" t="s">
        <v>191</v>
      </c>
      <c r="C43" s="112">
        <f ca="1">C33*Summary!B29*$H11</f>
        <v>0</v>
      </c>
      <c r="D43" s="112">
        <f ca="1">D33*Summary!C29*$H11</f>
        <v>9.6457968470860397E-2</v>
      </c>
      <c r="E43" s="112">
        <f ca="1">E33*Summary!D29*$H11</f>
        <v>0.10047705049047961</v>
      </c>
      <c r="F43" s="112">
        <f ca="1">F33*Summary!E29*$H11</f>
        <v>3.3492350163493202E-2</v>
      </c>
      <c r="I43" s="116"/>
      <c r="J43" s="76" t="s">
        <v>269</v>
      </c>
      <c r="K43" s="174">
        <f>AD6</f>
        <v>1.3178884561207166E-2</v>
      </c>
      <c r="L43" s="12"/>
      <c r="M43" s="12"/>
      <c r="N43" s="12"/>
      <c r="O43" s="12"/>
      <c r="P43" s="12"/>
      <c r="Q43" s="1"/>
      <c r="R43" s="183" t="s">
        <v>73</v>
      </c>
      <c r="S43" s="184"/>
      <c r="T43" s="184"/>
      <c r="U43" s="184"/>
      <c r="V43" s="185"/>
      <c r="W43" s="59">
        <v>200</v>
      </c>
      <c r="X43" s="59">
        <f>L33*M33*N33*O33*P33</f>
        <v>7776</v>
      </c>
      <c r="Y43" s="58">
        <f>IF(W43 &lt;&gt; "--", W43*X43, "--")</f>
        <v>1555200</v>
      </c>
      <c r="Z43" s="57">
        <f>IF(W43&lt;&gt;"--",Y43/$W$1/Summary!$A$9,"--")</f>
        <v>1.4085925554474852E-4</v>
      </c>
      <c r="AA43" s="57">
        <f t="shared" si="2"/>
        <v>7.0429627772374256E-7</v>
      </c>
      <c r="AB43" s="48">
        <f>SUM(AA43:AA45)</f>
        <v>1.8600464694684042E-3</v>
      </c>
      <c r="AC43" s="112">
        <v>26</v>
      </c>
      <c r="AD43" s="12">
        <v>0</v>
      </c>
      <c r="AE43" s="12">
        <v>0</v>
      </c>
      <c r="AF43" s="48">
        <f t="shared" si="53"/>
        <v>4.7974465822114707E-4</v>
      </c>
      <c r="AG43" s="48">
        <f t="shared" si="54"/>
        <v>1.1652961299084444E-5</v>
      </c>
      <c r="AH43" s="48">
        <f t="shared" si="55"/>
        <v>1.4856119333435555E-7</v>
      </c>
      <c r="AI43" s="48">
        <f t="shared" si="56"/>
        <v>1.3116874998055169E-9</v>
      </c>
      <c r="AJ43" s="48">
        <f t="shared" si="57"/>
        <v>8.8642366045962164E-12</v>
      </c>
      <c r="AK43" s="48">
        <f t="shared" si="58"/>
        <v>4.8058661492398634E-14</v>
      </c>
      <c r="AL43" s="48">
        <f t="shared" si="59"/>
        <v>2.1468476463304584E-16</v>
      </c>
      <c r="AM43" s="48">
        <f t="shared" si="60"/>
        <v>8.0382793167090055E-19</v>
      </c>
      <c r="AN43" s="48">
        <f t="shared" si="61"/>
        <v>2.5520086523758995E-21</v>
      </c>
      <c r="AO43" s="48">
        <f t="shared" si="62"/>
        <v>6.9239103249217627E-24</v>
      </c>
      <c r="AP43" s="48">
        <f t="shared" si="63"/>
        <v>1.6134575730070856E-26</v>
      </c>
      <c r="AQ43" s="48">
        <f t="shared" si="64"/>
        <v>3.2384191133229164E-29</v>
      </c>
      <c r="AR43" s="48">
        <f t="shared" si="65"/>
        <v>5.6040075694223956E-32</v>
      </c>
      <c r="AS43" s="48">
        <f t="shared" si="66"/>
        <v>8.3545978821862682E-35</v>
      </c>
      <c r="AT43" s="48">
        <f t="shared" si="67"/>
        <v>1.0703638330666156E-37</v>
      </c>
      <c r="AU43" s="48">
        <f t="shared" si="68"/>
        <v>1.1733158594094543E-40</v>
      </c>
      <c r="AV43" s="48">
        <f t="shared" si="69"/>
        <v>1.0932444964988995E-43</v>
      </c>
      <c r="AW43" s="48">
        <f t="shared" si="70"/>
        <v>8.5779999668842029E-47</v>
      </c>
      <c r="AY43" s="48"/>
      <c r="BA43" s="165">
        <v>24</v>
      </c>
      <c r="BB43" s="166" cm="1">
        <f t="array" ref="BB43">IF(BA43&gt;$BB$19,0,MMULT(_xlfn.ANCHORARRAY(BB42),$BB$8:$BK$17))</f>
        <v>0</v>
      </c>
      <c r="BC43" s="166" cm="1">
        <f t="array" ref="BC43">IF(BA43&gt;$BC$19,0,MMULT(BC42:BK42,$BC$9:$BK$17))</f>
        <v>0</v>
      </c>
      <c r="BD43" s="166" cm="1">
        <f t="array" ref="BD43:BK43">IF(BA43&gt;$BD$19,0,MMULT(BD42:BK42,$BD$10:$BK$17))</f>
        <v>1.3670694815854085E-3</v>
      </c>
      <c r="BE43" s="166">
        <v>4.8123027934393242E-5</v>
      </c>
      <c r="BF43" s="166">
        <v>9.1967727896502634E-7</v>
      </c>
      <c r="BG43" s="166">
        <v>1.2394326861655578E-8</v>
      </c>
      <c r="BH43" s="166">
        <v>1.2849815197977387E-10</v>
      </c>
      <c r="BI43" s="166">
        <v>1.0674636381817473E-12</v>
      </c>
      <c r="BJ43" s="166">
        <v>7.2790299098359306E-15</v>
      </c>
      <c r="BK43" s="166">
        <v>4.1586900762104683E-17</v>
      </c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  <c r="FV43" s="48"/>
    </row>
    <row r="44" spans="2:178" ht="15.75" customHeight="1" thickBot="1">
      <c r="B44" s="112" t="s">
        <v>192</v>
      </c>
      <c r="C44" s="112">
        <f ca="1">C34*Summary!B30*$H12</f>
        <v>0</v>
      </c>
      <c r="D44" s="112">
        <f ca="1">D34*Summary!C30*$H12</f>
        <v>0.16006510882250205</v>
      </c>
      <c r="E44" s="112">
        <f ca="1">E34*Summary!D30*$H12</f>
        <v>0.21827060293977557</v>
      </c>
      <c r="F44" s="112">
        <f ca="1">F34*Summary!E30*$H12</f>
        <v>9.524535401008391E-2</v>
      </c>
      <c r="J44" s="76" t="s">
        <v>270</v>
      </c>
      <c r="K44" s="174">
        <f>K42*K43</f>
        <v>0.15986711487684702</v>
      </c>
      <c r="L44" s="12"/>
      <c r="M44" s="12"/>
      <c r="N44" s="12"/>
      <c r="O44" s="12"/>
      <c r="P44" s="12"/>
      <c r="Q44" s="1"/>
      <c r="R44" s="186" t="s">
        <v>72</v>
      </c>
      <c r="S44" s="197"/>
      <c r="T44" s="197"/>
      <c r="U44" s="197"/>
      <c r="V44" s="198"/>
      <c r="W44" s="56">
        <v>20</v>
      </c>
      <c r="X44" s="56">
        <f>(L19-L33)*M33*N33*O33*P33
+L33*(M19-M33)*N33*O33*P33
+L33*M33*(N19-N33)*O33*P33
+L33*M33*N33*(O19-O33)*P33
+L33*M33*N33*O33*(P19-P33)</f>
        <v>622080</v>
      </c>
      <c r="Y44" s="55">
        <f>IF(W44 &lt;&gt; "--", W44*X44, "--")</f>
        <v>12441600</v>
      </c>
      <c r="Z44" s="54">
        <f>IF(W44&lt;&gt;"--",Y44/$W$1/Summary!$A$9,"--")</f>
        <v>1.1268740443579881E-3</v>
      </c>
      <c r="AA44" s="54">
        <f t="shared" si="2"/>
        <v>5.6343702217899408E-5</v>
      </c>
      <c r="AB44" s="48">
        <f>1-AB43</f>
        <v>0.99813995353053164</v>
      </c>
      <c r="AC44" s="112">
        <v>27</v>
      </c>
      <c r="AD44" s="12">
        <v>0</v>
      </c>
      <c r="AE44" s="12">
        <v>0</v>
      </c>
      <c r="AF44" s="48">
        <f t="shared" si="53"/>
        <v>4.7885231086337653E-4</v>
      </c>
      <c r="AG44" s="48">
        <f t="shared" si="54"/>
        <v>1.2523633607331802E-5</v>
      </c>
      <c r="AH44" s="48">
        <f t="shared" si="55"/>
        <v>1.6995991213440795E-7</v>
      </c>
      <c r="AI44" s="48">
        <f t="shared" si="56"/>
        <v>1.5855784232640388E-9</v>
      </c>
      <c r="AJ44" s="48">
        <f t="shared" si="57"/>
        <v>1.1287548415654394E-11</v>
      </c>
      <c r="AK44" s="48">
        <f t="shared" si="58"/>
        <v>6.4457162149674105E-14</v>
      </c>
      <c r="AL44" s="48">
        <f t="shared" si="59"/>
        <v>3.0367678463085473E-16</v>
      </c>
      <c r="AM44" s="48">
        <f t="shared" si="60"/>
        <v>1.2016564128688882E-18</v>
      </c>
      <c r="AN44" s="48">
        <f t="shared" si="61"/>
        <v>4.042419104056543E-21</v>
      </c>
      <c r="AO44" s="48">
        <f t="shared" si="62"/>
        <v>1.1657886213871589E-23</v>
      </c>
      <c r="AP44" s="48">
        <f t="shared" si="63"/>
        <v>2.8983359624234328E-26</v>
      </c>
      <c r="AQ44" s="48">
        <f t="shared" si="64"/>
        <v>6.2335015655934107E-29</v>
      </c>
      <c r="AR44" s="48">
        <f t="shared" si="65"/>
        <v>1.1617193893323309E-31</v>
      </c>
      <c r="AS44" s="48">
        <f t="shared" si="66"/>
        <v>1.876277243627002E-34</v>
      </c>
      <c r="AT44" s="48">
        <f t="shared" si="67"/>
        <v>2.6223669360567513E-37</v>
      </c>
      <c r="AU44" s="48">
        <f t="shared" si="68"/>
        <v>3.1620599061298153E-40</v>
      </c>
      <c r="AV44" s="48">
        <f t="shared" si="69"/>
        <v>3.2736330327987629E-43</v>
      </c>
      <c r="AW44" s="48">
        <f t="shared" si="70"/>
        <v>2.8896900148116116E-46</v>
      </c>
      <c r="AY44" s="48"/>
      <c r="BA44" s="165">
        <v>25</v>
      </c>
      <c r="BB44" s="166" cm="1">
        <f t="array" ref="BB44">IF(BA44&gt;$BB$19,0,MMULT(_xlfn.ANCHORARRAY(BB43),$BB$8:$BK$17))</f>
        <v>0</v>
      </c>
      <c r="BC44" s="166" cm="1">
        <f t="array" ref="BC44">IF(BA44&gt;$BC$19,0,MMULT(BC43:BK43,$BC$9:$BK$17))</f>
        <v>0</v>
      </c>
      <c r="BD44" s="166" cm="1">
        <f t="array" ref="BD44:BK44">IF(BA44&gt;$BD$19,0,MMULT(BD43:BK43,$BD$10:$BK$17))</f>
        <v>1.3627222006339669E-3</v>
      </c>
      <c r="BE44" s="166">
        <v>5.2317277657003421E-5</v>
      </c>
      <c r="BF44" s="166">
        <v>1.0697839340492862E-6</v>
      </c>
      <c r="BG44" s="166">
        <v>1.5279486649344262E-8</v>
      </c>
      <c r="BH44" s="166">
        <v>1.6750348727654245E-10</v>
      </c>
      <c r="BI44" s="166">
        <v>1.4726932271080053E-12</v>
      </c>
      <c r="BJ44" s="166">
        <v>1.0650416964140568E-14</v>
      </c>
      <c r="BK44" s="166">
        <v>6.4734215875382651E-17</v>
      </c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  <c r="FV44" s="48"/>
    </row>
    <row r="45" spans="2:178" ht="16.5" customHeight="1" thickBot="1">
      <c r="B45" s="112" t="s">
        <v>193</v>
      </c>
      <c r="C45" s="112">
        <f ca="1">C35*Summary!B31*$H13</f>
        <v>0</v>
      </c>
      <c r="D45" s="112">
        <f ca="1">D35*Summary!C31*$H13</f>
        <v>0.2161281690691387</v>
      </c>
      <c r="E45" s="112">
        <f ca="1">E35*Summary!D31*$H13</f>
        <v>0.34553341166613527</v>
      </c>
      <c r="F45" s="112">
        <f ca="1">F35*Summary!E31*$H13</f>
        <v>0.17670358207536596</v>
      </c>
      <c r="J45" s="12"/>
      <c r="K45" s="12"/>
      <c r="P45" s="12"/>
      <c r="Q45" s="1"/>
      <c r="R45" s="189" t="s">
        <v>71</v>
      </c>
      <c r="S45" s="199"/>
      <c r="T45" s="199"/>
      <c r="U45" s="199"/>
      <c r="V45" s="200"/>
      <c r="W45" s="53">
        <v>2</v>
      </c>
      <c r="X45" s="53">
        <f>(L19-L33)*(M19-M33)*N33*O33*P33
+(L19-L33)*M33*(N19-N33)*O33*P33
+(L19-L33)*M33*N33*(O19-O33)*P33
+(L19-L33)*M33*N33*O33*(P19-P33)
+L33*(M19-M33)*(N19-N33)*O33*P33
+L33*(M19-M33)*N33*(O19-O33)*P33
+L33*(M19-M33)*N33*O33*(P19-P33)
+L33*M33*(N19-N33)*(O19-O33)*P33
+L33*M33*(N19-N33)*O33*(P19-P33)
+L33*M33*N33*(O19-O33)*(P19-P33)</f>
        <v>19906560</v>
      </c>
      <c r="Y45" s="52">
        <f>IF(W45 &lt;&gt; "--", W45*X45, "--")</f>
        <v>39813120</v>
      </c>
      <c r="Z45" s="51">
        <f>IF(W45&lt;&gt;"--",Y45/$W$1/Summary!$A$9,"--")</f>
        <v>3.6059969419455621E-3</v>
      </c>
      <c r="AA45" s="51">
        <f>IF(W45&lt;&gt;"--",X45/$W$1,"--")</f>
        <v>1.8029984709727811E-3</v>
      </c>
      <c r="AC45" s="112">
        <v>28</v>
      </c>
      <c r="AD45" s="12">
        <v>0</v>
      </c>
      <c r="AE45" s="12">
        <v>0</v>
      </c>
      <c r="AF45" s="48">
        <f t="shared" si="53"/>
        <v>4.7796162331315836E-4</v>
      </c>
      <c r="AG45" s="48">
        <f t="shared" si="54"/>
        <v>1.3391026617073779E-5</v>
      </c>
      <c r="AH45" s="48">
        <f t="shared" si="55"/>
        <v>1.9293831927612456E-7</v>
      </c>
      <c r="AI45" s="48">
        <f t="shared" si="56"/>
        <v>1.898762508232547E-9</v>
      </c>
      <c r="AJ45" s="48">
        <f t="shared" si="57"/>
        <v>1.4215802599332456E-11</v>
      </c>
      <c r="AK45" s="48">
        <f t="shared" si="58"/>
        <v>8.5332633412277289E-14</v>
      </c>
      <c r="AL45" s="48">
        <f t="shared" si="59"/>
        <v>4.2300524858819641E-16</v>
      </c>
      <c r="AM45" s="48">
        <f t="shared" si="60"/>
        <v>1.7642742072127559E-18</v>
      </c>
      <c r="AN45" s="48">
        <f t="shared" si="61"/>
        <v>6.2700367849447736E-21</v>
      </c>
      <c r="AO45" s="48">
        <f t="shared" si="62"/>
        <v>1.9155289386390017E-23</v>
      </c>
      <c r="AP45" s="48">
        <f t="shared" si="63"/>
        <v>5.0613659322068171E-26</v>
      </c>
      <c r="AQ45" s="48">
        <f t="shared" si="64"/>
        <v>1.1612946537252919E-28</v>
      </c>
      <c r="AR45" s="48">
        <f t="shared" si="65"/>
        <v>2.3190187952344694E-31</v>
      </c>
      <c r="AS45" s="48">
        <f t="shared" si="66"/>
        <v>4.0336393294048424E-34</v>
      </c>
      <c r="AT45" s="48">
        <f t="shared" si="67"/>
        <v>6.1074520744480024E-37</v>
      </c>
      <c r="AU45" s="48">
        <f t="shared" si="68"/>
        <v>8.033902688828209E-40</v>
      </c>
      <c r="AV45" s="48">
        <f t="shared" si="69"/>
        <v>9.149122287878127E-43</v>
      </c>
      <c r="AW45" s="48">
        <f t="shared" si="70"/>
        <v>8.9734246220941859E-46</v>
      </c>
      <c r="AY45" s="48"/>
      <c r="BA45" s="165">
        <v>26</v>
      </c>
      <c r="BB45" s="166" cm="1">
        <f t="array" ref="BB45">IF(BA45&gt;$BB$19,0,MMULT(_xlfn.ANCHORARRAY(BB44),$BB$8:$BK$17))</f>
        <v>0</v>
      </c>
      <c r="BC45" s="166" cm="1">
        <f t="array" ref="BC45">IF(BA45&gt;$BC$19,0,MMULT(BC44:BK44,$BC$9:$BK$17))</f>
        <v>0</v>
      </c>
      <c r="BD45" s="166" cm="1">
        <f t="array" ref="BD45:BK45">IF(BA45&gt;$BD$19,0,MMULT(BD44:BK44,$BD$10:$BK$17))</f>
        <v>1.358388744035951E-3</v>
      </c>
      <c r="BE45" s="166">
        <v>5.6484365312070114E-5</v>
      </c>
      <c r="BF45" s="166">
        <v>1.2327509640882783E-6</v>
      </c>
      <c r="BG45" s="166">
        <v>1.8632810792076035E-8</v>
      </c>
      <c r="BH45" s="166">
        <v>2.1555959373191719E-10</v>
      </c>
      <c r="BI45" s="166">
        <v>2.0006711521852004E-12</v>
      </c>
      <c r="BJ45" s="166">
        <v>1.5299713100398002E-14</v>
      </c>
      <c r="BK45" s="166">
        <v>9.8602541821349238E-17</v>
      </c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  <c r="FV45" s="48"/>
    </row>
    <row r="46" spans="2:178" ht="16.5">
      <c r="J46" s="12"/>
      <c r="K46" s="12"/>
      <c r="P46" s="12"/>
      <c r="Q46" s="1"/>
      <c r="R46" s="1"/>
      <c r="S46" s="1"/>
      <c r="T46" s="1"/>
      <c r="U46" s="1"/>
      <c r="V46" s="1"/>
      <c r="W46" s="12"/>
      <c r="X46" s="12"/>
      <c r="Y46" s="12"/>
      <c r="Z46" s="49"/>
      <c r="AA46" s="48"/>
      <c r="AC46" s="112">
        <v>29</v>
      </c>
      <c r="AD46" s="12">
        <v>0</v>
      </c>
      <c r="AE46" s="12">
        <v>0</v>
      </c>
      <c r="AF46" s="48">
        <f t="shared" si="53"/>
        <v>4.7707259248317335E-4</v>
      </c>
      <c r="AG46" s="48">
        <f t="shared" si="54"/>
        <v>1.4255149515277161E-5</v>
      </c>
      <c r="AH46" s="48">
        <f t="shared" si="55"/>
        <v>2.1748737681817536E-7</v>
      </c>
      <c r="AI46" s="48">
        <f t="shared" si="56"/>
        <v>2.2541049613274732E-9</v>
      </c>
      <c r="AJ46" s="48">
        <f t="shared" si="57"/>
        <v>1.772114704569383E-11</v>
      </c>
      <c r="AK46" s="48">
        <f t="shared" si="58"/>
        <v>1.1161596418431643E-13</v>
      </c>
      <c r="AL46" s="48">
        <f t="shared" si="59"/>
        <v>5.8094110267794131E-16</v>
      </c>
      <c r="AM46" s="48">
        <f t="shared" si="60"/>
        <v>2.5478019944055354E-18</v>
      </c>
      <c r="AN46" s="48">
        <f t="shared" si="61"/>
        <v>9.5400062354597547E-21</v>
      </c>
      <c r="AO46" s="48">
        <f t="shared" si="62"/>
        <v>3.0782219443268765E-23</v>
      </c>
      <c r="AP46" s="48">
        <f t="shared" si="63"/>
        <v>8.6149243958539639E-26</v>
      </c>
      <c r="AQ46" s="48">
        <f t="shared" si="64"/>
        <v>2.1005721749935124E-28</v>
      </c>
      <c r="AR46" s="48">
        <f t="shared" si="65"/>
        <v>4.4747673331860247E-31</v>
      </c>
      <c r="AS46" s="48">
        <f t="shared" si="66"/>
        <v>8.33961929551782E-34</v>
      </c>
      <c r="AT46" s="48">
        <f t="shared" si="67"/>
        <v>1.3598848523547857E-36</v>
      </c>
      <c r="AU46" s="48">
        <f t="shared" si="68"/>
        <v>1.9379103925020291E-39</v>
      </c>
      <c r="AV46" s="48">
        <f t="shared" si="69"/>
        <v>2.4075536827675452E-42</v>
      </c>
      <c r="AW46" s="48">
        <f t="shared" si="70"/>
        <v>2.5974526245609218E-45</v>
      </c>
      <c r="AY46" s="48"/>
      <c r="BA46" s="165">
        <v>27</v>
      </c>
      <c r="BB46" s="166" cm="1">
        <f t="array" ref="BB46">IF(BA46&gt;$BB$19,0,MMULT(_xlfn.ANCHORARRAY(BB45),$BB$8:$BK$17))</f>
        <v>0</v>
      </c>
      <c r="BC46" s="166" cm="1">
        <f t="array" ref="BC46">IF(BA46&gt;$BC$19,0,MMULT(BC45:BK45,$BC$9:$BK$17))</f>
        <v>0</v>
      </c>
      <c r="BD46" s="166" cm="1">
        <f t="array" ref="BD46:BK46">IF(BA46&gt;$BD$19,0,MMULT(BD45:BK45,$BD$10:$BK$17))</f>
        <v>1.3540690678299167E-3</v>
      </c>
      <c r="BE46" s="166">
        <v>6.0624421236412004E-5</v>
      </c>
      <c r="BF46" s="166">
        <v>1.4084510977148584E-6</v>
      </c>
      <c r="BG46" s="166">
        <v>2.2493706519557908E-8</v>
      </c>
      <c r="BH46" s="166">
        <v>2.7412645254265076E-10</v>
      </c>
      <c r="BI46" s="166">
        <v>2.6797885259887399E-12</v>
      </c>
      <c r="BJ46" s="166">
        <v>2.1613194276687596E-14</v>
      </c>
      <c r="BK46" s="166">
        <v>1.4725562948061427E-16</v>
      </c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  <c r="FV46" s="48"/>
    </row>
    <row r="47" spans="2:178" ht="16.5">
      <c r="F47" s="112" t="s">
        <v>207</v>
      </c>
      <c r="J47" s="12"/>
      <c r="K47" s="12"/>
      <c r="L47" s="12"/>
      <c r="M47" s="12"/>
      <c r="N47" s="12"/>
      <c r="O47" s="12"/>
      <c r="P47" s="12"/>
      <c r="Q47" s="1"/>
      <c r="R47" s="1"/>
      <c r="S47" s="1"/>
      <c r="T47" s="1"/>
      <c r="U47" s="1"/>
      <c r="V47" s="1"/>
      <c r="W47" s="12"/>
      <c r="X47" s="12"/>
      <c r="Y47" s="66" t="s">
        <v>206</v>
      </c>
      <c r="Z47" s="47">
        <f>SUM(Z3:Z45)</f>
        <v>1.1904915891938583</v>
      </c>
      <c r="AC47" s="168">
        <v>30</v>
      </c>
      <c r="AD47" s="12">
        <v>0</v>
      </c>
      <c r="AE47" s="12">
        <v>0</v>
      </c>
      <c r="AF47" s="12">
        <v>0</v>
      </c>
      <c r="AG47" s="48">
        <f t="shared" ref="AG47:AG56" si="71">AF46*$AB$43+AG46*$AB$44</f>
        <v>1.5116011466077993E-5</v>
      </c>
      <c r="AH47" s="48">
        <f t="shared" ref="AH47:AH56" si="72">AG46*$AB$43+AH46*$AB$44</f>
        <v>2.4359808071840629E-7</v>
      </c>
      <c r="AI47" s="48">
        <f t="shared" ref="AI47:AI56" si="73">AH46*$AB$43+AI46*$AB$44</f>
        <v>2.6544488487569363E-9</v>
      </c>
      <c r="AJ47" s="48">
        <f t="shared" ref="AJ47:AJ56" si="74">AI46*$AB$43+AJ46*$AB$44</f>
        <v>2.1880924863824937E-11</v>
      </c>
      <c r="AK47" s="48">
        <f t="shared" ref="AK47:AK56" si="75">AJ46*$AB$43+AK46*$AB$44</f>
        <v>1.4437051030147234E-13</v>
      </c>
      <c r="AL47" s="48">
        <f t="shared" ref="AL47:AL56" si="76">AK46*$AB$43+AL46*$AB$44</f>
        <v>7.8747140534828583E-16</v>
      </c>
      <c r="AM47" s="48">
        <f t="shared" ref="AM47:AM56" si="77">AL46*$AB$43+AM46*$AB$44</f>
        <v>3.6236404113061236E-18</v>
      </c>
      <c r="AN47" s="48">
        <f t="shared" ref="AN47:AN56" si="78">AM46*$AB$43+AN46*$AB$44</f>
        <v>1.4261291485141357E-20</v>
      </c>
      <c r="AO47" s="48">
        <f t="shared" ref="AO47:AO56" si="79">AN46*$AB$43+AO46*$AB$44</f>
        <v>4.8469818001644388E-23</v>
      </c>
      <c r="AP47" s="48">
        <f t="shared" ref="AP47:AP56" si="80">AO46*$AB$43+AP46*$AB$44</f>
        <v>1.4324536095932094E-25</v>
      </c>
      <c r="AQ47" s="48">
        <f t="shared" ref="AQ47:AQ56" si="81">AP46*$AB$43+AQ46*$AB$44</f>
        <v>3.6990809838600911E-28</v>
      </c>
      <c r="AR47" s="48">
        <f t="shared" ref="AR47:AR56" si="82">AQ46*$AB$43+AR46*$AB$44</f>
        <v>8.3736059159664892E-31</v>
      </c>
      <c r="AS47" s="48">
        <f t="shared" ref="AS47:AS56" si="83">AR46*$AB$43+AS46*$AB$44</f>
        <v>1.6647382395875693E-33</v>
      </c>
      <c r="AT47" s="48">
        <f t="shared" ref="AT47:AT56" si="84">AS46*$AB$43+AT46*$AB$44</f>
        <v>2.9085633460701299E-36</v>
      </c>
      <c r="AU47" s="48">
        <f t="shared" ref="AU47:AU56" si="85">AT46*$AB$43+AU46*$AB$44</f>
        <v>4.4637548076243905E-39</v>
      </c>
      <c r="AV47" s="48">
        <f t="shared" ref="AV47:AV56" si="86">AU46*$AB$43+AV46*$AB$44</f>
        <v>6.0076789047593874E-42</v>
      </c>
      <c r="AW47" s="48">
        <f t="shared" ref="AW47:AW56" si="87">AV46*$AB$43+AW46*$AB$44</f>
        <v>7.0707829696644235E-45</v>
      </c>
      <c r="AY47" s="48">
        <f>SUM(AD47:AW47)</f>
        <v>1.5362286021731642E-5</v>
      </c>
      <c r="BA47" s="165">
        <v>28</v>
      </c>
      <c r="BB47" s="166" cm="1">
        <f t="array" ref="BB47">IF(BA47&gt;$BB$19,0,MMULT(_xlfn.ANCHORARRAY(BB46),$BB$8:$BK$17))</f>
        <v>0</v>
      </c>
      <c r="BC47" s="166" cm="1">
        <f t="array" ref="BC47">IF(BA47&gt;$BC$19,0,MMULT(BC46:BK46,$BC$9:$BK$17))</f>
        <v>0</v>
      </c>
      <c r="BD47" s="166" cm="1">
        <f t="array" ref="BD47:BK47">IF(BA47&gt;$BD$19,0,MMULT(BD46:BK46,$BD$10:$BK$17))</f>
        <v>1.3497631281942175E-3</v>
      </c>
      <c r="BE47" s="166">
        <v>6.4737575212579296E-5</v>
      </c>
      <c r="BF47" s="166">
        <v>1.5967578827559132E-6</v>
      </c>
      <c r="BG47" s="166">
        <v>2.6901051023558908E-8</v>
      </c>
      <c r="BH47" s="166">
        <v>3.4478471715575839E-10</v>
      </c>
      <c r="BI47" s="166">
        <v>3.5429889175617143E-12</v>
      </c>
      <c r="BJ47" s="166">
        <v>3.006619183153182E-14</v>
      </c>
      <c r="BK47" s="166">
        <v>2.1598558728047997E-16</v>
      </c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  <c r="FV47" s="48"/>
    </row>
    <row r="48" spans="2:178" ht="16.5">
      <c r="F48" s="47">
        <v>0</v>
      </c>
      <c r="J48" s="12"/>
      <c r="K48" s="12"/>
      <c r="L48" s="12"/>
      <c r="M48" s="12"/>
      <c r="N48" s="12"/>
      <c r="O48" s="12"/>
      <c r="P48" s="12"/>
      <c r="Q48" s="1"/>
      <c r="V48" s="1"/>
      <c r="W48" s="12"/>
      <c r="X48" s="48"/>
      <c r="Y48" s="66" t="s">
        <v>92</v>
      </c>
      <c r="Z48" s="48">
        <f>SUM(AA3:AA42)</f>
        <v>0.14243752118884775</v>
      </c>
      <c r="AC48" s="112">
        <v>31</v>
      </c>
      <c r="AD48" s="12">
        <v>0</v>
      </c>
      <c r="AE48" s="12">
        <v>0</v>
      </c>
      <c r="AF48" s="12">
        <v>0</v>
      </c>
      <c r="AG48" s="48">
        <f t="shared" si="71"/>
        <v>1.5087894982318072E-5</v>
      </c>
      <c r="AH48" s="48">
        <f t="shared" si="72"/>
        <v>2.7126146072831907E-7</v>
      </c>
      <c r="AI48" s="48">
        <f t="shared" si="73"/>
        <v>3.1026152005569725E-9</v>
      </c>
      <c r="AJ48" s="48">
        <f t="shared" si="74"/>
        <v>2.6777623536298086E-11</v>
      </c>
      <c r="AK48" s="48">
        <f t="shared" si="75"/>
        <v>1.8480151148515172E-13</v>
      </c>
      <c r="AL48" s="48">
        <f t="shared" si="76"/>
        <v>1.0545425299225659E-15</v>
      </c>
      <c r="AM48" s="48">
        <f t="shared" si="77"/>
        <v>5.0816336790778525E-18</v>
      </c>
      <c r="AN48" s="48">
        <f t="shared" si="78"/>
        <v>2.0974904373937352E-20</v>
      </c>
      <c r="AO48" s="48">
        <f t="shared" si="79"/>
        <v>7.4906326764791645E-23</v>
      </c>
      <c r="AP48" s="48">
        <f t="shared" si="80"/>
        <v>2.3313503178113559E-25</v>
      </c>
      <c r="AQ48" s="48">
        <f t="shared" si="81"/>
        <v>6.3566308005369061E-28</v>
      </c>
      <c r="AR48" s="48">
        <f t="shared" si="82"/>
        <v>1.5238493144152448E-30</v>
      </c>
      <c r="AS48" s="48">
        <f t="shared" si="83"/>
        <v>3.2191713611737568E-33</v>
      </c>
      <c r="AT48" s="48">
        <f t="shared" si="84"/>
        <v>5.9996437682209518E-36</v>
      </c>
      <c r="AU48" s="48">
        <f t="shared" si="85"/>
        <v>9.8655149993368493E-39</v>
      </c>
      <c r="AV48" s="48">
        <f t="shared" si="86"/>
        <v>1.4299295713317253E-41</v>
      </c>
      <c r="AW48" s="48">
        <f t="shared" si="87"/>
        <v>1.8232192921262828E-44</v>
      </c>
      <c r="AY48" s="48"/>
      <c r="BA48" s="165">
        <v>29</v>
      </c>
      <c r="BB48" s="166" cm="1">
        <f t="array" ref="BB48">IF(BA48&gt;$BB$19,0,MMULT(_xlfn.ANCHORARRAY(BB47),$BB$8:$BK$17))</f>
        <v>0</v>
      </c>
      <c r="BC48" s="166" cm="1">
        <f t="array" ref="BC48">IF(BA48&gt;$BC$19,0,MMULT(BC47:BK47,$BC$9:$BK$17))</f>
        <v>0</v>
      </c>
      <c r="BD48" s="166" cm="1">
        <f t="array" ref="BD48:BK48">IF(BA48&gt;$BD$19,0,MMULT(BD47:BK47,$BD$10:$BK$17))</f>
        <v>1.3454708814465599E-3</v>
      </c>
      <c r="BE48" s="166">
        <v>6.8823956471060856E-5</v>
      </c>
      <c r="BF48" s="166">
        <v>1.797545681864749E-6</v>
      </c>
      <c r="BG48" s="166">
        <v>3.1893195748467732E-8</v>
      </c>
      <c r="BH48" s="166">
        <v>4.2923364401011935E-10</v>
      </c>
      <c r="BI48" s="166">
        <v>4.6281376133591659E-12</v>
      </c>
      <c r="BJ48" s="166">
        <v>4.123728609935366E-14</v>
      </c>
      <c r="BK48" s="166">
        <v>3.1159607730474997E-16</v>
      </c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  <c r="FV48" s="48"/>
    </row>
    <row r="49" spans="10:178" ht="16.5">
      <c r="J49" s="12"/>
      <c r="K49" s="12"/>
      <c r="L49" s="12"/>
      <c r="M49" s="12"/>
      <c r="N49" s="12"/>
      <c r="O49" s="12"/>
      <c r="P49" s="12"/>
      <c r="Q49" s="1"/>
      <c r="V49" s="12"/>
      <c r="W49" s="12"/>
      <c r="X49" s="48"/>
      <c r="Y49" s="66"/>
      <c r="Z49" s="12"/>
      <c r="AA49" s="12"/>
      <c r="AC49" s="112">
        <v>32</v>
      </c>
      <c r="AD49" s="12">
        <v>0</v>
      </c>
      <c r="AE49" s="12">
        <v>0</v>
      </c>
      <c r="AF49" s="12">
        <v>0</v>
      </c>
      <c r="AG49" s="48">
        <f t="shared" si="71"/>
        <v>1.5059830796524501E-5</v>
      </c>
      <c r="AH49" s="48">
        <f t="shared" si="72"/>
        <v>2.988210875995593E-7</v>
      </c>
      <c r="AI49" s="48">
        <f t="shared" si="73"/>
        <v>3.6014031144376093E-9</v>
      </c>
      <c r="AJ49" s="48">
        <f t="shared" si="74"/>
        <v>3.2498824362093645E-11</v>
      </c>
      <c r="AK49" s="48">
        <f t="shared" si="75"/>
        <v>2.3426539620560665E-13</v>
      </c>
      <c r="AL49" s="48">
        <f t="shared" si="76"/>
        <v>1.3963204308032603E-15</v>
      </c>
      <c r="AM49" s="48">
        <f t="shared" si="77"/>
        <v>7.0336797139807005E-18</v>
      </c>
      <c r="AN49" s="48">
        <f t="shared" si="78"/>
        <v>3.0387964861009672E-20</v>
      </c>
      <c r="AO49" s="48">
        <f t="shared" si="79"/>
        <v>1.1378129434433152E-22</v>
      </c>
      <c r="AP49" s="48">
        <f t="shared" si="80"/>
        <v>3.7203063842805906E-25</v>
      </c>
      <c r="AQ49" s="48">
        <f t="shared" si="81"/>
        <v>1.068122709959771E-27</v>
      </c>
      <c r="AR49" s="48">
        <f t="shared" si="82"/>
        <v>2.7033777517032438E-30</v>
      </c>
      <c r="AS49" s="48">
        <f t="shared" si="83"/>
        <v>6.0476140901287166E-33</v>
      </c>
      <c r="AT49" s="48">
        <f t="shared" si="84"/>
        <v>1.1976292476976847E-35</v>
      </c>
      <c r="AU49" s="48">
        <f t="shared" si="85"/>
        <v>2.1006780892140342E-38</v>
      </c>
      <c r="AV49" s="48">
        <f t="shared" si="86"/>
        <v>3.2623014702813906E-41</v>
      </c>
      <c r="AW49" s="48">
        <f t="shared" si="87"/>
        <v>4.4795634702629408E-44</v>
      </c>
      <c r="AY49" s="48"/>
      <c r="BA49" s="169">
        <v>30</v>
      </c>
      <c r="BB49" s="166" cm="1">
        <f t="array" ref="BB49">IF(BA49&gt;$BB$19,0,MMULT(_xlfn.ANCHORARRAY(BB48),$BB$8:$BK$17))</f>
        <v>0</v>
      </c>
      <c r="BC49" s="166" cm="1">
        <f t="array" ref="BC49">IF(BA49&gt;$BC$19,0,MMULT(BC48:BK48,$BC$9:$BK$17))</f>
        <v>0</v>
      </c>
      <c r="BD49" s="166" cm="1">
        <f t="array" ref="BD49:BK49">IF(BA49&gt;$BD$19,0,MMULT(BD48:BK48,$BD$10:$BK$17))</f>
        <v>1.3411922840435599E-3</v>
      </c>
      <c r="BE49" s="166">
        <v>7.2883693692482891E-5</v>
      </c>
      <c r="BF49" s="166">
        <v>2.01068966817439E-6</v>
      </c>
      <c r="BG49" s="166">
        <v>3.7507970654317438E-8</v>
      </c>
      <c r="BH49" s="166">
        <v>5.2928904350229337E-10</v>
      </c>
      <c r="BI49" s="166">
        <v>5.9783831237008462E-12</v>
      </c>
      <c r="BJ49" s="166">
        <v>5.5823629140039685E-14</v>
      </c>
      <c r="BK49" s="166">
        <v>4.4273064710069299E-16</v>
      </c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  <c r="FV49" s="48"/>
    </row>
    <row r="50" spans="10:178" ht="16.5">
      <c r="J50" s="12"/>
      <c r="K50" s="12"/>
      <c r="L50" s="12"/>
      <c r="M50" s="12"/>
      <c r="N50" s="12"/>
      <c r="O50" s="12"/>
      <c r="P50" s="12"/>
      <c r="Q50" s="1"/>
      <c r="Y50" s="66" t="s">
        <v>209</v>
      </c>
      <c r="Z50" s="117">
        <f>Z47+F48</f>
        <v>1.1904915891938583</v>
      </c>
      <c r="AC50" s="112">
        <v>33</v>
      </c>
      <c r="AD50" s="12">
        <v>0</v>
      </c>
      <c r="AE50" s="12">
        <v>0</v>
      </c>
      <c r="AF50" s="12">
        <v>0</v>
      </c>
      <c r="AG50" s="48">
        <f t="shared" si="71"/>
        <v>1.5031818811420634E-5</v>
      </c>
      <c r="AH50" s="48">
        <f t="shared" si="72"/>
        <v>3.2627725159443397E-7</v>
      </c>
      <c r="AI50" s="48">
        <f t="shared" si="73"/>
        <v>4.1505254462817358E-9</v>
      </c>
      <c r="AJ50" s="48">
        <f t="shared" si="74"/>
        <v>3.9137152186719251E-11</v>
      </c>
      <c r="AK50" s="48">
        <f t="shared" si="75"/>
        <v>2.9427897519906184E-13</v>
      </c>
      <c r="AL50" s="48">
        <f t="shared" si="76"/>
        <v>1.8294677330465537E-15</v>
      </c>
      <c r="AM50" s="48">
        <f t="shared" si="77"/>
        <v>9.6178176304235457E-18</v>
      </c>
      <c r="AN50" s="48">
        <f t="shared" si="78"/>
        <v>4.3414412953616959E-20</v>
      </c>
      <c r="AO50" s="48">
        <f t="shared" si="79"/>
        <v>1.7009268260354577E-22</v>
      </c>
      <c r="AP50" s="48">
        <f t="shared" si="80"/>
        <v>5.8297713898923603E-25</v>
      </c>
      <c r="AQ50" s="48">
        <f t="shared" si="81"/>
        <v>1.758130227626339E-27</v>
      </c>
      <c r="AR50" s="48">
        <f t="shared" si="82"/>
        <v>4.6851072190802452E-30</v>
      </c>
      <c r="AS50" s="48">
        <f t="shared" si="83"/>
        <v>1.1064773489586716E-32</v>
      </c>
      <c r="AT50" s="48">
        <f t="shared" si="84"/>
        <v>2.3202859253489021E-35</v>
      </c>
      <c r="AU50" s="48">
        <f t="shared" si="85"/>
        <v>4.3244167842628812E-38</v>
      </c>
      <c r="AV50" s="48">
        <f t="shared" si="86"/>
        <v>7.1635923012814498E-41</v>
      </c>
      <c r="AW50" s="48">
        <f t="shared" si="87"/>
        <v>1.0539263606183803E-43</v>
      </c>
      <c r="AY50" s="48"/>
      <c r="BA50" s="165">
        <v>31</v>
      </c>
      <c r="BB50" s="166" cm="1">
        <f t="array" ref="BB50">IF(BA50&gt;$BB$19,0,MMULT(_xlfn.ANCHORARRAY(BB49),$BB$8:$BK$17))</f>
        <v>0</v>
      </c>
      <c r="BC50" s="166" cm="1">
        <f t="array" ref="BC50">IF(BA50&gt;$BC$19,0,MMULT(BC49:BK49,$BC$9:$BK$17))</f>
        <v>0</v>
      </c>
      <c r="BD50" s="166" cm="1">
        <f t="array" ref="BD50">IF(BA50&gt;$BD$19,0,MMULT(BD49:BK49,$BD$10:$BK$17))</f>
        <v>0</v>
      </c>
      <c r="BE50" s="166" cm="1">
        <f t="array" ref="BE50:BK50">IF(BA50&gt;$BE$19,0,MMULT(BE49:BK49,$BE$11:$BK$17))</f>
        <v>7.2651923546540804E-5</v>
      </c>
      <c r="BF50" s="166">
        <v>2.236065820971688E-6</v>
      </c>
      <c r="BG50" s="166">
        <v>4.3782688452431196E-8</v>
      </c>
      <c r="BH50" s="166">
        <v>6.4688125102468408E-10</v>
      </c>
      <c r="BI50" s="166">
        <v>7.64251102370475E-12</v>
      </c>
      <c r="BJ50" s="166">
        <v>7.4657368332742818E-14</v>
      </c>
      <c r="BK50" s="166">
        <v>6.2024978776601702E-16</v>
      </c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  <c r="FV50" s="48"/>
    </row>
    <row r="51" spans="10:178" ht="16.5">
      <c r="J51" s="12"/>
      <c r="K51" s="12"/>
      <c r="L51" s="12"/>
      <c r="M51" s="12"/>
      <c r="N51" s="12"/>
      <c r="O51" s="12"/>
      <c r="P51" s="12"/>
      <c r="AC51" s="112">
        <v>34</v>
      </c>
      <c r="AD51" s="12">
        <v>0</v>
      </c>
      <c r="AE51" s="12">
        <v>0</v>
      </c>
      <c r="AF51" s="12">
        <v>0</v>
      </c>
      <c r="AG51" s="48">
        <f t="shared" si="71"/>
        <v>1.5003858929910763E-5</v>
      </c>
      <c r="AH51" s="48">
        <f t="shared" si="72"/>
        <v>3.5363024225440958E-7</v>
      </c>
      <c r="AI51" s="48">
        <f t="shared" si="73"/>
        <v>4.7496961259750225E-9</v>
      </c>
      <c r="AJ51" s="48">
        <f t="shared" si="74"/>
        <v>4.6784525467764413E-11</v>
      </c>
      <c r="AK51" s="48">
        <f t="shared" si="75"/>
        <v>3.665285243801588E-13</v>
      </c>
      <c r="AL51" s="48">
        <f t="shared" si="76"/>
        <v>2.3734374069064889E-15</v>
      </c>
      <c r="AM51" s="48">
        <f t="shared" si="77"/>
        <v>1.3002823040555693E-17</v>
      </c>
      <c r="AN51" s="48">
        <f t="shared" si="78"/>
        <v>6.1223247855538827E-20</v>
      </c>
      <c r="AO51" s="48">
        <f t="shared" si="79"/>
        <v>2.505291278482052E-22</v>
      </c>
      <c r="AP51" s="48">
        <f t="shared" si="80"/>
        <v>8.9827306817921353E-25</v>
      </c>
      <c r="AQ51" s="48">
        <f t="shared" si="81"/>
        <v>2.8392245928612966E-27</v>
      </c>
      <c r="AR51" s="48">
        <f t="shared" si="82"/>
        <v>7.9465966247003674E-30</v>
      </c>
      <c r="AS51" s="48">
        <f t="shared" si="83"/>
        <v>1.9758709638653084E-32</v>
      </c>
      <c r="AT51" s="48">
        <f t="shared" si="84"/>
        <v>4.3740693721826367E-35</v>
      </c>
      <c r="AU51" s="48">
        <f t="shared" si="85"/>
        <v>8.6322128116932584E-38</v>
      </c>
      <c r="AV51" s="48">
        <f t="shared" si="86"/>
        <v>1.5193883858790823E-40</v>
      </c>
      <c r="AW51" s="48">
        <f t="shared" si="87"/>
        <v>2.3844274654831925E-43</v>
      </c>
      <c r="AY51" s="48"/>
      <c r="BA51" s="165">
        <v>32</v>
      </c>
      <c r="BB51" s="166" cm="1">
        <f t="array" ref="BB51">IF(BA51&gt;$BB$19,0,MMULT(_xlfn.ANCHORARRAY(BB50),$BB$8:$BK$17))</f>
        <v>0</v>
      </c>
      <c r="BC51" s="166" cm="1">
        <f t="array" ref="BC51">IF(BA51&gt;$BC$19,0,MMULT(BC50:BK50,$BC$9:$BK$17))</f>
        <v>0</v>
      </c>
      <c r="BD51" s="166" cm="1">
        <f t="array" ref="BD51">IF(BA51&gt;$BD$19,0,MMULT(BD50:BK50,$BD$10:$BK$17))</f>
        <v>0</v>
      </c>
      <c r="BE51" s="166" cm="1">
        <f t="array" ref="BE51:BK51">IF(BA51&gt;$BE$19,0,MMULT(BE50:BK50,$BE$11:$BK$17))</f>
        <v>7.2420890429662811E-5</v>
      </c>
      <c r="BF51" s="166">
        <v>2.4599882485389949E-6</v>
      </c>
      <c r="BG51" s="166">
        <v>5.0754148813842345E-8</v>
      </c>
      <c r="BH51" s="166">
        <v>7.840531179251551E-10</v>
      </c>
      <c r="BI51" s="166">
        <v>9.6752902169078393E-12</v>
      </c>
      <c r="BJ51" s="166">
        <v>9.8723142956825507E-14</v>
      </c>
      <c r="BK51" s="166">
        <v>8.5766021906413622E-16</v>
      </c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  <c r="DU51" s="48"/>
      <c r="DV51" s="48"/>
      <c r="DW51" s="48"/>
      <c r="DX51" s="48"/>
      <c r="DY51" s="48"/>
      <c r="DZ51" s="48"/>
      <c r="EA51" s="48"/>
      <c r="EB51" s="48"/>
      <c r="EC51" s="48"/>
      <c r="ED51" s="48"/>
      <c r="EE51" s="48"/>
      <c r="EF51" s="48"/>
      <c r="EG51" s="48"/>
      <c r="EH51" s="48"/>
      <c r="EI51" s="48"/>
      <c r="EJ51" s="48"/>
      <c r="EK51" s="48"/>
      <c r="EL51" s="48"/>
      <c r="EM51" s="48"/>
      <c r="EN51" s="48"/>
      <c r="EO51" s="48"/>
      <c r="EP51" s="48"/>
      <c r="EQ51" s="48"/>
      <c r="ER51" s="48"/>
      <c r="ES51" s="48"/>
      <c r="ET51" s="48"/>
      <c r="EU51" s="48"/>
      <c r="EV51" s="48"/>
      <c r="EW51" s="48"/>
      <c r="EX51" s="48"/>
      <c r="EY51" s="48"/>
      <c r="EZ51" s="48"/>
      <c r="FA51" s="48"/>
      <c r="FB51" s="48"/>
      <c r="FC51" s="48"/>
      <c r="FD51" s="48"/>
      <c r="FE51" s="48"/>
      <c r="FF51" s="48"/>
      <c r="FG51" s="48"/>
      <c r="FH51" s="48"/>
      <c r="FI51" s="48"/>
      <c r="FJ51" s="48"/>
      <c r="FK51" s="48"/>
      <c r="FL51" s="48"/>
      <c r="FM51" s="48"/>
      <c r="FN51" s="48"/>
      <c r="FO51" s="48"/>
      <c r="FP51" s="48"/>
      <c r="FQ51" s="48"/>
      <c r="FR51" s="48"/>
      <c r="FS51" s="48"/>
      <c r="FT51" s="48"/>
      <c r="FU51" s="48"/>
      <c r="FV51" s="48"/>
    </row>
    <row r="52" spans="10:178" ht="16.5">
      <c r="AC52" s="112">
        <v>35</v>
      </c>
      <c r="AD52" s="12">
        <v>0</v>
      </c>
      <c r="AE52" s="12">
        <v>0</v>
      </c>
      <c r="AF52" s="12">
        <v>0</v>
      </c>
      <c r="AG52" s="48">
        <f t="shared" si="71"/>
        <v>1.4975951055079781E-5</v>
      </c>
      <c r="AH52" s="48">
        <f t="shared" si="72"/>
        <v>3.8088034840178955E-7</v>
      </c>
      <c r="AI52" s="48">
        <f t="shared" si="73"/>
        <v>5.3986301540674262E-9</v>
      </c>
      <c r="AJ52" s="48">
        <f t="shared" si="74"/>
        <v>5.5532159586509945E-11</v>
      </c>
      <c r="AK52" s="48">
        <f t="shared" si="75"/>
        <v>4.5286815571449589E-13</v>
      </c>
      <c r="AL52" s="48">
        <f t="shared" si="76"/>
        <v>3.0507827907700463E-15</v>
      </c>
      <c r="AM52" s="48">
        <f t="shared" si="77"/>
        <v>1.7393341054686643E-17</v>
      </c>
      <c r="AN52" s="48">
        <f t="shared" si="78"/>
        <v>8.5295224859223781E-20</v>
      </c>
      <c r="AO52" s="48">
        <f t="shared" si="79"/>
        <v>3.6394121805153619E-22</v>
      </c>
      <c r="AP52" s="48">
        <f t="shared" si="80"/>
        <v>1.3625980582831808E-24</v>
      </c>
      <c r="AQ52" s="48">
        <f t="shared" si="81"/>
        <v>4.5047731522666144E-27</v>
      </c>
      <c r="AR52" s="48">
        <f t="shared" si="82"/>
        <v>1.3212905265683826E-29</v>
      </c>
      <c r="AS52" s="48">
        <f t="shared" si="83"/>
        <v>3.4502996516611914E-32</v>
      </c>
      <c r="AT52" s="48">
        <f t="shared" si="84"/>
        <v>8.041145210352499E-35</v>
      </c>
      <c r="AU52" s="48">
        <f t="shared" si="85"/>
        <v>1.6752128787667362E-37</v>
      </c>
      <c r="AV52" s="48">
        <f t="shared" si="86"/>
        <v>3.1221939492851739E-40</v>
      </c>
      <c r="AW52" s="48">
        <f t="shared" si="87"/>
        <v>5.2061253225000011E-43</v>
      </c>
      <c r="AY52" s="48"/>
      <c r="BA52" s="165">
        <v>33</v>
      </c>
      <c r="BB52" s="166" cm="1">
        <f t="array" ref="BB52">IF(BA52&gt;$BB$19,0,MMULT(_xlfn.ANCHORARRAY(BB51),$BB$8:$BK$17))</f>
        <v>0</v>
      </c>
      <c r="BC52" s="166" cm="1">
        <f t="array" ref="BC52">IF(BA52&gt;$BC$19,0,MMULT(BC51:BK51,$BC$9:$BK$17))</f>
        <v>0</v>
      </c>
      <c r="BD52" s="166" cm="1">
        <f t="array" ref="BD52">IF(BA52&gt;$BD$19,0,MMULT(BD51:BK51,$BD$10:$BK$17))</f>
        <v>0</v>
      </c>
      <c r="BE52" s="166" cm="1">
        <f t="array" ref="BE52:BK52">IF(BA52&gt;$BE$19,0,MMULT(BE51:BK51,$BE$11:$BK$17))</f>
        <v>7.2190591998096484E-5</v>
      </c>
      <c r="BF52" s="166">
        <v>2.6824639174749661E-6</v>
      </c>
      <c r="BG52" s="166">
        <v>5.8415513250968231E-8</v>
      </c>
      <c r="BH52" s="166">
        <v>9.4295802223816968E-10</v>
      </c>
      <c r="BI52" s="166">
        <v>1.2137811709020034E-11</v>
      </c>
      <c r="BJ52" s="166">
        <v>1.2917662625198936E-13</v>
      </c>
      <c r="BK52" s="166">
        <v>1.1715998136668375E-15</v>
      </c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  <c r="DU52" s="48"/>
      <c r="DV52" s="48"/>
      <c r="DW52" s="48"/>
      <c r="DX52" s="48"/>
      <c r="DY52" s="48"/>
      <c r="DZ52" s="48"/>
      <c r="EA52" s="48"/>
      <c r="EB52" s="48"/>
      <c r="EC52" s="48"/>
      <c r="ED52" s="48"/>
      <c r="EE52" s="48"/>
      <c r="EF52" s="48"/>
      <c r="EG52" s="48"/>
      <c r="EH52" s="48"/>
      <c r="EI52" s="48"/>
      <c r="EJ52" s="48"/>
      <c r="EK52" s="48"/>
      <c r="EL52" s="48"/>
      <c r="EM52" s="48"/>
      <c r="EN52" s="48"/>
      <c r="EO52" s="48"/>
      <c r="EP52" s="48"/>
      <c r="EQ52" s="48"/>
      <c r="ER52" s="48"/>
      <c r="ES52" s="48"/>
      <c r="ET52" s="48"/>
      <c r="EU52" s="48"/>
      <c r="EV52" s="48"/>
      <c r="EW52" s="48"/>
      <c r="EX52" s="48"/>
      <c r="EY52" s="48"/>
      <c r="EZ52" s="48"/>
      <c r="FA52" s="48"/>
      <c r="FB52" s="48"/>
      <c r="FC52" s="48"/>
      <c r="FD52" s="48"/>
      <c r="FE52" s="48"/>
      <c r="FF52" s="48"/>
      <c r="FG52" s="48"/>
      <c r="FH52" s="48"/>
      <c r="FI52" s="48"/>
      <c r="FJ52" s="48"/>
      <c r="FK52" s="48"/>
      <c r="FL52" s="48"/>
      <c r="FM52" s="48"/>
      <c r="FN52" s="48"/>
      <c r="FO52" s="48"/>
      <c r="FP52" s="48"/>
      <c r="FQ52" s="48"/>
      <c r="FR52" s="48"/>
      <c r="FS52" s="48"/>
      <c r="FT52" s="48"/>
      <c r="FU52" s="48"/>
      <c r="FV52" s="48"/>
    </row>
    <row r="53" spans="10:178" ht="16.5">
      <c r="AC53" s="112">
        <v>36</v>
      </c>
      <c r="AD53" s="12">
        <v>0</v>
      </c>
      <c r="AE53" s="12">
        <v>0</v>
      </c>
      <c r="AF53" s="12">
        <v>0</v>
      </c>
      <c r="AG53" s="48">
        <f t="shared" si="71"/>
        <v>1.4948095090192849E-5</v>
      </c>
      <c r="AH53" s="48">
        <f t="shared" si="72"/>
        <v>4.0802785814138769E-7</v>
      </c>
      <c r="AI53" s="48">
        <f t="shared" si="73"/>
        <v>6.0970435984440325E-9</v>
      </c>
      <c r="AJ53" s="48">
        <f t="shared" si="74"/>
        <v>6.5470570147167891E-11</v>
      </c>
      <c r="AK53" s="48">
        <f t="shared" si="75"/>
        <v>5.5531819728116827E-13</v>
      </c>
      <c r="AL53" s="48">
        <f t="shared" si="76"/>
        <v>3.8874640071823753E-15</v>
      </c>
      <c r="AM53" s="48">
        <f t="shared" si="77"/>
        <v>2.3035586391152404E-17</v>
      </c>
      <c r="AN53" s="48">
        <f t="shared" si="78"/>
        <v>1.1748899439839162E-19</v>
      </c>
      <c r="AO53" s="48">
        <f t="shared" si="79"/>
        <v>5.2191735233571831E-22</v>
      </c>
      <c r="AP53" s="48">
        <f t="shared" si="80"/>
        <v>2.0370111403063573E-24</v>
      </c>
      <c r="AQ53" s="48">
        <f t="shared" si="81"/>
        <v>7.030889772483118E-27</v>
      </c>
      <c r="AR53" s="48">
        <f t="shared" si="82"/>
        <v>2.1567416045522541E-29</v>
      </c>
      <c r="AS53" s="48">
        <f t="shared" si="83"/>
        <v>5.9015437130610795E-32</v>
      </c>
      <c r="AT53" s="48">
        <f t="shared" si="84"/>
        <v>1.4443905992273963E-34</v>
      </c>
      <c r="AU53" s="48">
        <f t="shared" si="85"/>
        <v>3.167787280865872E-37</v>
      </c>
      <c r="AV53" s="48">
        <f t="shared" si="86"/>
        <v>6.2323603242108807E-40</v>
      </c>
      <c r="AW53" s="48">
        <f t="shared" si="87"/>
        <v>1.1003867519837777E-42</v>
      </c>
      <c r="AY53" s="48"/>
      <c r="BA53" s="165">
        <v>34</v>
      </c>
      <c r="BB53" s="166" cm="1">
        <f t="array" ref="BB53">IF(BA53&gt;$BB$19,0,MMULT(_xlfn.ANCHORARRAY(BB52),$BB$8:$BK$17))</f>
        <v>0</v>
      </c>
      <c r="BC53" s="166" cm="1">
        <f t="array" ref="BC53">IF(BA53&gt;$BC$19,0,MMULT(BC52:BK52,$BC$9:$BK$17))</f>
        <v>0</v>
      </c>
      <c r="BD53" s="166" cm="1">
        <f t="array" ref="BD53">IF(BA53&gt;$BD$19,0,MMULT(BD52:BK52,$BD$10:$BK$17))</f>
        <v>0</v>
      </c>
      <c r="BE53" s="166" cm="1">
        <f t="array" ref="BE53:BK53">IF(BA53&gt;$BE$19,0,MMULT(BE52:BK52,$BE$11:$BK$17))</f>
        <v>7.1961025915542537E-5</v>
      </c>
      <c r="BF53" s="166">
        <v>2.9034997647713402E-6</v>
      </c>
      <c r="BG53" s="166">
        <v>6.6759987176400437E-8</v>
      </c>
      <c r="BH53" s="166">
        <v>1.125720747865529E-9</v>
      </c>
      <c r="BI53" s="166">
        <v>1.5097819978502694E-11</v>
      </c>
      <c r="BJ53" s="166">
        <v>1.6736408581519126E-13</v>
      </c>
      <c r="BK53" s="166">
        <v>1.5823814851481585E-15</v>
      </c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  <c r="DU53" s="48"/>
      <c r="DV53" s="48"/>
      <c r="DW53" s="48"/>
      <c r="DX53" s="48"/>
      <c r="DY53" s="48"/>
      <c r="DZ53" s="48"/>
      <c r="EA53" s="48"/>
      <c r="EB53" s="48"/>
      <c r="EC53" s="48"/>
      <c r="ED53" s="48"/>
      <c r="EE53" s="48"/>
      <c r="EF53" s="48"/>
      <c r="EG53" s="48"/>
      <c r="EH53" s="48"/>
      <c r="EI53" s="48"/>
      <c r="EJ53" s="48"/>
      <c r="EK53" s="48"/>
      <c r="EL53" s="48"/>
      <c r="EM53" s="48"/>
      <c r="EN53" s="48"/>
      <c r="EO53" s="48"/>
      <c r="EP53" s="48"/>
      <c r="EQ53" s="48"/>
      <c r="ER53" s="48"/>
      <c r="ES53" s="48"/>
      <c r="ET53" s="48"/>
      <c r="EU53" s="48"/>
      <c r="EV53" s="48"/>
      <c r="EW53" s="48"/>
      <c r="EX53" s="48"/>
      <c r="EY53" s="48"/>
      <c r="EZ53" s="48"/>
      <c r="FA53" s="48"/>
      <c r="FB53" s="48"/>
      <c r="FC53" s="48"/>
      <c r="FD53" s="48"/>
      <c r="FE53" s="48"/>
      <c r="FF53" s="48"/>
      <c r="FG53" s="48"/>
      <c r="FH53" s="48"/>
      <c r="FI53" s="48"/>
      <c r="FJ53" s="48"/>
      <c r="FK53" s="48"/>
      <c r="FL53" s="48"/>
      <c r="FM53" s="48"/>
      <c r="FN53" s="48"/>
      <c r="FO53" s="48"/>
      <c r="FP53" s="48"/>
      <c r="FQ53" s="48"/>
      <c r="FR53" s="48"/>
      <c r="FS53" s="48"/>
      <c r="FT53" s="48"/>
      <c r="FU53" s="48"/>
      <c r="FV53" s="48"/>
    </row>
    <row r="54" spans="10:178" ht="16.5">
      <c r="AC54" s="112">
        <v>37</v>
      </c>
      <c r="AD54" s="12">
        <v>0</v>
      </c>
      <c r="AE54" s="12">
        <v>0</v>
      </c>
      <c r="AF54" s="12">
        <v>0</v>
      </c>
      <c r="AG54" s="48">
        <f t="shared" si="71"/>
        <v>1.4920290938695059E-5</v>
      </c>
      <c r="AH54" s="48">
        <f t="shared" si="72"/>
        <v>4.3507305886219824E-7</v>
      </c>
      <c r="AI54" s="48">
        <f t="shared" si="73"/>
        <v>6.8446535910051948E-9</v>
      </c>
      <c r="AJ54" s="48">
        <f t="shared" si="74"/>
        <v>7.6689576263792327E-11</v>
      </c>
      <c r="AK54" s="48">
        <f t="shared" si="75"/>
        <v>6.7606358248520704E-13</v>
      </c>
      <c r="AL54" s="48">
        <f t="shared" si="76"/>
        <v>4.9131507957650267E-15</v>
      </c>
      <c r="AM54" s="48">
        <f t="shared" si="77"/>
        <v>3.0223602831758479E-17</v>
      </c>
      <c r="AN54" s="48">
        <f t="shared" si="78"/>
        <v>1.6011772054815695E-19</v>
      </c>
      <c r="AO54" s="48">
        <f t="shared" si="79"/>
        <v>7.3948155103927332E-22</v>
      </c>
      <c r="AP54" s="48">
        <f t="shared" si="80"/>
        <v>3.0040127334929126E-24</v>
      </c>
      <c r="AQ54" s="48">
        <f t="shared" si="81"/>
        <v>1.0806747370579238E-26</v>
      </c>
      <c r="AR54" s="48">
        <f t="shared" si="82"/>
        <v>3.4605081347980247E-29</v>
      </c>
      <c r="AS54" s="48">
        <f t="shared" si="83"/>
        <v>9.9022061746162288E-32</v>
      </c>
      <c r="AT54" s="48">
        <f t="shared" si="84"/>
        <v>2.5394185203820419E-34</v>
      </c>
      <c r="AU54" s="48">
        <f t="shared" si="85"/>
        <v>5.8485286839443417E-37</v>
      </c>
      <c r="AV54" s="48">
        <f t="shared" si="86"/>
        <v>1.211299939219486E-39</v>
      </c>
      <c r="AW54" s="48">
        <f t="shared" si="87"/>
        <v>2.2575879632410412E-42</v>
      </c>
      <c r="AY54" s="48"/>
      <c r="BA54" s="165">
        <v>35</v>
      </c>
      <c r="BB54" s="166" cm="1">
        <f t="array" ref="BB54">IF(BA54&gt;$BB$19,0,MMULT(_xlfn.ANCHORARRAY(BB53),$BB$8:$BK$17))</f>
        <v>0</v>
      </c>
      <c r="BC54" s="166" cm="1">
        <f t="array" ref="BC54">IF(BA54&gt;$BC$19,0,MMULT(BC53:BK53,$BC$9:$BK$17))</f>
        <v>0</v>
      </c>
      <c r="BD54" s="166" cm="1">
        <f t="array" ref="BD54">IF(BA54&gt;$BD$19,0,MMULT(BD53:BK53,$BD$10:$BK$17))</f>
        <v>0</v>
      </c>
      <c r="BE54" s="166" cm="1">
        <f t="array" ref="BE54:BK54">IF(BA54&gt;$BE$19,0,MMULT(BE53:BK53,$BE$11:$BK$17))</f>
        <v>7.1732189853131111E-5</v>
      </c>
      <c r="BF54" s="166">
        <v>3.1231026979307898E-6</v>
      </c>
      <c r="BG54" s="166">
        <v>7.5780819669152231E-8</v>
      </c>
      <c r="BH54" s="166">
        <v>1.3344377151082674E-9</v>
      </c>
      <c r="BI54" s="166">
        <v>1.8629600889183396E-11</v>
      </c>
      <c r="BJ54" s="166">
        <v>2.1484293555393695E-13</v>
      </c>
      <c r="BK54" s="166">
        <v>2.1145992780404603E-15</v>
      </c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  <c r="DU54" s="48"/>
      <c r="DV54" s="48"/>
      <c r="DW54" s="48"/>
      <c r="DX54" s="48"/>
      <c r="DY54" s="48"/>
      <c r="DZ54" s="48"/>
      <c r="EA54" s="48"/>
      <c r="EB54" s="48"/>
      <c r="EC54" s="48"/>
      <c r="ED54" s="48"/>
      <c r="EE54" s="48"/>
      <c r="EF54" s="48"/>
      <c r="EG54" s="48"/>
      <c r="EH54" s="48"/>
      <c r="EI54" s="48"/>
      <c r="EJ54" s="48"/>
      <c r="EK54" s="48"/>
      <c r="EL54" s="48"/>
      <c r="EM54" s="48"/>
      <c r="EN54" s="48"/>
      <c r="EO54" s="48"/>
      <c r="EP54" s="48"/>
      <c r="EQ54" s="48"/>
      <c r="ER54" s="48"/>
      <c r="ES54" s="48"/>
      <c r="ET54" s="48"/>
      <c r="EU54" s="48"/>
      <c r="EV54" s="48"/>
      <c r="EW54" s="48"/>
      <c r="EX54" s="48"/>
      <c r="EY54" s="48"/>
      <c r="EZ54" s="48"/>
      <c r="FA54" s="48"/>
      <c r="FB54" s="48"/>
      <c r="FC54" s="48"/>
      <c r="FD54" s="48"/>
      <c r="FE54" s="48"/>
      <c r="FF54" s="48"/>
      <c r="FG54" s="48"/>
      <c r="FH54" s="48"/>
      <c r="FI54" s="48"/>
      <c r="FJ54" s="48"/>
      <c r="FK54" s="48"/>
      <c r="FL54" s="48"/>
      <c r="FM54" s="48"/>
      <c r="FN54" s="48"/>
      <c r="FO54" s="48"/>
      <c r="FP54" s="48"/>
      <c r="FQ54" s="48"/>
      <c r="FR54" s="48"/>
      <c r="FS54" s="48"/>
      <c r="FT54" s="48"/>
      <c r="FU54" s="48"/>
      <c r="FV54" s="48"/>
    </row>
    <row r="55" spans="10:178" ht="16.5">
      <c r="AC55" s="112">
        <v>38</v>
      </c>
      <c r="AD55" s="12">
        <v>0</v>
      </c>
      <c r="AE55" s="12">
        <v>0</v>
      </c>
      <c r="AF55" s="12">
        <v>0</v>
      </c>
      <c r="AG55" s="48">
        <f t="shared" si="71"/>
        <v>1.4892538504211099E-5</v>
      </c>
      <c r="AH55" s="48">
        <f t="shared" si="72"/>
        <v>4.6201623723906199E-7</v>
      </c>
      <c r="AI55" s="48">
        <f t="shared" si="73"/>
        <v>7.6411783243559635E-9</v>
      </c>
      <c r="AJ55" s="48">
        <f t="shared" si="74"/>
        <v>8.9278303834901281E-11</v>
      </c>
      <c r="AK55" s="48">
        <f t="shared" si="75"/>
        <v>8.1745224837996415E-13</v>
      </c>
      <c r="AL55" s="48">
        <f t="shared" si="76"/>
        <v>6.1615217867111691E-15</v>
      </c>
      <c r="AM55" s="48">
        <f t="shared" si="77"/>
        <v>3.9306074317645272E-17</v>
      </c>
      <c r="AN55" s="48">
        <f t="shared" si="78"/>
        <v>2.1603719988917965E-19</v>
      </c>
      <c r="AO55" s="48">
        <f t="shared" si="79"/>
        <v>1.0359324817959536E-21</v>
      </c>
      <c r="AP55" s="48">
        <f t="shared" si="80"/>
        <v>4.3738951784613611E-24</v>
      </c>
      <c r="AQ55" s="48">
        <f t="shared" si="81"/>
        <v>1.6374249597457777E-26</v>
      </c>
      <c r="AR55" s="48">
        <f t="shared" si="82"/>
        <v>5.464176658167614E-29</v>
      </c>
      <c r="AS55" s="48">
        <f t="shared" si="83"/>
        <v>1.6320493549678945E-31</v>
      </c>
      <c r="AT55" s="48">
        <f t="shared" si="84"/>
        <v>4.3765514474330179E-34</v>
      </c>
      <c r="AU55" s="48">
        <f t="shared" si="85"/>
        <v>1.0561086602153482E-36</v>
      </c>
      <c r="AV55" s="48">
        <f t="shared" si="86"/>
        <v>2.2969003780596102E-39</v>
      </c>
      <c r="AW55" s="48">
        <f t="shared" si="87"/>
        <v>4.5064629201329982E-42</v>
      </c>
      <c r="AY55" s="48"/>
      <c r="BA55" s="165">
        <v>36</v>
      </c>
      <c r="BB55" s="166" cm="1">
        <f t="array" ref="BB55">IF(BA55&gt;$BB$19,0,MMULT(_xlfn.ANCHORARRAY(BB54),$BB$8:$BK$17))</f>
        <v>0</v>
      </c>
      <c r="BC55" s="166" cm="1">
        <f t="array" ref="BC55">IF(BA55&gt;$BC$19,0,MMULT(BC54:BK54,$BC$9:$BK$17))</f>
        <v>0</v>
      </c>
      <c r="BD55" s="166" cm="1">
        <f t="array" ref="BD55">IF(BA55&gt;$BD$19,0,MMULT(BD54:BK54,$BD$10:$BK$17))</f>
        <v>0</v>
      </c>
      <c r="BE55" s="166" cm="1">
        <f t="array" ref="BE55:BK55">IF(BA55&gt;$BE$19,0,MMULT(BE54:BK54,$BE$11:$BK$17))</f>
        <v>7.1504081489398154E-5</v>
      </c>
      <c r="BF55" s="166">
        <v>3.3412795950843241E-6</v>
      </c>
      <c r="BG55" s="166">
        <v>8.5471303242024126E-8</v>
      </c>
      <c r="BH55" s="166">
        <v>1.5711772097221241E-9</v>
      </c>
      <c r="BI55" s="166">
        <v>2.2813870692400031E-11</v>
      </c>
      <c r="BJ55" s="166">
        <v>2.734018658464779E-13</v>
      </c>
      <c r="BK55" s="166">
        <v>2.7977998131019713E-15</v>
      </c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  <c r="DU55" s="48"/>
      <c r="DV55" s="48"/>
      <c r="DW55" s="48"/>
      <c r="DX55" s="48"/>
      <c r="DY55" s="48"/>
      <c r="DZ55" s="48"/>
      <c r="EA55" s="48"/>
      <c r="EB55" s="48"/>
      <c r="EC55" s="48"/>
      <c r="ED55" s="48"/>
      <c r="EE55" s="48"/>
      <c r="EF55" s="48"/>
      <c r="EG55" s="48"/>
      <c r="EH55" s="48"/>
      <c r="EI55" s="48"/>
      <c r="EJ55" s="48"/>
      <c r="EK55" s="48"/>
      <c r="EL55" s="48"/>
      <c r="EM55" s="48"/>
      <c r="EN55" s="48"/>
      <c r="EO55" s="48"/>
      <c r="EP55" s="48"/>
      <c r="EQ55" s="48"/>
      <c r="ER55" s="48"/>
      <c r="ES55" s="48"/>
      <c r="ET55" s="48"/>
      <c r="EU55" s="48"/>
      <c r="EV55" s="48"/>
      <c r="EW55" s="48"/>
      <c r="EX55" s="48"/>
      <c r="EY55" s="48"/>
      <c r="EZ55" s="48"/>
      <c r="FA55" s="48"/>
      <c r="FB55" s="48"/>
      <c r="FC55" s="48"/>
      <c r="FD55" s="48"/>
      <c r="FE55" s="48"/>
      <c r="FF55" s="48"/>
      <c r="FG55" s="48"/>
      <c r="FH55" s="48"/>
      <c r="FI55" s="48"/>
      <c r="FJ55" s="48"/>
      <c r="FK55" s="48"/>
      <c r="FL55" s="48"/>
      <c r="FM55" s="48"/>
      <c r="FN55" s="48"/>
      <c r="FO55" s="48"/>
      <c r="FP55" s="48"/>
      <c r="FQ55" s="48"/>
      <c r="FR55" s="48"/>
      <c r="FS55" s="48"/>
      <c r="FT55" s="48"/>
      <c r="FU55" s="48"/>
      <c r="FV55" s="48"/>
    </row>
    <row r="56" spans="10:178" ht="16.5">
      <c r="V56" s="12"/>
      <c r="W56" s="12"/>
      <c r="X56" s="12"/>
      <c r="Y56" s="12"/>
      <c r="Z56" s="12"/>
      <c r="AA56" s="12"/>
      <c r="AC56" s="112">
        <v>39</v>
      </c>
      <c r="AD56" s="12">
        <v>0</v>
      </c>
      <c r="AE56" s="12">
        <v>0</v>
      </c>
      <c r="AF56" s="12">
        <v>0</v>
      </c>
      <c r="AG56" s="48">
        <f t="shared" si="71"/>
        <v>1.486483769054492E-5</v>
      </c>
      <c r="AH56" s="48">
        <f t="shared" si="72"/>
        <v>4.8885767923432848E-7</v>
      </c>
      <c r="AI56" s="48">
        <f t="shared" si="73"/>
        <v>8.4863370485047616E-9</v>
      </c>
      <c r="AJ56" s="48">
        <f t="shared" si="74"/>
        <v>1.0332518880584986E-10</v>
      </c>
      <c r="AK56" s="48">
        <f t="shared" si="75"/>
        <v>9.8199354305964161E-13</v>
      </c>
      <c r="AL56" s="48">
        <f t="shared" si="76"/>
        <v>7.6705602384234052E-15</v>
      </c>
      <c r="AM56" s="48">
        <f t="shared" si="77"/>
        <v>5.0693680038806836E-17</v>
      </c>
      <c r="AN56" s="48">
        <f t="shared" si="78"/>
        <v>2.8874648542145072E-19</v>
      </c>
      <c r="AO56" s="48">
        <f t="shared" si="79"/>
        <v>1.43584483016829E-21</v>
      </c>
      <c r="AP56" s="48">
        <f t="shared" si="80"/>
        <v>6.2926420855490448E-24</v>
      </c>
      <c r="AQ56" s="48">
        <f t="shared" si="81"/>
        <v>2.4479441016825761E-26</v>
      </c>
      <c r="AR56" s="48">
        <f t="shared" si="82"/>
        <v>8.499699551060616E-29</v>
      </c>
      <c r="AS56" s="48">
        <f t="shared" si="83"/>
        <v>2.6453759174848219E-31</v>
      </c>
      <c r="AT56" s="48">
        <f t="shared" si="84"/>
        <v>7.4040984990709916E-34</v>
      </c>
      <c r="AU56" s="48">
        <f t="shared" si="85"/>
        <v>1.8682031558550015E-36</v>
      </c>
      <c r="AV56" s="48">
        <f t="shared" si="86"/>
        <v>4.2570392214292449E-39</v>
      </c>
      <c r="AW56" s="48">
        <f t="shared" si="87"/>
        <v>8.7704221286190358E-42</v>
      </c>
      <c r="AY56" s="48"/>
      <c r="BA56" s="165">
        <v>37</v>
      </c>
      <c r="BB56" s="166" cm="1">
        <f t="array" ref="BB56">IF(BA56&gt;$BB$19,0,MMULT(_xlfn.ANCHORARRAY(BB55),$BB$8:$BK$17))</f>
        <v>0</v>
      </c>
      <c r="BC56" s="166" cm="1">
        <f t="array" ref="BC56">IF(BA56&gt;$BC$19,0,MMULT(BC55:BK55,$BC$9:$BK$17))</f>
        <v>0</v>
      </c>
      <c r="BD56" s="166" cm="1">
        <f t="array" ref="BD56">IF(BA56&gt;$BD$19,0,MMULT(BD55:BK55,$BD$10:$BK$17))</f>
        <v>0</v>
      </c>
      <c r="BE56" s="166" cm="1">
        <f t="array" ref="BE56:BK56">IF(BA56&gt;$BE$19,0,MMULT(BE55:BK55,$BE$11:$BK$17))</f>
        <v>7.1276698510261866E-5</v>
      </c>
      <c r="BF56" s="166">
        <v>3.5580373051082396E-6</v>
      </c>
      <c r="BG56" s="166">
        <v>9.5824773610082518E-8</v>
      </c>
      <c r="BH56" s="166">
        <v>1.8379796105048412E-9</v>
      </c>
      <c r="BI56" s="166">
        <v>2.7737666110514493E-11</v>
      </c>
      <c r="BJ56" s="166">
        <v>3.4508055671491731E-13</v>
      </c>
      <c r="BK56" s="166">
        <v>3.6672177464937603E-15</v>
      </c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  <c r="DU56" s="48"/>
      <c r="DV56" s="48"/>
      <c r="DW56" s="48"/>
      <c r="DX56" s="48"/>
      <c r="DY56" s="48"/>
      <c r="DZ56" s="48"/>
      <c r="EA56" s="48"/>
      <c r="EB56" s="48"/>
      <c r="EC56" s="48"/>
      <c r="ED56" s="48"/>
      <c r="EE56" s="48"/>
      <c r="EF56" s="48"/>
      <c r="EG56" s="48"/>
      <c r="EH56" s="48"/>
      <c r="EI56" s="48"/>
      <c r="EJ56" s="48"/>
      <c r="EK56" s="48"/>
      <c r="EL56" s="48"/>
      <c r="EM56" s="48"/>
      <c r="EN56" s="48"/>
      <c r="EO56" s="48"/>
      <c r="EP56" s="48"/>
      <c r="EQ56" s="48"/>
      <c r="ER56" s="48"/>
      <c r="ES56" s="48"/>
      <c r="ET56" s="48"/>
      <c r="EU56" s="48"/>
      <c r="EV56" s="48"/>
      <c r="EW56" s="48"/>
      <c r="EX56" s="48"/>
      <c r="EY56" s="48"/>
      <c r="EZ56" s="48"/>
      <c r="FA56" s="48"/>
      <c r="FB56" s="48"/>
      <c r="FC56" s="48"/>
      <c r="FD56" s="48"/>
      <c r="FE56" s="48"/>
      <c r="FF56" s="48"/>
      <c r="FG56" s="48"/>
      <c r="FH56" s="48"/>
      <c r="FI56" s="48"/>
      <c r="FJ56" s="48"/>
      <c r="FK56" s="48"/>
      <c r="FL56" s="48"/>
      <c r="FM56" s="48"/>
      <c r="FN56" s="48"/>
      <c r="FO56" s="48"/>
      <c r="FP56" s="48"/>
      <c r="FQ56" s="48"/>
      <c r="FR56" s="48"/>
      <c r="FS56" s="48"/>
      <c r="FT56" s="48"/>
      <c r="FU56" s="48"/>
      <c r="FV56" s="48"/>
    </row>
    <row r="57" spans="10:178" ht="16.5">
      <c r="R57" s="12"/>
      <c r="S57" s="12"/>
      <c r="T57" s="12"/>
      <c r="U57" s="12"/>
      <c r="AC57" s="168">
        <v>40</v>
      </c>
      <c r="AD57" s="12">
        <v>0</v>
      </c>
      <c r="AE57" s="12">
        <v>0</v>
      </c>
      <c r="AF57" s="12">
        <v>0</v>
      </c>
      <c r="AG57" s="12">
        <v>0</v>
      </c>
      <c r="AH57" s="48">
        <f t="shared" ref="AH57:AH66" si="88">AG56*$AB$43+AH56*$AB$44</f>
        <v>5.1559767009951515E-7</v>
      </c>
      <c r="AI57" s="48">
        <f t="shared" ref="AI57:AI66" si="89">AH56*$AB$43+AI56*$AB$44</f>
        <v>9.3798500675713027E-9</v>
      </c>
      <c r="AJ57" s="48">
        <f t="shared" ref="AJ57:AJ66" si="90">AI56*$AB$43+AJ56*$AB$44</f>
        <v>1.1891798041899457E-10</v>
      </c>
      <c r="AK57" s="48">
        <f t="shared" ref="AK57:AK66" si="91">AJ56*$AB$43+AK56*$AB$44</f>
        <v>1.1723566420823101E-12</v>
      </c>
      <c r="AL57" s="48">
        <f t="shared" ref="AL57:AL66" si="92">AK56*$AB$43+AL56*$AB$44</f>
        <v>9.4828462627419383E-15</v>
      </c>
      <c r="AM57" s="48">
        <f t="shared" ref="AM57:AM66" si="93">AL56*$AB$43+AM56*$AB$44</f>
        <v>6.4866985928550479E-17</v>
      </c>
      <c r="AN57" s="48">
        <f t="shared" ref="AN57:AN66" si="94">AM56*$AB$43+AN56*$AB$44</f>
        <v>3.8250200412121474E-19</v>
      </c>
      <c r="AO57" s="48">
        <f t="shared" ref="AO57:AO66" si="95">AN56*$AB$43+AO56*$AB$44</f>
        <v>1.9702559728408104E-21</v>
      </c>
      <c r="AP57" s="48">
        <f t="shared" ref="AP57:AP66" si="96">AO56*$AB$43+AP56*$AB$44</f>
        <v>8.9516755859131785E-24</v>
      </c>
      <c r="AQ57" s="48">
        <f t="shared" ref="AQ57:AQ66" si="97">AP56*$AB$43+AQ56*$AB$44</f>
        <v>3.6138514813841653E-26</v>
      </c>
      <c r="AR57" s="48">
        <f t="shared" ref="AR57:AR66" si="98">AQ56*$AB$43+AR56*$AB$44</f>
        <v>1.3037179498709805E-28</v>
      </c>
      <c r="AS57" s="48">
        <f t="shared" ref="AS57:AS66" si="99">AR56*$AB$43+AS56*$AB$44</f>
        <v>4.2214390094983358E-31</v>
      </c>
      <c r="AT57" s="48">
        <f t="shared" ref="AT57:AT66" si="100">AS56*$AB$43+AT56*$AB$44</f>
        <v>1.2310848667532582E-33</v>
      </c>
      <c r="AU57" s="48">
        <f t="shared" ref="AU57:AU66" si="101">AT56*$AB$43+AU56*$AB$44</f>
        <v>3.2419249384500346E-36</v>
      </c>
      <c r="AV57" s="48">
        <f t="shared" ref="AV57:AV66" si="102">AU56*$AB$43+AV56*$AB$44</f>
        <v>7.7240656149528642E-39</v>
      </c>
      <c r="AW57" s="48">
        <f t="shared" ref="AW57:AW66" si="103">AV56*$AB$43+AW56*$AB$44</f>
        <v>1.6672399510110942E-41</v>
      </c>
      <c r="AY57" s="48">
        <f>SUM(AD57:AW57)</f>
        <v>5.2509762005224532E-7</v>
      </c>
      <c r="BA57" s="165">
        <v>38</v>
      </c>
      <c r="BB57" s="166" cm="1">
        <f t="array" ref="BB57">IF(BA57&gt;$BB$19,0,MMULT(_xlfn.ANCHORARRAY(BB56),$BB$8:$BK$17))</f>
        <v>0</v>
      </c>
      <c r="BC57" s="166" cm="1">
        <f t="array" ref="BC57">IF(BA57&gt;$BC$19,0,MMULT(BC56:BK56,$BC$9:$BK$17))</f>
        <v>0</v>
      </c>
      <c r="BD57" s="166" cm="1">
        <f t="array" ref="BD57">IF(BA57&gt;$BD$19,0,MMULT(BD56:BK56,$BD$10:$BK$17))</f>
        <v>0</v>
      </c>
      <c r="BE57" s="166" cm="1">
        <f t="array" ref="BE57:BK57">IF(BA57&gt;$BE$19,0,MMULT(BE56:BK56,$BE$11:$BK$17))</f>
        <v>7.1050038608999236E-5</v>
      </c>
      <c r="BF57" s="166">
        <v>3.7733826477406253E-6</v>
      </c>
      <c r="BG57" s="166">
        <v>1.0683460946024652E-7</v>
      </c>
      <c r="BH57" s="166">
        <v>2.1368576154234944E-9</v>
      </c>
      <c r="BI57" s="166">
        <v>3.3494235493688377E-11</v>
      </c>
      <c r="BJ57" s="166">
        <v>4.3218897877599888E-13</v>
      </c>
      <c r="BK57" s="166">
        <v>4.7645739168471834E-15</v>
      </c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  <c r="DU57" s="48"/>
      <c r="DV57" s="48"/>
      <c r="DW57" s="48"/>
      <c r="DX57" s="48"/>
      <c r="DY57" s="48"/>
      <c r="DZ57" s="48"/>
      <c r="EA57" s="48"/>
      <c r="EB57" s="48"/>
      <c r="EC57" s="48"/>
      <c r="ED57" s="48"/>
      <c r="EE57" s="48"/>
      <c r="EF57" s="48"/>
      <c r="EG57" s="48"/>
      <c r="EH57" s="48"/>
      <c r="EI57" s="48"/>
      <c r="EJ57" s="48"/>
      <c r="EK57" s="48"/>
      <c r="EL57" s="48"/>
      <c r="EM57" s="48"/>
      <c r="EN57" s="48"/>
      <c r="EO57" s="48"/>
      <c r="EP57" s="48"/>
      <c r="EQ57" s="48"/>
      <c r="ER57" s="48"/>
      <c r="ES57" s="48"/>
      <c r="ET57" s="48"/>
      <c r="EU57" s="48"/>
      <c r="EV57" s="48"/>
      <c r="EW57" s="48"/>
      <c r="EX57" s="48"/>
      <c r="EY57" s="48"/>
      <c r="EZ57" s="48"/>
      <c r="FA57" s="48"/>
      <c r="FB57" s="48"/>
      <c r="FC57" s="48"/>
      <c r="FD57" s="48"/>
      <c r="FE57" s="48"/>
      <c r="FF57" s="48"/>
      <c r="FG57" s="48"/>
      <c r="FH57" s="48"/>
      <c r="FI57" s="48"/>
      <c r="FJ57" s="48"/>
      <c r="FK57" s="48"/>
      <c r="FL57" s="48"/>
      <c r="FM57" s="48"/>
      <c r="FN57" s="48"/>
      <c r="FO57" s="48"/>
      <c r="FP57" s="48"/>
      <c r="FQ57" s="48"/>
      <c r="FR57" s="48"/>
      <c r="FS57" s="48"/>
      <c r="FT57" s="48"/>
      <c r="FU57" s="48"/>
      <c r="FV57" s="48"/>
    </row>
    <row r="58" spans="10:178" ht="16.5">
      <c r="AC58" s="112">
        <v>41</v>
      </c>
      <c r="AD58" s="12">
        <v>0</v>
      </c>
      <c r="AE58" s="12">
        <v>0</v>
      </c>
      <c r="AF58" s="12">
        <v>0</v>
      </c>
      <c r="AG58" s="12">
        <v>0</v>
      </c>
      <c r="AH58" s="48">
        <f t="shared" si="88"/>
        <v>5.1463863447358044E-7</v>
      </c>
      <c r="AI58" s="48">
        <f t="shared" si="89"/>
        <v>1.0321438736503712E-8</v>
      </c>
      <c r="AJ58" s="48">
        <f t="shared" si="90"/>
        <v>1.361437444516889E-10</v>
      </c>
      <c r="AK58" s="48">
        <f t="shared" si="91"/>
        <v>1.3913689738839108E-12</v>
      </c>
      <c r="AL58" s="48">
        <f t="shared" si="92"/>
        <v>1.1645845561093449E-14</v>
      </c>
      <c r="AM58" s="48">
        <f t="shared" si="93"/>
        <v>8.2384865031913818E-17</v>
      </c>
      <c r="AN58" s="48">
        <f t="shared" si="94"/>
        <v>5.0244614078034152E-19</v>
      </c>
      <c r="AO58" s="48">
        <f t="shared" si="95"/>
        <v>2.6780627075048333E-21</v>
      </c>
      <c r="AP58" s="48">
        <f t="shared" si="96"/>
        <v>1.2599792719575361E-23</v>
      </c>
      <c r="AQ58" s="48">
        <f t="shared" si="97"/>
        <v>5.2721828066354653E-26</v>
      </c>
      <c r="AR58" s="48">
        <f t="shared" si="98"/>
        <v>1.9734861428143184E-28</v>
      </c>
      <c r="AS58" s="48">
        <f t="shared" si="99"/>
        <v>6.6385629066127461E-31</v>
      </c>
      <c r="AT58" s="48">
        <f t="shared" si="100"/>
        <v>2.0140022642625954E-33</v>
      </c>
      <c r="AU58" s="48">
        <f t="shared" si="101"/>
        <v>5.5257698674343683E-36</v>
      </c>
      <c r="AV58" s="48">
        <f t="shared" si="102"/>
        <v>1.3739829530021389E-38</v>
      </c>
      <c r="AW58" s="48">
        <f t="shared" si="103"/>
        <v>3.1008509049299969E-41</v>
      </c>
      <c r="AY58" s="48"/>
      <c r="BA58" s="165">
        <v>39</v>
      </c>
      <c r="BB58" s="166" cm="1">
        <f t="array" ref="BB58">IF(BA58&gt;$BB$19,0,MMULT(_xlfn.ANCHORARRAY(BB57),$BB$8:$BK$17))</f>
        <v>0</v>
      </c>
      <c r="BC58" s="166" cm="1">
        <f t="array" ref="BC58">IF(BA58&gt;$BC$19,0,MMULT(BC57:BK57,$BC$9:$BK$17))</f>
        <v>0</v>
      </c>
      <c r="BD58" s="166" cm="1">
        <f t="array" ref="BD58">IF(BA58&gt;$BD$19,0,MMULT(BD57:BK57,$BD$10:$BK$17))</f>
        <v>0</v>
      </c>
      <c r="BE58" s="166" cm="1">
        <f t="array" ref="BE58:BK58">IF(BA58&gt;$BE$19,0,MMULT(BE57:BK57,$BE$11:$BK$17))</f>
        <v>7.0824099486222616E-5</v>
      </c>
      <c r="BF58" s="166">
        <v>3.9873224136974247E-6</v>
      </c>
      <c r="BG58" s="166">
        <v>1.1849423222197798E-7</v>
      </c>
      <c r="BH58" s="166">
        <v>2.4697964662900272E-9</v>
      </c>
      <c r="BI58" s="166">
        <v>4.0182931041865074E-11</v>
      </c>
      <c r="BJ58" s="166">
        <v>5.373262866934189E-13</v>
      </c>
      <c r="BK58" s="166">
        <v>6.1389348693548432E-15</v>
      </c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  <c r="DU58" s="48"/>
      <c r="DV58" s="48"/>
      <c r="DW58" s="48"/>
      <c r="DX58" s="48"/>
      <c r="DY58" s="48"/>
      <c r="DZ58" s="48"/>
      <c r="EA58" s="48"/>
      <c r="EB58" s="48"/>
      <c r="EC58" s="48"/>
      <c r="ED58" s="48"/>
      <c r="EE58" s="48"/>
      <c r="EF58" s="48"/>
      <c r="EG58" s="48"/>
      <c r="EH58" s="48"/>
      <c r="EI58" s="48"/>
      <c r="EJ58" s="48"/>
      <c r="EK58" s="48"/>
      <c r="EL58" s="48"/>
      <c r="EM58" s="48"/>
      <c r="EN58" s="48"/>
      <c r="EO58" s="48"/>
      <c r="EP58" s="48"/>
      <c r="EQ58" s="48"/>
      <c r="ER58" s="48"/>
      <c r="ES58" s="48"/>
      <c r="ET58" s="48"/>
      <c r="EU58" s="48"/>
      <c r="EV58" s="48"/>
      <c r="EW58" s="48"/>
      <c r="EX58" s="48"/>
      <c r="EY58" s="48"/>
      <c r="EZ58" s="48"/>
      <c r="FA58" s="48"/>
      <c r="FB58" s="48"/>
      <c r="FC58" s="48"/>
      <c r="FD58" s="48"/>
      <c r="FE58" s="48"/>
      <c r="FF58" s="48"/>
      <c r="FG58" s="48"/>
      <c r="FH58" s="48"/>
      <c r="FI58" s="48"/>
      <c r="FJ58" s="48"/>
      <c r="FK58" s="48"/>
      <c r="FL58" s="48"/>
      <c r="FM58" s="48"/>
      <c r="FN58" s="48"/>
      <c r="FO58" s="48"/>
      <c r="FP58" s="48"/>
      <c r="FQ58" s="48"/>
      <c r="FR58" s="48"/>
      <c r="FS58" s="48"/>
      <c r="FT58" s="48"/>
      <c r="FU58" s="48"/>
      <c r="FV58" s="48"/>
    </row>
    <row r="59" spans="10:178" ht="16.5">
      <c r="AC59" s="112">
        <v>42</v>
      </c>
      <c r="AD59" s="12">
        <v>0</v>
      </c>
      <c r="AE59" s="12">
        <v>0</v>
      </c>
      <c r="AF59" s="12">
        <v>0</v>
      </c>
      <c r="AG59" s="12">
        <v>0</v>
      </c>
      <c r="AH59" s="48">
        <f t="shared" si="88"/>
        <v>5.1368138269847582E-7</v>
      </c>
      <c r="AI59" s="48">
        <f t="shared" si="89"/>
        <v>1.1259492155926667E-8</v>
      </c>
      <c r="AJ59" s="48">
        <f t="shared" si="90"/>
        <v>1.5508886644214948E-10</v>
      </c>
      <c r="AK59" s="48">
        <f t="shared" si="91"/>
        <v>1.6420146541438827E-12</v>
      </c>
      <c r="AL59" s="48">
        <f t="shared" si="92"/>
        <v>1.4212194694774209E-14</v>
      </c>
      <c r="AM59" s="48">
        <f t="shared" si="93"/>
        <v>1.0389343927445973E-16</v>
      </c>
      <c r="AN59" s="48">
        <f t="shared" si="94"/>
        <v>6.5475124495032733E-19</v>
      </c>
      <c r="AO59" s="48">
        <f t="shared" si="95"/>
        <v>3.6076545566772235E-21</v>
      </c>
      <c r="AP59" s="48">
        <f t="shared" si="96"/>
        <v>1.7557677603720642E-23</v>
      </c>
      <c r="AQ59" s="48">
        <f t="shared" si="97"/>
        <v>7.6059962980275757E-26</v>
      </c>
      <c r="AR59" s="48">
        <f t="shared" si="98"/>
        <v>2.9504658684692638E-28</v>
      </c>
      <c r="AS59" s="48">
        <f t="shared" si="99"/>
        <v>1.029699080360255E-30</v>
      </c>
      <c r="AT59" s="48">
        <f t="shared" si="100"/>
        <v>3.2450596761403472E-33</v>
      </c>
      <c r="AU59" s="48">
        <f t="shared" si="101"/>
        <v>9.2616294798443657E-36</v>
      </c>
      <c r="AV59" s="48">
        <f t="shared" si="102"/>
        <v>2.3992461541629164E-38</v>
      </c>
      <c r="AW59" s="48">
        <f t="shared" si="103"/>
        <v>5.6507553189933349E-41</v>
      </c>
      <c r="AY59" s="48"/>
      <c r="BA59" s="169">
        <v>40</v>
      </c>
      <c r="BB59" s="166" cm="1">
        <f t="array" ref="BB59">IF(BA59&gt;$BB$19,0,MMULT(_xlfn.ANCHORARRAY(BB58),$BB$8:$BK$17))</f>
        <v>0</v>
      </c>
      <c r="BC59" s="166" cm="1">
        <f t="array" ref="BC59">IF(BA59&gt;$BC$19,0,MMULT(BC58:BK58,$BC$9:$BK$17))</f>
        <v>0</v>
      </c>
      <c r="BD59" s="166" cm="1">
        <f t="array" ref="BD59">IF(BA59&gt;$BD$19,0,MMULT(BD58:BK58,$BD$10:$BK$17))</f>
        <v>0</v>
      </c>
      <c r="BE59" s="166" cm="1">
        <f t="array" ref="BE59:BK59">IF(BA59&gt;$BE$19,0,MMULT(BE58:BK58,$BE$11:$BK$17))</f>
        <v>7.0598878849856432E-5</v>
      </c>
      <c r="BF59" s="166">
        <v>4.1998633647880522E-6</v>
      </c>
      <c r="BG59" s="166">
        <v>1.3079710583906974E-7</v>
      </c>
      <c r="BH59" s="166">
        <v>2.8387541719931104E-9</v>
      </c>
      <c r="BI59" s="166">
        <v>4.7909102083954132E-11</v>
      </c>
      <c r="BJ59" s="166">
        <v>6.6339930981486327E-13</v>
      </c>
      <c r="BK59" s="166">
        <v>7.847632461039895E-15</v>
      </c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  <c r="DU59" s="48"/>
      <c r="DV59" s="48"/>
      <c r="DW59" s="48"/>
      <c r="DX59" s="48"/>
      <c r="DY59" s="48"/>
      <c r="DZ59" s="48"/>
      <c r="EA59" s="48"/>
      <c r="EB59" s="48"/>
      <c r="EC59" s="48"/>
      <c r="ED59" s="48"/>
      <c r="EE59" s="48"/>
      <c r="EF59" s="48"/>
      <c r="EG59" s="48"/>
      <c r="EH59" s="48"/>
      <c r="EI59" s="48"/>
      <c r="EJ59" s="48"/>
      <c r="EK59" s="48"/>
      <c r="EL59" s="48"/>
      <c r="EM59" s="48"/>
      <c r="EN59" s="48"/>
      <c r="EO59" s="48"/>
      <c r="EP59" s="48"/>
      <c r="EQ59" s="48"/>
      <c r="ER59" s="48"/>
      <c r="ES59" s="48"/>
      <c r="ET59" s="48"/>
      <c r="EU59" s="48"/>
      <c r="EV59" s="48"/>
      <c r="EW59" s="48"/>
      <c r="EX59" s="48"/>
      <c r="EY59" s="48"/>
      <c r="EZ59" s="48"/>
      <c r="FA59" s="48"/>
      <c r="FB59" s="48"/>
      <c r="FC59" s="48"/>
      <c r="FD59" s="48"/>
      <c r="FE59" s="48"/>
      <c r="FF59" s="48"/>
      <c r="FG59" s="48"/>
      <c r="FH59" s="48"/>
      <c r="FI59" s="48"/>
      <c r="FJ59" s="48"/>
      <c r="FK59" s="48"/>
      <c r="FL59" s="48"/>
      <c r="FM59" s="48"/>
      <c r="FN59" s="48"/>
      <c r="FO59" s="48"/>
      <c r="FP59" s="48"/>
      <c r="FQ59" s="48"/>
      <c r="FR59" s="48"/>
      <c r="FS59" s="48"/>
      <c r="FT59" s="48"/>
      <c r="FU59" s="48"/>
      <c r="FV59" s="48"/>
    </row>
    <row r="60" spans="10:178" ht="16.5">
      <c r="AC60" s="112">
        <v>43</v>
      </c>
      <c r="AD60" s="12">
        <v>0</v>
      </c>
      <c r="AE60" s="12">
        <v>0</v>
      </c>
      <c r="AF60" s="12">
        <v>0</v>
      </c>
      <c r="AG60" s="12">
        <v>0</v>
      </c>
      <c r="AH60" s="48">
        <f t="shared" si="88"/>
        <v>5.1272591145615589E-7</v>
      </c>
      <c r="AI60" s="48">
        <f t="shared" si="89"/>
        <v>1.2194020219613977E-8</v>
      </c>
      <c r="AJ60" s="48">
        <f t="shared" si="90"/>
        <v>1.7574357257630849E-10</v>
      </c>
      <c r="AK60" s="48">
        <f t="shared" si="91"/>
        <v>1.9274329290632041E-12</v>
      </c>
      <c r="AL60" s="48">
        <f t="shared" si="92"/>
        <v>1.7239982912464511E-14</v>
      </c>
      <c r="AM60" s="48">
        <f t="shared" si="93"/>
        <v>1.3013553521494872E-16</v>
      </c>
      <c r="AN60" s="48">
        <f t="shared" si="94"/>
        <v>8.4678000213216626E-19</v>
      </c>
      <c r="AO60" s="48">
        <f t="shared" si="95"/>
        <v>4.8188118931059138E-21</v>
      </c>
      <c r="AP60" s="48">
        <f t="shared" si="96"/>
        <v>2.4235424628690848E-23</v>
      </c>
      <c r="AQ60" s="48">
        <f t="shared" si="97"/>
        <v>1.0857658415353145E-25</v>
      </c>
      <c r="AR60" s="48">
        <f t="shared" si="98"/>
        <v>4.3597285209409255E-28</v>
      </c>
      <c r="AS60" s="48">
        <f t="shared" si="99"/>
        <v>1.5765841544145446E-30</v>
      </c>
      <c r="AT60" s="48">
        <f t="shared" si="100"/>
        <v>5.1543118533854835E-33</v>
      </c>
      <c r="AU60" s="48">
        <f t="shared" si="101"/>
        <v>1.5280364212447992E-35</v>
      </c>
      <c r="AV60" s="48">
        <f t="shared" si="102"/>
        <v>4.1174895663753804E-38</v>
      </c>
      <c r="AW60" s="48">
        <f t="shared" si="103"/>
        <v>1.0102953989948791E-40</v>
      </c>
      <c r="AY60" s="48"/>
      <c r="BA60" s="165">
        <v>41</v>
      </c>
      <c r="BB60" s="166" cm="1">
        <f t="array" ref="BB60">IF(BA60&gt;$BB$19,0,MMULT(_xlfn.ANCHORARRAY(BB59),$BB$8:$BK$17))</f>
        <v>0</v>
      </c>
      <c r="BC60" s="166" cm="1">
        <f t="array" ref="BC60">IF(BA60&gt;$BC$19,0,MMULT(BC59:BK59,$BC$9:$BK$17))</f>
        <v>0</v>
      </c>
      <c r="BD60" s="166" cm="1">
        <f t="array" ref="BD60">IF(BA60&gt;$BD$19,0,MMULT(BD59:BK59,$BD$10:$BK$17))</f>
        <v>0</v>
      </c>
      <c r="BE60" s="166" cm="1">
        <f t="array" ref="BE60">IF(BA60&gt;$BE$19,0,MMULT(BE59:BK59,$BE$11:$BK$17))</f>
        <v>0</v>
      </c>
      <c r="BF60" s="166" cm="1">
        <f t="array" ref="BF60:BK60">IF(BA60&gt;$BF$19,0,MMULT(BF59:BK59,$BF$12:$BK$17))</f>
        <v>4.1865077992880264E-6</v>
      </c>
      <c r="BG60" s="166">
        <v>1.4373673654252736E-7</v>
      </c>
      <c r="BH60" s="166">
        <v>3.2456617302944091E-9</v>
      </c>
      <c r="BI60" s="166">
        <v>5.6783989406265136E-11</v>
      </c>
      <c r="BJ60" s="166">
        <v>8.1364064463662425E-13</v>
      </c>
      <c r="BK60" s="166">
        <v>9.9572422662511346E-15</v>
      </c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  <c r="DU60" s="48"/>
      <c r="DV60" s="48"/>
      <c r="DW60" s="48"/>
      <c r="DX60" s="48"/>
      <c r="DY60" s="48"/>
      <c r="DZ60" s="48"/>
      <c r="EA60" s="48"/>
      <c r="EB60" s="48"/>
      <c r="EC60" s="48"/>
      <c r="ED60" s="48"/>
      <c r="EE60" s="48"/>
      <c r="EF60" s="48"/>
      <c r="EG60" s="48"/>
      <c r="EH60" s="48"/>
      <c r="EI60" s="48"/>
      <c r="EJ60" s="48"/>
      <c r="EK60" s="48"/>
      <c r="EL60" s="48"/>
      <c r="EM60" s="48"/>
      <c r="EN60" s="48"/>
      <c r="EO60" s="48"/>
      <c r="EP60" s="48"/>
      <c r="EQ60" s="48"/>
      <c r="ER60" s="48"/>
      <c r="ES60" s="48"/>
      <c r="ET60" s="48"/>
      <c r="EU60" s="48"/>
      <c r="EV60" s="48"/>
      <c r="EW60" s="48"/>
      <c r="EX60" s="48"/>
      <c r="EY60" s="48"/>
      <c r="EZ60" s="48"/>
      <c r="FA60" s="48"/>
      <c r="FB60" s="48"/>
      <c r="FC60" s="48"/>
      <c r="FD60" s="48"/>
      <c r="FE60" s="48"/>
      <c r="FF60" s="48"/>
      <c r="FG60" s="48"/>
      <c r="FH60" s="48"/>
      <c r="FI60" s="48"/>
      <c r="FJ60" s="48"/>
      <c r="FK60" s="48"/>
      <c r="FL60" s="48"/>
      <c r="FM60" s="48"/>
      <c r="FN60" s="48"/>
      <c r="FO60" s="48"/>
      <c r="FP60" s="48"/>
      <c r="FQ60" s="48"/>
      <c r="FR60" s="48"/>
      <c r="FS60" s="48"/>
      <c r="FT60" s="48"/>
      <c r="FU60" s="48"/>
      <c r="FV60" s="48"/>
    </row>
    <row r="61" spans="10:178" ht="16.5">
      <c r="AC61" s="112">
        <v>44</v>
      </c>
      <c r="AD61" s="12">
        <v>0</v>
      </c>
      <c r="AE61" s="12">
        <v>0</v>
      </c>
      <c r="AF61" s="12">
        <v>0</v>
      </c>
      <c r="AG61" s="12">
        <v>0</v>
      </c>
      <c r="AH61" s="48">
        <f t="shared" si="88"/>
        <v>5.1177221743474689E-7</v>
      </c>
      <c r="AI61" s="48">
        <f t="shared" si="89"/>
        <v>1.3125032796764851E-8</v>
      </c>
      <c r="AJ61" s="48">
        <f t="shared" si="90"/>
        <v>1.9809812562272549E-10</v>
      </c>
      <c r="AK61" s="48">
        <f t="shared" si="91"/>
        <v>2.2507390259506898E-12</v>
      </c>
      <c r="AL61" s="48">
        <f t="shared" si="92"/>
        <v>2.0793030557955644E-14</v>
      </c>
      <c r="AM61" s="48">
        <f t="shared" si="93"/>
        <v>1.6196064642214499E-16</v>
      </c>
      <c r="AN61" s="48">
        <f t="shared" si="94"/>
        <v>1.0872630948077304E-18</v>
      </c>
      <c r="AO61" s="48">
        <f t="shared" si="95"/>
        <v>6.3848988324394932E-21</v>
      </c>
      <c r="AP61" s="48">
        <f t="shared" si="96"/>
        <v>3.3153559661478196E-23</v>
      </c>
      <c r="AQ61" s="48">
        <f t="shared" si="97"/>
        <v>1.5345364267817376E-25</v>
      </c>
      <c r="AR61" s="48">
        <f t="shared" si="98"/>
        <v>6.3711941435148618E-28</v>
      </c>
      <c r="AS61" s="48">
        <f t="shared" si="99"/>
        <v>2.3845813989459937E-30</v>
      </c>
      <c r="AT61" s="48">
        <f t="shared" si="100"/>
        <v>8.0772443840586586E-33</v>
      </c>
      <c r="AU61" s="48">
        <f t="shared" si="101"/>
        <v>2.4839201590371252E-35</v>
      </c>
      <c r="AV61" s="48">
        <f t="shared" si="102"/>
        <v>6.9520495949998952E-38</v>
      </c>
      <c r="AW61" s="48">
        <f t="shared" si="103"/>
        <v>1.7742883957058103E-40</v>
      </c>
      <c r="AY61" s="48"/>
      <c r="BA61" s="165">
        <v>42</v>
      </c>
      <c r="BB61" s="166" cm="1">
        <f t="array" ref="BB61">IF(BA61&gt;$BB$19,0,MMULT(_xlfn.ANCHORARRAY(BB60),$BB$8:$BK$17))</f>
        <v>0</v>
      </c>
      <c r="BC61" s="166" cm="1">
        <f t="array" ref="BC61">IF(BA61&gt;$BC$19,0,MMULT(BC60:BK60,$BC$9:$BK$17))</f>
        <v>0</v>
      </c>
      <c r="BD61" s="166" cm="1">
        <f t="array" ref="BD61">IF(BA61&gt;$BD$19,0,MMULT(BD60:BK60,$BD$10:$BK$17))</f>
        <v>0</v>
      </c>
      <c r="BE61" s="166" cm="1">
        <f t="array" ref="BE61">IF(BA61&gt;$BE$19,0,MMULT(BE60:BK60,$BE$11:$BK$17))</f>
        <v>0</v>
      </c>
      <c r="BF61" s="166" cm="1">
        <f t="array" ref="BF61:BK61">IF(BA61&gt;$BF$19,0,MMULT(BF60:BK60,$BF$12:$BK$17))</f>
        <v>4.1731947044862905E-6</v>
      </c>
      <c r="BG61" s="166">
        <v>1.5659274852205787E-7</v>
      </c>
      <c r="BH61" s="166">
        <v>3.6924233481973044E-9</v>
      </c>
      <c r="BI61" s="166">
        <v>6.6924620622289311E-11</v>
      </c>
      <c r="BJ61" s="166">
        <v>9.9162635369860078E-13</v>
      </c>
      <c r="BK61" s="166">
        <v>1.2544619516195568E-14</v>
      </c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  <c r="DU61" s="48"/>
      <c r="DV61" s="48"/>
      <c r="DW61" s="48"/>
      <c r="DX61" s="48"/>
      <c r="DY61" s="48"/>
      <c r="DZ61" s="48"/>
      <c r="EA61" s="48"/>
      <c r="EB61" s="48"/>
      <c r="EC61" s="48"/>
      <c r="ED61" s="48"/>
      <c r="EE61" s="48"/>
      <c r="EF61" s="48"/>
      <c r="EG61" s="48"/>
      <c r="EH61" s="48"/>
      <c r="EI61" s="48"/>
      <c r="EJ61" s="48"/>
      <c r="EK61" s="48"/>
      <c r="EL61" s="48"/>
      <c r="EM61" s="48"/>
      <c r="EN61" s="48"/>
      <c r="EO61" s="48"/>
      <c r="EP61" s="48"/>
      <c r="EQ61" s="48"/>
      <c r="ER61" s="48"/>
      <c r="ES61" s="48"/>
      <c r="ET61" s="48"/>
      <c r="EU61" s="48"/>
      <c r="EV61" s="48"/>
      <c r="EW61" s="48"/>
      <c r="EX61" s="48"/>
      <c r="EY61" s="48"/>
      <c r="EZ61" s="48"/>
      <c r="FA61" s="48"/>
      <c r="FB61" s="48"/>
      <c r="FC61" s="48"/>
      <c r="FD61" s="48"/>
      <c r="FE61" s="48"/>
      <c r="FF61" s="48"/>
      <c r="FG61" s="48"/>
      <c r="FH61" s="48"/>
      <c r="FI61" s="48"/>
      <c r="FJ61" s="48"/>
      <c r="FK61" s="48"/>
      <c r="FL61" s="48"/>
      <c r="FM61" s="48"/>
      <c r="FN61" s="48"/>
      <c r="FO61" s="48"/>
      <c r="FP61" s="48"/>
      <c r="FQ61" s="48"/>
      <c r="FR61" s="48"/>
      <c r="FS61" s="48"/>
      <c r="FT61" s="48"/>
      <c r="FU61" s="48"/>
      <c r="FV61" s="48"/>
    </row>
    <row r="62" spans="10:178" ht="16.5">
      <c r="AC62" s="112">
        <v>45</v>
      </c>
      <c r="AD62" s="12">
        <v>0</v>
      </c>
      <c r="AE62" s="12">
        <v>0</v>
      </c>
      <c r="AF62" s="12">
        <v>0</v>
      </c>
      <c r="AG62" s="12">
        <v>0</v>
      </c>
      <c r="AH62" s="48">
        <f t="shared" si="88"/>
        <v>5.1082029732853537E-7</v>
      </c>
      <c r="AI62" s="48">
        <f t="shared" si="89"/>
        <v>1.4052539732061089E-8</v>
      </c>
      <c r="AJ62" s="48">
        <f t="shared" si="90"/>
        <v>2.2214282481883213E-10</v>
      </c>
      <c r="AK62" s="48">
        <f t="shared" si="91"/>
        <v>2.6150242659446345E-12</v>
      </c>
      <c r="AL62" s="48">
        <f t="shared" si="92"/>
        <v>2.4940833733791107E-14</v>
      </c>
      <c r="AM62" s="48">
        <f t="shared" si="93"/>
        <v>2.003353951724487E-16</v>
      </c>
      <c r="AN62" s="48">
        <f t="shared" si="94"/>
        <v>1.3864950634971813E-18</v>
      </c>
      <c r="AO62" s="48">
        <f t="shared" si="95"/>
        <v>8.3953825047887116E-21</v>
      </c>
      <c r="AP62" s="48">
        <f t="shared" si="96"/>
        <v>4.4968101031071572E-23</v>
      </c>
      <c r="AQ62" s="48">
        <f t="shared" si="97"/>
        <v>2.1483537337052577E-25</v>
      </c>
      <c r="AR62" s="48">
        <f t="shared" si="98"/>
        <v>9.2136524892479507E-28</v>
      </c>
      <c r="AS62" s="48">
        <f t="shared" si="99"/>
        <v>3.5652176840279839E-30</v>
      </c>
      <c r="AT62" s="48">
        <f t="shared" si="100"/>
        <v>1.2497652546428581E-32</v>
      </c>
      <c r="AU62" s="48">
        <f t="shared" si="101"/>
        <v>3.9817049420750474E-35</v>
      </c>
      <c r="AV62" s="48">
        <f t="shared" si="102"/>
        <v>1.155932538195355E-37</v>
      </c>
      <c r="AW62" s="48">
        <f t="shared" si="103"/>
        <v>3.0641016673144395E-40</v>
      </c>
      <c r="AY62" s="48"/>
      <c r="BA62" s="165">
        <v>43</v>
      </c>
      <c r="BB62" s="166" cm="1">
        <f t="array" ref="BB62">IF(BA62&gt;$BB$19,0,MMULT(_xlfn.ANCHORARRAY(BB61),$BB$8:$BK$17))</f>
        <v>0</v>
      </c>
      <c r="BC62" s="166" cm="1">
        <f t="array" ref="BC62">IF(BA62&gt;$BC$19,0,MMULT(BC61:BK61,$BC$9:$BK$17))</f>
        <v>0</v>
      </c>
      <c r="BD62" s="166" cm="1">
        <f t="array" ref="BD62">IF(BA62&gt;$BD$19,0,MMULT(BD61:BK61,$BD$10:$BK$17))</f>
        <v>0</v>
      </c>
      <c r="BE62" s="166" cm="1">
        <f t="array" ref="BE62">IF(BA62&gt;$BE$19,0,MMULT(BE61:BK61,$BE$11:$BK$17))</f>
        <v>0</v>
      </c>
      <c r="BF62" s="166" cm="1">
        <f t="array" ref="BF62:BK62">IF(BA62&gt;$BF$19,0,MMULT(BF61:BK61,$BF$12:$BK$17))</f>
        <v>4.1599239453260244E-6</v>
      </c>
      <c r="BG62" s="166">
        <v>1.6936554274202399E-7</v>
      </c>
      <c r="BH62" s="166">
        <v>4.1786463822501751E-9</v>
      </c>
      <c r="BI62" s="166">
        <v>7.8453706575977717E-11</v>
      </c>
      <c r="BJ62" s="166">
        <v>1.2012932754727167E-12</v>
      </c>
      <c r="BK62" s="166">
        <v>1.5697991320957078E-14</v>
      </c>
    </row>
    <row r="63" spans="10:178" ht="16.5">
      <c r="AC63" s="112">
        <v>46</v>
      </c>
      <c r="AD63" s="12">
        <v>0</v>
      </c>
      <c r="AE63" s="12">
        <v>0</v>
      </c>
      <c r="AF63" s="12">
        <v>0</v>
      </c>
      <c r="AG63" s="12">
        <v>0</v>
      </c>
      <c r="AH63" s="48">
        <f t="shared" si="88"/>
        <v>5.0987014783795667E-7</v>
      </c>
      <c r="AI63" s="48">
        <f t="shared" si="89"/>
        <v>1.4976550845724147E-8</v>
      </c>
      <c r="AJ63" s="48">
        <f t="shared" si="90"/>
        <v>2.4786800575749483E-10</v>
      </c>
      <c r="AK63" s="48">
        <f t="shared" si="91"/>
        <v>3.0233561763131973E-12</v>
      </c>
      <c r="AL63" s="48">
        <f t="shared" si="92"/>
        <v>2.9758509277503496E-14</v>
      </c>
      <c r="AM63" s="48">
        <f t="shared" si="93"/>
        <v>2.4635387176008524E-16</v>
      </c>
      <c r="AN63" s="48">
        <f t="shared" si="94"/>
        <v>1.7565492627494591E-18</v>
      </c>
      <c r="AO63" s="48">
        <f t="shared" si="95"/>
        <v>1.0958711950994146E-20</v>
      </c>
      <c r="AP63" s="48">
        <f t="shared" si="96"/>
        <v>6.0500259861379075E-23</v>
      </c>
      <c r="AQ63" s="48">
        <f t="shared" si="97"/>
        <v>2.9807852715431421E-25</v>
      </c>
      <c r="AR63" s="48">
        <f t="shared" si="98"/>
        <v>1.3192552445012147E-27</v>
      </c>
      <c r="AS63" s="48">
        <f t="shared" si="99"/>
        <v>5.2723683918153636E-30</v>
      </c>
      <c r="AT63" s="48">
        <f t="shared" si="100"/>
        <v>1.9105876897995528E-32</v>
      </c>
      <c r="AU63" s="48">
        <f t="shared" si="101"/>
        <v>6.2989202354178058E-35</v>
      </c>
      <c r="AV63" s="48">
        <f t="shared" si="102"/>
        <v>1.8943980719559001E-37</v>
      </c>
      <c r="AW63" s="48">
        <f t="shared" si="103"/>
        <v>5.2084905324399809E-40</v>
      </c>
      <c r="AY63" s="48"/>
      <c r="BA63" s="165">
        <v>44</v>
      </c>
      <c r="BB63" s="166" cm="1">
        <f t="array" ref="BB63">IF(BA63&gt;$BB$19,0,MMULT(_xlfn.ANCHORARRAY(BB62),$BB$8:$BK$17))</f>
        <v>0</v>
      </c>
      <c r="BC63" s="166" cm="1">
        <f t="array" ref="BC63">IF(BA63&gt;$BC$19,0,MMULT(BC62:BK62,$BC$9:$BK$17))</f>
        <v>0</v>
      </c>
      <c r="BD63" s="166" cm="1">
        <f t="array" ref="BD63">IF(BA63&gt;$BD$19,0,MMULT(BD62:BK62,$BD$10:$BK$17))</f>
        <v>0</v>
      </c>
      <c r="BE63" s="166" cm="1">
        <f t="array" ref="BE63">IF(BA63&gt;$BE$19,0,MMULT(BE62:BK62,$BE$11:$BK$17))</f>
        <v>0</v>
      </c>
      <c r="BF63" s="166" cm="1">
        <f t="array" ref="BF63:BK63">IF(BA63&gt;$BF$19,0,MMULT(BF62:BK62,$BF$12:$BK$17))</f>
        <v>4.1466953871798877E-6</v>
      </c>
      <c r="BG63" s="166">
        <v>1.8205551846224094E-7</v>
      </c>
      <c r="BH63" s="166">
        <v>4.7039407126742495E-9</v>
      </c>
      <c r="BI63" s="166">
        <v>9.1492319284621501E-11</v>
      </c>
      <c r="BJ63" s="166">
        <v>1.4469559497683196E-12</v>
      </c>
      <c r="BK63" s="166">
        <v>1.9518103936960272E-14</v>
      </c>
    </row>
    <row r="64" spans="10:178" ht="16.5">
      <c r="AC64" s="112">
        <v>47</v>
      </c>
      <c r="AD64" s="12">
        <v>0</v>
      </c>
      <c r="AE64" s="12">
        <v>0</v>
      </c>
      <c r="AF64" s="12">
        <v>0</v>
      </c>
      <c r="AG64" s="12">
        <v>0</v>
      </c>
      <c r="AH64" s="48">
        <f t="shared" si="88"/>
        <v>5.0892176566958333E-7</v>
      </c>
      <c r="AI64" s="48">
        <f t="shared" si="89"/>
        <v>1.5897075933572068E-8</v>
      </c>
      <c r="AJ64" s="48">
        <f t="shared" si="90"/>
        <v>2.7526404027389464E-10</v>
      </c>
      <c r="AK64" s="48">
        <f t="shared" si="91"/>
        <v>3.4787786023349029E-12</v>
      </c>
      <c r="AL64" s="48">
        <f t="shared" si="92"/>
        <v>3.5326740049082086E-14</v>
      </c>
      <c r="AM64" s="48">
        <f t="shared" si="93"/>
        <v>3.0124785222894114E-16</v>
      </c>
      <c r="AN64" s="48">
        <f t="shared" si="94"/>
        <v>2.2115116489020533E-18</v>
      </c>
      <c r="AO64" s="48">
        <f t="shared" si="95"/>
        <v>1.4205591492144237E-20</v>
      </c>
      <c r="AP64" s="48">
        <f t="shared" si="96"/>
        <v>8.0771440040989871E-23</v>
      </c>
      <c r="AQ64" s="48">
        <f t="shared" si="97"/>
        <v>4.1005738199933565E-25</v>
      </c>
      <c r="AR64" s="48">
        <f t="shared" si="98"/>
        <v>1.8712412804990767E-27</v>
      </c>
      <c r="AS64" s="48">
        <f t="shared" si="99"/>
        <v>7.7164376014645919E-30</v>
      </c>
      <c r="AT64" s="48">
        <f t="shared" si="100"/>
        <v>2.887718929205829E-32</v>
      </c>
      <c r="AU64" s="48">
        <f t="shared" si="101"/>
        <v>9.8409858380939084E-35</v>
      </c>
      <c r="AV64" s="48">
        <f t="shared" si="102"/>
        <v>3.0625028380455888E-37</v>
      </c>
      <c r="AW64" s="48">
        <f t="shared" si="103"/>
        <v>8.7224709435231796E-40</v>
      </c>
      <c r="AY64" s="48"/>
      <c r="BA64" s="165">
        <v>45</v>
      </c>
      <c r="BB64" s="166" cm="1">
        <f t="array" ref="BB64">IF(BA64&gt;$BB$19,0,MMULT(_xlfn.ANCHORARRAY(BB63),$BB$8:$BK$17))</f>
        <v>0</v>
      </c>
      <c r="BC64" s="166" cm="1">
        <f t="array" ref="BC64">IF(BA64&gt;$BC$19,0,MMULT(BC63:BK63,$BC$9:$BK$17))</f>
        <v>0</v>
      </c>
      <c r="BD64" s="166" cm="1">
        <f t="array" ref="BD64">IF(BA64&gt;$BD$19,0,MMULT(BD63:BK63,$BD$10:$BK$17))</f>
        <v>0</v>
      </c>
      <c r="BE64" s="166" cm="1">
        <f t="array" ref="BE64">IF(BA64&gt;$BE$19,0,MMULT(BE63:BK63,$BE$11:$BK$17))</f>
        <v>0</v>
      </c>
      <c r="BF64" s="166" cm="1">
        <f t="array" ref="BF64:BK64">IF(BA64&gt;$BF$19,0,MMULT(BF63:BK63,$BF$12:$BK$17))</f>
        <v>4.1335088958486559E-6</v>
      </c>
      <c r="BG64" s="166">
        <v>1.9466307324476288E-7</v>
      </c>
      <c r="BH64" s="166">
        <v>5.2679187299178639E-9</v>
      </c>
      <c r="BI64" s="166">
        <v>1.0615990517560034E-10</v>
      </c>
      <c r="BJ64" s="166">
        <v>1.7333002051731492E-12</v>
      </c>
      <c r="BK64" s="166">
        <v>2.411942385722347E-14</v>
      </c>
    </row>
    <row r="65" spans="29:63" ht="16.5">
      <c r="AC65" s="112">
        <v>48</v>
      </c>
      <c r="AD65" s="12">
        <v>0</v>
      </c>
      <c r="AE65" s="12">
        <v>0</v>
      </c>
      <c r="AF65" s="12">
        <v>0</v>
      </c>
      <c r="AG65" s="12">
        <v>0</v>
      </c>
      <c r="AH65" s="48">
        <f t="shared" si="88"/>
        <v>5.0797514753611404E-7</v>
      </c>
      <c r="AI65" s="48">
        <f t="shared" si="89"/>
        <v>1.6814124767076294E-8</v>
      </c>
      <c r="AJ65" s="48">
        <f t="shared" si="90"/>
        <v>3.0432133633272346E-10</v>
      </c>
      <c r="AK65" s="48">
        <f t="shared" si="91"/>
        <v>3.9843118187606338E-12</v>
      </c>
      <c r="AL65" s="48">
        <f t="shared" si="92"/>
        <v>4.1731720528311232E-14</v>
      </c>
      <c r="AM65" s="48">
        <f t="shared" si="93"/>
        <v>3.6639689533109095E-16</v>
      </c>
      <c r="AN65" s="48">
        <f t="shared" si="94"/>
        <v>2.7677331384407066E-18</v>
      </c>
      <c r="AO65" s="48">
        <f t="shared" si="95"/>
        <v>1.8292682866571078E-20</v>
      </c>
      <c r="AP65" s="48">
        <f t="shared" si="96"/>
        <v>1.0704426171078105E-22</v>
      </c>
      <c r="AQ65" s="48">
        <f t="shared" si="97"/>
        <v>5.5953328809579046E-25</v>
      </c>
      <c r="AR65" s="48">
        <f t="shared" si="98"/>
        <v>2.6304864704290822E-27</v>
      </c>
      <c r="AS65" s="48">
        <f t="shared" si="99"/>
        <v>1.1182680406262957E-29</v>
      </c>
      <c r="AT65" s="48">
        <f t="shared" si="100"/>
        <v>4.3176408895544883E-32</v>
      </c>
      <c r="AU65" s="48">
        <f t="shared" si="101"/>
        <v>1.5193972546216058E-34</v>
      </c>
      <c r="AV65" s="48">
        <f t="shared" si="102"/>
        <v>4.8872755368774593E-37</v>
      </c>
      <c r="AW65" s="48">
        <f t="shared" si="103"/>
        <v>1.4402644333883305E-39</v>
      </c>
      <c r="AY65" s="48"/>
      <c r="BA65" s="165">
        <v>46</v>
      </c>
      <c r="BB65" s="166" cm="1">
        <f t="array" ref="BB65">IF(BA65&gt;$BB$19,0,MMULT(_xlfn.ANCHORARRAY(BB64),$BB$8:$BK$17))</f>
        <v>0</v>
      </c>
      <c r="BC65" s="166" cm="1">
        <f t="array" ref="BC65">IF(BA65&gt;$BC$19,0,MMULT(BC64:BK64,$BC$9:$BK$17))</f>
        <v>0</v>
      </c>
      <c r="BD65" s="166" cm="1">
        <f t="array" ref="BD65">IF(BA65&gt;$BD$19,0,MMULT(BD64:BK64,$BD$10:$BK$17))</f>
        <v>0</v>
      </c>
      <c r="BE65" s="166" cm="1">
        <f t="array" ref="BE65">IF(BA65&gt;$BE$19,0,MMULT(BE64:BK64,$BE$11:$BK$17))</f>
        <v>0</v>
      </c>
      <c r="BF65" s="166" cm="1">
        <f t="array" ref="BF65:BK65">IF(BA65&gt;$BF$19,0,MMULT(BF64:BK64,$BF$12:$BK$17))</f>
        <v>4.1203643375598575E-6</v>
      </c>
      <c r="BG65" s="166">
        <v>2.071886029606431E-7</v>
      </c>
      <c r="BH65" s="166">
        <v>5.870195321275063E-9</v>
      </c>
      <c r="BI65" s="166">
        <v>1.2257429823828053E-10</v>
      </c>
      <c r="BJ65" s="166">
        <v>2.0653768089791037E-12</v>
      </c>
      <c r="BK65" s="166">
        <v>2.9631318509674017E-14</v>
      </c>
    </row>
    <row r="66" spans="29:63" ht="16.5">
      <c r="AC66" s="112">
        <v>49</v>
      </c>
      <c r="AD66" s="12">
        <v>0</v>
      </c>
      <c r="AE66" s="12">
        <v>0</v>
      </c>
      <c r="AF66" s="12">
        <v>0</v>
      </c>
      <c r="AG66" s="12">
        <v>0</v>
      </c>
      <c r="AH66" s="48">
        <f t="shared" si="88"/>
        <v>5.0703029015636181E-7</v>
      </c>
      <c r="AI66" s="48">
        <f t="shared" si="89"/>
        <v>1.7727707093418332E-8</v>
      </c>
      <c r="AJ66" s="48">
        <f t="shared" si="90"/>
        <v>3.3503033791569541E-10</v>
      </c>
      <c r="AK66" s="48">
        <f t="shared" si="91"/>
        <v>4.5429526408584761E-12</v>
      </c>
      <c r="AL66" s="48">
        <f t="shared" si="92"/>
        <v>4.9065102720624656E-14</v>
      </c>
      <c r="AM66" s="48">
        <f t="shared" si="93"/>
        <v>4.4333831951303363E-16</v>
      </c>
      <c r="AN66" s="48">
        <f t="shared" si="94"/>
        <v>3.4441002777728993E-18</v>
      </c>
      <c r="AO66" s="48">
        <f t="shared" si="95"/>
        <v>2.3406769878975351E-20</v>
      </c>
      <c r="AP66" s="48">
        <f t="shared" si="96"/>
        <v>1.4087039459277975E-22</v>
      </c>
      <c r="AQ66" s="48">
        <f t="shared" si="97"/>
        <v>7.5759983125070805E-25</v>
      </c>
      <c r="AR66" s="48">
        <f t="shared" si="98"/>
        <v>3.6663515604293986E-27</v>
      </c>
      <c r="AS66" s="48">
        <f t="shared" si="99"/>
        <v>1.6054707173360113E-29</v>
      </c>
      <c r="AT66" s="48">
        <f t="shared" si="100"/>
        <v>6.3896403977477308E-32</v>
      </c>
      <c r="AU66" s="48">
        <f t="shared" si="101"/>
        <v>2.3196723744272514E-34</v>
      </c>
      <c r="AV66" s="48">
        <f t="shared" si="102"/>
        <v>7.7043344764486749E-37</v>
      </c>
      <c r="AW66" s="48">
        <f t="shared" si="103"/>
        <v>2.3466414353827277E-39</v>
      </c>
      <c r="AY66" s="48"/>
      <c r="BA66" s="165">
        <v>47</v>
      </c>
      <c r="BB66" s="166" cm="1">
        <f t="array" ref="BB66">IF(BA66&gt;$BB$19,0,MMULT(_xlfn.ANCHORARRAY(BB65),$BB$8:$BK$17))</f>
        <v>0</v>
      </c>
      <c r="BC66" s="166" cm="1">
        <f t="array" ref="BC66">IF(BA66&gt;$BC$19,0,MMULT(BC65:BK65,$BC$9:$BK$17))</f>
        <v>0</v>
      </c>
      <c r="BD66" s="166" cm="1">
        <f t="array" ref="BD66">IF(BA66&gt;$BD$19,0,MMULT(BD65:BK65,$BD$10:$BK$17))</f>
        <v>0</v>
      </c>
      <c r="BE66" s="166" cm="1">
        <f t="array" ref="BE66">IF(BA66&gt;$BE$19,0,MMULT(BE65:BK65,$BE$11:$BK$17))</f>
        <v>0</v>
      </c>
      <c r="BF66" s="166" cm="1">
        <f t="array" ref="BF66:BK66">IF(BA66&gt;$BF$19,0,MMULT(BF65:BK65,$BF$12:$BK$17))</f>
        <v>4.107261578966417E-6</v>
      </c>
      <c r="BG66" s="166">
        <v>2.1963250179666843E-7</v>
      </c>
      <c r="BH66" s="166">
        <v>6.5103878575682448E-9</v>
      </c>
      <c r="BI66" s="166">
        <v>1.4085173309153728E-10</v>
      </c>
      <c r="BJ66" s="166">
        <v>2.4485951791242776E-12</v>
      </c>
      <c r="BK66" s="166">
        <v>3.6199216762227486E-14</v>
      </c>
    </row>
    <row r="67" spans="29:63" ht="16.5">
      <c r="AC67" s="168">
        <v>50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48">
        <f t="shared" ref="AI67:AI76" si="104">AH66*$AB$43+AI66*$AB$44</f>
        <v>1.8637832635546331E-8</v>
      </c>
      <c r="AJ67" s="48">
        <f t="shared" ref="AJ67:AJ76" si="105">AI66*$AB$43+AJ66*$AB$44</f>
        <v>3.6738152490937326E-10</v>
      </c>
      <c r="AK67" s="48">
        <f t="shared" ref="AK67:AK76" si="106">AJ66*$AB$43+AK66*$AB$44</f>
        <v>5.1576745350427812E-12</v>
      </c>
      <c r="AL67" s="48">
        <f t="shared" ref="AL67:AL76" si="107">AK66*$AB$43+AL66*$AB$44</f>
        <v>5.7423942370126021E-14</v>
      </c>
      <c r="AM67" s="48">
        <f t="shared" ref="AM67:AM76" si="108">AL66*$AB$43+AM66*$AB$44</f>
        <v>5.3377706072664582E-16</v>
      </c>
      <c r="AN67" s="48">
        <f t="shared" ref="AN67:AN76" si="109">AM66*$AB$43+AN66*$AB$44</f>
        <v>4.2623239672010062E-18</v>
      </c>
      <c r="AO67" s="48">
        <f t="shared" ref="AO67:AO76" si="110">AN66*$AB$43+AO66*$AB$44</f>
        <v>2.9769418761466936E-20</v>
      </c>
      <c r="AP67" s="48">
        <f t="shared" ref="AP67:AP76" si="111">AO66*$AB$43+AP66*$AB$44</f>
        <v>1.8414604878771232E-22</v>
      </c>
      <c r="AQ67" s="48">
        <f t="shared" ref="AQ67:AQ76" si="112">AP66*$AB$43+AQ66*$AB$44</f>
        <v>1.0182161404742414E-24</v>
      </c>
      <c r="AR67" s="48">
        <f t="shared" ref="AR67:AR76" si="113">AQ66*$AB$43+AR66*$AB$44</f>
        <v>5.0687028675413302E-27</v>
      </c>
      <c r="AS67" s="48">
        <f t="shared" ref="AS67:AS76" si="114">AR66*$AB$43+AS66*$AB$44</f>
        <v>2.2844428947770634E-29</v>
      </c>
      <c r="AT67" s="48">
        <f t="shared" ref="AT67:AT76" si="115">AS66*$AB$43+AT66*$AB$44</f>
        <v>9.3640055093004818E-32</v>
      </c>
      <c r="AU67" s="48">
        <f t="shared" ref="AU67:AU76" si="116">AT66*$AB$43+AU66*$AB$44</f>
        <v>3.5038604823172103E-34</v>
      </c>
      <c r="AV67" s="48">
        <f t="shared" ref="AV67:AV76" si="117">AU66*$AB$43+AV66*$AB$44</f>
        <v>1.2004702466682952E-36</v>
      </c>
      <c r="AW67" s="48">
        <f t="shared" ref="AW67:AW76" si="118">AV66*$AB$43+AW66*$AB$44</f>
        <v>3.7753185875179419E-39</v>
      </c>
      <c r="AY67" s="48">
        <f>SUM(AD67:AW67)</f>
        <v>1.9010429797002457E-8</v>
      </c>
      <c r="BA67" s="165">
        <v>48</v>
      </c>
      <c r="BB67" s="166" cm="1">
        <f t="array" ref="BB67">IF(BA67&gt;$BB$19,0,MMULT(_xlfn.ANCHORARRAY(BB66),$BB$8:$BK$17))</f>
        <v>0</v>
      </c>
      <c r="BC67" s="166" cm="1">
        <f t="array" ref="BC67">IF(BA67&gt;$BC$19,0,MMULT(BC66:BK66,$BC$9:$BK$17))</f>
        <v>0</v>
      </c>
      <c r="BD67" s="166" cm="1">
        <f t="array" ref="BD67">IF(BA67&gt;$BD$19,0,MMULT(BD66:BK66,$BD$10:$BK$17))</f>
        <v>0</v>
      </c>
      <c r="BE67" s="166" cm="1">
        <f t="array" ref="BE67">IF(BA67&gt;$BE$19,0,MMULT(BE66:BK66,$BE$11:$BK$17))</f>
        <v>0</v>
      </c>
      <c r="BF67" s="166" cm="1">
        <f t="array" ref="BF67:BK67">IF(BA67&gt;$BF$19,0,MMULT(BF66:BK66,$BF$12:$BK$17))</f>
        <v>4.0942004871453037E-6</v>
      </c>
      <c r="BG67" s="166">
        <v>2.3199516226206809E-7</v>
      </c>
      <c r="BH67" s="166">
        <v>7.1881161798945747E-9</v>
      </c>
      <c r="BI67" s="166">
        <v>1.6110685796737295E-10</v>
      </c>
      <c r="BJ67" s="166">
        <v>2.8887171576857456E-12</v>
      </c>
      <c r="BK67" s="166">
        <v>4.398574943184259E-14</v>
      </c>
    </row>
    <row r="68" spans="29:63" ht="16.5">
      <c r="AC68" s="112">
        <v>51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48">
        <f t="shared" si="104"/>
        <v>1.8603165400754039E-8</v>
      </c>
      <c r="AJ68" s="48">
        <f t="shared" si="105"/>
        <v>4.0136541299330861E-10</v>
      </c>
      <c r="AK68" s="48">
        <f t="shared" si="106"/>
        <v>5.8314277290888065E-12</v>
      </c>
      <c r="AL68" s="48">
        <f t="shared" si="107"/>
        <v>6.691064547843093E-14</v>
      </c>
      <c r="AM68" s="48">
        <f t="shared" si="108"/>
        <v>6.3959541185786803E-16</v>
      </c>
      <c r="AN68" s="48">
        <f t="shared" si="109"/>
        <v>5.2472459838419038E-18</v>
      </c>
      <c r="AO68" s="48">
        <f t="shared" si="110"/>
        <v>3.764216690612434E-20</v>
      </c>
      <c r="AP68" s="48">
        <f t="shared" si="111"/>
        <v>2.3917603084519122E-22</v>
      </c>
      <c r="AQ68" s="48">
        <f t="shared" si="112"/>
        <v>1.3588424190511374E-24</v>
      </c>
      <c r="AR68" s="48">
        <f t="shared" si="113"/>
        <v>6.953204181912633E-27</v>
      </c>
      <c r="AS68" s="48">
        <f t="shared" si="114"/>
        <v>3.222996012191394E-29</v>
      </c>
      <c r="AT68" s="48">
        <f t="shared" si="115"/>
        <v>1.3595757965045081E-31</v>
      </c>
      <c r="AU68" s="48">
        <f t="shared" si="116"/>
        <v>5.2390916777632708E-34</v>
      </c>
      <c r="AV68" s="48">
        <f t="shared" si="117"/>
        <v>1.8499716481886766E-36</v>
      </c>
      <c r="AW68" s="48">
        <f t="shared" si="118"/>
        <v>6.0012267635253376E-39</v>
      </c>
      <c r="AY68" s="48"/>
      <c r="BA68" s="165">
        <v>49</v>
      </c>
      <c r="BB68" s="166" cm="1">
        <f t="array" ref="BB68">IF(BA68&gt;$BB$19,0,MMULT(_xlfn.ANCHORARRAY(BB67),$BB$8:$BK$17))</f>
        <v>0</v>
      </c>
      <c r="BC68" s="166" cm="1">
        <f t="array" ref="BC68">IF(BA68&gt;$BC$19,0,MMULT(BC67:BK67,$BC$9:$BK$17))</f>
        <v>0</v>
      </c>
      <c r="BD68" s="166" cm="1">
        <f t="array" ref="BD68">IF(BA68&gt;$BD$19,0,MMULT(BD67:BK67,$BD$10:$BK$17))</f>
        <v>0</v>
      </c>
      <c r="BE68" s="166" cm="1">
        <f t="array" ref="BE68">IF(BA68&gt;$BE$19,0,MMULT(BE67:BK67,$BE$11:$BK$17))</f>
        <v>0</v>
      </c>
      <c r="BF68" s="166" cm="1">
        <f t="array" ref="BF68:BK68">IF(BA68&gt;$BF$19,0,MMULT(BF67:BK67,$BF$12:$BK$17))</f>
        <v>4.0811809295961822E-6</v>
      </c>
      <c r="BG68" s="166">
        <v>2.4427697519519662E-7</v>
      </c>
      <c r="BH68" s="166">
        <v>7.903002586435878E-9</v>
      </c>
      <c r="BI68" s="166">
        <v>1.834527476111012E-10</v>
      </c>
      <c r="BJ68" s="166">
        <v>3.3918508454605447E-12</v>
      </c>
      <c r="BK68" s="166">
        <v>5.3171869993283146E-14</v>
      </c>
    </row>
    <row r="69" spans="29:63" ht="16.5">
      <c r="AC69" s="112">
        <v>52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48">
        <f t="shared" si="104"/>
        <v>1.8568562648629431E-8</v>
      </c>
      <c r="AJ69" s="48">
        <f t="shared" si="105"/>
        <v>4.3522160679851305E-10</v>
      </c>
      <c r="AK69" s="48">
        <f t="shared" si="106"/>
        <v>6.5671393219342871E-12</v>
      </c>
      <c r="AL69" s="48">
        <f t="shared" si="107"/>
        <v>7.7632915127990718E-14</v>
      </c>
      <c r="AM69" s="48">
        <f t="shared" si="108"/>
        <v>7.6286264456216115E-16</v>
      </c>
      <c r="AN69" s="48">
        <f t="shared" si="109"/>
        <v>6.4271630501896438E-18</v>
      </c>
      <c r="AO69" s="48">
        <f t="shared" si="110"/>
        <v>4.7332272093144861E-20</v>
      </c>
      <c r="AP69" s="48">
        <f t="shared" si="111"/>
        <v>3.0874733197031316E-22</v>
      </c>
      <c r="AQ69" s="48">
        <f t="shared" si="112"/>
        <v>1.8011934407620815E-24</v>
      </c>
      <c r="AR69" s="48">
        <f t="shared" si="113"/>
        <v>9.4677809431425484E-27</v>
      </c>
      <c r="AS69" s="48">
        <f t="shared" si="114"/>
        <v>4.5103293788437605E-29</v>
      </c>
      <c r="AT69" s="48">
        <f t="shared" si="115"/>
        <v>1.9565391577029802E-31</v>
      </c>
      <c r="AU69" s="48">
        <f t="shared" si="116"/>
        <v>7.75822088404773E-34</v>
      </c>
      <c r="AV69" s="48">
        <f t="shared" si="117"/>
        <v>2.8210260128003337E-36</v>
      </c>
      <c r="AW69" s="48">
        <f t="shared" si="118"/>
        <v>9.4310974357013566E-39</v>
      </c>
      <c r="AY69" s="48"/>
      <c r="BA69" s="169">
        <v>50</v>
      </c>
      <c r="BB69" s="166" cm="1">
        <f t="array" ref="BB69">IF(BA69&gt;$BB$19,0,MMULT(_xlfn.ANCHORARRAY(BB68),$BB$8:$BK$17))</f>
        <v>0</v>
      </c>
      <c r="BC69" s="166" cm="1">
        <f t="array" ref="BC69">IF(BA69&gt;$BC$19,0,MMULT(BC68:BK68,$BC$9:$BK$17))</f>
        <v>0</v>
      </c>
      <c r="BD69" s="166" cm="1">
        <f t="array" ref="BD69">IF(BA69&gt;$BD$19,0,MMULT(BD68:BK68,$BD$10:$BK$17))</f>
        <v>0</v>
      </c>
      <c r="BE69" s="166" cm="1">
        <f t="array" ref="BE69">IF(BA69&gt;$BE$19,0,MMULT(BE68:BK68,$BE$11:$BK$17))</f>
        <v>0</v>
      </c>
      <c r="BF69" s="166" cm="1">
        <f t="array" ref="BF69:BK69">IF(BA69&gt;$BF$19,0,MMULT(BF68:BK68,$BF$12:$BK$17))</f>
        <v>4.0682027742400665E-6</v>
      </c>
      <c r="BG69" s="166">
        <v>2.564783297701916E-7</v>
      </c>
      <c r="BH69" s="166">
        <v>8.6546718193317287E-9</v>
      </c>
      <c r="BI69" s="166">
        <v>2.0800091609856368E-10</v>
      </c>
      <c r="BJ69" s="166">
        <v>3.9644444971752745E-12</v>
      </c>
      <c r="BK69" s="166">
        <v>6.3957955681847539E-14</v>
      </c>
    </row>
    <row r="70" spans="29:63">
      <c r="AC70" s="112">
        <v>53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48">
        <f t="shared" si="104"/>
        <v>1.8534024259231747E-8</v>
      </c>
      <c r="AJ70" s="48">
        <f t="shared" si="105"/>
        <v>4.6895046378303722E-10</v>
      </c>
      <c r="AK70" s="48">
        <f t="shared" si="106"/>
        <v>7.3644565507859572E-12</v>
      </c>
      <c r="AL70" s="48">
        <f t="shared" si="107"/>
        <v>8.9703698608563365E-14</v>
      </c>
      <c r="AM70" s="48">
        <f t="shared" si="108"/>
        <v>9.0584451429181326E-16</v>
      </c>
      <c r="AN70" s="48">
        <f t="shared" si="109"/>
        <v>7.8341681969566198E-18</v>
      </c>
      <c r="AO70" s="48">
        <f t="shared" si="110"/>
        <v>5.9199053807749124E-20</v>
      </c>
      <c r="AP70" s="48">
        <f t="shared" si="111"/>
        <v>3.9621327318429595E-22</v>
      </c>
      <c r="AQ70" s="48">
        <f t="shared" si="112"/>
        <v>2.3721275220509326E-24</v>
      </c>
      <c r="AR70" s="48">
        <f t="shared" si="113"/>
        <v>1.2800473930944714E-26</v>
      </c>
      <c r="AS70" s="48">
        <f t="shared" si="114"/>
        <v>6.2629912083057563E-29</v>
      </c>
      <c r="AT70" s="48">
        <f t="shared" si="115"/>
        <v>2.7918421276761138E-31</v>
      </c>
      <c r="AU70" s="48">
        <f t="shared" si="116"/>
        <v>1.1383043985345115E-33</v>
      </c>
      <c r="AV70" s="48">
        <f t="shared" si="117"/>
        <v>4.2588439097978478E-36</v>
      </c>
      <c r="AW70" s="48">
        <f t="shared" si="118"/>
        <v>1.4660794631600657E-38</v>
      </c>
      <c r="AY70" s="48"/>
    </row>
    <row r="71" spans="29:63">
      <c r="AC71" s="112">
        <v>54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48">
        <f t="shared" si="104"/>
        <v>1.8499550112843323E-8</v>
      </c>
      <c r="AJ71" s="48">
        <f t="shared" si="105"/>
        <v>5.0255234051694783E-10</v>
      </c>
      <c r="AK71" s="48">
        <f t="shared" si="106"/>
        <v>8.2230279738943253E-12</v>
      </c>
      <c r="AL71" s="48">
        <f t="shared" si="107"/>
        <v>1.0323507696751114E-13</v>
      </c>
      <c r="AM71" s="48">
        <f t="shared" si="108"/>
        <v>1.0710126492962337E-15</v>
      </c>
      <c r="AN71" s="48">
        <f t="shared" si="109"/>
        <v>9.5045091707564579E-18</v>
      </c>
      <c r="AO71" s="48">
        <f t="shared" si="110"/>
        <v>7.3660857712688971E-20</v>
      </c>
      <c r="AP71" s="48">
        <f t="shared" si="111"/>
        <v>5.0558928911532682E-22</v>
      </c>
      <c r="AQ71" s="48">
        <f t="shared" si="112"/>
        <v>3.104690354571383E-24</v>
      </c>
      <c r="AR71" s="48">
        <f t="shared" si="113"/>
        <v>1.7188931877121609E-26</v>
      </c>
      <c r="AS71" s="48">
        <f t="shared" si="114"/>
        <v>8.6322893878980426E-29</v>
      </c>
      <c r="AT71" s="48">
        <f t="shared" si="115"/>
        <v>3.9515946401152949E-31</v>
      </c>
      <c r="AU71" s="48">
        <f t="shared" si="116"/>
        <v>1.6554827087465486E-33</v>
      </c>
      <c r="AV71" s="48">
        <f t="shared" si="117"/>
        <v>6.3682213398938853E-36</v>
      </c>
      <c r="AW71" s="48">
        <f t="shared" si="118"/>
        <v>2.2555172450743048E-38</v>
      </c>
      <c r="AY71" s="48"/>
    </row>
    <row r="72" spans="29:63">
      <c r="AC72" s="112">
        <v>55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48">
        <f t="shared" si="104"/>
        <v>1.8465140089969175E-8</v>
      </c>
      <c r="AJ72" s="48">
        <f t="shared" si="105"/>
        <v>5.3602759268439431E-10</v>
      </c>
      <c r="AK72" s="48">
        <f t="shared" si="106"/>
        <v>9.1425034664447765E-12</v>
      </c>
      <c r="AL72" s="48">
        <f t="shared" si="107"/>
        <v>1.183382690782545E-13</v>
      </c>
      <c r="AM72" s="48">
        <f t="shared" si="108"/>
        <v>1.2610425564378724E-15</v>
      </c>
      <c r="AN72" s="48">
        <f t="shared" si="109"/>
        <v>1.1478963639108823E-17</v>
      </c>
      <c r="AO72" s="48">
        <f t="shared" si="110"/>
        <v>9.1202673821458097E-20</v>
      </c>
      <c r="AP72" s="48">
        <f t="shared" si="111"/>
        <v>6.4166148786960845E-22</v>
      </c>
      <c r="AQ72" s="48">
        <f t="shared" si="112"/>
        <v>4.0393350584585743E-24</v>
      </c>
      <c r="AR72" s="48">
        <f t="shared" si="113"/>
        <v>2.2931827997882747E-26</v>
      </c>
      <c r="AS72" s="48">
        <f t="shared" si="114"/>
        <v>1.181345413369595E-28</v>
      </c>
      <c r="AT72" s="48">
        <f t="shared" si="115"/>
        <v>5.549890430395111E-31</v>
      </c>
      <c r="AU72" s="48">
        <f t="shared" si="116"/>
        <v>2.3874183998905509E-33</v>
      </c>
      <c r="AV72" s="48">
        <f t="shared" si="117"/>
        <v>9.4356509199438314E-36</v>
      </c>
      <c r="AW72" s="48">
        <f t="shared" si="118"/>
        <v>3.4358406401920767E-38</v>
      </c>
      <c r="AY72" s="48"/>
    </row>
    <row r="73" spans="29:63">
      <c r="AC73" s="112">
        <v>56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48">
        <f t="shared" si="104"/>
        <v>1.8430794071336587E-8</v>
      </c>
      <c r="AJ73" s="48">
        <f t="shared" si="105"/>
        <v>5.6937657508567068E-10</v>
      </c>
      <c r="AK73" s="48">
        <f t="shared" si="106"/>
        <v>1.0122534216460169E-11</v>
      </c>
      <c r="AL73" s="48">
        <f t="shared" si="107"/>
        <v>1.3512363569351576E-13</v>
      </c>
      <c r="AM73" s="48">
        <f t="shared" si="108"/>
        <v>1.47881163828493E-15</v>
      </c>
      <c r="AN73" s="48">
        <f t="shared" si="109"/>
        <v>1.3803209988270418E-17</v>
      </c>
      <c r="AO73" s="48">
        <f t="shared" si="110"/>
        <v>1.1238443840009098E-19</v>
      </c>
      <c r="AP73" s="48">
        <f t="shared" si="111"/>
        <v>8.1010917913218431E-22</v>
      </c>
      <c r="AQ73" s="48">
        <f t="shared" si="112"/>
        <v>5.225341892649797E-24</v>
      </c>
      <c r="AR73" s="48">
        <f t="shared" si="113"/>
        <v>3.0402524646662651E-26</v>
      </c>
      <c r="AS73" s="48">
        <f t="shared" si="114"/>
        <v>1.6056907130634193E-28</v>
      </c>
      <c r="AT73" s="48">
        <f t="shared" si="115"/>
        <v>7.7369247416549266E-31</v>
      </c>
      <c r="AU73" s="48">
        <f t="shared" si="116"/>
        <v>3.4152831008239814E-33</v>
      </c>
      <c r="AV73" s="48">
        <f t="shared" si="117"/>
        <v>1.385880933662338E-35</v>
      </c>
      <c r="AW73" s="48">
        <f t="shared" si="118"/>
        <v>5.1845247350174141E-38</v>
      </c>
      <c r="AY73" s="48"/>
    </row>
    <row r="74" spans="29:63">
      <c r="AC74" s="112">
        <v>57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48">
        <f t="shared" si="104"/>
        <v>1.83965119378947E-8</v>
      </c>
      <c r="AJ74" s="48">
        <f t="shared" si="105"/>
        <v>6.0259964163927336E-10</v>
      </c>
      <c r="AK74" s="48">
        <f t="shared" si="106"/>
        <v>1.1162772720714883E-11</v>
      </c>
      <c r="AL74" s="48">
        <f t="shared" si="107"/>
        <v>1.5370068348340217E-13</v>
      </c>
      <c r="AM74" s="48">
        <f t="shared" si="108"/>
        <v>1.7273972214315882E-15</v>
      </c>
      <c r="AN74" s="48">
        <f t="shared" si="109"/>
        <v>1.6528193743065077E-17</v>
      </c>
      <c r="AO74" s="48">
        <f t="shared" si="110"/>
        <v>1.3785001012823512E-19</v>
      </c>
      <c r="AP74" s="48">
        <f t="shared" si="111"/>
        <v>1.0176426162829341E-21</v>
      </c>
      <c r="AQ74" s="48">
        <f t="shared" si="112"/>
        <v>6.7224632324393752E-24</v>
      </c>
      <c r="AR74" s="48">
        <f t="shared" si="113"/>
        <v>4.0065353277219304E-26</v>
      </c>
      <c r="AS74" s="48">
        <f t="shared" si="114"/>
        <v>2.1682051400410373E-28</v>
      </c>
      <c r="AT74" s="48">
        <f t="shared" si="115"/>
        <v>1.0709193043996486E-30</v>
      </c>
      <c r="AU74" s="48">
        <f t="shared" si="116"/>
        <v>4.8480344705758583E-33</v>
      </c>
      <c r="AV74" s="48">
        <f t="shared" si="117"/>
        <v>2.0185616581168511E-35</v>
      </c>
      <c r="AW74" s="48">
        <f t="shared" si="118"/>
        <v>7.7526842158503808E-38</v>
      </c>
      <c r="AY74" s="48"/>
    </row>
    <row r="75" spans="29:63">
      <c r="AC75" s="112">
        <v>58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48">
        <f t="shared" si="104"/>
        <v>1.8362293570814087E-8</v>
      </c>
      <c r="AJ75" s="48">
        <f t="shared" si="105"/>
        <v>6.3569714538395376E-10</v>
      </c>
      <c r="AK75" s="48">
        <f t="shared" si="106"/>
        <v>1.2262872780660297E-11</v>
      </c>
      <c r="AL75" s="48">
        <f t="shared" si="107"/>
        <v>1.7417806905837794E-13</v>
      </c>
      <c r="AM75" s="48">
        <f t="shared" si="108"/>
        <v>2.0100745959966779E-15</v>
      </c>
      <c r="AN75" s="48">
        <f t="shared" si="109"/>
        <v>1.9710489637739956E-17</v>
      </c>
      <c r="AO75" s="48">
        <f t="shared" si="110"/>
        <v>1.6833681112205788E-19</v>
      </c>
      <c r="AP75" s="48">
        <f t="shared" si="111"/>
        <v>1.2721571783825441E-21</v>
      </c>
      <c r="AQ75" s="48">
        <f t="shared" si="112"/>
        <v>8.6028216940354077E-24</v>
      </c>
      <c r="AR75" s="48">
        <f t="shared" si="113"/>
        <v>5.2494923859938031E-26</v>
      </c>
      <c r="AS75" s="48">
        <f t="shared" si="114"/>
        <v>2.9094063668381819E-28</v>
      </c>
      <c r="AT75" s="48">
        <f t="shared" si="115"/>
        <v>1.4722235763100724E-30</v>
      </c>
      <c r="AU75" s="48">
        <f t="shared" si="116"/>
        <v>6.8309765724091282E-33</v>
      </c>
      <c r="AV75" s="48">
        <f t="shared" si="117"/>
        <v>2.9165639797168417E-35</v>
      </c>
      <c r="AW75" s="48">
        <f t="shared" si="118"/>
        <v>1.1492882348530321E-37</v>
      </c>
      <c r="AY75" s="48"/>
    </row>
    <row r="76" spans="29:63">
      <c r="AC76" s="112">
        <v>59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48">
        <f t="shared" si="104"/>
        <v>1.8328138851486353E-8</v>
      </c>
      <c r="AJ76" s="48">
        <f t="shared" si="105"/>
        <v>6.6866943848076629E-10</v>
      </c>
      <c r="AK76" s="48">
        <f t="shared" si="106"/>
        <v>1.3422489498361656E-11</v>
      </c>
      <c r="AL76" s="48">
        <f t="shared" si="107"/>
        <v>1.9666360297717449E-13</v>
      </c>
      <c r="AM76" s="48">
        <f t="shared" si="108"/>
        <v>2.330315066251886E-15</v>
      </c>
      <c r="AN76" s="48">
        <f t="shared" si="109"/>
        <v>2.3412659366729536E-17</v>
      </c>
      <c r="AO76" s="48">
        <f t="shared" si="110"/>
        <v>2.046861234930205E-19</v>
      </c>
      <c r="AP76" s="48">
        <f t="shared" si="111"/>
        <v>1.5829051981234382E-21</v>
      </c>
      <c r="AQ76" s="48">
        <f t="shared" si="112"/>
        <v>1.095309151417529E-23</v>
      </c>
      <c r="AR76" s="48">
        <f t="shared" si="113"/>
        <v>6.8398928981604088E-26</v>
      </c>
      <c r="AS76" s="48">
        <f t="shared" si="114"/>
        <v>3.8804247137042002E-28</v>
      </c>
      <c r="AT76" s="48">
        <f t="shared" si="115"/>
        <v>2.0106482761333146E-30</v>
      </c>
      <c r="AU76" s="48">
        <f t="shared" si="116"/>
        <v>9.5566749039362947E-33</v>
      </c>
      <c r="AV76" s="48">
        <f t="shared" si="117"/>
        <v>4.1817324208364886E-35</v>
      </c>
      <c r="AW76" s="48">
        <f t="shared" si="118"/>
        <v>1.6896449586744952E-37</v>
      </c>
      <c r="AY76" s="48"/>
    </row>
    <row r="77" spans="29:63">
      <c r="AC77" s="168">
        <v>60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48">
        <f t="shared" ref="AJ77:AJ86" si="119">AI76*$AB$43+AJ76*$AB$44</f>
        <v>7.0151687221511274E-10</v>
      </c>
      <c r="AK77" s="48">
        <f t="shared" ref="AK77:AK86" si="120">AJ76*$AB$43+AK76*$AB$44</f>
        <v>1.4641279272446322E-11</v>
      </c>
      <c r="AL77" s="48">
        <f t="shared" ref="AL77:AL86" si="121">AK76*$AB$43+AL76*$AB$44</f>
        <v>2.2126425373968818E-13</v>
      </c>
      <c r="AM77" s="48">
        <f t="shared" ref="AM77:AM86" si="122">AL76*$AB$43+AM76*$AB$44</f>
        <v>2.6917840123307844E-15</v>
      </c>
      <c r="AN77" s="48">
        <f t="shared" ref="AN77:AN86" si="123">AM76*$AB$43+AN76*$AB$44</f>
        <v>2.7703605044064439E-17</v>
      </c>
      <c r="AO77" s="48">
        <f t="shared" ref="AO77:AO86" si="124">AN76*$AB$43+AO76*$AB$44</f>
        <v>2.4785403218761978E-19</v>
      </c>
      <c r="AP77" s="48">
        <f t="shared" ref="AP77:AP86" si="125">AO76*$AB$43+AP76*$AB$44</f>
        <v>1.9606866222505323E-21</v>
      </c>
      <c r="AQ77" s="48">
        <f t="shared" ref="AQ77:AQ86" si="126">AP76*$AB$43+AQ76*$AB$44</f>
        <v>1.3876995480247269E-23</v>
      </c>
      <c r="AR77" s="48">
        <f t="shared" ref="AR77:AR86" si="127">AQ76*$AB$43+AR76*$AB$44</f>
        <v>8.8644962995942529E-26</v>
      </c>
      <c r="AS77" s="48">
        <f t="shared" ref="AS77:AS86" si="128">AR76*$AB$43+AS76*$AB$44</f>
        <v>5.1454588070919647E-28</v>
      </c>
      <c r="AT77" s="48">
        <f t="shared" ref="AT77:AT86" si="129">AS76*$AB$43+AT76*$AB$44</f>
        <v>2.7286854057822944E-30</v>
      </c>
      <c r="AU77" s="48">
        <f t="shared" ref="AU77:AU86" si="130">AT76*$AB$43+AU76*$AB$44</f>
        <v>1.3278798271885876E-32</v>
      </c>
      <c r="AV77" s="48">
        <f t="shared" ref="AV77:AV86" si="131">AU76*$AB$43+AV76*$AB$44</f>
        <v>5.9515401457032508E-35</v>
      </c>
      <c r="AW77" s="48">
        <f t="shared" ref="AW77:AW86" si="132">AV76*$AB$43+AW76*$AB$44</f>
        <v>2.4643238030983052E-37</v>
      </c>
      <c r="AY77" s="48">
        <f>SUM(AD77:AW77)</f>
        <v>7.163821354787448E-10</v>
      </c>
    </row>
    <row r="78" spans="29:63">
      <c r="AC78" s="112">
        <v>61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48">
        <f t="shared" si="119"/>
        <v>7.0021201823367658E-10</v>
      </c>
      <c r="AK78" s="48">
        <f t="shared" si="120"/>
        <v>1.5918899794063344E-11</v>
      </c>
      <c r="AL78" s="48">
        <f t="shared" si="121"/>
        <v>2.4808615176491485E-13</v>
      </c>
      <c r="AM78" s="48">
        <f t="shared" si="122"/>
        <v>3.0983389629701453E-15</v>
      </c>
      <c r="AN78" s="48">
        <f t="shared" si="123"/>
        <v>3.2658918400018052E-17</v>
      </c>
      <c r="AO78" s="48">
        <f t="shared" si="124"/>
        <v>2.9892300492386485E-19</v>
      </c>
      <c r="AP78" s="48">
        <f t="shared" si="125"/>
        <v>2.4180596715351715E-21</v>
      </c>
      <c r="AQ78" s="48">
        <f t="shared" si="126"/>
        <v>1.749815185324844E-23</v>
      </c>
      <c r="AR78" s="48">
        <f t="shared" si="127"/>
        <v>1.1429193569534871E-25</v>
      </c>
      <c r="AS78" s="48">
        <f t="shared" si="128"/>
        <v>6.7847255191716409E-28</v>
      </c>
      <c r="AT78" s="48">
        <f t="shared" si="129"/>
        <v>3.6806891729196309E-30</v>
      </c>
      <c r="AU78" s="48">
        <f t="shared" si="130"/>
        <v>1.832958074535679E-32</v>
      </c>
      <c r="AV78" s="48">
        <f t="shared" si="131"/>
        <v>8.4103881889077833E-35</v>
      </c>
      <c r="AW78" s="48">
        <f t="shared" si="132"/>
        <v>3.566754169900206E-37</v>
      </c>
      <c r="AY78" s="48"/>
    </row>
    <row r="79" spans="29:63">
      <c r="AC79" s="112">
        <v>62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48">
        <f t="shared" si="119"/>
        <v>6.9890959134128169E-10</v>
      </c>
      <c r="AK79" s="48">
        <f t="shared" si="120"/>
        <v>1.719171679309847E-11</v>
      </c>
      <c r="AL79" s="48">
        <f t="shared" si="121"/>
        <v>2.7723459335396936E-13</v>
      </c>
      <c r="AM79" s="48">
        <f t="shared" si="122"/>
        <v>3.5540276792351886E-15</v>
      </c>
      <c r="AN79" s="48">
        <f t="shared" si="123"/>
        <v>3.8361225743440455E-17</v>
      </c>
      <c r="AO79" s="48">
        <f t="shared" si="124"/>
        <v>3.5911410011052364E-19</v>
      </c>
      <c r="AP79" s="48">
        <f t="shared" si="125"/>
        <v>2.96957264813169E-21</v>
      </c>
      <c r="AQ79" s="48">
        <f t="shared" si="126"/>
        <v>2.1963307832674509E-23</v>
      </c>
      <c r="AR79" s="48">
        <f t="shared" si="127"/>
        <v>1.4662672296072666E-25</v>
      </c>
      <c r="AS79" s="48">
        <f t="shared" si="128"/>
        <v>8.8979887292118265E-28</v>
      </c>
      <c r="AT79" s="48">
        <f t="shared" si="129"/>
        <v>4.9358333948430709E-30</v>
      </c>
      <c r="AU79" s="48">
        <f t="shared" si="130"/>
        <v>2.5141739774704291E-32</v>
      </c>
      <c r="AV79" s="48">
        <f t="shared" si="131"/>
        <v>1.180413167127384E-34</v>
      </c>
      <c r="AW79" s="48">
        <f t="shared" si="132"/>
        <v>5.1244911271626909E-37</v>
      </c>
      <c r="AY79" s="48"/>
    </row>
    <row r="80" spans="29:63">
      <c r="AC80" s="112">
        <v>63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48">
        <f t="shared" si="119"/>
        <v>6.9760958702342972E-10</v>
      </c>
      <c r="AK80" s="48">
        <f t="shared" si="120"/>
        <v>1.8459743718825326E-11</v>
      </c>
      <c r="AL80" s="48">
        <f t="shared" si="121"/>
        <v>3.0869631625249029E-13</v>
      </c>
      <c r="AM80" s="48">
        <f t="shared" si="122"/>
        <v>4.0630862491805938E-15</v>
      </c>
      <c r="AN80" s="48">
        <f t="shared" si="123"/>
        <v>4.4900528718086284E-17</v>
      </c>
      <c r="AO80" s="48">
        <f t="shared" si="124"/>
        <v>4.2979979370504363E-19</v>
      </c>
      <c r="AP80" s="48">
        <f t="shared" si="125"/>
        <v>3.6320180190586051E-21</v>
      </c>
      <c r="AQ80" s="48">
        <f t="shared" si="126"/>
        <v>2.744599817946979E-23</v>
      </c>
      <c r="AR80" s="48">
        <f t="shared" si="127"/>
        <v>1.872067636343678E-25</v>
      </c>
      <c r="AS80" s="48">
        <f t="shared" si="128"/>
        <v>1.1608763240418903E-27</v>
      </c>
      <c r="AT80" s="48">
        <f t="shared" si="129"/>
        <v>6.5817197674771198E-30</v>
      </c>
      <c r="AU80" s="48">
        <f t="shared" si="130"/>
        <v>3.4275854450362163E-32</v>
      </c>
      <c r="AV80" s="48">
        <f t="shared" si="131"/>
        <v>1.6458655868256756E-34</v>
      </c>
      <c r="AW80" s="48">
        <f t="shared" si="132"/>
        <v>7.3105826795630984E-37</v>
      </c>
      <c r="AY80" s="48"/>
    </row>
    <row r="81" spans="29:51">
      <c r="AC81" s="112">
        <v>64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48">
        <f t="shared" si="119"/>
        <v>6.9631200077401954E-10</v>
      </c>
      <c r="AK81" s="48">
        <f t="shared" si="120"/>
        <v>1.9722993987104077E-11</v>
      </c>
      <c r="AL81" s="48">
        <f t="shared" si="121"/>
        <v>3.4245810789079954E-13</v>
      </c>
      <c r="AM81" s="48">
        <f t="shared" si="122"/>
        <v>4.6297182131310064E-15</v>
      </c>
      <c r="AN81" s="48">
        <f t="shared" si="123"/>
        <v>5.2374540881100929E-17</v>
      </c>
      <c r="AO81" s="48">
        <f t="shared" si="124"/>
        <v>5.1251741603552543E-19</v>
      </c>
      <c r="AP81" s="48">
        <f t="shared" si="125"/>
        <v>4.4247098856245252E-21</v>
      </c>
      <c r="AQ81" s="48">
        <f t="shared" si="126"/>
        <v>3.4150669640850619E-23</v>
      </c>
      <c r="AR81" s="48">
        <f t="shared" si="127"/>
        <v>2.3790938236936812E-25</v>
      </c>
      <c r="AS81" s="48">
        <f t="shared" si="128"/>
        <v>1.5069303198925787E-27</v>
      </c>
      <c r="AT81" s="48">
        <f t="shared" si="129"/>
        <v>8.7287613708841707E-30</v>
      </c>
      <c r="AU81" s="48">
        <f t="shared" si="130"/>
        <v>4.6454404384829977E-32</v>
      </c>
      <c r="AV81" s="48">
        <f t="shared" si="131"/>
        <v>2.2803510209357716E-34</v>
      </c>
      <c r="AW81" s="48">
        <f t="shared" si="132"/>
        <v>1.0358371130054862E-36</v>
      </c>
      <c r="AY81" s="48"/>
    </row>
    <row r="82" spans="29:51">
      <c r="AC82" s="112">
        <v>65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48">
        <f t="shared" si="119"/>
        <v>6.9501682809533143E-10</v>
      </c>
      <c r="AK82" s="48">
        <f t="shared" si="120"/>
        <v>2.0981480980459215E-11</v>
      </c>
      <c r="AL82" s="48">
        <f t="shared" si="121"/>
        <v>3.7850680522933591E-13</v>
      </c>
      <c r="AM82" s="48">
        <f t="shared" si="122"/>
        <v>5.2580947166371508E-15</v>
      </c>
      <c r="AN82" s="48">
        <f t="shared" si="123"/>
        <v>6.0888612818212911E-17</v>
      </c>
      <c r="AO82" s="48">
        <f t="shared" si="124"/>
        <v>6.0898318968120793E-19</v>
      </c>
      <c r="AP82" s="48">
        <f t="shared" si="125"/>
        <v>5.3697859298612958E-21</v>
      </c>
      <c r="AQ82" s="48">
        <f t="shared" si="126"/>
        <v>4.2317313809533016E-23</v>
      </c>
      <c r="AR82" s="48">
        <f t="shared" si="127"/>
        <v>3.0098869235808458E-25</v>
      </c>
      <c r="AS82" s="48">
        <f t="shared" si="128"/>
        <v>1.9466498662008795E-27</v>
      </c>
      <c r="AT82" s="48">
        <f t="shared" si="129"/>
        <v>1.1515485890364511E-29</v>
      </c>
      <c r="AU82" s="48">
        <f t="shared" si="130"/>
        <v>6.260389880470801E-32</v>
      </c>
      <c r="AV82" s="48">
        <f t="shared" si="131"/>
        <v>3.1401829707427369E-34</v>
      </c>
      <c r="AW82" s="48">
        <f t="shared" si="132"/>
        <v>1.4580662944045213E-36</v>
      </c>
      <c r="AY82" s="48"/>
    </row>
    <row r="83" spans="29:51">
      <c r="AC83" s="112">
        <v>66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48">
        <f t="shared" si="119"/>
        <v>6.9372406449801156E-10</v>
      </c>
      <c r="AK83" s="48">
        <f t="shared" si="120"/>
        <v>2.2235218048157145E-11</v>
      </c>
      <c r="AL83" s="48">
        <f t="shared" si="121"/>
        <v>4.1682929460452099E-13</v>
      </c>
      <c r="AM83" s="48">
        <f t="shared" si="122"/>
        <v>5.9523546628599313E-15</v>
      </c>
      <c r="AN83" s="48">
        <f t="shared" si="123"/>
        <v>7.0555657682720967E-17</v>
      </c>
      <c r="AO83" s="48">
        <f t="shared" si="124"/>
        <v>7.2110610195262136E-19</v>
      </c>
      <c r="AP83" s="48">
        <f t="shared" si="125"/>
        <v>6.4925349104327947E-21</v>
      </c>
      <c r="AQ83" s="48">
        <f t="shared" si="126"/>
        <v>5.2226653000023823E-23</v>
      </c>
      <c r="AR83" s="48">
        <f t="shared" si="127"/>
        <v>3.7914100955232245E-25</v>
      </c>
      <c r="AS83" s="48">
        <f t="shared" si="128"/>
        <v>2.5028819615605285E-27</v>
      </c>
      <c r="AT83" s="48">
        <f t="shared" si="129"/>
        <v>1.5114925762408013E-29</v>
      </c>
      <c r="AU83" s="48">
        <f t="shared" si="130"/>
        <v>8.3906791518347081E-32</v>
      </c>
      <c r="AV83" s="48">
        <f t="shared" si="131"/>
        <v>4.2988036939610657E-34</v>
      </c>
      <c r="AW83" s="48">
        <f t="shared" si="132"/>
        <v>2.0394428481628466E-36</v>
      </c>
      <c r="AY83" s="48"/>
    </row>
    <row r="84" spans="29:51">
      <c r="AC84" s="112">
        <v>67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48">
        <f t="shared" si="119"/>
        <v>6.9243370550105682E-10</v>
      </c>
      <c r="AK84" s="48">
        <f t="shared" si="120"/>
        <v>2.3484218506283611E-11</v>
      </c>
      <c r="AL84" s="48">
        <f t="shared" si="121"/>
        <v>4.5741251157505577E-13</v>
      </c>
      <c r="AM84" s="48">
        <f t="shared" si="122"/>
        <v>6.7166048643844E-15</v>
      </c>
      <c r="AN84" s="48">
        <f t="shared" si="123"/>
        <v>8.149607715642361E-17</v>
      </c>
      <c r="AO84" s="48">
        <f t="shared" si="124"/>
        <v>8.5100161306733867E-19</v>
      </c>
      <c r="AP84" s="48">
        <f t="shared" si="125"/>
        <v>7.8217493528438398E-21</v>
      </c>
      <c r="AQ84" s="48">
        <f t="shared" si="126"/>
        <v>6.4205925636549869E-23</v>
      </c>
      <c r="AR84" s="48">
        <f t="shared" si="127"/>
        <v>4.7557979118091976E-25</v>
      </c>
      <c r="AS84" s="48">
        <f t="shared" si="128"/>
        <v>3.2034463810529158E-27</v>
      </c>
      <c r="AT84" s="48">
        <f t="shared" si="129"/>
        <v>1.9742288054204187E-29</v>
      </c>
      <c r="AU84" s="48">
        <f t="shared" si="130"/>
        <v>1.1186518528766301E-31</v>
      </c>
      <c r="AV84" s="48">
        <f t="shared" si="131"/>
        <v>5.8515130326084052E-34</v>
      </c>
      <c r="AW84" s="48">
        <f t="shared" si="132"/>
        <v>2.8352468530824402E-36</v>
      </c>
      <c r="AY84" s="48"/>
    </row>
    <row r="85" spans="29:51">
      <c r="AC85" s="112">
        <v>68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48">
        <f t="shared" si="119"/>
        <v>6.9114574663179864E-10</v>
      </c>
      <c r="AK85" s="48">
        <f t="shared" si="120"/>
        <v>2.4728495637820942E-11</v>
      </c>
      <c r="AL85" s="48">
        <f t="shared" si="121"/>
        <v>5.0024344076864737E-13</v>
      </c>
      <c r="AM85" s="48">
        <f t="shared" si="122"/>
        <v>7.5549201944654458E-15</v>
      </c>
      <c r="AN85" s="48">
        <f t="shared" si="123"/>
        <v>9.3837687830645807E-17</v>
      </c>
      <c r="AO85" s="48">
        <f t="shared" si="124"/>
        <v>1.0010052011117712E-18</v>
      </c>
      <c r="AP85" s="48">
        <f t="shared" si="125"/>
        <v>9.3901030814728357E-21</v>
      </c>
      <c r="AQ85" s="48">
        <f t="shared" si="126"/>
        <v>7.8635316900074617E-23</v>
      </c>
      <c r="AR85" s="48">
        <f t="shared" si="127"/>
        <v>5.9412119596859873E-25</v>
      </c>
      <c r="AS85" s="48">
        <f t="shared" si="128"/>
        <v>4.0820883334582974E-27</v>
      </c>
      <c r="AT85" s="48">
        <f t="shared" si="129"/>
        <v>2.566412561221855E-29</v>
      </c>
      <c r="AU85" s="48">
        <f t="shared" si="130"/>
        <v>1.4837868403916302E-31</v>
      </c>
      <c r="AV85" s="48">
        <f t="shared" si="131"/>
        <v>7.9213733759585173E-34</v>
      </c>
      <c r="AW85" s="48">
        <f t="shared" si="132"/>
        <v>3.9183817779184551E-36</v>
      </c>
      <c r="AY85" s="48"/>
    </row>
    <row r="86" spans="29:51">
      <c r="AC86" s="112">
        <v>69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48">
        <f t="shared" si="119"/>
        <v>6.8986018342588804E-10</v>
      </c>
      <c r="AK86" s="48">
        <f t="shared" si="120"/>
        <v>2.5968062692725132E-11</v>
      </c>
      <c r="AL86" s="48">
        <f t="shared" si="121"/>
        <v>5.453091157291646E-13</v>
      </c>
      <c r="AM86" s="48">
        <f t="shared" si="122"/>
        <v>8.471343737707064E-15</v>
      </c>
      <c r="AN86" s="48">
        <f t="shared" si="123"/>
        <v>1.0771564800552434E-16</v>
      </c>
      <c r="AO86" s="48">
        <f t="shared" si="124"/>
        <v>1.1736857448739947E-18</v>
      </c>
      <c r="AP86" s="48">
        <f t="shared" si="125"/>
        <v>1.1234553243635658E-20</v>
      </c>
      <c r="AQ86" s="48">
        <f t="shared" si="126"/>
        <v>9.5955079641137033E-23</v>
      </c>
      <c r="AR86" s="48">
        <f t="shared" si="127"/>
        <v>7.3928144651111389E-25</v>
      </c>
      <c r="AS86" s="48">
        <f t="shared" si="128"/>
        <v>5.1795884924633288E-27</v>
      </c>
      <c r="AT86" s="48">
        <f t="shared" si="129"/>
        <v>3.3209263138688816E-29</v>
      </c>
      <c r="AU86" s="48">
        <f t="shared" si="130"/>
        <v>1.9583915902877239E-31</v>
      </c>
      <c r="AV86" s="48">
        <f t="shared" si="131"/>
        <v>1.0666551727291356E-33</v>
      </c>
      <c r="AW86" s="48">
        <f t="shared" si="132"/>
        <v>5.3845056638556746E-36</v>
      </c>
      <c r="AY86" s="48"/>
    </row>
    <row r="87" spans="29:51">
      <c r="AC87" s="168">
        <v>70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48">
        <f t="shared" ref="AK87:AK96" si="133">AJ86*$AB$43+AK86*$AB$44</f>
        <v>2.7202932888002744E-11</v>
      </c>
      <c r="AL87" s="48">
        <f t="shared" ref="AL87:AL96" si="134">AK86*$AB$43+AL86*$AB$44</f>
        <v>5.9259661876422119E-13</v>
      </c>
      <c r="AM87" s="48">
        <f t="shared" ref="AM87:AM96" si="135">AL86*$AB$43+AM86*$AB$44</f>
        <v>9.4698869401770593E-15</v>
      </c>
      <c r="AN87" s="48">
        <f t="shared" ref="AN87:AN96" si="136">AM86*$AB$43+AN86*$AB$44</f>
        <v>1.2327238490572047E-16</v>
      </c>
      <c r="AO87" s="48">
        <f t="shared" ref="AO87:AO96" si="137">AN86*$AB$43+AO86*$AB$44</f>
        <v>1.3718587456271534E-18</v>
      </c>
      <c r="AP87" s="48">
        <f t="shared" ref="AP87:AP96" si="138">AO86*$AB$43+AP86*$AB$44</f>
        <v>1.3396766478557048E-20</v>
      </c>
      <c r="AQ87" s="48">
        <f t="shared" ref="AQ87:AQ96" si="139">AP86*$AB$43+AQ86*$AB$44</f>
        <v>1.1667338983090229E-22</v>
      </c>
      <c r="AR87" s="48">
        <f t="shared" ref="AR87:AR96" si="140">AQ86*$AB$43+AR86*$AB$44</f>
        <v>9.1638725578064385E-25</v>
      </c>
      <c r="AS87" s="48">
        <f t="shared" ref="AS87:AS96" si="141">AR86*$AB$43+AS86*$AB$44</f>
        <v>6.5450520617011157E-27</v>
      </c>
      <c r="AT87" s="48">
        <f t="shared" ref="AT87:AT96" si="142">AS86*$AB$43+AT86*$AB$44</f>
        <v>4.278176765473964E-29</v>
      </c>
      <c r="AU87" s="48">
        <f t="shared" ref="AU87:AU96" si="143">AT86*$AB$43+AU86*$AB$44</f>
        <v>2.5724566174720262E-31</v>
      </c>
      <c r="AV87" s="48">
        <f t="shared" ref="AV87:AV96" si="144">AU86*$AB$43+AV86*$AB$44</f>
        <v>1.42894108087609E-33</v>
      </c>
      <c r="AW87" s="48">
        <f t="shared" ref="AW87:AW96" si="145">AV86*$AB$43+AW86*$AB$44</f>
        <v>7.3585184212808267E-36</v>
      </c>
      <c r="AY87" s="48">
        <f>SUM(AD87:AW87)</f>
        <v>2.7805124051465157E-11</v>
      </c>
    </row>
    <row r="88" spans="29:51">
      <c r="AC88" s="112">
        <v>71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48">
        <f t="shared" si="133"/>
        <v>2.715233416872523E-11</v>
      </c>
      <c r="AL88" s="48">
        <f t="shared" si="134"/>
        <v>6.4209308079318537E-13</v>
      </c>
      <c r="AM88" s="48">
        <f t="shared" si="135"/>
        <v>1.0554529758959022E-14</v>
      </c>
      <c r="AN88" s="48">
        <f t="shared" si="136"/>
        <v>1.4065752231073492E-16</v>
      </c>
      <c r="AO88" s="48">
        <f t="shared" si="137"/>
        <v>1.5985993889375758E-18</v>
      </c>
      <c r="AP88" s="48">
        <f t="shared" si="138"/>
        <v>1.5923568886779456E-20</v>
      </c>
      <c r="AQ88" s="48">
        <f t="shared" si="139"/>
        <v>1.4137498009479913E-22</v>
      </c>
      <c r="AR88" s="48">
        <f t="shared" si="140"/>
        <v>1.1317006597367439E-24</v>
      </c>
      <c r="AS88" s="48">
        <f t="shared" si="141"/>
        <v>8.2374008405018877E-27</v>
      </c>
      <c r="AT88" s="48">
        <f t="shared" si="142"/>
        <v>5.4876292558709886E-29</v>
      </c>
      <c r="AU88" s="48">
        <f t="shared" si="143"/>
        <v>3.3634324874609972E-31</v>
      </c>
      <c r="AV88" s="48">
        <f t="shared" si="144"/>
        <v>1.9047720689824758E-33</v>
      </c>
      <c r="AW88" s="48">
        <f t="shared" si="145"/>
        <v>1.0002728047632743E-35</v>
      </c>
      <c r="AY88" s="48"/>
    </row>
    <row r="89" spans="29:51">
      <c r="AC89" s="112">
        <v>72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48">
        <f t="shared" si="133"/>
        <v>2.7101829565416866E-11</v>
      </c>
      <c r="AL89" s="48">
        <f t="shared" si="134"/>
        <v>6.9140336113354961E-13</v>
      </c>
      <c r="AM89" s="48">
        <f t="shared" si="135"/>
        <v>1.1729220811143428E-14</v>
      </c>
      <c r="AN89" s="48">
        <f t="shared" si="136"/>
        <v>1.6002780859800761E-16</v>
      </c>
      <c r="AO89" s="48">
        <f t="shared" si="137"/>
        <v>1.8572554475663441E-18</v>
      </c>
      <c r="AP89" s="48">
        <f t="shared" si="138"/>
        <v>1.8867419458177953E-20</v>
      </c>
      <c r="AQ89" s="48">
        <f t="shared" si="139"/>
        <v>1.7073059415139368E-22</v>
      </c>
      <c r="AR89" s="48">
        <f t="shared" si="140"/>
        <v>1.3925596765166026E-24</v>
      </c>
      <c r="AS89" s="48">
        <f t="shared" si="141"/>
        <v>1.0327094708789311E-26</v>
      </c>
      <c r="AT89" s="48">
        <f t="shared" si="142"/>
        <v>7.0096168455450143E-29</v>
      </c>
      <c r="AU89" s="48">
        <f t="shared" si="143"/>
        <v>4.3779008890508361E-31</v>
      </c>
      <c r="AV89" s="48">
        <f t="shared" si="144"/>
        <v>2.5268431767801391E-33</v>
      </c>
      <c r="AW89" s="48">
        <f t="shared" si="145"/>
        <v>1.3527087070695572E-35</v>
      </c>
      <c r="AY89" s="48"/>
    </row>
    <row r="90" spans="29:51">
      <c r="AC90" s="112">
        <v>73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48">
        <f t="shared" si="133"/>
        <v>2.7051418903017579E-11</v>
      </c>
      <c r="AL90" s="48">
        <f t="shared" si="134"/>
        <v>7.4052798115198265E-13</v>
      </c>
      <c r="AM90" s="48">
        <f t="shared" si="135"/>
        <v>1.2993446296239093E-14</v>
      </c>
      <c r="AN90" s="48">
        <f t="shared" si="136"/>
        <v>1.815470451969908E-16</v>
      </c>
      <c r="AO90" s="48">
        <f t="shared" si="137"/>
        <v>2.151460026527687E-18</v>
      </c>
      <c r="AP90" s="48">
        <f t="shared" si="138"/>
        <v>2.228690661937353E-20</v>
      </c>
      <c r="AQ90" s="48">
        <f t="shared" si="139"/>
        <v>2.0550730426367552E-22</v>
      </c>
      <c r="AR90" s="48">
        <f t="shared" si="140"/>
        <v>1.7075362896883166E-24</v>
      </c>
      <c r="AS90" s="48">
        <f t="shared" si="141"/>
        <v>1.2898111542565132E-26</v>
      </c>
      <c r="AT90" s="48">
        <f t="shared" si="142"/>
        <v>8.9174662377740731E-29</v>
      </c>
      <c r="AU90" s="48">
        <f t="shared" si="143"/>
        <v>5.6735790965467004E-31</v>
      </c>
      <c r="AV90" s="48">
        <f t="shared" si="144"/>
        <v>3.3364530402864283E-33</v>
      </c>
      <c r="AW90" s="48">
        <f t="shared" si="145"/>
        <v>1.8201971790017758E-35</v>
      </c>
      <c r="AY90" s="48"/>
    </row>
    <row r="91" spans="29:51">
      <c r="AC91" s="112">
        <v>74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48">
        <f t="shared" si="133"/>
        <v>2.7001102006792911E-11</v>
      </c>
      <c r="AL91" s="48">
        <f t="shared" si="134"/>
        <v>7.8946746091976708E-13</v>
      </c>
      <c r="AM91" s="48">
        <f t="shared" si="135"/>
        <v>1.4346694339213858E-14</v>
      </c>
      <c r="AN91" s="48">
        <f t="shared" si="136"/>
        <v>2.0537777316607656E-16</v>
      </c>
      <c r="AO91" s="48">
        <f t="shared" si="137"/>
        <v>2.4851441513622256E-18</v>
      </c>
      <c r="AP91" s="48">
        <f t="shared" si="138"/>
        <v>2.6247267563946017E-20</v>
      </c>
      <c r="AQ91" s="48">
        <f t="shared" si="139"/>
        <v>2.4657973310066765E-22</v>
      </c>
      <c r="AR91" s="48">
        <f t="shared" si="140"/>
        <v>2.0866133285868119E-24</v>
      </c>
      <c r="AS91" s="48">
        <f t="shared" si="141"/>
        <v>1.6050217302851507E-26</v>
      </c>
      <c r="AT91" s="48">
        <f t="shared" si="142"/>
        <v>1.1299988019937692E-28</v>
      </c>
      <c r="AU91" s="48">
        <f t="shared" si="143"/>
        <v>7.321716134996455E-31</v>
      </c>
      <c r="AV91" s="48">
        <f t="shared" si="144"/>
        <v>4.3855591593664391E-33</v>
      </c>
      <c r="AW91" s="48">
        <f t="shared" si="145"/>
        <v>2.4374072974784272E-35</v>
      </c>
      <c r="AY91" s="48"/>
    </row>
    <row r="92" spans="29:51">
      <c r="AC92" s="112">
        <v>75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48">
        <f t="shared" si="133"/>
        <v>2.695087870233342E-11</v>
      </c>
      <c r="AL92" s="48">
        <f t="shared" si="134"/>
        <v>8.3822231921581453E-13</v>
      </c>
      <c r="AM92" s="48">
        <f t="shared" si="135"/>
        <v>1.5788454984503659E-14</v>
      </c>
      <c r="AN92" s="48">
        <f t="shared" si="136"/>
        <v>2.3168127911838879E-16</v>
      </c>
      <c r="AO92" s="48">
        <f t="shared" si="137"/>
        <v>2.8625338696422079E-18</v>
      </c>
      <c r="AP92" s="48">
        <f t="shared" si="138"/>
        <v>3.0820930031441869E-20</v>
      </c>
      <c r="AQ92" s="48">
        <f t="shared" si="139"/>
        <v>2.9494222070418165E-22</v>
      </c>
      <c r="AR92" s="48">
        <f t="shared" si="140"/>
        <v>2.5413818928281867E-24</v>
      </c>
      <c r="AS92" s="48">
        <f t="shared" si="141"/>
        <v>1.9901560907806751E-26</v>
      </c>
      <c r="AT92" s="48">
        <f t="shared" si="142"/>
        <v>1.4264384519953136E-28</v>
      </c>
      <c r="AU92" s="48">
        <f t="shared" si="143"/>
        <v>9.4099476849011429E-31</v>
      </c>
      <c r="AV92" s="48">
        <f t="shared" si="144"/>
        <v>5.7392750402704155E-33</v>
      </c>
      <c r="AW92" s="48">
        <f t="shared" si="145"/>
        <v>3.2486079897425323E-35</v>
      </c>
      <c r="AY92" s="48"/>
    </row>
    <row r="93" spans="29:51">
      <c r="AC93" s="112">
        <v>76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48">
        <f t="shared" si="133"/>
        <v>2.6900748815554073E-11</v>
      </c>
      <c r="AL93" s="48">
        <f t="shared" si="134"/>
        <v>8.867930735296741E-13</v>
      </c>
      <c r="AM93" s="48">
        <f t="shared" si="135"/>
        <v>1.7318220190038369E-14</v>
      </c>
      <c r="AN93" s="48">
        <f t="shared" si="136"/>
        <v>2.606176011254096E-16</v>
      </c>
      <c r="AO93" s="48">
        <f t="shared" si="137"/>
        <v>3.2881473688903293E-18</v>
      </c>
      <c r="AP93" s="48">
        <f t="shared" si="138"/>
        <v>3.6088047687312874E-20</v>
      </c>
      <c r="AQ93" s="48">
        <f t="shared" si="139"/>
        <v>3.5172197655857985E-22</v>
      </c>
      <c r="AR93" s="48">
        <f t="shared" si="140"/>
        <v>3.0852610407288445E-24</v>
      </c>
      <c r="AS93" s="48">
        <f t="shared" si="141"/>
        <v>2.4591631497029275E-26</v>
      </c>
      <c r="AT93" s="48">
        <f t="shared" si="142"/>
        <v>1.7939634912235295E-28</v>
      </c>
      <c r="AU93" s="48">
        <f t="shared" si="143"/>
        <v>1.2045686551479819E-30</v>
      </c>
      <c r="AV93" s="48">
        <f t="shared" si="144"/>
        <v>7.4788937189127283E-33</v>
      </c>
      <c r="AW93" s="48">
        <f t="shared" si="145"/>
        <v>4.310097255516837E-35</v>
      </c>
      <c r="AY93" s="48"/>
    </row>
    <row r="94" spans="29:51">
      <c r="AC94" s="112">
        <v>77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48">
        <f t="shared" si="133"/>
        <v>2.6850712172693647E-11</v>
      </c>
      <c r="AL94" s="48">
        <f t="shared" si="134"/>
        <v>9.3518024006453394E-13</v>
      </c>
      <c r="AM94" s="48">
        <f t="shared" si="135"/>
        <v>1.8935483821284318E-14</v>
      </c>
      <c r="AN94" s="48">
        <f t="shared" si="136"/>
        <v>2.9234553459851232E-16</v>
      </c>
      <c r="AO94" s="48">
        <f t="shared" si="137"/>
        <v>3.7667921108403759E-18</v>
      </c>
      <c r="AP94" s="48">
        <f t="shared" si="138"/>
        <v>4.213702914621836E-20</v>
      </c>
      <c r="AQ94" s="48">
        <f t="shared" si="139"/>
        <v>4.1819320302864132E-22</v>
      </c>
      <c r="AR94" s="48">
        <f t="shared" si="140"/>
        <v>3.7337415325548836E-24</v>
      </c>
      <c r="AS94" s="48">
        <f t="shared" si="141"/>
        <v>3.0284618825880863E-26</v>
      </c>
      <c r="AT94" s="48">
        <f t="shared" si="142"/>
        <v>2.2480424092104972E-28</v>
      </c>
      <c r="AU94" s="48">
        <f t="shared" si="143"/>
        <v>1.5360136472942956E-30</v>
      </c>
      <c r="AV94" s="48">
        <f t="shared" si="144"/>
        <v>9.7055363032956437E-33</v>
      </c>
      <c r="AW94" s="48">
        <f t="shared" si="145"/>
        <v>5.6931892600729522E-35</v>
      </c>
      <c r="AY94" s="48"/>
    </row>
    <row r="95" spans="29:51">
      <c r="AC95" s="112">
        <v>78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48">
        <f t="shared" si="133"/>
        <v>2.6800768600314117E-11</v>
      </c>
      <c r="AL95" s="48">
        <f t="shared" si="134"/>
        <v>9.833843337402164E-13</v>
      </c>
      <c r="AM95" s="48">
        <f t="shared" si="135"/>
        <v>2.0639741645303512E-14</v>
      </c>
      <c r="AN95" s="48">
        <f t="shared" si="136"/>
        <v>3.270226381484735E-16</v>
      </c>
      <c r="AO95" s="48">
        <f t="shared" si="137"/>
        <v>4.3035619819682028E-18</v>
      </c>
      <c r="AP95" s="48">
        <f t="shared" si="138"/>
        <v>4.9065060680911132E-20</v>
      </c>
      <c r="AQ95" s="48">
        <f t="shared" si="139"/>
        <v>4.9579217653510298E-22</v>
      </c>
      <c r="AR95" s="48">
        <f t="shared" si="140"/>
        <v>4.5046553906484559E-24</v>
      </c>
      <c r="AS95" s="48">
        <f t="shared" si="141"/>
        <v>3.7173220783090842E-26</v>
      </c>
      <c r="AT95" s="48">
        <f t="shared" si="142"/>
        <v>2.8071689291267908E-28</v>
      </c>
      <c r="AU95" s="48">
        <f t="shared" si="143"/>
        <v>1.9513029251793139E-30</v>
      </c>
      <c r="AV95" s="48">
        <f t="shared" si="144"/>
        <v>1.2544540316465443E-32</v>
      </c>
      <c r="AW95" s="48">
        <f t="shared" si="145"/>
        <v>7.487874517013987E-35</v>
      </c>
      <c r="AY95" s="48"/>
    </row>
    <row r="96" spans="29:51">
      <c r="AC96" s="112">
        <v>79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48">
        <f t="shared" si="133"/>
        <v>2.6750917925300063E-11</v>
      </c>
      <c r="AL96" s="48">
        <f t="shared" si="134"/>
        <v>1.0314058681961664E-12</v>
      </c>
      <c r="AM96" s="48">
        <f t="shared" si="135"/>
        <v>2.2430491324829456E-14</v>
      </c>
      <c r="AN96" s="48">
        <f t="shared" si="136"/>
        <v>3.6480523942303598E-16</v>
      </c>
      <c r="AO96" s="48">
        <f t="shared" si="137"/>
        <v>4.9038344602218161E-18</v>
      </c>
      <c r="AP96" s="48">
        <f t="shared" si="138"/>
        <v>5.697862265871576E-20</v>
      </c>
      <c r="AQ96" s="48">
        <f t="shared" si="139"/>
        <v>5.8613327294133055E-22</v>
      </c>
      <c r="AR96" s="48">
        <f t="shared" si="140"/>
        <v>5.4184730098470833E-24</v>
      </c>
      <c r="AS96" s="48">
        <f t="shared" si="141"/>
        <v>4.5482945220561965E-26</v>
      </c>
      <c r="AT96" s="48">
        <f t="shared" si="142"/>
        <v>3.4933866452345436E-28</v>
      </c>
      <c r="AU96" s="48">
        <f t="shared" si="143"/>
        <v>2.4698198766448398E-30</v>
      </c>
      <c r="AV96" s="48">
        <f t="shared" si="144"/>
        <v>1.615072100538185E-32</v>
      </c>
      <c r="AW96" s="48">
        <f t="shared" si="145"/>
        <v>9.8072895151293533E-35</v>
      </c>
      <c r="AY96" s="48"/>
    </row>
    <row r="97" spans="29:51">
      <c r="AC97" s="168">
        <v>80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48">
        <f t="shared" ref="AL97:AL106" si="146">AK96*$AB$43+AL96*$AB$44</f>
        <v>1.0792453557944325E-12</v>
      </c>
      <c r="AM97" s="48">
        <f t="shared" ref="AM97:AM106" si="147">AL96*$AB$43+AM96*$AB$44</f>
        <v>2.4307232412359537E-14</v>
      </c>
      <c r="AN97" s="48">
        <f t="shared" ref="AN97:AN106" si="148">AM96*$AB$43+AN96*$AB$44</f>
        <v>4.0584844092259429E-16</v>
      </c>
      <c r="AO97" s="48">
        <f t="shared" ref="AO97:AO106" si="149">AN96*$AB$43+AO96*$AB$44</f>
        <v>5.573267797879617E-18</v>
      </c>
      <c r="AP97" s="48">
        <f t="shared" ref="AP97:AP106" si="150">AO96*$AB$43+AP96*$AB$44</f>
        <v>6.5993999747397332E-20</v>
      </c>
      <c r="AQ97" s="48">
        <f t="shared" ref="AQ97:AQ106" si="151">AP96*$AB$43+AQ96*$AB$44</f>
        <v>6.9102592372787468E-22</v>
      </c>
      <c r="AR97" s="48">
        <f t="shared" ref="AR97:AR106" si="152">AQ96*$AB$43+AR96*$AB$44</f>
        <v>6.4986295232276902E-24</v>
      </c>
      <c r="AS97" s="48">
        <f t="shared" ref="AS97:AS106" si="153">AR96*$AB$43+AS96*$AB$44</f>
        <v>5.5476956420759338E-26</v>
      </c>
      <c r="AT97" s="48">
        <f t="shared" ref="AT97:AT106" si="154">AS96*$AB$43+AT96*$AB$44</f>
        <v>4.3328927005238978E-28</v>
      </c>
      <c r="AU97" s="48">
        <f t="shared" ref="AU97:AU106" si="155">AT96*$AB$43+AU96*$AB$44</f>
        <v>3.1150120464987226E-30</v>
      </c>
      <c r="AV97" s="48">
        <f t="shared" ref="AV97:AV106" si="156">AU96*$AB$43+AV96*$AB$44</f>
        <v>2.0714659655572545E-32</v>
      </c>
      <c r="AW97" s="48">
        <f t="shared" ref="AW97:AW106" si="157">AV96*$AB$43+AW96*$AB$44</f>
        <v>1.2793156659434654E-34</v>
      </c>
      <c r="AY97" s="48">
        <f>SUM(AD97:AW97)</f>
        <v>1.1039640766070932E-12</v>
      </c>
    </row>
    <row r="98" spans="29:51">
      <c r="AC98" s="112">
        <v>81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48">
        <f t="shared" si="146"/>
        <v>1.077237909280697E-12</v>
      </c>
      <c r="AM98" s="48">
        <f t="shared" si="147"/>
        <v>2.6269466344263988E-14</v>
      </c>
      <c r="AN98" s="48">
        <f t="shared" si="148"/>
        <v>4.5030612579407431E-16</v>
      </c>
      <c r="AO98" s="48">
        <f t="shared" si="149"/>
        <v>6.317798220466097E-18</v>
      </c>
      <c r="AP98" s="48">
        <f t="shared" si="150"/>
        <v>7.623778493200902E-20</v>
      </c>
      <c r="AQ98" s="48">
        <f t="shared" si="151"/>
        <v>8.1249248963437871E-22</v>
      </c>
      <c r="AR98" s="48">
        <f t="shared" si="152"/>
        <v>7.7718821000678032E-24</v>
      </c>
      <c r="AS98" s="48">
        <f t="shared" si="153"/>
        <v>6.7461519604894853E-26</v>
      </c>
      <c r="AT98" s="48">
        <f t="shared" si="154"/>
        <v>5.3567304880265623E-28</v>
      </c>
      <c r="AU98" s="48">
        <f t="shared" si="155"/>
        <v>3.9151561563587709E-30</v>
      </c>
      <c r="AV98" s="48">
        <f t="shared" si="156"/>
        <v>2.6470196585455456E-32</v>
      </c>
      <c r="AW98" s="48">
        <f t="shared" si="157"/>
        <v>1.6622383749415648E-34</v>
      </c>
      <c r="AY98" s="48"/>
    </row>
    <row r="99" spans="29:51">
      <c r="AC99" s="112">
        <v>82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48">
        <f t="shared" si="146"/>
        <v>1.075234196710762E-12</v>
      </c>
      <c r="AM99" s="48">
        <f t="shared" si="147"/>
        <v>2.8224316486070607E-14</v>
      </c>
      <c r="AN99" s="48">
        <f t="shared" si="148"/>
        <v>4.9833096360307838E-16</v>
      </c>
      <c r="AO99" s="48">
        <f t="shared" si="149"/>
        <v>7.1436371416545678E-18</v>
      </c>
      <c r="AP99" s="48">
        <f t="shared" si="150"/>
        <v>8.7847377384097878E-20</v>
      </c>
      <c r="AQ99" s="48">
        <f t="shared" si="151"/>
        <v>9.5278703855043963E-22</v>
      </c>
      <c r="AR99" s="48">
        <f t="shared" si="152"/>
        <v>9.2686998250204679E-24</v>
      </c>
      <c r="AS99" s="48">
        <f t="shared" si="153"/>
        <v>8.1792099904884596E-26</v>
      </c>
      <c r="AT99" s="48">
        <f t="shared" si="154"/>
        <v>6.6015823340549971E-28</v>
      </c>
      <c r="AU99" s="48">
        <f t="shared" si="155"/>
        <v>4.9042505471874751E-30</v>
      </c>
      <c r="AV99" s="48">
        <f t="shared" si="156"/>
        <v>3.3703333175803164E-32</v>
      </c>
      <c r="AW99" s="48">
        <f t="shared" si="157"/>
        <v>2.1515044913699502E-34</v>
      </c>
      <c r="AY99" s="48"/>
    </row>
    <row r="100" spans="29:51">
      <c r="AC100" s="112">
        <v>83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48">
        <f t="shared" si="146"/>
        <v>1.0732342111393185E-12</v>
      </c>
      <c r="AM100" s="48">
        <f t="shared" si="147"/>
        <v>3.0171803517281083E-14</v>
      </c>
      <c r="AN100" s="48">
        <f t="shared" si="148"/>
        <v>5.4990258508667624E-16</v>
      </c>
      <c r="AO100" s="48">
        <f t="shared" si="149"/>
        <v>8.0572683940867632E-18</v>
      </c>
      <c r="AP100" s="48">
        <f t="shared" si="150"/>
        <v>1.0097147422444048E-19</v>
      </c>
      <c r="AQ100" s="48">
        <f t="shared" si="151"/>
        <v>1.1144150145385784E-21</v>
      </c>
      <c r="AR100" s="48">
        <f t="shared" si="152"/>
        <v>1.1023687779845378E-23</v>
      </c>
      <c r="AS100" s="48">
        <f t="shared" si="153"/>
        <v>9.8880175184317844E-26</v>
      </c>
      <c r="AT100" s="48">
        <f t="shared" si="154"/>
        <v>8.1106741507265092E-28</v>
      </c>
      <c r="AU100" s="48">
        <f t="shared" si="155"/>
        <v>6.123053404608189E-30</v>
      </c>
      <c r="AV100" s="48">
        <f t="shared" si="156"/>
        <v>4.276277732560475E-32</v>
      </c>
      <c r="AW100" s="48">
        <f t="shared" si="157"/>
        <v>2.7744002518664321E-34</v>
      </c>
      <c r="AY100" s="48"/>
    </row>
    <row r="101" spans="29:51">
      <c r="AC101" s="112">
        <v>84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48">
        <f t="shared" si="146"/>
        <v>1.0712379456339762E-12</v>
      </c>
      <c r="AM101" s="48">
        <f t="shared" si="147"/>
        <v>3.2111948066013671E-14</v>
      </c>
      <c r="AN101" s="48">
        <f t="shared" si="148"/>
        <v>6.0500069733454731E-16</v>
      </c>
      <c r="AO101" s="48">
        <f t="shared" si="149"/>
        <v>9.0651258623988036E-18</v>
      </c>
      <c r="AP101" s="48">
        <f t="shared" si="150"/>
        <v>1.1577055622027273E-19</v>
      </c>
      <c r="AQ101" s="48">
        <f t="shared" si="151"/>
        <v>1.3001537849734538E-21</v>
      </c>
      <c r="AR101" s="48">
        <f t="shared" si="152"/>
        <v>1.3076046921625019E-23</v>
      </c>
      <c r="AS101" s="48">
        <f t="shared" si="153"/>
        <v>1.1920082499898922E-25</v>
      </c>
      <c r="AT101" s="48">
        <f t="shared" si="154"/>
        <v>9.9348051274275199E-28</v>
      </c>
      <c r="AU101" s="48">
        <f t="shared" si="155"/>
        <v>7.6202873226473313E-30</v>
      </c>
      <c r="AV101" s="48">
        <f t="shared" si="156"/>
        <v>5.4072400440223554E-32</v>
      </c>
      <c r="AW101" s="48">
        <f t="shared" si="157"/>
        <v>3.5646472683646024E-34</v>
      </c>
      <c r="AY101" s="48"/>
    </row>
    <row r="102" spans="29:51">
      <c r="AC102" s="112">
        <v>85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48">
        <f t="shared" si="146"/>
        <v>1.0692453932752392E-12</v>
      </c>
      <c r="AM102" s="48">
        <f t="shared" si="147"/>
        <v>3.40447707091228E-14</v>
      </c>
      <c r="AN102" s="48">
        <f t="shared" si="148"/>
        <v>6.6360508355138578E-16</v>
      </c>
      <c r="AO102" s="48">
        <f t="shared" si="149"/>
        <v>1.017359371814621E-17</v>
      </c>
      <c r="AP102" s="48">
        <f t="shared" si="150"/>
        <v>1.3241677296154845E-19</v>
      </c>
      <c r="AQ102" s="48">
        <f t="shared" si="151"/>
        <v>1.5130740528818598E-21</v>
      </c>
      <c r="AR102" s="48">
        <f t="shared" si="152"/>
        <v>1.5470071324219702E-23</v>
      </c>
      <c r="AS102" s="48">
        <f t="shared" si="153"/>
        <v>1.4330116083646394E-25</v>
      </c>
      <c r="AT102" s="48">
        <f t="shared" si="154"/>
        <v>1.2133516665196302E-27</v>
      </c>
      <c r="AU102" s="48">
        <f t="shared" si="155"/>
        <v>9.4540331543293215E-30</v>
      </c>
      <c r="AV102" s="48">
        <f t="shared" si="156"/>
        <v>6.8145911793514045E-32</v>
      </c>
      <c r="AW102" s="48">
        <f t="shared" si="157"/>
        <v>4.5637886341433766E-34</v>
      </c>
      <c r="AY102" s="48"/>
    </row>
    <row r="103" spans="29:51">
      <c r="AC103" s="112">
        <v>86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48">
        <f t="shared" si="146"/>
        <v>1.0672565471564823E-12</v>
      </c>
      <c r="AM103" s="48">
        <f t="shared" si="147"/>
        <v>3.5970291972318399E-14</v>
      </c>
      <c r="AN103" s="48">
        <f t="shared" si="148"/>
        <v>7.2569560281996991E-16</v>
      </c>
      <c r="AO103" s="48">
        <f t="shared" si="149"/>
        <v>1.1389006653850007E-17</v>
      </c>
      <c r="AP103" s="48">
        <f t="shared" si="150"/>
        <v>1.5109382868774673E-19</v>
      </c>
      <c r="AQ103" s="48">
        <f t="shared" si="151"/>
        <v>1.7565610158772802E-21</v>
      </c>
      <c r="AR103" s="48">
        <f t="shared" si="152"/>
        <v>1.8255684322777817E-23</v>
      </c>
      <c r="AS103" s="48">
        <f t="shared" si="153"/>
        <v>1.718096655672186E-25</v>
      </c>
      <c r="AT103" s="48">
        <f t="shared" si="154"/>
        <v>1.4776415943206854E-27</v>
      </c>
      <c r="AU103" s="48">
        <f t="shared" si="155"/>
        <v>1.1693338696871817E-29</v>
      </c>
      <c r="AV103" s="48">
        <f t="shared" si="156"/>
        <v>8.560409822182131E-32</v>
      </c>
      <c r="AW103" s="48">
        <f t="shared" si="157"/>
        <v>5.8228454016093498E-34</v>
      </c>
      <c r="AY103" s="48"/>
    </row>
    <row r="104" spans="29:51">
      <c r="AC104" s="112">
        <v>87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48">
        <f t="shared" si="146"/>
        <v>1.0652714003839269E-12</v>
      </c>
      <c r="AM104" s="48">
        <f t="shared" si="147"/>
        <v>3.7888532330285E-14</v>
      </c>
      <c r="AN104" s="48">
        <f t="shared" si="148"/>
        <v>7.9125218986489444E-16</v>
      </c>
      <c r="AO104" s="48">
        <f t="shared" si="149"/>
        <v>1.2717650116166792E-17</v>
      </c>
      <c r="AP104" s="48">
        <f t="shared" si="150"/>
        <v>1.719968687623835E-19</v>
      </c>
      <c r="AQ104" s="48">
        <f t="shared" si="151"/>
        <v>2.0343352733703991E-21</v>
      </c>
      <c r="AR104" s="48">
        <f t="shared" si="152"/>
        <v>2.1489013017593875E-23</v>
      </c>
      <c r="AS104" s="48">
        <f t="shared" si="153"/>
        <v>2.0544651277767232E-25</v>
      </c>
      <c r="AT104" s="48">
        <f t="shared" si="154"/>
        <v>1.7944670741488816E-27</v>
      </c>
      <c r="AU104" s="48">
        <f t="shared" si="155"/>
        <v>1.4420070574168258E-29</v>
      </c>
      <c r="AV104" s="48">
        <f t="shared" si="156"/>
        <v>1.0719502398056647E-31</v>
      </c>
      <c r="AW104" s="48">
        <f t="shared" si="157"/>
        <v>7.404290645273078E-34</v>
      </c>
      <c r="AY104" s="48"/>
    </row>
    <row r="105" spans="29:51">
      <c r="AC105" s="112">
        <v>88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48">
        <f t="shared" si="146"/>
        <v>1.0632899460766171E-12</v>
      </c>
      <c r="AM105" s="48">
        <f t="shared" si="147"/>
        <v>3.9799512206800503E-14</v>
      </c>
      <c r="AN105" s="48">
        <f t="shared" si="148"/>
        <v>8.6025485481696331E-16</v>
      </c>
      <c r="AO105" s="48">
        <f t="shared" si="149"/>
        <v>1.4165760538185623E-17</v>
      </c>
      <c r="AP105" s="48">
        <f t="shared" si="150"/>
        <v>1.9533236679239288E-19</v>
      </c>
      <c r="AQ105" s="48">
        <f t="shared" si="151"/>
        <v>2.3504734837285435E-21</v>
      </c>
      <c r="AR105" s="48">
        <f t="shared" si="152"/>
        <v>2.5233000597745792E-23</v>
      </c>
      <c r="AS105" s="48">
        <f t="shared" si="153"/>
        <v>2.450349355126517E-25</v>
      </c>
      <c r="AT105" s="48">
        <f t="shared" si="154"/>
        <v>2.1732693427597388E-27</v>
      </c>
      <c r="AU105" s="48">
        <f t="shared" si="155"/>
        <v>1.7731040718655215E-29</v>
      </c>
      <c r="AV105" s="48">
        <f t="shared" si="156"/>
        <v>1.3381763761563372E-31</v>
      </c>
      <c r="AW105" s="48">
        <f t="shared" si="157"/>
        <v>9.3843955795957559E-34</v>
      </c>
      <c r="AY105" s="48"/>
    </row>
    <row r="106" spans="29:51">
      <c r="AC106" s="112">
        <v>89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48">
        <f t="shared" si="146"/>
        <v>1.061312177366396E-12</v>
      </c>
      <c r="AM106" s="48">
        <f t="shared" si="147"/>
        <v>4.1703251974854746E-14</v>
      </c>
      <c r="AN106" s="48">
        <f t="shared" si="148"/>
        <v>9.3268368297824192E-16</v>
      </c>
      <c r="AO106" s="48">
        <f t="shared" si="149"/>
        <v>1.5739525570854584E-17</v>
      </c>
      <c r="AP106" s="48">
        <f t="shared" si="150"/>
        <v>2.2131801238955481E-19</v>
      </c>
      <c r="AQ106" s="48">
        <f t="shared" si="151"/>
        <v>2.7094287730486528E-21</v>
      </c>
      <c r="AR106" s="48">
        <f t="shared" si="152"/>
        <v>2.955805594905824E-23</v>
      </c>
      <c r="AS106" s="48">
        <f t="shared" si="153"/>
        <v>2.9151371282188618E-25</v>
      </c>
      <c r="AT106" s="48">
        <f t="shared" si="154"/>
        <v>2.6250033274882606E-27</v>
      </c>
      <c r="AU106" s="48">
        <f t="shared" si="155"/>
        <v>2.1740442127170652E-29</v>
      </c>
      <c r="AV106" s="48">
        <f t="shared" si="156"/>
        <v>1.6654929027996933E-31</v>
      </c>
      <c r="AW106" s="48">
        <f t="shared" si="157"/>
        <v>1.1856010411725452E-33</v>
      </c>
      <c r="AY106" s="48"/>
    </row>
    <row r="107" spans="29:51">
      <c r="AC107" s="168">
        <v>90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48">
        <f t="shared" ref="AM107:AM116" si="158">AL106*$AB$43+AM106*$AB$44</f>
        <v>4.3599771956767755E-14</v>
      </c>
      <c r="AN107" s="48">
        <f t="shared" ref="AN107:AN116" si="159">AM106*$AB$43+AN106*$AB$44</f>
        <v>1.0085188345877672E-15</v>
      </c>
      <c r="AO107" s="48">
        <f t="shared" ref="AO107:AO116" si="160">AN106*$AB$43+AO106*$AB$44</f>
        <v>1.7445084313539874E-17</v>
      </c>
      <c r="AP107" s="48">
        <f t="shared" ref="AP107:AP116" si="161">AO106*$AB$43+AP106*$AB$44</f>
        <v>2.5018259957115561E-19</v>
      </c>
      <c r="AQ107" s="48">
        <f t="shared" ref="AQ107:AQ116" si="162">AP106*$AB$43+AQ106*$AB$44</f>
        <v>3.1160508972000238E-21</v>
      </c>
      <c r="AR107" s="48">
        <f t="shared" ref="AR107:AR116" si="163">AQ106*$AB$43+AR106*$AB$44</f>
        <v>3.4542740015031105E-23</v>
      </c>
      <c r="AS107" s="48">
        <f t="shared" ref="AS107:AS116" si="164">AR106*$AB$43+AS106*$AB$44</f>
        <v>3.459508413819456E-25</v>
      </c>
      <c r="AT107" s="48">
        <f t="shared" ref="AT107:AT116" si="165">AS106*$AB$43+AT106*$AB$44</f>
        <v>3.1623497516525991E-27</v>
      </c>
      <c r="AU107" s="48">
        <f t="shared" ref="AU107:AU116" si="166">AT106*$AB$43+AU106*$AB$44</f>
        <v>2.6582632066184678E-29</v>
      </c>
      <c r="AV107" s="48">
        <f t="shared" ref="AV107:AV116" si="167">AU106*$AB$43+AV106*$AB$44</f>
        <v>2.0667773348391755E-31</v>
      </c>
      <c r="AW107" s="48">
        <f t="shared" ref="AW107:AW116" si="168">AV106*$AB$43+AW106*$AB$44</f>
        <v>1.4931851875194394E-33</v>
      </c>
      <c r="AY107" s="48">
        <f>SUM(AD107:AW107)</f>
        <v>4.4625989209211407E-14</v>
      </c>
    </row>
    <row r="108" spans="29:51">
      <c r="AC108" s="112">
        <v>91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48">
        <f t="shared" si="158"/>
        <v>4.3518674354869942E-14</v>
      </c>
      <c r="AN108" s="48">
        <f t="shared" si="159"/>
        <v>1.0877405445879134E-15</v>
      </c>
      <c r="AO108" s="48">
        <f t="shared" si="160"/>
        <v>1.9288527543720263E-17</v>
      </c>
      <c r="AP108" s="48">
        <f t="shared" si="161"/>
        <v>2.8216591579707934E-19</v>
      </c>
      <c r="AQ108" s="48">
        <f t="shared" si="162"/>
        <v>3.5756061587847583E-21</v>
      </c>
      <c r="AR108" s="48">
        <f t="shared" si="163"/>
        <v>4.0274488383441141E-23</v>
      </c>
      <c r="AS108" s="48">
        <f t="shared" si="164"/>
        <v>4.0955845835154706E-25</v>
      </c>
      <c r="AT108" s="48">
        <f t="shared" si="165"/>
        <v>3.7999522752839256E-27</v>
      </c>
      <c r="AU108" s="48">
        <f t="shared" si="166"/>
        <v>3.2415304626046495E-29</v>
      </c>
      <c r="AV108" s="48">
        <f t="shared" si="167"/>
        <v>2.5573823421931745E-31</v>
      </c>
      <c r="AW108" s="48">
        <f t="shared" si="168"/>
        <v>1.8748379821676242E-33</v>
      </c>
      <c r="AY108" s="48"/>
    </row>
    <row r="109" spans="29:51">
      <c r="AC109" s="112">
        <v>92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48">
        <f t="shared" si="158"/>
        <v>4.3437727598280221E-14</v>
      </c>
      <c r="AN109" s="48">
        <f t="shared" si="159"/>
        <v>1.166664053217976E-15</v>
      </c>
      <c r="AO109" s="48">
        <f t="shared" si="160"/>
        <v>2.1275897945819711E-17</v>
      </c>
      <c r="AP109" s="48">
        <f t="shared" si="161"/>
        <v>3.175186316405376E-19</v>
      </c>
      <c r="AQ109" s="48">
        <f t="shared" si="162"/>
        <v>4.0937970806555776E-21</v>
      </c>
      <c r="AR109" s="48">
        <f t="shared" si="163"/>
        <v>4.6850369575370951E-23</v>
      </c>
      <c r="AS109" s="48">
        <f t="shared" si="164"/>
        <v>4.8370908051431529E-25</v>
      </c>
      <c r="AT109" s="48">
        <f t="shared" si="165"/>
        <v>4.554681951967853E-27</v>
      </c>
      <c r="AU109" s="48">
        <f t="shared" si="166"/>
        <v>3.9423098466910374E-29</v>
      </c>
      <c r="AV109" s="48">
        <f t="shared" si="167"/>
        <v>3.1555652214607037E-31</v>
      </c>
      <c r="AW109" s="48">
        <f t="shared" si="168"/>
        <v>2.3470356960657934E-33</v>
      </c>
      <c r="AY109" s="48"/>
    </row>
    <row r="110" spans="29:51">
      <c r="AC110" s="112">
        <v>93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48">
        <f t="shared" si="158"/>
        <v>4.3356931406419309E-14</v>
      </c>
      <c r="AN110" s="48">
        <f t="shared" si="159"/>
        <v>1.2452901957256437E-15</v>
      </c>
      <c r="AO110" s="48">
        <f t="shared" si="160"/>
        <v>2.3406373140204617E-17</v>
      </c>
      <c r="AP110" s="48">
        <f t="shared" si="161"/>
        <v>3.5650219108965621E-19</v>
      </c>
      <c r="AQ110" s="48">
        <f t="shared" si="162"/>
        <v>4.6767818376224048E-21</v>
      </c>
      <c r="AR110" s="48">
        <f t="shared" si="163"/>
        <v>5.437787851744247E-23</v>
      </c>
      <c r="AS110" s="48">
        <f t="shared" si="164"/>
        <v>5.6995322366881351E-25</v>
      </c>
      <c r="AT110" s="48">
        <f t="shared" si="165"/>
        <v>5.4459313993440039E-27</v>
      </c>
      <c r="AU110" s="48">
        <f t="shared" si="166"/>
        <v>4.7821689756100761E-29</v>
      </c>
      <c r="AV110" s="48">
        <f t="shared" si="167"/>
        <v>3.8829836747001676E-31</v>
      </c>
      <c r="AW110" s="48">
        <f t="shared" si="168"/>
        <v>2.9296198955411363E-33</v>
      </c>
      <c r="AY110" s="48"/>
    </row>
    <row r="111" spans="29:51">
      <c r="AC111" s="112">
        <v>94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48">
        <f t="shared" si="158"/>
        <v>4.3276285499229816E-14</v>
      </c>
      <c r="AN111" s="48">
        <f t="shared" si="159"/>
        <v>1.3236198052831147E-15</v>
      </c>
      <c r="AO111" s="48">
        <f t="shared" si="160"/>
        <v>2.5679133830505222E-17</v>
      </c>
      <c r="AP111" s="48">
        <f t="shared" si="161"/>
        <v>3.9937602217025982E-19</v>
      </c>
      <c r="AQ111" s="48">
        <f t="shared" si="162"/>
        <v>5.3311934479709274E-21</v>
      </c>
      <c r="AR111" s="48">
        <f t="shared" si="163"/>
        <v>6.2975764682032439E-23</v>
      </c>
      <c r="AS111" s="48">
        <f t="shared" si="164"/>
        <v>6.7003846514091686E-25</v>
      </c>
      <c r="AT111" s="48">
        <f t="shared" si="165"/>
        <v>6.4959411953189995E-27</v>
      </c>
      <c r="AU111" s="48">
        <f t="shared" si="166"/>
        <v>5.7862424663222855E-29</v>
      </c>
      <c r="AV111" s="48">
        <f t="shared" si="167"/>
        <v>4.7652667965735238E-31</v>
      </c>
      <c r="AW111" s="48">
        <f t="shared" si="168"/>
        <v>3.6464236739105006E-33</v>
      </c>
      <c r="AY111" s="48"/>
    </row>
    <row r="112" spans="29:51">
      <c r="AC112" s="112">
        <v>95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48">
        <f t="shared" si="158"/>
        <v>4.3195789597175268E-14</v>
      </c>
      <c r="AN112" s="48">
        <f t="shared" si="159"/>
        <v>1.4016537129919287E-15</v>
      </c>
      <c r="AO112" s="48">
        <f t="shared" si="160"/>
        <v>2.8093363794020099E-17</v>
      </c>
      <c r="AP112" s="48">
        <f t="shared" si="161"/>
        <v>4.4639754643066958E-19</v>
      </c>
      <c r="AQ112" s="48">
        <f t="shared" si="162"/>
        <v>6.0641351404481028E-21</v>
      </c>
      <c r="AR112" s="48">
        <f t="shared" si="163"/>
        <v>7.2774894384224966E-23</v>
      </c>
      <c r="AS112" s="48">
        <f t="shared" si="164"/>
        <v>7.8593001121831093E-25</v>
      </c>
      <c r="AT112" s="48">
        <f t="shared" si="165"/>
        <v>7.7301611243261632E-27</v>
      </c>
      <c r="AU112" s="48">
        <f t="shared" si="166"/>
        <v>6.9837550350740619E-29</v>
      </c>
      <c r="AV112" s="48">
        <f t="shared" si="167"/>
        <v>5.8326711659895747E-31</v>
      </c>
      <c r="AW112" s="48">
        <f t="shared" si="168"/>
        <v>4.5260029245338166E-33</v>
      </c>
      <c r="AY112" s="48"/>
    </row>
    <row r="113" spans="29:51">
      <c r="AC113" s="112">
        <v>96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48">
        <f t="shared" si="158"/>
        <v>4.3115443421239143E-14</v>
      </c>
      <c r="AN113" s="48">
        <f t="shared" si="159"/>
        <v>1.4793927478877867E-15</v>
      </c>
      <c r="AO113" s="48">
        <f t="shared" si="160"/>
        <v>3.0648249872147455E-17</v>
      </c>
      <c r="AP113" s="48">
        <f t="shared" si="161"/>
        <v>4.9782218839101041E-19</v>
      </c>
      <c r="AQ113" s="48">
        <f t="shared" si="162"/>
        <v>6.8831757475074576E-21</v>
      </c>
      <c r="AR113" s="48">
        <f t="shared" si="163"/>
        <v>8.3919102857229429E-23</v>
      </c>
      <c r="AS113" s="48">
        <f t="shared" si="164"/>
        <v>9.1983283024100878E-25</v>
      </c>
      <c r="AT113" s="48">
        <f t="shared" si="165"/>
        <v>9.1776490080343217E-27</v>
      </c>
      <c r="AU113" s="48">
        <f t="shared" si="166"/>
        <v>8.4086108169499194E-29</v>
      </c>
      <c r="AV113" s="48">
        <f t="shared" si="167"/>
        <v>7.1208330162418762E-31</v>
      </c>
      <c r="AW113" s="48">
        <f t="shared" si="168"/>
        <v>5.6024882897601409E-33</v>
      </c>
      <c r="AY113" s="48"/>
    </row>
    <row r="114" spans="29:51">
      <c r="AC114" s="112">
        <v>97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48">
        <f t="shared" si="158"/>
        <v>4.3035246692923905E-14</v>
      </c>
      <c r="AN114" s="48">
        <f t="shared" si="159"/>
        <v>1.5568377369453616E-15</v>
      </c>
      <c r="AO114" s="48">
        <f t="shared" si="160"/>
        <v>3.3342981960843217E-17</v>
      </c>
      <c r="AP114" s="48">
        <f t="shared" si="161"/>
        <v>5.5390338495714408E-19</v>
      </c>
      <c r="AQ114" s="48">
        <f t="shared" si="162"/>
        <v>7.7963451246993086E-21</v>
      </c>
      <c r="AR114" s="48">
        <f t="shared" si="163"/>
        <v>9.6566036174120674E-23</v>
      </c>
      <c r="AS114" s="48">
        <f t="shared" si="164"/>
        <v>1.0742153294231634E-24</v>
      </c>
      <c r="AT114" s="48">
        <f t="shared" si="165"/>
        <v>1.0871509962789826E-26</v>
      </c>
      <c r="AU114" s="48">
        <f t="shared" si="166"/>
        <v>1.0100055773628163E-28</v>
      </c>
      <c r="AV114" s="48">
        <f t="shared" si="167"/>
        <v>8.6716286222504945E-31</v>
      </c>
      <c r="AW114" s="48">
        <f t="shared" si="168"/>
        <v>6.9165754323500104E-33</v>
      </c>
      <c r="AY114" s="48"/>
    </row>
    <row r="115" spans="29:51">
      <c r="AC115" s="112">
        <v>98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48">
        <f t="shared" si="158"/>
        <v>4.2955199134250034E-14</v>
      </c>
      <c r="AN115" s="48">
        <f t="shared" si="159"/>
        <v>1.6339895050830963E-15</v>
      </c>
      <c r="AO115" s="48">
        <f t="shared" si="160"/>
        <v>3.6176753001105804E-17</v>
      </c>
      <c r="AP115" s="48">
        <f t="shared" si="161"/>
        <v>6.1489259479934303E-19</v>
      </c>
      <c r="AQ115" s="48">
        <f t="shared" si="162"/>
        <v>8.8121295960914889E-21</v>
      </c>
      <c r="AR115" s="48">
        <f t="shared" si="163"/>
        <v>1.108879830834186E-22</v>
      </c>
      <c r="AS115" s="48">
        <f t="shared" si="164"/>
        <v>1.2518345536484525E-24</v>
      </c>
      <c r="AT115" s="48">
        <f t="shared" si="165"/>
        <v>1.2849378880008142E-26</v>
      </c>
      <c r="AU115" s="48">
        <f t="shared" si="166"/>
        <v>1.2103420572952772E-28</v>
      </c>
      <c r="AV115" s="48">
        <f t="shared" si="167"/>
        <v>1.0534156298364241E-30</v>
      </c>
      <c r="AW115" s="48">
        <f t="shared" si="168"/>
        <v>8.5166735009720758E-33</v>
      </c>
      <c r="AY115" s="48"/>
    </row>
    <row r="116" spans="29:51">
      <c r="AC116" s="112">
        <v>99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48">
        <f t="shared" si="158"/>
        <v>4.2875300467755064E-14</v>
      </c>
      <c r="AN116" s="48">
        <f t="shared" si="159"/>
        <v>1.7108488751679923E-15</v>
      </c>
      <c r="AO116" s="48">
        <f t="shared" si="160"/>
        <v>3.9148758969487507E-17</v>
      </c>
      <c r="AP116" s="48">
        <f t="shared" si="161"/>
        <v>6.8103930769582163E-19</v>
      </c>
      <c r="AQ116" s="48">
        <f t="shared" si="162"/>
        <v>9.9394674256065651E-21</v>
      </c>
      <c r="AR116" s="48">
        <f t="shared" si="163"/>
        <v>1.2707269682568584E-22</v>
      </c>
      <c r="AS116" s="48">
        <f t="shared" si="164"/>
        <v>1.4557628846473651E-24</v>
      </c>
      <c r="AT116" s="48">
        <f t="shared" si="165"/>
        <v>1.5153948880059883E-26</v>
      </c>
      <c r="AU116" s="48">
        <f t="shared" si="166"/>
        <v>1.4470951830309661E-28</v>
      </c>
      <c r="AV116" s="48">
        <f t="shared" si="167"/>
        <v>1.2765854748653846E-30</v>
      </c>
      <c r="AW116" s="48">
        <f t="shared" si="168"/>
        <v>1.0460234115655055E-32</v>
      </c>
      <c r="AY116" s="48"/>
    </row>
    <row r="117" spans="29:51">
      <c r="AC117" s="168">
        <v>100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48">
        <f t="shared" ref="AN117:AN126" si="169">AM116*$AB$43+AN116*$AB$44</f>
        <v>1.7874166680203867E-15</v>
      </c>
      <c r="AO117" s="48">
        <f t="shared" ref="AO117:AO126" si="170">AN116*$AB$43+AO116*$AB$44</f>
        <v>4.2258198868632458E-17</v>
      </c>
      <c r="AP117" s="48">
        <f t="shared" ref="AP117:AP126" si="171">AO116*$AB$43+AP116*$AB$44</f>
        <v>7.5259105384123764E-19</v>
      </c>
      <c r="AQ117" s="48">
        <f t="shared" ref="AQ117:AQ126" si="172">AP116*$AB$43+AQ116*$AB$44</f>
        <v>1.1187744314161988E-20</v>
      </c>
      <c r="AR117" s="48">
        <f t="shared" ref="AR117:AR126" si="173">AQ116*$AB$43+AR116*$AB$44</f>
        <v>1.4532420699798509E-22</v>
      </c>
      <c r="AS117" s="48">
        <f t="shared" ref="AS117:AS126" si="174">AR116*$AB$43+AS116*$AB$44</f>
        <v>1.6894162191298395E-24</v>
      </c>
      <c r="AT117" s="48">
        <f t="shared" ref="AT117:AT126" si="175">AS116*$AB$43+AT116*$AB$44</f>
        <v>1.7833548444918495E-26</v>
      </c>
      <c r="AU117" s="48">
        <f t="shared" ref="AU117:AU126" si="176">AT116*$AB$43+AU116*$AB$44</f>
        <v>1.7262740098733854E-28</v>
      </c>
      <c r="AV117" s="48">
        <f t="shared" ref="AV117:AV126" si="177">AU116*$AB$43+AV116*$AB$44</f>
        <v>1.5433773951780349E-30</v>
      </c>
      <c r="AW117" s="48">
        <f t="shared" ref="AW117:AW126" si="178">AV116*$AB$43+AW116*$AB$44</f>
        <v>1.2815285899616423E-32</v>
      </c>
      <c r="AY117" s="48">
        <f>SUM(AD117:AW117)</f>
        <v>1.8304387927188052E-15</v>
      </c>
    </row>
    <row r="118" spans="29:51">
      <c r="AC118" s="112">
        <v>101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48">
        <f t="shared" si="169"/>
        <v>1.7840919899575666E-15</v>
      </c>
      <c r="AO118" s="48">
        <f t="shared" si="170"/>
        <v>4.550427471784107E-17</v>
      </c>
      <c r="AP118" s="48">
        <f t="shared" si="171"/>
        <v>8.2979341312028024E-19</v>
      </c>
      <c r="AQ118" s="48">
        <f t="shared" si="172"/>
        <v>1.2566788922500015E-20</v>
      </c>
      <c r="AR118" s="48">
        <f t="shared" si="173"/>
        <v>1.6586362153270241E-22</v>
      </c>
      <c r="AS118" s="48">
        <f t="shared" si="174"/>
        <v>1.9565836046108823E-24</v>
      </c>
      <c r="AT118" s="48">
        <f t="shared" si="175"/>
        <v>2.0942769889950551E-26</v>
      </c>
      <c r="AU118" s="48">
        <f t="shared" si="176"/>
        <v>2.0547753482266296E-28</v>
      </c>
      <c r="AV118" s="48">
        <f t="shared" si="177"/>
        <v>1.8616016292430823E-30</v>
      </c>
      <c r="AW118" s="48">
        <f t="shared" si="178"/>
        <v>1.5662202547281862E-32</v>
      </c>
      <c r="AY118" s="48"/>
    </row>
    <row r="119" spans="29:51">
      <c r="AC119" s="112">
        <v>102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48">
        <f t="shared" si="169"/>
        <v>1.780773495950439E-15</v>
      </c>
      <c r="AO119" s="48">
        <f t="shared" si="170"/>
        <v>4.8738128659433858E-17</v>
      </c>
      <c r="AP119" s="48">
        <f t="shared" si="171"/>
        <v>9.1289002434645835E-19</v>
      </c>
      <c r="AQ119" s="48">
        <f t="shared" si="172"/>
        <v>1.4086868419594679E-20</v>
      </c>
      <c r="AR119" s="48">
        <f t="shared" si="173"/>
        <v>1.8892991885690806E-22</v>
      </c>
      <c r="AS119" s="48">
        <f t="shared" si="174"/>
        <v>2.2614583118300529E-24</v>
      </c>
      <c r="AT119" s="48">
        <f t="shared" si="175"/>
        <v>2.4543151790732097E-26</v>
      </c>
      <c r="AU119" s="48">
        <f t="shared" si="176"/>
        <v>2.4404986225415275E-28</v>
      </c>
      <c r="AV119" s="48">
        <f t="shared" si="177"/>
        <v>2.2403367269070176E-30</v>
      </c>
      <c r="AW119" s="48">
        <f t="shared" si="178"/>
        <v>1.9095735660759916E-32</v>
      </c>
      <c r="AY119" s="48"/>
    </row>
    <row r="120" spans="29:51">
      <c r="AC120" s="112">
        <v>103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48">
        <f t="shared" si="169"/>
        <v>1.7774611744963735E-15</v>
      </c>
      <c r="AO120" s="48">
        <f t="shared" si="170"/>
        <v>5.1959794929357904E-17</v>
      </c>
      <c r="AP120" s="48">
        <f t="shared" si="171"/>
        <v>1.0018471906211366E-18</v>
      </c>
      <c r="AQ120" s="48">
        <f t="shared" si="172"/>
        <v>1.57586840565235E-20</v>
      </c>
      <c r="AR120" s="48">
        <f t="shared" si="173"/>
        <v>2.1478073029809434E-22</v>
      </c>
      <c r="AS120" s="48">
        <f t="shared" si="174"/>
        <v>2.6086703228280276E-24</v>
      </c>
      <c r="AT120" s="48">
        <f t="shared" si="175"/>
        <v>2.8703917936663587E-26</v>
      </c>
      <c r="AU120" s="48">
        <f t="shared" si="176"/>
        <v>2.8924732100747106E-28</v>
      </c>
      <c r="AV120" s="48">
        <f t="shared" si="177"/>
        <v>2.6901136811478012E-30</v>
      </c>
      <c r="AW120" s="48">
        <f t="shared" si="178"/>
        <v>2.3227347124366019E-32</v>
      </c>
      <c r="AY120" s="48"/>
    </row>
    <row r="121" spans="29:51">
      <c r="AC121" s="112">
        <v>104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48">
        <f t="shared" si="169"/>
        <v>1.7741550141141344E-15</v>
      </c>
      <c r="AO121" s="48">
        <f t="shared" si="170"/>
        <v>5.5169307678484396E-17</v>
      </c>
      <c r="AP121" s="48">
        <f t="shared" si="171"/>
        <v>1.0966313414039293E-18</v>
      </c>
      <c r="AQ121" s="48">
        <f t="shared" si="172"/>
        <v>1.7592854501742381E-20</v>
      </c>
      <c r="AR121" s="48">
        <f t="shared" si="173"/>
        <v>2.4369311280179809E-22</v>
      </c>
      <c r="AS121" s="48">
        <f t="shared" si="174"/>
        <v>3.0033202139048605E-24</v>
      </c>
      <c r="AT121" s="48">
        <f t="shared" si="175"/>
        <v>3.3502775339428857E-26</v>
      </c>
      <c r="AU121" s="48">
        <f t="shared" si="176"/>
        <v>3.4209992876722984E-28</v>
      </c>
      <c r="AV121" s="48">
        <f t="shared" si="177"/>
        <v>3.2231234029358544E-30</v>
      </c>
      <c r="AW121" s="48">
        <f t="shared" si="178"/>
        <v>2.8187879634439846E-32</v>
      </c>
      <c r="AY121" s="48"/>
    </row>
    <row r="122" spans="29:51">
      <c r="AC122" s="112">
        <v>105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48">
        <f t="shared" si="169"/>
        <v>1.7708550033438418E-15</v>
      </c>
      <c r="AO122" s="48">
        <f t="shared" si="170"/>
        <v>5.836670097280668E-17</v>
      </c>
      <c r="AP122" s="48">
        <f t="shared" si="171"/>
        <v>1.1972090321194237E-18</v>
      </c>
      <c r="AQ122" s="48">
        <f t="shared" si="172"/>
        <v>1.9599916229725323E-20</v>
      </c>
      <c r="AR122" s="48">
        <f t="shared" si="173"/>
        <v>2.759633591915346E-22</v>
      </c>
      <c r="AS122" s="48">
        <f t="shared" si="174"/>
        <v>3.4510144128450542E-24</v>
      </c>
      <c r="AT122" s="48">
        <f t="shared" si="175"/>
        <v>3.9026773780998187E-26</v>
      </c>
      <c r="AU122" s="48">
        <f t="shared" si="176"/>
        <v>4.0378032599001873E-28</v>
      </c>
      <c r="AV122" s="48">
        <f t="shared" si="177"/>
        <v>3.8534500083384412E-30</v>
      </c>
      <c r="AW122" s="48">
        <f t="shared" si="178"/>
        <v>3.4130608174735833E-32</v>
      </c>
      <c r="AY122" s="48"/>
    </row>
    <row r="123" spans="29:51">
      <c r="AC123" s="112">
        <v>106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48">
        <f t="shared" si="169"/>
        <v>1.7675611307469316E-15</v>
      </c>
      <c r="AO123" s="48">
        <f t="shared" si="170"/>
        <v>6.1552008793637867E-17</v>
      </c>
      <c r="AP123" s="48">
        <f t="shared" si="171"/>
        <v>1.3035469437650015E-18</v>
      </c>
      <c r="AQ123" s="48">
        <f t="shared" si="172"/>
        <v>2.1790323908149768E-20</v>
      </c>
      <c r="AR123" s="48">
        <f t="shared" si="173"/>
        <v>3.1190680950454484E-22</v>
      </c>
      <c r="AS123" s="48">
        <f t="shared" si="174"/>
        <v>3.9579000376372122E-24</v>
      </c>
      <c r="AT123" s="48">
        <f t="shared" si="175"/>
        <v>4.5373229342909122E-26</v>
      </c>
      <c r="AU123" s="48">
        <f t="shared" si="176"/>
        <v>4.7562088860630793E-28</v>
      </c>
      <c r="AV123" s="48">
        <f t="shared" si="177"/>
        <v>4.5973325820536942E-30</v>
      </c>
      <c r="AW123" s="48">
        <f t="shared" si="178"/>
        <v>4.1234719740782522E-32</v>
      </c>
      <c r="AY123" s="48"/>
    </row>
    <row r="124" spans="29:51">
      <c r="AC124" s="112">
        <v>107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48">
        <f t="shared" si="169"/>
        <v>1.7642733849061162E-15</v>
      </c>
      <c r="AO124" s="48">
        <f t="shared" si="170"/>
        <v>6.4725265037807979E-17</v>
      </c>
      <c r="AP124" s="48">
        <f t="shared" si="171"/>
        <v>1.4156118825197594E-18</v>
      </c>
      <c r="AQ124" s="48">
        <f t="shared" si="172"/>
        <v>2.4174450783632262E-20</v>
      </c>
      <c r="AR124" s="48">
        <f t="shared" si="173"/>
        <v>3.518576633986497E-22</v>
      </c>
      <c r="AS124" s="48">
        <f t="shared" si="174"/>
        <v>4.5306993194677791E-24</v>
      </c>
      <c r="AT124" s="48">
        <f t="shared" si="175"/>
        <v>5.2650711019377422E-26</v>
      </c>
      <c r="AU124" s="48">
        <f t="shared" si="176"/>
        <v>5.591325266993087E-28</v>
      </c>
      <c r="AV124" s="48">
        <f t="shared" si="177"/>
        <v>5.4734582844730619E-30</v>
      </c>
      <c r="AW124" s="48">
        <f t="shared" si="178"/>
        <v>4.9709273484130197E-32</v>
      </c>
      <c r="AY124" s="48"/>
    </row>
    <row r="125" spans="29:51">
      <c r="AC125" s="112">
        <v>108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48">
        <f t="shared" si="169"/>
        <v>1.7609917544253445E-15</v>
      </c>
      <c r="AO125" s="48">
        <f t="shared" si="170"/>
        <v>6.7886503517860687E-17</v>
      </c>
      <c r="AP125" s="48">
        <f t="shared" si="171"/>
        <v>1.5333707793545224E-18</v>
      </c>
      <c r="AQ125" s="48">
        <f t="shared" si="172"/>
        <v>2.6762589066019229E-20</v>
      </c>
      <c r="AR125" s="48">
        <f t="shared" si="173"/>
        <v>3.9616879362552252E-22</v>
      </c>
      <c r="AS125" s="48">
        <f t="shared" si="174"/>
        <v>5.1767436127544402E-24</v>
      </c>
      <c r="AT125" s="48">
        <f t="shared" si="175"/>
        <v>6.098008952362977E-26</v>
      </c>
      <c r="AU125" s="48">
        <f t="shared" si="176"/>
        <v>6.5602528336365093E-28</v>
      </c>
      <c r="AV125" s="48">
        <f t="shared" si="177"/>
        <v>6.5032898799672427E-30</v>
      </c>
      <c r="AW125" s="48">
        <f t="shared" si="178"/>
        <v>5.9797698683302912E-32</v>
      </c>
      <c r="AY125" s="48"/>
    </row>
    <row r="126" spans="29:51">
      <c r="AC126" s="112">
        <v>109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48">
        <f t="shared" si="169"/>
        <v>1.7577162279297627E-15</v>
      </c>
      <c r="AO126" s="48">
        <f t="shared" si="170"/>
        <v>7.1035757962249568E-17</v>
      </c>
      <c r="AP126" s="48">
        <f t="shared" si="171"/>
        <v>1.6567906896429493E-18</v>
      </c>
      <c r="AQ126" s="48">
        <f t="shared" si="172"/>
        <v>2.9564950311237543E-20</v>
      </c>
      <c r="AR126" s="48">
        <f t="shared" si="173"/>
        <v>4.4521156056570858E-22</v>
      </c>
      <c r="AS126" s="48">
        <f t="shared" si="174"/>
        <v>5.9040069949709034E-24</v>
      </c>
      <c r="AT126" s="48">
        <f t="shared" si="175"/>
        <v>7.0495647403650498E-26</v>
      </c>
      <c r="AU126" s="48">
        <f t="shared" si="176"/>
        <v>7.6823084607774312E-28</v>
      </c>
      <c r="AV126" s="48">
        <f t="shared" si="177"/>
        <v>7.7114309707886479E-30</v>
      </c>
      <c r="AW126" s="48">
        <f t="shared" si="178"/>
        <v>7.1782893566147382E-32</v>
      </c>
      <c r="AY126" s="48"/>
    </row>
    <row r="127" spans="29:51">
      <c r="AC127" s="168">
        <v>110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48">
        <f t="shared" ref="AO127:AO136" si="179">AN126*$AB$43+AO126*$AB$44</f>
        <v>7.4173062015533952E-17</v>
      </c>
      <c r="AP127" s="48">
        <f t="shared" ref="AP127:AP136" si="180">AO126*$AB$43+AP126*$AB$44</f>
        <v>1.7858387927737251E-18</v>
      </c>
      <c r="AQ127" s="48">
        <f t="shared" ref="AQ127:AQ136" si="181">AP126*$AB$43+AQ126*$AB$44</f>
        <v>3.2591665802709607E-20</v>
      </c>
      <c r="AR127" s="48">
        <f t="shared" ref="AR127:AR136" si="182">AQ126*$AB$43+AR126*$AB$44</f>
        <v>4.9937562782073798E-22</v>
      </c>
      <c r="AS127" s="48">
        <f t="shared" ref="AS127:AS136" si="183">AR126*$AB$43+AS126*$AB$44</f>
        <v>6.7211394590009556E-24</v>
      </c>
      <c r="AT127" s="48">
        <f t="shared" ref="AT127:AT136" si="184">AS126*$AB$43+AT126*$AB$44</f>
        <v>8.1346249590296838E-26</v>
      </c>
      <c r="AU127" s="48">
        <f t="shared" ref="AU127:AU136" si="185">AT126*$AB$43+AU126*$AB$44</f>
        <v>8.9792708107080912E-28</v>
      </c>
      <c r="AV127" s="48">
        <f t="shared" ref="AV127:AV136" si="186">AU126*$AB$43+AV126*$AB$44</f>
        <v>9.1260324238205146E-30</v>
      </c>
      <c r="AW127" s="48">
        <f t="shared" ref="AW127:AW136" si="187">AV126*$AB$43+AW126*$AB$44</f>
        <v>8.5992994000166186E-32</v>
      </c>
      <c r="AY127" s="48">
        <f>SUM(AD127:AW127)</f>
        <v>7.5991998653131049E-17</v>
      </c>
    </row>
    <row r="128" spans="29:51">
      <c r="AC128" s="112">
        <v>111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48">
        <f t="shared" si="179"/>
        <v>7.4035096673402305E-17</v>
      </c>
      <c r="AP128" s="48">
        <f t="shared" si="180"/>
        <v>1.9204823917638414E-18</v>
      </c>
      <c r="AQ128" s="48">
        <f t="shared" si="181"/>
        <v>3.5852786931337668E-20</v>
      </c>
      <c r="AR128" s="48">
        <f t="shared" si="182"/>
        <v>5.5906877885769564E-22</v>
      </c>
      <c r="AS128" s="48">
        <f t="shared" si="183"/>
        <v>7.6374997007459674E-24</v>
      </c>
      <c r="AT128" s="48">
        <f t="shared" si="184"/>
        <v>9.3696573507461428E-26</v>
      </c>
      <c r="AU128" s="48">
        <f t="shared" si="185"/>
        <v>1.0475646993287507E-27</v>
      </c>
      <c r="AV128" s="48">
        <f t="shared" si="186"/>
        <v>1.0779243676416162E-29</v>
      </c>
      <c r="AW128" s="48">
        <f t="shared" si="187"/>
        <v>1.028078874254587E-31</v>
      </c>
      <c r="AY128" s="48"/>
    </row>
    <row r="129" spans="29:51">
      <c r="AC129" s="112">
        <v>112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48">
        <f t="shared" si="179"/>
        <v>7.3897387953218196E-17</v>
      </c>
      <c r="AP129" s="48">
        <f t="shared" si="180"/>
        <v>2.0546189254554788E-18</v>
      </c>
      <c r="AQ129" s="48">
        <f t="shared" si="181"/>
        <v>3.9358285574062E-20</v>
      </c>
      <c r="AR129" s="48">
        <f t="shared" si="182"/>
        <v>6.2471673470162895E-22</v>
      </c>
      <c r="AS129" s="48">
        <f t="shared" si="183"/>
        <v>8.663187504696298E-24</v>
      </c>
      <c r="AT129" s="48">
        <f t="shared" si="184"/>
        <v>1.0772839788064613E-25</v>
      </c>
      <c r="AU129" s="48">
        <f t="shared" si="185"/>
        <v>1.2198961610620649E-27</v>
      </c>
      <c r="AV129" s="48">
        <f t="shared" si="186"/>
        <v>1.2707712802798479E-29</v>
      </c>
      <c r="AW129" s="48">
        <f t="shared" si="187"/>
        <v>1.2266655412127697E-31</v>
      </c>
      <c r="AY129" s="48"/>
    </row>
    <row r="130" spans="29:51">
      <c r="AC130" s="112">
        <v>113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48">
        <f t="shared" si="179"/>
        <v>7.3759935377652874E-17</v>
      </c>
      <c r="AP130" s="48">
        <f t="shared" si="180"/>
        <v>2.1882498143424028E-18</v>
      </c>
      <c r="AQ130" s="48">
        <f t="shared" si="181"/>
        <v>4.310676401233207E-20</v>
      </c>
      <c r="AR130" s="48">
        <f t="shared" si="182"/>
        <v>6.9676297267119264E-22</v>
      </c>
      <c r="AS130" s="48">
        <f t="shared" si="183"/>
        <v>9.8090757301634398E-24</v>
      </c>
      <c r="AT130" s="48">
        <f t="shared" si="184"/>
        <v>1.2364194938695988E-25</v>
      </c>
      <c r="AU130" s="48">
        <f t="shared" si="185"/>
        <v>1.4180069236539469E-27</v>
      </c>
      <c r="AV130" s="48">
        <f t="shared" si="186"/>
        <v>1.4953139413966169E-29</v>
      </c>
      <c r="AW130" s="48">
        <f t="shared" si="187"/>
        <v>1.4607532496422559E-31</v>
      </c>
      <c r="AY130" s="48"/>
    </row>
    <row r="131" spans="29:51">
      <c r="AC131" s="112">
        <v>114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48">
        <f t="shared" si="179"/>
        <v>7.3622738470265462E-17</v>
      </c>
      <c r="AP131" s="48">
        <f t="shared" si="180"/>
        <v>2.3213764753883415E-18</v>
      </c>
      <c r="AQ131" s="48">
        <f t="shared" si="181"/>
        <v>4.7096829769603201E-20</v>
      </c>
      <c r="AR131" s="48">
        <f t="shared" si="182"/>
        <v>7.7564754537516525E-22</v>
      </c>
      <c r="AS131" s="48">
        <f t="shared" si="183"/>
        <v>1.1086841900856164E-23</v>
      </c>
      <c r="AT131" s="48">
        <f t="shared" si="184"/>
        <v>1.416573062961632E-25</v>
      </c>
      <c r="AU131" s="48">
        <f t="shared" si="185"/>
        <v>1.6453491363173287E-27</v>
      </c>
      <c r="AV131" s="48">
        <f t="shared" si="186"/>
        <v>1.756288465181603E-29</v>
      </c>
      <c r="AW131" s="48">
        <f t="shared" si="187"/>
        <v>1.7361715224616604E-31</v>
      </c>
      <c r="AY131" s="48"/>
    </row>
    <row r="132" spans="29:51">
      <c r="AC132" s="112">
        <v>115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48">
        <f t="shared" si="179"/>
        <v>7.3485796755501247E-17</v>
      </c>
      <c r="AP132" s="48">
        <f t="shared" si="180"/>
        <v>2.4540003220352015E-18</v>
      </c>
      <c r="AQ132" s="48">
        <f t="shared" si="181"/>
        <v>5.1327095595020191E-20</v>
      </c>
      <c r="AR132" s="48">
        <f t="shared" si="182"/>
        <v>8.6180709683294319E-22</v>
      </c>
      <c r="AS132" s="48">
        <f t="shared" si="183"/>
        <v>1.2508960338047833E-23</v>
      </c>
      <c r="AT132" s="48">
        <f t="shared" si="184"/>
        <v>1.620158582589545E-25</v>
      </c>
      <c r="AU132" s="48">
        <f t="shared" si="185"/>
        <v>1.9057778829158617E-27</v>
      </c>
      <c r="AV132" s="48">
        <f t="shared" si="186"/>
        <v>2.0590642722275674E-29</v>
      </c>
      <c r="AW132" s="48">
        <f t="shared" si="187"/>
        <v>2.0596199786538263E-31</v>
      </c>
      <c r="AY132" s="48"/>
    </row>
    <row r="133" spans="29:51">
      <c r="AC133" s="112">
        <v>116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48">
        <f t="shared" si="179"/>
        <v>7.334910975869011E-17</v>
      </c>
      <c r="AP133" s="48">
        <f t="shared" si="180"/>
        <v>2.5861227642112685E-18</v>
      </c>
      <c r="AQ133" s="48">
        <f t="shared" si="181"/>
        <v>5.5796179447146517E-20</v>
      </c>
      <c r="AR133" s="48">
        <f t="shared" si="182"/>
        <v>9.5567487853470079E-22</v>
      </c>
      <c r="AS133" s="48">
        <f t="shared" si="183"/>
        <v>1.4088694338361258E-23</v>
      </c>
      <c r="AT133" s="48">
        <f t="shared" si="184"/>
        <v>1.8498174874730819E-25</v>
      </c>
      <c r="AU133" s="48">
        <f t="shared" si="185"/>
        <v>2.2035900726456147E-27</v>
      </c>
      <c r="AV133" s="48">
        <f t="shared" si="186"/>
        <v>2.4097178592684639E-29</v>
      </c>
      <c r="AW133" s="48">
        <f t="shared" si="187"/>
        <v>2.4387845127806264E-31</v>
      </c>
      <c r="AY133" s="48"/>
    </row>
    <row r="134" spans="29:51">
      <c r="AC134" s="112">
        <v>117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48">
        <f t="shared" si="179"/>
        <v>7.3212677006044806E-17</v>
      </c>
      <c r="AP134" s="48">
        <f t="shared" si="180"/>
        <v>2.7177452083393874E-18</v>
      </c>
      <c r="AQ134" s="48">
        <f t="shared" si="181"/>
        <v>6.0502704477739071E-20</v>
      </c>
      <c r="AR134" s="48">
        <f t="shared" si="182"/>
        <v>1.0576807654414131E-21</v>
      </c>
      <c r="AS134" s="48">
        <f t="shared" si="183"/>
        <v>1.5840088395975886E-23</v>
      </c>
      <c r="AT134" s="48">
        <f t="shared" si="184"/>
        <v>2.1084330026212301E-25</v>
      </c>
      <c r="AU134" s="48">
        <f t="shared" si="185"/>
        <v>2.543565941384357E-27</v>
      </c>
      <c r="AV134" s="48">
        <f t="shared" si="186"/>
        <v>2.8151136655499269E-29</v>
      </c>
      <c r="AW134" s="48">
        <f t="shared" si="187"/>
        <v>2.8824669799125612E-31</v>
      </c>
      <c r="AY134" s="48"/>
    </row>
    <row r="135" spans="29:51">
      <c r="AC135" s="112">
        <v>118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48">
        <f t="shared" si="179"/>
        <v>7.3076498024659381E-17</v>
      </c>
      <c r="AP135" s="48">
        <f t="shared" si="180"/>
        <v>2.8488690573451257E-18</v>
      </c>
      <c r="AQ135" s="48">
        <f t="shared" si="181"/>
        <v>6.5445299015568316E-20</v>
      </c>
      <c r="AR135" s="48">
        <f t="shared" si="182"/>
        <v>1.1682512719249379E-21</v>
      </c>
      <c r="AS135" s="48">
        <f t="shared" si="183"/>
        <v>1.7777960469062824E-23</v>
      </c>
      <c r="AT135" s="48">
        <f t="shared" si="184"/>
        <v>2.3991442242286174E-25</v>
      </c>
      <c r="AU135" s="48">
        <f t="shared" si="185"/>
        <v>2.9310131267988535E-27</v>
      </c>
      <c r="AV135" s="48">
        <f t="shared" si="186"/>
        <v>3.2829925082283737E-29</v>
      </c>
      <c r="AW135" s="48">
        <f t="shared" si="187"/>
        <v>3.4007296808590557E-31</v>
      </c>
      <c r="AY135" s="48"/>
    </row>
    <row r="136" spans="29:51">
      <c r="AC136" s="112">
        <v>119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48">
        <f t="shared" si="179"/>
        <v>7.2940572342507498E-17</v>
      </c>
      <c r="AP136" s="48">
        <f t="shared" si="180"/>
        <v>2.9794957106649158E-18</v>
      </c>
      <c r="AQ136" s="48">
        <f t="shared" si="181"/>
        <v>7.0622596550283691E-20</v>
      </c>
      <c r="AR136" s="48">
        <f t="shared" si="182"/>
        <v>1.2878095676483539E-21</v>
      </c>
      <c r="AS136" s="48">
        <f t="shared" si="183"/>
        <v>1.9917894290253951E-23</v>
      </c>
      <c r="AT136" s="48">
        <f t="shared" si="184"/>
        <v>2.7253600305328869E-25</v>
      </c>
      <c r="AU136" s="48">
        <f t="shared" si="185"/>
        <v>3.3718132805825814E-27</v>
      </c>
      <c r="AV136" s="48">
        <f t="shared" si="186"/>
        <v>3.8220680514509279E-29</v>
      </c>
      <c r="AW136" s="48">
        <f t="shared" si="187"/>
        <v>4.0050560280446988E-31</v>
      </c>
      <c r="AY136" s="48"/>
    </row>
    <row r="137" spans="29:51">
      <c r="AC137" s="168">
        <v>120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48">
        <f t="shared" ref="AP137:AP146" si="188">AO136*$AB$43+AP136*$AB$44</f>
        <v>3.1096265642541831E-18</v>
      </c>
      <c r="AQ137" s="48">
        <f t="shared" ref="AQ137:AQ146" si="189">AP136*$AB$43+AQ136*$AB$44</f>
        <v>7.6033235716324174E-20</v>
      </c>
      <c r="AR137" s="48">
        <f t="shared" ref="AR137:AR146" si="190">AQ136*$AB$43+AR136*$AB$44</f>
        <v>1.4167754933867487E-21</v>
      </c>
      <c r="AS137" s="48">
        <f t="shared" ref="AS137:AS146" si="191">AR136*$AB$43+AS136*$AB$44</f>
        <v>2.2276231720952074E-23</v>
      </c>
      <c r="AT137" s="48">
        <f t="shared" ref="AT137:AT146" si="192">AS136*$AB$43+AT136*$AB$44</f>
        <v>3.0907728237683816E-25</v>
      </c>
      <c r="AU137" s="48">
        <f t="shared" ref="AU137:AU146" si="193">AT136*$AB$43+AU136*$AB$44</f>
        <v>3.8724711814766265E-27</v>
      </c>
      <c r="AV137" s="48">
        <f t="shared" ref="AV137:AV146" si="194">AU136*$AB$43+AV136*$AB$44</f>
        <v>4.4421317660911894E-29</v>
      </c>
      <c r="AW137" s="48">
        <f t="shared" ref="AW137:AW146" si="195">AV136*$AB$43+AW136*$AB$44</f>
        <v>4.7085288562366397E-31</v>
      </c>
      <c r="AY137" s="48">
        <f>SUM(AD137:AR137)</f>
        <v>3.1870765754638941E-18</v>
      </c>
    </row>
    <row r="138" spans="29:51">
      <c r="AC138" s="112">
        <v>121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48">
        <f t="shared" si="188"/>
        <v>3.103842514341977E-18</v>
      </c>
      <c r="AQ138" s="48">
        <f t="shared" si="189"/>
        <v>8.1675860276873925E-20</v>
      </c>
      <c r="AR138" s="48">
        <f t="shared" si="190"/>
        <v>1.5555655767886531E-21</v>
      </c>
      <c r="AS138" s="48">
        <f t="shared" si="191"/>
        <v>2.4870065149289838E-23</v>
      </c>
      <c r="AT138" s="48">
        <f t="shared" si="192"/>
        <v>3.4993721043457724E-25</v>
      </c>
      <c r="AU138" s="48">
        <f t="shared" si="193"/>
        <v>4.4401663130053303E-27</v>
      </c>
      <c r="AV138" s="48">
        <f t="shared" si="194"/>
        <v>5.1541668295051319E-29</v>
      </c>
      <c r="AW138" s="48">
        <f t="shared" si="195"/>
        <v>5.5260279246043429E-31</v>
      </c>
      <c r="AY138" s="48"/>
    </row>
    <row r="139" spans="29:51">
      <c r="AC139" s="112">
        <v>122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48">
        <f t="shared" si="188"/>
        <v>3.0980692230313895E-18</v>
      </c>
      <c r="AQ139" s="48">
        <f t="shared" si="189"/>
        <v>8.7297230691912866E-20</v>
      </c>
      <c r="AR139" s="48">
        <f t="shared" si="190"/>
        <v>1.7045930480783151E-21</v>
      </c>
      <c r="AS139" s="48">
        <f t="shared" si="191"/>
        <v>2.7717229931545771E-23</v>
      </c>
      <c r="AT139" s="48">
        <f t="shared" si="192"/>
        <v>3.9554578783815857E-25</v>
      </c>
      <c r="AU139" s="48">
        <f t="shared" si="193"/>
        <v>5.0828068701354299E-27</v>
      </c>
      <c r="AV139" s="48">
        <f t="shared" si="194"/>
        <v>5.9704714071266707E-29</v>
      </c>
      <c r="AW139" s="48">
        <f t="shared" si="195"/>
        <v>6.4744482373002161E-31</v>
      </c>
      <c r="AY139" s="48"/>
    </row>
    <row r="140" spans="29:51">
      <c r="AC140" s="112">
        <v>123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48">
        <f t="shared" si="188"/>
        <v>3.0923066703109214E-18</v>
      </c>
      <c r="AQ140" s="48">
        <f t="shared" si="189"/>
        <v>9.2897406506638271E-20</v>
      </c>
      <c r="AR140" s="48">
        <f t="shared" si="190"/>
        <v>1.8637993315402181E-21</v>
      </c>
      <c r="AS140" s="48">
        <f t="shared" si="191"/>
        <v>3.0836296876826612E-23</v>
      </c>
      <c r="AT140" s="48">
        <f t="shared" si="192"/>
        <v>4.4636538996959276E-25</v>
      </c>
      <c r="AU140" s="48">
        <f t="shared" si="193"/>
        <v>5.8090861593431104E-27</v>
      </c>
      <c r="AV140" s="48">
        <f t="shared" si="194"/>
        <v>6.9047917502432987E-29</v>
      </c>
      <c r="AW140" s="48">
        <f t="shared" si="195"/>
        <v>7.572940888903472E-31</v>
      </c>
      <c r="AY140" s="48"/>
    </row>
    <row r="141" spans="29:51">
      <c r="AC141" s="112">
        <v>124</v>
      </c>
      <c r="AD141" s="12">
        <v>0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48">
        <f t="shared" si="188"/>
        <v>3.086554836206296E-18</v>
      </c>
      <c r="AQ141" s="48">
        <f t="shared" si="189"/>
        <v>9.847644711826825E-20</v>
      </c>
      <c r="AR141" s="48">
        <f t="shared" si="190"/>
        <v>2.0331260711692328E-21</v>
      </c>
      <c r="AS141" s="48">
        <f t="shared" si="191"/>
        <v>3.4245693298118345E-23</v>
      </c>
      <c r="AT141" s="48">
        <f t="shared" si="192"/>
        <v>5.0289207473910781E-25</v>
      </c>
      <c r="AU141" s="48">
        <f t="shared" si="193"/>
        <v>6.6285413568474159E-27</v>
      </c>
      <c r="AV141" s="48">
        <f t="shared" si="194"/>
        <v>7.9724655368782365E-29</v>
      </c>
      <c r="AW141" s="48">
        <f t="shared" si="195"/>
        <v>8.8431782186850357E-31</v>
      </c>
      <c r="AY141" s="48"/>
    </row>
    <row r="142" spans="29:51">
      <c r="AC142" s="112">
        <v>125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48">
        <f t="shared" si="188"/>
        <v>3.0808137007803901E-18</v>
      </c>
      <c r="AQ142" s="48">
        <f t="shared" si="189"/>
        <v>1.0403441177638627E-19</v>
      </c>
      <c r="AR142" s="48">
        <f t="shared" si="190"/>
        <v>2.2125151299866971E-21</v>
      </c>
      <c r="AS142" s="48">
        <f t="shared" si="191"/>
        <v>3.7963703687867179E-23</v>
      </c>
      <c r="AT142" s="48">
        <f t="shared" si="192"/>
        <v>5.6565525302462855E-25</v>
      </c>
      <c r="AU142" s="48">
        <f t="shared" si="193"/>
        <v>7.5516145900410054E-27</v>
      </c>
      <c r="AV142" s="48">
        <f t="shared" si="194"/>
        <v>9.1905758753563421E-29</v>
      </c>
      <c r="AW142" s="48">
        <f t="shared" si="195"/>
        <v>1.0309645133743379E-30</v>
      </c>
      <c r="AY142" s="48"/>
    </row>
    <row r="143" spans="29:51">
      <c r="AC143" s="112">
        <v>126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48">
        <f t="shared" si="188"/>
        <v>3.0750832441331636E-18</v>
      </c>
      <c r="AQ143" s="48">
        <f t="shared" si="189"/>
        <v>1.0957135958328484E-19</v>
      </c>
      <c r="AR143" s="48">
        <f t="shared" si="190"/>
        <v>2.4019085893584097E-21</v>
      </c>
      <c r="AS143" s="48">
        <f t="shared" si="191"/>
        <v>4.2008470391031805E-23</v>
      </c>
      <c r="AT143" s="48">
        <f t="shared" si="192"/>
        <v>6.3521736098086578E-25</v>
      </c>
      <c r="AU143" s="48">
        <f t="shared" si="193"/>
        <v>8.5897132923087312E-27</v>
      </c>
      <c r="AV143" s="48">
        <f t="shared" si="194"/>
        <v>1.057811638284619E-28</v>
      </c>
      <c r="AW143" s="48">
        <f t="shared" si="195"/>
        <v>1.1999958535644693E-30</v>
      </c>
      <c r="AY143" s="48"/>
    </row>
    <row r="144" spans="29:51">
      <c r="AC144" s="112">
        <v>127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48">
        <f t="shared" si="188"/>
        <v>3.0693634464015924E-18</v>
      </c>
      <c r="AQ144" s="48">
        <f t="shared" si="189"/>
        <v>1.1508734949430844E-19</v>
      </c>
      <c r="AR144" s="48">
        <f t="shared" si="190"/>
        <v>2.6012487483145302E-21</v>
      </c>
      <c r="AS144" s="48">
        <f t="shared" si="191"/>
        <v>4.6397994275615141E-23</v>
      </c>
      <c r="AT144" s="48">
        <f t="shared" si="192"/>
        <v>7.12173534209835E-25</v>
      </c>
      <c r="AU144" s="48">
        <f t="shared" si="193"/>
        <v>9.7552698360631224E-27</v>
      </c>
      <c r="AV144" s="48">
        <f t="shared" si="194"/>
        <v>1.215616718312512E-28</v>
      </c>
      <c r="AW144" s="48">
        <f t="shared" si="195"/>
        <v>1.3945216858290596E-30</v>
      </c>
      <c r="AY144" s="48"/>
    </row>
    <row r="145" spans="10:51">
      <c r="AC145" s="112">
        <v>128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48">
        <f t="shared" si="188"/>
        <v>3.0636542877595977E-18</v>
      </c>
      <c r="AQ145" s="48">
        <f t="shared" si="189"/>
        <v>1.2058244031819572E-19</v>
      </c>
      <c r="AR145" s="48">
        <f t="shared" si="190"/>
        <v>2.8104781228713834E-21</v>
      </c>
      <c r="AS145" s="48">
        <f t="shared" si="191"/>
        <v>5.1150135400683916E-23</v>
      </c>
      <c r="AT145" s="48">
        <f t="shared" si="192"/>
        <v>7.9715128378465236E-25</v>
      </c>
      <c r="AU145" s="48">
        <f t="shared" si="193"/>
        <v>1.1061800448801681E-26</v>
      </c>
      <c r="AV145" s="48">
        <f t="shared" si="194"/>
        <v>1.3948081669001964E-28</v>
      </c>
      <c r="AW145" s="48">
        <f t="shared" si="195"/>
        <v>1.6180381692031315E-30</v>
      </c>
      <c r="AY145" s="48"/>
    </row>
    <row r="146" spans="10:51" ht="16.5">
      <c r="J146" s="67"/>
      <c r="AC146" s="112">
        <v>129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48">
        <f t="shared" si="188"/>
        <v>3.057955748417979E-18</v>
      </c>
      <c r="AQ146" s="48">
        <f t="shared" si="189"/>
        <v>1.2605669071742097E-19</v>
      </c>
      <c r="AR146" s="48">
        <f t="shared" si="190"/>
        <v>3.029539445355163E-21</v>
      </c>
      <c r="AS146" s="48">
        <f t="shared" si="191"/>
        <v>5.6282613681884145E-23</v>
      </c>
      <c r="AT146" s="48">
        <f t="shared" si="192"/>
        <v>8.9081017411848954E-25</v>
      </c>
      <c r="AU146" s="48">
        <f t="shared" si="193"/>
        <v>1.2523963416966772E-26</v>
      </c>
      <c r="AV146" s="48">
        <f t="shared" si="194"/>
        <v>1.5979683876013438E-28</v>
      </c>
      <c r="AW146" s="48">
        <f t="shared" si="195"/>
        <v>1.8744693436618809E-30</v>
      </c>
      <c r="AY146" s="48"/>
    </row>
    <row r="147" spans="10:51" ht="16.5">
      <c r="J147" s="67"/>
      <c r="AC147" s="168">
        <v>130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48">
        <f t="shared" ref="AQ147:AQ156" si="196">AP146*$AB$43+AQ146*$AB$44</f>
        <v>1.3151015920853465E-19</v>
      </c>
      <c r="AR147" s="48">
        <f t="shared" ref="AR147:AR156" si="197">AQ146*$AB$43+AR146*$AB$44</f>
        <v>3.2583756637275246E-21</v>
      </c>
      <c r="AS147" s="48">
        <f t="shared" ref="AS147:AS156" si="198">AR146*$AB$43+AS146*$AB$44</f>
        <v>6.1813009554460844E-23</v>
      </c>
      <c r="AT147" s="48">
        <f t="shared" ref="AT147:AT156" si="199">AS146*$AB$43+AT146*$AB$44</f>
        <v>9.9384150267059665E-25</v>
      </c>
      <c r="AU147" s="48">
        <f t="shared" ref="AU147:AU156" si="200">AT146*$AB$43+AU146*$AB$44</f>
        <v>1.4157616582364923E-26</v>
      </c>
      <c r="AV147" s="48">
        <f t="shared" ref="AV147:AV156" si="201">AU146*$AB$43+AV146*$AB$44</f>
        <v>1.8279476315184689E-28</v>
      </c>
      <c r="AW147" s="48">
        <f t="shared" ref="AW147:AW156" si="202">AV146*$AB$43+AW146*$AB$44</f>
        <v>2.1682122893450754E-30</v>
      </c>
      <c r="AY147" s="48">
        <f>SUM(AD147:AW147)</f>
        <v>1.3483135606589887E-19</v>
      </c>
    </row>
    <row r="148" spans="10:51"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C148" s="112">
        <v>131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48">
        <f t="shared" si="196"/>
        <v>1.312655442011996E-19</v>
      </c>
      <c r="AR148" s="48">
        <f t="shared" si="197"/>
        <v>3.496929940913069E-21</v>
      </c>
      <c r="AS148" s="48">
        <f t="shared" si="198"/>
        <v>6.7758764633789996E-23</v>
      </c>
      <c r="AT148" s="48">
        <f t="shared" si="199"/>
        <v>1.1069679814813348E-24</v>
      </c>
      <c r="AU148" s="48">
        <f t="shared" si="200"/>
        <v>1.5979874135878424E-26</v>
      </c>
      <c r="AV148" s="48">
        <f t="shared" si="201"/>
        <v>2.0878858113812421E-28</v>
      </c>
      <c r="AW148" s="48">
        <f t="shared" si="202"/>
        <v>2.504186067569127E-30</v>
      </c>
      <c r="AY148" s="48"/>
    </row>
    <row r="149" spans="10:51">
      <c r="AC149" s="112">
        <v>132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48">
        <f t="shared" si="196"/>
        <v>1.3102138418914532E-19</v>
      </c>
      <c r="AR149" s="48">
        <f t="shared" si="197"/>
        <v>3.7345855007767855E-21</v>
      </c>
      <c r="AS149" s="48">
        <f t="shared" si="198"/>
        <v>7.4137182373431085E-23</v>
      </c>
      <c r="AT149" s="48">
        <f t="shared" si="199"/>
        <v>1.2309434205281877E-24</v>
      </c>
      <c r="AU149" s="48">
        <f t="shared" si="200"/>
        <v>1.8009162713178358E-26</v>
      </c>
      <c r="AV149" s="48">
        <f t="shared" si="201"/>
        <v>2.3812353314390307E-28</v>
      </c>
      <c r="AW149" s="48">
        <f t="shared" si="202"/>
        <v>2.8878846283265384E-30</v>
      </c>
      <c r="AY149" s="48"/>
    </row>
    <row r="150" spans="10:51">
      <c r="AC150" s="112">
        <v>133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48">
        <f t="shared" si="196"/>
        <v>1.3077767832605944E-19</v>
      </c>
      <c r="AR150" s="48">
        <f t="shared" si="197"/>
        <v>3.9713448612870213E-21</v>
      </c>
      <c r="AS150" s="48">
        <f t="shared" si="198"/>
        <v>8.0945786344748808E-23</v>
      </c>
      <c r="AT150" s="48">
        <f t="shared" si="199"/>
        <v>1.3665524128947546E-24</v>
      </c>
      <c r="AU150" s="48">
        <f t="shared" si="200"/>
        <v>2.0265276797124446E-26</v>
      </c>
      <c r="AV150" s="48">
        <f t="shared" si="201"/>
        <v>2.7117849182951085E-28</v>
      </c>
      <c r="AW150" s="48">
        <f t="shared" si="202"/>
        <v>3.3254338658410471E-30</v>
      </c>
      <c r="AY150" s="48"/>
    </row>
    <row r="151" spans="10:51">
      <c r="AC151" s="112">
        <v>134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48">
        <f t="shared" si="196"/>
        <v>1.3053442576720379E-19</v>
      </c>
      <c r="AR151" s="48">
        <f t="shared" si="197"/>
        <v>4.2072105341544042E-21</v>
      </c>
      <c r="AS151" s="48">
        <f t="shared" si="198"/>
        <v>8.8182109408918332E-23</v>
      </c>
      <c r="AT151" s="48">
        <f t="shared" si="199"/>
        <v>1.5145734860127E-24</v>
      </c>
      <c r="AU151" s="48">
        <f t="shared" si="200"/>
        <v>2.2769433431513576E-26</v>
      </c>
      <c r="AV151" s="48">
        <f t="shared" si="201"/>
        <v>3.0836844379247894E-28</v>
      </c>
      <c r="AW151" s="48">
        <f t="shared" si="202"/>
        <v>3.8236530006426869E-30</v>
      </c>
      <c r="AY151" s="48"/>
    </row>
    <row r="152" spans="10:51">
      <c r="AC152" s="112">
        <v>135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48">
        <f t="shared" si="196"/>
        <v>1.3029162566941142E-19</v>
      </c>
      <c r="AR152" s="48">
        <f t="shared" si="197"/>
        <v>4.4421850248464128E-21</v>
      </c>
      <c r="AS152" s="48">
        <f t="shared" si="198"/>
        <v>9.5843693688006178E-23</v>
      </c>
      <c r="AT152" s="48">
        <f t="shared" si="199"/>
        <v>1.6757791302236267E-24</v>
      </c>
      <c r="AU152" s="48">
        <f t="shared" si="200"/>
        <v>2.554425829265587E-26</v>
      </c>
      <c r="AV152" s="48">
        <f t="shared" si="201"/>
        <v>3.5014706842339E-28</v>
      </c>
      <c r="AW152" s="48">
        <f t="shared" si="202"/>
        <v>4.3901204635500353E-30</v>
      </c>
      <c r="AY152" s="48"/>
    </row>
    <row r="153" spans="10:51">
      <c r="AC153" s="112">
        <v>136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48">
        <f t="shared" si="196"/>
        <v>1.3004927719108374E-19</v>
      </c>
      <c r="AR153" s="48">
        <f t="shared" si="197"/>
        <v>4.6762708326019095E-21</v>
      </c>
      <c r="AS153" s="48">
        <f t="shared" si="198"/>
        <v>1.0392809053613197E-22</v>
      </c>
      <c r="AT153" s="48">
        <f t="shared" si="199"/>
        <v>1.8509358272340327E-24</v>
      </c>
      <c r="AU153" s="48">
        <f t="shared" si="200"/>
        <v>2.8613771839984715E-26</v>
      </c>
      <c r="AV153" s="48">
        <f t="shared" si="201"/>
        <v>3.9700928605741795E-28</v>
      </c>
      <c r="AW153" s="48">
        <f t="shared" si="202"/>
        <v>5.0332444538969066E-30</v>
      </c>
      <c r="AY153" s="48"/>
    </row>
    <row r="154" spans="10:51">
      <c r="AC154" s="112">
        <v>137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48">
        <f t="shared" si="196"/>
        <v>1.2980737949218755E-19</v>
      </c>
      <c r="AR154" s="48">
        <f t="shared" si="197"/>
        <v>4.9094704504456436E-21</v>
      </c>
      <c r="AS154" s="48">
        <f t="shared" si="198"/>
        <v>1.1243286051071091E-22</v>
      </c>
      <c r="AT154" s="48">
        <f t="shared" si="199"/>
        <v>2.0408040784636987E-24</v>
      </c>
      <c r="AU154" s="48">
        <f t="shared" si="200"/>
        <v>3.2003375545354825E-26</v>
      </c>
      <c r="AV154" s="48">
        <f t="shared" si="201"/>
        <v>4.4949377562567872E-28</v>
      </c>
      <c r="AW154" s="48">
        <f t="shared" si="202"/>
        <v>5.7623381061977366E-30</v>
      </c>
    </row>
    <row r="155" spans="10:51">
      <c r="AC155" s="112">
        <v>138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48">
        <f t="shared" si="196"/>
        <v>1.2956593173425218E-19</v>
      </c>
      <c r="AR155" s="48">
        <f t="shared" si="197"/>
        <v>5.1417863652027215E-21</v>
      </c>
      <c r="AS155" s="48">
        <f t="shared" si="198"/>
        <v>1.213555733437766E-22</v>
      </c>
      <c r="AT155" s="48">
        <f t="shared" si="199"/>
        <v>2.2461384332878572E-24</v>
      </c>
      <c r="AU155" s="48">
        <f t="shared" si="200"/>
        <v>3.5739838200683744E-26</v>
      </c>
      <c r="AV155" s="48">
        <f t="shared" si="201"/>
        <v>5.0818546200948684E-28</v>
      </c>
      <c r="AW155" s="48">
        <f t="shared" si="202"/>
        <v>6.5876991999479882E-30</v>
      </c>
      <c r="AY155" s="48"/>
    </row>
    <row r="156" spans="10:51">
      <c r="AC156" s="112">
        <v>139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48">
        <f t="shared" si="196"/>
        <v>1.2932493308036649E-19</v>
      </c>
      <c r="AR156" s="48">
        <f t="shared" si="197"/>
        <v>5.3732210575130458E-21</v>
      </c>
      <c r="AS156" s="48">
        <f t="shared" si="198"/>
        <v>1.306938079133843E-22</v>
      </c>
      <c r="AT156" s="48">
        <f t="shared" si="199"/>
        <v>2.4676875171734884E-24</v>
      </c>
      <c r="AU156" s="48">
        <f t="shared" si="200"/>
        <v>3.9851282303593562E-26</v>
      </c>
      <c r="AV156" s="48">
        <f t="shared" si="201"/>
        <v>5.7371797329959476E-28</v>
      </c>
      <c r="AW156" s="48">
        <f t="shared" si="202"/>
        <v>7.5206943477551222E-30</v>
      </c>
      <c r="AY156" s="48"/>
    </row>
    <row r="157" spans="10:51">
      <c r="AC157" s="168">
        <v>140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Q157" s="12">
        <v>0</v>
      </c>
      <c r="AR157" s="48">
        <f t="shared" ref="AR157:AR166" si="203">AQ156*$AB$43+AR156*$AB$44</f>
        <v>5.6037770018457183E-21</v>
      </c>
      <c r="AS157" s="48">
        <f t="shared" ref="AS157:AS166" si="204">AR156*$AB$43+AS156*$AB$44</f>
        <v>1.4044515221509405E-22</v>
      </c>
      <c r="AT157" s="48">
        <f t="shared" ref="AT157:AT166" si="205">AS156*$AB$43+AT156*$AB$44</f>
        <v>2.706194059710091E-24</v>
      </c>
      <c r="AU157" s="48">
        <f t="shared" ref="AU157:AU166" si="206">AT156*$AB$43+AU156*$AB$44</f>
        <v>4.4367170520710779E-26</v>
      </c>
      <c r="AV157" s="48">
        <f t="shared" ref="AV157:AV166" si="207">AU156*$AB$43+AV156*$AB$44</f>
        <v>6.4677606816147623E-28</v>
      </c>
      <c r="AW157" s="48">
        <f t="shared" ref="AW157:AW166" si="208">AV156*$AB$43+AW156*$AB$44</f>
        <v>8.5738475974921104E-30</v>
      </c>
      <c r="AY157" s="48">
        <f>SUM(AD157:AW157)</f>
        <v>5.7469733706409587E-21</v>
      </c>
    </row>
    <row r="158" spans="10:51">
      <c r="AC158" s="112">
        <v>141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48">
        <f t="shared" si="203"/>
        <v>5.593353716217747E-21</v>
      </c>
      <c r="AS158" s="48">
        <f t="shared" si="204"/>
        <v>1.5060720333353378E-22</v>
      </c>
      <c r="AT158" s="48">
        <f t="shared" si="205"/>
        <v>2.9623949225352694E-24</v>
      </c>
      <c r="AU158" s="48">
        <f t="shared" si="206"/>
        <v>4.9318292228283552E-26</v>
      </c>
      <c r="AV158" s="48">
        <f t="shared" si="207"/>
        <v>7.280980335067066E-28</v>
      </c>
      <c r="AW158" s="48">
        <f t="shared" si="208"/>
        <v>9.7609333846590439E-30</v>
      </c>
      <c r="AY158" s="48"/>
    </row>
    <row r="159" spans="10:51">
      <c r="AC159" s="112">
        <v>142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48">
        <f t="shared" si="203"/>
        <v>5.5829498183854088E-21</v>
      </c>
      <c r="AS159" s="48">
        <f t="shared" si="204"/>
        <v>1.6073096476903551E-22</v>
      </c>
      <c r="AT159" s="48">
        <f t="shared" si="205"/>
        <v>3.2370211271554863E-24</v>
      </c>
      <c r="AU159" s="48">
        <f t="shared" si="206"/>
        <v>5.4736750129776979E-26</v>
      </c>
      <c r="AV159" s="48">
        <f t="shared" si="207"/>
        <v>8.1847805266948553E-28</v>
      </c>
      <c r="AW159" s="48">
        <f t="shared" si="208"/>
        <v>1.109707377162923E-29</v>
      </c>
      <c r="AY159" s="48"/>
    </row>
    <row r="160" spans="10:51">
      <c r="AC160" s="112">
        <v>143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48">
        <f t="shared" si="203"/>
        <v>5.572565272286502E-21</v>
      </c>
      <c r="AS160" s="48">
        <f t="shared" si="204"/>
        <v>1.7081654380438968E-22</v>
      </c>
      <c r="AT160" s="48">
        <f t="shared" si="205"/>
        <v>3.5299671809892213E-24</v>
      </c>
      <c r="AU160" s="48">
        <f t="shared" si="206"/>
        <v>6.0655946950108104E-26</v>
      </c>
      <c r="AV160" s="48">
        <f t="shared" si="207"/>
        <v>9.1876854428634633E-28</v>
      </c>
      <c r="AW160" s="48">
        <f t="shared" si="208"/>
        <v>1.2598839910944132E-29</v>
      </c>
      <c r="AY160" s="48"/>
    </row>
    <row r="161" spans="29:51">
      <c r="AC161" s="112">
        <v>144</v>
      </c>
      <c r="AD161" s="12">
        <v>0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48">
        <f t="shared" si="203"/>
        <v>5.5622000419259037E-21</v>
      </c>
      <c r="AS161" s="48">
        <f t="shared" si="204"/>
        <v>1.8086404745575829E-22</v>
      </c>
      <c r="AT161" s="48">
        <f t="shared" si="205"/>
        <v>3.8411279872270335E-24</v>
      </c>
      <c r="AU161" s="48">
        <f t="shared" si="206"/>
        <v>6.7109027062469632E-26</v>
      </c>
      <c r="AV161" s="48">
        <f t="shared" si="207"/>
        <v>1.0298824720760993E-27</v>
      </c>
      <c r="AW161" s="48">
        <f t="shared" si="208"/>
        <v>1.4284357670306828E-29</v>
      </c>
      <c r="AY161" s="48"/>
    </row>
    <row r="162" spans="29:51">
      <c r="AC162" s="112">
        <v>145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48">
        <f t="shared" si="203"/>
        <v>5.5518540913754428E-21</v>
      </c>
      <c r="AS162" s="48">
        <f t="shared" si="204"/>
        <v>1.9087358247329572E-22</v>
      </c>
      <c r="AT162" s="48">
        <f t="shared" si="205"/>
        <v>4.1703988435994647E-24</v>
      </c>
      <c r="AU162" s="48">
        <f t="shared" si="206"/>
        <v>7.4128877705030555E-26</v>
      </c>
      <c r="AV162" s="48">
        <f t="shared" si="207"/>
        <v>1.1527927516769531E-27</v>
      </c>
      <c r="AW162" s="48">
        <f t="shared" si="208"/>
        <v>1.6173417357406092E-29</v>
      </c>
      <c r="AY162" s="48"/>
    </row>
    <row r="163" spans="29:51">
      <c r="AC163" s="112">
        <v>146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48">
        <f t="shared" si="203"/>
        <v>5.5415273847737763E-21</v>
      </c>
      <c r="AS163" s="48">
        <f t="shared" si="204"/>
        <v>2.0084525534176809E-22</v>
      </c>
      <c r="AT163" s="48">
        <f t="shared" si="205"/>
        <v>4.517675441148393E-24</v>
      </c>
      <c r="AU163" s="48">
        <f t="shared" si="206"/>
        <v>8.1748130193081964E-26</v>
      </c>
      <c r="AV163" s="48">
        <f t="shared" si="207"/>
        <v>1.2885316608500648E-27</v>
      </c>
      <c r="AW163" s="48">
        <f t="shared" si="208"/>
        <v>1.8287582137336692E-29</v>
      </c>
      <c r="AY163" s="48"/>
    </row>
    <row r="164" spans="29:51">
      <c r="AC164" s="112">
        <v>147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48">
        <f t="shared" si="203"/>
        <v>5.5312198863262654E-21</v>
      </c>
      <c r="AS164" s="48">
        <f t="shared" si="204"/>
        <v>2.1077917228117111E-22</v>
      </c>
      <c r="AT164" s="48">
        <f t="shared" si="205"/>
        <v>4.8828538630018168E-24</v>
      </c>
      <c r="AU164" s="48">
        <f t="shared" si="206"/>
        <v>8.9999161126642866E-26</v>
      </c>
      <c r="AV164" s="48">
        <f t="shared" si="207"/>
        <v>1.4381902530347881E-27</v>
      </c>
      <c r="AW164" s="48">
        <f t="shared" si="208"/>
        <v>2.0650295151309451E-29</v>
      </c>
      <c r="AY164" s="48"/>
    </row>
    <row r="165" spans="29:51">
      <c r="AC165" s="112">
        <v>148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48">
        <f t="shared" si="203"/>
        <v>5.5209315603048514E-21</v>
      </c>
      <c r="AS165" s="48">
        <f t="shared" si="204"/>
        <v>2.2067543924734666E-22</v>
      </c>
      <c r="AT165" s="48">
        <f t="shared" si="205"/>
        <v>5.265830583152075E-24</v>
      </c>
      <c r="AU165" s="48">
        <f t="shared" si="206"/>
        <v>9.8914093593540828E-26</v>
      </c>
      <c r="AV165" s="48">
        <f t="shared" si="207"/>
        <v>1.6029177742409371E-27</v>
      </c>
      <c r="AW165" s="48">
        <f t="shared" si="208"/>
        <v>2.3286985345301008E-29</v>
      </c>
      <c r="AY165" s="48"/>
    </row>
    <row r="166" spans="29:51">
      <c r="AC166" s="112">
        <v>149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48">
        <f t="shared" si="203"/>
        <v>5.5106623710479297E-21</v>
      </c>
      <c r="AS166" s="48">
        <f t="shared" si="204"/>
        <v>2.3053416193259796E-22</v>
      </c>
      <c r="AT166" s="48">
        <f t="shared" si="205"/>
        <v>5.6665024652374807E-24</v>
      </c>
      <c r="AU166" s="48">
        <f t="shared" si="206"/>
        <v>1.0852479836798226E-25</v>
      </c>
      <c r="AV166" s="48">
        <f t="shared" si="207"/>
        <v>1.7839210832634452E-27</v>
      </c>
      <c r="AW166" s="48">
        <f t="shared" si="208"/>
        <v>2.6225172017249929E-29</v>
      </c>
      <c r="AY166" s="48"/>
    </row>
    <row r="167" spans="29:51">
      <c r="AC167" s="168">
        <v>150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48">
        <f>AR166*$AB$43+AS166*$AB$44</f>
        <v>2.4035544576630349E-22</v>
      </c>
      <c r="AT167" s="48">
        <f>AS166*$AB$43+AT166*$AB$44</f>
        <v>6.0847667613273677E-24</v>
      </c>
      <c r="AU167" s="48">
        <f>AT166*$AB$43+AU166*$AB$44</f>
        <v>1.1886289510462711E-25</v>
      </c>
      <c r="AV167" s="48">
        <f>AU166*$AB$43+AV166*$AB$44</f>
        <v>1.982464075204847E-27</v>
      </c>
      <c r="AW167" s="48">
        <f>AV166*$AB$43+AW166*$AB$44</f>
        <v>2.9494568091362464E-29</v>
      </c>
      <c r="AY167" s="48">
        <f>SUM(AD167:AW167)</f>
        <v>2.4656108738137878E-22</v>
      </c>
    </row>
  </sheetData>
  <mergeCells count="6">
    <mergeCell ref="B1:H1"/>
    <mergeCell ref="R1:V1"/>
    <mergeCell ref="R43:V43"/>
    <mergeCell ref="R44:V44"/>
    <mergeCell ref="R45:V45"/>
    <mergeCell ref="R2:V2"/>
  </mergeCells>
  <phoneticPr fontId="4" type="noConversion"/>
  <conditionalFormatting sqref="B4:B13">
    <cfRule type="cellIs" dxfId="27" priority="8" operator="equal">
      <formula>"S4"</formula>
    </cfRule>
    <cfRule type="cellIs" dxfId="26" priority="9" operator="between">
      <formula>"B1"</formula>
      <formula>"B5"</formula>
    </cfRule>
    <cfRule type="cellIs" dxfId="25" priority="10" operator="between">
      <formula>"F1"</formula>
      <formula>"""F5"""</formula>
    </cfRule>
    <cfRule type="cellIs" dxfId="24" priority="11" operator="equal">
      <formula>"S3"</formula>
    </cfRule>
    <cfRule type="cellIs" dxfId="23" priority="12" operator="equal">
      <formula>"S2"</formula>
    </cfRule>
    <cfRule type="cellIs" dxfId="22" priority="13" operator="equal">
      <formula>"S1"</formula>
    </cfRule>
    <cfRule type="cellIs" dxfId="21" priority="14" operator="equal">
      <formula>"WW"</formula>
    </cfRule>
  </conditionalFormatting>
  <conditionalFormatting sqref="Z3:Z42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{397356C3-7ABA-4242-A904-50989AD67A7B}</x14:id>
        </ext>
      </extLst>
    </cfRule>
  </conditionalFormatting>
  <conditionalFormatting sqref="Z3:Z45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{17C6C3CC-700E-46C4-9D4F-56ACA5175115}</x14:id>
        </ext>
      </extLst>
    </cfRule>
  </conditionalFormatting>
  <conditionalFormatting sqref="AA3:AA42">
    <cfRule type="dataBar" priority="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{4952C830-48D5-4583-86AE-045D5EF5802E}</x14:id>
        </ext>
      </extLst>
    </cfRule>
  </conditionalFormatting>
  <conditionalFormatting sqref="AA3:AA45">
    <cfRule type="dataBar" priority="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{AB401CC8-6F68-4555-9395-F1B4F5EBD6C0}</x14:id>
        </ext>
      </extLst>
    </cfRule>
  </conditionalFormatting>
  <conditionalFormatting sqref="J4:J14">
    <cfRule type="cellIs" dxfId="6" priority="1" operator="equal">
      <formula>"S4"</formula>
    </cfRule>
  </conditionalFormatting>
  <conditionalFormatting sqref="J4:J14">
    <cfRule type="cellIs" dxfId="3" priority="2" operator="between">
      <formula>"B1"</formula>
      <formula>"B5"</formula>
    </cfRule>
    <cfRule type="cellIs" dxfId="4" priority="3" operator="between">
      <formula>"F1"</formula>
      <formula>"""F5"""</formula>
    </cfRule>
    <cfRule type="cellIs" dxfId="1" priority="4" operator="equal">
      <formula>"S3"</formula>
    </cfRule>
    <cfRule type="cellIs" dxfId="2" priority="5" operator="equal">
      <formula>"S2"</formula>
    </cfRule>
    <cfRule type="cellIs" dxfId="5" priority="6" operator="equal">
      <formula>"S1"</formula>
    </cfRule>
    <cfRule type="cellIs" dxfId="0" priority="7" operator="equal">
      <formula>"WW"</formula>
    </cfRule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97356C3-7ABA-4242-A904-50989AD67A7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Z3:Z42</xm:sqref>
        </x14:conditionalFormatting>
        <x14:conditionalFormatting xmlns:xm="http://schemas.microsoft.com/office/excel/2006/main">
          <x14:cfRule type="dataBar" id="{17C6C3CC-700E-46C4-9D4F-56ACA517511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Z3:Z45</xm:sqref>
        </x14:conditionalFormatting>
        <x14:conditionalFormatting xmlns:xm="http://schemas.microsoft.com/office/excel/2006/main">
          <x14:cfRule type="dataBar" id="{4952C830-48D5-4583-86AE-045D5EF5802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AA3:AA42</xm:sqref>
        </x14:conditionalFormatting>
        <x14:conditionalFormatting xmlns:xm="http://schemas.microsoft.com/office/excel/2006/main">
          <x14:cfRule type="dataBar" id="{AB401CC8-6F68-4555-9395-F1B4F5EBD6C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AA3:AA45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93286-766D-42F4-ADFA-E84E97C0B034}">
  <sheetPr>
    <tabColor theme="5" tint="0.39997558519241921"/>
  </sheetPr>
  <dimension ref="B3:H35"/>
  <sheetViews>
    <sheetView workbookViewId="0">
      <selection activeCell="I10" sqref="I10"/>
    </sheetView>
  </sheetViews>
  <sheetFormatPr defaultColWidth="9" defaultRowHeight="15.75"/>
  <cols>
    <col min="1" max="1" width="9" style="1"/>
    <col min="2" max="6" width="18.5" style="1" customWidth="1"/>
    <col min="7" max="7" width="27.125" style="12" bestFit="1" customWidth="1"/>
    <col min="8" max="8" width="18.5" style="1" customWidth="1"/>
    <col min="9" max="9" width="10.375" style="1" customWidth="1"/>
    <col min="10" max="10" width="9.25" style="1" bestFit="1" customWidth="1"/>
    <col min="11" max="18" width="9" style="1"/>
    <col min="19" max="19" width="9.25" style="1" bestFit="1" customWidth="1"/>
    <col min="20" max="16384" width="9" style="1"/>
  </cols>
  <sheetData>
    <row r="3" spans="2:8" ht="16.5">
      <c r="B3" s="125" t="s">
        <v>156</v>
      </c>
      <c r="G3" s="19" t="s">
        <v>155</v>
      </c>
      <c r="H3" s="12">
        <v>1.645</v>
      </c>
    </row>
    <row r="4" spans="2:8" ht="16.5">
      <c r="B4" s="125" t="s">
        <v>154</v>
      </c>
      <c r="G4" s="19" t="s">
        <v>94</v>
      </c>
      <c r="H4" s="47">
        <f>Summary!D5</f>
        <v>0.97286953957878985</v>
      </c>
    </row>
    <row r="5" spans="2:8" ht="16.5">
      <c r="B5" s="125" t="s">
        <v>153</v>
      </c>
      <c r="G5" s="19" t="s">
        <v>152</v>
      </c>
      <c r="H5" s="138">
        <v>14.3</v>
      </c>
    </row>
    <row r="6" spans="2:8" ht="17.25" thickBot="1">
      <c r="G6" s="19" t="s">
        <v>151</v>
      </c>
      <c r="H6" s="50">
        <f>H3*H5</f>
        <v>23.523500000000002</v>
      </c>
    </row>
    <row r="7" spans="2:8" ht="33.75" thickBot="1">
      <c r="B7" s="32" t="s">
        <v>150</v>
      </c>
      <c r="C7" s="137" t="s">
        <v>149</v>
      </c>
      <c r="D7" s="17" t="s">
        <v>148</v>
      </c>
      <c r="E7" s="25" t="s">
        <v>147</v>
      </c>
    </row>
    <row r="8" spans="2:8" ht="16.5">
      <c r="B8" s="132">
        <v>1000</v>
      </c>
      <c r="C8" s="131">
        <f>$H$4-D8</f>
        <v>0.74387838538970874</v>
      </c>
      <c r="D8" s="130">
        <f>$H$4-$H$3*$H$5/SQRT($B8)</f>
        <v>0.22899115418908111</v>
      </c>
      <c r="E8" s="129">
        <f>$H$4+$H$3*$H$5/SQRT($B8)</f>
        <v>1.7167479249684985</v>
      </c>
      <c r="G8" s="19" t="s">
        <v>146</v>
      </c>
    </row>
    <row r="9" spans="2:8">
      <c r="B9" s="132">
        <v>10000</v>
      </c>
      <c r="C9" s="131">
        <f>$H$4-D9</f>
        <v>0.23523500000000008</v>
      </c>
      <c r="D9" s="130">
        <f t="shared" ref="D9:D16" si="0">$H$4-$H$3*$H$5/SQRT($B9)</f>
        <v>0.73763453957878977</v>
      </c>
      <c r="E9" s="129">
        <f>$H$4+$H$3*$H$5/SQRT($B9)</f>
        <v>1.2081045395787899</v>
      </c>
    </row>
    <row r="10" spans="2:8" ht="16.5">
      <c r="B10" s="134">
        <f>(H3*H5/(E10-H4))^2</f>
        <v>751777.89433290728</v>
      </c>
      <c r="C10" s="131">
        <f>$H$4-D10</f>
        <v>2.7130460421210145E-2</v>
      </c>
      <c r="D10" s="136">
        <f t="shared" si="0"/>
        <v>0.94573907915757971</v>
      </c>
      <c r="E10" s="135">
        <v>1</v>
      </c>
    </row>
    <row r="11" spans="2:8">
      <c r="B11" s="132">
        <v>100000</v>
      </c>
      <c r="C11" s="131">
        <f>$H$4-D11</f>
        <v>7.4387838538970907E-2</v>
      </c>
      <c r="D11" s="130">
        <f t="shared" si="0"/>
        <v>0.89848170103981895</v>
      </c>
      <c r="E11" s="129">
        <f t="shared" ref="E11:E16" si="1">$H$4+$H$3*$H$5/SQRT($B11)</f>
        <v>1.0472573781177608</v>
      </c>
    </row>
    <row r="12" spans="2:8">
      <c r="B12" s="132">
        <v>500000</v>
      </c>
      <c r="C12" s="131">
        <f>$H$4-D12</f>
        <v>3.3267252734483499E-2</v>
      </c>
      <c r="D12" s="130">
        <f t="shared" si="0"/>
        <v>0.93960228684430636</v>
      </c>
      <c r="E12" s="129">
        <f t="shared" si="1"/>
        <v>1.0061367923132734</v>
      </c>
    </row>
    <row r="13" spans="2:8" ht="16.5">
      <c r="B13" s="134">
        <f>(H3*H5/C13)^2</f>
        <v>5533550.5225000018</v>
      </c>
      <c r="C13" s="133">
        <v>0.01</v>
      </c>
      <c r="D13" s="130">
        <f t="shared" si="0"/>
        <v>0.96286953957878985</v>
      </c>
      <c r="E13" s="129">
        <f t="shared" si="1"/>
        <v>0.98286953957878986</v>
      </c>
    </row>
    <row r="14" spans="2:8">
      <c r="B14" s="132">
        <v>1000000</v>
      </c>
      <c r="C14" s="131">
        <f>$H$4-D14</f>
        <v>2.352350000000003E-2</v>
      </c>
      <c r="D14" s="130">
        <f t="shared" si="0"/>
        <v>0.94934603957878982</v>
      </c>
      <c r="E14" s="129">
        <f t="shared" si="1"/>
        <v>0.99639303957878989</v>
      </c>
    </row>
    <row r="15" spans="2:8">
      <c r="B15" s="132">
        <v>10000000</v>
      </c>
      <c r="C15" s="131">
        <f>$H$4-D15</f>
        <v>7.4387838538970685E-3</v>
      </c>
      <c r="D15" s="130">
        <f t="shared" si="0"/>
        <v>0.96543075572489279</v>
      </c>
      <c r="E15" s="129">
        <f t="shared" si="1"/>
        <v>0.98030832343268692</v>
      </c>
    </row>
    <row r="16" spans="2:8" ht="16.5" thickBot="1">
      <c r="B16" s="128">
        <v>100000000</v>
      </c>
      <c r="C16" s="37">
        <f>$H$4-D16</f>
        <v>2.352350000000003E-3</v>
      </c>
      <c r="D16" s="127">
        <f t="shared" si="0"/>
        <v>0.97051718957878985</v>
      </c>
      <c r="E16" s="126">
        <f t="shared" si="1"/>
        <v>0.97522188957878986</v>
      </c>
    </row>
    <row r="18" spans="2:6" ht="16.5">
      <c r="B18" s="125" t="s">
        <v>145</v>
      </c>
    </row>
    <row r="19" spans="2:6" ht="16.5">
      <c r="B19" s="125" t="s">
        <v>144</v>
      </c>
    </row>
    <row r="20" spans="2:6" ht="16.5">
      <c r="B20" s="125" t="s">
        <v>141</v>
      </c>
    </row>
    <row r="21" spans="2:6">
      <c r="B21" s="124" t="s">
        <v>143</v>
      </c>
      <c r="C21" s="124" t="s">
        <v>54</v>
      </c>
      <c r="D21" s="124" t="s">
        <v>54</v>
      </c>
      <c r="E21" s="124" t="s">
        <v>54</v>
      </c>
      <c r="F21" s="124" t="s">
        <v>54</v>
      </c>
    </row>
    <row r="22" spans="2:6">
      <c r="B22" s="124" t="s">
        <v>54</v>
      </c>
      <c r="C22" s="124" t="s">
        <v>54</v>
      </c>
      <c r="D22" s="124" t="s">
        <v>54</v>
      </c>
      <c r="E22" s="124" t="s">
        <v>54</v>
      </c>
      <c r="F22" s="124" t="s">
        <v>54</v>
      </c>
    </row>
    <row r="23" spans="2:6">
      <c r="B23" s="124" t="s">
        <v>54</v>
      </c>
      <c r="C23" s="124" t="s">
        <v>54</v>
      </c>
      <c r="D23" s="124" t="s">
        <v>54</v>
      </c>
      <c r="E23" s="124" t="s">
        <v>54</v>
      </c>
      <c r="F23" s="124" t="s">
        <v>54</v>
      </c>
    </row>
    <row r="25" spans="2:6" ht="16.5">
      <c r="B25" s="123" t="s">
        <v>139</v>
      </c>
    </row>
    <row r="29" spans="2:6" ht="16.5">
      <c r="B29" s="125" t="s">
        <v>142</v>
      </c>
    </row>
    <row r="30" spans="2:6" ht="16.5">
      <c r="B30" s="125" t="s">
        <v>141</v>
      </c>
    </row>
    <row r="31" spans="2:6">
      <c r="B31" s="124" t="s">
        <v>143</v>
      </c>
      <c r="C31" s="124" t="s">
        <v>54</v>
      </c>
      <c r="D31" s="124" t="s">
        <v>54</v>
      </c>
      <c r="E31" s="124" t="s">
        <v>54</v>
      </c>
      <c r="F31" s="124" t="s">
        <v>54</v>
      </c>
    </row>
    <row r="32" spans="2:6">
      <c r="B32" s="124" t="s">
        <v>54</v>
      </c>
      <c r="C32" s="124" t="s">
        <v>54</v>
      </c>
      <c r="D32" s="124" t="s">
        <v>54</v>
      </c>
      <c r="E32" s="124" t="s">
        <v>54</v>
      </c>
      <c r="F32" s="124" t="s">
        <v>54</v>
      </c>
    </row>
    <row r="33" spans="2:6">
      <c r="B33" s="124" t="s">
        <v>54</v>
      </c>
      <c r="C33" s="124" t="s">
        <v>54</v>
      </c>
      <c r="D33" s="124" t="s">
        <v>54</v>
      </c>
      <c r="E33" s="124" t="s">
        <v>54</v>
      </c>
      <c r="F33" s="124" t="s">
        <v>54</v>
      </c>
    </row>
    <row r="35" spans="2:6" ht="16.5">
      <c r="B35" s="123" t="s">
        <v>139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406B-2D05-4652-97D4-13A8BAE7103E}">
  <sheetPr>
    <tabColor rgb="FFFFC000"/>
  </sheetPr>
  <dimension ref="A1:O278"/>
  <sheetViews>
    <sheetView workbookViewId="0">
      <selection activeCell="P28" sqref="P28"/>
    </sheetView>
  </sheetViews>
  <sheetFormatPr defaultRowHeight="16.5"/>
  <cols>
    <col min="1" max="1" width="5.5" style="5" bestFit="1" customWidth="1"/>
    <col min="2" max="3" width="8" style="5" bestFit="1" customWidth="1"/>
    <col min="4" max="6" width="6.75" style="5" bestFit="1" customWidth="1"/>
    <col min="7" max="7" width="9" style="5"/>
    <col min="8" max="8" width="5.5" style="5" bestFit="1" customWidth="1"/>
    <col min="9" max="13" width="6.75" style="5" bestFit="1" customWidth="1"/>
    <col min="14" max="16384" width="9" style="5"/>
  </cols>
  <sheetData>
    <row r="1" spans="1:15">
      <c r="A1" s="5" t="s">
        <v>160</v>
      </c>
      <c r="H1" s="5" t="s">
        <v>159</v>
      </c>
    </row>
    <row r="2" spans="1:15">
      <c r="A2" s="105" t="s">
        <v>129</v>
      </c>
      <c r="B2" s="104" t="s">
        <v>115</v>
      </c>
      <c r="C2" s="104" t="s">
        <v>114</v>
      </c>
      <c r="D2" s="104" t="s">
        <v>113</v>
      </c>
      <c r="E2" s="104" t="s">
        <v>112</v>
      </c>
      <c r="F2" s="104" t="s">
        <v>111</v>
      </c>
      <c r="H2" s="105" t="s">
        <v>129</v>
      </c>
      <c r="I2" s="104" t="s">
        <v>115</v>
      </c>
      <c r="J2" s="104" t="s">
        <v>114</v>
      </c>
      <c r="K2" s="104" t="s">
        <v>113</v>
      </c>
      <c r="L2" s="104" t="s">
        <v>112</v>
      </c>
      <c r="M2" s="104" t="s">
        <v>111</v>
      </c>
      <c r="O2" s="143" t="s">
        <v>158</v>
      </c>
    </row>
    <row r="3" spans="1:15">
      <c r="A3" s="84">
        <v>0</v>
      </c>
      <c r="B3" s="1" t="str">
        <f>IF(BG_Reel!U4&lt;&gt;"",BG_Reel!U4,"")&amp;IF(B4="",""," ,")</f>
        <v>L3 ,</v>
      </c>
      <c r="C3" s="1" t="str">
        <f>IF(BG_Reel!V4&lt;&gt;"",BG_Reel!V4,"")&amp;IF(C4="",""," ,")</f>
        <v>L3 ,</v>
      </c>
      <c r="D3" s="1" t="e">
        <f>IF(BG_Reel!W13&lt;&gt;"",BG_Reel!W13,"")&amp;IF(D4="",""," ,")</f>
        <v>#REF!</v>
      </c>
      <c r="E3" s="1" t="str">
        <f>IF(BG_Reel!X4&lt;&gt;"",BG_Reel!X4,"")&amp;IF(E4="",""," ,")</f>
        <v>L3 ,</v>
      </c>
      <c r="F3" s="144" t="str">
        <f>IF(BG_Reel!Y4&lt;&gt;"",BG_Reel!Y4,"")&amp;IF(F4="",""," ,")</f>
        <v>L3 ,</v>
      </c>
      <c r="H3" s="84">
        <v>0</v>
      </c>
      <c r="I3" s="1" t="str">
        <f>IF(FG_Reel!J4&lt;&gt;"",FG_Reel!J4,"")&amp;IF(I4="",""," ,")</f>
        <v>H1 ,</v>
      </c>
      <c r="J3" s="1" t="str">
        <f>IF(FG_Reel!K4&lt;&gt;"",FG_Reel!K4,"")&amp;IF(J4="",""," ,")</f>
        <v>H1 ,</v>
      </c>
      <c r="K3" s="1" t="str">
        <f>IF(FG_Reel!L4&lt;&gt;"",FG_Reel!L4,"")&amp;IF(K4="",""," ,")</f>
        <v>H1 ,</v>
      </c>
      <c r="L3" s="1" t="str">
        <f>IF(FG_Reel!M4&lt;&gt;"",FG_Reel!M4,"")&amp;IF(L4="",""," ,")</f>
        <v>H1 ,</v>
      </c>
      <c r="M3" s="144" t="str">
        <f>IF(FG_Reel!N4&lt;&gt;"",FG_Reel!N4,"")&amp;IF(M4="",""," ,")</f>
        <v>H1 ,</v>
      </c>
      <c r="O3" s="143" t="str">
        <f>"{"&amp;_xlfn.CONCAT(B3:B300)&amp;"},"</f>
        <v>{L3 ,L3 ,H3 ,H3 ,H4 ,H4 ,SC ,L2 ,L2 ,L1 ,L1 ,H1 ,H1 ,H2 ,H2 ,SC ,L4 ,L4 ,L5 ,L5 ,H2 ,H2 ,H4 ,H4 ,SC ,L2 ,L2 ,L5 ,L5 ,L3 ,L3 ,L1 ,L1 ,L1 ,L1 ,W ,L2 ,L3 ,L3 ,L1 ,L1 ,L2 ,L2 ,L2 ,L2 ,W ,L5 ,L2 ,L2 ,L4 ,L4 ,L1 ,L1 ,L1 ,L1 ,W ,L5 ,L1 ,L1 ,L4 ,L4 ,L2 ,L2 ,L2 ,L2 ,SC ,L5 ,L2 ,L2 ,L4 ,L4 ,L1 ,L1 ,L1 ,L1 ,L3 ,L3 ,L5 ,L5 ,L4 ,L4 ,L2 ,L2 ,L1 ,L1 ,L3 ,L3 ,L2 ,L2 ,L4 ,L4 ,L2 ,L2 ,L1 ,L1 ,L3 ,L3 ,L1 ,L1 ,L2 ,L2 ,L1 ,L1},</v>
      </c>
    </row>
    <row r="4" spans="1:15">
      <c r="A4" s="84">
        <v>1</v>
      </c>
      <c r="B4" s="1" t="str">
        <f>IF(BG_Reel!U5&lt;&gt;"",BG_Reel!U5,"")&amp;IF(B5="",""," ,")</f>
        <v>L3 ,</v>
      </c>
      <c r="C4" s="1" t="str">
        <f>IF(BG_Reel!V5&lt;&gt;"",BG_Reel!V5,"")&amp;IF(C5="",""," ,")</f>
        <v>L3 ,</v>
      </c>
      <c r="D4" s="1" t="e">
        <f>IF(BG_Reel!W14&lt;&gt;"",BG_Reel!W14,"")&amp;IF(D5="",""," ,")</f>
        <v>#REF!</v>
      </c>
      <c r="E4" s="1" t="str">
        <f>IF(BG_Reel!X5&lt;&gt;"",BG_Reel!X5,"")&amp;IF(E5="",""," ,")</f>
        <v>L3 ,</v>
      </c>
      <c r="F4" s="142" t="str">
        <f>IF(BG_Reel!Y5&lt;&gt;"",BG_Reel!Y5,"")&amp;IF(F5="",""," ,")</f>
        <v>L3 ,</v>
      </c>
      <c r="H4" s="84">
        <v>1</v>
      </c>
      <c r="I4" s="1" t="str">
        <f>IF(FG_Reel!J5&lt;&gt;"",FG_Reel!J5,"")&amp;IF(I5="",""," ,")</f>
        <v>H2 ,</v>
      </c>
      <c r="J4" s="1" t="str">
        <f>IF(FG_Reel!K5&lt;&gt;"",FG_Reel!K5,"")&amp;IF(J5="",""," ,")</f>
        <v>H2 ,</v>
      </c>
      <c r="K4" s="1" t="str">
        <f>IF(FG_Reel!L5&lt;&gt;"",FG_Reel!L5,"")&amp;IF(K5="",""," ,")</f>
        <v>H2 ,</v>
      </c>
      <c r="L4" s="1" t="str">
        <f>IF(FG_Reel!M5&lt;&gt;"",FG_Reel!M5,"")&amp;IF(L5="",""," ,")</f>
        <v>H2 ,</v>
      </c>
      <c r="M4" s="142" t="str">
        <f>IF(FG_Reel!N5&lt;&gt;"",FG_Reel!N5,"")&amp;IF(M5="",""," ,")</f>
        <v>H2 ,</v>
      </c>
      <c r="O4" s="143" t="str">
        <f>"{"&amp;_xlfn.CONCAT(C3:C300)&amp;"},"</f>
        <v>{L3 ,L3 ,H4 ,H4 ,H3 ,H3 ,SC ,L2 ,L2 ,L1 ,L1 ,H2 ,H2 ,H4 ,H4 ,SC ,L4 ,L4 ,L5 ,L5 ,H2 ,H2 ,H4 ,H4 ,SC ,L2 ,L2 ,L5 ,L5 ,L3 ,L3 ,H4 ,H4 ,H3 ,H3 ,W ,L4 ,L5 ,L5 ,L4 ,L4 ,H4 ,H4 ,H3 ,H3 ,W ,L5 ,L2 ,L2 ,L4 ,L4 ,H3 ,H3 ,H2 ,H2 ,W ,L5 ,L1 ,L1 ,L4 ,L4 ,H4 ,H4 ,H3 ,H3 ,SC ,L5 ,L2 ,L2 ,L4 ,L4 ,H3 ,H3 ,H1 ,H1 ,W ,L3 ,H3 ,H3 ,H1 ,H1 ,L2 ,L2 ,L1 ,L1 ,H3 ,H3 ,H1 ,H1 ,L3 ,L3 ,L2 ,L2 ,H3 ,H3 ,H1 ,H1 ,L1 ,L1 ,H3 ,H3 ,H1 ,H1},</v>
      </c>
    </row>
    <row r="5" spans="1:15">
      <c r="A5" s="84">
        <v>2</v>
      </c>
      <c r="B5" s="1" t="str">
        <f>IF(BG_Reel!U6&lt;&gt;"",BG_Reel!U6,"")&amp;IF(B6="",""," ,")</f>
        <v>H3 ,</v>
      </c>
      <c r="C5" s="1" t="str">
        <f>IF(BG_Reel!V6&lt;&gt;"",BG_Reel!V6,"")&amp;IF(C6="",""," ,")</f>
        <v>H4 ,</v>
      </c>
      <c r="D5" s="1" t="e">
        <f>IF(BG_Reel!W6&lt;&gt;"",BG_Reel!W6,"")&amp;IF(D6="",""," ,")</f>
        <v>#REF!</v>
      </c>
      <c r="E5" s="1" t="str">
        <f>IF(BG_Reel!X6&lt;&gt;"",BG_Reel!X6,"")&amp;IF(E6="",""," ,")</f>
        <v>H4 ,</v>
      </c>
      <c r="F5" s="142" t="str">
        <f>IF(BG_Reel!Y6&lt;&gt;"",BG_Reel!Y6,"")&amp;IF(F6="",""," ,")</f>
        <v>H3 ,</v>
      </c>
      <c r="H5" s="84">
        <v>2</v>
      </c>
      <c r="I5" s="1" t="str">
        <f>IF(FG_Reel!J6&lt;&gt;"",FG_Reel!J6,"")&amp;IF(I6="",""," ,")</f>
        <v>H3 ,</v>
      </c>
      <c r="J5" s="1" t="str">
        <f>IF(FG_Reel!K6&lt;&gt;"",FG_Reel!K6,"")&amp;IF(J6="",""," ,")</f>
        <v>H3 ,</v>
      </c>
      <c r="K5" s="1" t="str">
        <f>IF(FG_Reel!L6&lt;&gt;"",FG_Reel!L6,"")&amp;IF(K6="",""," ,")</f>
        <v>H3 ,</v>
      </c>
      <c r="L5" s="1" t="str">
        <f>IF(FG_Reel!M6&lt;&gt;"",FG_Reel!M6,"")&amp;IF(L6="",""," ,")</f>
        <v>H3 ,</v>
      </c>
      <c r="M5" s="142" t="str">
        <f>IF(FG_Reel!N6&lt;&gt;"",FG_Reel!N6,"")&amp;IF(M6="",""," ,")</f>
        <v>H3 ,</v>
      </c>
      <c r="O5" s="143" t="e">
        <f>"{"&amp;_xlfn.CONCAT(D3:D300)&amp;"},"</f>
        <v>#REF!</v>
      </c>
    </row>
    <row r="6" spans="1:15">
      <c r="A6" s="84">
        <v>3</v>
      </c>
      <c r="B6" s="1" t="str">
        <f>IF(BG_Reel!U7&lt;&gt;"",BG_Reel!U7,"")&amp;IF(B7="",""," ,")</f>
        <v>H3 ,</v>
      </c>
      <c r="C6" s="1" t="str">
        <f>IF(BG_Reel!V7&lt;&gt;"",BG_Reel!V7,"")&amp;IF(C7="",""," ,")</f>
        <v>H4 ,</v>
      </c>
      <c r="D6" s="1" t="e">
        <f>IF(BG_Reel!W7&lt;&gt;"",BG_Reel!W7,"")&amp;IF(D7="",""," ,")</f>
        <v>#REF!</v>
      </c>
      <c r="E6" s="1" t="str">
        <f>IF(BG_Reel!X7&lt;&gt;"",BG_Reel!X7,"")&amp;IF(E7="",""," ,")</f>
        <v>H4 ,</v>
      </c>
      <c r="F6" s="142" t="str">
        <f>IF(BG_Reel!Y7&lt;&gt;"",BG_Reel!Y7,"")&amp;IF(F7="",""," ,")</f>
        <v>H3 ,</v>
      </c>
      <c r="H6" s="84">
        <v>3</v>
      </c>
      <c r="I6" s="1" t="str">
        <f>IF(FG_Reel!J7&lt;&gt;"",FG_Reel!J7,"")&amp;IF(I7="",""," ,")</f>
        <v>H4 ,</v>
      </c>
      <c r="J6" s="1" t="str">
        <f>IF(FG_Reel!K7&lt;&gt;"",FG_Reel!K7,"")&amp;IF(J7="",""," ,")</f>
        <v>H4 ,</v>
      </c>
      <c r="K6" s="1" t="str">
        <f>IF(FG_Reel!L7&lt;&gt;"",FG_Reel!L7,"")&amp;IF(K7="",""," ,")</f>
        <v>H4 ,</v>
      </c>
      <c r="L6" s="1" t="str">
        <f>IF(FG_Reel!M7&lt;&gt;"",FG_Reel!M7,"")&amp;IF(L7="",""," ,")</f>
        <v>H4 ,</v>
      </c>
      <c r="M6" s="142" t="str">
        <f>IF(FG_Reel!N7&lt;&gt;"",FG_Reel!N7,"")&amp;IF(M7="",""," ,")</f>
        <v>H4 ,</v>
      </c>
      <c r="O6" s="143" t="str">
        <f>"{"&amp;_xlfn.CONCAT(E3:E300)&amp;"},"</f>
        <v>{L3 ,L3 ,H4 ,H4 ,H3 ,H3 ,SC ,L2 ,L2 ,L1 ,L1 ,H2 ,H2 ,H4 ,H4 ,SC ,L4 ,L4 ,L5 ,L5 ,H4 ,H4 ,H3 ,H3 ,SC ,L2 ,L2 ,L5 ,L5 ,L3 ,L3 ,H4 ,H4 ,H3 ,H3 ,W ,L4 ,L5 ,L5 ,L1 ,L1 ,H4 ,H4 ,H3 ,H3 ,W ,L5 ,L2 ,L2 ,L4 ,L4 ,H3 ,H3 ,H2 ,H2 ,W ,L5 ,L1 ,L1 ,L4 ,L4 ,H4 ,H4 ,H3 ,H3 ,SC ,L5 ,L2 ,L2 ,L4 ,L4 ,H3 ,H3 ,H1 ,H1 ,W ,L3 ,H3 ,H3 ,H1 ,H1 ,L2 ,L2 ,L1 ,L1 ,H3 ,H3 ,H1 ,H1 ,L3 ,L3 ,L2 ,L2 ,H3 ,H3 ,H1 ,H1 ,L1 ,L1 ,H3 ,H3 ,H1 ,H1},</v>
      </c>
    </row>
    <row r="7" spans="1:15">
      <c r="A7" s="84">
        <v>4</v>
      </c>
      <c r="B7" s="1" t="str">
        <f>IF(BG_Reel!U8&lt;&gt;"",BG_Reel!U8,"")&amp;IF(B8="",""," ,")</f>
        <v>H4 ,</v>
      </c>
      <c r="C7" s="1" t="str">
        <f>IF(BG_Reel!V8&lt;&gt;"",BG_Reel!V8,"")&amp;IF(C8="",""," ,")</f>
        <v>H3 ,</v>
      </c>
      <c r="D7" s="1" t="e">
        <f>IF(BG_Reel!W8&lt;&gt;"",BG_Reel!W8,"")&amp;IF(D8="",""," ,")</f>
        <v>#REF!</v>
      </c>
      <c r="E7" s="1" t="str">
        <f>IF(BG_Reel!X8&lt;&gt;"",BG_Reel!X8,"")&amp;IF(E8="",""," ,")</f>
        <v>H3 ,</v>
      </c>
      <c r="F7" s="142" t="str">
        <f>IF(BG_Reel!Y8&lt;&gt;"",BG_Reel!Y8,"")&amp;IF(F8="",""," ,")</f>
        <v>H4 ,</v>
      </c>
      <c r="H7" s="84">
        <v>4</v>
      </c>
      <c r="I7" s="1" t="str">
        <f>IF(FG_Reel!J8&lt;&gt;"",FG_Reel!J8,"")&amp;IF(I8="",""," ,")</f>
        <v>SC ,</v>
      </c>
      <c r="J7" s="1" t="str">
        <f>IF(FG_Reel!K8&lt;&gt;"",FG_Reel!K8,"")&amp;IF(J8="",""," ,")</f>
        <v>SC ,</v>
      </c>
      <c r="K7" s="1" t="str">
        <f>IF(FG_Reel!L8&lt;&gt;"",FG_Reel!L8,"")&amp;IF(K8="",""," ,")</f>
        <v>SC ,</v>
      </c>
      <c r="L7" s="1" t="str">
        <f>IF(FG_Reel!M8&lt;&gt;"",FG_Reel!M8,"")&amp;IF(L8="",""," ,")</f>
        <v>SC ,</v>
      </c>
      <c r="M7" s="142" t="str">
        <f>IF(FG_Reel!N8&lt;&gt;"",FG_Reel!N8,"")&amp;IF(M8="",""," ,")</f>
        <v>SC ,</v>
      </c>
      <c r="O7" s="143" t="str">
        <f>"{"&amp;_xlfn.CONCAT(F3:F300)&amp;"}},"</f>
        <v>{L3 ,L3 ,H3 ,H3 ,H4 ,H4 ,SC ,L2 ,L2 ,L1 ,L1 ,H1 ,H1 ,H2 ,H2 ,SC ,L4 ,L4 ,L5 ,L5 ,H2 ,H2 ,H1 ,H1 ,SC ,L2 ,L2 ,L5 ,L5 ,L3 ,L3 ,L1 ,L1 ,L1 ,L1 ,W ,L2 ,L3 ,L3 ,L3 ,L1 ,L2 ,L2 ,L2 ,L2 ,W ,L5 ,L2 ,L2 ,L4 ,L4 ,L1 ,L1 ,L1 ,L1 ,W ,L5 ,L1 ,L1 ,L4 ,L4 ,H4 ,H4 ,H3 ,H3 ,SC ,L5 ,L2 ,L2 ,L4 ,L4 ,H3 ,H3 ,H1 ,H1 ,L3 ,L3 ,H3 ,H3 ,H1 ,H1 ,L2 ,L2 ,L1 ,L1 ,H3 ,H3 ,H1 ,H1 ,L4 ,L4 ,L2 ,L2 ,H3 ,H3 ,H1 ,H1 ,L1 ,L1 ,H3 ,H3 ,H1 ,H1}},</v>
      </c>
    </row>
    <row r="8" spans="1:15">
      <c r="A8" s="84">
        <v>5</v>
      </c>
      <c r="B8" s="1" t="str">
        <f>IF(BG_Reel!U9&lt;&gt;"",BG_Reel!U9,"")&amp;IF(B9="",""," ,")</f>
        <v>H4 ,</v>
      </c>
      <c r="C8" s="1" t="str">
        <f>IF(BG_Reel!V9&lt;&gt;"",BG_Reel!V9,"")&amp;IF(C9="",""," ,")</f>
        <v>H3 ,</v>
      </c>
      <c r="D8" s="1" t="e">
        <f>IF(BG_Reel!W9&lt;&gt;"",BG_Reel!W9,"")&amp;IF(D9="",""," ,")</f>
        <v>#REF!</v>
      </c>
      <c r="E8" s="1" t="str">
        <f>IF(BG_Reel!X9&lt;&gt;"",BG_Reel!X9,"")&amp;IF(E9="",""," ,")</f>
        <v>H3 ,</v>
      </c>
      <c r="F8" s="142" t="str">
        <f>IF(BG_Reel!Y9&lt;&gt;"",BG_Reel!Y9,"")&amp;IF(F9="",""," ,")</f>
        <v>H4 ,</v>
      </c>
      <c r="H8" s="84">
        <v>5</v>
      </c>
      <c r="I8" s="1" t="str">
        <f>IF(FG_Reel!J9&lt;&gt;"",FG_Reel!J9,"")&amp;IF(I9="",""," ,")</f>
        <v>L1 ,</v>
      </c>
      <c r="J8" s="1" t="str">
        <f>IF(FG_Reel!K9&lt;&gt;"",FG_Reel!K9,"")&amp;IF(J9="",""," ,")</f>
        <v>L1 ,</v>
      </c>
      <c r="K8" s="1" t="str">
        <f>IF(FG_Reel!L9&lt;&gt;"",FG_Reel!L9,"")&amp;IF(K9="",""," ,")</f>
        <v>L1 ,</v>
      </c>
      <c r="L8" s="1" t="str">
        <f>IF(FG_Reel!M9&lt;&gt;"",FG_Reel!M9,"")&amp;IF(L9="",""," ,")</f>
        <v>L1 ,</v>
      </c>
      <c r="M8" s="142" t="str">
        <f>IF(FG_Reel!N9&lt;&gt;"",FG_Reel!N9,"")&amp;IF(M9="",""," ,")</f>
        <v>L1 ,</v>
      </c>
      <c r="O8" s="143" t="s">
        <v>157</v>
      </c>
    </row>
    <row r="9" spans="1:15">
      <c r="A9" s="84">
        <v>6</v>
      </c>
      <c r="B9" s="1" t="str">
        <f>IF(BG_Reel!U10&lt;&gt;"",BG_Reel!U10,"")&amp;IF(B10="",""," ,")</f>
        <v>SC ,</v>
      </c>
      <c r="C9" s="1" t="str">
        <f>IF(BG_Reel!V10&lt;&gt;"",BG_Reel!V10,"")&amp;IF(C10="",""," ,")</f>
        <v>SC ,</v>
      </c>
      <c r="D9" s="1" t="e">
        <f>IF(BG_Reel!W10&lt;&gt;"",BG_Reel!W10,"")&amp;IF(D10="",""," ,")</f>
        <v>#REF!</v>
      </c>
      <c r="E9" s="1" t="str">
        <f>IF(BG_Reel!X10&lt;&gt;"",BG_Reel!X10,"")&amp;IF(E10="",""," ,")</f>
        <v>SC ,</v>
      </c>
      <c r="F9" s="142" t="str">
        <f>IF(BG_Reel!Y10&lt;&gt;"",BG_Reel!Y10,"")&amp;IF(F10="",""," ,")</f>
        <v>SC ,</v>
      </c>
      <c r="H9" s="84">
        <v>6</v>
      </c>
      <c r="I9" s="1" t="str">
        <f>IF(FG_Reel!J10&lt;&gt;"",FG_Reel!J10,"")&amp;IF(I10="",""," ,")</f>
        <v>L2 ,</v>
      </c>
      <c r="J9" s="1" t="str">
        <f>IF(FG_Reel!K10&lt;&gt;"",FG_Reel!K10,"")&amp;IF(J10="",""," ,")</f>
        <v>L2 ,</v>
      </c>
      <c r="K9" s="1" t="str">
        <f>IF(FG_Reel!L10&lt;&gt;"",FG_Reel!L10,"")&amp;IF(K10="",""," ,")</f>
        <v>L2 ,</v>
      </c>
      <c r="L9" s="1" t="str">
        <f>IF(FG_Reel!M10&lt;&gt;"",FG_Reel!M10,"")&amp;IF(L10="",""," ,")</f>
        <v>L2 ,</v>
      </c>
      <c r="M9" s="142" t="str">
        <f>IF(FG_Reel!N10&lt;&gt;"",FG_Reel!N10,"")&amp;IF(M10="",""," ,")</f>
        <v>L2 ,</v>
      </c>
      <c r="O9" s="143" t="str">
        <f>"{"&amp;_xlfn.CONCAT(I3:I300)&amp;"},"</f>
        <v>{H1 ,H2 ,H3 ,H4 ,SC ,L1 ,L2 ,L3 ,L4 ,L5 ,L1 ,H2 ,H3 ,W ,L5 ,L1 ,L2 ,L3 ,L4 ,L5 ,H4 ,H3 ,H2 ,SC ,L2 ,L3 ,L1 ,L5 ,L4 ,H3 ,H2 ,H1 ,W ,L4 ,L5 ,H1 ,H2 ,H3 ,H4 ,L5 ,L3 ,L2 ,L2 ,L3 ,L1 ,H1 ,H2 ,H3 ,H4 ,L5 ,L4 ,L1 ,L5 ,L4 ,L1 ,L2 ,H1 ,H2 ,H3 ,H4 ,L5 ,L3 ,L4 ,L1 ,L5 ,L4 ,H1 ,H2 ,H3 ,H4 ,L3 ,L4 ,L1 ,L5 ,L4 ,L1 ,L2 ,H2 ,H3 ,H4 ,L2 ,L3 ,L4 ,L1 ,H1 ,H2 ,H3 ,H4 ,L3 ,L4 ,H1 ,H2 ,H3 ,H4 ,L2 ,L5 ,H2 ,H1 ,L2 ,L5 ,L3 ,L2},</v>
      </c>
    </row>
    <row r="10" spans="1:15">
      <c r="A10" s="84">
        <v>7</v>
      </c>
      <c r="B10" s="1" t="str">
        <f>IF(BG_Reel!U11&lt;&gt;"",BG_Reel!U11,"")&amp;IF(B11="",""," ,")</f>
        <v>L2 ,</v>
      </c>
      <c r="C10" s="1" t="str">
        <f>IF(BG_Reel!V11&lt;&gt;"",BG_Reel!V11,"")&amp;IF(C11="",""," ,")</f>
        <v>L2 ,</v>
      </c>
      <c r="D10" s="1" t="e">
        <f>IF(BG_Reel!W11&lt;&gt;"",BG_Reel!W11,"")&amp;IF(D11="",""," ,")</f>
        <v>#REF!</v>
      </c>
      <c r="E10" s="1" t="str">
        <f>IF(BG_Reel!X11&lt;&gt;"",BG_Reel!X11,"")&amp;IF(E11="",""," ,")</f>
        <v>L2 ,</v>
      </c>
      <c r="F10" s="142" t="str">
        <f>IF(BG_Reel!Y11&lt;&gt;"",BG_Reel!Y11,"")&amp;IF(F11="",""," ,")</f>
        <v>L2 ,</v>
      </c>
      <c r="H10" s="84">
        <v>7</v>
      </c>
      <c r="I10" s="1" t="str">
        <f>IF(FG_Reel!J11&lt;&gt;"",FG_Reel!J11,"")&amp;IF(I11="",""," ,")</f>
        <v>L3 ,</v>
      </c>
      <c r="J10" s="1" t="str">
        <f>IF(FG_Reel!K11&lt;&gt;"",FG_Reel!K11,"")&amp;IF(J11="",""," ,")</f>
        <v>L3 ,</v>
      </c>
      <c r="K10" s="1" t="str">
        <f>IF(FG_Reel!L11&lt;&gt;"",FG_Reel!L11,"")&amp;IF(K11="",""," ,")</f>
        <v>L3 ,</v>
      </c>
      <c r="L10" s="1" t="str">
        <f>IF(FG_Reel!M11&lt;&gt;"",FG_Reel!M11,"")&amp;IF(L11="",""," ,")</f>
        <v>L3 ,</v>
      </c>
      <c r="M10" s="142" t="str">
        <f>IF(FG_Reel!N11&lt;&gt;"",FG_Reel!N11,"")&amp;IF(M11="",""," ,")</f>
        <v>L3 ,</v>
      </c>
      <c r="O10" s="143" t="str">
        <f>"{"&amp;_xlfn.CONCAT(J3:J300)&amp;"},"</f>
        <v>{H1 ,H2 ,H3 ,H4 ,SC ,L1 ,L2 ,L3 ,L4 ,L5 ,L1 ,H2 ,H3 ,W ,L5 ,L1 ,L2 ,L3 ,L4 ,L5 ,H4 ,H3 ,H2 ,SC ,L2 ,L3 ,L1 ,L5 ,L4 ,H3 ,H2 ,H1 ,W ,L4 ,L5 ,H1 ,H2 ,H3 ,H4 ,L5 ,L3 ,L2 ,L2 ,L3 ,L1 ,H1 ,H2 ,H3 ,H4 ,L5 ,L4 ,L1 ,L5 ,L4 ,L1 ,L2 ,H1 ,H2 ,H3 ,H4 ,L5 ,L3 ,L4 ,L1 ,L5 ,L4 ,H1 ,H2 ,H3 ,H4 ,L3 ,L4 ,L1 ,L5 ,L4 ,L1 ,L2 ,H2 ,H3 ,H4 ,L2 ,L3 ,L4 ,L1 ,H1 ,H2 ,H3 ,H4 ,L3 ,L4 ,H1 ,H2 ,H3 ,H4 ,L2 ,L5 ,H2 ,H1 ,L2 ,L5 ,L3 ,L2},</v>
      </c>
    </row>
    <row r="11" spans="1:15">
      <c r="A11" s="84">
        <v>8</v>
      </c>
      <c r="B11" s="1" t="str">
        <f>IF(BG_Reel!U12&lt;&gt;"",BG_Reel!U12,"")&amp;IF(B12="",""," ,")</f>
        <v>L2 ,</v>
      </c>
      <c r="C11" s="1" t="str">
        <f>IF(BG_Reel!V12&lt;&gt;"",BG_Reel!V12,"")&amp;IF(C12="",""," ,")</f>
        <v>L2 ,</v>
      </c>
      <c r="D11" s="1" t="e">
        <f>IF(BG_Reel!W12&lt;&gt;"",BG_Reel!W12,"")&amp;IF(D12="",""," ,")</f>
        <v>#REF!</v>
      </c>
      <c r="E11" s="1" t="str">
        <f>IF(BG_Reel!X12&lt;&gt;"",BG_Reel!X12,"")&amp;IF(E12="",""," ,")</f>
        <v>L2 ,</v>
      </c>
      <c r="F11" s="142" t="str">
        <f>IF(BG_Reel!Y12&lt;&gt;"",BG_Reel!Y12,"")&amp;IF(F12="",""," ,")</f>
        <v>L2 ,</v>
      </c>
      <c r="H11" s="84">
        <v>8</v>
      </c>
      <c r="I11" s="1" t="str">
        <f>IF(FG_Reel!J12&lt;&gt;"",FG_Reel!J12,"")&amp;IF(I12="",""," ,")</f>
        <v>L4 ,</v>
      </c>
      <c r="J11" s="1" t="str">
        <f>IF(FG_Reel!K12&lt;&gt;"",FG_Reel!K12,"")&amp;IF(J12="",""," ,")</f>
        <v>L4 ,</v>
      </c>
      <c r="K11" s="1" t="str">
        <f>IF(FG_Reel!L12&lt;&gt;"",FG_Reel!L12,"")&amp;IF(K12="",""," ,")</f>
        <v>L4 ,</v>
      </c>
      <c r="L11" s="1" t="str">
        <f>IF(FG_Reel!M12&lt;&gt;"",FG_Reel!M12,"")&amp;IF(L12="",""," ,")</f>
        <v>L4 ,</v>
      </c>
      <c r="M11" s="142" t="str">
        <f>IF(FG_Reel!N12&lt;&gt;"",FG_Reel!N12,"")&amp;IF(M12="",""," ,")</f>
        <v>L4 ,</v>
      </c>
      <c r="O11" s="143" t="str">
        <f>"{"&amp;_xlfn.CONCAT(K3:K300)&amp;"},"</f>
        <v>{H1 ,H2 ,H3 ,H4 ,SC ,L1 ,L2 ,L3 ,L4 ,L5 ,L1 ,H2 ,H3 ,W ,L5 ,L1 ,L2 ,L3 ,L4 ,L5 ,H4 ,H3 ,H2 ,SC ,L2 ,L3 ,L1 ,L5 ,L4 ,H3 ,H2 ,H1 ,W ,L4 ,L5 ,H1 ,H2 ,H3 ,H4 ,L5 ,L3 ,L2 ,L2 ,L3 ,L1 ,H1 ,H2 ,H3 ,H4 ,L5 ,L4 ,L1 ,L5 ,L4 ,L1 ,L2 ,H1 ,H2 ,H3 ,H4 ,L5 ,L3 ,L4 ,L1 ,L5 ,L4 ,H1 ,H2 ,H3 ,H4 ,L3 ,L4 ,L1 ,L5 ,L4 ,L1 ,L2 ,H2 ,H3 ,H4 ,L2 ,L3 ,L4 ,L1 ,H1 ,H2 ,H3 ,H4 ,L3 ,L4 ,H1 ,H2 ,H3 ,H4 ,L2 ,L5 ,H2 ,H1 ,L2 ,L5 ,L3 ,L2},</v>
      </c>
    </row>
    <row r="12" spans="1:15">
      <c r="A12" s="84">
        <v>9</v>
      </c>
      <c r="B12" s="1" t="str">
        <f>IF(BG_Reel!U13&lt;&gt;"",BG_Reel!U13,"")&amp;IF(B13="",""," ,")</f>
        <v>L1 ,</v>
      </c>
      <c r="C12" s="1" t="str">
        <f>IF(BG_Reel!V13&lt;&gt;"",BG_Reel!V13,"")&amp;IF(C13="",""," ,")</f>
        <v>L1 ,</v>
      </c>
      <c r="D12" s="1" t="e">
        <f>IF(BG_Reel!#REF!&lt;&gt;"",BG_Reel!#REF!,"")&amp;IF(D13="",""," ,")</f>
        <v>#REF!</v>
      </c>
      <c r="E12" s="1" t="str">
        <f>IF(BG_Reel!X13&lt;&gt;"",BG_Reel!X13,"")&amp;IF(E13="",""," ,")</f>
        <v>L1 ,</v>
      </c>
      <c r="F12" s="142" t="str">
        <f>IF(BG_Reel!Y13&lt;&gt;"",BG_Reel!Y13,"")&amp;IF(F13="",""," ,")</f>
        <v>L1 ,</v>
      </c>
      <c r="H12" s="84">
        <v>9</v>
      </c>
      <c r="I12" s="1" t="str">
        <f>IF(FG_Reel!J13&lt;&gt;"",FG_Reel!J13,"")&amp;IF(I13="",""," ,")</f>
        <v>L5 ,</v>
      </c>
      <c r="J12" s="1" t="str">
        <f>IF(FG_Reel!K13&lt;&gt;"",FG_Reel!K13,"")&amp;IF(J13="",""," ,")</f>
        <v>L5 ,</v>
      </c>
      <c r="K12" s="1" t="str">
        <f>IF(FG_Reel!L13&lt;&gt;"",FG_Reel!L13,"")&amp;IF(K13="",""," ,")</f>
        <v>L5 ,</v>
      </c>
      <c r="L12" s="1" t="str">
        <f>IF(FG_Reel!M13&lt;&gt;"",FG_Reel!M13,"")&amp;IF(L13="",""," ,")</f>
        <v>L5 ,</v>
      </c>
      <c r="M12" s="142" t="str">
        <f>IF(FG_Reel!N13&lt;&gt;"",FG_Reel!N13,"")&amp;IF(M13="",""," ,")</f>
        <v>L5 ,</v>
      </c>
      <c r="O12" s="143" t="str">
        <f>"{"&amp;_xlfn.CONCAT(L3:L300)&amp;"},"</f>
        <v>{H1 ,H2 ,H3 ,H4 ,SC ,L1 ,L2 ,L3 ,L4 ,L5 ,L1 ,H2 ,H3 ,W ,L5 ,L1 ,L2 ,L3 ,L4 ,L5 ,H4 ,H3 ,H2 ,SC ,L2 ,L3 ,L1 ,L5 ,L4 ,H3 ,H2 ,H1 ,W ,L4 ,L5 ,H1 ,H2 ,H3 ,H4 ,L5 ,L3 ,L5 ,L2 ,L3 ,L1 ,H1 ,H2 ,H3 ,H4 ,L5 ,L4 ,L1 ,L5 ,L4 ,L1 ,L2 ,H1 ,H2 ,H3 ,H4 ,L5 ,L3 ,L4 ,L1 ,L5 ,L4 ,H1 ,H2 ,H3 ,H4 ,L3 ,L4 ,L1 ,L5 ,L4 ,L1 ,L2 ,H2 ,H3 ,H4 ,L2 ,L3 ,L4 ,L1 ,H1 ,H2 ,H3 ,H4 ,L3 ,L4 ,H1 ,H2 ,H3 ,H4 ,L2 ,L5 ,H2 ,H1 ,L2 ,L5 ,L3 ,L2},</v>
      </c>
    </row>
    <row r="13" spans="1:15">
      <c r="A13" s="84">
        <v>10</v>
      </c>
      <c r="B13" s="1" t="str">
        <f>IF(BG_Reel!U14&lt;&gt;"",BG_Reel!U14,"")&amp;IF(B14="",""," ,")</f>
        <v>L1 ,</v>
      </c>
      <c r="C13" s="1" t="str">
        <f>IF(BG_Reel!V14&lt;&gt;"",BG_Reel!V14,"")&amp;IF(C14="",""," ,")</f>
        <v>L1 ,</v>
      </c>
      <c r="D13" s="1" t="e">
        <f>IF(BG_Reel!#REF!&lt;&gt;"",BG_Reel!#REF!,"")&amp;IF(D14="",""," ,")</f>
        <v>#REF!</v>
      </c>
      <c r="E13" s="1" t="str">
        <f>IF(BG_Reel!X14&lt;&gt;"",BG_Reel!X14,"")&amp;IF(E14="",""," ,")</f>
        <v>L1 ,</v>
      </c>
      <c r="F13" s="142" t="str">
        <f>IF(BG_Reel!Y14&lt;&gt;"",BG_Reel!Y14,"")&amp;IF(F14="",""," ,")</f>
        <v>L1 ,</v>
      </c>
      <c r="H13" s="84">
        <v>10</v>
      </c>
      <c r="I13" s="1" t="str">
        <f>IF(FG_Reel!J14&lt;&gt;"",FG_Reel!J14,"")&amp;IF(I14="",""," ,")</f>
        <v>L1 ,</v>
      </c>
      <c r="J13" s="1" t="str">
        <f>IF(FG_Reel!K14&lt;&gt;"",FG_Reel!K14,"")&amp;IF(J14="",""," ,")</f>
        <v>L1 ,</v>
      </c>
      <c r="K13" s="1" t="str">
        <f>IF(FG_Reel!L14&lt;&gt;"",FG_Reel!L14,"")&amp;IF(K14="",""," ,")</f>
        <v>L1 ,</v>
      </c>
      <c r="L13" s="1" t="str">
        <f>IF(FG_Reel!M14&lt;&gt;"",FG_Reel!M14,"")&amp;IF(L14="",""," ,")</f>
        <v>L1 ,</v>
      </c>
      <c r="M13" s="142" t="str">
        <f>IF(FG_Reel!N14&lt;&gt;"",FG_Reel!N14,"")&amp;IF(M14="",""," ,")</f>
        <v>L1 ,</v>
      </c>
      <c r="O13" s="143" t="str">
        <f>"{"&amp;_xlfn.CONCAT(M3:M300)&amp;"}},"</f>
        <v>{H1 ,H2 ,H3 ,H4 ,SC ,L1 ,L2 ,L3 ,L4 ,L5 ,L1 ,H2 ,H3 ,W ,L5 ,L1 ,L2 ,L3 ,L4 ,L5 ,H4 ,H3 ,H2 ,SC ,L2 ,L3 ,L1 ,L5 ,L4 ,H3 ,H2 ,H1 ,W ,L4 ,L5 ,H1 ,H2 ,H3 ,H4 ,L5 ,L3 ,L5 ,L2 ,L3 ,L1 ,H1 ,H2 ,H3 ,H4 ,L5 ,L4 ,L1 ,L5 ,L4 ,L1 ,L2 ,H1 ,H2 ,H3 ,H4 ,L5 ,L3 ,L4 ,L1 ,L5 ,L4 ,H1 ,H2 ,H3 ,H4 ,L3 ,L4 ,L1 ,L5 ,L4 ,L1 ,L2 ,H2 ,H3 ,H4 ,L2 ,L3 ,L4 ,L1 ,H1 ,H2 ,H3 ,H4 ,L3 ,L4 ,H1 ,H2 ,H3 ,H4 ,L2 ,L5 ,H2 ,H1 ,L2 ,L5 ,L3 ,L2}},</v>
      </c>
    </row>
    <row r="14" spans="1:15">
      <c r="A14" s="84">
        <v>11</v>
      </c>
      <c r="B14" s="1" t="str">
        <f>IF(BG_Reel!U15&lt;&gt;"",BG_Reel!U15,"")&amp;IF(B15="",""," ,")</f>
        <v>H1 ,</v>
      </c>
      <c r="C14" s="1" t="str">
        <f>IF(BG_Reel!V15&lt;&gt;"",BG_Reel!V15,"")&amp;IF(C15="",""," ,")</f>
        <v>H2 ,</v>
      </c>
      <c r="D14" s="1" t="str">
        <f>IF(BG_Reel!W15&lt;&gt;"",BG_Reel!W15,"")&amp;IF(D15="",""," ,")</f>
        <v>H4 ,</v>
      </c>
      <c r="E14" s="1" t="str">
        <f>IF(BG_Reel!X15&lt;&gt;"",BG_Reel!X15,"")&amp;IF(E15="",""," ,")</f>
        <v>H2 ,</v>
      </c>
      <c r="F14" s="142" t="str">
        <f>IF(BG_Reel!Y15&lt;&gt;"",BG_Reel!Y15,"")&amp;IF(F15="",""," ,")</f>
        <v>H1 ,</v>
      </c>
      <c r="H14" s="84">
        <v>11</v>
      </c>
      <c r="I14" s="1" t="str">
        <f>IF(FG_Reel!J15&lt;&gt;"",FG_Reel!J15,"")&amp;IF(I15="",""," ,")</f>
        <v>H2 ,</v>
      </c>
      <c r="J14" s="1" t="str">
        <f>IF(FG_Reel!K15&lt;&gt;"",FG_Reel!K15,"")&amp;IF(J15="",""," ,")</f>
        <v>H2 ,</v>
      </c>
      <c r="K14" s="1" t="str">
        <f>IF(FG_Reel!L15&lt;&gt;"",FG_Reel!L15,"")&amp;IF(K15="",""," ,")</f>
        <v>H2 ,</v>
      </c>
      <c r="L14" s="1" t="str">
        <f>IF(FG_Reel!M15&lt;&gt;"",FG_Reel!M15,"")&amp;IF(L15="",""," ,")</f>
        <v>H2 ,</v>
      </c>
      <c r="M14" s="142" t="str">
        <f>IF(FG_Reel!N15&lt;&gt;"",FG_Reel!N15,"")&amp;IF(M15="",""," ,")</f>
        <v>H2 ,</v>
      </c>
    </row>
    <row r="15" spans="1:15">
      <c r="A15" s="84">
        <v>12</v>
      </c>
      <c r="B15" s="1" t="str">
        <f>IF(BG_Reel!U16&lt;&gt;"",BG_Reel!U16,"")&amp;IF(B16="",""," ,")</f>
        <v>H1 ,</v>
      </c>
      <c r="C15" s="1" t="str">
        <f>IF(BG_Reel!V16&lt;&gt;"",BG_Reel!V16,"")&amp;IF(C16="",""," ,")</f>
        <v>H2 ,</v>
      </c>
      <c r="D15" s="1" t="str">
        <f>IF(BG_Reel!W16&lt;&gt;"",BG_Reel!W16,"")&amp;IF(D16="",""," ,")</f>
        <v>H4 ,</v>
      </c>
      <c r="E15" s="1" t="str">
        <f>IF(BG_Reel!X16&lt;&gt;"",BG_Reel!X16,"")&amp;IF(E16="",""," ,")</f>
        <v>H2 ,</v>
      </c>
      <c r="F15" s="142" t="str">
        <f>IF(BG_Reel!Y16&lt;&gt;"",BG_Reel!Y16,"")&amp;IF(F16="",""," ,")</f>
        <v>H1 ,</v>
      </c>
      <c r="H15" s="84">
        <v>12</v>
      </c>
      <c r="I15" s="1" t="str">
        <f>IF(FG_Reel!J16&lt;&gt;"",FG_Reel!J16,"")&amp;IF(I16="",""," ,")</f>
        <v>H3 ,</v>
      </c>
      <c r="J15" s="1" t="str">
        <f>IF(FG_Reel!K16&lt;&gt;"",FG_Reel!K16,"")&amp;IF(J16="",""," ,")</f>
        <v>H3 ,</v>
      </c>
      <c r="K15" s="1" t="str">
        <f>IF(FG_Reel!L16&lt;&gt;"",FG_Reel!L16,"")&amp;IF(K16="",""," ,")</f>
        <v>H3 ,</v>
      </c>
      <c r="L15" s="1" t="str">
        <f>IF(FG_Reel!M16&lt;&gt;"",FG_Reel!M16,"")&amp;IF(L16="",""," ,")</f>
        <v>H3 ,</v>
      </c>
      <c r="M15" s="142" t="str">
        <f>IF(FG_Reel!N16&lt;&gt;"",FG_Reel!N16,"")&amp;IF(M16="",""," ,")</f>
        <v>H3 ,</v>
      </c>
    </row>
    <row r="16" spans="1:15">
      <c r="A16" s="84">
        <v>13</v>
      </c>
      <c r="B16" s="1" t="str">
        <f>IF(BG_Reel!U17&lt;&gt;"",BG_Reel!U17,"")&amp;IF(B17="",""," ,")</f>
        <v>H2 ,</v>
      </c>
      <c r="C16" s="1" t="str">
        <f>IF(BG_Reel!V17&lt;&gt;"",BG_Reel!V17,"")&amp;IF(C17="",""," ,")</f>
        <v>H4 ,</v>
      </c>
      <c r="D16" s="1" t="str">
        <f>IF(BG_Reel!W17&lt;&gt;"",BG_Reel!W17,"")&amp;IF(D17="",""," ,")</f>
        <v>H3 ,</v>
      </c>
      <c r="E16" s="1" t="str">
        <f>IF(BG_Reel!X17&lt;&gt;"",BG_Reel!X17,"")&amp;IF(E17="",""," ,")</f>
        <v>H4 ,</v>
      </c>
      <c r="F16" s="142" t="str">
        <f>IF(BG_Reel!Y17&lt;&gt;"",BG_Reel!Y17,"")&amp;IF(F17="",""," ,")</f>
        <v>H2 ,</v>
      </c>
      <c r="H16" s="84">
        <v>13</v>
      </c>
      <c r="I16" s="1" t="str">
        <f>IF(FG_Reel!J17&lt;&gt;"",FG_Reel!J17,"")&amp;IF(I17="",""," ,")</f>
        <v>W ,</v>
      </c>
      <c r="J16" s="1" t="str">
        <f>IF(FG_Reel!K17&lt;&gt;"",FG_Reel!K17,"")&amp;IF(J17="",""," ,")</f>
        <v>W ,</v>
      </c>
      <c r="K16" s="1" t="str">
        <f>IF(FG_Reel!L17&lt;&gt;"",FG_Reel!L17,"")&amp;IF(K17="",""," ,")</f>
        <v>W ,</v>
      </c>
      <c r="L16" s="1" t="str">
        <f>IF(FG_Reel!M17&lt;&gt;"",FG_Reel!M17,"")&amp;IF(L17="",""," ,")</f>
        <v>W ,</v>
      </c>
      <c r="M16" s="142" t="str">
        <f>IF(FG_Reel!N17&lt;&gt;"",FG_Reel!N17,"")&amp;IF(M17="",""," ,")</f>
        <v>W ,</v>
      </c>
    </row>
    <row r="17" spans="1:13">
      <c r="A17" s="84">
        <v>14</v>
      </c>
      <c r="B17" s="1" t="str">
        <f>IF(BG_Reel!U18&lt;&gt;"",BG_Reel!U18,"")&amp;IF(B18="",""," ,")</f>
        <v>H2 ,</v>
      </c>
      <c r="C17" s="1" t="str">
        <f>IF(BG_Reel!V18&lt;&gt;"",BG_Reel!V18,"")&amp;IF(C18="",""," ,")</f>
        <v>H4 ,</v>
      </c>
      <c r="D17" s="1" t="str">
        <f>IF(BG_Reel!W18&lt;&gt;"",BG_Reel!W18,"")&amp;IF(D18="",""," ,")</f>
        <v>H3 ,</v>
      </c>
      <c r="E17" s="1" t="str">
        <f>IF(BG_Reel!X18&lt;&gt;"",BG_Reel!X18,"")&amp;IF(E18="",""," ,")</f>
        <v>H4 ,</v>
      </c>
      <c r="F17" s="142" t="str">
        <f>IF(BG_Reel!Y18&lt;&gt;"",BG_Reel!Y18,"")&amp;IF(F18="",""," ,")</f>
        <v>H2 ,</v>
      </c>
      <c r="H17" s="84">
        <v>14</v>
      </c>
      <c r="I17" s="1" t="str">
        <f>IF(FG_Reel!J18&lt;&gt;"",FG_Reel!J18,"")&amp;IF(I18="",""," ,")</f>
        <v>L5 ,</v>
      </c>
      <c r="J17" s="1" t="str">
        <f>IF(FG_Reel!K18&lt;&gt;"",FG_Reel!K18,"")&amp;IF(J18="",""," ,")</f>
        <v>L5 ,</v>
      </c>
      <c r="K17" s="1" t="str">
        <f>IF(FG_Reel!L18&lt;&gt;"",FG_Reel!L18,"")&amp;IF(K18="",""," ,")</f>
        <v>L5 ,</v>
      </c>
      <c r="L17" s="1" t="str">
        <f>IF(FG_Reel!M18&lt;&gt;"",FG_Reel!M18,"")&amp;IF(L18="",""," ,")</f>
        <v>L5 ,</v>
      </c>
      <c r="M17" s="142" t="str">
        <f>IF(FG_Reel!N18&lt;&gt;"",FG_Reel!N18,"")&amp;IF(M18="",""," ,")</f>
        <v>L5 ,</v>
      </c>
    </row>
    <row r="18" spans="1:13">
      <c r="A18" s="84">
        <v>15</v>
      </c>
      <c r="B18" s="1" t="str">
        <f>IF(BG_Reel!U19&lt;&gt;"",BG_Reel!U19,"")&amp;IF(B19="",""," ,")</f>
        <v>SC ,</v>
      </c>
      <c r="C18" s="1" t="str">
        <f>IF(BG_Reel!V19&lt;&gt;"",BG_Reel!V19,"")&amp;IF(C19="",""," ,")</f>
        <v>SC ,</v>
      </c>
      <c r="D18" s="1" t="str">
        <f>IF(BG_Reel!W19&lt;&gt;"",BG_Reel!W19,"")&amp;IF(D19="",""," ,")</f>
        <v>SC ,</v>
      </c>
      <c r="E18" s="1" t="str">
        <f>IF(BG_Reel!X19&lt;&gt;"",BG_Reel!X19,"")&amp;IF(E19="",""," ,")</f>
        <v>SC ,</v>
      </c>
      <c r="F18" s="142" t="str">
        <f>IF(BG_Reel!Y19&lt;&gt;"",BG_Reel!Y19,"")&amp;IF(F19="",""," ,")</f>
        <v>SC ,</v>
      </c>
      <c r="H18" s="84">
        <v>15</v>
      </c>
      <c r="I18" s="1" t="str">
        <f>IF(FG_Reel!J19&lt;&gt;"",FG_Reel!J19,"")&amp;IF(I19="",""," ,")</f>
        <v>L1 ,</v>
      </c>
      <c r="J18" s="1" t="str">
        <f>IF(FG_Reel!K19&lt;&gt;"",FG_Reel!K19,"")&amp;IF(J19="",""," ,")</f>
        <v>L1 ,</v>
      </c>
      <c r="K18" s="1" t="str">
        <f>IF(FG_Reel!L19&lt;&gt;"",FG_Reel!L19,"")&amp;IF(K19="",""," ,")</f>
        <v>L1 ,</v>
      </c>
      <c r="L18" s="1" t="str">
        <f>IF(FG_Reel!M19&lt;&gt;"",FG_Reel!M19,"")&amp;IF(L19="",""," ,")</f>
        <v>L1 ,</v>
      </c>
      <c r="M18" s="142" t="str">
        <f>IF(FG_Reel!N19&lt;&gt;"",FG_Reel!N19,"")&amp;IF(M19="",""," ,")</f>
        <v>L1 ,</v>
      </c>
    </row>
    <row r="19" spans="1:13">
      <c r="A19" s="84">
        <v>16</v>
      </c>
      <c r="B19" s="1" t="str">
        <f>IF(BG_Reel!U20&lt;&gt;"",BG_Reel!U20,"")&amp;IF(B20="",""," ,")</f>
        <v>L4 ,</v>
      </c>
      <c r="C19" s="1" t="str">
        <f>IF(BG_Reel!V20&lt;&gt;"",BG_Reel!V20,"")&amp;IF(C20="",""," ,")</f>
        <v>L4 ,</v>
      </c>
      <c r="D19" s="1" t="str">
        <f>IF(BG_Reel!W20&lt;&gt;"",BG_Reel!W20,"")&amp;IF(D20="",""," ,")</f>
        <v>L4 ,</v>
      </c>
      <c r="E19" s="1" t="str">
        <f>IF(BG_Reel!X20&lt;&gt;"",BG_Reel!X20,"")&amp;IF(E20="",""," ,")</f>
        <v>L4 ,</v>
      </c>
      <c r="F19" s="142" t="str">
        <f>IF(BG_Reel!Y20&lt;&gt;"",BG_Reel!Y20,"")&amp;IF(F20="",""," ,")</f>
        <v>L4 ,</v>
      </c>
      <c r="H19" s="84">
        <v>16</v>
      </c>
      <c r="I19" s="1" t="str">
        <f>IF(FG_Reel!J20&lt;&gt;"",FG_Reel!J20,"")&amp;IF(I20="",""," ,")</f>
        <v>L2 ,</v>
      </c>
      <c r="J19" s="1" t="str">
        <f>IF(FG_Reel!K20&lt;&gt;"",FG_Reel!K20,"")&amp;IF(J20="",""," ,")</f>
        <v>L2 ,</v>
      </c>
      <c r="K19" s="1" t="str">
        <f>IF(FG_Reel!L20&lt;&gt;"",FG_Reel!L20,"")&amp;IF(K20="",""," ,")</f>
        <v>L2 ,</v>
      </c>
      <c r="L19" s="1" t="str">
        <f>IF(FG_Reel!M20&lt;&gt;"",FG_Reel!M20,"")&amp;IF(L20="",""," ,")</f>
        <v>L2 ,</v>
      </c>
      <c r="M19" s="142" t="str">
        <f>IF(FG_Reel!N20&lt;&gt;"",FG_Reel!N20,"")&amp;IF(M20="",""," ,")</f>
        <v>L2 ,</v>
      </c>
    </row>
    <row r="20" spans="1:13">
      <c r="A20" s="84">
        <v>17</v>
      </c>
      <c r="B20" s="1" t="str">
        <f>IF(BG_Reel!U21&lt;&gt;"",BG_Reel!U21,"")&amp;IF(B21="",""," ,")</f>
        <v>L4 ,</v>
      </c>
      <c r="C20" s="1" t="str">
        <f>IF(BG_Reel!V21&lt;&gt;"",BG_Reel!V21,"")&amp;IF(C21="",""," ,")</f>
        <v>L4 ,</v>
      </c>
      <c r="D20" s="1" t="str">
        <f>IF(BG_Reel!W21&lt;&gt;"",BG_Reel!W21,"")&amp;IF(D21="",""," ,")</f>
        <v>L4 ,</v>
      </c>
      <c r="E20" s="1" t="str">
        <f>IF(BG_Reel!X21&lt;&gt;"",BG_Reel!X21,"")&amp;IF(E21="",""," ,")</f>
        <v>L4 ,</v>
      </c>
      <c r="F20" s="142" t="str">
        <f>IF(BG_Reel!Y21&lt;&gt;"",BG_Reel!Y21,"")&amp;IF(F21="",""," ,")</f>
        <v>L4 ,</v>
      </c>
      <c r="H20" s="84">
        <v>17</v>
      </c>
      <c r="I20" s="1" t="str">
        <f>IF(FG_Reel!J21&lt;&gt;"",FG_Reel!J21,"")&amp;IF(I21="",""," ,")</f>
        <v>L3 ,</v>
      </c>
      <c r="J20" s="1" t="str">
        <f>IF(FG_Reel!K21&lt;&gt;"",FG_Reel!K21,"")&amp;IF(J21="",""," ,")</f>
        <v>L3 ,</v>
      </c>
      <c r="K20" s="1" t="str">
        <f>IF(FG_Reel!L21&lt;&gt;"",FG_Reel!L21,"")&amp;IF(K21="",""," ,")</f>
        <v>L3 ,</v>
      </c>
      <c r="L20" s="1" t="str">
        <f>IF(FG_Reel!M21&lt;&gt;"",FG_Reel!M21,"")&amp;IF(L21="",""," ,")</f>
        <v>L3 ,</v>
      </c>
      <c r="M20" s="142" t="str">
        <f>IF(FG_Reel!N21&lt;&gt;"",FG_Reel!N21,"")&amp;IF(M21="",""," ,")</f>
        <v>L3 ,</v>
      </c>
    </row>
    <row r="21" spans="1:13">
      <c r="A21" s="84">
        <v>18</v>
      </c>
      <c r="B21" s="1" t="str">
        <f>IF(BG_Reel!U22&lt;&gt;"",BG_Reel!U22,"")&amp;IF(B22="",""," ,")</f>
        <v>L5 ,</v>
      </c>
      <c r="C21" s="1" t="str">
        <f>IF(BG_Reel!V22&lt;&gt;"",BG_Reel!V22,"")&amp;IF(C22="",""," ,")</f>
        <v>L5 ,</v>
      </c>
      <c r="D21" s="1" t="str">
        <f>IF(BG_Reel!W22&lt;&gt;"",BG_Reel!W22,"")&amp;IF(D22="",""," ,")</f>
        <v>L5 ,</v>
      </c>
      <c r="E21" s="1" t="str">
        <f>IF(BG_Reel!X22&lt;&gt;"",BG_Reel!X22,"")&amp;IF(E22="",""," ,")</f>
        <v>L5 ,</v>
      </c>
      <c r="F21" s="142" t="str">
        <f>IF(BG_Reel!Y22&lt;&gt;"",BG_Reel!Y22,"")&amp;IF(F22="",""," ,")</f>
        <v>L5 ,</v>
      </c>
      <c r="H21" s="84">
        <v>18</v>
      </c>
      <c r="I21" s="1" t="str">
        <f>IF(FG_Reel!J22&lt;&gt;"",FG_Reel!J22,"")&amp;IF(I22="",""," ,")</f>
        <v>L4 ,</v>
      </c>
      <c r="J21" s="1" t="str">
        <f>IF(FG_Reel!K22&lt;&gt;"",FG_Reel!K22,"")&amp;IF(J22="",""," ,")</f>
        <v>L4 ,</v>
      </c>
      <c r="K21" s="1" t="str">
        <f>IF(FG_Reel!L22&lt;&gt;"",FG_Reel!L22,"")&amp;IF(K22="",""," ,")</f>
        <v>L4 ,</v>
      </c>
      <c r="L21" s="1" t="str">
        <f>IF(FG_Reel!M22&lt;&gt;"",FG_Reel!M22,"")&amp;IF(L22="",""," ,")</f>
        <v>L4 ,</v>
      </c>
      <c r="M21" s="142" t="str">
        <f>IF(FG_Reel!N22&lt;&gt;"",FG_Reel!N22,"")&amp;IF(M22="",""," ,")</f>
        <v>L4 ,</v>
      </c>
    </row>
    <row r="22" spans="1:13">
      <c r="A22" s="84">
        <v>19</v>
      </c>
      <c r="B22" s="1" t="str">
        <f>IF(BG_Reel!U23&lt;&gt;"",BG_Reel!U23,"")&amp;IF(B23="",""," ,")</f>
        <v>L5 ,</v>
      </c>
      <c r="C22" s="1" t="str">
        <f>IF(BG_Reel!V23&lt;&gt;"",BG_Reel!V23,"")&amp;IF(C23="",""," ,")</f>
        <v>L5 ,</v>
      </c>
      <c r="D22" s="1" t="str">
        <f>IF(BG_Reel!W23&lt;&gt;"",BG_Reel!W23,"")&amp;IF(D23="",""," ,")</f>
        <v>L5 ,</v>
      </c>
      <c r="E22" s="1" t="str">
        <f>IF(BG_Reel!X23&lt;&gt;"",BG_Reel!X23,"")&amp;IF(E23="",""," ,")</f>
        <v>L5 ,</v>
      </c>
      <c r="F22" s="142" t="str">
        <f>IF(BG_Reel!Y23&lt;&gt;"",BG_Reel!Y23,"")&amp;IF(F23="",""," ,")</f>
        <v>L5 ,</v>
      </c>
      <c r="H22" s="84">
        <v>19</v>
      </c>
      <c r="I22" s="1" t="str">
        <f>IF(FG_Reel!J23&lt;&gt;"",FG_Reel!J23,"")&amp;IF(I23="",""," ,")</f>
        <v>L5 ,</v>
      </c>
      <c r="J22" s="1" t="str">
        <f>IF(FG_Reel!K23&lt;&gt;"",FG_Reel!K23,"")&amp;IF(J23="",""," ,")</f>
        <v>L5 ,</v>
      </c>
      <c r="K22" s="1" t="str">
        <f>IF(FG_Reel!L23&lt;&gt;"",FG_Reel!L23,"")&amp;IF(K23="",""," ,")</f>
        <v>L5 ,</v>
      </c>
      <c r="L22" s="1" t="str">
        <f>IF(FG_Reel!M23&lt;&gt;"",FG_Reel!M23,"")&amp;IF(L23="",""," ,")</f>
        <v>L5 ,</v>
      </c>
      <c r="M22" s="142" t="str">
        <f>IF(FG_Reel!N23&lt;&gt;"",FG_Reel!N23,"")&amp;IF(M23="",""," ,")</f>
        <v>L5 ,</v>
      </c>
    </row>
    <row r="23" spans="1:13">
      <c r="A23" s="84">
        <v>20</v>
      </c>
      <c r="B23" s="1" t="str">
        <f>IF(BG_Reel!U24&lt;&gt;"",BG_Reel!U24,"")&amp;IF(B24="",""," ,")</f>
        <v>H2 ,</v>
      </c>
      <c r="C23" s="1" t="str">
        <f>IF(BG_Reel!V24&lt;&gt;"",BG_Reel!V24,"")&amp;IF(C24="",""," ,")</f>
        <v>H2 ,</v>
      </c>
      <c r="D23" s="1" t="str">
        <f>IF(BG_Reel!W24&lt;&gt;"",BG_Reel!W24,"")&amp;IF(D24="",""," ,")</f>
        <v>H3 ,</v>
      </c>
      <c r="E23" s="1" t="str">
        <f>IF(BG_Reel!X24&lt;&gt;"",BG_Reel!X24,"")&amp;IF(E24="",""," ,")</f>
        <v>H4 ,</v>
      </c>
      <c r="F23" s="142" t="str">
        <f>IF(BG_Reel!Y24&lt;&gt;"",BG_Reel!Y24,"")&amp;IF(F24="",""," ,")</f>
        <v>H2 ,</v>
      </c>
      <c r="H23" s="84">
        <v>20</v>
      </c>
      <c r="I23" s="1" t="str">
        <f>IF(FG_Reel!J24&lt;&gt;"",FG_Reel!J24,"")&amp;IF(I24="",""," ,")</f>
        <v>H4 ,</v>
      </c>
      <c r="J23" s="1" t="str">
        <f>IF(FG_Reel!K24&lt;&gt;"",FG_Reel!K24,"")&amp;IF(J24="",""," ,")</f>
        <v>H4 ,</v>
      </c>
      <c r="K23" s="1" t="str">
        <f>IF(FG_Reel!L24&lt;&gt;"",FG_Reel!L24,"")&amp;IF(K24="",""," ,")</f>
        <v>H4 ,</v>
      </c>
      <c r="L23" s="1" t="str">
        <f>IF(FG_Reel!M24&lt;&gt;"",FG_Reel!M24,"")&amp;IF(L24="",""," ,")</f>
        <v>H4 ,</v>
      </c>
      <c r="M23" s="142" t="str">
        <f>IF(FG_Reel!N24&lt;&gt;"",FG_Reel!N24,"")&amp;IF(M24="",""," ,")</f>
        <v>H4 ,</v>
      </c>
    </row>
    <row r="24" spans="1:13">
      <c r="A24" s="84">
        <v>21</v>
      </c>
      <c r="B24" s="1" t="str">
        <f>IF(BG_Reel!U25&lt;&gt;"",BG_Reel!U25,"")&amp;IF(B25="",""," ,")</f>
        <v>H2 ,</v>
      </c>
      <c r="C24" s="1" t="str">
        <f>IF(BG_Reel!V25&lt;&gt;"",BG_Reel!V25,"")&amp;IF(C25="",""," ,")</f>
        <v>H2 ,</v>
      </c>
      <c r="D24" s="1" t="str">
        <f>IF(BG_Reel!W25&lt;&gt;"",BG_Reel!W25,"")&amp;IF(D25="",""," ,")</f>
        <v>H3 ,</v>
      </c>
      <c r="E24" s="1" t="str">
        <f>IF(BG_Reel!X25&lt;&gt;"",BG_Reel!X25,"")&amp;IF(E25="",""," ,")</f>
        <v>H4 ,</v>
      </c>
      <c r="F24" s="142" t="str">
        <f>IF(BG_Reel!Y25&lt;&gt;"",BG_Reel!Y25,"")&amp;IF(F25="",""," ,")</f>
        <v>H2 ,</v>
      </c>
      <c r="H24" s="84">
        <v>21</v>
      </c>
      <c r="I24" s="1" t="str">
        <f>IF(FG_Reel!J25&lt;&gt;"",FG_Reel!J25,"")&amp;IF(I25="",""," ,")</f>
        <v>H3 ,</v>
      </c>
      <c r="J24" s="1" t="str">
        <f>IF(FG_Reel!K25&lt;&gt;"",FG_Reel!K25,"")&amp;IF(J25="",""," ,")</f>
        <v>H3 ,</v>
      </c>
      <c r="K24" s="1" t="str">
        <f>IF(FG_Reel!L25&lt;&gt;"",FG_Reel!L25,"")&amp;IF(K25="",""," ,")</f>
        <v>H3 ,</v>
      </c>
      <c r="L24" s="1" t="str">
        <f>IF(FG_Reel!M25&lt;&gt;"",FG_Reel!M25,"")&amp;IF(L25="",""," ,")</f>
        <v>H3 ,</v>
      </c>
      <c r="M24" s="142" t="str">
        <f>IF(FG_Reel!N25&lt;&gt;"",FG_Reel!N25,"")&amp;IF(M25="",""," ,")</f>
        <v>H3 ,</v>
      </c>
    </row>
    <row r="25" spans="1:13">
      <c r="A25" s="84">
        <v>22</v>
      </c>
      <c r="B25" s="1" t="str">
        <f>IF(BG_Reel!U26&lt;&gt;"",BG_Reel!U26,"")&amp;IF(B26="",""," ,")</f>
        <v>H4 ,</v>
      </c>
      <c r="C25" s="1" t="str">
        <f>IF(BG_Reel!V26&lt;&gt;"",BG_Reel!V26,"")&amp;IF(C26="",""," ,")</f>
        <v>H4 ,</v>
      </c>
      <c r="D25" s="1" t="str">
        <f>IF(BG_Reel!W26&lt;&gt;"",BG_Reel!W26,"")&amp;IF(D26="",""," ,")</f>
        <v>H1 ,</v>
      </c>
      <c r="E25" s="1" t="str">
        <f>IF(BG_Reel!X26&lt;&gt;"",BG_Reel!X26,"")&amp;IF(E26="",""," ,")</f>
        <v>H3 ,</v>
      </c>
      <c r="F25" s="142" t="str">
        <f>IF(BG_Reel!Y26&lt;&gt;"",BG_Reel!Y26,"")&amp;IF(F26="",""," ,")</f>
        <v>H1 ,</v>
      </c>
      <c r="H25" s="84">
        <v>22</v>
      </c>
      <c r="I25" s="1" t="str">
        <f>IF(FG_Reel!J26&lt;&gt;"",FG_Reel!J26,"")&amp;IF(I26="",""," ,")</f>
        <v>H2 ,</v>
      </c>
      <c r="J25" s="1" t="str">
        <f>IF(FG_Reel!K26&lt;&gt;"",FG_Reel!K26,"")&amp;IF(J26="",""," ,")</f>
        <v>H2 ,</v>
      </c>
      <c r="K25" s="1" t="str">
        <f>IF(FG_Reel!L26&lt;&gt;"",FG_Reel!L26,"")&amp;IF(K26="",""," ,")</f>
        <v>H2 ,</v>
      </c>
      <c r="L25" s="1" t="str">
        <f>IF(FG_Reel!M26&lt;&gt;"",FG_Reel!M26,"")&amp;IF(L26="",""," ,")</f>
        <v>H2 ,</v>
      </c>
      <c r="M25" s="142" t="str">
        <f>IF(FG_Reel!N26&lt;&gt;"",FG_Reel!N26,"")&amp;IF(M26="",""," ,")</f>
        <v>H2 ,</v>
      </c>
    </row>
    <row r="26" spans="1:13">
      <c r="A26" s="84">
        <v>23</v>
      </c>
      <c r="B26" s="1" t="str">
        <f>IF(BG_Reel!U27&lt;&gt;"",BG_Reel!U27,"")&amp;IF(B27="",""," ,")</f>
        <v>H4 ,</v>
      </c>
      <c r="C26" s="1" t="str">
        <f>IF(BG_Reel!V27&lt;&gt;"",BG_Reel!V27,"")&amp;IF(C27="",""," ,")</f>
        <v>H4 ,</v>
      </c>
      <c r="D26" s="1" t="str">
        <f>IF(BG_Reel!W27&lt;&gt;"",BG_Reel!W27,"")&amp;IF(D27="",""," ,")</f>
        <v>H1 ,</v>
      </c>
      <c r="E26" s="1" t="str">
        <f>IF(BG_Reel!X27&lt;&gt;"",BG_Reel!X27,"")&amp;IF(E27="",""," ,")</f>
        <v>H3 ,</v>
      </c>
      <c r="F26" s="142" t="str">
        <f>IF(BG_Reel!Y27&lt;&gt;"",BG_Reel!Y27,"")&amp;IF(F27="",""," ,")</f>
        <v>H1 ,</v>
      </c>
      <c r="H26" s="84">
        <v>23</v>
      </c>
      <c r="I26" s="1" t="str">
        <f>IF(FG_Reel!J27&lt;&gt;"",FG_Reel!J27,"")&amp;IF(I27="",""," ,")</f>
        <v>SC ,</v>
      </c>
      <c r="J26" s="1" t="str">
        <f>IF(FG_Reel!K27&lt;&gt;"",FG_Reel!K27,"")&amp;IF(J27="",""," ,")</f>
        <v>SC ,</v>
      </c>
      <c r="K26" s="1" t="str">
        <f>IF(FG_Reel!L27&lt;&gt;"",FG_Reel!L27,"")&amp;IF(K27="",""," ,")</f>
        <v>SC ,</v>
      </c>
      <c r="L26" s="1" t="str">
        <f>IF(FG_Reel!M27&lt;&gt;"",FG_Reel!M27,"")&amp;IF(L27="",""," ,")</f>
        <v>SC ,</v>
      </c>
      <c r="M26" s="142" t="str">
        <f>IF(FG_Reel!N27&lt;&gt;"",FG_Reel!N27,"")&amp;IF(M27="",""," ,")</f>
        <v>SC ,</v>
      </c>
    </row>
    <row r="27" spans="1:13">
      <c r="A27" s="84">
        <v>24</v>
      </c>
      <c r="B27" s="1" t="str">
        <f>IF(BG_Reel!U28&lt;&gt;"",BG_Reel!U28,"")&amp;IF(B28="",""," ,")</f>
        <v>SC ,</v>
      </c>
      <c r="C27" s="1" t="str">
        <f>IF(BG_Reel!V28&lt;&gt;"",BG_Reel!V28,"")&amp;IF(C28="",""," ,")</f>
        <v>SC ,</v>
      </c>
      <c r="D27" s="1" t="str">
        <f>IF(BG_Reel!W28&lt;&gt;"",BG_Reel!W28,"")&amp;IF(D28="",""," ,")</f>
        <v>SC ,</v>
      </c>
      <c r="E27" s="1" t="str">
        <f>IF(BG_Reel!X28&lt;&gt;"",BG_Reel!X28,"")&amp;IF(E28="",""," ,")</f>
        <v>SC ,</v>
      </c>
      <c r="F27" s="142" t="str">
        <f>IF(BG_Reel!Y28&lt;&gt;"",BG_Reel!Y28,"")&amp;IF(F28="",""," ,")</f>
        <v>SC ,</v>
      </c>
      <c r="H27" s="84">
        <v>24</v>
      </c>
      <c r="I27" s="1" t="str">
        <f>IF(FG_Reel!J28&lt;&gt;"",FG_Reel!J28,"")&amp;IF(I28="",""," ,")</f>
        <v>L2 ,</v>
      </c>
      <c r="J27" s="1" t="str">
        <f>IF(FG_Reel!K28&lt;&gt;"",FG_Reel!K28,"")&amp;IF(J28="",""," ,")</f>
        <v>L2 ,</v>
      </c>
      <c r="K27" s="1" t="str">
        <f>IF(FG_Reel!L28&lt;&gt;"",FG_Reel!L28,"")&amp;IF(K28="",""," ,")</f>
        <v>L2 ,</v>
      </c>
      <c r="L27" s="1" t="str">
        <f>IF(FG_Reel!M28&lt;&gt;"",FG_Reel!M28,"")&amp;IF(L28="",""," ,")</f>
        <v>L2 ,</v>
      </c>
      <c r="M27" s="142" t="str">
        <f>IF(FG_Reel!N28&lt;&gt;"",FG_Reel!N28,"")&amp;IF(M28="",""," ,")</f>
        <v>L2 ,</v>
      </c>
    </row>
    <row r="28" spans="1:13">
      <c r="A28" s="84">
        <v>25</v>
      </c>
      <c r="B28" s="1" t="str">
        <f>IF(BG_Reel!U29&lt;&gt;"",BG_Reel!U29,"")&amp;IF(B29="",""," ,")</f>
        <v>L2 ,</v>
      </c>
      <c r="C28" s="1" t="str">
        <f>IF(BG_Reel!V29&lt;&gt;"",BG_Reel!V29,"")&amp;IF(C29="",""," ,")</f>
        <v>L2 ,</v>
      </c>
      <c r="D28" s="1" t="str">
        <f>IF(BG_Reel!W29&lt;&gt;"",BG_Reel!W29,"")&amp;IF(D29="",""," ,")</f>
        <v>L2 ,</v>
      </c>
      <c r="E28" s="1" t="str">
        <f>IF(BG_Reel!X29&lt;&gt;"",BG_Reel!X29,"")&amp;IF(E29="",""," ,")</f>
        <v>L2 ,</v>
      </c>
      <c r="F28" s="142" t="str">
        <f>IF(BG_Reel!Y29&lt;&gt;"",BG_Reel!Y29,"")&amp;IF(F29="",""," ,")</f>
        <v>L2 ,</v>
      </c>
      <c r="H28" s="84">
        <v>25</v>
      </c>
      <c r="I28" s="1" t="str">
        <f>IF(FG_Reel!J29&lt;&gt;"",FG_Reel!J29,"")&amp;IF(I29="",""," ,")</f>
        <v>L3 ,</v>
      </c>
      <c r="J28" s="1" t="str">
        <f>IF(FG_Reel!K29&lt;&gt;"",FG_Reel!K29,"")&amp;IF(J29="",""," ,")</f>
        <v>L3 ,</v>
      </c>
      <c r="K28" s="1" t="str">
        <f>IF(FG_Reel!L29&lt;&gt;"",FG_Reel!L29,"")&amp;IF(K29="",""," ,")</f>
        <v>L3 ,</v>
      </c>
      <c r="L28" s="1" t="str">
        <f>IF(FG_Reel!M29&lt;&gt;"",FG_Reel!M29,"")&amp;IF(L29="",""," ,")</f>
        <v>L3 ,</v>
      </c>
      <c r="M28" s="142" t="str">
        <f>IF(FG_Reel!N29&lt;&gt;"",FG_Reel!N29,"")&amp;IF(M29="",""," ,")</f>
        <v>L3 ,</v>
      </c>
    </row>
    <row r="29" spans="1:13">
      <c r="A29" s="84">
        <v>26</v>
      </c>
      <c r="B29" s="1" t="str">
        <f>IF(BG_Reel!U30&lt;&gt;"",BG_Reel!U30,"")&amp;IF(B30="",""," ,")</f>
        <v>L2 ,</v>
      </c>
      <c r="C29" s="1" t="str">
        <f>IF(BG_Reel!V30&lt;&gt;"",BG_Reel!V30,"")&amp;IF(C30="",""," ,")</f>
        <v>L2 ,</v>
      </c>
      <c r="D29" s="1" t="str">
        <f>IF(BG_Reel!W30&lt;&gt;"",BG_Reel!W30,"")&amp;IF(D30="",""," ,")</f>
        <v>L2 ,</v>
      </c>
      <c r="E29" s="1" t="str">
        <f>IF(BG_Reel!X30&lt;&gt;"",BG_Reel!X30,"")&amp;IF(E30="",""," ,")</f>
        <v>L2 ,</v>
      </c>
      <c r="F29" s="142" t="str">
        <f>IF(BG_Reel!Y30&lt;&gt;"",BG_Reel!Y30,"")&amp;IF(F30="",""," ,")</f>
        <v>L2 ,</v>
      </c>
      <c r="H29" s="84">
        <v>26</v>
      </c>
      <c r="I29" s="1" t="str">
        <f>IF(FG_Reel!J30&lt;&gt;"",FG_Reel!J30,"")&amp;IF(I30="",""," ,")</f>
        <v>L1 ,</v>
      </c>
      <c r="J29" s="1" t="str">
        <f>IF(FG_Reel!K30&lt;&gt;"",FG_Reel!K30,"")&amp;IF(J30="",""," ,")</f>
        <v>L1 ,</v>
      </c>
      <c r="K29" s="1" t="str">
        <f>IF(FG_Reel!L30&lt;&gt;"",FG_Reel!L30,"")&amp;IF(K30="",""," ,")</f>
        <v>L1 ,</v>
      </c>
      <c r="L29" s="1" t="str">
        <f>IF(FG_Reel!M30&lt;&gt;"",FG_Reel!M30,"")&amp;IF(L30="",""," ,")</f>
        <v>L1 ,</v>
      </c>
      <c r="M29" s="142" t="str">
        <f>IF(FG_Reel!N30&lt;&gt;"",FG_Reel!N30,"")&amp;IF(M30="",""," ,")</f>
        <v>L1 ,</v>
      </c>
    </row>
    <row r="30" spans="1:13">
      <c r="A30" s="84">
        <v>27</v>
      </c>
      <c r="B30" s="1" t="str">
        <f>IF(BG_Reel!U31&lt;&gt;"",BG_Reel!U31,"")&amp;IF(B31="",""," ,")</f>
        <v>L5 ,</v>
      </c>
      <c r="C30" s="1" t="str">
        <f>IF(BG_Reel!V31&lt;&gt;"",BG_Reel!V31,"")&amp;IF(C31="",""," ,")</f>
        <v>L5 ,</v>
      </c>
      <c r="D30" s="1" t="str">
        <f>IF(BG_Reel!W31&lt;&gt;"",BG_Reel!W31,"")&amp;IF(D31="",""," ,")</f>
        <v>L5 ,</v>
      </c>
      <c r="E30" s="1" t="str">
        <f>IF(BG_Reel!X31&lt;&gt;"",BG_Reel!X31,"")&amp;IF(E31="",""," ,")</f>
        <v>L5 ,</v>
      </c>
      <c r="F30" s="142" t="str">
        <f>IF(BG_Reel!Y31&lt;&gt;"",BG_Reel!Y31,"")&amp;IF(F31="",""," ,")</f>
        <v>L5 ,</v>
      </c>
      <c r="H30" s="84">
        <v>27</v>
      </c>
      <c r="I30" s="1" t="str">
        <f>IF(FG_Reel!J31&lt;&gt;"",FG_Reel!J31,"")&amp;IF(I31="",""," ,")</f>
        <v>L5 ,</v>
      </c>
      <c r="J30" s="1" t="str">
        <f>IF(FG_Reel!K31&lt;&gt;"",FG_Reel!K31,"")&amp;IF(J31="",""," ,")</f>
        <v>L5 ,</v>
      </c>
      <c r="K30" s="1" t="str">
        <f>IF(FG_Reel!L31&lt;&gt;"",FG_Reel!L31,"")&amp;IF(K31="",""," ,")</f>
        <v>L5 ,</v>
      </c>
      <c r="L30" s="1" t="str">
        <f>IF(FG_Reel!M31&lt;&gt;"",FG_Reel!M31,"")&amp;IF(L31="",""," ,")</f>
        <v>L5 ,</v>
      </c>
      <c r="M30" s="142" t="str">
        <f>IF(FG_Reel!N31&lt;&gt;"",FG_Reel!N31,"")&amp;IF(M31="",""," ,")</f>
        <v>L5 ,</v>
      </c>
    </row>
    <row r="31" spans="1:13">
      <c r="A31" s="84">
        <v>28</v>
      </c>
      <c r="B31" s="1" t="str">
        <f>IF(BG_Reel!U32&lt;&gt;"",BG_Reel!U32,"")&amp;IF(B32="",""," ,")</f>
        <v>L5 ,</v>
      </c>
      <c r="C31" s="1" t="str">
        <f>IF(BG_Reel!V32&lt;&gt;"",BG_Reel!V32,"")&amp;IF(C32="",""," ,")</f>
        <v>L5 ,</v>
      </c>
      <c r="D31" s="1" t="str">
        <f>IF(BG_Reel!W32&lt;&gt;"",BG_Reel!W32,"")&amp;IF(D32="",""," ,")</f>
        <v>L5 ,</v>
      </c>
      <c r="E31" s="1" t="str">
        <f>IF(BG_Reel!X32&lt;&gt;"",BG_Reel!X32,"")&amp;IF(E32="",""," ,")</f>
        <v>L5 ,</v>
      </c>
      <c r="F31" s="142" t="str">
        <f>IF(BG_Reel!Y32&lt;&gt;"",BG_Reel!Y32,"")&amp;IF(F32="",""," ,")</f>
        <v>L5 ,</v>
      </c>
      <c r="H31" s="84">
        <v>28</v>
      </c>
      <c r="I31" s="1" t="str">
        <f>IF(FG_Reel!J32&lt;&gt;"",FG_Reel!J32,"")&amp;IF(I32="",""," ,")</f>
        <v>L4 ,</v>
      </c>
      <c r="J31" s="1" t="str">
        <f>IF(FG_Reel!K32&lt;&gt;"",FG_Reel!K32,"")&amp;IF(J32="",""," ,")</f>
        <v>L4 ,</v>
      </c>
      <c r="K31" s="1" t="str">
        <f>IF(FG_Reel!L32&lt;&gt;"",FG_Reel!L32,"")&amp;IF(K32="",""," ,")</f>
        <v>L4 ,</v>
      </c>
      <c r="L31" s="1" t="str">
        <f>IF(FG_Reel!M32&lt;&gt;"",FG_Reel!M32,"")&amp;IF(L32="",""," ,")</f>
        <v>L4 ,</v>
      </c>
      <c r="M31" s="142" t="str">
        <f>IF(FG_Reel!N32&lt;&gt;"",FG_Reel!N32,"")&amp;IF(M32="",""," ,")</f>
        <v>L4 ,</v>
      </c>
    </row>
    <row r="32" spans="1:13">
      <c r="A32" s="84">
        <v>29</v>
      </c>
      <c r="B32" s="1" t="str">
        <f>IF(BG_Reel!U33&lt;&gt;"",BG_Reel!U33,"")&amp;IF(B33="",""," ,")</f>
        <v>L3 ,</v>
      </c>
      <c r="C32" s="1" t="str">
        <f>IF(BG_Reel!V33&lt;&gt;"",BG_Reel!V33,"")&amp;IF(C33="",""," ,")</f>
        <v>L3 ,</v>
      </c>
      <c r="D32" s="1" t="str">
        <f>IF(BG_Reel!W33&lt;&gt;"",BG_Reel!W33,"")&amp;IF(D33="",""," ,")</f>
        <v>L3 ,</v>
      </c>
      <c r="E32" s="1" t="str">
        <f>IF(BG_Reel!X33&lt;&gt;"",BG_Reel!X33,"")&amp;IF(E33="",""," ,")</f>
        <v>L3 ,</v>
      </c>
      <c r="F32" s="142" t="str">
        <f>IF(BG_Reel!Y33&lt;&gt;"",BG_Reel!Y33,"")&amp;IF(F33="",""," ,")</f>
        <v>L3 ,</v>
      </c>
      <c r="H32" s="84">
        <v>29</v>
      </c>
      <c r="I32" s="1" t="str">
        <f>IF(FG_Reel!J33&lt;&gt;"",FG_Reel!J33,"")&amp;IF(I33="",""," ,")</f>
        <v>H3 ,</v>
      </c>
      <c r="J32" s="1" t="str">
        <f>IF(FG_Reel!K33&lt;&gt;"",FG_Reel!K33,"")&amp;IF(J33="",""," ,")</f>
        <v>H3 ,</v>
      </c>
      <c r="K32" s="1" t="str">
        <f>IF(FG_Reel!L33&lt;&gt;"",FG_Reel!L33,"")&amp;IF(K33="",""," ,")</f>
        <v>H3 ,</v>
      </c>
      <c r="L32" s="1" t="str">
        <f>IF(FG_Reel!M33&lt;&gt;"",FG_Reel!M33,"")&amp;IF(L33="",""," ,")</f>
        <v>H3 ,</v>
      </c>
      <c r="M32" s="142" t="str">
        <f>IF(FG_Reel!N33&lt;&gt;"",FG_Reel!N33,"")&amp;IF(M33="",""," ,")</f>
        <v>H3 ,</v>
      </c>
    </row>
    <row r="33" spans="1:13">
      <c r="A33" s="84">
        <v>30</v>
      </c>
      <c r="B33" s="1" t="str">
        <f>IF(BG_Reel!U34&lt;&gt;"",BG_Reel!U34,"")&amp;IF(B34="",""," ,")</f>
        <v>L3 ,</v>
      </c>
      <c r="C33" s="1" t="str">
        <f>IF(BG_Reel!V34&lt;&gt;"",BG_Reel!V34,"")&amp;IF(C34="",""," ,")</f>
        <v>L3 ,</v>
      </c>
      <c r="D33" s="1" t="str">
        <f>IF(BG_Reel!W34&lt;&gt;"",BG_Reel!W34,"")&amp;IF(D34="",""," ,")</f>
        <v>L3 ,</v>
      </c>
      <c r="E33" s="1" t="str">
        <f>IF(BG_Reel!X34&lt;&gt;"",BG_Reel!X34,"")&amp;IF(E34="",""," ,")</f>
        <v>L3 ,</v>
      </c>
      <c r="F33" s="142" t="str">
        <f>IF(BG_Reel!Y34&lt;&gt;"",BG_Reel!Y34,"")&amp;IF(F34="",""," ,")</f>
        <v>L3 ,</v>
      </c>
      <c r="H33" s="84">
        <v>30</v>
      </c>
      <c r="I33" s="1" t="str">
        <f>IF(FG_Reel!J34&lt;&gt;"",FG_Reel!J34,"")&amp;IF(I34="",""," ,")</f>
        <v>H2 ,</v>
      </c>
      <c r="J33" s="1" t="str">
        <f>IF(FG_Reel!K34&lt;&gt;"",FG_Reel!K34,"")&amp;IF(J34="",""," ,")</f>
        <v>H2 ,</v>
      </c>
      <c r="K33" s="1" t="str">
        <f>IF(FG_Reel!L34&lt;&gt;"",FG_Reel!L34,"")&amp;IF(K34="",""," ,")</f>
        <v>H2 ,</v>
      </c>
      <c r="L33" s="1" t="str">
        <f>IF(FG_Reel!M34&lt;&gt;"",FG_Reel!M34,"")&amp;IF(L34="",""," ,")</f>
        <v>H2 ,</v>
      </c>
      <c r="M33" s="142" t="str">
        <f>IF(FG_Reel!N34&lt;&gt;"",FG_Reel!N34,"")&amp;IF(M34="",""," ,")</f>
        <v>H2 ,</v>
      </c>
    </row>
    <row r="34" spans="1:13">
      <c r="A34" s="84">
        <v>31</v>
      </c>
      <c r="B34" s="1" t="str">
        <f>IF(BG_Reel!U35&lt;&gt;"",BG_Reel!U35,"")&amp;IF(B35="",""," ,")</f>
        <v>L1 ,</v>
      </c>
      <c r="C34" s="1" t="str">
        <f>IF(BG_Reel!V35&lt;&gt;"",BG_Reel!V35,"")&amp;IF(C35="",""," ,")</f>
        <v>H4 ,</v>
      </c>
      <c r="D34" s="1" t="str">
        <f>IF(BG_Reel!W35&lt;&gt;"",BG_Reel!W35,"")&amp;IF(D35="",""," ,")</f>
        <v>H2 ,</v>
      </c>
      <c r="E34" s="1" t="str">
        <f>IF(BG_Reel!X35&lt;&gt;"",BG_Reel!X35,"")&amp;IF(E35="",""," ,")</f>
        <v>H4 ,</v>
      </c>
      <c r="F34" s="142" t="str">
        <f>IF(BG_Reel!Y35&lt;&gt;"",BG_Reel!Y35,"")&amp;IF(F35="",""," ,")</f>
        <v>L1 ,</v>
      </c>
      <c r="H34" s="84">
        <v>31</v>
      </c>
      <c r="I34" s="1" t="str">
        <f>IF(FG_Reel!J35&lt;&gt;"",FG_Reel!J35,"")&amp;IF(I35="",""," ,")</f>
        <v>H1 ,</v>
      </c>
      <c r="J34" s="1" t="str">
        <f>IF(FG_Reel!K35&lt;&gt;"",FG_Reel!K35,"")&amp;IF(J35="",""," ,")</f>
        <v>H1 ,</v>
      </c>
      <c r="K34" s="1" t="str">
        <f>IF(FG_Reel!L35&lt;&gt;"",FG_Reel!L35,"")&amp;IF(K35="",""," ,")</f>
        <v>H1 ,</v>
      </c>
      <c r="L34" s="1" t="str">
        <f>IF(FG_Reel!M35&lt;&gt;"",FG_Reel!M35,"")&amp;IF(L35="",""," ,")</f>
        <v>H1 ,</v>
      </c>
      <c r="M34" s="142" t="str">
        <f>IF(FG_Reel!N35&lt;&gt;"",FG_Reel!N35,"")&amp;IF(M35="",""," ,")</f>
        <v>H1 ,</v>
      </c>
    </row>
    <row r="35" spans="1:13">
      <c r="A35" s="84">
        <v>32</v>
      </c>
      <c r="B35" s="1" t="str">
        <f>IF(BG_Reel!U36&lt;&gt;"",BG_Reel!U36,"")&amp;IF(B36="",""," ,")</f>
        <v>L1 ,</v>
      </c>
      <c r="C35" s="1" t="str">
        <f>IF(BG_Reel!V36&lt;&gt;"",BG_Reel!V36,"")&amp;IF(C36="",""," ,")</f>
        <v>H4 ,</v>
      </c>
      <c r="D35" s="1" t="str">
        <f>IF(BG_Reel!W36&lt;&gt;"",BG_Reel!W36,"")&amp;IF(D36="",""," ,")</f>
        <v>H2 ,</v>
      </c>
      <c r="E35" s="1" t="str">
        <f>IF(BG_Reel!X36&lt;&gt;"",BG_Reel!X36,"")&amp;IF(E36="",""," ,")</f>
        <v>H4 ,</v>
      </c>
      <c r="F35" s="142" t="str">
        <f>IF(BG_Reel!Y36&lt;&gt;"",BG_Reel!Y36,"")&amp;IF(F36="",""," ,")</f>
        <v>L1 ,</v>
      </c>
      <c r="H35" s="84">
        <v>32</v>
      </c>
      <c r="I35" s="1" t="str">
        <f>IF(FG_Reel!J36&lt;&gt;"",FG_Reel!J36,"")&amp;IF(I36="",""," ,")</f>
        <v>W ,</v>
      </c>
      <c r="J35" s="1" t="str">
        <f>IF(FG_Reel!K36&lt;&gt;"",FG_Reel!K36,"")&amp;IF(J36="",""," ,")</f>
        <v>W ,</v>
      </c>
      <c r="K35" s="1" t="str">
        <f>IF(FG_Reel!L36&lt;&gt;"",FG_Reel!L36,"")&amp;IF(K36="",""," ,")</f>
        <v>W ,</v>
      </c>
      <c r="L35" s="1" t="str">
        <f>IF(FG_Reel!M36&lt;&gt;"",FG_Reel!M36,"")&amp;IF(L36="",""," ,")</f>
        <v>W ,</v>
      </c>
      <c r="M35" s="142" t="str">
        <f>IF(FG_Reel!N36&lt;&gt;"",FG_Reel!N36,"")&amp;IF(M36="",""," ,")</f>
        <v>W ,</v>
      </c>
    </row>
    <row r="36" spans="1:13">
      <c r="A36" s="84">
        <v>33</v>
      </c>
      <c r="B36" s="1" t="str">
        <f>IF(BG_Reel!U37&lt;&gt;"",BG_Reel!U37,"")&amp;IF(B37="",""," ,")</f>
        <v>L1 ,</v>
      </c>
      <c r="C36" s="1" t="str">
        <f>IF(BG_Reel!V37&lt;&gt;"",BG_Reel!V37,"")&amp;IF(C37="",""," ,")</f>
        <v>H3 ,</v>
      </c>
      <c r="D36" s="1" t="str">
        <f>IF(BG_Reel!W37&lt;&gt;"",BG_Reel!W37,"")&amp;IF(D37="",""," ,")</f>
        <v>H1 ,</v>
      </c>
      <c r="E36" s="1" t="str">
        <f>IF(BG_Reel!X37&lt;&gt;"",BG_Reel!X37,"")&amp;IF(E37="",""," ,")</f>
        <v>H3 ,</v>
      </c>
      <c r="F36" s="142" t="str">
        <f>IF(BG_Reel!Y37&lt;&gt;"",BG_Reel!Y37,"")&amp;IF(F37="",""," ,")</f>
        <v>L1 ,</v>
      </c>
      <c r="H36" s="84">
        <v>33</v>
      </c>
      <c r="I36" s="1" t="str">
        <f>IF(FG_Reel!J37&lt;&gt;"",FG_Reel!J37,"")&amp;IF(I37="",""," ,")</f>
        <v>L4 ,</v>
      </c>
      <c r="J36" s="1" t="str">
        <f>IF(FG_Reel!K37&lt;&gt;"",FG_Reel!K37,"")&amp;IF(J37="",""," ,")</f>
        <v>L4 ,</v>
      </c>
      <c r="K36" s="1" t="str">
        <f>IF(FG_Reel!L37&lt;&gt;"",FG_Reel!L37,"")&amp;IF(K37="",""," ,")</f>
        <v>L4 ,</v>
      </c>
      <c r="L36" s="1" t="str">
        <f>IF(FG_Reel!M37&lt;&gt;"",FG_Reel!M37,"")&amp;IF(L37="",""," ,")</f>
        <v>L4 ,</v>
      </c>
      <c r="M36" s="142" t="str">
        <f>IF(FG_Reel!N37&lt;&gt;"",FG_Reel!N37,"")&amp;IF(M37="",""," ,")</f>
        <v>L4 ,</v>
      </c>
    </row>
    <row r="37" spans="1:13">
      <c r="A37" s="84">
        <v>34</v>
      </c>
      <c r="B37" s="1" t="str">
        <f>IF(BG_Reel!U38&lt;&gt;"",BG_Reel!U38,"")&amp;IF(B38="",""," ,")</f>
        <v>L1 ,</v>
      </c>
      <c r="C37" s="1" t="str">
        <f>IF(BG_Reel!V38&lt;&gt;"",BG_Reel!V38,"")&amp;IF(C38="",""," ,")</f>
        <v>H3 ,</v>
      </c>
      <c r="D37" s="1" t="str">
        <f>IF(BG_Reel!W38&lt;&gt;"",BG_Reel!W38,"")&amp;IF(D38="",""," ,")</f>
        <v>H1 ,</v>
      </c>
      <c r="E37" s="1" t="str">
        <f>IF(BG_Reel!X38&lt;&gt;"",BG_Reel!X38,"")&amp;IF(E38="",""," ,")</f>
        <v>H3 ,</v>
      </c>
      <c r="F37" s="142" t="str">
        <f>IF(BG_Reel!Y38&lt;&gt;"",BG_Reel!Y38,"")&amp;IF(F38="",""," ,")</f>
        <v>L1 ,</v>
      </c>
      <c r="H37" s="84">
        <v>34</v>
      </c>
      <c r="I37" s="1" t="str">
        <f>IF(FG_Reel!J38&lt;&gt;"",FG_Reel!J38,"")&amp;IF(I38="",""," ,")</f>
        <v>L5 ,</v>
      </c>
      <c r="J37" s="1" t="str">
        <f>IF(FG_Reel!K38&lt;&gt;"",FG_Reel!K38,"")&amp;IF(J38="",""," ,")</f>
        <v>L5 ,</v>
      </c>
      <c r="K37" s="1" t="str">
        <f>IF(FG_Reel!L38&lt;&gt;"",FG_Reel!L38,"")&amp;IF(K38="",""," ,")</f>
        <v>L5 ,</v>
      </c>
      <c r="L37" s="1" t="str">
        <f>IF(FG_Reel!M38&lt;&gt;"",FG_Reel!M38,"")&amp;IF(L38="",""," ,")</f>
        <v>L5 ,</v>
      </c>
      <c r="M37" s="142" t="str">
        <f>IF(FG_Reel!N38&lt;&gt;"",FG_Reel!N38,"")&amp;IF(M38="",""," ,")</f>
        <v>L5 ,</v>
      </c>
    </row>
    <row r="38" spans="1:13">
      <c r="A38" s="84">
        <v>35</v>
      </c>
      <c r="B38" s="1" t="str">
        <f>IF(BG_Reel!U39&lt;&gt;"",BG_Reel!U39,"")&amp;IF(B39="",""," ,")</f>
        <v>W ,</v>
      </c>
      <c r="C38" s="1" t="str">
        <f>IF(BG_Reel!V39&lt;&gt;"",BG_Reel!V39,"")&amp;IF(C39="",""," ,")</f>
        <v>W ,</v>
      </c>
      <c r="D38" s="1" t="str">
        <f>IF(BG_Reel!W39&lt;&gt;"",BG_Reel!W39,"")&amp;IF(D39="",""," ,")</f>
        <v>W ,</v>
      </c>
      <c r="E38" s="1" t="str">
        <f>IF(BG_Reel!X39&lt;&gt;"",BG_Reel!X39,"")&amp;IF(E39="",""," ,")</f>
        <v>W ,</v>
      </c>
      <c r="F38" s="142" t="str">
        <f>IF(BG_Reel!Y39&lt;&gt;"",BG_Reel!Y39,"")&amp;IF(F39="",""," ,")</f>
        <v>W ,</v>
      </c>
      <c r="H38" s="84">
        <v>35</v>
      </c>
      <c r="I38" s="1" t="str">
        <f>IF(FG_Reel!J39&lt;&gt;"",FG_Reel!J39,"")&amp;IF(I39="",""," ,")</f>
        <v>H1 ,</v>
      </c>
      <c r="J38" s="1" t="str">
        <f>IF(FG_Reel!K39&lt;&gt;"",FG_Reel!K39,"")&amp;IF(J39="",""," ,")</f>
        <v>H1 ,</v>
      </c>
      <c r="K38" s="1" t="str">
        <f>IF(FG_Reel!L39&lt;&gt;"",FG_Reel!L39,"")&amp;IF(K39="",""," ,")</f>
        <v>H1 ,</v>
      </c>
      <c r="L38" s="1" t="str">
        <f>IF(FG_Reel!M39&lt;&gt;"",FG_Reel!M39,"")&amp;IF(L39="",""," ,")</f>
        <v>H1 ,</v>
      </c>
      <c r="M38" s="142" t="str">
        <f>IF(FG_Reel!N39&lt;&gt;"",FG_Reel!N39,"")&amp;IF(M39="",""," ,")</f>
        <v>H1 ,</v>
      </c>
    </row>
    <row r="39" spans="1:13">
      <c r="A39" s="84">
        <v>36</v>
      </c>
      <c r="B39" s="1" t="str">
        <f>IF(BG_Reel!U40&lt;&gt;"",BG_Reel!U40,"")&amp;IF(B40="",""," ,")</f>
        <v>L2 ,</v>
      </c>
      <c r="C39" s="1" t="str">
        <f>IF(BG_Reel!V40&lt;&gt;"",BG_Reel!V40,"")&amp;IF(C40="",""," ,")</f>
        <v>L4 ,</v>
      </c>
      <c r="D39" s="1" t="str">
        <f>IF(BG_Reel!W40&lt;&gt;"",BG_Reel!W40,"")&amp;IF(D40="",""," ,")</f>
        <v>L3 ,</v>
      </c>
      <c r="E39" s="1" t="str">
        <f>IF(BG_Reel!X40&lt;&gt;"",BG_Reel!X40,"")&amp;IF(E40="",""," ,")</f>
        <v>L4 ,</v>
      </c>
      <c r="F39" s="142" t="str">
        <f>IF(BG_Reel!Y40&lt;&gt;"",BG_Reel!Y40,"")&amp;IF(F40="",""," ,")</f>
        <v>L2 ,</v>
      </c>
      <c r="H39" s="84">
        <v>36</v>
      </c>
      <c r="I39" s="1" t="str">
        <f>IF(FG_Reel!J40&lt;&gt;"",FG_Reel!J40,"")&amp;IF(I40="",""," ,")</f>
        <v>H2 ,</v>
      </c>
      <c r="J39" s="1" t="str">
        <f>IF(FG_Reel!K40&lt;&gt;"",FG_Reel!K40,"")&amp;IF(J40="",""," ,")</f>
        <v>H2 ,</v>
      </c>
      <c r="K39" s="1" t="str">
        <f>IF(FG_Reel!L40&lt;&gt;"",FG_Reel!L40,"")&amp;IF(K40="",""," ,")</f>
        <v>H2 ,</v>
      </c>
      <c r="L39" s="1" t="str">
        <f>IF(FG_Reel!M40&lt;&gt;"",FG_Reel!M40,"")&amp;IF(L40="",""," ,")</f>
        <v>H2 ,</v>
      </c>
      <c r="M39" s="142" t="str">
        <f>IF(FG_Reel!N40&lt;&gt;"",FG_Reel!N40,"")&amp;IF(M40="",""," ,")</f>
        <v>H2 ,</v>
      </c>
    </row>
    <row r="40" spans="1:13">
      <c r="A40" s="84">
        <v>37</v>
      </c>
      <c r="B40" s="1" t="str">
        <f>IF(BG_Reel!U41&lt;&gt;"",BG_Reel!U41,"")&amp;IF(B41="",""," ,")</f>
        <v>L3 ,</v>
      </c>
      <c r="C40" s="1" t="str">
        <f>IF(BG_Reel!V41&lt;&gt;"",BG_Reel!V41,"")&amp;IF(C41="",""," ,")</f>
        <v>L5 ,</v>
      </c>
      <c r="D40" s="1" t="str">
        <f>IF(BG_Reel!W41&lt;&gt;"",BG_Reel!W41,"")&amp;IF(D41="",""," ,")</f>
        <v>L4 ,</v>
      </c>
      <c r="E40" s="1" t="str">
        <f>IF(BG_Reel!X41&lt;&gt;"",BG_Reel!X41,"")&amp;IF(E41="",""," ,")</f>
        <v>L5 ,</v>
      </c>
      <c r="F40" s="142" t="str">
        <f>IF(BG_Reel!Y41&lt;&gt;"",BG_Reel!Y41,"")&amp;IF(F41="",""," ,")</f>
        <v>L3 ,</v>
      </c>
      <c r="H40" s="84">
        <v>37</v>
      </c>
      <c r="I40" s="1" t="str">
        <f>IF(FG_Reel!J41&lt;&gt;"",FG_Reel!J41,"")&amp;IF(I41="",""," ,")</f>
        <v>H3 ,</v>
      </c>
      <c r="J40" s="1" t="str">
        <f>IF(FG_Reel!K41&lt;&gt;"",FG_Reel!K41,"")&amp;IF(J41="",""," ,")</f>
        <v>H3 ,</v>
      </c>
      <c r="K40" s="1" t="str">
        <f>IF(FG_Reel!L41&lt;&gt;"",FG_Reel!L41,"")&amp;IF(K41="",""," ,")</f>
        <v>H3 ,</v>
      </c>
      <c r="L40" s="1" t="str">
        <f>IF(FG_Reel!M41&lt;&gt;"",FG_Reel!M41,"")&amp;IF(L41="",""," ,")</f>
        <v>H3 ,</v>
      </c>
      <c r="M40" s="142" t="str">
        <f>IF(FG_Reel!N41&lt;&gt;"",FG_Reel!N41,"")&amp;IF(M41="",""," ,")</f>
        <v>H3 ,</v>
      </c>
    </row>
    <row r="41" spans="1:13">
      <c r="A41" s="84">
        <v>38</v>
      </c>
      <c r="B41" s="1" t="str">
        <f>IF(BG_Reel!U42&lt;&gt;"",BG_Reel!U42,"")&amp;IF(B42="",""," ,")</f>
        <v>L3 ,</v>
      </c>
      <c r="C41" s="1" t="str">
        <f>IF(BG_Reel!V42&lt;&gt;"",BG_Reel!V42,"")&amp;IF(C42="",""," ,")</f>
        <v>L5 ,</v>
      </c>
      <c r="D41" s="1" t="str">
        <f>IF(BG_Reel!W42&lt;&gt;"",BG_Reel!W42,"")&amp;IF(D42="",""," ,")</f>
        <v>L4 ,</v>
      </c>
      <c r="E41" s="1" t="str">
        <f>IF(BG_Reel!X42&lt;&gt;"",BG_Reel!X42,"")&amp;IF(E42="",""," ,")</f>
        <v>L5 ,</v>
      </c>
      <c r="F41" s="142" t="str">
        <f>IF(BG_Reel!Y42&lt;&gt;"",BG_Reel!Y42,"")&amp;IF(F42="",""," ,")</f>
        <v>L3 ,</v>
      </c>
      <c r="H41" s="84">
        <v>38</v>
      </c>
      <c r="I41" s="1" t="str">
        <f>IF(FG_Reel!J42&lt;&gt;"",FG_Reel!J42,"")&amp;IF(I42="",""," ,")</f>
        <v>H4 ,</v>
      </c>
      <c r="J41" s="1" t="str">
        <f>IF(FG_Reel!K42&lt;&gt;"",FG_Reel!K42,"")&amp;IF(J42="",""," ,")</f>
        <v>H4 ,</v>
      </c>
      <c r="K41" s="1" t="str">
        <f>IF(FG_Reel!L42&lt;&gt;"",FG_Reel!L42,"")&amp;IF(K42="",""," ,")</f>
        <v>H4 ,</v>
      </c>
      <c r="L41" s="1" t="str">
        <f>IF(FG_Reel!M42&lt;&gt;"",FG_Reel!M42,"")&amp;IF(L42="",""," ,")</f>
        <v>H4 ,</v>
      </c>
      <c r="M41" s="142" t="str">
        <f>IF(FG_Reel!N42&lt;&gt;"",FG_Reel!N42,"")&amp;IF(M42="",""," ,")</f>
        <v>H4 ,</v>
      </c>
    </row>
    <row r="42" spans="1:13">
      <c r="A42" s="84">
        <v>39</v>
      </c>
      <c r="B42" s="1" t="str">
        <f>IF(BG_Reel!U43&lt;&gt;"",BG_Reel!U43,"")&amp;IF(B43="",""," ,")</f>
        <v>L1 ,</v>
      </c>
      <c r="C42" s="1" t="str">
        <f>IF(BG_Reel!V43&lt;&gt;"",BG_Reel!V43,"")&amp;IF(C43="",""," ,")</f>
        <v>L4 ,</v>
      </c>
      <c r="D42" s="1" t="str">
        <f>IF(BG_Reel!W43&lt;&gt;"",BG_Reel!W43,"")&amp;IF(D43="",""," ,")</f>
        <v>L4 ,</v>
      </c>
      <c r="E42" s="1" t="str">
        <f>IF(BG_Reel!X43&lt;&gt;"",BG_Reel!X43,"")&amp;IF(E43="",""," ,")</f>
        <v>L1 ,</v>
      </c>
      <c r="F42" s="142" t="str">
        <f>IF(BG_Reel!Y43&lt;&gt;"",BG_Reel!Y43,"")&amp;IF(F43="",""," ,")</f>
        <v>L3 ,</v>
      </c>
      <c r="H42" s="84">
        <v>39</v>
      </c>
      <c r="I42" s="1" t="str">
        <f>IF(FG_Reel!J43&lt;&gt;"",FG_Reel!J43,"")&amp;IF(I43="",""," ,")</f>
        <v>L5 ,</v>
      </c>
      <c r="J42" s="1" t="str">
        <f>IF(FG_Reel!K43&lt;&gt;"",FG_Reel!K43,"")&amp;IF(J43="",""," ,")</f>
        <v>L5 ,</v>
      </c>
      <c r="K42" s="1" t="str">
        <f>IF(FG_Reel!L43&lt;&gt;"",FG_Reel!L43,"")&amp;IF(K43="",""," ,")</f>
        <v>L5 ,</v>
      </c>
      <c r="L42" s="1" t="str">
        <f>IF(FG_Reel!M43&lt;&gt;"",FG_Reel!M43,"")&amp;IF(L43="",""," ,")</f>
        <v>L5 ,</v>
      </c>
      <c r="M42" s="142" t="str">
        <f>IF(FG_Reel!N43&lt;&gt;"",FG_Reel!N43,"")&amp;IF(M43="",""," ,")</f>
        <v>L5 ,</v>
      </c>
    </row>
    <row r="43" spans="1:13">
      <c r="A43" s="84">
        <v>40</v>
      </c>
      <c r="B43" s="1" t="str">
        <f>IF(BG_Reel!U44&lt;&gt;"",BG_Reel!U44,"")&amp;IF(B44="",""," ,")</f>
        <v>L1 ,</v>
      </c>
      <c r="C43" s="1" t="str">
        <f>IF(BG_Reel!V44&lt;&gt;"",BG_Reel!V44,"")&amp;IF(C44="",""," ,")</f>
        <v>L4 ,</v>
      </c>
      <c r="D43" s="1" t="str">
        <f>IF(BG_Reel!W44&lt;&gt;"",BG_Reel!W44,"")&amp;IF(D44="",""," ,")</f>
        <v>L4 ,</v>
      </c>
      <c r="E43" s="1" t="str">
        <f>IF(BG_Reel!X44&lt;&gt;"",BG_Reel!X44,"")&amp;IF(E44="",""," ,")</f>
        <v>L1 ,</v>
      </c>
      <c r="F43" s="142" t="str">
        <f>IF(BG_Reel!Y44&lt;&gt;"",BG_Reel!Y44,"")&amp;IF(F44="",""," ,")</f>
        <v>L1 ,</v>
      </c>
      <c r="H43" s="84">
        <v>40</v>
      </c>
      <c r="I43" s="1" t="str">
        <f>IF(FG_Reel!J44&lt;&gt;"",FG_Reel!J44,"")&amp;IF(I44="",""," ,")</f>
        <v>L3 ,</v>
      </c>
      <c r="J43" s="1" t="str">
        <f>IF(FG_Reel!K44&lt;&gt;"",FG_Reel!K44,"")&amp;IF(J44="",""," ,")</f>
        <v>L3 ,</v>
      </c>
      <c r="K43" s="1" t="str">
        <f>IF(FG_Reel!L44&lt;&gt;"",FG_Reel!L44,"")&amp;IF(K44="",""," ,")</f>
        <v>L3 ,</v>
      </c>
      <c r="L43" s="1" t="str">
        <f>IF(FG_Reel!M44&lt;&gt;"",FG_Reel!M44,"")&amp;IF(L44="",""," ,")</f>
        <v>L3 ,</v>
      </c>
      <c r="M43" s="142" t="str">
        <f>IF(FG_Reel!N44&lt;&gt;"",FG_Reel!N44,"")&amp;IF(M44="",""," ,")</f>
        <v>L3 ,</v>
      </c>
    </row>
    <row r="44" spans="1:13">
      <c r="A44" s="84">
        <v>41</v>
      </c>
      <c r="B44" s="1" t="str">
        <f>IF(BG_Reel!U45&lt;&gt;"",BG_Reel!U45,"")&amp;IF(B45="",""," ,")</f>
        <v>L2 ,</v>
      </c>
      <c r="C44" s="1" t="str">
        <f>IF(BG_Reel!V45&lt;&gt;"",BG_Reel!V45,"")&amp;IF(C45="",""," ,")</f>
        <v>H4 ,</v>
      </c>
      <c r="D44" s="1" t="str">
        <f>IF(BG_Reel!W45&lt;&gt;"",BG_Reel!W45,"")&amp;IF(D45="",""," ,")</f>
        <v>H1 ,</v>
      </c>
      <c r="E44" s="1" t="str">
        <f>IF(BG_Reel!X45&lt;&gt;"",BG_Reel!X45,"")&amp;IF(E45="",""," ,")</f>
        <v>H4 ,</v>
      </c>
      <c r="F44" s="142" t="str">
        <f>IF(BG_Reel!Y45&lt;&gt;"",BG_Reel!Y45,"")&amp;IF(F45="",""," ,")</f>
        <v>L2 ,</v>
      </c>
      <c r="H44" s="84">
        <v>41</v>
      </c>
      <c r="I44" s="1" t="str">
        <f>IF(FG_Reel!J45&lt;&gt;"",FG_Reel!J45,"")&amp;IF(I45="",""," ,")</f>
        <v>L2 ,</v>
      </c>
      <c r="J44" s="1" t="str">
        <f>IF(FG_Reel!K45&lt;&gt;"",FG_Reel!K45,"")&amp;IF(J45="",""," ,")</f>
        <v>L2 ,</v>
      </c>
      <c r="K44" s="1" t="str">
        <f>IF(FG_Reel!L45&lt;&gt;"",FG_Reel!L45,"")&amp;IF(K45="",""," ,")</f>
        <v>L2 ,</v>
      </c>
      <c r="L44" s="1" t="str">
        <f>IF(FG_Reel!M45&lt;&gt;"",FG_Reel!M45,"")&amp;IF(L45="",""," ,")</f>
        <v>L5 ,</v>
      </c>
      <c r="M44" s="142" t="str">
        <f>IF(FG_Reel!N45&lt;&gt;"",FG_Reel!N45,"")&amp;IF(M45="",""," ,")</f>
        <v>L5 ,</v>
      </c>
    </row>
    <row r="45" spans="1:13">
      <c r="A45" s="84">
        <v>42</v>
      </c>
      <c r="B45" s="1" t="str">
        <f>IF(BG_Reel!U46&lt;&gt;"",BG_Reel!U46,"")&amp;IF(B46="",""," ,")</f>
        <v>L2 ,</v>
      </c>
      <c r="C45" s="1" t="str">
        <f>IF(BG_Reel!V46&lt;&gt;"",BG_Reel!V46,"")&amp;IF(C46="",""," ,")</f>
        <v>H4 ,</v>
      </c>
      <c r="D45" s="1" t="str">
        <f>IF(BG_Reel!W46&lt;&gt;"",BG_Reel!W46,"")&amp;IF(D46="",""," ,")</f>
        <v>H1 ,</v>
      </c>
      <c r="E45" s="1" t="str">
        <f>IF(BG_Reel!X46&lt;&gt;"",BG_Reel!X46,"")&amp;IF(E46="",""," ,")</f>
        <v>H4 ,</v>
      </c>
      <c r="F45" s="142" t="str">
        <f>IF(BG_Reel!Y46&lt;&gt;"",BG_Reel!Y46,"")&amp;IF(F46="",""," ,")</f>
        <v>L2 ,</v>
      </c>
      <c r="H45" s="84">
        <v>42</v>
      </c>
      <c r="I45" s="1" t="str">
        <f>IF(FG_Reel!J46&lt;&gt;"",FG_Reel!J46,"")&amp;IF(I46="",""," ,")</f>
        <v>L2 ,</v>
      </c>
      <c r="J45" s="1" t="str">
        <f>IF(FG_Reel!K46&lt;&gt;"",FG_Reel!K46,"")&amp;IF(J46="",""," ,")</f>
        <v>L2 ,</v>
      </c>
      <c r="K45" s="1" t="str">
        <f>IF(FG_Reel!L46&lt;&gt;"",FG_Reel!L46,"")&amp;IF(K46="",""," ,")</f>
        <v>L2 ,</v>
      </c>
      <c r="L45" s="1" t="str">
        <f>IF(FG_Reel!M46&lt;&gt;"",FG_Reel!M46,"")&amp;IF(L46="",""," ,")</f>
        <v>L2 ,</v>
      </c>
      <c r="M45" s="142" t="str">
        <f>IF(FG_Reel!N46&lt;&gt;"",FG_Reel!N46,"")&amp;IF(M46="",""," ,")</f>
        <v>L2 ,</v>
      </c>
    </row>
    <row r="46" spans="1:13">
      <c r="A46" s="84">
        <v>43</v>
      </c>
      <c r="B46" s="1" t="str">
        <f>IF(BG_Reel!U47&lt;&gt;"",BG_Reel!U47,"")&amp;IF(B47="",""," ,")</f>
        <v>L2 ,</v>
      </c>
      <c r="C46" s="1" t="str">
        <f>IF(BG_Reel!V47&lt;&gt;"",BG_Reel!V47,"")&amp;IF(C47="",""," ,")</f>
        <v>H3 ,</v>
      </c>
      <c r="D46" s="1" t="str">
        <f>IF(BG_Reel!W47&lt;&gt;"",BG_Reel!W47,"")&amp;IF(D47="",""," ,")</f>
        <v>H4 ,</v>
      </c>
      <c r="E46" s="1" t="str">
        <f>IF(BG_Reel!X47&lt;&gt;"",BG_Reel!X47,"")&amp;IF(E47="",""," ,")</f>
        <v>H3 ,</v>
      </c>
      <c r="F46" s="142" t="str">
        <f>IF(BG_Reel!Y47&lt;&gt;"",BG_Reel!Y47,"")&amp;IF(F47="",""," ,")</f>
        <v>L2 ,</v>
      </c>
      <c r="H46" s="84">
        <v>43</v>
      </c>
      <c r="I46" s="1" t="str">
        <f>IF(FG_Reel!J47&lt;&gt;"",FG_Reel!J47,"")&amp;IF(I47="",""," ,")</f>
        <v>L3 ,</v>
      </c>
      <c r="J46" s="1" t="str">
        <f>IF(FG_Reel!K47&lt;&gt;"",FG_Reel!K47,"")&amp;IF(J47="",""," ,")</f>
        <v>L3 ,</v>
      </c>
      <c r="K46" s="1" t="str">
        <f>IF(FG_Reel!L47&lt;&gt;"",FG_Reel!L47,"")&amp;IF(K47="",""," ,")</f>
        <v>L3 ,</v>
      </c>
      <c r="L46" s="1" t="str">
        <f>IF(FG_Reel!M47&lt;&gt;"",FG_Reel!M47,"")&amp;IF(L47="",""," ,")</f>
        <v>L3 ,</v>
      </c>
      <c r="M46" s="142" t="str">
        <f>IF(FG_Reel!N47&lt;&gt;"",FG_Reel!N47,"")&amp;IF(M47="",""," ,")</f>
        <v>L3 ,</v>
      </c>
    </row>
    <row r="47" spans="1:13">
      <c r="A47" s="84">
        <v>44</v>
      </c>
      <c r="B47" s="1" t="str">
        <f>IF(BG_Reel!U48&lt;&gt;"",BG_Reel!U48,"")&amp;IF(B48="",""," ,")</f>
        <v>L2 ,</v>
      </c>
      <c r="C47" s="1" t="str">
        <f>IF(BG_Reel!V48&lt;&gt;"",BG_Reel!V48,"")&amp;IF(C48="",""," ,")</f>
        <v>H3 ,</v>
      </c>
      <c r="D47" s="1" t="str">
        <f>IF(BG_Reel!W48&lt;&gt;"",BG_Reel!W48,"")&amp;IF(D48="",""," ,")</f>
        <v>H4 ,</v>
      </c>
      <c r="E47" s="1" t="str">
        <f>IF(BG_Reel!X48&lt;&gt;"",BG_Reel!X48,"")&amp;IF(E48="",""," ,")</f>
        <v>H3 ,</v>
      </c>
      <c r="F47" s="142" t="str">
        <f>IF(BG_Reel!Y48&lt;&gt;"",BG_Reel!Y48,"")&amp;IF(F48="",""," ,")</f>
        <v>L2 ,</v>
      </c>
      <c r="H47" s="84">
        <v>44</v>
      </c>
      <c r="I47" s="1" t="str">
        <f>IF(FG_Reel!J48&lt;&gt;"",FG_Reel!J48,"")&amp;IF(I48="",""," ,")</f>
        <v>L1 ,</v>
      </c>
      <c r="J47" s="1" t="str">
        <f>IF(FG_Reel!K48&lt;&gt;"",FG_Reel!K48,"")&amp;IF(J48="",""," ,")</f>
        <v>L1 ,</v>
      </c>
      <c r="K47" s="1" t="str">
        <f>IF(FG_Reel!L48&lt;&gt;"",FG_Reel!L48,"")&amp;IF(K48="",""," ,")</f>
        <v>L1 ,</v>
      </c>
      <c r="L47" s="1" t="str">
        <f>IF(FG_Reel!M48&lt;&gt;"",FG_Reel!M48,"")&amp;IF(L48="",""," ,")</f>
        <v>L1 ,</v>
      </c>
      <c r="M47" s="142" t="str">
        <f>IF(FG_Reel!N48&lt;&gt;"",FG_Reel!N48,"")&amp;IF(M48="",""," ,")</f>
        <v>L1 ,</v>
      </c>
    </row>
    <row r="48" spans="1:13">
      <c r="A48" s="84">
        <v>45</v>
      </c>
      <c r="B48" s="1" t="str">
        <f>IF(BG_Reel!U49&lt;&gt;"",BG_Reel!U49,"")&amp;IF(B49="",""," ,")</f>
        <v>W ,</v>
      </c>
      <c r="C48" s="1" t="str">
        <f>IF(BG_Reel!V49&lt;&gt;"",BG_Reel!V49,"")&amp;IF(C49="",""," ,")</f>
        <v>W ,</v>
      </c>
      <c r="D48" s="1" t="str">
        <f>IF(BG_Reel!W49&lt;&gt;"",BG_Reel!W49,"")&amp;IF(D49="",""," ,")</f>
        <v>W ,</v>
      </c>
      <c r="E48" s="1" t="str">
        <f>IF(BG_Reel!X49&lt;&gt;"",BG_Reel!X49,"")&amp;IF(E49="",""," ,")</f>
        <v>W ,</v>
      </c>
      <c r="F48" s="142" t="str">
        <f>IF(BG_Reel!Y49&lt;&gt;"",BG_Reel!Y49,"")&amp;IF(F49="",""," ,")</f>
        <v>W ,</v>
      </c>
      <c r="H48" s="84">
        <v>45</v>
      </c>
      <c r="I48" s="1" t="str">
        <f>IF(FG_Reel!J49&lt;&gt;"",FG_Reel!J49,"")&amp;IF(I49="",""," ,")</f>
        <v>H1 ,</v>
      </c>
      <c r="J48" s="1" t="str">
        <f>IF(FG_Reel!K49&lt;&gt;"",FG_Reel!K49,"")&amp;IF(J49="",""," ,")</f>
        <v>H1 ,</v>
      </c>
      <c r="K48" s="1" t="str">
        <f>IF(FG_Reel!L49&lt;&gt;"",FG_Reel!L49,"")&amp;IF(K49="",""," ,")</f>
        <v>H1 ,</v>
      </c>
      <c r="L48" s="1" t="str">
        <f>IF(FG_Reel!M49&lt;&gt;"",FG_Reel!M49,"")&amp;IF(L49="",""," ,")</f>
        <v>H1 ,</v>
      </c>
      <c r="M48" s="142" t="str">
        <f>IF(FG_Reel!N49&lt;&gt;"",FG_Reel!N49,"")&amp;IF(M49="",""," ,")</f>
        <v>H1 ,</v>
      </c>
    </row>
    <row r="49" spans="1:13">
      <c r="A49" s="84">
        <v>46</v>
      </c>
      <c r="B49" s="1" t="str">
        <f>IF(BG_Reel!U50&lt;&gt;"",BG_Reel!U50,"")&amp;IF(B50="",""," ,")</f>
        <v>L5 ,</v>
      </c>
      <c r="C49" s="1" t="str">
        <f>IF(BG_Reel!V50&lt;&gt;"",BG_Reel!V50,"")&amp;IF(C50="",""," ,")</f>
        <v>L5 ,</v>
      </c>
      <c r="D49" s="1" t="str">
        <f>IF(BG_Reel!W50&lt;&gt;"",BG_Reel!W50,"")&amp;IF(D50="",""," ,")</f>
        <v>L3 ,</v>
      </c>
      <c r="E49" s="1" t="str">
        <f>IF(BG_Reel!X50&lt;&gt;"",BG_Reel!X50,"")&amp;IF(E50="",""," ,")</f>
        <v>L5 ,</v>
      </c>
      <c r="F49" s="142" t="str">
        <f>IF(BG_Reel!Y50&lt;&gt;"",BG_Reel!Y50,"")&amp;IF(F50="",""," ,")</f>
        <v>L5 ,</v>
      </c>
      <c r="H49" s="84">
        <v>46</v>
      </c>
      <c r="I49" s="1" t="str">
        <f>IF(FG_Reel!J50&lt;&gt;"",FG_Reel!J50,"")&amp;IF(I50="",""," ,")</f>
        <v>H2 ,</v>
      </c>
      <c r="J49" s="1" t="str">
        <f>IF(FG_Reel!K50&lt;&gt;"",FG_Reel!K50,"")&amp;IF(J50="",""," ,")</f>
        <v>H2 ,</v>
      </c>
      <c r="K49" s="1" t="str">
        <f>IF(FG_Reel!L50&lt;&gt;"",FG_Reel!L50,"")&amp;IF(K50="",""," ,")</f>
        <v>H2 ,</v>
      </c>
      <c r="L49" s="1" t="str">
        <f>IF(FG_Reel!M50&lt;&gt;"",FG_Reel!M50,"")&amp;IF(L50="",""," ,")</f>
        <v>H2 ,</v>
      </c>
      <c r="M49" s="142" t="str">
        <f>IF(FG_Reel!N50&lt;&gt;"",FG_Reel!N50,"")&amp;IF(M50="",""," ,")</f>
        <v>H2 ,</v>
      </c>
    </row>
    <row r="50" spans="1:13">
      <c r="A50" s="84">
        <v>47</v>
      </c>
      <c r="B50" s="1" t="str">
        <f>IF(BG_Reel!U51&lt;&gt;"",BG_Reel!U51,"")&amp;IF(B51="",""," ,")</f>
        <v>L2 ,</v>
      </c>
      <c r="C50" s="1" t="str">
        <f>IF(BG_Reel!V51&lt;&gt;"",BG_Reel!V51,"")&amp;IF(C51="",""," ,")</f>
        <v>L2 ,</v>
      </c>
      <c r="D50" s="1" t="str">
        <f>IF(BG_Reel!W51&lt;&gt;"",BG_Reel!W51,"")&amp;IF(D51="",""," ,")</f>
        <v>L4 ,</v>
      </c>
      <c r="E50" s="1" t="str">
        <f>IF(BG_Reel!X51&lt;&gt;"",BG_Reel!X51,"")&amp;IF(E51="",""," ,")</f>
        <v>L2 ,</v>
      </c>
      <c r="F50" s="142" t="str">
        <f>IF(BG_Reel!Y51&lt;&gt;"",BG_Reel!Y51,"")&amp;IF(F51="",""," ,")</f>
        <v>L2 ,</v>
      </c>
      <c r="H50" s="84">
        <v>47</v>
      </c>
      <c r="I50" s="1" t="str">
        <f>IF(FG_Reel!J51&lt;&gt;"",FG_Reel!J51,"")&amp;IF(I51="",""," ,")</f>
        <v>H3 ,</v>
      </c>
      <c r="J50" s="1" t="str">
        <f>IF(FG_Reel!K51&lt;&gt;"",FG_Reel!K51,"")&amp;IF(J51="",""," ,")</f>
        <v>H3 ,</v>
      </c>
      <c r="K50" s="1" t="str">
        <f>IF(FG_Reel!L51&lt;&gt;"",FG_Reel!L51,"")&amp;IF(K51="",""," ,")</f>
        <v>H3 ,</v>
      </c>
      <c r="L50" s="1" t="str">
        <f>IF(FG_Reel!M51&lt;&gt;"",FG_Reel!M51,"")&amp;IF(L51="",""," ,")</f>
        <v>H3 ,</v>
      </c>
      <c r="M50" s="142" t="str">
        <f>IF(FG_Reel!N51&lt;&gt;"",FG_Reel!N51,"")&amp;IF(M51="",""," ,")</f>
        <v>H3 ,</v>
      </c>
    </row>
    <row r="51" spans="1:13">
      <c r="A51" s="84">
        <v>48</v>
      </c>
      <c r="B51" s="1" t="str">
        <f>IF(BG_Reel!U52&lt;&gt;"",BG_Reel!U52,"")&amp;IF(B52="",""," ,")</f>
        <v>L2 ,</v>
      </c>
      <c r="C51" s="1" t="str">
        <f>IF(BG_Reel!V52&lt;&gt;"",BG_Reel!V52,"")&amp;IF(C52="",""," ,")</f>
        <v>L2 ,</v>
      </c>
      <c r="D51" s="1" t="str">
        <f>IF(BG_Reel!W52&lt;&gt;"",BG_Reel!W52,"")&amp;IF(D52="",""," ,")</f>
        <v>L4 ,</v>
      </c>
      <c r="E51" s="1" t="str">
        <f>IF(BG_Reel!X52&lt;&gt;"",BG_Reel!X52,"")&amp;IF(E52="",""," ,")</f>
        <v>L2 ,</v>
      </c>
      <c r="F51" s="142" t="str">
        <f>IF(BG_Reel!Y52&lt;&gt;"",BG_Reel!Y52,"")&amp;IF(F52="",""," ,")</f>
        <v>L2 ,</v>
      </c>
      <c r="H51" s="84">
        <v>48</v>
      </c>
      <c r="I51" s="1" t="str">
        <f>IF(FG_Reel!J52&lt;&gt;"",FG_Reel!J52,"")&amp;IF(I52="",""," ,")</f>
        <v>H4 ,</v>
      </c>
      <c r="J51" s="1" t="str">
        <f>IF(FG_Reel!K52&lt;&gt;"",FG_Reel!K52,"")&amp;IF(J52="",""," ,")</f>
        <v>H4 ,</v>
      </c>
      <c r="K51" s="1" t="str">
        <f>IF(FG_Reel!L52&lt;&gt;"",FG_Reel!L52,"")&amp;IF(K52="",""," ,")</f>
        <v>H4 ,</v>
      </c>
      <c r="L51" s="1" t="str">
        <f>IF(FG_Reel!M52&lt;&gt;"",FG_Reel!M52,"")&amp;IF(L52="",""," ,")</f>
        <v>H4 ,</v>
      </c>
      <c r="M51" s="142" t="str">
        <f>IF(FG_Reel!N52&lt;&gt;"",FG_Reel!N52,"")&amp;IF(M52="",""," ,")</f>
        <v>H4 ,</v>
      </c>
    </row>
    <row r="52" spans="1:13">
      <c r="A52" s="84">
        <v>49</v>
      </c>
      <c r="B52" s="1" t="str">
        <f>IF(BG_Reel!U53&lt;&gt;"",BG_Reel!U53,"")&amp;IF(B53="",""," ,")</f>
        <v>L4 ,</v>
      </c>
      <c r="C52" s="1" t="str">
        <f>IF(BG_Reel!V53&lt;&gt;"",BG_Reel!V53,"")&amp;IF(C53="",""," ,")</f>
        <v>L4 ,</v>
      </c>
      <c r="D52" s="1" t="str">
        <f>IF(BG_Reel!W53&lt;&gt;"",BG_Reel!W53,"")&amp;IF(D53="",""," ,")</f>
        <v>L5 ,</v>
      </c>
      <c r="E52" s="1" t="str">
        <f>IF(BG_Reel!X53&lt;&gt;"",BG_Reel!X53,"")&amp;IF(E53="",""," ,")</f>
        <v>L4 ,</v>
      </c>
      <c r="F52" s="142" t="str">
        <f>IF(BG_Reel!Y53&lt;&gt;"",BG_Reel!Y53,"")&amp;IF(F53="",""," ,")</f>
        <v>L4 ,</v>
      </c>
      <c r="H52" s="84">
        <v>49</v>
      </c>
      <c r="I52" s="1" t="str">
        <f>IF(FG_Reel!J53&lt;&gt;"",FG_Reel!J53,"")&amp;IF(I53="",""," ,")</f>
        <v>L5 ,</v>
      </c>
      <c r="J52" s="1" t="str">
        <f>IF(FG_Reel!K53&lt;&gt;"",FG_Reel!K53,"")&amp;IF(J53="",""," ,")</f>
        <v>L5 ,</v>
      </c>
      <c r="K52" s="1" t="str">
        <f>IF(FG_Reel!L53&lt;&gt;"",FG_Reel!L53,"")&amp;IF(K53="",""," ,")</f>
        <v>L5 ,</v>
      </c>
      <c r="L52" s="1" t="str">
        <f>IF(FG_Reel!M53&lt;&gt;"",FG_Reel!M53,"")&amp;IF(L53="",""," ,")</f>
        <v>L5 ,</v>
      </c>
      <c r="M52" s="142" t="str">
        <f>IF(FG_Reel!N53&lt;&gt;"",FG_Reel!N53,"")&amp;IF(M53="",""," ,")</f>
        <v>L5 ,</v>
      </c>
    </row>
    <row r="53" spans="1:13">
      <c r="A53" s="84">
        <v>50</v>
      </c>
      <c r="B53" s="1" t="str">
        <f>IF(BG_Reel!U54&lt;&gt;"",BG_Reel!U54,"")&amp;IF(B54="",""," ,")</f>
        <v>L4 ,</v>
      </c>
      <c r="C53" s="1" t="str">
        <f>IF(BG_Reel!V54&lt;&gt;"",BG_Reel!V54,"")&amp;IF(C54="",""," ,")</f>
        <v>L4 ,</v>
      </c>
      <c r="D53" s="1" t="str">
        <f>IF(BG_Reel!W54&lt;&gt;"",BG_Reel!W54,"")&amp;IF(D54="",""," ,")</f>
        <v>L5 ,</v>
      </c>
      <c r="E53" s="1" t="str">
        <f>IF(BG_Reel!X54&lt;&gt;"",BG_Reel!X54,"")&amp;IF(E54="",""," ,")</f>
        <v>L4 ,</v>
      </c>
      <c r="F53" s="142" t="str">
        <f>IF(BG_Reel!Y54&lt;&gt;"",BG_Reel!Y54,"")&amp;IF(F54="",""," ,")</f>
        <v>L4 ,</v>
      </c>
      <c r="H53" s="84">
        <v>50</v>
      </c>
      <c r="I53" s="1" t="str">
        <f>IF(FG_Reel!J54&lt;&gt;"",FG_Reel!J54,"")&amp;IF(I54="",""," ,")</f>
        <v>L4 ,</v>
      </c>
      <c r="J53" s="1" t="str">
        <f>IF(FG_Reel!K54&lt;&gt;"",FG_Reel!K54,"")&amp;IF(J54="",""," ,")</f>
        <v>L4 ,</v>
      </c>
      <c r="K53" s="1" t="str">
        <f>IF(FG_Reel!L54&lt;&gt;"",FG_Reel!L54,"")&amp;IF(K54="",""," ,")</f>
        <v>L4 ,</v>
      </c>
      <c r="L53" s="1" t="str">
        <f>IF(FG_Reel!M54&lt;&gt;"",FG_Reel!M54,"")&amp;IF(L54="",""," ,")</f>
        <v>L4 ,</v>
      </c>
      <c r="M53" s="142" t="str">
        <f>IF(FG_Reel!N54&lt;&gt;"",FG_Reel!N54,"")&amp;IF(M54="",""," ,")</f>
        <v>L4 ,</v>
      </c>
    </row>
    <row r="54" spans="1:13">
      <c r="A54" s="84">
        <v>51</v>
      </c>
      <c r="B54" s="1" t="str">
        <f>IF(BG_Reel!U55&lt;&gt;"",BG_Reel!U55,"")&amp;IF(B55="",""," ,")</f>
        <v>L1 ,</v>
      </c>
      <c r="C54" s="1" t="str">
        <f>IF(BG_Reel!V55&lt;&gt;"",BG_Reel!V55,"")&amp;IF(C55="",""," ,")</f>
        <v>H3 ,</v>
      </c>
      <c r="D54" s="1" t="str">
        <f>IF(BG_Reel!W55&lt;&gt;"",BG_Reel!W55,"")&amp;IF(D55="",""," ,")</f>
        <v>H4 ,</v>
      </c>
      <c r="E54" s="1" t="str">
        <f>IF(BG_Reel!X55&lt;&gt;"",BG_Reel!X55,"")&amp;IF(E55="",""," ,")</f>
        <v>H3 ,</v>
      </c>
      <c r="F54" s="142" t="str">
        <f>IF(BG_Reel!Y55&lt;&gt;"",BG_Reel!Y55,"")&amp;IF(F55="",""," ,")</f>
        <v>L1 ,</v>
      </c>
      <c r="H54" s="84">
        <v>51</v>
      </c>
      <c r="I54" s="1" t="str">
        <f>IF(FG_Reel!J55&lt;&gt;"",FG_Reel!J55,"")&amp;IF(I55="",""," ,")</f>
        <v>L1 ,</v>
      </c>
      <c r="J54" s="1" t="str">
        <f>IF(FG_Reel!K55&lt;&gt;"",FG_Reel!K55,"")&amp;IF(J55="",""," ,")</f>
        <v>L1 ,</v>
      </c>
      <c r="K54" s="1" t="str">
        <f>IF(FG_Reel!L55&lt;&gt;"",FG_Reel!L55,"")&amp;IF(K55="",""," ,")</f>
        <v>L1 ,</v>
      </c>
      <c r="L54" s="1" t="str">
        <f>IF(FG_Reel!M55&lt;&gt;"",FG_Reel!M55,"")&amp;IF(L55="",""," ,")</f>
        <v>L1 ,</v>
      </c>
      <c r="M54" s="142" t="str">
        <f>IF(FG_Reel!N55&lt;&gt;"",FG_Reel!N55,"")&amp;IF(M55="",""," ,")</f>
        <v>L1 ,</v>
      </c>
    </row>
    <row r="55" spans="1:13">
      <c r="A55" s="84">
        <v>52</v>
      </c>
      <c r="B55" s="1" t="str">
        <f>IF(BG_Reel!U56&lt;&gt;"",BG_Reel!U56,"")&amp;IF(B56="",""," ,")</f>
        <v>L1 ,</v>
      </c>
      <c r="C55" s="1" t="str">
        <f>IF(BG_Reel!V56&lt;&gt;"",BG_Reel!V56,"")&amp;IF(C56="",""," ,")</f>
        <v>H3 ,</v>
      </c>
      <c r="D55" s="1" t="str">
        <f>IF(BG_Reel!W56&lt;&gt;"",BG_Reel!W56,"")&amp;IF(D56="",""," ,")</f>
        <v>H4 ,</v>
      </c>
      <c r="E55" s="1" t="str">
        <f>IF(BG_Reel!X56&lt;&gt;"",BG_Reel!X56,"")&amp;IF(E56="",""," ,")</f>
        <v>H3 ,</v>
      </c>
      <c r="F55" s="142" t="str">
        <f>IF(BG_Reel!Y56&lt;&gt;"",BG_Reel!Y56,"")&amp;IF(F56="",""," ,")</f>
        <v>L1 ,</v>
      </c>
      <c r="H55" s="84">
        <v>52</v>
      </c>
      <c r="I55" s="1" t="str">
        <f>IF(FG_Reel!J56&lt;&gt;"",FG_Reel!J56,"")&amp;IF(I56="",""," ,")</f>
        <v>L5 ,</v>
      </c>
      <c r="J55" s="1" t="str">
        <f>IF(FG_Reel!K56&lt;&gt;"",FG_Reel!K56,"")&amp;IF(J56="",""," ,")</f>
        <v>L5 ,</v>
      </c>
      <c r="K55" s="1" t="str">
        <f>IF(FG_Reel!L56&lt;&gt;"",FG_Reel!L56,"")&amp;IF(K56="",""," ,")</f>
        <v>L5 ,</v>
      </c>
      <c r="L55" s="1" t="str">
        <f>IF(FG_Reel!M56&lt;&gt;"",FG_Reel!M56,"")&amp;IF(L56="",""," ,")</f>
        <v>L5 ,</v>
      </c>
      <c r="M55" s="142" t="str">
        <f>IF(FG_Reel!N56&lt;&gt;"",FG_Reel!N56,"")&amp;IF(M56="",""," ,")</f>
        <v>L5 ,</v>
      </c>
    </row>
    <row r="56" spans="1:13">
      <c r="A56" s="84">
        <v>53</v>
      </c>
      <c r="B56" s="1" t="str">
        <f>IF(BG_Reel!U57&lt;&gt;"",BG_Reel!U57,"")&amp;IF(B57="",""," ,")</f>
        <v>L1 ,</v>
      </c>
      <c r="C56" s="1" t="str">
        <f>IF(BG_Reel!V57&lt;&gt;"",BG_Reel!V57,"")&amp;IF(C57="",""," ,")</f>
        <v>H2 ,</v>
      </c>
      <c r="D56" s="1" t="str">
        <f>IF(BG_Reel!W57&lt;&gt;"",BG_Reel!W57,"")&amp;IF(D57="",""," ,")</f>
        <v>H3 ,</v>
      </c>
      <c r="E56" s="1" t="str">
        <f>IF(BG_Reel!X57&lt;&gt;"",BG_Reel!X57,"")&amp;IF(E57="",""," ,")</f>
        <v>H2 ,</v>
      </c>
      <c r="F56" s="142" t="str">
        <f>IF(BG_Reel!Y57&lt;&gt;"",BG_Reel!Y57,"")&amp;IF(F57="",""," ,")</f>
        <v>L1 ,</v>
      </c>
      <c r="H56" s="84">
        <v>53</v>
      </c>
      <c r="I56" s="1" t="str">
        <f>IF(FG_Reel!J57&lt;&gt;"",FG_Reel!J57,"")&amp;IF(I57="",""," ,")</f>
        <v>L4 ,</v>
      </c>
      <c r="J56" s="1" t="str">
        <f>IF(FG_Reel!K57&lt;&gt;"",FG_Reel!K57,"")&amp;IF(J57="",""," ,")</f>
        <v>L4 ,</v>
      </c>
      <c r="K56" s="1" t="str">
        <f>IF(FG_Reel!L57&lt;&gt;"",FG_Reel!L57,"")&amp;IF(K57="",""," ,")</f>
        <v>L4 ,</v>
      </c>
      <c r="L56" s="1" t="str">
        <f>IF(FG_Reel!M57&lt;&gt;"",FG_Reel!M57,"")&amp;IF(L57="",""," ,")</f>
        <v>L4 ,</v>
      </c>
      <c r="M56" s="142" t="str">
        <f>IF(FG_Reel!N57&lt;&gt;"",FG_Reel!N57,"")&amp;IF(M57="",""," ,")</f>
        <v>L4 ,</v>
      </c>
    </row>
    <row r="57" spans="1:13">
      <c r="A57" s="84">
        <v>54</v>
      </c>
      <c r="B57" s="1" t="str">
        <f>IF(BG_Reel!U58&lt;&gt;"",BG_Reel!U58,"")&amp;IF(B58="",""," ,")</f>
        <v>L1 ,</v>
      </c>
      <c r="C57" s="1" t="str">
        <f>IF(BG_Reel!V58&lt;&gt;"",BG_Reel!V58,"")&amp;IF(C58="",""," ,")</f>
        <v>H2 ,</v>
      </c>
      <c r="D57" s="1" t="str">
        <f>IF(BG_Reel!W58&lt;&gt;"",BG_Reel!W58,"")&amp;IF(D58="",""," ,")</f>
        <v>H3 ,</v>
      </c>
      <c r="E57" s="1" t="str">
        <f>IF(BG_Reel!X58&lt;&gt;"",BG_Reel!X58,"")&amp;IF(E58="",""," ,")</f>
        <v>H2 ,</v>
      </c>
      <c r="F57" s="142" t="str">
        <f>IF(BG_Reel!Y58&lt;&gt;"",BG_Reel!Y58,"")&amp;IF(F58="",""," ,")</f>
        <v>L1 ,</v>
      </c>
      <c r="H57" s="84">
        <v>54</v>
      </c>
      <c r="I57" s="1" t="str">
        <f>IF(FG_Reel!J58&lt;&gt;"",FG_Reel!J58,"")&amp;IF(I58="",""," ,")</f>
        <v>L1 ,</v>
      </c>
      <c r="J57" s="1" t="str">
        <f>IF(FG_Reel!K58&lt;&gt;"",FG_Reel!K58,"")&amp;IF(J58="",""," ,")</f>
        <v>L1 ,</v>
      </c>
      <c r="K57" s="1" t="str">
        <f>IF(FG_Reel!L58&lt;&gt;"",FG_Reel!L58,"")&amp;IF(K58="",""," ,")</f>
        <v>L1 ,</v>
      </c>
      <c r="L57" s="1" t="str">
        <f>IF(FG_Reel!M58&lt;&gt;"",FG_Reel!M58,"")&amp;IF(L58="",""," ,")</f>
        <v>L1 ,</v>
      </c>
      <c r="M57" s="142" t="str">
        <f>IF(FG_Reel!N58&lt;&gt;"",FG_Reel!N58,"")&amp;IF(M58="",""," ,")</f>
        <v>L1 ,</v>
      </c>
    </row>
    <row r="58" spans="1:13">
      <c r="A58" s="84">
        <v>55</v>
      </c>
      <c r="B58" s="1" t="str">
        <f>IF(BG_Reel!U59&lt;&gt;"",BG_Reel!U59,"")&amp;IF(B59="",""," ,")</f>
        <v>W ,</v>
      </c>
      <c r="C58" s="1" t="str">
        <f>IF(BG_Reel!V59&lt;&gt;"",BG_Reel!V59,"")&amp;IF(C59="",""," ,")</f>
        <v>W ,</v>
      </c>
      <c r="D58" s="1" t="str">
        <f>IF(BG_Reel!W59&lt;&gt;"",BG_Reel!W59,"")&amp;IF(D59="",""," ,")</f>
        <v>W ,</v>
      </c>
      <c r="E58" s="1" t="str">
        <f>IF(BG_Reel!X59&lt;&gt;"",BG_Reel!X59,"")&amp;IF(E59="",""," ,")</f>
        <v>W ,</v>
      </c>
      <c r="F58" s="142" t="str">
        <f>IF(BG_Reel!Y59&lt;&gt;"",BG_Reel!Y59,"")&amp;IF(F59="",""," ,")</f>
        <v>W ,</v>
      </c>
      <c r="H58" s="84">
        <v>55</v>
      </c>
      <c r="I58" s="1" t="str">
        <f>IF(FG_Reel!J59&lt;&gt;"",FG_Reel!J59,"")&amp;IF(I59="",""," ,")</f>
        <v>L2 ,</v>
      </c>
      <c r="J58" s="1" t="str">
        <f>IF(FG_Reel!K59&lt;&gt;"",FG_Reel!K59,"")&amp;IF(J59="",""," ,")</f>
        <v>L2 ,</v>
      </c>
      <c r="K58" s="1" t="str">
        <f>IF(FG_Reel!L59&lt;&gt;"",FG_Reel!L59,"")&amp;IF(K59="",""," ,")</f>
        <v>L2 ,</v>
      </c>
      <c r="L58" s="1" t="str">
        <f>IF(FG_Reel!M59&lt;&gt;"",FG_Reel!M59,"")&amp;IF(L59="",""," ,")</f>
        <v>L2 ,</v>
      </c>
      <c r="M58" s="142" t="str">
        <f>IF(FG_Reel!N59&lt;&gt;"",FG_Reel!N59,"")&amp;IF(M59="",""," ,")</f>
        <v>L2 ,</v>
      </c>
    </row>
    <row r="59" spans="1:13">
      <c r="A59" s="84">
        <v>56</v>
      </c>
      <c r="B59" s="1" t="str">
        <f>IF(BG_Reel!U60&lt;&gt;"",BG_Reel!U60,"")&amp;IF(B60="",""," ,")</f>
        <v>L5 ,</v>
      </c>
      <c r="C59" s="1" t="str">
        <f>IF(BG_Reel!V60&lt;&gt;"",BG_Reel!V60,"")&amp;IF(C60="",""," ,")</f>
        <v>L5 ,</v>
      </c>
      <c r="D59" s="1" t="str">
        <f>IF(BG_Reel!W60&lt;&gt;"",BG_Reel!W60,"")&amp;IF(D60="",""," ,")</f>
        <v>L3 ,</v>
      </c>
      <c r="E59" s="1" t="str">
        <f>IF(BG_Reel!X60&lt;&gt;"",BG_Reel!X60,"")&amp;IF(E60="",""," ,")</f>
        <v>L5 ,</v>
      </c>
      <c r="F59" s="142" t="str">
        <f>IF(BG_Reel!Y60&lt;&gt;"",BG_Reel!Y60,"")&amp;IF(F60="",""," ,")</f>
        <v>L5 ,</v>
      </c>
      <c r="H59" s="84">
        <v>56</v>
      </c>
      <c r="I59" s="1" t="str">
        <f>IF(FG_Reel!J60&lt;&gt;"",FG_Reel!J60,"")&amp;IF(I60="",""," ,")</f>
        <v>H1 ,</v>
      </c>
      <c r="J59" s="1" t="str">
        <f>IF(FG_Reel!K60&lt;&gt;"",FG_Reel!K60,"")&amp;IF(J60="",""," ,")</f>
        <v>H1 ,</v>
      </c>
      <c r="K59" s="1" t="str">
        <f>IF(FG_Reel!L60&lt;&gt;"",FG_Reel!L60,"")&amp;IF(K60="",""," ,")</f>
        <v>H1 ,</v>
      </c>
      <c r="L59" s="1" t="str">
        <f>IF(FG_Reel!M60&lt;&gt;"",FG_Reel!M60,"")&amp;IF(L60="",""," ,")</f>
        <v>H1 ,</v>
      </c>
      <c r="M59" s="142" t="str">
        <f>IF(FG_Reel!N60&lt;&gt;"",FG_Reel!N60,"")&amp;IF(M60="",""," ,")</f>
        <v>H1 ,</v>
      </c>
    </row>
    <row r="60" spans="1:13">
      <c r="A60" s="84">
        <v>57</v>
      </c>
      <c r="B60" s="1" t="str">
        <f>IF(BG_Reel!U61&lt;&gt;"",BG_Reel!U61,"")&amp;IF(B61="",""," ,")</f>
        <v>L1 ,</v>
      </c>
      <c r="C60" s="1" t="str">
        <f>IF(BG_Reel!V61&lt;&gt;"",BG_Reel!V61,"")&amp;IF(C61="",""," ,")</f>
        <v>L1 ,</v>
      </c>
      <c r="D60" s="1" t="str">
        <f>IF(BG_Reel!W61&lt;&gt;"",BG_Reel!W61,"")&amp;IF(D61="",""," ,")</f>
        <v>L4 ,</v>
      </c>
      <c r="E60" s="1" t="str">
        <f>IF(BG_Reel!X61&lt;&gt;"",BG_Reel!X61,"")&amp;IF(E61="",""," ,")</f>
        <v>L1 ,</v>
      </c>
      <c r="F60" s="142" t="str">
        <f>IF(BG_Reel!Y61&lt;&gt;"",BG_Reel!Y61,"")&amp;IF(F61="",""," ,")</f>
        <v>L1 ,</v>
      </c>
      <c r="H60" s="84">
        <v>57</v>
      </c>
      <c r="I60" s="1" t="str">
        <f>IF(FG_Reel!J61&lt;&gt;"",FG_Reel!J61,"")&amp;IF(I61="",""," ,")</f>
        <v>H2 ,</v>
      </c>
      <c r="J60" s="1" t="str">
        <f>IF(FG_Reel!K61&lt;&gt;"",FG_Reel!K61,"")&amp;IF(J61="",""," ,")</f>
        <v>H2 ,</v>
      </c>
      <c r="K60" s="1" t="str">
        <f>IF(FG_Reel!L61&lt;&gt;"",FG_Reel!L61,"")&amp;IF(K61="",""," ,")</f>
        <v>H2 ,</v>
      </c>
      <c r="L60" s="1" t="str">
        <f>IF(FG_Reel!M61&lt;&gt;"",FG_Reel!M61,"")&amp;IF(L61="",""," ,")</f>
        <v>H2 ,</v>
      </c>
      <c r="M60" s="142" t="str">
        <f>IF(FG_Reel!N61&lt;&gt;"",FG_Reel!N61,"")&amp;IF(M61="",""," ,")</f>
        <v>H2 ,</v>
      </c>
    </row>
    <row r="61" spans="1:13">
      <c r="A61" s="84">
        <v>58</v>
      </c>
      <c r="B61" s="1" t="str">
        <f>IF(BG_Reel!U62&lt;&gt;"",BG_Reel!U62,"")&amp;IF(B62="",""," ,")</f>
        <v>L1 ,</v>
      </c>
      <c r="C61" s="1" t="str">
        <f>IF(BG_Reel!V62&lt;&gt;"",BG_Reel!V62,"")&amp;IF(C62="",""," ,")</f>
        <v>L1 ,</v>
      </c>
      <c r="D61" s="1" t="str">
        <f>IF(BG_Reel!W62&lt;&gt;"",BG_Reel!W62,"")&amp;IF(D62="",""," ,")</f>
        <v>L4 ,</v>
      </c>
      <c r="E61" s="1" t="str">
        <f>IF(BG_Reel!X62&lt;&gt;"",BG_Reel!X62,"")&amp;IF(E62="",""," ,")</f>
        <v>L1 ,</v>
      </c>
      <c r="F61" s="142" t="str">
        <f>IF(BG_Reel!Y62&lt;&gt;"",BG_Reel!Y62,"")&amp;IF(F62="",""," ,")</f>
        <v>L1 ,</v>
      </c>
      <c r="H61" s="84">
        <v>58</v>
      </c>
      <c r="I61" s="1" t="str">
        <f>IF(FG_Reel!J62&lt;&gt;"",FG_Reel!J62,"")&amp;IF(I62="",""," ,")</f>
        <v>H3 ,</v>
      </c>
      <c r="J61" s="1" t="str">
        <f>IF(FG_Reel!K62&lt;&gt;"",FG_Reel!K62,"")&amp;IF(J62="",""," ,")</f>
        <v>H3 ,</v>
      </c>
      <c r="K61" s="1" t="str">
        <f>IF(FG_Reel!L62&lt;&gt;"",FG_Reel!L62,"")&amp;IF(K62="",""," ,")</f>
        <v>H3 ,</v>
      </c>
      <c r="L61" s="1" t="str">
        <f>IF(FG_Reel!M62&lt;&gt;"",FG_Reel!M62,"")&amp;IF(L62="",""," ,")</f>
        <v>H3 ,</v>
      </c>
      <c r="M61" s="142" t="str">
        <f>IF(FG_Reel!N62&lt;&gt;"",FG_Reel!N62,"")&amp;IF(M62="",""," ,")</f>
        <v>H3 ,</v>
      </c>
    </row>
    <row r="62" spans="1:13">
      <c r="A62" s="84">
        <v>59</v>
      </c>
      <c r="B62" s="1" t="str">
        <f>IF(BG_Reel!U63&lt;&gt;"",BG_Reel!U63,"")&amp;IF(B63="",""," ,")</f>
        <v>L4 ,</v>
      </c>
      <c r="C62" s="1" t="str">
        <f>IF(BG_Reel!V63&lt;&gt;"",BG_Reel!V63,"")&amp;IF(C63="",""," ,")</f>
        <v>L4 ,</v>
      </c>
      <c r="D62" s="1" t="str">
        <f>IF(BG_Reel!W63&lt;&gt;"",BG_Reel!W63,"")&amp;IF(D63="",""," ,")</f>
        <v>L5 ,</v>
      </c>
      <c r="E62" s="1" t="str">
        <f>IF(BG_Reel!X63&lt;&gt;"",BG_Reel!X63,"")&amp;IF(E63="",""," ,")</f>
        <v>L4 ,</v>
      </c>
      <c r="F62" s="142" t="str">
        <f>IF(BG_Reel!Y63&lt;&gt;"",BG_Reel!Y63,"")&amp;IF(F63="",""," ,")</f>
        <v>L4 ,</v>
      </c>
      <c r="H62" s="84">
        <v>59</v>
      </c>
      <c r="I62" s="1" t="str">
        <f>IF(FG_Reel!J63&lt;&gt;"",FG_Reel!J63,"")&amp;IF(I63="",""," ,")</f>
        <v>H4 ,</v>
      </c>
      <c r="J62" s="1" t="str">
        <f>IF(FG_Reel!K63&lt;&gt;"",FG_Reel!K63,"")&amp;IF(J63="",""," ,")</f>
        <v>H4 ,</v>
      </c>
      <c r="K62" s="1" t="str">
        <f>IF(FG_Reel!L63&lt;&gt;"",FG_Reel!L63,"")&amp;IF(K63="",""," ,")</f>
        <v>H4 ,</v>
      </c>
      <c r="L62" s="1" t="str">
        <f>IF(FG_Reel!M63&lt;&gt;"",FG_Reel!M63,"")&amp;IF(L63="",""," ,")</f>
        <v>H4 ,</v>
      </c>
      <c r="M62" s="142" t="str">
        <f>IF(FG_Reel!N63&lt;&gt;"",FG_Reel!N63,"")&amp;IF(M63="",""," ,")</f>
        <v>H4 ,</v>
      </c>
    </row>
    <row r="63" spans="1:13">
      <c r="A63" s="84">
        <v>60</v>
      </c>
      <c r="B63" s="1" t="str">
        <f>IF(BG_Reel!U64&lt;&gt;"",BG_Reel!U64,"")&amp;IF(B64="",""," ,")</f>
        <v>L4 ,</v>
      </c>
      <c r="C63" s="1" t="str">
        <f>IF(BG_Reel!V64&lt;&gt;"",BG_Reel!V64,"")&amp;IF(C64="",""," ,")</f>
        <v>L4 ,</v>
      </c>
      <c r="D63" s="1" t="str">
        <f>IF(BG_Reel!W64&lt;&gt;"",BG_Reel!W64,"")&amp;IF(D64="",""," ,")</f>
        <v>L5 ,</v>
      </c>
      <c r="E63" s="1" t="str">
        <f>IF(BG_Reel!X64&lt;&gt;"",BG_Reel!X64,"")&amp;IF(E64="",""," ,")</f>
        <v>L4 ,</v>
      </c>
      <c r="F63" s="142" t="str">
        <f>IF(BG_Reel!Y64&lt;&gt;"",BG_Reel!Y64,"")&amp;IF(F64="",""," ,")</f>
        <v>L4 ,</v>
      </c>
      <c r="H63" s="84">
        <v>60</v>
      </c>
      <c r="I63" s="1" t="str">
        <f>IF(FG_Reel!J64&lt;&gt;"",FG_Reel!J64,"")&amp;IF(I64="",""," ,")</f>
        <v>L5 ,</v>
      </c>
      <c r="J63" s="1" t="str">
        <f>IF(FG_Reel!K64&lt;&gt;"",FG_Reel!K64,"")&amp;IF(J64="",""," ,")</f>
        <v>L5 ,</v>
      </c>
      <c r="K63" s="1" t="str">
        <f>IF(FG_Reel!L64&lt;&gt;"",FG_Reel!L64,"")&amp;IF(K64="",""," ,")</f>
        <v>L5 ,</v>
      </c>
      <c r="L63" s="1" t="str">
        <f>IF(FG_Reel!M64&lt;&gt;"",FG_Reel!M64,"")&amp;IF(L64="",""," ,")</f>
        <v>L5 ,</v>
      </c>
      <c r="M63" s="142" t="str">
        <f>IF(FG_Reel!N64&lt;&gt;"",FG_Reel!N64,"")&amp;IF(M64="",""," ,")</f>
        <v>L5 ,</v>
      </c>
    </row>
    <row r="64" spans="1:13">
      <c r="A64" s="84">
        <v>61</v>
      </c>
      <c r="B64" s="1" t="str">
        <f>IF(BG_Reel!U65&lt;&gt;"",BG_Reel!U65,"")&amp;IF(B65="",""," ,")</f>
        <v>L2 ,</v>
      </c>
      <c r="C64" s="1" t="str">
        <f>IF(BG_Reel!V65&lt;&gt;"",BG_Reel!V65,"")&amp;IF(C65="",""," ,")</f>
        <v>H4 ,</v>
      </c>
      <c r="D64" s="1" t="str">
        <f>IF(BG_Reel!W65&lt;&gt;"",BG_Reel!W65,"")&amp;IF(D65="",""," ,")</f>
        <v>H2 ,</v>
      </c>
      <c r="E64" s="1" t="str">
        <f>IF(BG_Reel!X65&lt;&gt;"",BG_Reel!X65,"")&amp;IF(E65="",""," ,")</f>
        <v>H4 ,</v>
      </c>
      <c r="F64" s="142" t="str">
        <f>IF(BG_Reel!Y65&lt;&gt;"",BG_Reel!Y65,"")&amp;IF(F65="",""," ,")</f>
        <v>H4 ,</v>
      </c>
      <c r="H64" s="84">
        <v>61</v>
      </c>
      <c r="I64" s="1" t="str">
        <f>IF(FG_Reel!J65&lt;&gt;"",FG_Reel!J65,"")&amp;IF(I65="",""," ,")</f>
        <v>L3 ,</v>
      </c>
      <c r="J64" s="1" t="str">
        <f>IF(FG_Reel!K65&lt;&gt;"",FG_Reel!K65,"")&amp;IF(J65="",""," ,")</f>
        <v>L3 ,</v>
      </c>
      <c r="K64" s="1" t="str">
        <f>IF(FG_Reel!L65&lt;&gt;"",FG_Reel!L65,"")&amp;IF(K65="",""," ,")</f>
        <v>L3 ,</v>
      </c>
      <c r="L64" s="1" t="str">
        <f>IF(FG_Reel!M65&lt;&gt;"",FG_Reel!M65,"")&amp;IF(L65="",""," ,")</f>
        <v>L3 ,</v>
      </c>
      <c r="M64" s="142" t="str">
        <f>IF(FG_Reel!N65&lt;&gt;"",FG_Reel!N65,"")&amp;IF(M65="",""," ,")</f>
        <v>L3 ,</v>
      </c>
    </row>
    <row r="65" spans="1:13">
      <c r="A65" s="84">
        <v>62</v>
      </c>
      <c r="B65" s="1" t="str">
        <f>IF(BG_Reel!U66&lt;&gt;"",BG_Reel!U66,"")&amp;IF(B66="",""," ,")</f>
        <v>L2 ,</v>
      </c>
      <c r="C65" s="1" t="str">
        <f>IF(BG_Reel!V66&lt;&gt;"",BG_Reel!V66,"")&amp;IF(C66="",""," ,")</f>
        <v>H4 ,</v>
      </c>
      <c r="D65" s="1" t="str">
        <f>IF(BG_Reel!W66&lt;&gt;"",BG_Reel!W66,"")&amp;IF(D66="",""," ,")</f>
        <v>H2 ,</v>
      </c>
      <c r="E65" s="1" t="str">
        <f>IF(BG_Reel!X66&lt;&gt;"",BG_Reel!X66,"")&amp;IF(E66="",""," ,")</f>
        <v>H4 ,</v>
      </c>
      <c r="F65" s="142" t="str">
        <f>IF(BG_Reel!Y66&lt;&gt;"",BG_Reel!Y66,"")&amp;IF(F66="",""," ,")</f>
        <v>H4 ,</v>
      </c>
      <c r="H65" s="84">
        <v>62</v>
      </c>
      <c r="I65" s="1" t="str">
        <f>IF(FG_Reel!J66&lt;&gt;"",FG_Reel!J66,"")&amp;IF(I66="",""," ,")</f>
        <v>L4 ,</v>
      </c>
      <c r="J65" s="1" t="str">
        <f>IF(FG_Reel!K66&lt;&gt;"",FG_Reel!K66,"")&amp;IF(J66="",""," ,")</f>
        <v>L4 ,</v>
      </c>
      <c r="K65" s="1" t="str">
        <f>IF(FG_Reel!L66&lt;&gt;"",FG_Reel!L66,"")&amp;IF(K66="",""," ,")</f>
        <v>L4 ,</v>
      </c>
      <c r="L65" s="1" t="str">
        <f>IF(FG_Reel!M66&lt;&gt;"",FG_Reel!M66,"")&amp;IF(L66="",""," ,")</f>
        <v>L4 ,</v>
      </c>
      <c r="M65" s="142" t="str">
        <f>IF(FG_Reel!N66&lt;&gt;"",FG_Reel!N66,"")&amp;IF(M66="",""," ,")</f>
        <v>L4 ,</v>
      </c>
    </row>
    <row r="66" spans="1:13">
      <c r="A66" s="84">
        <v>63</v>
      </c>
      <c r="B66" s="1" t="str">
        <f>IF(BG_Reel!U67&lt;&gt;"",BG_Reel!U67,"")&amp;IF(B67="",""," ,")</f>
        <v>L2 ,</v>
      </c>
      <c r="C66" s="1" t="str">
        <f>IF(BG_Reel!V67&lt;&gt;"",BG_Reel!V67,"")&amp;IF(C67="",""," ,")</f>
        <v>H3 ,</v>
      </c>
      <c r="D66" s="1" t="str">
        <f>IF(BG_Reel!W67&lt;&gt;"",BG_Reel!W67,"")&amp;IF(D67="",""," ,")</f>
        <v>H4 ,</v>
      </c>
      <c r="E66" s="1" t="str">
        <f>IF(BG_Reel!X67&lt;&gt;"",BG_Reel!X67,"")&amp;IF(E67="",""," ,")</f>
        <v>H3 ,</v>
      </c>
      <c r="F66" s="142" t="str">
        <f>IF(BG_Reel!Y67&lt;&gt;"",BG_Reel!Y67,"")&amp;IF(F67="",""," ,")</f>
        <v>H3 ,</v>
      </c>
      <c r="H66" s="84">
        <v>63</v>
      </c>
      <c r="I66" s="1" t="str">
        <f>IF(FG_Reel!J67&lt;&gt;"",FG_Reel!J67,"")&amp;IF(I67="",""," ,")</f>
        <v>L1 ,</v>
      </c>
      <c r="J66" s="1" t="str">
        <f>IF(FG_Reel!K67&lt;&gt;"",FG_Reel!K67,"")&amp;IF(J67="",""," ,")</f>
        <v>L1 ,</v>
      </c>
      <c r="K66" s="1" t="str">
        <f>IF(FG_Reel!L67&lt;&gt;"",FG_Reel!L67,"")&amp;IF(K67="",""," ,")</f>
        <v>L1 ,</v>
      </c>
      <c r="L66" s="1" t="str">
        <f>IF(FG_Reel!M67&lt;&gt;"",FG_Reel!M67,"")&amp;IF(L67="",""," ,")</f>
        <v>L1 ,</v>
      </c>
      <c r="M66" s="142" t="str">
        <f>IF(FG_Reel!N67&lt;&gt;"",FG_Reel!N67,"")&amp;IF(M67="",""," ,")</f>
        <v>L1 ,</v>
      </c>
    </row>
    <row r="67" spans="1:13">
      <c r="A67" s="84">
        <v>64</v>
      </c>
      <c r="B67" s="1" t="str">
        <f>IF(BG_Reel!U68&lt;&gt;"",BG_Reel!U68,"")&amp;IF(B68="",""," ,")</f>
        <v>L2 ,</v>
      </c>
      <c r="C67" s="1" t="str">
        <f>IF(BG_Reel!V68&lt;&gt;"",BG_Reel!V68,"")&amp;IF(C68="",""," ,")</f>
        <v>H3 ,</v>
      </c>
      <c r="D67" s="1" t="str">
        <f>IF(BG_Reel!W68&lt;&gt;"",BG_Reel!W68,"")&amp;IF(D68="",""," ,")</f>
        <v>H4 ,</v>
      </c>
      <c r="E67" s="1" t="str">
        <f>IF(BG_Reel!X68&lt;&gt;"",BG_Reel!X68,"")&amp;IF(E68="",""," ,")</f>
        <v>H3 ,</v>
      </c>
      <c r="F67" s="142" t="str">
        <f>IF(BG_Reel!Y68&lt;&gt;"",BG_Reel!Y68,"")&amp;IF(F68="",""," ,")</f>
        <v>H3 ,</v>
      </c>
      <c r="H67" s="84">
        <v>64</v>
      </c>
      <c r="I67" s="1" t="str">
        <f>IF(FG_Reel!J68&lt;&gt;"",FG_Reel!J68,"")&amp;IF(I68="",""," ,")</f>
        <v>L5 ,</v>
      </c>
      <c r="J67" s="1" t="str">
        <f>IF(FG_Reel!K68&lt;&gt;"",FG_Reel!K68,"")&amp;IF(J68="",""," ,")</f>
        <v>L5 ,</v>
      </c>
      <c r="K67" s="1" t="str">
        <f>IF(FG_Reel!L68&lt;&gt;"",FG_Reel!L68,"")&amp;IF(K68="",""," ,")</f>
        <v>L5 ,</v>
      </c>
      <c r="L67" s="1" t="str">
        <f>IF(FG_Reel!M68&lt;&gt;"",FG_Reel!M68,"")&amp;IF(L68="",""," ,")</f>
        <v>L5 ,</v>
      </c>
      <c r="M67" s="142" t="str">
        <f>IF(FG_Reel!N68&lt;&gt;"",FG_Reel!N68,"")&amp;IF(M68="",""," ,")</f>
        <v>L5 ,</v>
      </c>
    </row>
    <row r="68" spans="1:13">
      <c r="A68" s="84">
        <v>65</v>
      </c>
      <c r="B68" s="1" t="str">
        <f>IF(BG_Reel!U69&lt;&gt;"",BG_Reel!U69,"")&amp;IF(B69="",""," ,")</f>
        <v>SC ,</v>
      </c>
      <c r="C68" s="1" t="str">
        <f>IF(BG_Reel!V69&lt;&gt;"",BG_Reel!V69,"")&amp;IF(C69="",""," ,")</f>
        <v>SC ,</v>
      </c>
      <c r="D68" s="1" t="str">
        <f>IF(BG_Reel!W69&lt;&gt;"",BG_Reel!W69,"")&amp;IF(D69="",""," ,")</f>
        <v>SC ,</v>
      </c>
      <c r="E68" s="1" t="str">
        <f>IF(BG_Reel!X69&lt;&gt;"",BG_Reel!X69,"")&amp;IF(E69="",""," ,")</f>
        <v>SC ,</v>
      </c>
      <c r="F68" s="142" t="str">
        <f>IF(BG_Reel!Y69&lt;&gt;"",BG_Reel!Y69,"")&amp;IF(F69="",""," ,")</f>
        <v>SC ,</v>
      </c>
      <c r="H68" s="84">
        <v>65</v>
      </c>
      <c r="I68" s="1" t="str">
        <f>IF(FG_Reel!J69&lt;&gt;"",FG_Reel!J69,"")&amp;IF(I69="",""," ,")</f>
        <v>L4 ,</v>
      </c>
      <c r="J68" s="1" t="str">
        <f>IF(FG_Reel!K69&lt;&gt;"",FG_Reel!K69,"")&amp;IF(J69="",""," ,")</f>
        <v>L4 ,</v>
      </c>
      <c r="K68" s="1" t="str">
        <f>IF(FG_Reel!L69&lt;&gt;"",FG_Reel!L69,"")&amp;IF(K69="",""," ,")</f>
        <v>L4 ,</v>
      </c>
      <c r="L68" s="1" t="str">
        <f>IF(FG_Reel!M69&lt;&gt;"",FG_Reel!M69,"")&amp;IF(L69="",""," ,")</f>
        <v>L4 ,</v>
      </c>
      <c r="M68" s="142" t="str">
        <f>IF(FG_Reel!N69&lt;&gt;"",FG_Reel!N69,"")&amp;IF(M69="",""," ,")</f>
        <v>L4 ,</v>
      </c>
    </row>
    <row r="69" spans="1:13">
      <c r="A69" s="84">
        <v>66</v>
      </c>
      <c r="B69" s="1" t="str">
        <f>IF(BG_Reel!U70&lt;&gt;"",BG_Reel!U70,"")&amp;IF(B70="",""," ,")</f>
        <v>L5 ,</v>
      </c>
      <c r="C69" s="1" t="str">
        <f>IF(BG_Reel!V70&lt;&gt;"",BG_Reel!V70,"")&amp;IF(C70="",""," ,")</f>
        <v>L5 ,</v>
      </c>
      <c r="D69" s="1" t="str">
        <f>IF(BG_Reel!W70&lt;&gt;"",BG_Reel!W70,"")&amp;IF(D70="",""," ,")</f>
        <v>L3 ,</v>
      </c>
      <c r="E69" s="1" t="str">
        <f>IF(BG_Reel!X70&lt;&gt;"",BG_Reel!X70,"")&amp;IF(E70="",""," ,")</f>
        <v>L5 ,</v>
      </c>
      <c r="F69" s="142" t="str">
        <f>IF(BG_Reel!Y70&lt;&gt;"",BG_Reel!Y70,"")&amp;IF(F70="",""," ,")</f>
        <v>L5 ,</v>
      </c>
      <c r="H69" s="84">
        <v>66</v>
      </c>
      <c r="I69" s="1" t="str">
        <f>IF(FG_Reel!J70&lt;&gt;"",FG_Reel!J70,"")&amp;IF(I70="",""," ,")</f>
        <v>H1 ,</v>
      </c>
      <c r="J69" s="1" t="str">
        <f>IF(FG_Reel!K70&lt;&gt;"",FG_Reel!K70,"")&amp;IF(J70="",""," ,")</f>
        <v>H1 ,</v>
      </c>
      <c r="K69" s="1" t="str">
        <f>IF(FG_Reel!L70&lt;&gt;"",FG_Reel!L70,"")&amp;IF(K70="",""," ,")</f>
        <v>H1 ,</v>
      </c>
      <c r="L69" s="1" t="str">
        <f>IF(FG_Reel!M70&lt;&gt;"",FG_Reel!M70,"")&amp;IF(L70="",""," ,")</f>
        <v>H1 ,</v>
      </c>
      <c r="M69" s="142" t="str">
        <f>IF(FG_Reel!N70&lt;&gt;"",FG_Reel!N70,"")&amp;IF(M70="",""," ,")</f>
        <v>H1 ,</v>
      </c>
    </row>
    <row r="70" spans="1:13">
      <c r="A70" s="84">
        <v>67</v>
      </c>
      <c r="B70" s="1" t="str">
        <f>IF(BG_Reel!U71&lt;&gt;"",BG_Reel!U71,"")&amp;IF(B71="",""," ,")</f>
        <v>L2 ,</v>
      </c>
      <c r="C70" s="1" t="str">
        <f>IF(BG_Reel!V71&lt;&gt;"",BG_Reel!V71,"")&amp;IF(C71="",""," ,")</f>
        <v>L2 ,</v>
      </c>
      <c r="D70" s="1" t="str">
        <f>IF(BG_Reel!W71&lt;&gt;"",BG_Reel!W71,"")&amp;IF(D71="",""," ,")</f>
        <v>L4 ,</v>
      </c>
      <c r="E70" s="1" t="str">
        <f>IF(BG_Reel!X71&lt;&gt;"",BG_Reel!X71,"")&amp;IF(E71="",""," ,")</f>
        <v>L2 ,</v>
      </c>
      <c r="F70" s="142" t="str">
        <f>IF(BG_Reel!Y71&lt;&gt;"",BG_Reel!Y71,"")&amp;IF(F71="",""," ,")</f>
        <v>L2 ,</v>
      </c>
      <c r="H70" s="84">
        <v>67</v>
      </c>
      <c r="I70" s="1" t="str">
        <f>IF(FG_Reel!J71&lt;&gt;"",FG_Reel!J71,"")&amp;IF(I71="",""," ,")</f>
        <v>H2 ,</v>
      </c>
      <c r="J70" s="1" t="str">
        <f>IF(FG_Reel!K71&lt;&gt;"",FG_Reel!K71,"")&amp;IF(J71="",""," ,")</f>
        <v>H2 ,</v>
      </c>
      <c r="K70" s="1" t="str">
        <f>IF(FG_Reel!L71&lt;&gt;"",FG_Reel!L71,"")&amp;IF(K71="",""," ,")</f>
        <v>H2 ,</v>
      </c>
      <c r="L70" s="1" t="str">
        <f>IF(FG_Reel!M71&lt;&gt;"",FG_Reel!M71,"")&amp;IF(L71="",""," ,")</f>
        <v>H2 ,</v>
      </c>
      <c r="M70" s="142" t="str">
        <f>IF(FG_Reel!N71&lt;&gt;"",FG_Reel!N71,"")&amp;IF(M71="",""," ,")</f>
        <v>H2 ,</v>
      </c>
    </row>
    <row r="71" spans="1:13">
      <c r="A71" s="84">
        <v>68</v>
      </c>
      <c r="B71" s="1" t="str">
        <f>IF(BG_Reel!U72&lt;&gt;"",BG_Reel!U72,"")&amp;IF(B72="",""," ,")</f>
        <v>L2 ,</v>
      </c>
      <c r="C71" s="1" t="str">
        <f>IF(BG_Reel!V72&lt;&gt;"",BG_Reel!V72,"")&amp;IF(C72="",""," ,")</f>
        <v>L2 ,</v>
      </c>
      <c r="D71" s="1" t="str">
        <f>IF(BG_Reel!W72&lt;&gt;"",BG_Reel!W72,"")&amp;IF(D72="",""," ,")</f>
        <v>L4 ,</v>
      </c>
      <c r="E71" s="1" t="str">
        <f>IF(BG_Reel!X72&lt;&gt;"",BG_Reel!X72,"")&amp;IF(E72="",""," ,")</f>
        <v>L2 ,</v>
      </c>
      <c r="F71" s="142" t="str">
        <f>IF(BG_Reel!Y72&lt;&gt;"",BG_Reel!Y72,"")&amp;IF(F72="",""," ,")</f>
        <v>L2 ,</v>
      </c>
      <c r="H71" s="84">
        <v>68</v>
      </c>
      <c r="I71" s="1" t="str">
        <f>IF(FG_Reel!J72&lt;&gt;"",FG_Reel!J72,"")&amp;IF(I72="",""," ,")</f>
        <v>H3 ,</v>
      </c>
      <c r="J71" s="1" t="str">
        <f>IF(FG_Reel!K72&lt;&gt;"",FG_Reel!K72,"")&amp;IF(J72="",""," ,")</f>
        <v>H3 ,</v>
      </c>
      <c r="K71" s="1" t="str">
        <f>IF(FG_Reel!L72&lt;&gt;"",FG_Reel!L72,"")&amp;IF(K72="",""," ,")</f>
        <v>H3 ,</v>
      </c>
      <c r="L71" s="1" t="str">
        <f>IF(FG_Reel!M72&lt;&gt;"",FG_Reel!M72,"")&amp;IF(L72="",""," ,")</f>
        <v>H3 ,</v>
      </c>
      <c r="M71" s="142" t="str">
        <f>IF(FG_Reel!N72&lt;&gt;"",FG_Reel!N72,"")&amp;IF(M72="",""," ,")</f>
        <v>H3 ,</v>
      </c>
    </row>
    <row r="72" spans="1:13">
      <c r="A72" s="84">
        <v>69</v>
      </c>
      <c r="B72" s="1" t="str">
        <f>IF(BG_Reel!U73&lt;&gt;"",BG_Reel!U73,"")&amp;IF(B73="",""," ,")</f>
        <v>L4 ,</v>
      </c>
      <c r="C72" s="1" t="str">
        <f>IF(BG_Reel!V73&lt;&gt;"",BG_Reel!V73,"")&amp;IF(C73="",""," ,")</f>
        <v>L4 ,</v>
      </c>
      <c r="D72" s="1" t="str">
        <f>IF(BG_Reel!W73&lt;&gt;"",BG_Reel!W73,"")&amp;IF(D73="",""," ,")</f>
        <v>L5 ,</v>
      </c>
      <c r="E72" s="1" t="str">
        <f>IF(BG_Reel!X73&lt;&gt;"",BG_Reel!X73,"")&amp;IF(E73="",""," ,")</f>
        <v>L4 ,</v>
      </c>
      <c r="F72" s="142" t="str">
        <f>IF(BG_Reel!Y73&lt;&gt;"",BG_Reel!Y73,"")&amp;IF(F73="",""," ,")</f>
        <v>L4 ,</v>
      </c>
      <c r="H72" s="84">
        <v>69</v>
      </c>
      <c r="I72" s="1" t="str">
        <f>IF(FG_Reel!J73&lt;&gt;"",FG_Reel!J73,"")&amp;IF(I73="",""," ,")</f>
        <v>H4 ,</v>
      </c>
      <c r="J72" s="1" t="str">
        <f>IF(FG_Reel!K73&lt;&gt;"",FG_Reel!K73,"")&amp;IF(J73="",""," ,")</f>
        <v>H4 ,</v>
      </c>
      <c r="K72" s="1" t="str">
        <f>IF(FG_Reel!L73&lt;&gt;"",FG_Reel!L73,"")&amp;IF(K73="",""," ,")</f>
        <v>H4 ,</v>
      </c>
      <c r="L72" s="1" t="str">
        <f>IF(FG_Reel!M73&lt;&gt;"",FG_Reel!M73,"")&amp;IF(L73="",""," ,")</f>
        <v>H4 ,</v>
      </c>
      <c r="M72" s="142" t="str">
        <f>IF(FG_Reel!N73&lt;&gt;"",FG_Reel!N73,"")&amp;IF(M73="",""," ,")</f>
        <v>H4 ,</v>
      </c>
    </row>
    <row r="73" spans="1:13">
      <c r="A73" s="84">
        <v>70</v>
      </c>
      <c r="B73" s="1" t="str">
        <f>IF(BG_Reel!U74&lt;&gt;"",BG_Reel!U74,"")&amp;IF(B74="",""," ,")</f>
        <v>L4 ,</v>
      </c>
      <c r="C73" s="1" t="str">
        <f>IF(BG_Reel!V74&lt;&gt;"",BG_Reel!V74,"")&amp;IF(C74="",""," ,")</f>
        <v>L4 ,</v>
      </c>
      <c r="D73" s="1" t="str">
        <f>IF(BG_Reel!W74&lt;&gt;"",BG_Reel!W74,"")&amp;IF(D74="",""," ,")</f>
        <v>L5 ,</v>
      </c>
      <c r="E73" s="1" t="str">
        <f>IF(BG_Reel!X74&lt;&gt;"",BG_Reel!X74,"")&amp;IF(E74="",""," ,")</f>
        <v>L4 ,</v>
      </c>
      <c r="F73" s="142" t="str">
        <f>IF(BG_Reel!Y74&lt;&gt;"",BG_Reel!Y74,"")&amp;IF(F74="",""," ,")</f>
        <v>L4 ,</v>
      </c>
      <c r="H73" s="84">
        <v>70</v>
      </c>
      <c r="I73" s="1" t="str">
        <f>IF(FG_Reel!J74&lt;&gt;"",FG_Reel!J74,"")&amp;IF(I74="",""," ,")</f>
        <v>L3 ,</v>
      </c>
      <c r="J73" s="1" t="str">
        <f>IF(FG_Reel!K74&lt;&gt;"",FG_Reel!K74,"")&amp;IF(J74="",""," ,")</f>
        <v>L3 ,</v>
      </c>
      <c r="K73" s="1" t="str">
        <f>IF(FG_Reel!L74&lt;&gt;"",FG_Reel!L74,"")&amp;IF(K74="",""," ,")</f>
        <v>L3 ,</v>
      </c>
      <c r="L73" s="1" t="str">
        <f>IF(FG_Reel!M74&lt;&gt;"",FG_Reel!M74,"")&amp;IF(L74="",""," ,")</f>
        <v>L3 ,</v>
      </c>
      <c r="M73" s="142" t="str">
        <f>IF(FG_Reel!N74&lt;&gt;"",FG_Reel!N74,"")&amp;IF(M74="",""," ,")</f>
        <v>L3 ,</v>
      </c>
    </row>
    <row r="74" spans="1:13">
      <c r="A74" s="84">
        <v>71</v>
      </c>
      <c r="B74" s="1" t="str">
        <f>IF(BG_Reel!U75&lt;&gt;"",BG_Reel!U75,"")&amp;IF(B75="",""," ,")</f>
        <v>L1 ,</v>
      </c>
      <c r="C74" s="1" t="str">
        <f>IF(BG_Reel!V75&lt;&gt;"",BG_Reel!V75,"")&amp;IF(C75="",""," ,")</f>
        <v>H3 ,</v>
      </c>
      <c r="D74" s="1" t="str">
        <f>IF(BG_Reel!W75&lt;&gt;"",BG_Reel!W75,"")&amp;IF(D75="",""," ,")</f>
        <v>H4 ,</v>
      </c>
      <c r="E74" s="1" t="str">
        <f>IF(BG_Reel!X75&lt;&gt;"",BG_Reel!X75,"")&amp;IF(E75="",""," ,")</f>
        <v>H3 ,</v>
      </c>
      <c r="F74" s="142" t="str">
        <f>IF(BG_Reel!Y75&lt;&gt;"",BG_Reel!Y75,"")&amp;IF(F75="",""," ,")</f>
        <v>H3 ,</v>
      </c>
      <c r="H74" s="84">
        <v>71</v>
      </c>
      <c r="I74" s="1" t="str">
        <f>IF(FG_Reel!J75&lt;&gt;"",FG_Reel!J75,"")&amp;IF(I75="",""," ,")</f>
        <v>L4 ,</v>
      </c>
      <c r="J74" s="1" t="str">
        <f>IF(FG_Reel!K75&lt;&gt;"",FG_Reel!K75,"")&amp;IF(J75="",""," ,")</f>
        <v>L4 ,</v>
      </c>
      <c r="K74" s="1" t="str">
        <f>IF(FG_Reel!L75&lt;&gt;"",FG_Reel!L75,"")&amp;IF(K75="",""," ,")</f>
        <v>L4 ,</v>
      </c>
      <c r="L74" s="1" t="str">
        <f>IF(FG_Reel!M75&lt;&gt;"",FG_Reel!M75,"")&amp;IF(L75="",""," ,")</f>
        <v>L4 ,</v>
      </c>
      <c r="M74" s="142" t="str">
        <f>IF(FG_Reel!N75&lt;&gt;"",FG_Reel!N75,"")&amp;IF(M75="",""," ,")</f>
        <v>L4 ,</v>
      </c>
    </row>
    <row r="75" spans="1:13">
      <c r="A75" s="84">
        <v>72</v>
      </c>
      <c r="B75" s="1" t="str">
        <f>IF(BG_Reel!U76&lt;&gt;"",BG_Reel!U76,"")&amp;IF(B76="",""," ,")</f>
        <v>L1 ,</v>
      </c>
      <c r="C75" s="1" t="str">
        <f>IF(BG_Reel!V76&lt;&gt;"",BG_Reel!V76,"")&amp;IF(C76="",""," ,")</f>
        <v>H3 ,</v>
      </c>
      <c r="D75" s="1" t="str">
        <f>IF(BG_Reel!W76&lt;&gt;"",BG_Reel!W76,"")&amp;IF(D76="",""," ,")</f>
        <v>H4 ,</v>
      </c>
      <c r="E75" s="1" t="str">
        <f>IF(BG_Reel!X76&lt;&gt;"",BG_Reel!X76,"")&amp;IF(E76="",""," ,")</f>
        <v>H3 ,</v>
      </c>
      <c r="F75" s="142" t="str">
        <f>IF(BG_Reel!Y76&lt;&gt;"",BG_Reel!Y76,"")&amp;IF(F76="",""," ,")</f>
        <v>H3 ,</v>
      </c>
      <c r="H75" s="84">
        <v>72</v>
      </c>
      <c r="I75" s="1" t="str">
        <f>IF(FG_Reel!J76&lt;&gt;"",FG_Reel!J76,"")&amp;IF(I76="",""," ,")</f>
        <v>L1 ,</v>
      </c>
      <c r="J75" s="1" t="str">
        <f>IF(FG_Reel!K76&lt;&gt;"",FG_Reel!K76,"")&amp;IF(J76="",""," ,")</f>
        <v>L1 ,</v>
      </c>
      <c r="K75" s="1" t="str">
        <f>IF(FG_Reel!L76&lt;&gt;"",FG_Reel!L76,"")&amp;IF(K76="",""," ,")</f>
        <v>L1 ,</v>
      </c>
      <c r="L75" s="1" t="str">
        <f>IF(FG_Reel!M76&lt;&gt;"",FG_Reel!M76,"")&amp;IF(L76="",""," ,")</f>
        <v>L1 ,</v>
      </c>
      <c r="M75" s="142" t="str">
        <f>IF(FG_Reel!N76&lt;&gt;"",FG_Reel!N76,"")&amp;IF(M76="",""," ,")</f>
        <v>L1 ,</v>
      </c>
    </row>
    <row r="76" spans="1:13">
      <c r="A76" s="84">
        <v>73</v>
      </c>
      <c r="B76" s="1" t="str">
        <f>IF(BG_Reel!U77&lt;&gt;"",BG_Reel!U77,"")&amp;IF(B77="",""," ,")</f>
        <v>L1 ,</v>
      </c>
      <c r="C76" s="1" t="str">
        <f>IF(BG_Reel!V77&lt;&gt;"",BG_Reel!V77,"")&amp;IF(C77="",""," ,")</f>
        <v>H1 ,</v>
      </c>
      <c r="D76" s="1" t="str">
        <f>IF(BG_Reel!W77&lt;&gt;"",BG_Reel!W77,"")&amp;IF(D77="",""," ,")</f>
        <v>H2 ,</v>
      </c>
      <c r="E76" s="1" t="str">
        <f>IF(BG_Reel!X77&lt;&gt;"",BG_Reel!X77,"")&amp;IF(E77="",""," ,")</f>
        <v>H1 ,</v>
      </c>
      <c r="F76" s="142" t="str">
        <f>IF(BG_Reel!Y77&lt;&gt;"",BG_Reel!Y77,"")&amp;IF(F77="",""," ,")</f>
        <v>H1 ,</v>
      </c>
      <c r="H76" s="84">
        <v>73</v>
      </c>
      <c r="I76" s="1" t="str">
        <f>IF(FG_Reel!J77&lt;&gt;"",FG_Reel!J77,"")&amp;IF(I77="",""," ,")</f>
        <v>L5 ,</v>
      </c>
      <c r="J76" s="1" t="str">
        <f>IF(FG_Reel!K77&lt;&gt;"",FG_Reel!K77,"")&amp;IF(J77="",""," ,")</f>
        <v>L5 ,</v>
      </c>
      <c r="K76" s="1" t="str">
        <f>IF(FG_Reel!L77&lt;&gt;"",FG_Reel!L77,"")&amp;IF(K77="",""," ,")</f>
        <v>L5 ,</v>
      </c>
      <c r="L76" s="1" t="str">
        <f>IF(FG_Reel!M77&lt;&gt;"",FG_Reel!M77,"")&amp;IF(L77="",""," ,")</f>
        <v>L5 ,</v>
      </c>
      <c r="M76" s="142" t="str">
        <f>IF(FG_Reel!N77&lt;&gt;"",FG_Reel!N77,"")&amp;IF(M77="",""," ,")</f>
        <v>L5 ,</v>
      </c>
    </row>
    <row r="77" spans="1:13">
      <c r="A77" s="84">
        <v>74</v>
      </c>
      <c r="B77" s="1" t="str">
        <f>IF(BG_Reel!U78&lt;&gt;"",BG_Reel!U78,"")&amp;IF(B78="",""," ,")</f>
        <v>L1 ,</v>
      </c>
      <c r="C77" s="1" t="str">
        <f>IF(BG_Reel!V78&lt;&gt;"",BG_Reel!V78,"")&amp;IF(C78="",""," ,")</f>
        <v>H1 ,</v>
      </c>
      <c r="D77" s="1" t="str">
        <f>IF(BG_Reel!W78&lt;&gt;"",BG_Reel!W78,"")&amp;IF(D78="",""," ,")</f>
        <v>H2 ,</v>
      </c>
      <c r="E77" s="1" t="str">
        <f>IF(BG_Reel!X78&lt;&gt;"",BG_Reel!X78,"")&amp;IF(E78="",""," ,")</f>
        <v>H1 ,</v>
      </c>
      <c r="F77" s="142" t="str">
        <f>IF(BG_Reel!Y78&lt;&gt;"",BG_Reel!Y78,"")&amp;IF(F78="",""," ,")</f>
        <v>H1 ,</v>
      </c>
      <c r="H77" s="84">
        <v>74</v>
      </c>
      <c r="I77" s="1" t="str">
        <f>IF(FG_Reel!J78&lt;&gt;"",FG_Reel!J78,"")&amp;IF(I78="",""," ,")</f>
        <v>L4 ,</v>
      </c>
      <c r="J77" s="1" t="str">
        <f>IF(FG_Reel!K78&lt;&gt;"",FG_Reel!K78,"")&amp;IF(J78="",""," ,")</f>
        <v>L4 ,</v>
      </c>
      <c r="K77" s="1" t="str">
        <f>IF(FG_Reel!L78&lt;&gt;"",FG_Reel!L78,"")&amp;IF(K78="",""," ,")</f>
        <v>L4 ,</v>
      </c>
      <c r="L77" s="1" t="str">
        <f>IF(FG_Reel!M78&lt;&gt;"",FG_Reel!M78,"")&amp;IF(L78="",""," ,")</f>
        <v>L4 ,</v>
      </c>
      <c r="M77" s="142" t="str">
        <f>IF(FG_Reel!N78&lt;&gt;"",FG_Reel!N78,"")&amp;IF(M78="",""," ,")</f>
        <v>L4 ,</v>
      </c>
    </row>
    <row r="78" spans="1:13">
      <c r="A78" s="84">
        <v>75</v>
      </c>
      <c r="B78" s="1" t="str">
        <f>IF(BG_Reel!U79&lt;&gt;"",BG_Reel!U79,"")&amp;IF(B79="",""," ,")</f>
        <v>L3 ,</v>
      </c>
      <c r="C78" s="1" t="str">
        <f>IF(BG_Reel!V79&lt;&gt;"",BG_Reel!V79,"")&amp;IF(C79="",""," ,")</f>
        <v>W ,</v>
      </c>
      <c r="D78" s="1" t="str">
        <f>IF(BG_Reel!W79&lt;&gt;"",BG_Reel!W79,"")&amp;IF(D79="",""," ,")</f>
        <v>W ,</v>
      </c>
      <c r="E78" s="1" t="str">
        <f>IF(BG_Reel!X79&lt;&gt;"",BG_Reel!X79,"")&amp;IF(E79="",""," ,")</f>
        <v>W ,</v>
      </c>
      <c r="F78" s="142" t="str">
        <f>IF(BG_Reel!Y79&lt;&gt;"",BG_Reel!Y79,"")&amp;IF(F79="",""," ,")</f>
        <v>L3 ,</v>
      </c>
      <c r="H78" s="84">
        <v>75</v>
      </c>
      <c r="I78" s="1" t="str">
        <f>IF(FG_Reel!J79&lt;&gt;"",FG_Reel!J79,"")&amp;IF(I79="",""," ,")</f>
        <v>L1 ,</v>
      </c>
      <c r="J78" s="1" t="str">
        <f>IF(FG_Reel!K79&lt;&gt;"",FG_Reel!K79,"")&amp;IF(J79="",""," ,")</f>
        <v>L1 ,</v>
      </c>
      <c r="K78" s="1" t="str">
        <f>IF(FG_Reel!L79&lt;&gt;"",FG_Reel!L79,"")&amp;IF(K79="",""," ,")</f>
        <v>L1 ,</v>
      </c>
      <c r="L78" s="1" t="str">
        <f>IF(FG_Reel!M79&lt;&gt;"",FG_Reel!M79,"")&amp;IF(L79="",""," ,")</f>
        <v>L1 ,</v>
      </c>
      <c r="M78" s="142" t="str">
        <f>IF(FG_Reel!N79&lt;&gt;"",FG_Reel!N79,"")&amp;IF(M79="",""," ,")</f>
        <v>L1 ,</v>
      </c>
    </row>
    <row r="79" spans="1:13">
      <c r="A79" s="84">
        <v>76</v>
      </c>
      <c r="B79" s="1" t="str">
        <f>IF(BG_Reel!U80&lt;&gt;"",BG_Reel!U80,"")&amp;IF(B80="",""," ,")</f>
        <v>L3 ,</v>
      </c>
      <c r="C79" s="1" t="str">
        <f>IF(BG_Reel!V80&lt;&gt;"",BG_Reel!V80,"")&amp;IF(C80="",""," ,")</f>
        <v>L3 ,</v>
      </c>
      <c r="D79" s="1" t="str">
        <f>IF(BG_Reel!W80&lt;&gt;"",BG_Reel!W80,"")&amp;IF(D80="",""," ,")</f>
        <v>L4 ,</v>
      </c>
      <c r="E79" s="1" t="str">
        <f>IF(BG_Reel!X80&lt;&gt;"",BG_Reel!X80,"")&amp;IF(E80="",""," ,")</f>
        <v>L3 ,</v>
      </c>
      <c r="F79" s="142" t="str">
        <f>IF(BG_Reel!Y80&lt;&gt;"",BG_Reel!Y80,"")&amp;IF(F80="",""," ,")</f>
        <v>L3 ,</v>
      </c>
      <c r="H79" s="84">
        <v>76</v>
      </c>
      <c r="I79" s="1" t="str">
        <f>IF(FG_Reel!J80&lt;&gt;"",FG_Reel!J80,"")&amp;IF(I80="",""," ,")</f>
        <v>L2 ,</v>
      </c>
      <c r="J79" s="1" t="str">
        <f>IF(FG_Reel!K80&lt;&gt;"",FG_Reel!K80,"")&amp;IF(J80="",""," ,")</f>
        <v>L2 ,</v>
      </c>
      <c r="K79" s="1" t="str">
        <f>IF(FG_Reel!L80&lt;&gt;"",FG_Reel!L80,"")&amp;IF(K80="",""," ,")</f>
        <v>L2 ,</v>
      </c>
      <c r="L79" s="1" t="str">
        <f>IF(FG_Reel!M80&lt;&gt;"",FG_Reel!M80,"")&amp;IF(L80="",""," ,")</f>
        <v>L2 ,</v>
      </c>
      <c r="M79" s="142" t="str">
        <f>IF(FG_Reel!N80&lt;&gt;"",FG_Reel!N80,"")&amp;IF(M80="",""," ,")</f>
        <v>L2 ,</v>
      </c>
    </row>
    <row r="80" spans="1:13">
      <c r="A80" s="84">
        <v>77</v>
      </c>
      <c r="B80" s="1" t="str">
        <f>IF(BG_Reel!U81&lt;&gt;"",BG_Reel!U81,"")&amp;IF(B81="",""," ,")</f>
        <v>L5 ,</v>
      </c>
      <c r="C80" s="1" t="str">
        <f>IF(BG_Reel!V81&lt;&gt;"",BG_Reel!V81,"")&amp;IF(C81="",""," ,")</f>
        <v>H3 ,</v>
      </c>
      <c r="D80" s="1" t="str">
        <f>IF(BG_Reel!W81&lt;&gt;"",BG_Reel!W81,"")&amp;IF(D81="",""," ,")</f>
        <v>H4 ,</v>
      </c>
      <c r="E80" s="1" t="str">
        <f>IF(BG_Reel!X81&lt;&gt;"",BG_Reel!X81,"")&amp;IF(E81="",""," ,")</f>
        <v>H3 ,</v>
      </c>
      <c r="F80" s="142" t="str">
        <f>IF(BG_Reel!Y81&lt;&gt;"",BG_Reel!Y81,"")&amp;IF(F81="",""," ,")</f>
        <v>H3 ,</v>
      </c>
      <c r="H80" s="84">
        <v>77</v>
      </c>
      <c r="I80" s="1" t="str">
        <f>IF(FG_Reel!J81&lt;&gt;"",FG_Reel!J81,"")&amp;IF(I81="",""," ,")</f>
        <v>H2 ,</v>
      </c>
      <c r="J80" s="1" t="str">
        <f>IF(FG_Reel!K81&lt;&gt;"",FG_Reel!K81,"")&amp;IF(J81="",""," ,")</f>
        <v>H2 ,</v>
      </c>
      <c r="K80" s="1" t="str">
        <f>IF(FG_Reel!L81&lt;&gt;"",FG_Reel!L81,"")&amp;IF(K81="",""," ,")</f>
        <v>H2 ,</v>
      </c>
      <c r="L80" s="1" t="str">
        <f>IF(FG_Reel!M81&lt;&gt;"",FG_Reel!M81,"")&amp;IF(L81="",""," ,")</f>
        <v>H2 ,</v>
      </c>
      <c r="M80" s="142" t="str">
        <f>IF(FG_Reel!N81&lt;&gt;"",FG_Reel!N81,"")&amp;IF(M81="",""," ,")</f>
        <v>H2 ,</v>
      </c>
    </row>
    <row r="81" spans="1:13">
      <c r="A81" s="84">
        <v>78</v>
      </c>
      <c r="B81" s="1" t="str">
        <f>IF(BG_Reel!U82&lt;&gt;"",BG_Reel!U82,"")&amp;IF(B82="",""," ,")</f>
        <v>L5 ,</v>
      </c>
      <c r="C81" s="1" t="str">
        <f>IF(BG_Reel!V82&lt;&gt;"",BG_Reel!V82,"")&amp;IF(C82="",""," ,")</f>
        <v>H3 ,</v>
      </c>
      <c r="D81" s="1" t="str">
        <f>IF(BG_Reel!W82&lt;&gt;"",BG_Reel!W82,"")&amp;IF(D82="",""," ,")</f>
        <v>H4 ,</v>
      </c>
      <c r="E81" s="1" t="str">
        <f>IF(BG_Reel!X82&lt;&gt;"",BG_Reel!X82,"")&amp;IF(E82="",""," ,")</f>
        <v>H3 ,</v>
      </c>
      <c r="F81" s="142" t="str">
        <f>IF(BG_Reel!Y82&lt;&gt;"",BG_Reel!Y82,"")&amp;IF(F82="",""," ,")</f>
        <v>H3 ,</v>
      </c>
      <c r="H81" s="84">
        <v>78</v>
      </c>
      <c r="I81" s="1" t="str">
        <f>IF(FG_Reel!J82&lt;&gt;"",FG_Reel!J82,"")&amp;IF(I82="",""," ,")</f>
        <v>H3 ,</v>
      </c>
      <c r="J81" s="1" t="str">
        <f>IF(FG_Reel!K82&lt;&gt;"",FG_Reel!K82,"")&amp;IF(J82="",""," ,")</f>
        <v>H3 ,</v>
      </c>
      <c r="K81" s="1" t="str">
        <f>IF(FG_Reel!L82&lt;&gt;"",FG_Reel!L82,"")&amp;IF(K82="",""," ,")</f>
        <v>H3 ,</v>
      </c>
      <c r="L81" s="1" t="str">
        <f>IF(FG_Reel!M82&lt;&gt;"",FG_Reel!M82,"")&amp;IF(L82="",""," ,")</f>
        <v>H3 ,</v>
      </c>
      <c r="M81" s="142" t="str">
        <f>IF(FG_Reel!N82&lt;&gt;"",FG_Reel!N82,"")&amp;IF(M82="",""," ,")</f>
        <v>H3 ,</v>
      </c>
    </row>
    <row r="82" spans="1:13">
      <c r="A82" s="84">
        <v>79</v>
      </c>
      <c r="B82" s="1" t="str">
        <f>IF(BG_Reel!U83&lt;&gt;"",BG_Reel!U83,"")&amp;IF(B83="",""," ,")</f>
        <v>L4 ,</v>
      </c>
      <c r="C82" s="1" t="str">
        <f>IF(BG_Reel!V83&lt;&gt;"",BG_Reel!V83,"")&amp;IF(C83="",""," ,")</f>
        <v>H1 ,</v>
      </c>
      <c r="D82" s="1" t="str">
        <f>IF(BG_Reel!W83&lt;&gt;"",BG_Reel!W83,"")&amp;IF(D83="",""," ,")</f>
        <v>H2 ,</v>
      </c>
      <c r="E82" s="1" t="str">
        <f>IF(BG_Reel!X83&lt;&gt;"",BG_Reel!X83,"")&amp;IF(E83="",""," ,")</f>
        <v>H1 ,</v>
      </c>
      <c r="F82" s="142" t="str">
        <f>IF(BG_Reel!Y83&lt;&gt;"",BG_Reel!Y83,"")&amp;IF(F83="",""," ,")</f>
        <v>H1 ,</v>
      </c>
      <c r="H82" s="84">
        <v>79</v>
      </c>
      <c r="I82" s="1" t="str">
        <f>IF(FG_Reel!J83&lt;&gt;"",FG_Reel!J83,"")&amp;IF(I83="",""," ,")</f>
        <v>H4 ,</v>
      </c>
      <c r="J82" s="1" t="str">
        <f>IF(FG_Reel!K83&lt;&gt;"",FG_Reel!K83,"")&amp;IF(J83="",""," ,")</f>
        <v>H4 ,</v>
      </c>
      <c r="K82" s="1" t="str">
        <f>IF(FG_Reel!L83&lt;&gt;"",FG_Reel!L83,"")&amp;IF(K83="",""," ,")</f>
        <v>H4 ,</v>
      </c>
      <c r="L82" s="1" t="str">
        <f>IF(FG_Reel!M83&lt;&gt;"",FG_Reel!M83,"")&amp;IF(L83="",""," ,")</f>
        <v>H4 ,</v>
      </c>
      <c r="M82" s="142" t="str">
        <f>IF(FG_Reel!N83&lt;&gt;"",FG_Reel!N83,"")&amp;IF(M83="",""," ,")</f>
        <v>H4 ,</v>
      </c>
    </row>
    <row r="83" spans="1:13">
      <c r="A83" s="84">
        <v>80</v>
      </c>
      <c r="B83" s="1" t="str">
        <f>IF(BG_Reel!U84&lt;&gt;"",BG_Reel!U84,"")&amp;IF(B84="",""," ,")</f>
        <v>L4 ,</v>
      </c>
      <c r="C83" s="1" t="str">
        <f>IF(BG_Reel!V84&lt;&gt;"",BG_Reel!V84,"")&amp;IF(C84="",""," ,")</f>
        <v>H1 ,</v>
      </c>
      <c r="D83" s="1" t="str">
        <f>IF(BG_Reel!W84&lt;&gt;"",BG_Reel!W84,"")&amp;IF(D84="",""," ,")</f>
        <v>H2 ,</v>
      </c>
      <c r="E83" s="1" t="str">
        <f>IF(BG_Reel!X84&lt;&gt;"",BG_Reel!X84,"")&amp;IF(E84="",""," ,")</f>
        <v>H1 ,</v>
      </c>
      <c r="F83" s="142" t="str">
        <f>IF(BG_Reel!Y84&lt;&gt;"",BG_Reel!Y84,"")&amp;IF(F84="",""," ,")</f>
        <v>H1 ,</v>
      </c>
      <c r="H83" s="84">
        <v>80</v>
      </c>
      <c r="I83" s="1" t="str">
        <f>IF(FG_Reel!J84&lt;&gt;"",FG_Reel!J84,"")&amp;IF(I84="",""," ,")</f>
        <v>L2 ,</v>
      </c>
      <c r="J83" s="1" t="str">
        <f>IF(FG_Reel!K84&lt;&gt;"",FG_Reel!K84,"")&amp;IF(J84="",""," ,")</f>
        <v>L2 ,</v>
      </c>
      <c r="K83" s="1" t="str">
        <f>IF(FG_Reel!L84&lt;&gt;"",FG_Reel!L84,"")&amp;IF(K84="",""," ,")</f>
        <v>L2 ,</v>
      </c>
      <c r="L83" s="1" t="str">
        <f>IF(FG_Reel!M84&lt;&gt;"",FG_Reel!M84,"")&amp;IF(L84="",""," ,")</f>
        <v>L2 ,</v>
      </c>
      <c r="M83" s="142" t="str">
        <f>IF(FG_Reel!N84&lt;&gt;"",FG_Reel!N84,"")&amp;IF(M84="",""," ,")</f>
        <v>L2 ,</v>
      </c>
    </row>
    <row r="84" spans="1:13">
      <c r="A84" s="84">
        <v>81</v>
      </c>
      <c r="B84" s="1" t="str">
        <f>IF(BG_Reel!U85&lt;&gt;"",BG_Reel!U85,"")&amp;IF(B85="",""," ,")</f>
        <v>L2 ,</v>
      </c>
      <c r="C84" s="1" t="str">
        <f>IF(BG_Reel!V85&lt;&gt;"",BG_Reel!V85,"")&amp;IF(C85="",""," ,")</f>
        <v>L2 ,</v>
      </c>
      <c r="D84" s="1" t="str">
        <f>IF(BG_Reel!W85&lt;&gt;"",BG_Reel!W85,"")&amp;IF(D85="",""," ,")</f>
        <v>L3 ,</v>
      </c>
      <c r="E84" s="1" t="str">
        <f>IF(BG_Reel!X85&lt;&gt;"",BG_Reel!X85,"")&amp;IF(E85="",""," ,")</f>
        <v>L2 ,</v>
      </c>
      <c r="F84" s="142" t="str">
        <f>IF(BG_Reel!Y85&lt;&gt;"",BG_Reel!Y85,"")&amp;IF(F85="",""," ,")</f>
        <v>L2 ,</v>
      </c>
      <c r="H84" s="84">
        <v>81</v>
      </c>
      <c r="I84" s="1" t="str">
        <f>IF(FG_Reel!J85&lt;&gt;"",FG_Reel!J85,"")&amp;IF(I85="",""," ,")</f>
        <v>L3 ,</v>
      </c>
      <c r="J84" s="1" t="str">
        <f>IF(FG_Reel!K85&lt;&gt;"",FG_Reel!K85,"")&amp;IF(J85="",""," ,")</f>
        <v>L3 ,</v>
      </c>
      <c r="K84" s="1" t="str">
        <f>IF(FG_Reel!L85&lt;&gt;"",FG_Reel!L85,"")&amp;IF(K85="",""," ,")</f>
        <v>L3 ,</v>
      </c>
      <c r="L84" s="1" t="str">
        <f>IF(FG_Reel!M85&lt;&gt;"",FG_Reel!M85,"")&amp;IF(L85="",""," ,")</f>
        <v>L3 ,</v>
      </c>
      <c r="M84" s="142" t="str">
        <f>IF(FG_Reel!N85&lt;&gt;"",FG_Reel!N85,"")&amp;IF(M85="",""," ,")</f>
        <v>L3 ,</v>
      </c>
    </row>
    <row r="85" spans="1:13">
      <c r="A85" s="84">
        <v>82</v>
      </c>
      <c r="B85" s="1" t="str">
        <f>IF(BG_Reel!U86&lt;&gt;"",BG_Reel!U86,"")&amp;IF(B86="",""," ,")</f>
        <v>L2 ,</v>
      </c>
      <c r="C85" s="1" t="str">
        <f>IF(BG_Reel!V86&lt;&gt;"",BG_Reel!V86,"")&amp;IF(C86="",""," ,")</f>
        <v>L2 ,</v>
      </c>
      <c r="D85" s="1" t="str">
        <f>IF(BG_Reel!W86&lt;&gt;"",BG_Reel!W86,"")&amp;IF(D86="",""," ,")</f>
        <v>L3 ,</v>
      </c>
      <c r="E85" s="1" t="str">
        <f>IF(BG_Reel!X86&lt;&gt;"",BG_Reel!X86,"")&amp;IF(E86="",""," ,")</f>
        <v>L2 ,</v>
      </c>
      <c r="F85" s="142" t="str">
        <f>IF(BG_Reel!Y86&lt;&gt;"",BG_Reel!Y86,"")&amp;IF(F86="",""," ,")</f>
        <v>L2 ,</v>
      </c>
      <c r="H85" s="84">
        <v>82</v>
      </c>
      <c r="I85" s="1" t="str">
        <f>IF(FG_Reel!J86&lt;&gt;"",FG_Reel!J86,"")&amp;IF(I86="",""," ,")</f>
        <v>L4 ,</v>
      </c>
      <c r="J85" s="1" t="str">
        <f>IF(FG_Reel!K86&lt;&gt;"",FG_Reel!K86,"")&amp;IF(J86="",""," ,")</f>
        <v>L4 ,</v>
      </c>
      <c r="K85" s="1" t="str">
        <f>IF(FG_Reel!L86&lt;&gt;"",FG_Reel!L86,"")&amp;IF(K86="",""," ,")</f>
        <v>L4 ,</v>
      </c>
      <c r="L85" s="1" t="str">
        <f>IF(FG_Reel!M86&lt;&gt;"",FG_Reel!M86,"")&amp;IF(L86="",""," ,")</f>
        <v>L4 ,</v>
      </c>
      <c r="M85" s="142" t="str">
        <f>IF(FG_Reel!N86&lt;&gt;"",FG_Reel!N86,"")&amp;IF(M86="",""," ,")</f>
        <v>L4 ,</v>
      </c>
    </row>
    <row r="86" spans="1:13">
      <c r="A86" s="84">
        <v>83</v>
      </c>
      <c r="B86" s="1" t="str">
        <f>IF(BG_Reel!U87&lt;&gt;"",BG_Reel!U87,"")&amp;IF(B87="",""," ,")</f>
        <v>L1 ,</v>
      </c>
      <c r="C86" s="1" t="str">
        <f>IF(BG_Reel!V87&lt;&gt;"",BG_Reel!V87,"")&amp;IF(C87="",""," ,")</f>
        <v>L1 ,</v>
      </c>
      <c r="D86" s="1" t="str">
        <f>IF(BG_Reel!W87&lt;&gt;"",BG_Reel!W87,"")&amp;IF(D87="",""," ,")</f>
        <v>L2 ,</v>
      </c>
      <c r="E86" s="1" t="str">
        <f>IF(BG_Reel!X87&lt;&gt;"",BG_Reel!X87,"")&amp;IF(E87="",""," ,")</f>
        <v>L1 ,</v>
      </c>
      <c r="F86" s="142" t="str">
        <f>IF(BG_Reel!Y87&lt;&gt;"",BG_Reel!Y87,"")&amp;IF(F87="",""," ,")</f>
        <v>L1 ,</v>
      </c>
      <c r="H86" s="84">
        <v>83</v>
      </c>
      <c r="I86" s="1" t="str">
        <f>IF(FG_Reel!J87&lt;&gt;"",FG_Reel!J87,"")&amp;IF(I87="",""," ,")</f>
        <v>L1 ,</v>
      </c>
      <c r="J86" s="1" t="str">
        <f>IF(FG_Reel!K87&lt;&gt;"",FG_Reel!K87,"")&amp;IF(J87="",""," ,")</f>
        <v>L1 ,</v>
      </c>
      <c r="K86" s="1" t="str">
        <f>IF(FG_Reel!L87&lt;&gt;"",FG_Reel!L87,"")&amp;IF(K87="",""," ,")</f>
        <v>L1 ,</v>
      </c>
      <c r="L86" s="1" t="str">
        <f>IF(FG_Reel!M87&lt;&gt;"",FG_Reel!M87,"")&amp;IF(L87="",""," ,")</f>
        <v>L1 ,</v>
      </c>
      <c r="M86" s="142" t="str">
        <f>IF(FG_Reel!N87&lt;&gt;"",FG_Reel!N87,"")&amp;IF(M87="",""," ,")</f>
        <v>L1 ,</v>
      </c>
    </row>
    <row r="87" spans="1:13">
      <c r="A87" s="84">
        <v>84</v>
      </c>
      <c r="B87" s="1" t="str">
        <f>IF(BG_Reel!U88&lt;&gt;"",BG_Reel!U88,"")&amp;IF(B88="",""," ,")</f>
        <v>L1 ,</v>
      </c>
      <c r="C87" s="1" t="str">
        <f>IF(BG_Reel!V88&lt;&gt;"",BG_Reel!V88,"")&amp;IF(C88="",""," ,")</f>
        <v>L1 ,</v>
      </c>
      <c r="D87" s="1" t="str">
        <f>IF(BG_Reel!W88&lt;&gt;"",BG_Reel!W88,"")&amp;IF(D88="",""," ,")</f>
        <v>L2 ,</v>
      </c>
      <c r="E87" s="1" t="str">
        <f>IF(BG_Reel!X88&lt;&gt;"",BG_Reel!X88,"")&amp;IF(E88="",""," ,")</f>
        <v>L1 ,</v>
      </c>
      <c r="F87" s="142" t="str">
        <f>IF(BG_Reel!Y88&lt;&gt;"",BG_Reel!Y88,"")&amp;IF(F88="",""," ,")</f>
        <v>L1 ,</v>
      </c>
      <c r="H87" s="84">
        <v>84</v>
      </c>
      <c r="I87" s="1" t="str">
        <f>IF(FG_Reel!J88&lt;&gt;"",FG_Reel!J88,"")&amp;IF(I88="",""," ,")</f>
        <v>H1 ,</v>
      </c>
      <c r="J87" s="1" t="str">
        <f>IF(FG_Reel!K88&lt;&gt;"",FG_Reel!K88,"")&amp;IF(J88="",""," ,")</f>
        <v>H1 ,</v>
      </c>
      <c r="K87" s="1" t="str">
        <f>IF(FG_Reel!L88&lt;&gt;"",FG_Reel!L88,"")&amp;IF(K88="",""," ,")</f>
        <v>H1 ,</v>
      </c>
      <c r="L87" s="1" t="str">
        <f>IF(FG_Reel!M88&lt;&gt;"",FG_Reel!M88,"")&amp;IF(L88="",""," ,")</f>
        <v>H1 ,</v>
      </c>
      <c r="M87" s="142" t="str">
        <f>IF(FG_Reel!N88&lt;&gt;"",FG_Reel!N88,"")&amp;IF(M88="",""," ,")</f>
        <v>H1 ,</v>
      </c>
    </row>
    <row r="88" spans="1:13">
      <c r="A88" s="84">
        <v>85</v>
      </c>
      <c r="B88" s="1" t="str">
        <f>IF(BG_Reel!U89&lt;&gt;"",BG_Reel!U89,"")&amp;IF(B89="",""," ,")</f>
        <v>L3 ,</v>
      </c>
      <c r="C88" s="1" t="str">
        <f>IF(BG_Reel!V89&lt;&gt;"",BG_Reel!V89,"")&amp;IF(C89="",""," ,")</f>
        <v>H3 ,</v>
      </c>
      <c r="D88" s="1" t="str">
        <f>IF(BG_Reel!W89&lt;&gt;"",BG_Reel!W89,"")&amp;IF(D89="",""," ,")</f>
        <v>H4 ,</v>
      </c>
      <c r="E88" s="1" t="str">
        <f>IF(BG_Reel!X89&lt;&gt;"",BG_Reel!X89,"")&amp;IF(E89="",""," ,")</f>
        <v>H3 ,</v>
      </c>
      <c r="F88" s="142" t="str">
        <f>IF(BG_Reel!Y89&lt;&gt;"",BG_Reel!Y89,"")&amp;IF(F89="",""," ,")</f>
        <v>H3 ,</v>
      </c>
      <c r="H88" s="84">
        <v>85</v>
      </c>
      <c r="I88" s="1" t="str">
        <f>IF(FG_Reel!J89&lt;&gt;"",FG_Reel!J89,"")&amp;IF(I89="",""," ,")</f>
        <v>H2 ,</v>
      </c>
      <c r="J88" s="1" t="str">
        <f>IF(FG_Reel!K89&lt;&gt;"",FG_Reel!K89,"")&amp;IF(J89="",""," ,")</f>
        <v>H2 ,</v>
      </c>
      <c r="K88" s="1" t="str">
        <f>IF(FG_Reel!L89&lt;&gt;"",FG_Reel!L89,"")&amp;IF(K89="",""," ,")</f>
        <v>H2 ,</v>
      </c>
      <c r="L88" s="1" t="str">
        <f>IF(FG_Reel!M89&lt;&gt;"",FG_Reel!M89,"")&amp;IF(L89="",""," ,")</f>
        <v>H2 ,</v>
      </c>
      <c r="M88" s="142" t="str">
        <f>IF(FG_Reel!N89&lt;&gt;"",FG_Reel!N89,"")&amp;IF(M89="",""," ,")</f>
        <v>H2 ,</v>
      </c>
    </row>
    <row r="89" spans="1:13">
      <c r="A89" s="84">
        <v>86</v>
      </c>
      <c r="B89" s="1" t="str">
        <f>IF(BG_Reel!U90&lt;&gt;"",BG_Reel!U90,"")&amp;IF(B90="",""," ,")</f>
        <v>L3 ,</v>
      </c>
      <c r="C89" s="1" t="str">
        <f>IF(BG_Reel!V90&lt;&gt;"",BG_Reel!V90,"")&amp;IF(C90="",""," ,")</f>
        <v>H3 ,</v>
      </c>
      <c r="D89" s="1" t="str">
        <f>IF(BG_Reel!W90&lt;&gt;"",BG_Reel!W90,"")&amp;IF(D90="",""," ,")</f>
        <v>H4 ,</v>
      </c>
      <c r="E89" s="1" t="str">
        <f>IF(BG_Reel!X90&lt;&gt;"",BG_Reel!X90,"")&amp;IF(E90="",""," ,")</f>
        <v>H3 ,</v>
      </c>
      <c r="F89" s="142" t="str">
        <f>IF(BG_Reel!Y90&lt;&gt;"",BG_Reel!Y90,"")&amp;IF(F90="",""," ,")</f>
        <v>H3 ,</v>
      </c>
      <c r="H89" s="84">
        <v>86</v>
      </c>
      <c r="I89" s="1" t="str">
        <f>IF(FG_Reel!J90&lt;&gt;"",FG_Reel!J90,"")&amp;IF(I90="",""," ,")</f>
        <v>H3 ,</v>
      </c>
      <c r="J89" s="1" t="str">
        <f>IF(FG_Reel!K90&lt;&gt;"",FG_Reel!K90,"")&amp;IF(J90="",""," ,")</f>
        <v>H3 ,</v>
      </c>
      <c r="K89" s="1" t="str">
        <f>IF(FG_Reel!L90&lt;&gt;"",FG_Reel!L90,"")&amp;IF(K90="",""," ,")</f>
        <v>H3 ,</v>
      </c>
      <c r="L89" s="1" t="str">
        <f>IF(FG_Reel!M90&lt;&gt;"",FG_Reel!M90,"")&amp;IF(L90="",""," ,")</f>
        <v>H3 ,</v>
      </c>
      <c r="M89" s="142" t="str">
        <f>IF(FG_Reel!N90&lt;&gt;"",FG_Reel!N90,"")&amp;IF(M90="",""," ,")</f>
        <v>H3 ,</v>
      </c>
    </row>
    <row r="90" spans="1:13">
      <c r="A90" s="84">
        <v>87</v>
      </c>
      <c r="B90" s="1" t="str">
        <f>IF(BG_Reel!U91&lt;&gt;"",BG_Reel!U91,"")&amp;IF(B91="",""," ,")</f>
        <v>L2 ,</v>
      </c>
      <c r="C90" s="1" t="str">
        <f>IF(BG_Reel!V91&lt;&gt;"",BG_Reel!V91,"")&amp;IF(C91="",""," ,")</f>
        <v>H1 ,</v>
      </c>
      <c r="D90" s="1" t="str">
        <f>IF(BG_Reel!W91&lt;&gt;"",BG_Reel!W91,"")&amp;IF(D91="",""," ,")</f>
        <v>H2 ,</v>
      </c>
      <c r="E90" s="1" t="str">
        <f>IF(BG_Reel!X91&lt;&gt;"",BG_Reel!X91,"")&amp;IF(E91="",""," ,")</f>
        <v>H1 ,</v>
      </c>
      <c r="F90" s="142" t="str">
        <f>IF(BG_Reel!Y91&lt;&gt;"",BG_Reel!Y91,"")&amp;IF(F91="",""," ,")</f>
        <v>H1 ,</v>
      </c>
      <c r="H90" s="84">
        <v>87</v>
      </c>
      <c r="I90" s="1" t="str">
        <f>IF(FG_Reel!J91&lt;&gt;"",FG_Reel!J91,"")&amp;IF(I91="",""," ,")</f>
        <v>H4 ,</v>
      </c>
      <c r="J90" s="1" t="str">
        <f>IF(FG_Reel!K91&lt;&gt;"",FG_Reel!K91,"")&amp;IF(J91="",""," ,")</f>
        <v>H4 ,</v>
      </c>
      <c r="K90" s="1" t="str">
        <f>IF(FG_Reel!L91&lt;&gt;"",FG_Reel!L91,"")&amp;IF(K91="",""," ,")</f>
        <v>H4 ,</v>
      </c>
      <c r="L90" s="1" t="str">
        <f>IF(FG_Reel!M91&lt;&gt;"",FG_Reel!M91,"")&amp;IF(L91="",""," ,")</f>
        <v>H4 ,</v>
      </c>
      <c r="M90" s="142" t="str">
        <f>IF(FG_Reel!N91&lt;&gt;"",FG_Reel!N91,"")&amp;IF(M91="",""," ,")</f>
        <v>H4 ,</v>
      </c>
    </row>
    <row r="91" spans="1:13">
      <c r="A91" s="84">
        <v>88</v>
      </c>
      <c r="B91" s="1" t="str">
        <f>IF(BG_Reel!U92&lt;&gt;"",BG_Reel!U92,"")&amp;IF(B92="",""," ,")</f>
        <v>L2 ,</v>
      </c>
      <c r="C91" s="1" t="str">
        <f>IF(BG_Reel!V92&lt;&gt;"",BG_Reel!V92,"")&amp;IF(C92="",""," ,")</f>
        <v>H1 ,</v>
      </c>
      <c r="D91" s="1" t="str">
        <f>IF(BG_Reel!W92&lt;&gt;"",BG_Reel!W92,"")&amp;IF(D92="",""," ,")</f>
        <v>H2 ,</v>
      </c>
      <c r="E91" s="1" t="str">
        <f>IF(BG_Reel!X92&lt;&gt;"",BG_Reel!X92,"")&amp;IF(E92="",""," ,")</f>
        <v>H1 ,</v>
      </c>
      <c r="F91" s="142" t="str">
        <f>IF(BG_Reel!Y92&lt;&gt;"",BG_Reel!Y92,"")&amp;IF(F92="",""," ,")</f>
        <v>H1 ,</v>
      </c>
      <c r="H91" s="84">
        <v>88</v>
      </c>
      <c r="I91" s="1" t="str">
        <f>IF(FG_Reel!J92&lt;&gt;"",FG_Reel!J92,"")&amp;IF(I92="",""," ,")</f>
        <v>L3 ,</v>
      </c>
      <c r="J91" s="1" t="str">
        <f>IF(FG_Reel!K92&lt;&gt;"",FG_Reel!K92,"")&amp;IF(J92="",""," ,")</f>
        <v>L3 ,</v>
      </c>
      <c r="K91" s="1" t="str">
        <f>IF(FG_Reel!L92&lt;&gt;"",FG_Reel!L92,"")&amp;IF(K92="",""," ,")</f>
        <v>L3 ,</v>
      </c>
      <c r="L91" s="1" t="str">
        <f>IF(FG_Reel!M92&lt;&gt;"",FG_Reel!M92,"")&amp;IF(L92="",""," ,")</f>
        <v>L3 ,</v>
      </c>
      <c r="M91" s="142" t="str">
        <f>IF(FG_Reel!N92&lt;&gt;"",FG_Reel!N92,"")&amp;IF(M92="",""," ,")</f>
        <v>L3 ,</v>
      </c>
    </row>
    <row r="92" spans="1:13">
      <c r="A92" s="84">
        <v>89</v>
      </c>
      <c r="B92" s="1" t="str">
        <f>IF(BG_Reel!U93&lt;&gt;"",BG_Reel!U93,"")&amp;IF(B93="",""," ,")</f>
        <v>L4 ,</v>
      </c>
      <c r="C92" s="1" t="str">
        <f>IF(BG_Reel!V93&lt;&gt;"",BG_Reel!V93,"")&amp;IF(C93="",""," ,")</f>
        <v>L3 ,</v>
      </c>
      <c r="D92" s="1" t="str">
        <f>IF(BG_Reel!W93&lt;&gt;"",BG_Reel!W93,"")&amp;IF(D93="",""," ,")</f>
        <v>L5 ,</v>
      </c>
      <c r="E92" s="1" t="str">
        <f>IF(BG_Reel!X93&lt;&gt;"",BG_Reel!X93,"")&amp;IF(E93="",""," ,")</f>
        <v>L3 ,</v>
      </c>
      <c r="F92" s="142" t="str">
        <f>IF(BG_Reel!Y93&lt;&gt;"",BG_Reel!Y93,"")&amp;IF(F93="",""," ,")</f>
        <v>L4 ,</v>
      </c>
      <c r="H92" s="84">
        <v>89</v>
      </c>
      <c r="I92" s="1" t="str">
        <f>IF(FG_Reel!J93&lt;&gt;"",FG_Reel!J93,"")&amp;IF(I93="",""," ,")</f>
        <v>L4 ,</v>
      </c>
      <c r="J92" s="1" t="str">
        <f>IF(FG_Reel!K93&lt;&gt;"",FG_Reel!K93,"")&amp;IF(J93="",""," ,")</f>
        <v>L4 ,</v>
      </c>
      <c r="K92" s="1" t="str">
        <f>IF(FG_Reel!L93&lt;&gt;"",FG_Reel!L93,"")&amp;IF(K93="",""," ,")</f>
        <v>L4 ,</v>
      </c>
      <c r="L92" s="1" t="str">
        <f>IF(FG_Reel!M93&lt;&gt;"",FG_Reel!M93,"")&amp;IF(L93="",""," ,")</f>
        <v>L4 ,</v>
      </c>
      <c r="M92" s="142" t="str">
        <f>IF(FG_Reel!N93&lt;&gt;"",FG_Reel!N93,"")&amp;IF(M93="",""," ,")</f>
        <v>L4 ,</v>
      </c>
    </row>
    <row r="93" spans="1:13">
      <c r="A93" s="84">
        <v>90</v>
      </c>
      <c r="B93" s="1" t="str">
        <f>IF(BG_Reel!U94&lt;&gt;"",BG_Reel!U94,"")&amp;IF(B94="",""," ,")</f>
        <v>L4 ,</v>
      </c>
      <c r="C93" s="1" t="str">
        <f>IF(BG_Reel!V94&lt;&gt;"",BG_Reel!V94,"")&amp;IF(C94="",""," ,")</f>
        <v>L3 ,</v>
      </c>
      <c r="D93" s="1" t="str">
        <f>IF(BG_Reel!W94&lt;&gt;"",BG_Reel!W94,"")&amp;IF(D94="",""," ,")</f>
        <v>L3 ,</v>
      </c>
      <c r="E93" s="1" t="str">
        <f>IF(BG_Reel!X94&lt;&gt;"",BG_Reel!X94,"")&amp;IF(E94="",""," ,")</f>
        <v>L3 ,</v>
      </c>
      <c r="F93" s="142" t="str">
        <f>IF(BG_Reel!Y94&lt;&gt;"",BG_Reel!Y94,"")&amp;IF(F94="",""," ,")</f>
        <v>L4 ,</v>
      </c>
      <c r="H93" s="84">
        <v>90</v>
      </c>
      <c r="I93" s="1" t="str">
        <f>IF(FG_Reel!J94&lt;&gt;"",FG_Reel!J94,"")&amp;IF(I94="",""," ,")</f>
        <v>H1 ,</v>
      </c>
      <c r="J93" s="1" t="str">
        <f>IF(FG_Reel!K94&lt;&gt;"",FG_Reel!K94,"")&amp;IF(J94="",""," ,")</f>
        <v>H1 ,</v>
      </c>
      <c r="K93" s="1" t="str">
        <f>IF(FG_Reel!L94&lt;&gt;"",FG_Reel!L94,"")&amp;IF(K94="",""," ,")</f>
        <v>H1 ,</v>
      </c>
      <c r="L93" s="1" t="str">
        <f>IF(FG_Reel!M94&lt;&gt;"",FG_Reel!M94,"")&amp;IF(L94="",""," ,")</f>
        <v>H1 ,</v>
      </c>
      <c r="M93" s="142" t="str">
        <f>IF(FG_Reel!N94&lt;&gt;"",FG_Reel!N94,"")&amp;IF(M94="",""," ,")</f>
        <v>H1 ,</v>
      </c>
    </row>
    <row r="94" spans="1:13">
      <c r="A94" s="84">
        <v>91</v>
      </c>
      <c r="B94" s="1" t="str">
        <f>IF(BG_Reel!U95&lt;&gt;"",BG_Reel!U95,"")&amp;IF(B95="",""," ,")</f>
        <v>L2 ,</v>
      </c>
      <c r="C94" s="1" t="str">
        <f>IF(BG_Reel!V95&lt;&gt;"",BG_Reel!V95,"")&amp;IF(C95="",""," ,")</f>
        <v>L2 ,</v>
      </c>
      <c r="D94" s="1" t="str">
        <f>IF(BG_Reel!W95&lt;&gt;"",BG_Reel!W95,"")&amp;IF(D95="",""," ,")</f>
        <v>L3 ,</v>
      </c>
      <c r="E94" s="1" t="str">
        <f>IF(BG_Reel!X95&lt;&gt;"",BG_Reel!X95,"")&amp;IF(E95="",""," ,")</f>
        <v>L2 ,</v>
      </c>
      <c r="F94" s="142" t="str">
        <f>IF(BG_Reel!Y95&lt;&gt;"",BG_Reel!Y95,"")&amp;IF(F95="",""," ,")</f>
        <v>L2 ,</v>
      </c>
      <c r="H94" s="84">
        <v>91</v>
      </c>
      <c r="I94" s="1" t="str">
        <f>IF(FG_Reel!J95&lt;&gt;"",FG_Reel!J95,"")&amp;IF(I95="",""," ,")</f>
        <v>H2 ,</v>
      </c>
      <c r="J94" s="1" t="str">
        <f>IF(FG_Reel!K95&lt;&gt;"",FG_Reel!K95,"")&amp;IF(J95="",""," ,")</f>
        <v>H2 ,</v>
      </c>
      <c r="K94" s="1" t="str">
        <f>IF(FG_Reel!L95&lt;&gt;"",FG_Reel!L95,"")&amp;IF(K95="",""," ,")</f>
        <v>H2 ,</v>
      </c>
      <c r="L94" s="1" t="str">
        <f>IF(FG_Reel!M95&lt;&gt;"",FG_Reel!M95,"")&amp;IF(L95="",""," ,")</f>
        <v>H2 ,</v>
      </c>
      <c r="M94" s="142" t="str">
        <f>IF(FG_Reel!N95&lt;&gt;"",FG_Reel!N95,"")&amp;IF(M95="",""," ,")</f>
        <v>H2 ,</v>
      </c>
    </row>
    <row r="95" spans="1:13">
      <c r="A95" s="84">
        <v>92</v>
      </c>
      <c r="B95" s="1" t="str">
        <f>IF(BG_Reel!U96&lt;&gt;"",BG_Reel!U96,"")&amp;IF(B96="",""," ,")</f>
        <v>L2 ,</v>
      </c>
      <c r="C95" s="1" t="str">
        <f>IF(BG_Reel!V96&lt;&gt;"",BG_Reel!V96,"")&amp;IF(C96="",""," ,")</f>
        <v>L2 ,</v>
      </c>
      <c r="D95" s="1" t="str">
        <f>IF(BG_Reel!W96&lt;&gt;"",BG_Reel!W96,"")&amp;IF(D96="",""," ,")</f>
        <v>L3 ,</v>
      </c>
      <c r="E95" s="1" t="str">
        <f>IF(BG_Reel!X96&lt;&gt;"",BG_Reel!X96,"")&amp;IF(E96="",""," ,")</f>
        <v>L2 ,</v>
      </c>
      <c r="F95" s="142" t="str">
        <f>IF(BG_Reel!Y96&lt;&gt;"",BG_Reel!Y96,"")&amp;IF(F96="",""," ,")</f>
        <v>L2 ,</v>
      </c>
      <c r="H95" s="84">
        <v>92</v>
      </c>
      <c r="I95" s="1" t="str">
        <f>IF(FG_Reel!J96&lt;&gt;"",FG_Reel!J96,"")&amp;IF(I96="",""," ,")</f>
        <v>H3 ,</v>
      </c>
      <c r="J95" s="1" t="str">
        <f>IF(FG_Reel!K96&lt;&gt;"",FG_Reel!K96,"")&amp;IF(J96="",""," ,")</f>
        <v>H3 ,</v>
      </c>
      <c r="K95" s="1" t="str">
        <f>IF(FG_Reel!L96&lt;&gt;"",FG_Reel!L96,"")&amp;IF(K96="",""," ,")</f>
        <v>H3 ,</v>
      </c>
      <c r="L95" s="1" t="str">
        <f>IF(FG_Reel!M96&lt;&gt;"",FG_Reel!M96,"")&amp;IF(L96="",""," ,")</f>
        <v>H3 ,</v>
      </c>
      <c r="M95" s="142" t="str">
        <f>IF(FG_Reel!N96&lt;&gt;"",FG_Reel!N96,"")&amp;IF(M96="",""," ,")</f>
        <v>H3 ,</v>
      </c>
    </row>
    <row r="96" spans="1:13">
      <c r="A96" s="84">
        <v>93</v>
      </c>
      <c r="B96" s="1" t="str">
        <f>IF(BG_Reel!U97&lt;&gt;"",BG_Reel!U97,"")&amp;IF(B97="",""," ,")</f>
        <v>L1 ,</v>
      </c>
      <c r="C96" s="1" t="str">
        <f>IF(BG_Reel!V97&lt;&gt;"",BG_Reel!V97,"")&amp;IF(C97="",""," ,")</f>
        <v>H3 ,</v>
      </c>
      <c r="D96" s="1" t="str">
        <f>IF(BG_Reel!W97&lt;&gt;"",BG_Reel!W97,"")&amp;IF(D97="",""," ,")</f>
        <v>H4 ,</v>
      </c>
      <c r="E96" s="1" t="str">
        <f>IF(BG_Reel!X97&lt;&gt;"",BG_Reel!X97,"")&amp;IF(E97="",""," ,")</f>
        <v>H3 ,</v>
      </c>
      <c r="F96" s="142" t="str">
        <f>IF(BG_Reel!Y97&lt;&gt;"",BG_Reel!Y97,"")&amp;IF(F97="",""," ,")</f>
        <v>H3 ,</v>
      </c>
      <c r="H96" s="84">
        <v>93</v>
      </c>
      <c r="I96" s="1" t="str">
        <f>IF(FG_Reel!J97&lt;&gt;"",FG_Reel!J97,"")&amp;IF(I97="",""," ,")</f>
        <v>H4 ,</v>
      </c>
      <c r="J96" s="1" t="str">
        <f>IF(FG_Reel!K97&lt;&gt;"",FG_Reel!K97,"")&amp;IF(J97="",""," ,")</f>
        <v>H4 ,</v>
      </c>
      <c r="K96" s="1" t="str">
        <f>IF(FG_Reel!L97&lt;&gt;"",FG_Reel!L97,"")&amp;IF(K97="",""," ,")</f>
        <v>H4 ,</v>
      </c>
      <c r="L96" s="1" t="str">
        <f>IF(FG_Reel!M97&lt;&gt;"",FG_Reel!M97,"")&amp;IF(L97="",""," ,")</f>
        <v>H4 ,</v>
      </c>
      <c r="M96" s="142" t="str">
        <f>IF(FG_Reel!N97&lt;&gt;"",FG_Reel!N97,"")&amp;IF(M97="",""," ,")</f>
        <v>H4 ,</v>
      </c>
    </row>
    <row r="97" spans="1:13">
      <c r="A97" s="84">
        <v>94</v>
      </c>
      <c r="B97" s="1" t="str">
        <f>IF(BG_Reel!U98&lt;&gt;"",BG_Reel!U98,"")&amp;IF(B98="",""," ,")</f>
        <v>L1 ,</v>
      </c>
      <c r="C97" s="1" t="str">
        <f>IF(BG_Reel!V98&lt;&gt;"",BG_Reel!V98,"")&amp;IF(C98="",""," ,")</f>
        <v>H3 ,</v>
      </c>
      <c r="D97" s="1" t="str">
        <f>IF(BG_Reel!W98&lt;&gt;"",BG_Reel!W98,"")&amp;IF(D98="",""," ,")</f>
        <v>H4 ,</v>
      </c>
      <c r="E97" s="1" t="str">
        <f>IF(BG_Reel!X98&lt;&gt;"",BG_Reel!X98,"")&amp;IF(E98="",""," ,")</f>
        <v>H3 ,</v>
      </c>
      <c r="F97" s="142" t="str">
        <f>IF(BG_Reel!Y98&lt;&gt;"",BG_Reel!Y98,"")&amp;IF(F98="",""," ,")</f>
        <v>H3 ,</v>
      </c>
      <c r="H97" s="84">
        <v>94</v>
      </c>
      <c r="I97" s="1" t="str">
        <f>IF(FG_Reel!J98&lt;&gt;"",FG_Reel!J98,"")&amp;IF(I98="",""," ,")</f>
        <v>L2 ,</v>
      </c>
      <c r="J97" s="1" t="str">
        <f>IF(FG_Reel!K98&lt;&gt;"",FG_Reel!K98,"")&amp;IF(J98="",""," ,")</f>
        <v>L2 ,</v>
      </c>
      <c r="K97" s="1" t="str">
        <f>IF(FG_Reel!L98&lt;&gt;"",FG_Reel!L98,"")&amp;IF(K98="",""," ,")</f>
        <v>L2 ,</v>
      </c>
      <c r="L97" s="1" t="str">
        <f>IF(FG_Reel!M98&lt;&gt;"",FG_Reel!M98,"")&amp;IF(L98="",""," ,")</f>
        <v>L2 ,</v>
      </c>
      <c r="M97" s="142" t="str">
        <f>IF(FG_Reel!N98&lt;&gt;"",FG_Reel!N98,"")&amp;IF(M98="",""," ,")</f>
        <v>L2 ,</v>
      </c>
    </row>
    <row r="98" spans="1:13">
      <c r="A98" s="84">
        <v>95</v>
      </c>
      <c r="B98" s="1" t="str">
        <f>IF(BG_Reel!U99&lt;&gt;"",BG_Reel!U99,"")&amp;IF(B99="",""," ,")</f>
        <v>L3 ,</v>
      </c>
      <c r="C98" s="1" t="str">
        <f>IF(BG_Reel!V99&lt;&gt;"",BG_Reel!V99,"")&amp;IF(C99="",""," ,")</f>
        <v>H1 ,</v>
      </c>
      <c r="D98" s="1" t="str">
        <f>IF(BG_Reel!W99&lt;&gt;"",BG_Reel!W99,"")&amp;IF(D99="",""," ,")</f>
        <v>H2 ,</v>
      </c>
      <c r="E98" s="1" t="str">
        <f>IF(BG_Reel!X99&lt;&gt;"",BG_Reel!X99,"")&amp;IF(E99="",""," ,")</f>
        <v>H1 ,</v>
      </c>
      <c r="F98" s="142" t="str">
        <f>IF(BG_Reel!Y99&lt;&gt;"",BG_Reel!Y99,"")&amp;IF(F99="",""," ,")</f>
        <v>H1 ,</v>
      </c>
      <c r="H98" s="84">
        <v>95</v>
      </c>
      <c r="I98" s="1" t="str">
        <f>IF(FG_Reel!J99&lt;&gt;"",FG_Reel!J99,"")&amp;IF(I99="",""," ,")</f>
        <v>L5 ,</v>
      </c>
      <c r="J98" s="1" t="str">
        <f>IF(FG_Reel!K99&lt;&gt;"",FG_Reel!K99,"")&amp;IF(J99="",""," ,")</f>
        <v>L5 ,</v>
      </c>
      <c r="K98" s="1" t="str">
        <f>IF(FG_Reel!L99&lt;&gt;"",FG_Reel!L99,"")&amp;IF(K99="",""," ,")</f>
        <v>L5 ,</v>
      </c>
      <c r="L98" s="1" t="str">
        <f>IF(FG_Reel!M99&lt;&gt;"",FG_Reel!M99,"")&amp;IF(L99="",""," ,")</f>
        <v>L5 ,</v>
      </c>
      <c r="M98" s="142" t="str">
        <f>IF(FG_Reel!N99&lt;&gt;"",FG_Reel!N99,"")&amp;IF(M99="",""," ,")</f>
        <v>L5 ,</v>
      </c>
    </row>
    <row r="99" spans="1:13">
      <c r="A99" s="84">
        <v>96</v>
      </c>
      <c r="B99" s="1" t="str">
        <f>IF(BG_Reel!U100&lt;&gt;"",BG_Reel!U100,"")&amp;IF(B100="",""," ,")</f>
        <v>L3 ,</v>
      </c>
      <c r="C99" s="1" t="str">
        <f>IF(BG_Reel!V100&lt;&gt;"",BG_Reel!V100,"")&amp;IF(C100="",""," ,")</f>
        <v>H1 ,</v>
      </c>
      <c r="D99" s="1" t="str">
        <f>IF(BG_Reel!W100&lt;&gt;"",BG_Reel!W100,"")&amp;IF(D100="",""," ,")</f>
        <v>H2 ,</v>
      </c>
      <c r="E99" s="1" t="str">
        <f>IF(BG_Reel!X100&lt;&gt;"",BG_Reel!X100,"")&amp;IF(E100="",""," ,")</f>
        <v>H1 ,</v>
      </c>
      <c r="F99" s="142" t="str">
        <f>IF(BG_Reel!Y100&lt;&gt;"",BG_Reel!Y100,"")&amp;IF(F100="",""," ,")</f>
        <v>H1 ,</v>
      </c>
      <c r="H99" s="84">
        <v>96</v>
      </c>
      <c r="I99" s="1" t="str">
        <f>IF(FG_Reel!J100&lt;&gt;"",FG_Reel!J100,"")&amp;IF(I100="",""," ,")</f>
        <v>H2 ,</v>
      </c>
      <c r="J99" s="1" t="str">
        <f>IF(FG_Reel!K100&lt;&gt;"",FG_Reel!K100,"")&amp;IF(J100="",""," ,")</f>
        <v>H2 ,</v>
      </c>
      <c r="K99" s="1" t="str">
        <f>IF(FG_Reel!L100&lt;&gt;"",FG_Reel!L100,"")&amp;IF(K100="",""," ,")</f>
        <v>H2 ,</v>
      </c>
      <c r="L99" s="1" t="str">
        <f>IF(FG_Reel!M100&lt;&gt;"",FG_Reel!M100,"")&amp;IF(L100="",""," ,")</f>
        <v>H2 ,</v>
      </c>
      <c r="M99" s="142" t="str">
        <f>IF(FG_Reel!N100&lt;&gt;"",FG_Reel!N100,"")&amp;IF(M100="",""," ,")</f>
        <v>H2 ,</v>
      </c>
    </row>
    <row r="100" spans="1:13">
      <c r="A100" s="84">
        <v>97</v>
      </c>
      <c r="B100" s="1" t="str">
        <f>IF(BG_Reel!U101&lt;&gt;"",BG_Reel!U101,"")&amp;IF(B101="",""," ,")</f>
        <v>L1 ,</v>
      </c>
      <c r="C100" s="1" t="str">
        <f>IF(BG_Reel!V101&lt;&gt;"",BG_Reel!V101,"")&amp;IF(C101="",""," ,")</f>
        <v>L1 ,</v>
      </c>
      <c r="D100" s="1" t="str">
        <f>IF(BG_Reel!W101&lt;&gt;"",BG_Reel!W101,"")&amp;IF(D101="",""," ,")</f>
        <v>L4 ,</v>
      </c>
      <c r="E100" s="1" t="str">
        <f>IF(BG_Reel!X101&lt;&gt;"",BG_Reel!X101,"")&amp;IF(E101="",""," ,")</f>
        <v>L1 ,</v>
      </c>
      <c r="F100" s="142" t="str">
        <f>IF(BG_Reel!Y101&lt;&gt;"",BG_Reel!Y101,"")&amp;IF(F101="",""," ,")</f>
        <v>L1 ,</v>
      </c>
      <c r="H100" s="84">
        <v>97</v>
      </c>
      <c r="I100" s="1" t="str">
        <f>IF(FG_Reel!J101&lt;&gt;"",FG_Reel!J101,"")&amp;IF(I101="",""," ,")</f>
        <v>H1 ,</v>
      </c>
      <c r="J100" s="1" t="str">
        <f>IF(FG_Reel!K101&lt;&gt;"",FG_Reel!K101,"")&amp;IF(J101="",""," ,")</f>
        <v>H1 ,</v>
      </c>
      <c r="K100" s="1" t="str">
        <f>IF(FG_Reel!L101&lt;&gt;"",FG_Reel!L101,"")&amp;IF(K101="",""," ,")</f>
        <v>H1 ,</v>
      </c>
      <c r="L100" s="1" t="str">
        <f>IF(FG_Reel!M101&lt;&gt;"",FG_Reel!M101,"")&amp;IF(L101="",""," ,")</f>
        <v>H1 ,</v>
      </c>
      <c r="M100" s="142" t="str">
        <f>IF(FG_Reel!N101&lt;&gt;"",FG_Reel!N101,"")&amp;IF(M101="",""," ,")</f>
        <v>H1 ,</v>
      </c>
    </row>
    <row r="101" spans="1:13">
      <c r="A101" s="84">
        <v>98</v>
      </c>
      <c r="B101" s="1" t="str">
        <f>IF(BG_Reel!U102&lt;&gt;"",BG_Reel!U102,"")&amp;IF(B102="",""," ,")</f>
        <v>L1 ,</v>
      </c>
      <c r="C101" s="1" t="str">
        <f>IF(BG_Reel!V102&lt;&gt;"",BG_Reel!V102,"")&amp;IF(C102="",""," ,")</f>
        <v>L1 ,</v>
      </c>
      <c r="D101" s="1" t="str">
        <f>IF(BG_Reel!W102&lt;&gt;"",BG_Reel!W102,"")&amp;IF(D102="",""," ,")</f>
        <v>L4 ,</v>
      </c>
      <c r="E101" s="1" t="str">
        <f>IF(BG_Reel!X102&lt;&gt;"",BG_Reel!X102,"")&amp;IF(E102="",""," ,")</f>
        <v>L1 ,</v>
      </c>
      <c r="F101" s="142" t="str">
        <f>IF(BG_Reel!Y102&lt;&gt;"",BG_Reel!Y102,"")&amp;IF(F102="",""," ,")</f>
        <v>L1 ,</v>
      </c>
      <c r="H101" s="84">
        <v>98</v>
      </c>
      <c r="I101" s="1" t="str">
        <f>IF(FG_Reel!J102&lt;&gt;"",FG_Reel!J102,"")&amp;IF(I102="",""," ,")</f>
        <v>L2 ,</v>
      </c>
      <c r="J101" s="1" t="str">
        <f>IF(FG_Reel!K102&lt;&gt;"",FG_Reel!K102,"")&amp;IF(J102="",""," ,")</f>
        <v>L2 ,</v>
      </c>
      <c r="K101" s="1" t="str">
        <f>IF(FG_Reel!L102&lt;&gt;"",FG_Reel!L102,"")&amp;IF(K102="",""," ,")</f>
        <v>L2 ,</v>
      </c>
      <c r="L101" s="1" t="str">
        <f>IF(FG_Reel!M102&lt;&gt;"",FG_Reel!M102,"")&amp;IF(L102="",""," ,")</f>
        <v>L2 ,</v>
      </c>
      <c r="M101" s="142" t="str">
        <f>IF(FG_Reel!N102&lt;&gt;"",FG_Reel!N102,"")&amp;IF(M102="",""," ,")</f>
        <v>L2 ,</v>
      </c>
    </row>
    <row r="102" spans="1:13">
      <c r="A102" s="84">
        <v>99</v>
      </c>
      <c r="B102" s="1" t="str">
        <f>IF(BG_Reel!U103&lt;&gt;"",BG_Reel!U103,"")&amp;IF(B103="",""," ,")</f>
        <v>L2 ,</v>
      </c>
      <c r="C102" s="1" t="str">
        <f>IF(BG_Reel!V103&lt;&gt;"",BG_Reel!V103,"")&amp;IF(C103="",""," ,")</f>
        <v>H3 ,</v>
      </c>
      <c r="D102" s="1" t="str">
        <f>IF(BG_Reel!W103&lt;&gt;"",BG_Reel!W103,"")&amp;IF(D103="",""," ,")</f>
        <v>H4 ,</v>
      </c>
      <c r="E102" s="1" t="str">
        <f>IF(BG_Reel!X103&lt;&gt;"",BG_Reel!X103,"")&amp;IF(E103="",""," ,")</f>
        <v>H3 ,</v>
      </c>
      <c r="F102" s="142" t="str">
        <f>IF(BG_Reel!Y103&lt;&gt;"",BG_Reel!Y103,"")&amp;IF(F103="",""," ,")</f>
        <v>H3 ,</v>
      </c>
      <c r="H102" s="84">
        <v>99</v>
      </c>
      <c r="I102" s="1" t="str">
        <f>IF(FG_Reel!J103&lt;&gt;"",FG_Reel!J103,"")&amp;IF(I103="",""," ,")</f>
        <v>L5 ,</v>
      </c>
      <c r="J102" s="1" t="str">
        <f>IF(FG_Reel!K103&lt;&gt;"",FG_Reel!K103,"")&amp;IF(J103="",""," ,")</f>
        <v>L5 ,</v>
      </c>
      <c r="K102" s="1" t="str">
        <f>IF(FG_Reel!L103&lt;&gt;"",FG_Reel!L103,"")&amp;IF(K103="",""," ,")</f>
        <v>L5 ,</v>
      </c>
      <c r="L102" s="1" t="str">
        <f>IF(FG_Reel!M103&lt;&gt;"",FG_Reel!M103,"")&amp;IF(L103="",""," ,")</f>
        <v>L5 ,</v>
      </c>
      <c r="M102" s="142" t="str">
        <f>IF(FG_Reel!N103&lt;&gt;"",FG_Reel!N103,"")&amp;IF(M103="",""," ,")</f>
        <v>L5 ,</v>
      </c>
    </row>
    <row r="103" spans="1:13">
      <c r="A103" s="84">
        <v>100</v>
      </c>
      <c r="B103" s="1" t="str">
        <f>IF(BG_Reel!U104&lt;&gt;"",BG_Reel!U104,"")&amp;IF(B104="",""," ,")</f>
        <v>L2 ,</v>
      </c>
      <c r="C103" s="1" t="str">
        <f>IF(BG_Reel!V104&lt;&gt;"",BG_Reel!V104,"")&amp;IF(C104="",""," ,")</f>
        <v>H3 ,</v>
      </c>
      <c r="D103" s="1" t="str">
        <f>IF(BG_Reel!W104&lt;&gt;"",BG_Reel!W104,"")&amp;IF(D104="",""," ,")</f>
        <v>H4 ,</v>
      </c>
      <c r="E103" s="1" t="str">
        <f>IF(BG_Reel!X104&lt;&gt;"",BG_Reel!X104,"")&amp;IF(E104="",""," ,")</f>
        <v>H3 ,</v>
      </c>
      <c r="F103" s="142" t="str">
        <f>IF(BG_Reel!Y104&lt;&gt;"",BG_Reel!Y104,"")&amp;IF(F104="",""," ,")</f>
        <v>H3 ,</v>
      </c>
      <c r="H103" s="84">
        <v>100</v>
      </c>
      <c r="I103" s="1" t="str">
        <f>IF(FG_Reel!J104&lt;&gt;"",FG_Reel!J104,"")&amp;IF(I104="",""," ,")</f>
        <v>L3 ,</v>
      </c>
      <c r="J103" s="1" t="str">
        <f>IF(FG_Reel!K104&lt;&gt;"",FG_Reel!K104,"")&amp;IF(J104="",""," ,")</f>
        <v>L3 ,</v>
      </c>
      <c r="K103" s="1" t="str">
        <f>IF(FG_Reel!L104&lt;&gt;"",FG_Reel!L104,"")&amp;IF(K104="",""," ,")</f>
        <v>L3 ,</v>
      </c>
      <c r="L103" s="1" t="str">
        <f>IF(FG_Reel!M104&lt;&gt;"",FG_Reel!M104,"")&amp;IF(L104="",""," ,")</f>
        <v>L3 ,</v>
      </c>
      <c r="M103" s="142" t="str">
        <f>IF(FG_Reel!N104&lt;&gt;"",FG_Reel!N104,"")&amp;IF(M104="",""," ,")</f>
        <v>L3 ,</v>
      </c>
    </row>
    <row r="104" spans="1:13">
      <c r="A104" s="84">
        <v>101</v>
      </c>
      <c r="B104" s="1" t="str">
        <f>IF(BG_Reel!U105&lt;&gt;"",BG_Reel!U105,"")&amp;IF(B105="",""," ,")</f>
        <v>L1 ,</v>
      </c>
      <c r="C104" s="1" t="str">
        <f>IF(BG_Reel!V105&lt;&gt;"",BG_Reel!V105,"")&amp;IF(C105="",""," ,")</f>
        <v>H1 ,</v>
      </c>
      <c r="D104" s="1" t="str">
        <f>IF(BG_Reel!W105&lt;&gt;"",BG_Reel!W105,"")&amp;IF(D105="",""," ,")</f>
        <v>H2 ,</v>
      </c>
      <c r="E104" s="1" t="str">
        <f>IF(BG_Reel!X105&lt;&gt;"",BG_Reel!X105,"")&amp;IF(E105="",""," ,")</f>
        <v>H1 ,</v>
      </c>
      <c r="F104" s="142" t="str">
        <f>IF(BG_Reel!Y105&lt;&gt;"",BG_Reel!Y105,"")&amp;IF(F105="",""," ,")</f>
        <v>H1 ,</v>
      </c>
      <c r="H104" s="84">
        <v>101</v>
      </c>
      <c r="I104" s="1" t="str">
        <f>IF(FG_Reel!J105&lt;&gt;"",FG_Reel!J105,"")&amp;IF(I105="",""," ,")</f>
        <v>L2</v>
      </c>
      <c r="J104" s="1" t="str">
        <f>IF(FG_Reel!K105&lt;&gt;"",FG_Reel!K105,"")&amp;IF(J105="",""," ,")</f>
        <v>L2</v>
      </c>
      <c r="K104" s="1" t="str">
        <f>IF(FG_Reel!L105&lt;&gt;"",FG_Reel!L105,"")&amp;IF(K105="",""," ,")</f>
        <v>L2</v>
      </c>
      <c r="L104" s="1" t="str">
        <f>IF(FG_Reel!M105&lt;&gt;"",FG_Reel!M105,"")&amp;IF(L105="",""," ,")</f>
        <v>L2</v>
      </c>
      <c r="M104" s="142" t="str">
        <f>IF(FG_Reel!N105&lt;&gt;"",FG_Reel!N105,"")&amp;IF(M105="",""," ,")</f>
        <v>L2</v>
      </c>
    </row>
    <row r="105" spans="1:13">
      <c r="A105" s="84">
        <v>102</v>
      </c>
      <c r="B105" s="1" t="str">
        <f>IF(BG_Reel!U106&lt;&gt;"",BG_Reel!U106,"")&amp;IF(B106="",""," ,")</f>
        <v>L1</v>
      </c>
      <c r="C105" s="1" t="str">
        <f>IF(BG_Reel!V106&lt;&gt;"",BG_Reel!V106,"")&amp;IF(C106="",""," ,")</f>
        <v>H1</v>
      </c>
      <c r="D105" s="1" t="str">
        <f>IF(BG_Reel!W106&lt;&gt;"",BG_Reel!W106,"")&amp;IF(D106="",""," ,")</f>
        <v>H2</v>
      </c>
      <c r="E105" s="1" t="str">
        <f>IF(BG_Reel!X106&lt;&gt;"",BG_Reel!X106,"")&amp;IF(E106="",""," ,")</f>
        <v>H1</v>
      </c>
      <c r="F105" s="142" t="str">
        <f>IF(BG_Reel!Y106&lt;&gt;"",BG_Reel!Y106,"")&amp;IF(F106="",""," ,")</f>
        <v>H1</v>
      </c>
      <c r="H105" s="84">
        <v>102</v>
      </c>
      <c r="I105" s="1" t="str">
        <f>IF(FG_Reel!J106&lt;&gt;"",FG_Reel!J106,"")&amp;IF(I106="",""," ,")</f>
        <v/>
      </c>
      <c r="J105" s="1" t="str">
        <f>IF(FG_Reel!K106&lt;&gt;"",FG_Reel!K106,"")&amp;IF(J106="",""," ,")</f>
        <v/>
      </c>
      <c r="K105" s="1" t="str">
        <f>IF(FG_Reel!L106&lt;&gt;"",FG_Reel!L106,"")&amp;IF(K106="",""," ,")</f>
        <v/>
      </c>
      <c r="L105" s="1" t="str">
        <f>IF(FG_Reel!M106&lt;&gt;"",FG_Reel!M106,"")&amp;IF(L106="",""," ,")</f>
        <v/>
      </c>
      <c r="M105" s="142" t="str">
        <f>IF(FG_Reel!N106&lt;&gt;"",FG_Reel!N106,"")&amp;IF(M106="",""," ,")</f>
        <v/>
      </c>
    </row>
    <row r="106" spans="1:13">
      <c r="A106" s="84">
        <v>103</v>
      </c>
      <c r="B106" s="1" t="str">
        <f>IF(BG_Reel!U107&lt;&gt;"",BG_Reel!U107,"")&amp;IF(B107="",""," ,")</f>
        <v/>
      </c>
      <c r="C106" s="1" t="str">
        <f>IF(BG_Reel!V107&lt;&gt;"",BG_Reel!V107,"")&amp;IF(C107="",""," ,")</f>
        <v/>
      </c>
      <c r="D106" s="1" t="str">
        <f>IF(BG_Reel!W107&lt;&gt;"",BG_Reel!W107,"")&amp;IF(D107="",""," ,")</f>
        <v/>
      </c>
      <c r="E106" s="1" t="str">
        <f>IF(BG_Reel!X107&lt;&gt;"",BG_Reel!X107,"")&amp;IF(E107="",""," ,")</f>
        <v/>
      </c>
      <c r="F106" s="142" t="str">
        <f>IF(BG_Reel!Y107&lt;&gt;"",BG_Reel!Y107,"")&amp;IF(F107="",""," ,")</f>
        <v/>
      </c>
      <c r="H106" s="84">
        <v>103</v>
      </c>
      <c r="I106" s="1" t="str">
        <f>IF(FG_Reel!J107&lt;&gt;"",FG_Reel!J107,"")&amp;IF(I107="",""," ,")</f>
        <v/>
      </c>
      <c r="J106" s="1" t="str">
        <f>IF(FG_Reel!K107&lt;&gt;"",FG_Reel!K107,"")&amp;IF(J107="",""," ,")</f>
        <v/>
      </c>
      <c r="K106" s="1" t="str">
        <f>IF(FG_Reel!L107&lt;&gt;"",FG_Reel!L107,"")&amp;IF(K107="",""," ,")</f>
        <v/>
      </c>
      <c r="L106" s="1" t="str">
        <f>IF(FG_Reel!M107&lt;&gt;"",FG_Reel!M107,"")&amp;IF(L107="",""," ,")</f>
        <v/>
      </c>
      <c r="M106" s="142" t="str">
        <f>IF(FG_Reel!N107&lt;&gt;"",FG_Reel!N107,"")&amp;IF(M107="",""," ,")</f>
        <v/>
      </c>
    </row>
    <row r="107" spans="1:13">
      <c r="A107" s="84">
        <v>104</v>
      </c>
      <c r="B107" s="1" t="str">
        <f>IF(BG_Reel!U108&lt;&gt;"",BG_Reel!U108,"")&amp;IF(B108="",""," ,")</f>
        <v/>
      </c>
      <c r="C107" s="1" t="str">
        <f>IF(BG_Reel!V108&lt;&gt;"",BG_Reel!V108,"")&amp;IF(C108="",""," ,")</f>
        <v/>
      </c>
      <c r="D107" s="1" t="str">
        <f>IF(BG_Reel!W108&lt;&gt;"",BG_Reel!W108,"")&amp;IF(D108="",""," ,")</f>
        <v/>
      </c>
      <c r="E107" s="1" t="str">
        <f>IF(BG_Reel!X108&lt;&gt;"",BG_Reel!X108,"")&amp;IF(E108="",""," ,")</f>
        <v/>
      </c>
      <c r="F107" s="142" t="str">
        <f>IF(BG_Reel!Y108&lt;&gt;"",BG_Reel!Y108,"")&amp;IF(F108="",""," ,")</f>
        <v/>
      </c>
      <c r="H107" s="84">
        <v>104</v>
      </c>
      <c r="I107" s="1" t="str">
        <f>IF(FG_Reel!J108&lt;&gt;"",FG_Reel!J108,"")&amp;IF(I108="",""," ,")</f>
        <v/>
      </c>
      <c r="J107" s="1" t="str">
        <f>IF(FG_Reel!K108&lt;&gt;"",FG_Reel!K108,"")&amp;IF(J108="",""," ,")</f>
        <v/>
      </c>
      <c r="K107" s="1" t="str">
        <f>IF(FG_Reel!L108&lt;&gt;"",FG_Reel!L108,"")&amp;IF(K108="",""," ,")</f>
        <v/>
      </c>
      <c r="L107" s="1" t="str">
        <f>IF(FG_Reel!M108&lt;&gt;"",FG_Reel!M108,"")&amp;IF(L108="",""," ,")</f>
        <v/>
      </c>
      <c r="M107" s="142" t="str">
        <f>IF(FG_Reel!N108&lt;&gt;"",FG_Reel!N108,"")&amp;IF(M108="",""," ,")</f>
        <v/>
      </c>
    </row>
    <row r="108" spans="1:13">
      <c r="A108" s="84">
        <v>105</v>
      </c>
      <c r="B108" s="1" t="str">
        <f>IF(BG_Reel!U109&lt;&gt;"",BG_Reel!U109,"")&amp;IF(B109="",""," ,")</f>
        <v/>
      </c>
      <c r="C108" s="1" t="str">
        <f>IF(BG_Reel!V109&lt;&gt;"",BG_Reel!V109,"")&amp;IF(C109="",""," ,")</f>
        <v/>
      </c>
      <c r="D108" s="1" t="str">
        <f>IF(BG_Reel!W109&lt;&gt;"",BG_Reel!W109,"")&amp;IF(D109="",""," ,")</f>
        <v/>
      </c>
      <c r="E108" s="1" t="str">
        <f>IF(BG_Reel!X109&lt;&gt;"",BG_Reel!X109,"")&amp;IF(E109="",""," ,")</f>
        <v/>
      </c>
      <c r="F108" s="142" t="str">
        <f>IF(BG_Reel!Y109&lt;&gt;"",BG_Reel!Y109,"")&amp;IF(F109="",""," ,")</f>
        <v/>
      </c>
      <c r="H108" s="84">
        <v>105</v>
      </c>
      <c r="I108" s="1" t="str">
        <f>IF(FG_Reel!J109&lt;&gt;"",FG_Reel!J109,"")&amp;IF(I109="",""," ,")</f>
        <v/>
      </c>
      <c r="J108" s="1" t="str">
        <f>IF(FG_Reel!K109&lt;&gt;"",FG_Reel!K109,"")&amp;IF(J109="",""," ,")</f>
        <v/>
      </c>
      <c r="K108" s="1" t="str">
        <f>IF(FG_Reel!L109&lt;&gt;"",FG_Reel!L109,"")&amp;IF(K109="",""," ,")</f>
        <v/>
      </c>
      <c r="L108" s="1" t="str">
        <f>IF(FG_Reel!M109&lt;&gt;"",FG_Reel!M109,"")&amp;IF(L109="",""," ,")</f>
        <v/>
      </c>
      <c r="M108" s="142" t="str">
        <f>IF(FG_Reel!N109&lt;&gt;"",FG_Reel!N109,"")&amp;IF(M109="",""," ,")</f>
        <v/>
      </c>
    </row>
    <row r="109" spans="1:13">
      <c r="A109" s="84">
        <v>106</v>
      </c>
      <c r="B109" s="1" t="str">
        <f>IF(BG_Reel!U110&lt;&gt;"",BG_Reel!U110,"")&amp;IF(B110="",""," ,")</f>
        <v/>
      </c>
      <c r="C109" s="1" t="str">
        <f>IF(BG_Reel!V110&lt;&gt;"",BG_Reel!V110,"")&amp;IF(C110="",""," ,")</f>
        <v/>
      </c>
      <c r="D109" s="1" t="str">
        <f>IF(BG_Reel!W110&lt;&gt;"",BG_Reel!W110,"")&amp;IF(D110="",""," ,")</f>
        <v/>
      </c>
      <c r="E109" s="1" t="str">
        <f>IF(BG_Reel!X110&lt;&gt;"",BG_Reel!X110,"")&amp;IF(E110="",""," ,")</f>
        <v/>
      </c>
      <c r="F109" s="142" t="str">
        <f>IF(BG_Reel!Y110&lt;&gt;"",BG_Reel!Y110,"")&amp;IF(F110="",""," ,")</f>
        <v/>
      </c>
      <c r="H109" s="84">
        <v>106</v>
      </c>
      <c r="I109" s="1" t="str">
        <f>IF(FG_Reel!J110&lt;&gt;"",FG_Reel!J110,"")&amp;IF(I110="",""," ,")</f>
        <v/>
      </c>
      <c r="J109" s="1" t="str">
        <f>IF(FG_Reel!K110&lt;&gt;"",FG_Reel!K110,"")&amp;IF(J110="",""," ,")</f>
        <v/>
      </c>
      <c r="K109" s="1" t="str">
        <f>IF(FG_Reel!L110&lt;&gt;"",FG_Reel!L110,"")&amp;IF(K110="",""," ,")</f>
        <v/>
      </c>
      <c r="L109" s="1" t="str">
        <f>IF(FG_Reel!M110&lt;&gt;"",FG_Reel!M110,"")&amp;IF(L110="",""," ,")</f>
        <v/>
      </c>
      <c r="M109" s="142" t="str">
        <f>IF(FG_Reel!N110&lt;&gt;"",FG_Reel!N110,"")&amp;IF(M110="",""," ,")</f>
        <v/>
      </c>
    </row>
    <row r="110" spans="1:13">
      <c r="A110" s="84">
        <v>107</v>
      </c>
      <c r="B110" s="1" t="str">
        <f>IF(BG_Reel!U111&lt;&gt;"",BG_Reel!U111,"")&amp;IF(B111="",""," ,")</f>
        <v/>
      </c>
      <c r="C110" s="1" t="str">
        <f>IF(BG_Reel!V111&lt;&gt;"",BG_Reel!V111,"")&amp;IF(C111="",""," ,")</f>
        <v/>
      </c>
      <c r="D110" s="1" t="str">
        <f>IF(BG_Reel!W111&lt;&gt;"",BG_Reel!W111,"")&amp;IF(D111="",""," ,")</f>
        <v/>
      </c>
      <c r="E110" s="1" t="str">
        <f>IF(BG_Reel!X111&lt;&gt;"",BG_Reel!X111,"")&amp;IF(E111="",""," ,")</f>
        <v/>
      </c>
      <c r="F110" s="142" t="str">
        <f>IF(BG_Reel!Y111&lt;&gt;"",BG_Reel!Y111,"")&amp;IF(F111="",""," ,")</f>
        <v/>
      </c>
      <c r="H110" s="84">
        <v>107</v>
      </c>
      <c r="I110" s="1" t="str">
        <f>IF(FG_Reel!J111&lt;&gt;"",FG_Reel!J111,"")&amp;IF(I111="",""," ,")</f>
        <v/>
      </c>
      <c r="J110" s="1" t="str">
        <f>IF(FG_Reel!K111&lt;&gt;"",FG_Reel!K111,"")&amp;IF(J111="",""," ,")</f>
        <v/>
      </c>
      <c r="K110" s="1" t="str">
        <f>IF(FG_Reel!L111&lt;&gt;"",FG_Reel!L111,"")&amp;IF(K111="",""," ,")</f>
        <v/>
      </c>
      <c r="L110" s="1" t="str">
        <f>IF(FG_Reel!M111&lt;&gt;"",FG_Reel!M111,"")&amp;IF(L111="",""," ,")</f>
        <v/>
      </c>
      <c r="M110" s="142" t="str">
        <f>IF(FG_Reel!N111&lt;&gt;"",FG_Reel!N111,"")&amp;IF(M111="",""," ,")</f>
        <v/>
      </c>
    </row>
    <row r="111" spans="1:13">
      <c r="A111" s="84">
        <v>108</v>
      </c>
      <c r="B111" s="1" t="str">
        <f>IF(BG_Reel!U112&lt;&gt;"",BG_Reel!U112,"")&amp;IF(B112="",""," ,")</f>
        <v/>
      </c>
      <c r="C111" s="1" t="str">
        <f>IF(BG_Reel!V112&lt;&gt;"",BG_Reel!V112,"")&amp;IF(C112="",""," ,")</f>
        <v/>
      </c>
      <c r="D111" s="1" t="str">
        <f>IF(BG_Reel!W112&lt;&gt;"",BG_Reel!W112,"")&amp;IF(D112="",""," ,")</f>
        <v/>
      </c>
      <c r="E111" s="1" t="str">
        <f>IF(BG_Reel!X112&lt;&gt;"",BG_Reel!X112,"")&amp;IF(E112="",""," ,")</f>
        <v/>
      </c>
      <c r="F111" s="142" t="str">
        <f>IF(BG_Reel!Y112&lt;&gt;"",BG_Reel!Y112,"")&amp;IF(F112="",""," ,")</f>
        <v/>
      </c>
      <c r="H111" s="84">
        <v>108</v>
      </c>
      <c r="I111" s="1" t="str">
        <f>IF(FG_Reel!J112&lt;&gt;"",FG_Reel!J112,"")&amp;IF(I112="",""," ,")</f>
        <v/>
      </c>
      <c r="J111" s="1" t="str">
        <f>IF(FG_Reel!K112&lt;&gt;"",FG_Reel!K112,"")&amp;IF(J112="",""," ,")</f>
        <v/>
      </c>
      <c r="K111" s="1" t="str">
        <f>IF(FG_Reel!L112&lt;&gt;"",FG_Reel!L112,"")&amp;IF(K112="",""," ,")</f>
        <v/>
      </c>
      <c r="L111" s="1" t="str">
        <f>IF(FG_Reel!M112&lt;&gt;"",FG_Reel!M112,"")&amp;IF(L112="",""," ,")</f>
        <v/>
      </c>
      <c r="M111" s="142" t="str">
        <f>IF(FG_Reel!N112&lt;&gt;"",FG_Reel!N112,"")&amp;IF(M112="",""," ,")</f>
        <v/>
      </c>
    </row>
    <row r="112" spans="1:13">
      <c r="A112" s="84">
        <v>109</v>
      </c>
      <c r="B112" s="1" t="str">
        <f>IF(BG_Reel!U113&lt;&gt;"",BG_Reel!U113,"")&amp;IF(B113="",""," ,")</f>
        <v/>
      </c>
      <c r="C112" s="1" t="str">
        <f>IF(BG_Reel!V113&lt;&gt;"",BG_Reel!V113,"")&amp;IF(C113="",""," ,")</f>
        <v/>
      </c>
      <c r="D112" s="1" t="str">
        <f>IF(BG_Reel!W113&lt;&gt;"",BG_Reel!W113,"")&amp;IF(D113="",""," ,")</f>
        <v/>
      </c>
      <c r="E112" s="1" t="str">
        <f>IF(BG_Reel!X113&lt;&gt;"",BG_Reel!X113,"")&amp;IF(E113="",""," ,")</f>
        <v/>
      </c>
      <c r="F112" s="142" t="str">
        <f>IF(BG_Reel!Y113&lt;&gt;"",BG_Reel!Y113,"")&amp;IF(F113="",""," ,")</f>
        <v/>
      </c>
      <c r="H112" s="84">
        <v>109</v>
      </c>
      <c r="I112" s="1" t="str">
        <f>IF(FG_Reel!J113&lt;&gt;"",FG_Reel!J113,"")&amp;IF(I113="",""," ,")</f>
        <v/>
      </c>
      <c r="J112" s="1" t="str">
        <f>IF(FG_Reel!K113&lt;&gt;"",FG_Reel!K113,"")&amp;IF(J113="",""," ,")</f>
        <v/>
      </c>
      <c r="K112" s="1" t="str">
        <f>IF(FG_Reel!L113&lt;&gt;"",FG_Reel!L113,"")&amp;IF(K113="",""," ,")</f>
        <v/>
      </c>
      <c r="L112" s="1" t="str">
        <f>IF(FG_Reel!M113&lt;&gt;"",FG_Reel!M113,"")&amp;IF(L113="",""," ,")</f>
        <v/>
      </c>
      <c r="M112" s="142" t="str">
        <f>IF(FG_Reel!N113&lt;&gt;"",FG_Reel!N113,"")&amp;IF(M113="",""," ,")</f>
        <v/>
      </c>
    </row>
    <row r="113" spans="1:13">
      <c r="A113" s="84">
        <v>110</v>
      </c>
      <c r="B113" s="1" t="str">
        <f>IF(BG_Reel!U114&lt;&gt;"",BG_Reel!U114,"")&amp;IF(B114="",""," ,")</f>
        <v/>
      </c>
      <c r="C113" s="1" t="str">
        <f>IF(BG_Reel!V114&lt;&gt;"",BG_Reel!V114,"")&amp;IF(C114="",""," ,")</f>
        <v/>
      </c>
      <c r="D113" s="1" t="str">
        <f>IF(BG_Reel!W114&lt;&gt;"",BG_Reel!W114,"")&amp;IF(D114="",""," ,")</f>
        <v/>
      </c>
      <c r="E113" s="1" t="str">
        <f>IF(BG_Reel!X114&lt;&gt;"",BG_Reel!X114,"")&amp;IF(E114="",""," ,")</f>
        <v/>
      </c>
      <c r="F113" s="142" t="str">
        <f>IF(BG_Reel!Y114&lt;&gt;"",BG_Reel!Y114,"")&amp;IF(F114="",""," ,")</f>
        <v/>
      </c>
      <c r="H113" s="84">
        <v>110</v>
      </c>
      <c r="I113" s="1" t="str">
        <f>IF(FG_Reel!J114&lt;&gt;"",FG_Reel!J114,"")&amp;IF(I114="",""," ,")</f>
        <v/>
      </c>
      <c r="J113" s="1" t="str">
        <f>IF(FG_Reel!K114&lt;&gt;"",FG_Reel!K114,"")&amp;IF(J114="",""," ,")</f>
        <v/>
      </c>
      <c r="K113" s="1" t="str">
        <f>IF(FG_Reel!L114&lt;&gt;"",FG_Reel!L114,"")&amp;IF(K114="",""," ,")</f>
        <v/>
      </c>
      <c r="L113" s="1" t="str">
        <f>IF(FG_Reel!M114&lt;&gt;"",FG_Reel!M114,"")&amp;IF(L114="",""," ,")</f>
        <v/>
      </c>
      <c r="M113" s="142" t="str">
        <f>IF(FG_Reel!N114&lt;&gt;"",FG_Reel!N114,"")&amp;IF(M114="",""," ,")</f>
        <v/>
      </c>
    </row>
    <row r="114" spans="1:13">
      <c r="A114" s="84">
        <v>111</v>
      </c>
      <c r="B114" s="1" t="str">
        <f>IF(BG_Reel!U115&lt;&gt;"",BG_Reel!U115,"")&amp;IF(B115="",""," ,")</f>
        <v/>
      </c>
      <c r="C114" s="1" t="str">
        <f>IF(BG_Reel!V115&lt;&gt;"",BG_Reel!V115,"")&amp;IF(C115="",""," ,")</f>
        <v/>
      </c>
      <c r="D114" s="1" t="str">
        <f>IF(BG_Reel!W115&lt;&gt;"",BG_Reel!W115,"")&amp;IF(D115="",""," ,")</f>
        <v/>
      </c>
      <c r="E114" s="1" t="str">
        <f>IF(BG_Reel!X115&lt;&gt;"",BG_Reel!X115,"")&amp;IF(E115="",""," ,")</f>
        <v/>
      </c>
      <c r="F114" s="142" t="str">
        <f>IF(BG_Reel!Y115&lt;&gt;"",BG_Reel!Y115,"")&amp;IF(F115="",""," ,")</f>
        <v/>
      </c>
      <c r="H114" s="84">
        <v>111</v>
      </c>
      <c r="I114" s="1" t="str">
        <f>IF(FG_Reel!J115&lt;&gt;"",FG_Reel!J115,"")&amp;IF(I115="",""," ,")</f>
        <v/>
      </c>
      <c r="J114" s="1" t="str">
        <f>IF(FG_Reel!K115&lt;&gt;"",FG_Reel!K115,"")&amp;IF(J115="",""," ,")</f>
        <v/>
      </c>
      <c r="K114" s="1" t="str">
        <f>IF(FG_Reel!L115&lt;&gt;"",FG_Reel!L115,"")&amp;IF(K115="",""," ,")</f>
        <v/>
      </c>
      <c r="L114" s="1" t="str">
        <f>IF(FG_Reel!M115&lt;&gt;"",FG_Reel!M115,"")&amp;IF(L115="",""," ,")</f>
        <v/>
      </c>
      <c r="M114" s="142" t="str">
        <f>IF(FG_Reel!N115&lt;&gt;"",FG_Reel!N115,"")&amp;IF(M115="",""," ,")</f>
        <v/>
      </c>
    </row>
    <row r="115" spans="1:13">
      <c r="A115" s="84">
        <v>112</v>
      </c>
      <c r="B115" s="1" t="str">
        <f>IF(BG_Reel!U116&lt;&gt;"",BG_Reel!U116,"")&amp;IF(B116="",""," ,")</f>
        <v/>
      </c>
      <c r="C115" s="1" t="str">
        <f>IF(BG_Reel!V116&lt;&gt;"",BG_Reel!V116,"")&amp;IF(C116="",""," ,")</f>
        <v/>
      </c>
      <c r="D115" s="1" t="str">
        <f>IF(BG_Reel!W116&lt;&gt;"",BG_Reel!W116,"")&amp;IF(D116="",""," ,")</f>
        <v/>
      </c>
      <c r="E115" s="1" t="str">
        <f>IF(BG_Reel!X116&lt;&gt;"",BG_Reel!X116,"")&amp;IF(E116="",""," ,")</f>
        <v/>
      </c>
      <c r="F115" s="142" t="str">
        <f>IF(BG_Reel!Y116&lt;&gt;"",BG_Reel!Y116,"")&amp;IF(F116="",""," ,")</f>
        <v/>
      </c>
      <c r="H115" s="84">
        <v>112</v>
      </c>
      <c r="I115" s="1" t="str">
        <f>IF(FG_Reel!J116&lt;&gt;"",FG_Reel!J116,"")&amp;IF(I116="",""," ,")</f>
        <v/>
      </c>
      <c r="J115" s="1" t="str">
        <f>IF(FG_Reel!K116&lt;&gt;"",FG_Reel!K116,"")&amp;IF(J116="",""," ,")</f>
        <v/>
      </c>
      <c r="K115" s="1" t="str">
        <f>IF(FG_Reel!L116&lt;&gt;"",FG_Reel!L116,"")&amp;IF(K116="",""," ,")</f>
        <v/>
      </c>
      <c r="L115" s="1" t="str">
        <f>IF(FG_Reel!M116&lt;&gt;"",FG_Reel!M116,"")&amp;IF(L116="",""," ,")</f>
        <v/>
      </c>
      <c r="M115" s="142" t="str">
        <f>IF(FG_Reel!N116&lt;&gt;"",FG_Reel!N116,"")&amp;IF(M116="",""," ,")</f>
        <v/>
      </c>
    </row>
    <row r="116" spans="1:13">
      <c r="A116" s="84">
        <v>113</v>
      </c>
      <c r="B116" s="1" t="str">
        <f>IF(BG_Reel!U117&lt;&gt;"",BG_Reel!U117,"")&amp;IF(B117="",""," ,")</f>
        <v/>
      </c>
      <c r="C116" s="1" t="str">
        <f>IF(BG_Reel!V117&lt;&gt;"",BG_Reel!V117,"")&amp;IF(C117="",""," ,")</f>
        <v/>
      </c>
      <c r="D116" s="1" t="str">
        <f>IF(BG_Reel!W117&lt;&gt;"",BG_Reel!W117,"")&amp;IF(D117="",""," ,")</f>
        <v/>
      </c>
      <c r="E116" s="1" t="str">
        <f>IF(BG_Reel!X117&lt;&gt;"",BG_Reel!X117,"")&amp;IF(E117="",""," ,")</f>
        <v/>
      </c>
      <c r="F116" s="142" t="str">
        <f>IF(BG_Reel!Y117&lt;&gt;"",BG_Reel!Y117,"")&amp;IF(F117="",""," ,")</f>
        <v/>
      </c>
      <c r="H116" s="84">
        <v>113</v>
      </c>
      <c r="I116" s="1" t="str">
        <f>IF(FG_Reel!J117&lt;&gt;"",FG_Reel!J117,"")&amp;IF(I117="",""," ,")</f>
        <v/>
      </c>
      <c r="J116" s="1" t="str">
        <f>IF(FG_Reel!K117&lt;&gt;"",FG_Reel!K117,"")&amp;IF(J117="",""," ,")</f>
        <v/>
      </c>
      <c r="K116" s="1" t="str">
        <f>IF(FG_Reel!L117&lt;&gt;"",FG_Reel!L117,"")&amp;IF(K117="",""," ,")</f>
        <v/>
      </c>
      <c r="L116" s="1" t="str">
        <f>IF(FG_Reel!M117&lt;&gt;"",FG_Reel!M117,"")&amp;IF(L117="",""," ,")</f>
        <v/>
      </c>
      <c r="M116" s="142" t="str">
        <f>IF(FG_Reel!N117&lt;&gt;"",FG_Reel!N117,"")&amp;IF(M117="",""," ,")</f>
        <v/>
      </c>
    </row>
    <row r="117" spans="1:13">
      <c r="A117" s="84">
        <v>114</v>
      </c>
      <c r="B117" s="1" t="str">
        <f>IF(BG_Reel!U118&lt;&gt;"",BG_Reel!U118,"")&amp;IF(B118="",""," ,")</f>
        <v/>
      </c>
      <c r="C117" s="1" t="str">
        <f>IF(BG_Reel!V118&lt;&gt;"",BG_Reel!V118,"")&amp;IF(C118="",""," ,")</f>
        <v/>
      </c>
      <c r="D117" s="1" t="str">
        <f>IF(BG_Reel!W118&lt;&gt;"",BG_Reel!W118,"")&amp;IF(D118="",""," ,")</f>
        <v/>
      </c>
      <c r="E117" s="1" t="str">
        <f>IF(BG_Reel!X118&lt;&gt;"",BG_Reel!X118,"")&amp;IF(E118="",""," ,")</f>
        <v/>
      </c>
      <c r="F117" s="142" t="str">
        <f>IF(BG_Reel!Y118&lt;&gt;"",BG_Reel!Y118,"")&amp;IF(F118="",""," ,")</f>
        <v/>
      </c>
      <c r="H117" s="84">
        <v>114</v>
      </c>
      <c r="I117" s="1" t="str">
        <f>IF(FG_Reel!J118&lt;&gt;"",FG_Reel!J118,"")&amp;IF(I118="",""," ,")</f>
        <v/>
      </c>
      <c r="J117" s="1" t="str">
        <f>IF(FG_Reel!K118&lt;&gt;"",FG_Reel!K118,"")&amp;IF(J118="",""," ,")</f>
        <v/>
      </c>
      <c r="K117" s="1" t="str">
        <f>IF(FG_Reel!L118&lt;&gt;"",FG_Reel!L118,"")&amp;IF(K118="",""," ,")</f>
        <v/>
      </c>
      <c r="L117" s="1" t="str">
        <f>IF(FG_Reel!M118&lt;&gt;"",FG_Reel!M118,"")&amp;IF(L118="",""," ,")</f>
        <v/>
      </c>
      <c r="M117" s="142" t="str">
        <f>IF(FG_Reel!N118&lt;&gt;"",FG_Reel!N118,"")&amp;IF(M118="",""," ,")</f>
        <v/>
      </c>
    </row>
    <row r="118" spans="1:13">
      <c r="A118" s="84">
        <v>115</v>
      </c>
      <c r="B118" s="1" t="str">
        <f>IF(BG_Reel!U119&lt;&gt;"",BG_Reel!U119,"")&amp;IF(B119="",""," ,")</f>
        <v/>
      </c>
      <c r="C118" s="1" t="str">
        <f>IF(BG_Reel!V119&lt;&gt;"",BG_Reel!V119,"")&amp;IF(C119="",""," ,")</f>
        <v/>
      </c>
      <c r="D118" s="1" t="str">
        <f>IF(BG_Reel!W119&lt;&gt;"",BG_Reel!W119,"")&amp;IF(D119="",""," ,")</f>
        <v/>
      </c>
      <c r="E118" s="1" t="str">
        <f>IF(BG_Reel!X119&lt;&gt;"",BG_Reel!X119,"")&amp;IF(E119="",""," ,")</f>
        <v/>
      </c>
      <c r="F118" s="142" t="str">
        <f>IF(BG_Reel!Y119&lt;&gt;"",BG_Reel!Y119,"")&amp;IF(F119="",""," ,")</f>
        <v/>
      </c>
      <c r="H118" s="84">
        <v>115</v>
      </c>
      <c r="I118" s="1" t="str">
        <f>IF(FG_Reel!J119&lt;&gt;"",FG_Reel!J119,"")&amp;IF(I119="",""," ,")</f>
        <v/>
      </c>
      <c r="J118" s="1" t="str">
        <f>IF(FG_Reel!K119&lt;&gt;"",FG_Reel!K119,"")&amp;IF(J119="",""," ,")</f>
        <v/>
      </c>
      <c r="K118" s="1" t="str">
        <f>IF(FG_Reel!L119&lt;&gt;"",FG_Reel!L119,"")&amp;IF(K119="",""," ,")</f>
        <v/>
      </c>
      <c r="L118" s="1" t="str">
        <f>IF(FG_Reel!M119&lt;&gt;"",FG_Reel!M119,"")&amp;IF(L119="",""," ,")</f>
        <v/>
      </c>
      <c r="M118" s="142" t="str">
        <f>IF(FG_Reel!N119&lt;&gt;"",FG_Reel!N119,"")&amp;IF(M119="",""," ,")</f>
        <v/>
      </c>
    </row>
    <row r="119" spans="1:13">
      <c r="A119" s="84">
        <v>116</v>
      </c>
      <c r="B119" s="1" t="str">
        <f>IF(BG_Reel!U120&lt;&gt;"",BG_Reel!U120,"")&amp;IF(B120="",""," ,")</f>
        <v/>
      </c>
      <c r="C119" s="1" t="str">
        <f>IF(BG_Reel!V120&lt;&gt;"",BG_Reel!V120,"")&amp;IF(C120="",""," ,")</f>
        <v/>
      </c>
      <c r="D119" s="1" t="str">
        <f>IF(BG_Reel!W120&lt;&gt;"",BG_Reel!W120,"")&amp;IF(D120="",""," ,")</f>
        <v/>
      </c>
      <c r="E119" s="1" t="str">
        <f>IF(BG_Reel!X120&lt;&gt;"",BG_Reel!X120,"")&amp;IF(E120="",""," ,")</f>
        <v/>
      </c>
      <c r="F119" s="142" t="str">
        <f>IF(BG_Reel!Y120&lt;&gt;"",BG_Reel!Y120,"")&amp;IF(F120="",""," ,")</f>
        <v/>
      </c>
      <c r="H119" s="84">
        <v>116</v>
      </c>
      <c r="I119" s="1" t="str">
        <f>IF(FG_Reel!J120&lt;&gt;"",FG_Reel!J120,"")&amp;IF(I120="",""," ,")</f>
        <v/>
      </c>
      <c r="J119" s="1" t="str">
        <f>IF(FG_Reel!K120&lt;&gt;"",FG_Reel!K120,"")&amp;IF(J120="",""," ,")</f>
        <v/>
      </c>
      <c r="K119" s="1" t="str">
        <f>IF(FG_Reel!L120&lt;&gt;"",FG_Reel!L120,"")&amp;IF(K120="",""," ,")</f>
        <v/>
      </c>
      <c r="L119" s="1" t="str">
        <f>IF(FG_Reel!M120&lt;&gt;"",FG_Reel!M120,"")&amp;IF(L120="",""," ,")</f>
        <v/>
      </c>
      <c r="M119" s="142" t="str">
        <f>IF(FG_Reel!N120&lt;&gt;"",FG_Reel!N120,"")&amp;IF(M120="",""," ,")</f>
        <v/>
      </c>
    </row>
    <row r="120" spans="1:13">
      <c r="A120" s="84">
        <v>117</v>
      </c>
      <c r="B120" s="1" t="str">
        <f>IF(BG_Reel!U121&lt;&gt;"",BG_Reel!U121,"")&amp;IF(B121="",""," ,")</f>
        <v/>
      </c>
      <c r="C120" s="1" t="str">
        <f>IF(BG_Reel!V121&lt;&gt;"",BG_Reel!V121,"")&amp;IF(C121="",""," ,")</f>
        <v/>
      </c>
      <c r="D120" s="1" t="str">
        <f>IF(BG_Reel!W121&lt;&gt;"",BG_Reel!W121,"")&amp;IF(D121="",""," ,")</f>
        <v/>
      </c>
      <c r="E120" s="1" t="str">
        <f>IF(BG_Reel!X121&lt;&gt;"",BG_Reel!X121,"")&amp;IF(E121="",""," ,")</f>
        <v/>
      </c>
      <c r="F120" s="142" t="str">
        <f>IF(BG_Reel!Y121&lt;&gt;"",BG_Reel!Y121,"")&amp;IF(F121="",""," ,")</f>
        <v/>
      </c>
      <c r="H120" s="84">
        <v>117</v>
      </c>
      <c r="I120" s="1" t="str">
        <f>IF(FG_Reel!J121&lt;&gt;"",FG_Reel!J121,"")&amp;IF(I121="",""," ,")</f>
        <v/>
      </c>
      <c r="J120" s="1" t="str">
        <f>IF(FG_Reel!K121&lt;&gt;"",FG_Reel!K121,"")&amp;IF(J121="",""," ,")</f>
        <v/>
      </c>
      <c r="K120" s="1" t="str">
        <f>IF(FG_Reel!L121&lt;&gt;"",FG_Reel!L121,"")&amp;IF(K121="",""," ,")</f>
        <v/>
      </c>
      <c r="L120" s="1" t="str">
        <f>IF(FG_Reel!M121&lt;&gt;"",FG_Reel!M121,"")&amp;IF(L121="",""," ,")</f>
        <v/>
      </c>
      <c r="M120" s="142" t="str">
        <f>IF(FG_Reel!N121&lt;&gt;"",FG_Reel!N121,"")&amp;IF(M121="",""," ,")</f>
        <v/>
      </c>
    </row>
    <row r="121" spans="1:13">
      <c r="A121" s="84">
        <v>118</v>
      </c>
      <c r="B121" s="1" t="str">
        <f>IF(BG_Reel!U122&lt;&gt;"",BG_Reel!U122,"")&amp;IF(B122="",""," ,")</f>
        <v/>
      </c>
      <c r="C121" s="1" t="str">
        <f>IF(BG_Reel!V122&lt;&gt;"",BG_Reel!V122,"")&amp;IF(C122="",""," ,")</f>
        <v/>
      </c>
      <c r="D121" s="1" t="str">
        <f>IF(BG_Reel!W122&lt;&gt;"",BG_Reel!W122,"")&amp;IF(D122="",""," ,")</f>
        <v/>
      </c>
      <c r="E121" s="1" t="str">
        <f>IF(BG_Reel!X122&lt;&gt;"",BG_Reel!X122,"")&amp;IF(E122="",""," ,")</f>
        <v/>
      </c>
      <c r="F121" s="142" t="str">
        <f>IF(BG_Reel!Y122&lt;&gt;"",BG_Reel!Y122,"")&amp;IF(F122="",""," ,")</f>
        <v/>
      </c>
      <c r="H121" s="84">
        <v>118</v>
      </c>
      <c r="I121" s="1" t="str">
        <f>IF(FG_Reel!J122&lt;&gt;"",FG_Reel!J122,"")&amp;IF(I122="",""," ,")</f>
        <v/>
      </c>
      <c r="J121" s="1" t="str">
        <f>IF(FG_Reel!K122&lt;&gt;"",FG_Reel!K122,"")&amp;IF(J122="",""," ,")</f>
        <v/>
      </c>
      <c r="K121" s="1" t="str">
        <f>IF(FG_Reel!L122&lt;&gt;"",FG_Reel!L122,"")&amp;IF(K122="",""," ,")</f>
        <v/>
      </c>
      <c r="L121" s="1" t="str">
        <f>IF(FG_Reel!M122&lt;&gt;"",FG_Reel!M122,"")&amp;IF(L122="",""," ,")</f>
        <v/>
      </c>
      <c r="M121" s="142" t="str">
        <f>IF(FG_Reel!N122&lt;&gt;"",FG_Reel!N122,"")&amp;IF(M122="",""," ,")</f>
        <v/>
      </c>
    </row>
    <row r="122" spans="1:13">
      <c r="A122" s="84">
        <v>119</v>
      </c>
      <c r="B122" s="1" t="str">
        <f>IF(BG_Reel!U123&lt;&gt;"",BG_Reel!U123,"")&amp;IF(B123="",""," ,")</f>
        <v/>
      </c>
      <c r="C122" s="1" t="str">
        <f>IF(BG_Reel!V123&lt;&gt;"",BG_Reel!V123,"")&amp;IF(C123="",""," ,")</f>
        <v/>
      </c>
      <c r="D122" s="1" t="str">
        <f>IF(BG_Reel!W123&lt;&gt;"",BG_Reel!W123,"")&amp;IF(D123="",""," ,")</f>
        <v/>
      </c>
      <c r="E122" s="1" t="str">
        <f>IF(BG_Reel!X123&lt;&gt;"",BG_Reel!X123,"")&amp;IF(E123="",""," ,")</f>
        <v/>
      </c>
      <c r="F122" s="142" t="str">
        <f>IF(BG_Reel!Y123&lt;&gt;"",BG_Reel!Y123,"")&amp;IF(F123="",""," ,")</f>
        <v/>
      </c>
      <c r="H122" s="84">
        <v>119</v>
      </c>
      <c r="I122" s="1" t="str">
        <f>IF(FG_Reel!J123&lt;&gt;"",FG_Reel!J123,"")&amp;IF(I123="",""," ,")</f>
        <v/>
      </c>
      <c r="J122" s="1" t="str">
        <f>IF(FG_Reel!K123&lt;&gt;"",FG_Reel!K123,"")&amp;IF(J123="",""," ,")</f>
        <v/>
      </c>
      <c r="K122" s="1" t="str">
        <f>IF(FG_Reel!L123&lt;&gt;"",FG_Reel!L123,"")&amp;IF(K123="",""," ,")</f>
        <v/>
      </c>
      <c r="L122" s="1" t="str">
        <f>IF(FG_Reel!M123&lt;&gt;"",FG_Reel!M123,"")&amp;IF(L123="",""," ,")</f>
        <v/>
      </c>
      <c r="M122" s="142" t="str">
        <f>IF(FG_Reel!N123&lt;&gt;"",FG_Reel!N123,"")&amp;IF(M123="",""," ,")</f>
        <v/>
      </c>
    </row>
    <row r="123" spans="1:13">
      <c r="A123" s="84">
        <v>120</v>
      </c>
      <c r="B123" s="1" t="str">
        <f>IF(BG_Reel!U124&lt;&gt;"",BG_Reel!U124,"")&amp;IF(B124="",""," ,")</f>
        <v/>
      </c>
      <c r="C123" s="1" t="str">
        <f>IF(BG_Reel!V124&lt;&gt;"",BG_Reel!V124,"")&amp;IF(C124="",""," ,")</f>
        <v/>
      </c>
      <c r="D123" s="1" t="str">
        <f>IF(BG_Reel!W124&lt;&gt;"",BG_Reel!W124,"")&amp;IF(D124="",""," ,")</f>
        <v/>
      </c>
      <c r="E123" s="1" t="str">
        <f>IF(BG_Reel!X124&lt;&gt;"",BG_Reel!X124,"")&amp;IF(E124="",""," ,")</f>
        <v/>
      </c>
      <c r="F123" s="142" t="str">
        <f>IF(BG_Reel!Y124&lt;&gt;"",BG_Reel!Y124,"")&amp;IF(F124="",""," ,")</f>
        <v/>
      </c>
      <c r="H123" s="84">
        <v>120</v>
      </c>
      <c r="I123" s="1" t="str">
        <f>IF(FG_Reel!J124&lt;&gt;"",FG_Reel!J124,"")&amp;IF(I124="",""," ,")</f>
        <v/>
      </c>
      <c r="J123" s="1" t="str">
        <f>IF(FG_Reel!K124&lt;&gt;"",FG_Reel!K124,"")&amp;IF(J124="",""," ,")</f>
        <v/>
      </c>
      <c r="K123" s="1" t="str">
        <f>IF(FG_Reel!L124&lt;&gt;"",FG_Reel!L124,"")&amp;IF(K124="",""," ,")</f>
        <v/>
      </c>
      <c r="L123" s="1" t="str">
        <f>IF(FG_Reel!M124&lt;&gt;"",FG_Reel!M124,"")&amp;IF(L124="",""," ,")</f>
        <v/>
      </c>
      <c r="M123" s="142" t="str">
        <f>IF(FG_Reel!N124&lt;&gt;"",FG_Reel!N124,"")&amp;IF(M124="",""," ,")</f>
        <v/>
      </c>
    </row>
    <row r="124" spans="1:13">
      <c r="A124" s="84">
        <v>121</v>
      </c>
      <c r="B124" s="1" t="str">
        <f>IF(BG_Reel!U125&lt;&gt;"",BG_Reel!U125,"")&amp;IF(B125="",""," ,")</f>
        <v/>
      </c>
      <c r="C124" s="1" t="str">
        <f>IF(BG_Reel!V125&lt;&gt;"",BG_Reel!V125,"")&amp;IF(C125="",""," ,")</f>
        <v/>
      </c>
      <c r="D124" s="1" t="str">
        <f>IF(BG_Reel!W125&lt;&gt;"",BG_Reel!W125,"")&amp;IF(D125="",""," ,")</f>
        <v/>
      </c>
      <c r="E124" s="1" t="str">
        <f>IF(BG_Reel!X125&lt;&gt;"",BG_Reel!X125,"")&amp;IF(E125="",""," ,")</f>
        <v/>
      </c>
      <c r="F124" s="142" t="str">
        <f>IF(BG_Reel!Y125&lt;&gt;"",BG_Reel!Y125,"")&amp;IF(F125="",""," ,")</f>
        <v/>
      </c>
      <c r="H124" s="84">
        <v>121</v>
      </c>
      <c r="I124" s="1" t="str">
        <f>IF(FG_Reel!J125&lt;&gt;"",FG_Reel!J125,"")&amp;IF(I125="",""," ,")</f>
        <v/>
      </c>
      <c r="J124" s="1" t="str">
        <f>IF(FG_Reel!K125&lt;&gt;"",FG_Reel!K125,"")&amp;IF(J125="",""," ,")</f>
        <v/>
      </c>
      <c r="K124" s="1" t="str">
        <f>IF(FG_Reel!L125&lt;&gt;"",FG_Reel!L125,"")&amp;IF(K125="",""," ,")</f>
        <v/>
      </c>
      <c r="L124" s="1" t="str">
        <f>IF(FG_Reel!M125&lt;&gt;"",FG_Reel!M125,"")&amp;IF(L125="",""," ,")</f>
        <v/>
      </c>
      <c r="M124" s="142" t="str">
        <f>IF(FG_Reel!N125&lt;&gt;"",FG_Reel!N125,"")&amp;IF(M125="",""," ,")</f>
        <v/>
      </c>
    </row>
    <row r="125" spans="1:13">
      <c r="A125" s="84">
        <v>122</v>
      </c>
      <c r="B125" s="1" t="str">
        <f>IF(BG_Reel!U126&lt;&gt;"",BG_Reel!U126,"")&amp;IF(B126="",""," ,")</f>
        <v/>
      </c>
      <c r="C125" s="1" t="str">
        <f>IF(BG_Reel!V126&lt;&gt;"",BG_Reel!V126,"")&amp;IF(C126="",""," ,")</f>
        <v/>
      </c>
      <c r="D125" s="1" t="str">
        <f>IF(BG_Reel!W126&lt;&gt;"",BG_Reel!W126,"")&amp;IF(D126="",""," ,")</f>
        <v/>
      </c>
      <c r="E125" s="1" t="str">
        <f>IF(BG_Reel!X126&lt;&gt;"",BG_Reel!X126,"")&amp;IF(E126="",""," ,")</f>
        <v/>
      </c>
      <c r="F125" s="142" t="str">
        <f>IF(BG_Reel!Y126&lt;&gt;"",BG_Reel!Y126,"")&amp;IF(F126="",""," ,")</f>
        <v/>
      </c>
      <c r="H125" s="84">
        <v>122</v>
      </c>
      <c r="I125" s="1" t="str">
        <f>IF(FG_Reel!J126&lt;&gt;"",FG_Reel!J126,"")&amp;IF(I126="",""," ,")</f>
        <v/>
      </c>
      <c r="J125" s="1" t="str">
        <f>IF(FG_Reel!K126&lt;&gt;"",FG_Reel!K126,"")&amp;IF(J126="",""," ,")</f>
        <v/>
      </c>
      <c r="K125" s="1" t="str">
        <f>IF(FG_Reel!L126&lt;&gt;"",FG_Reel!L126,"")&amp;IF(K126="",""," ,")</f>
        <v/>
      </c>
      <c r="L125" s="1" t="str">
        <f>IF(FG_Reel!M126&lt;&gt;"",FG_Reel!M126,"")&amp;IF(L126="",""," ,")</f>
        <v/>
      </c>
      <c r="M125" s="142" t="str">
        <f>IF(FG_Reel!N126&lt;&gt;"",FG_Reel!N126,"")&amp;IF(M126="",""," ,")</f>
        <v/>
      </c>
    </row>
    <row r="126" spans="1:13">
      <c r="A126" s="84">
        <v>123</v>
      </c>
      <c r="B126" s="1" t="str">
        <f>IF(BG_Reel!U127&lt;&gt;"",BG_Reel!U127,"")&amp;IF(B127="",""," ,")</f>
        <v/>
      </c>
      <c r="C126" s="1" t="str">
        <f>IF(BG_Reel!V127&lt;&gt;"",BG_Reel!V127,"")&amp;IF(C127="",""," ,")</f>
        <v/>
      </c>
      <c r="D126" s="1" t="str">
        <f>IF(BG_Reel!W127&lt;&gt;"",BG_Reel!W127,"")&amp;IF(D127="",""," ,")</f>
        <v/>
      </c>
      <c r="E126" s="1" t="str">
        <f>IF(BG_Reel!X127&lt;&gt;"",BG_Reel!X127,"")&amp;IF(E127="",""," ,")</f>
        <v/>
      </c>
      <c r="F126" s="142" t="str">
        <f>IF(BG_Reel!Y127&lt;&gt;"",BG_Reel!Y127,"")&amp;IF(F127="",""," ,")</f>
        <v/>
      </c>
      <c r="H126" s="84">
        <v>123</v>
      </c>
      <c r="I126" s="1" t="str">
        <f>IF(FG_Reel!J127&lt;&gt;"",FG_Reel!J127,"")&amp;IF(I127="",""," ,")</f>
        <v/>
      </c>
      <c r="J126" s="1" t="str">
        <f>IF(FG_Reel!K127&lt;&gt;"",FG_Reel!K127,"")&amp;IF(J127="",""," ,")</f>
        <v/>
      </c>
      <c r="K126" s="1" t="str">
        <f>IF(FG_Reel!L127&lt;&gt;"",FG_Reel!L127,"")&amp;IF(K127="",""," ,")</f>
        <v/>
      </c>
      <c r="L126" s="1" t="str">
        <f>IF(FG_Reel!M127&lt;&gt;"",FG_Reel!M127,"")&amp;IF(L127="",""," ,")</f>
        <v/>
      </c>
      <c r="M126" s="142" t="str">
        <f>IF(FG_Reel!N127&lt;&gt;"",FG_Reel!N127,"")&amp;IF(M127="",""," ,")</f>
        <v/>
      </c>
    </row>
    <row r="127" spans="1:13">
      <c r="A127" s="84">
        <v>124</v>
      </c>
      <c r="B127" s="1" t="str">
        <f>IF(BG_Reel!U128&lt;&gt;"",BG_Reel!U128,"")&amp;IF(B128="",""," ,")</f>
        <v/>
      </c>
      <c r="C127" s="1" t="str">
        <f>IF(BG_Reel!V128&lt;&gt;"",BG_Reel!V128,"")&amp;IF(C128="",""," ,")</f>
        <v/>
      </c>
      <c r="D127" s="1" t="str">
        <f>IF(BG_Reel!W128&lt;&gt;"",BG_Reel!W128,"")&amp;IF(D128="",""," ,")</f>
        <v/>
      </c>
      <c r="E127" s="1" t="str">
        <f>IF(BG_Reel!X128&lt;&gt;"",BG_Reel!X128,"")&amp;IF(E128="",""," ,")</f>
        <v/>
      </c>
      <c r="F127" s="142" t="str">
        <f>IF(BG_Reel!Y128&lt;&gt;"",BG_Reel!Y128,"")&amp;IF(F128="",""," ,")</f>
        <v/>
      </c>
      <c r="H127" s="84">
        <v>124</v>
      </c>
      <c r="I127" s="1" t="str">
        <f>IF(FG_Reel!J128&lt;&gt;"",FG_Reel!J128,"")&amp;IF(I128="",""," ,")</f>
        <v/>
      </c>
      <c r="J127" s="1" t="str">
        <f>IF(FG_Reel!K128&lt;&gt;"",FG_Reel!K128,"")&amp;IF(J128="",""," ,")</f>
        <v/>
      </c>
      <c r="K127" s="1" t="str">
        <f>IF(FG_Reel!L128&lt;&gt;"",FG_Reel!L128,"")&amp;IF(K128="",""," ,")</f>
        <v/>
      </c>
      <c r="L127" s="1" t="str">
        <f>IF(FG_Reel!M128&lt;&gt;"",FG_Reel!M128,"")&amp;IF(L128="",""," ,")</f>
        <v/>
      </c>
      <c r="M127" s="142" t="str">
        <f>IF(FG_Reel!N128&lt;&gt;"",FG_Reel!N128,"")&amp;IF(M128="",""," ,")</f>
        <v/>
      </c>
    </row>
    <row r="128" spans="1:13">
      <c r="A128" s="84">
        <v>125</v>
      </c>
      <c r="B128" s="1" t="str">
        <f>IF(BG_Reel!U129&lt;&gt;"",BG_Reel!U129,"")&amp;IF(B129="",""," ,")</f>
        <v/>
      </c>
      <c r="C128" s="1" t="str">
        <f>IF(BG_Reel!V129&lt;&gt;"",BG_Reel!V129,"")&amp;IF(C129="",""," ,")</f>
        <v/>
      </c>
      <c r="D128" s="1" t="str">
        <f>IF(BG_Reel!W129&lt;&gt;"",BG_Reel!W129,"")&amp;IF(D129="",""," ,")</f>
        <v/>
      </c>
      <c r="E128" s="1" t="str">
        <f>IF(BG_Reel!X129&lt;&gt;"",BG_Reel!X129,"")&amp;IF(E129="",""," ,")</f>
        <v/>
      </c>
      <c r="F128" s="142" t="str">
        <f>IF(BG_Reel!Y129&lt;&gt;"",BG_Reel!Y129,"")&amp;IF(F129="",""," ,")</f>
        <v/>
      </c>
      <c r="H128" s="84">
        <v>125</v>
      </c>
      <c r="I128" s="1" t="str">
        <f>IF(FG_Reel!J129&lt;&gt;"",FG_Reel!J129,"")&amp;IF(I129="",""," ,")</f>
        <v/>
      </c>
      <c r="J128" s="1" t="str">
        <f>IF(FG_Reel!K129&lt;&gt;"",FG_Reel!K129,"")&amp;IF(J129="",""," ,")</f>
        <v/>
      </c>
      <c r="K128" s="1" t="str">
        <f>IF(FG_Reel!L129&lt;&gt;"",FG_Reel!L129,"")&amp;IF(K129="",""," ,")</f>
        <v/>
      </c>
      <c r="L128" s="1" t="str">
        <f>IF(FG_Reel!M129&lt;&gt;"",FG_Reel!M129,"")&amp;IF(L129="",""," ,")</f>
        <v/>
      </c>
      <c r="M128" s="142" t="str">
        <f>IF(FG_Reel!N129&lt;&gt;"",FG_Reel!N129,"")&amp;IF(M129="",""," ,")</f>
        <v/>
      </c>
    </row>
    <row r="129" spans="1:13">
      <c r="A129" s="84">
        <v>126</v>
      </c>
      <c r="B129" s="1" t="str">
        <f>IF(BG_Reel!U130&lt;&gt;"",BG_Reel!U130,"")&amp;IF(B130="",""," ,")</f>
        <v/>
      </c>
      <c r="C129" s="1" t="str">
        <f>IF(BG_Reel!V130&lt;&gt;"",BG_Reel!V130,"")&amp;IF(C130="",""," ,")</f>
        <v/>
      </c>
      <c r="D129" s="1" t="str">
        <f>IF(BG_Reel!W130&lt;&gt;"",BG_Reel!W130,"")&amp;IF(D130="",""," ,")</f>
        <v/>
      </c>
      <c r="E129" s="1" t="str">
        <f>IF(BG_Reel!X130&lt;&gt;"",BG_Reel!X130,"")&amp;IF(E130="",""," ,")</f>
        <v/>
      </c>
      <c r="F129" s="142" t="str">
        <f>IF(BG_Reel!Y130&lt;&gt;"",BG_Reel!Y130,"")&amp;IF(F130="",""," ,")</f>
        <v/>
      </c>
      <c r="H129" s="84">
        <v>126</v>
      </c>
      <c r="I129" s="1" t="str">
        <f>IF(FG_Reel!J130&lt;&gt;"",FG_Reel!J130,"")&amp;IF(I130="",""," ,")</f>
        <v/>
      </c>
      <c r="J129" s="1" t="str">
        <f>IF(FG_Reel!K130&lt;&gt;"",FG_Reel!K130,"")&amp;IF(J130="",""," ,")</f>
        <v/>
      </c>
      <c r="K129" s="1" t="str">
        <f>IF(FG_Reel!L130&lt;&gt;"",FG_Reel!L130,"")&amp;IF(K130="",""," ,")</f>
        <v/>
      </c>
      <c r="L129" s="1" t="str">
        <f>IF(FG_Reel!M130&lt;&gt;"",FG_Reel!M130,"")&amp;IF(L130="",""," ,")</f>
        <v/>
      </c>
      <c r="M129" s="142" t="str">
        <f>IF(FG_Reel!N130&lt;&gt;"",FG_Reel!N130,"")&amp;IF(M130="",""," ,")</f>
        <v/>
      </c>
    </row>
    <row r="130" spans="1:13">
      <c r="A130" s="84">
        <v>127</v>
      </c>
      <c r="B130" s="1" t="str">
        <f>IF(BG_Reel!U131&lt;&gt;"",BG_Reel!U131,"")&amp;IF(B131="",""," ,")</f>
        <v/>
      </c>
      <c r="C130" s="1" t="str">
        <f>IF(BG_Reel!V131&lt;&gt;"",BG_Reel!V131,"")&amp;IF(C131="",""," ,")</f>
        <v/>
      </c>
      <c r="D130" s="1" t="str">
        <f>IF(BG_Reel!W131&lt;&gt;"",BG_Reel!W131,"")&amp;IF(D131="",""," ,")</f>
        <v/>
      </c>
      <c r="E130" s="1" t="str">
        <f>IF(BG_Reel!X131&lt;&gt;"",BG_Reel!X131,"")&amp;IF(E131="",""," ,")</f>
        <v/>
      </c>
      <c r="F130" s="142" t="str">
        <f>IF(BG_Reel!Y131&lt;&gt;"",BG_Reel!Y131,"")&amp;IF(F131="",""," ,")</f>
        <v/>
      </c>
      <c r="H130" s="84">
        <v>127</v>
      </c>
      <c r="I130" s="1" t="str">
        <f>IF(FG_Reel!J131&lt;&gt;"",FG_Reel!J131,"")&amp;IF(I131="",""," ,")</f>
        <v/>
      </c>
      <c r="J130" s="1" t="str">
        <f>IF(FG_Reel!K131&lt;&gt;"",FG_Reel!K131,"")&amp;IF(J131="",""," ,")</f>
        <v/>
      </c>
      <c r="K130" s="1" t="str">
        <f>IF(FG_Reel!L131&lt;&gt;"",FG_Reel!L131,"")&amp;IF(K131="",""," ,")</f>
        <v/>
      </c>
      <c r="L130" s="1" t="str">
        <f>IF(FG_Reel!M131&lt;&gt;"",FG_Reel!M131,"")&amp;IF(L131="",""," ,")</f>
        <v/>
      </c>
      <c r="M130" s="142" t="str">
        <f>IF(FG_Reel!N131&lt;&gt;"",FG_Reel!N131,"")&amp;IF(M131="",""," ,")</f>
        <v/>
      </c>
    </row>
    <row r="131" spans="1:13">
      <c r="A131" s="84">
        <v>128</v>
      </c>
      <c r="B131" s="1" t="str">
        <f>IF(BG_Reel!U132&lt;&gt;"",BG_Reel!U132,"")&amp;IF(B132="",""," ,")</f>
        <v/>
      </c>
      <c r="C131" s="1" t="str">
        <f>IF(BG_Reel!V132&lt;&gt;"",BG_Reel!V132,"")&amp;IF(C132="",""," ,")</f>
        <v/>
      </c>
      <c r="D131" s="1" t="str">
        <f>IF(BG_Reel!W132&lt;&gt;"",BG_Reel!W132,"")&amp;IF(D132="",""," ,")</f>
        <v/>
      </c>
      <c r="E131" s="1" t="str">
        <f>IF(BG_Reel!X132&lt;&gt;"",BG_Reel!X132,"")&amp;IF(E132="",""," ,")</f>
        <v/>
      </c>
      <c r="F131" s="142" t="str">
        <f>IF(BG_Reel!Y132&lt;&gt;"",BG_Reel!Y132,"")&amp;IF(F132="",""," ,")</f>
        <v/>
      </c>
      <c r="H131" s="84">
        <v>128</v>
      </c>
      <c r="I131" s="1" t="str">
        <f>IF(FG_Reel!J132&lt;&gt;"",FG_Reel!J132,"")&amp;IF(I132="",""," ,")</f>
        <v/>
      </c>
      <c r="J131" s="1" t="str">
        <f>IF(FG_Reel!K132&lt;&gt;"",FG_Reel!K132,"")&amp;IF(J132="",""," ,")</f>
        <v/>
      </c>
      <c r="K131" s="1" t="str">
        <f>IF(FG_Reel!L132&lt;&gt;"",FG_Reel!L132,"")&amp;IF(K132="",""," ,")</f>
        <v/>
      </c>
      <c r="L131" s="1" t="str">
        <f>IF(FG_Reel!M132&lt;&gt;"",FG_Reel!M132,"")&amp;IF(L132="",""," ,")</f>
        <v/>
      </c>
      <c r="M131" s="142" t="str">
        <f>IF(FG_Reel!N132&lt;&gt;"",FG_Reel!N132,"")&amp;IF(M132="",""," ,")</f>
        <v/>
      </c>
    </row>
    <row r="132" spans="1:13">
      <c r="A132" s="84">
        <v>129</v>
      </c>
      <c r="B132" s="1" t="str">
        <f>IF(BG_Reel!U133&lt;&gt;"",BG_Reel!U133,"")&amp;IF(B133="",""," ,")</f>
        <v/>
      </c>
      <c r="C132" s="1" t="str">
        <f>IF(BG_Reel!V133&lt;&gt;"",BG_Reel!V133,"")&amp;IF(C133="",""," ,")</f>
        <v/>
      </c>
      <c r="D132" s="1" t="str">
        <f>IF(BG_Reel!W133&lt;&gt;"",BG_Reel!W133,"")&amp;IF(D133="",""," ,")</f>
        <v/>
      </c>
      <c r="E132" s="1" t="str">
        <f>IF(BG_Reel!X133&lt;&gt;"",BG_Reel!X133,"")&amp;IF(E133="",""," ,")</f>
        <v/>
      </c>
      <c r="F132" s="142" t="str">
        <f>IF(BG_Reel!Y133&lt;&gt;"",BG_Reel!Y133,"")&amp;IF(F133="",""," ,")</f>
        <v/>
      </c>
      <c r="H132" s="84">
        <v>129</v>
      </c>
      <c r="I132" s="1" t="str">
        <f>IF(FG_Reel!J133&lt;&gt;"",FG_Reel!J133,"")&amp;IF(I133="",""," ,")</f>
        <v/>
      </c>
      <c r="J132" s="1" t="str">
        <f>IF(FG_Reel!K133&lt;&gt;"",FG_Reel!K133,"")&amp;IF(J133="",""," ,")</f>
        <v/>
      </c>
      <c r="K132" s="1" t="str">
        <f>IF(FG_Reel!L133&lt;&gt;"",FG_Reel!L133,"")&amp;IF(K133="",""," ,")</f>
        <v/>
      </c>
      <c r="L132" s="1" t="str">
        <f>IF(FG_Reel!M133&lt;&gt;"",FG_Reel!M133,"")&amp;IF(L133="",""," ,")</f>
        <v/>
      </c>
      <c r="M132" s="142" t="str">
        <f>IF(FG_Reel!N133&lt;&gt;"",FG_Reel!N133,"")&amp;IF(M133="",""," ,")</f>
        <v/>
      </c>
    </row>
    <row r="133" spans="1:13">
      <c r="A133" s="84">
        <v>130</v>
      </c>
      <c r="B133" s="1" t="str">
        <f>IF(BG_Reel!U134&lt;&gt;"",BG_Reel!U134,"")&amp;IF(B134="",""," ,")</f>
        <v/>
      </c>
      <c r="C133" s="1" t="str">
        <f>IF(BG_Reel!V134&lt;&gt;"",BG_Reel!V134,"")&amp;IF(C134="",""," ,")</f>
        <v/>
      </c>
      <c r="D133" s="1" t="str">
        <f>IF(BG_Reel!W134&lt;&gt;"",BG_Reel!W134,"")&amp;IF(D134="",""," ,")</f>
        <v/>
      </c>
      <c r="E133" s="1" t="str">
        <f>IF(BG_Reel!X134&lt;&gt;"",BG_Reel!X134,"")&amp;IF(E134="",""," ,")</f>
        <v/>
      </c>
      <c r="F133" s="142" t="str">
        <f>IF(BG_Reel!Y134&lt;&gt;"",BG_Reel!Y134,"")&amp;IF(F134="",""," ,")</f>
        <v/>
      </c>
      <c r="H133" s="84">
        <v>130</v>
      </c>
      <c r="I133" s="1" t="str">
        <f>IF(FG_Reel!J134&lt;&gt;"",FG_Reel!J134,"")&amp;IF(I134="",""," ,")</f>
        <v/>
      </c>
      <c r="J133" s="1" t="str">
        <f>IF(FG_Reel!K134&lt;&gt;"",FG_Reel!K134,"")&amp;IF(J134="",""," ,")</f>
        <v/>
      </c>
      <c r="K133" s="1" t="str">
        <f>IF(FG_Reel!L134&lt;&gt;"",FG_Reel!L134,"")&amp;IF(K134="",""," ,")</f>
        <v/>
      </c>
      <c r="L133" s="1" t="str">
        <f>IF(FG_Reel!M134&lt;&gt;"",FG_Reel!M134,"")&amp;IF(L134="",""," ,")</f>
        <v/>
      </c>
      <c r="M133" s="142" t="str">
        <f>IF(FG_Reel!N134&lt;&gt;"",FG_Reel!N134,"")&amp;IF(M134="",""," ,")</f>
        <v/>
      </c>
    </row>
    <row r="134" spans="1:13">
      <c r="A134" s="84">
        <v>131</v>
      </c>
      <c r="B134" s="1" t="str">
        <f>IF(BG_Reel!U135&lt;&gt;"",BG_Reel!U135,"")&amp;IF(B135="",""," ,")</f>
        <v/>
      </c>
      <c r="C134" s="1" t="str">
        <f>IF(BG_Reel!V135&lt;&gt;"",BG_Reel!V135,"")&amp;IF(C135="",""," ,")</f>
        <v/>
      </c>
      <c r="D134" s="1" t="str">
        <f>IF(BG_Reel!W135&lt;&gt;"",BG_Reel!W135,"")&amp;IF(D135="",""," ,")</f>
        <v/>
      </c>
      <c r="E134" s="1" t="str">
        <f>IF(BG_Reel!X135&lt;&gt;"",BG_Reel!X135,"")&amp;IF(E135="",""," ,")</f>
        <v/>
      </c>
      <c r="F134" s="142" t="str">
        <f>IF(BG_Reel!Y135&lt;&gt;"",BG_Reel!Y135,"")&amp;IF(F135="",""," ,")</f>
        <v/>
      </c>
      <c r="H134" s="84">
        <v>131</v>
      </c>
      <c r="I134" s="1" t="str">
        <f>IF(FG_Reel!J135&lt;&gt;"",FG_Reel!J135,"")&amp;IF(I135="",""," ,")</f>
        <v/>
      </c>
      <c r="J134" s="1" t="str">
        <f>IF(FG_Reel!K135&lt;&gt;"",FG_Reel!K135,"")&amp;IF(J135="",""," ,")</f>
        <v/>
      </c>
      <c r="K134" s="1" t="str">
        <f>IF(FG_Reel!L135&lt;&gt;"",FG_Reel!L135,"")&amp;IF(K135="",""," ,")</f>
        <v/>
      </c>
      <c r="L134" s="1" t="str">
        <f>IF(FG_Reel!M135&lt;&gt;"",FG_Reel!M135,"")&amp;IF(L135="",""," ,")</f>
        <v/>
      </c>
      <c r="M134" s="142" t="str">
        <f>IF(FG_Reel!N135&lt;&gt;"",FG_Reel!N135,"")&amp;IF(M135="",""," ,")</f>
        <v/>
      </c>
    </row>
    <row r="135" spans="1:13">
      <c r="A135" s="84">
        <v>132</v>
      </c>
      <c r="B135" s="1" t="str">
        <f>IF(BG_Reel!U136&lt;&gt;"",BG_Reel!U136,"")&amp;IF(B136="",""," ,")</f>
        <v/>
      </c>
      <c r="C135" s="1" t="str">
        <f>IF(BG_Reel!V136&lt;&gt;"",BG_Reel!V136,"")&amp;IF(C136="",""," ,")</f>
        <v/>
      </c>
      <c r="D135" s="1" t="str">
        <f>IF(BG_Reel!W136&lt;&gt;"",BG_Reel!W136,"")&amp;IF(D136="",""," ,")</f>
        <v/>
      </c>
      <c r="E135" s="1" t="str">
        <f>IF(BG_Reel!X136&lt;&gt;"",BG_Reel!X136,"")&amp;IF(E136="",""," ,")</f>
        <v/>
      </c>
      <c r="F135" s="142" t="str">
        <f>IF(BG_Reel!Y136&lt;&gt;"",BG_Reel!Y136,"")&amp;IF(F136="",""," ,")</f>
        <v/>
      </c>
      <c r="H135" s="84">
        <v>132</v>
      </c>
      <c r="I135" s="1" t="str">
        <f>IF(FG_Reel!J136&lt;&gt;"",FG_Reel!J136,"")&amp;IF(I136="",""," ,")</f>
        <v/>
      </c>
      <c r="J135" s="1" t="str">
        <f>IF(FG_Reel!K136&lt;&gt;"",FG_Reel!K136,"")&amp;IF(J136="",""," ,")</f>
        <v/>
      </c>
      <c r="K135" s="1" t="str">
        <f>IF(FG_Reel!L136&lt;&gt;"",FG_Reel!L136,"")&amp;IF(K136="",""," ,")</f>
        <v/>
      </c>
      <c r="L135" s="1" t="str">
        <f>IF(FG_Reel!M136&lt;&gt;"",FG_Reel!M136,"")&amp;IF(L136="",""," ,")</f>
        <v/>
      </c>
      <c r="M135" s="142" t="str">
        <f>IF(FG_Reel!N136&lt;&gt;"",FG_Reel!N136,"")&amp;IF(M136="",""," ,")</f>
        <v/>
      </c>
    </row>
    <row r="136" spans="1:13">
      <c r="A136" s="84">
        <v>133</v>
      </c>
      <c r="B136" s="1" t="str">
        <f>IF(BG_Reel!U137&lt;&gt;"",BG_Reel!U137,"")&amp;IF(B137="",""," ,")</f>
        <v/>
      </c>
      <c r="C136" s="1" t="str">
        <f>IF(BG_Reel!V137&lt;&gt;"",BG_Reel!V137,"")&amp;IF(C137="",""," ,")</f>
        <v/>
      </c>
      <c r="D136" s="1" t="str">
        <f>IF(BG_Reel!W137&lt;&gt;"",BG_Reel!W137,"")&amp;IF(D137="",""," ,")</f>
        <v/>
      </c>
      <c r="E136" s="1" t="str">
        <f>IF(BG_Reel!X137&lt;&gt;"",BG_Reel!X137,"")&amp;IF(E137="",""," ,")</f>
        <v/>
      </c>
      <c r="F136" s="142" t="str">
        <f>IF(BG_Reel!Y137&lt;&gt;"",BG_Reel!Y137,"")&amp;IF(F137="",""," ,")</f>
        <v/>
      </c>
      <c r="H136" s="84">
        <v>133</v>
      </c>
      <c r="I136" s="1" t="str">
        <f>IF(FG_Reel!J137&lt;&gt;"",FG_Reel!J137,"")&amp;IF(I137="",""," ,")</f>
        <v/>
      </c>
      <c r="J136" s="1" t="str">
        <f>IF(FG_Reel!K137&lt;&gt;"",FG_Reel!K137,"")&amp;IF(J137="",""," ,")</f>
        <v/>
      </c>
      <c r="K136" s="1" t="str">
        <f>IF(FG_Reel!L137&lt;&gt;"",FG_Reel!L137,"")&amp;IF(K137="",""," ,")</f>
        <v/>
      </c>
      <c r="L136" s="1" t="str">
        <f>IF(FG_Reel!M137&lt;&gt;"",FG_Reel!M137,"")&amp;IF(L137="",""," ,")</f>
        <v/>
      </c>
      <c r="M136" s="142" t="str">
        <f>IF(FG_Reel!N137&lt;&gt;"",FG_Reel!N137,"")&amp;IF(M137="",""," ,")</f>
        <v/>
      </c>
    </row>
    <row r="137" spans="1:13">
      <c r="A137" s="84">
        <v>134</v>
      </c>
      <c r="B137" s="1" t="str">
        <f>IF(BG_Reel!U138&lt;&gt;"",BG_Reel!U138,"")&amp;IF(B138="",""," ,")</f>
        <v/>
      </c>
      <c r="C137" s="1" t="str">
        <f>IF(BG_Reel!V138&lt;&gt;"",BG_Reel!V138,"")&amp;IF(C138="",""," ,")</f>
        <v/>
      </c>
      <c r="D137" s="1" t="str">
        <f>IF(BG_Reel!W138&lt;&gt;"",BG_Reel!W138,"")&amp;IF(D138="",""," ,")</f>
        <v/>
      </c>
      <c r="E137" s="1" t="str">
        <f>IF(BG_Reel!X138&lt;&gt;"",BG_Reel!X138,"")&amp;IF(E138="",""," ,")</f>
        <v/>
      </c>
      <c r="F137" s="142" t="str">
        <f>IF(BG_Reel!Y138&lt;&gt;"",BG_Reel!Y138,"")&amp;IF(F138="",""," ,")</f>
        <v/>
      </c>
      <c r="H137" s="84">
        <v>134</v>
      </c>
      <c r="I137" s="1" t="str">
        <f>IF(FG_Reel!J138&lt;&gt;"",FG_Reel!J138,"")&amp;IF(I138="",""," ,")</f>
        <v/>
      </c>
      <c r="J137" s="1" t="str">
        <f>IF(FG_Reel!K138&lt;&gt;"",FG_Reel!K138,"")&amp;IF(J138="",""," ,")</f>
        <v/>
      </c>
      <c r="K137" s="1" t="str">
        <f>IF(FG_Reel!L138&lt;&gt;"",FG_Reel!L138,"")&amp;IF(K138="",""," ,")</f>
        <v/>
      </c>
      <c r="L137" s="1" t="str">
        <f>IF(FG_Reel!M138&lt;&gt;"",FG_Reel!M138,"")&amp;IF(L138="",""," ,")</f>
        <v/>
      </c>
      <c r="M137" s="142" t="str">
        <f>IF(FG_Reel!N138&lt;&gt;"",FG_Reel!N138,"")&amp;IF(M138="",""," ,")</f>
        <v/>
      </c>
    </row>
    <row r="138" spans="1:13">
      <c r="A138" s="84">
        <v>135</v>
      </c>
      <c r="B138" s="1" t="str">
        <f>IF(BG_Reel!U139&lt;&gt;"",BG_Reel!U139,"")&amp;IF(B139="",""," ,")</f>
        <v/>
      </c>
      <c r="C138" s="1" t="str">
        <f>IF(BG_Reel!V139&lt;&gt;"",BG_Reel!V139,"")&amp;IF(C139="",""," ,")</f>
        <v/>
      </c>
      <c r="D138" s="1" t="str">
        <f>IF(BG_Reel!W139&lt;&gt;"",BG_Reel!W139,"")&amp;IF(D139="",""," ,")</f>
        <v/>
      </c>
      <c r="E138" s="1" t="str">
        <f>IF(BG_Reel!X139&lt;&gt;"",BG_Reel!X139,"")&amp;IF(E139="",""," ,")</f>
        <v/>
      </c>
      <c r="F138" s="142" t="str">
        <f>IF(BG_Reel!Y139&lt;&gt;"",BG_Reel!Y139,"")&amp;IF(F139="",""," ,")</f>
        <v/>
      </c>
      <c r="H138" s="84">
        <v>135</v>
      </c>
      <c r="I138" s="1" t="str">
        <f>IF(FG_Reel!J139&lt;&gt;"",FG_Reel!J139,"")&amp;IF(I139="",""," ,")</f>
        <v/>
      </c>
      <c r="J138" s="1" t="str">
        <f>IF(FG_Reel!K139&lt;&gt;"",FG_Reel!K139,"")&amp;IF(J139="",""," ,")</f>
        <v/>
      </c>
      <c r="K138" s="1" t="str">
        <f>IF(FG_Reel!L139&lt;&gt;"",FG_Reel!L139,"")&amp;IF(K139="",""," ,")</f>
        <v/>
      </c>
      <c r="L138" s="1" t="str">
        <f>IF(FG_Reel!M139&lt;&gt;"",FG_Reel!M139,"")&amp;IF(L139="",""," ,")</f>
        <v/>
      </c>
      <c r="M138" s="142" t="str">
        <f>IF(FG_Reel!N139&lt;&gt;"",FG_Reel!N139,"")&amp;IF(M139="",""," ,")</f>
        <v/>
      </c>
    </row>
    <row r="139" spans="1:13">
      <c r="A139" s="84">
        <v>136</v>
      </c>
      <c r="B139" s="1" t="str">
        <f>IF(BG_Reel!U140&lt;&gt;"",BG_Reel!U140,"")&amp;IF(B140="",""," ,")</f>
        <v/>
      </c>
      <c r="C139" s="1" t="str">
        <f>IF(BG_Reel!V140&lt;&gt;"",BG_Reel!V140,"")&amp;IF(C140="",""," ,")</f>
        <v/>
      </c>
      <c r="D139" s="1" t="str">
        <f>IF(BG_Reel!W140&lt;&gt;"",BG_Reel!W140,"")&amp;IF(D140="",""," ,")</f>
        <v/>
      </c>
      <c r="E139" s="1" t="str">
        <f>IF(BG_Reel!X140&lt;&gt;"",BG_Reel!X140,"")&amp;IF(E140="",""," ,")</f>
        <v/>
      </c>
      <c r="F139" s="142" t="str">
        <f>IF(BG_Reel!Y140&lt;&gt;"",BG_Reel!Y140,"")&amp;IF(F140="",""," ,")</f>
        <v/>
      </c>
      <c r="H139" s="84">
        <v>136</v>
      </c>
      <c r="I139" s="1" t="str">
        <f>IF(FG_Reel!J140&lt;&gt;"",FG_Reel!J140,"")&amp;IF(I140="",""," ,")</f>
        <v/>
      </c>
      <c r="J139" s="1" t="str">
        <f>IF(FG_Reel!K140&lt;&gt;"",FG_Reel!K140,"")&amp;IF(J140="",""," ,")</f>
        <v/>
      </c>
      <c r="K139" s="1" t="str">
        <f>IF(FG_Reel!L140&lt;&gt;"",FG_Reel!L140,"")&amp;IF(K140="",""," ,")</f>
        <v/>
      </c>
      <c r="L139" s="1" t="str">
        <f>IF(FG_Reel!M140&lt;&gt;"",FG_Reel!M140,"")&amp;IF(L140="",""," ,")</f>
        <v/>
      </c>
      <c r="M139" s="142" t="str">
        <f>IF(FG_Reel!N140&lt;&gt;"",FG_Reel!N140,"")&amp;IF(M140="",""," ,")</f>
        <v/>
      </c>
    </row>
    <row r="140" spans="1:13">
      <c r="A140" s="84">
        <v>137</v>
      </c>
      <c r="B140" s="1" t="str">
        <f>IF(BG_Reel!U141&lt;&gt;"",BG_Reel!U141,"")&amp;IF(B141="",""," ,")</f>
        <v/>
      </c>
      <c r="C140" s="1" t="str">
        <f>IF(BG_Reel!V141&lt;&gt;"",BG_Reel!V141,"")&amp;IF(C141="",""," ,")</f>
        <v/>
      </c>
      <c r="D140" s="1" t="str">
        <f>IF(BG_Reel!W141&lt;&gt;"",BG_Reel!W141,"")&amp;IF(D141="",""," ,")</f>
        <v/>
      </c>
      <c r="E140" s="1" t="str">
        <f>IF(BG_Reel!X141&lt;&gt;"",BG_Reel!X141,"")&amp;IF(E141="",""," ,")</f>
        <v/>
      </c>
      <c r="F140" s="142" t="str">
        <f>IF(BG_Reel!Y141&lt;&gt;"",BG_Reel!Y141,"")&amp;IF(F141="",""," ,")</f>
        <v/>
      </c>
      <c r="H140" s="84">
        <v>137</v>
      </c>
      <c r="I140" s="1" t="str">
        <f>IF(FG_Reel!J141&lt;&gt;"",FG_Reel!J141,"")&amp;IF(I141="",""," ,")</f>
        <v/>
      </c>
      <c r="J140" s="1" t="str">
        <f>IF(FG_Reel!K141&lt;&gt;"",FG_Reel!K141,"")&amp;IF(J141="",""," ,")</f>
        <v/>
      </c>
      <c r="K140" s="1" t="str">
        <f>IF(FG_Reel!L141&lt;&gt;"",FG_Reel!L141,"")&amp;IF(K141="",""," ,")</f>
        <v/>
      </c>
      <c r="L140" s="1" t="str">
        <f>IF(FG_Reel!M141&lt;&gt;"",FG_Reel!M141,"")&amp;IF(L141="",""," ,")</f>
        <v/>
      </c>
      <c r="M140" s="142" t="str">
        <f>IF(FG_Reel!N141&lt;&gt;"",FG_Reel!N141,"")&amp;IF(M141="",""," ,")</f>
        <v/>
      </c>
    </row>
    <row r="141" spans="1:13">
      <c r="A141" s="84">
        <v>138</v>
      </c>
      <c r="B141" s="1" t="str">
        <f>IF(BG_Reel!U142&lt;&gt;"",BG_Reel!U142,"")&amp;IF(B142="",""," ,")</f>
        <v/>
      </c>
      <c r="C141" s="1" t="str">
        <f>IF(BG_Reel!V142&lt;&gt;"",BG_Reel!V142,"")&amp;IF(C142="",""," ,")</f>
        <v/>
      </c>
      <c r="D141" s="1" t="str">
        <f>IF(BG_Reel!W142&lt;&gt;"",BG_Reel!W142,"")&amp;IF(D142="",""," ,")</f>
        <v/>
      </c>
      <c r="E141" s="1" t="str">
        <f>IF(BG_Reel!X142&lt;&gt;"",BG_Reel!X142,"")&amp;IF(E142="",""," ,")</f>
        <v/>
      </c>
      <c r="F141" s="142" t="str">
        <f>IF(BG_Reel!Y142&lt;&gt;"",BG_Reel!Y142,"")&amp;IF(F142="",""," ,")</f>
        <v/>
      </c>
      <c r="H141" s="84">
        <v>138</v>
      </c>
      <c r="I141" s="1" t="str">
        <f>IF(FG_Reel!J142&lt;&gt;"",FG_Reel!J142,"")&amp;IF(I142="",""," ,")</f>
        <v/>
      </c>
      <c r="J141" s="1" t="str">
        <f>IF(FG_Reel!K142&lt;&gt;"",FG_Reel!K142,"")&amp;IF(J142="",""," ,")</f>
        <v/>
      </c>
      <c r="K141" s="1" t="str">
        <f>IF(FG_Reel!L142&lt;&gt;"",FG_Reel!L142,"")&amp;IF(K142="",""," ,")</f>
        <v/>
      </c>
      <c r="L141" s="1" t="str">
        <f>IF(FG_Reel!M142&lt;&gt;"",FG_Reel!M142,"")&amp;IF(L142="",""," ,")</f>
        <v/>
      </c>
      <c r="M141" s="142" t="str">
        <f>IF(FG_Reel!N142&lt;&gt;"",FG_Reel!N142,"")&amp;IF(M142="",""," ,")</f>
        <v/>
      </c>
    </row>
    <row r="142" spans="1:13">
      <c r="A142" s="84">
        <v>139</v>
      </c>
      <c r="B142" s="1" t="str">
        <f>IF(BG_Reel!U143&lt;&gt;"",BG_Reel!U143,"")&amp;IF(B143="",""," ,")</f>
        <v/>
      </c>
      <c r="C142" s="1" t="str">
        <f>IF(BG_Reel!V143&lt;&gt;"",BG_Reel!V143,"")&amp;IF(C143="",""," ,")</f>
        <v/>
      </c>
      <c r="D142" s="1" t="str">
        <f>IF(BG_Reel!W143&lt;&gt;"",BG_Reel!W143,"")&amp;IF(D143="",""," ,")</f>
        <v/>
      </c>
      <c r="E142" s="1" t="str">
        <f>IF(BG_Reel!X143&lt;&gt;"",BG_Reel!X143,"")&amp;IF(E143="",""," ,")</f>
        <v/>
      </c>
      <c r="F142" s="142" t="str">
        <f>IF(BG_Reel!Y143&lt;&gt;"",BG_Reel!Y143,"")&amp;IF(F143="",""," ,")</f>
        <v/>
      </c>
      <c r="H142" s="84">
        <v>139</v>
      </c>
      <c r="I142" s="1" t="str">
        <f>IF(FG_Reel!J143&lt;&gt;"",FG_Reel!J143,"")&amp;IF(I143="",""," ,")</f>
        <v/>
      </c>
      <c r="J142" s="1" t="str">
        <f>IF(FG_Reel!K143&lt;&gt;"",FG_Reel!K143,"")&amp;IF(J143="",""," ,")</f>
        <v/>
      </c>
      <c r="K142" s="1" t="str">
        <f>IF(FG_Reel!L143&lt;&gt;"",FG_Reel!L143,"")&amp;IF(K143="",""," ,")</f>
        <v/>
      </c>
      <c r="L142" s="1" t="str">
        <f>IF(FG_Reel!M143&lt;&gt;"",FG_Reel!M143,"")&amp;IF(L143="",""," ,")</f>
        <v/>
      </c>
      <c r="M142" s="142" t="str">
        <f>IF(FG_Reel!N143&lt;&gt;"",FG_Reel!N143,"")&amp;IF(M143="",""," ,")</f>
        <v/>
      </c>
    </row>
    <row r="143" spans="1:13">
      <c r="A143" s="84">
        <v>140</v>
      </c>
      <c r="B143" s="1" t="str">
        <f>IF(BG_Reel!U144&lt;&gt;"",BG_Reel!U144,"")&amp;IF(B144="",""," ,")</f>
        <v/>
      </c>
      <c r="C143" s="1" t="str">
        <f>IF(BG_Reel!V144&lt;&gt;"",BG_Reel!V144,"")&amp;IF(C144="",""," ,")</f>
        <v/>
      </c>
      <c r="D143" s="1" t="str">
        <f>IF(BG_Reel!W144&lt;&gt;"",BG_Reel!W144,"")&amp;IF(D144="",""," ,")</f>
        <v/>
      </c>
      <c r="E143" s="1" t="str">
        <f>IF(BG_Reel!X144&lt;&gt;"",BG_Reel!X144,"")&amp;IF(E144="",""," ,")</f>
        <v/>
      </c>
      <c r="F143" s="142" t="str">
        <f>IF(BG_Reel!Y144&lt;&gt;"",BG_Reel!Y144,"")&amp;IF(F144="",""," ,")</f>
        <v/>
      </c>
      <c r="H143" s="84">
        <v>140</v>
      </c>
      <c r="I143" s="1" t="str">
        <f>IF(FG_Reel!J144&lt;&gt;"",FG_Reel!J144,"")&amp;IF(I144="",""," ,")</f>
        <v/>
      </c>
      <c r="J143" s="1" t="str">
        <f>IF(FG_Reel!K144&lt;&gt;"",FG_Reel!K144,"")&amp;IF(J144="",""," ,")</f>
        <v/>
      </c>
      <c r="K143" s="1" t="str">
        <f>IF(FG_Reel!L144&lt;&gt;"",FG_Reel!L144,"")&amp;IF(K144="",""," ,")</f>
        <v/>
      </c>
      <c r="L143" s="1" t="str">
        <f>IF(FG_Reel!M144&lt;&gt;"",FG_Reel!M144,"")&amp;IF(L144="",""," ,")</f>
        <v/>
      </c>
      <c r="M143" s="142" t="str">
        <f>IF(FG_Reel!N144&lt;&gt;"",FG_Reel!N144,"")&amp;IF(M144="",""," ,")</f>
        <v/>
      </c>
    </row>
    <row r="144" spans="1:13">
      <c r="A144" s="84">
        <v>141</v>
      </c>
      <c r="B144" s="1" t="str">
        <f>IF(BG_Reel!U145&lt;&gt;"",BG_Reel!U145,"")&amp;IF(B145="",""," ,")</f>
        <v/>
      </c>
      <c r="C144" s="1" t="str">
        <f>IF(BG_Reel!V145&lt;&gt;"",BG_Reel!V145,"")&amp;IF(C145="",""," ,")</f>
        <v/>
      </c>
      <c r="D144" s="1" t="str">
        <f>IF(BG_Reel!W145&lt;&gt;"",BG_Reel!W145,"")&amp;IF(D145="",""," ,")</f>
        <v/>
      </c>
      <c r="E144" s="1" t="str">
        <f>IF(BG_Reel!X145&lt;&gt;"",BG_Reel!X145,"")&amp;IF(E145="",""," ,")</f>
        <v/>
      </c>
      <c r="F144" s="142" t="str">
        <f>IF(BG_Reel!Y145&lt;&gt;"",BG_Reel!Y145,"")&amp;IF(F145="",""," ,")</f>
        <v/>
      </c>
      <c r="H144" s="84">
        <v>141</v>
      </c>
      <c r="I144" s="1" t="str">
        <f>IF(FG_Reel!J145&lt;&gt;"",FG_Reel!J145,"")&amp;IF(I145="",""," ,")</f>
        <v/>
      </c>
      <c r="J144" s="1" t="str">
        <f>IF(FG_Reel!K145&lt;&gt;"",FG_Reel!K145,"")&amp;IF(J145="",""," ,")</f>
        <v/>
      </c>
      <c r="K144" s="1" t="str">
        <f>IF(FG_Reel!L145&lt;&gt;"",FG_Reel!L145,"")&amp;IF(K145="",""," ,")</f>
        <v/>
      </c>
      <c r="L144" s="1" t="str">
        <f>IF(FG_Reel!M145&lt;&gt;"",FG_Reel!M145,"")&amp;IF(L145="",""," ,")</f>
        <v/>
      </c>
      <c r="M144" s="142" t="str">
        <f>IF(FG_Reel!N145&lt;&gt;"",FG_Reel!N145,"")&amp;IF(M145="",""," ,")</f>
        <v/>
      </c>
    </row>
    <row r="145" spans="1:13">
      <c r="A145" s="84">
        <v>142</v>
      </c>
      <c r="B145" s="1" t="str">
        <f>IF(BG_Reel!U146&lt;&gt;"",BG_Reel!U146,"")&amp;IF(B146="",""," ,")</f>
        <v/>
      </c>
      <c r="C145" s="1" t="str">
        <f>IF(BG_Reel!V146&lt;&gt;"",BG_Reel!V146,"")&amp;IF(C146="",""," ,")</f>
        <v/>
      </c>
      <c r="D145" s="1" t="str">
        <f>IF(BG_Reel!W146&lt;&gt;"",BG_Reel!W146,"")&amp;IF(D146="",""," ,")</f>
        <v/>
      </c>
      <c r="E145" s="1" t="str">
        <f>IF(BG_Reel!X146&lt;&gt;"",BG_Reel!X146,"")&amp;IF(E146="",""," ,")</f>
        <v/>
      </c>
      <c r="F145" s="142" t="str">
        <f>IF(BG_Reel!Y146&lt;&gt;"",BG_Reel!Y146,"")&amp;IF(F146="",""," ,")</f>
        <v/>
      </c>
      <c r="H145" s="84">
        <v>142</v>
      </c>
      <c r="I145" s="1" t="str">
        <f>IF(FG_Reel!J146&lt;&gt;"",FG_Reel!J146,"")&amp;IF(I146="",""," ,")</f>
        <v/>
      </c>
      <c r="J145" s="1" t="str">
        <f>IF(FG_Reel!K146&lt;&gt;"",FG_Reel!K146,"")&amp;IF(J146="",""," ,")</f>
        <v/>
      </c>
      <c r="K145" s="1" t="str">
        <f>IF(FG_Reel!L146&lt;&gt;"",FG_Reel!L146,"")&amp;IF(K146="",""," ,")</f>
        <v/>
      </c>
      <c r="L145" s="1" t="str">
        <f>IF(FG_Reel!M146&lt;&gt;"",FG_Reel!M146,"")&amp;IF(L146="",""," ,")</f>
        <v/>
      </c>
      <c r="M145" s="142" t="str">
        <f>IF(FG_Reel!N146&lt;&gt;"",FG_Reel!N146,"")&amp;IF(M146="",""," ,")</f>
        <v/>
      </c>
    </row>
    <row r="146" spans="1:13">
      <c r="A146" s="84">
        <v>143</v>
      </c>
      <c r="B146" s="1" t="str">
        <f>IF(BG_Reel!U147&lt;&gt;"",BG_Reel!U147,"")&amp;IF(B147="",""," ,")</f>
        <v/>
      </c>
      <c r="C146" s="1" t="str">
        <f>IF(BG_Reel!V147&lt;&gt;"",BG_Reel!V147,"")&amp;IF(C147="",""," ,")</f>
        <v/>
      </c>
      <c r="D146" s="1" t="str">
        <f>IF(BG_Reel!W147&lt;&gt;"",BG_Reel!W147,"")&amp;IF(D147="",""," ,")</f>
        <v/>
      </c>
      <c r="E146" s="1" t="str">
        <f>IF(BG_Reel!X147&lt;&gt;"",BG_Reel!X147,"")&amp;IF(E147="",""," ,")</f>
        <v/>
      </c>
      <c r="F146" s="142" t="str">
        <f>IF(BG_Reel!Y147&lt;&gt;"",BG_Reel!Y147,"")&amp;IF(F147="",""," ,")</f>
        <v/>
      </c>
      <c r="H146" s="84">
        <v>143</v>
      </c>
      <c r="I146" s="1" t="str">
        <f>IF(FG_Reel!J147&lt;&gt;"",FG_Reel!J147,"")&amp;IF(I147="",""," ,")</f>
        <v/>
      </c>
      <c r="J146" s="1" t="str">
        <f>IF(FG_Reel!K147&lt;&gt;"",FG_Reel!K147,"")&amp;IF(J147="",""," ,")</f>
        <v/>
      </c>
      <c r="K146" s="1" t="str">
        <f>IF(FG_Reel!L147&lt;&gt;"",FG_Reel!L147,"")&amp;IF(K147="",""," ,")</f>
        <v/>
      </c>
      <c r="L146" s="1" t="str">
        <f>IF(FG_Reel!M147&lt;&gt;"",FG_Reel!M147,"")&amp;IF(L147="",""," ,")</f>
        <v/>
      </c>
      <c r="M146" s="142" t="str">
        <f>IF(FG_Reel!N147&lt;&gt;"",FG_Reel!N147,"")&amp;IF(M147="",""," ,")</f>
        <v/>
      </c>
    </row>
    <row r="147" spans="1:13">
      <c r="A147" s="84">
        <v>144</v>
      </c>
      <c r="B147" s="1" t="str">
        <f>IF(BG_Reel!U148&lt;&gt;"",BG_Reel!U148,"")&amp;IF(B148="",""," ,")</f>
        <v/>
      </c>
      <c r="C147" s="1" t="str">
        <f>IF(BG_Reel!V148&lt;&gt;"",BG_Reel!V148,"")&amp;IF(C148="",""," ,")</f>
        <v/>
      </c>
      <c r="D147" s="1" t="str">
        <f>IF(BG_Reel!W148&lt;&gt;"",BG_Reel!W148,"")&amp;IF(D148="",""," ,")</f>
        <v/>
      </c>
      <c r="E147" s="1" t="str">
        <f>IF(BG_Reel!X148&lt;&gt;"",BG_Reel!X148,"")&amp;IF(E148="",""," ,")</f>
        <v/>
      </c>
      <c r="F147" s="142" t="str">
        <f>IF(BG_Reel!Y148&lt;&gt;"",BG_Reel!Y148,"")&amp;IF(F148="",""," ,")</f>
        <v/>
      </c>
      <c r="H147" s="84">
        <v>144</v>
      </c>
      <c r="I147" s="1" t="str">
        <f>IF(FG_Reel!J148&lt;&gt;"",FG_Reel!J148,"")&amp;IF(I148="",""," ,")</f>
        <v/>
      </c>
      <c r="J147" s="1" t="str">
        <f>IF(FG_Reel!K148&lt;&gt;"",FG_Reel!K148,"")&amp;IF(J148="",""," ,")</f>
        <v/>
      </c>
      <c r="K147" s="1" t="str">
        <f>IF(FG_Reel!L148&lt;&gt;"",FG_Reel!L148,"")&amp;IF(K148="",""," ,")</f>
        <v/>
      </c>
      <c r="L147" s="1" t="str">
        <f>IF(FG_Reel!M148&lt;&gt;"",FG_Reel!M148,"")&amp;IF(L148="",""," ,")</f>
        <v/>
      </c>
      <c r="M147" s="142" t="str">
        <f>IF(FG_Reel!N148&lt;&gt;"",FG_Reel!N148,"")&amp;IF(M148="",""," ,")</f>
        <v/>
      </c>
    </row>
    <row r="148" spans="1:13">
      <c r="A148" s="84">
        <v>145</v>
      </c>
      <c r="B148" s="1" t="str">
        <f>IF(BG_Reel!U149&lt;&gt;"",BG_Reel!U149,"")&amp;IF(B149="",""," ,")</f>
        <v/>
      </c>
      <c r="C148" s="1" t="str">
        <f>IF(BG_Reel!V149&lt;&gt;"",BG_Reel!V149,"")&amp;IF(C149="",""," ,")</f>
        <v/>
      </c>
      <c r="D148" s="1" t="str">
        <f>IF(BG_Reel!W149&lt;&gt;"",BG_Reel!W149,"")&amp;IF(D149="",""," ,")</f>
        <v/>
      </c>
      <c r="E148" s="1" t="str">
        <f>IF(BG_Reel!X149&lt;&gt;"",BG_Reel!X149,"")&amp;IF(E149="",""," ,")</f>
        <v/>
      </c>
      <c r="F148" s="142" t="str">
        <f>IF(BG_Reel!Y149&lt;&gt;"",BG_Reel!Y149,"")&amp;IF(F149="",""," ,")</f>
        <v/>
      </c>
      <c r="H148" s="84">
        <v>145</v>
      </c>
      <c r="I148" s="1" t="str">
        <f>IF(FG_Reel!J149&lt;&gt;"",FG_Reel!J149,"")&amp;IF(I149="",""," ,")</f>
        <v/>
      </c>
      <c r="J148" s="1" t="str">
        <f>IF(FG_Reel!K149&lt;&gt;"",FG_Reel!K149,"")&amp;IF(J149="",""," ,")</f>
        <v/>
      </c>
      <c r="K148" s="1" t="str">
        <f>IF(FG_Reel!L149&lt;&gt;"",FG_Reel!L149,"")&amp;IF(K149="",""," ,")</f>
        <v/>
      </c>
      <c r="L148" s="1" t="str">
        <f>IF(FG_Reel!M149&lt;&gt;"",FG_Reel!M149,"")&amp;IF(L149="",""," ,")</f>
        <v/>
      </c>
      <c r="M148" s="142" t="str">
        <f>IF(FG_Reel!N149&lt;&gt;"",FG_Reel!N149,"")&amp;IF(M149="",""," ,")</f>
        <v/>
      </c>
    </row>
    <row r="149" spans="1:13">
      <c r="A149" s="84">
        <v>146</v>
      </c>
      <c r="B149" s="1" t="str">
        <f>IF(BG_Reel!U150&lt;&gt;"",BG_Reel!U150,"")&amp;IF(B150="",""," ,")</f>
        <v/>
      </c>
      <c r="C149" s="1" t="str">
        <f>IF(BG_Reel!V150&lt;&gt;"",BG_Reel!V150,"")&amp;IF(C150="",""," ,")</f>
        <v/>
      </c>
      <c r="D149" s="1" t="str">
        <f>IF(BG_Reel!W150&lt;&gt;"",BG_Reel!W150,"")&amp;IF(D150="",""," ,")</f>
        <v/>
      </c>
      <c r="E149" s="1" t="str">
        <f>IF(BG_Reel!X150&lt;&gt;"",BG_Reel!X150,"")&amp;IF(E150="",""," ,")</f>
        <v/>
      </c>
      <c r="F149" s="142" t="str">
        <f>IF(BG_Reel!Y150&lt;&gt;"",BG_Reel!Y150,"")&amp;IF(F150="",""," ,")</f>
        <v/>
      </c>
      <c r="H149" s="84">
        <v>146</v>
      </c>
      <c r="I149" s="1" t="str">
        <f>IF(FG_Reel!J150&lt;&gt;"",FG_Reel!J150,"")&amp;IF(I150="",""," ,")</f>
        <v/>
      </c>
      <c r="J149" s="1" t="str">
        <f>IF(FG_Reel!K150&lt;&gt;"",FG_Reel!K150,"")&amp;IF(J150="",""," ,")</f>
        <v/>
      </c>
      <c r="K149" s="1" t="str">
        <f>IF(FG_Reel!L150&lt;&gt;"",FG_Reel!L150,"")&amp;IF(K150="",""," ,")</f>
        <v/>
      </c>
      <c r="L149" s="1" t="str">
        <f>IF(FG_Reel!M150&lt;&gt;"",FG_Reel!M150,"")&amp;IF(L150="",""," ,")</f>
        <v/>
      </c>
      <c r="M149" s="142" t="str">
        <f>IF(FG_Reel!N150&lt;&gt;"",FG_Reel!N150,"")&amp;IF(M150="",""," ,")</f>
        <v/>
      </c>
    </row>
    <row r="150" spans="1:13">
      <c r="A150" s="84">
        <v>147</v>
      </c>
      <c r="B150" s="1" t="str">
        <f>IF(BG_Reel!U151&lt;&gt;"",BG_Reel!U151,"")&amp;IF(B151="",""," ,")</f>
        <v/>
      </c>
      <c r="C150" s="1" t="str">
        <f>IF(BG_Reel!V151&lt;&gt;"",BG_Reel!V151,"")&amp;IF(C151="",""," ,")</f>
        <v/>
      </c>
      <c r="D150" s="1" t="str">
        <f>IF(BG_Reel!W151&lt;&gt;"",BG_Reel!W151,"")&amp;IF(D151="",""," ,")</f>
        <v/>
      </c>
      <c r="E150" s="1" t="str">
        <f>IF(BG_Reel!X151&lt;&gt;"",BG_Reel!X151,"")&amp;IF(E151="",""," ,")</f>
        <v/>
      </c>
      <c r="F150" s="142" t="str">
        <f>IF(BG_Reel!Y151&lt;&gt;"",BG_Reel!Y151,"")&amp;IF(F151="",""," ,")</f>
        <v/>
      </c>
      <c r="H150" s="84">
        <v>147</v>
      </c>
      <c r="I150" s="1" t="str">
        <f>IF(FG_Reel!J151&lt;&gt;"",FG_Reel!J151,"")&amp;IF(I151="",""," ,")</f>
        <v/>
      </c>
      <c r="J150" s="1" t="str">
        <f>IF(FG_Reel!K151&lt;&gt;"",FG_Reel!K151,"")&amp;IF(J151="",""," ,")</f>
        <v/>
      </c>
      <c r="K150" s="1" t="str">
        <f>IF(FG_Reel!L151&lt;&gt;"",FG_Reel!L151,"")&amp;IF(K151="",""," ,")</f>
        <v/>
      </c>
      <c r="L150" s="1" t="str">
        <f>IF(FG_Reel!M151&lt;&gt;"",FG_Reel!M151,"")&amp;IF(L151="",""," ,")</f>
        <v/>
      </c>
      <c r="M150" s="142" t="str">
        <f>IF(FG_Reel!N151&lt;&gt;"",FG_Reel!N151,"")&amp;IF(M151="",""," ,")</f>
        <v/>
      </c>
    </row>
    <row r="151" spans="1:13">
      <c r="A151" s="84">
        <v>148</v>
      </c>
      <c r="B151" s="1" t="str">
        <f>IF(BG_Reel!U152&lt;&gt;"",BG_Reel!U152,"")&amp;IF(B152="",""," ,")</f>
        <v/>
      </c>
      <c r="C151" s="1" t="str">
        <f>IF(BG_Reel!V152&lt;&gt;"",BG_Reel!V152,"")&amp;IF(C152="",""," ,")</f>
        <v/>
      </c>
      <c r="D151" s="1" t="str">
        <f>IF(BG_Reel!W152&lt;&gt;"",BG_Reel!W152,"")&amp;IF(D152="",""," ,")</f>
        <v/>
      </c>
      <c r="E151" s="1" t="str">
        <f>IF(BG_Reel!X152&lt;&gt;"",BG_Reel!X152,"")&amp;IF(E152="",""," ,")</f>
        <v/>
      </c>
      <c r="F151" s="142" t="str">
        <f>IF(BG_Reel!Y152&lt;&gt;"",BG_Reel!Y152,"")&amp;IF(F152="",""," ,")</f>
        <v/>
      </c>
      <c r="H151" s="84">
        <v>148</v>
      </c>
      <c r="I151" s="1" t="str">
        <f>IF(FG_Reel!J152&lt;&gt;"",FG_Reel!J152,"")&amp;IF(I152="",""," ,")</f>
        <v/>
      </c>
      <c r="J151" s="1" t="str">
        <f>IF(FG_Reel!K152&lt;&gt;"",FG_Reel!K152,"")&amp;IF(J152="",""," ,")</f>
        <v/>
      </c>
      <c r="K151" s="1" t="str">
        <f>IF(FG_Reel!L152&lt;&gt;"",FG_Reel!L152,"")&amp;IF(K152="",""," ,")</f>
        <v/>
      </c>
      <c r="L151" s="1" t="str">
        <f>IF(FG_Reel!M152&lt;&gt;"",FG_Reel!M152,"")&amp;IF(L152="",""," ,")</f>
        <v/>
      </c>
      <c r="M151" s="142" t="str">
        <f>IF(FG_Reel!N152&lt;&gt;"",FG_Reel!N152,"")&amp;IF(M152="",""," ,")</f>
        <v/>
      </c>
    </row>
    <row r="152" spans="1:13">
      <c r="A152" s="84">
        <v>149</v>
      </c>
      <c r="B152" s="1" t="str">
        <f>IF(BG_Reel!U153&lt;&gt;"",BG_Reel!U153,"")&amp;IF(B153="",""," ,")</f>
        <v/>
      </c>
      <c r="C152" s="1" t="str">
        <f>IF(BG_Reel!V153&lt;&gt;"",BG_Reel!V153,"")&amp;IF(C153="",""," ,")</f>
        <v/>
      </c>
      <c r="D152" s="1" t="str">
        <f>IF(BG_Reel!W153&lt;&gt;"",BG_Reel!W153,"")&amp;IF(D153="",""," ,")</f>
        <v/>
      </c>
      <c r="E152" s="1" t="str">
        <f>IF(BG_Reel!X153&lt;&gt;"",BG_Reel!X153,"")&amp;IF(E153="",""," ,")</f>
        <v/>
      </c>
      <c r="F152" s="142" t="str">
        <f>IF(BG_Reel!Y153&lt;&gt;"",BG_Reel!Y153,"")&amp;IF(F153="",""," ,")</f>
        <v/>
      </c>
      <c r="H152" s="84">
        <v>149</v>
      </c>
      <c r="I152" s="1" t="str">
        <f>IF(FG_Reel!J153&lt;&gt;"",FG_Reel!J153,"")&amp;IF(I153="",""," ,")</f>
        <v/>
      </c>
      <c r="J152" s="1" t="str">
        <f>IF(FG_Reel!K153&lt;&gt;"",FG_Reel!K153,"")&amp;IF(J153="",""," ,")</f>
        <v/>
      </c>
      <c r="K152" s="1" t="str">
        <f>IF(FG_Reel!L153&lt;&gt;"",FG_Reel!L153,"")&amp;IF(K153="",""," ,")</f>
        <v/>
      </c>
      <c r="L152" s="1" t="str">
        <f>IF(FG_Reel!M153&lt;&gt;"",FG_Reel!M153,"")&amp;IF(L153="",""," ,")</f>
        <v/>
      </c>
      <c r="M152" s="142" t="str">
        <f>IF(FG_Reel!N153&lt;&gt;"",FG_Reel!N153,"")&amp;IF(M153="",""," ,")</f>
        <v/>
      </c>
    </row>
    <row r="153" spans="1:13">
      <c r="A153" s="84">
        <v>150</v>
      </c>
      <c r="B153" s="1" t="str">
        <f>IF(BG_Reel!U154&lt;&gt;"",BG_Reel!U154,"")&amp;IF(B154="",""," ,")</f>
        <v/>
      </c>
      <c r="C153" s="1" t="str">
        <f>IF(BG_Reel!V154&lt;&gt;"",BG_Reel!V154,"")&amp;IF(C154="",""," ,")</f>
        <v/>
      </c>
      <c r="D153" s="1" t="str">
        <f>IF(BG_Reel!W154&lt;&gt;"",BG_Reel!W154,"")&amp;IF(D154="",""," ,")</f>
        <v/>
      </c>
      <c r="E153" s="1" t="str">
        <f>IF(BG_Reel!X154&lt;&gt;"",BG_Reel!X154,"")&amp;IF(E154="",""," ,")</f>
        <v/>
      </c>
      <c r="F153" s="142" t="str">
        <f>IF(BG_Reel!Y154&lt;&gt;"",BG_Reel!Y154,"")&amp;IF(F154="",""," ,")</f>
        <v/>
      </c>
      <c r="H153" s="84">
        <v>150</v>
      </c>
      <c r="I153" s="1" t="str">
        <f>IF(FG_Reel!J154&lt;&gt;"",FG_Reel!J154,"")&amp;IF(I154="",""," ,")</f>
        <v/>
      </c>
      <c r="J153" s="1" t="str">
        <f>IF(FG_Reel!K154&lt;&gt;"",FG_Reel!K154,"")&amp;IF(J154="",""," ,")</f>
        <v/>
      </c>
      <c r="K153" s="1" t="str">
        <f>IF(FG_Reel!L154&lt;&gt;"",FG_Reel!L154,"")&amp;IF(K154="",""," ,")</f>
        <v/>
      </c>
      <c r="L153" s="1" t="str">
        <f>IF(FG_Reel!M154&lt;&gt;"",FG_Reel!M154,"")&amp;IF(L154="",""," ,")</f>
        <v/>
      </c>
      <c r="M153" s="142" t="str">
        <f>IF(FG_Reel!N154&lt;&gt;"",FG_Reel!N154,"")&amp;IF(M154="",""," ,")</f>
        <v/>
      </c>
    </row>
    <row r="154" spans="1:13">
      <c r="A154" s="84">
        <v>151</v>
      </c>
      <c r="B154" s="1" t="str">
        <f>IF(BG_Reel!U155&lt;&gt;"",BG_Reel!U155,"")&amp;IF(B155="",""," ,")</f>
        <v/>
      </c>
      <c r="C154" s="1" t="str">
        <f>IF(BG_Reel!V155&lt;&gt;"",BG_Reel!V155,"")&amp;IF(C155="",""," ,")</f>
        <v/>
      </c>
      <c r="D154" s="1" t="str">
        <f>IF(BG_Reel!W155&lt;&gt;"",BG_Reel!W155,"")&amp;IF(D155="",""," ,")</f>
        <v/>
      </c>
      <c r="E154" s="1" t="str">
        <f>IF(BG_Reel!X155&lt;&gt;"",BG_Reel!X155,"")&amp;IF(E155="",""," ,")</f>
        <v/>
      </c>
      <c r="F154" s="142" t="str">
        <f>IF(BG_Reel!Y155&lt;&gt;"",BG_Reel!Y155,"")&amp;IF(F155="",""," ,")</f>
        <v/>
      </c>
      <c r="H154" s="84">
        <v>151</v>
      </c>
      <c r="I154" s="1" t="str">
        <f>IF(FG_Reel!J155&lt;&gt;"",FG_Reel!J155,"")&amp;IF(I155="",""," ,")</f>
        <v/>
      </c>
      <c r="J154" s="1" t="str">
        <f>IF(FG_Reel!K155&lt;&gt;"",FG_Reel!K155,"")&amp;IF(J155="",""," ,")</f>
        <v/>
      </c>
      <c r="K154" s="1" t="str">
        <f>IF(FG_Reel!L155&lt;&gt;"",FG_Reel!L155,"")&amp;IF(K155="",""," ,")</f>
        <v/>
      </c>
      <c r="L154" s="1" t="str">
        <f>IF(FG_Reel!M155&lt;&gt;"",FG_Reel!M155,"")&amp;IF(L155="",""," ,")</f>
        <v/>
      </c>
      <c r="M154" s="142" t="str">
        <f>IF(FG_Reel!N155&lt;&gt;"",FG_Reel!N155,"")&amp;IF(M155="",""," ,")</f>
        <v/>
      </c>
    </row>
    <row r="155" spans="1:13">
      <c r="A155" s="84">
        <v>152</v>
      </c>
      <c r="B155" s="1" t="str">
        <f>IF(BG_Reel!U156&lt;&gt;"",BG_Reel!U156,"")&amp;IF(B156="",""," ,")</f>
        <v/>
      </c>
      <c r="C155" s="1" t="str">
        <f>IF(BG_Reel!V156&lt;&gt;"",BG_Reel!V156,"")&amp;IF(C156="",""," ,")</f>
        <v/>
      </c>
      <c r="D155" s="1" t="str">
        <f>IF(BG_Reel!W156&lt;&gt;"",BG_Reel!W156,"")&amp;IF(D156="",""," ,")</f>
        <v/>
      </c>
      <c r="E155" s="1" t="str">
        <f>IF(BG_Reel!X156&lt;&gt;"",BG_Reel!X156,"")&amp;IF(E156="",""," ,")</f>
        <v/>
      </c>
      <c r="F155" s="142" t="str">
        <f>IF(BG_Reel!Y156&lt;&gt;"",BG_Reel!Y156,"")&amp;IF(F156="",""," ,")</f>
        <v/>
      </c>
      <c r="H155" s="84">
        <v>152</v>
      </c>
      <c r="I155" s="1" t="str">
        <f>IF(FG_Reel!J156&lt;&gt;"",FG_Reel!J156,"")&amp;IF(I156="",""," ,")</f>
        <v/>
      </c>
      <c r="J155" s="1" t="str">
        <f>IF(FG_Reel!K156&lt;&gt;"",FG_Reel!K156,"")&amp;IF(J156="",""," ,")</f>
        <v/>
      </c>
      <c r="K155" s="1" t="str">
        <f>IF(FG_Reel!L156&lt;&gt;"",FG_Reel!L156,"")&amp;IF(K156="",""," ,")</f>
        <v/>
      </c>
      <c r="L155" s="1" t="str">
        <f>IF(FG_Reel!M156&lt;&gt;"",FG_Reel!M156,"")&amp;IF(L156="",""," ,")</f>
        <v/>
      </c>
      <c r="M155" s="142" t="str">
        <f>IF(FG_Reel!N156&lt;&gt;"",FG_Reel!N156,"")&amp;IF(M156="",""," ,")</f>
        <v/>
      </c>
    </row>
    <row r="156" spans="1:13">
      <c r="A156" s="84">
        <v>153</v>
      </c>
      <c r="B156" s="1" t="str">
        <f>IF(BG_Reel!U157&lt;&gt;"",BG_Reel!U157,"")&amp;IF(B157="",""," ,")</f>
        <v/>
      </c>
      <c r="C156" s="1" t="str">
        <f>IF(BG_Reel!V157&lt;&gt;"",BG_Reel!V157,"")&amp;IF(C157="",""," ,")</f>
        <v/>
      </c>
      <c r="D156" s="1" t="str">
        <f>IF(BG_Reel!W157&lt;&gt;"",BG_Reel!W157,"")&amp;IF(D157="",""," ,")</f>
        <v/>
      </c>
      <c r="E156" s="1" t="str">
        <f>IF(BG_Reel!X157&lt;&gt;"",BG_Reel!X157,"")&amp;IF(E157="",""," ,")</f>
        <v/>
      </c>
      <c r="F156" s="142" t="str">
        <f>IF(BG_Reel!Y157&lt;&gt;"",BG_Reel!Y157,"")&amp;IF(F157="",""," ,")</f>
        <v/>
      </c>
      <c r="H156" s="84">
        <v>153</v>
      </c>
      <c r="I156" s="1" t="str">
        <f>IF(FG_Reel!J157&lt;&gt;"",FG_Reel!J157,"")&amp;IF(I157="",""," ,")</f>
        <v/>
      </c>
      <c r="J156" s="1" t="str">
        <f>IF(FG_Reel!K157&lt;&gt;"",FG_Reel!K157,"")&amp;IF(J157="",""," ,")</f>
        <v/>
      </c>
      <c r="K156" s="1" t="str">
        <f>IF(FG_Reel!L157&lt;&gt;"",FG_Reel!L157,"")&amp;IF(K157="",""," ,")</f>
        <v/>
      </c>
      <c r="L156" s="1" t="str">
        <f>IF(FG_Reel!M157&lt;&gt;"",FG_Reel!M157,"")&amp;IF(L157="",""," ,")</f>
        <v/>
      </c>
      <c r="M156" s="142" t="str">
        <f>IF(FG_Reel!N157&lt;&gt;"",FG_Reel!N157,"")&amp;IF(M157="",""," ,")</f>
        <v/>
      </c>
    </row>
    <row r="157" spans="1:13">
      <c r="A157" s="84">
        <v>154</v>
      </c>
      <c r="B157" s="1" t="str">
        <f>IF(BG_Reel!U158&lt;&gt;"",BG_Reel!U158,"")&amp;IF(B158="",""," ,")</f>
        <v/>
      </c>
      <c r="C157" s="1" t="str">
        <f>IF(BG_Reel!V158&lt;&gt;"",BG_Reel!V158,"")&amp;IF(C158="",""," ,")</f>
        <v/>
      </c>
      <c r="D157" s="1" t="str">
        <f>IF(BG_Reel!W158&lt;&gt;"",BG_Reel!W158,"")&amp;IF(D158="",""," ,")</f>
        <v/>
      </c>
      <c r="E157" s="1" t="str">
        <f>IF(BG_Reel!X158&lt;&gt;"",BG_Reel!X158,"")&amp;IF(E158="",""," ,")</f>
        <v/>
      </c>
      <c r="F157" s="142" t="str">
        <f>IF(BG_Reel!Y158&lt;&gt;"",BG_Reel!Y158,"")&amp;IF(F158="",""," ,")</f>
        <v/>
      </c>
      <c r="H157" s="84">
        <v>154</v>
      </c>
      <c r="I157" s="1" t="str">
        <f>IF(FG_Reel!J158&lt;&gt;"",FG_Reel!J158,"")&amp;IF(I158="",""," ,")</f>
        <v/>
      </c>
      <c r="J157" s="1" t="str">
        <f>IF(FG_Reel!K158&lt;&gt;"",FG_Reel!K158,"")&amp;IF(J158="",""," ,")</f>
        <v/>
      </c>
      <c r="K157" s="1" t="str">
        <f>IF(FG_Reel!L158&lt;&gt;"",FG_Reel!L158,"")&amp;IF(K158="",""," ,")</f>
        <v/>
      </c>
      <c r="L157" s="1" t="str">
        <f>IF(FG_Reel!M158&lt;&gt;"",FG_Reel!M158,"")&amp;IF(L158="",""," ,")</f>
        <v/>
      </c>
      <c r="M157" s="142" t="str">
        <f>IF(FG_Reel!N158&lt;&gt;"",FG_Reel!N158,"")&amp;IF(M158="",""," ,")</f>
        <v/>
      </c>
    </row>
    <row r="158" spans="1:13">
      <c r="A158" s="84">
        <v>155</v>
      </c>
      <c r="B158" s="1" t="str">
        <f>IF(BG_Reel!U159&lt;&gt;"",BG_Reel!U159,"")&amp;IF(B159="",""," ,")</f>
        <v/>
      </c>
      <c r="C158" s="1" t="str">
        <f>IF(BG_Reel!V159&lt;&gt;"",BG_Reel!V159,"")&amp;IF(C159="",""," ,")</f>
        <v/>
      </c>
      <c r="D158" s="1" t="str">
        <f>IF(BG_Reel!W159&lt;&gt;"",BG_Reel!W159,"")&amp;IF(D159="",""," ,")</f>
        <v/>
      </c>
      <c r="E158" s="1" t="str">
        <f>IF(BG_Reel!X159&lt;&gt;"",BG_Reel!X159,"")&amp;IF(E159="",""," ,")</f>
        <v/>
      </c>
      <c r="F158" s="142" t="str">
        <f>IF(BG_Reel!Y159&lt;&gt;"",BG_Reel!Y159,"")&amp;IF(F159="",""," ,")</f>
        <v/>
      </c>
      <c r="H158" s="84">
        <v>155</v>
      </c>
      <c r="I158" s="1" t="str">
        <f>IF(FG_Reel!J159&lt;&gt;"",FG_Reel!J159,"")&amp;IF(I159="",""," ,")</f>
        <v/>
      </c>
      <c r="J158" s="1" t="str">
        <f>IF(FG_Reel!K159&lt;&gt;"",FG_Reel!K159,"")&amp;IF(J159="",""," ,")</f>
        <v/>
      </c>
      <c r="K158" s="1" t="str">
        <f>IF(FG_Reel!L159&lt;&gt;"",FG_Reel!L159,"")&amp;IF(K159="",""," ,")</f>
        <v/>
      </c>
      <c r="L158" s="1" t="str">
        <f>IF(FG_Reel!M159&lt;&gt;"",FG_Reel!M159,"")&amp;IF(L159="",""," ,")</f>
        <v/>
      </c>
      <c r="M158" s="142" t="str">
        <f>IF(FG_Reel!N159&lt;&gt;"",FG_Reel!N159,"")&amp;IF(M159="",""," ,")</f>
        <v/>
      </c>
    </row>
    <row r="159" spans="1:13">
      <c r="A159" s="84">
        <v>156</v>
      </c>
      <c r="B159" s="1" t="str">
        <f>IF(BG_Reel!U160&lt;&gt;"",BG_Reel!U160,"")&amp;IF(B160="",""," ,")</f>
        <v/>
      </c>
      <c r="C159" s="1" t="str">
        <f>IF(BG_Reel!V160&lt;&gt;"",BG_Reel!V160,"")&amp;IF(C160="",""," ,")</f>
        <v/>
      </c>
      <c r="D159" s="1" t="str">
        <f>IF(BG_Reel!W160&lt;&gt;"",BG_Reel!W160,"")&amp;IF(D160="",""," ,")</f>
        <v/>
      </c>
      <c r="E159" s="1" t="str">
        <f>IF(BG_Reel!X160&lt;&gt;"",BG_Reel!X160,"")&amp;IF(E160="",""," ,")</f>
        <v/>
      </c>
      <c r="F159" s="142" t="str">
        <f>IF(BG_Reel!Y160&lt;&gt;"",BG_Reel!Y160,"")&amp;IF(F160="",""," ,")</f>
        <v/>
      </c>
      <c r="H159" s="84">
        <v>156</v>
      </c>
      <c r="I159" s="1" t="str">
        <f>IF(FG_Reel!J160&lt;&gt;"",FG_Reel!J160,"")&amp;IF(I160="",""," ,")</f>
        <v/>
      </c>
      <c r="J159" s="1" t="str">
        <f>IF(FG_Reel!K160&lt;&gt;"",FG_Reel!K160,"")&amp;IF(J160="",""," ,")</f>
        <v/>
      </c>
      <c r="K159" s="1" t="str">
        <f>IF(FG_Reel!L160&lt;&gt;"",FG_Reel!L160,"")&amp;IF(K160="",""," ,")</f>
        <v/>
      </c>
      <c r="L159" s="1" t="str">
        <f>IF(FG_Reel!M160&lt;&gt;"",FG_Reel!M160,"")&amp;IF(L160="",""," ,")</f>
        <v/>
      </c>
      <c r="M159" s="142" t="str">
        <f>IF(FG_Reel!N160&lt;&gt;"",FG_Reel!N160,"")&amp;IF(M160="",""," ,")</f>
        <v/>
      </c>
    </row>
    <row r="160" spans="1:13">
      <c r="A160" s="84">
        <v>157</v>
      </c>
      <c r="B160" s="1" t="str">
        <f>IF(BG_Reel!U161&lt;&gt;"",BG_Reel!U161,"")&amp;IF(B161="",""," ,")</f>
        <v/>
      </c>
      <c r="C160" s="1" t="str">
        <f>IF(BG_Reel!V161&lt;&gt;"",BG_Reel!V161,"")&amp;IF(C161="",""," ,")</f>
        <v/>
      </c>
      <c r="D160" s="1" t="str">
        <f>IF(BG_Reel!W161&lt;&gt;"",BG_Reel!W161,"")&amp;IF(D161="",""," ,")</f>
        <v/>
      </c>
      <c r="E160" s="1" t="str">
        <f>IF(BG_Reel!X161&lt;&gt;"",BG_Reel!X161,"")&amp;IF(E161="",""," ,")</f>
        <v/>
      </c>
      <c r="F160" s="142" t="str">
        <f>IF(BG_Reel!Y161&lt;&gt;"",BG_Reel!Y161,"")&amp;IF(F161="",""," ,")</f>
        <v/>
      </c>
      <c r="H160" s="84">
        <v>157</v>
      </c>
      <c r="I160" s="1" t="str">
        <f>IF(FG_Reel!J161&lt;&gt;"",FG_Reel!J161,"")&amp;IF(I161="",""," ,")</f>
        <v/>
      </c>
      <c r="J160" s="1" t="str">
        <f>IF(FG_Reel!K161&lt;&gt;"",FG_Reel!K161,"")&amp;IF(J161="",""," ,")</f>
        <v/>
      </c>
      <c r="K160" s="1" t="str">
        <f>IF(FG_Reel!L161&lt;&gt;"",FG_Reel!L161,"")&amp;IF(K161="",""," ,")</f>
        <v/>
      </c>
      <c r="L160" s="1" t="str">
        <f>IF(FG_Reel!M161&lt;&gt;"",FG_Reel!M161,"")&amp;IF(L161="",""," ,")</f>
        <v/>
      </c>
      <c r="M160" s="142" t="str">
        <f>IF(FG_Reel!N161&lt;&gt;"",FG_Reel!N161,"")&amp;IF(M161="",""," ,")</f>
        <v/>
      </c>
    </row>
    <row r="161" spans="1:13">
      <c r="A161" s="84">
        <v>158</v>
      </c>
      <c r="B161" s="1" t="str">
        <f>IF(BG_Reel!U162&lt;&gt;"",BG_Reel!U162,"")&amp;IF(B162="",""," ,")</f>
        <v/>
      </c>
      <c r="C161" s="1" t="str">
        <f>IF(BG_Reel!V162&lt;&gt;"",BG_Reel!V162,"")&amp;IF(C162="",""," ,")</f>
        <v/>
      </c>
      <c r="D161" s="1" t="str">
        <f>IF(BG_Reel!W162&lt;&gt;"",BG_Reel!W162,"")&amp;IF(D162="",""," ,")</f>
        <v/>
      </c>
      <c r="E161" s="1" t="str">
        <f>IF(BG_Reel!X162&lt;&gt;"",BG_Reel!X162,"")&amp;IF(E162="",""," ,")</f>
        <v/>
      </c>
      <c r="F161" s="142" t="str">
        <f>IF(BG_Reel!Y162&lt;&gt;"",BG_Reel!Y162,"")&amp;IF(F162="",""," ,")</f>
        <v/>
      </c>
      <c r="H161" s="84">
        <v>158</v>
      </c>
      <c r="I161" s="1" t="str">
        <f>IF(FG_Reel!J162&lt;&gt;"",FG_Reel!J162,"")&amp;IF(I162="",""," ,")</f>
        <v/>
      </c>
      <c r="J161" s="1" t="str">
        <f>IF(FG_Reel!K162&lt;&gt;"",FG_Reel!K162,"")&amp;IF(J162="",""," ,")</f>
        <v/>
      </c>
      <c r="K161" s="1" t="str">
        <f>IF(FG_Reel!L162&lt;&gt;"",FG_Reel!L162,"")&amp;IF(K162="",""," ,")</f>
        <v/>
      </c>
      <c r="L161" s="1" t="str">
        <f>IF(FG_Reel!M162&lt;&gt;"",FG_Reel!M162,"")&amp;IF(L162="",""," ,")</f>
        <v/>
      </c>
      <c r="M161" s="142" t="str">
        <f>IF(FG_Reel!N162&lt;&gt;"",FG_Reel!N162,"")&amp;IF(M162="",""," ,")</f>
        <v/>
      </c>
    </row>
    <row r="162" spans="1:13">
      <c r="A162" s="84">
        <v>159</v>
      </c>
      <c r="B162" s="1" t="str">
        <f>IF(BG_Reel!U163&lt;&gt;"",BG_Reel!U163,"")&amp;IF(B163="",""," ,")</f>
        <v/>
      </c>
      <c r="C162" s="1" t="str">
        <f>IF(BG_Reel!V163&lt;&gt;"",BG_Reel!V163,"")&amp;IF(C163="",""," ,")</f>
        <v/>
      </c>
      <c r="D162" s="1" t="str">
        <f>IF(BG_Reel!W163&lt;&gt;"",BG_Reel!W163,"")&amp;IF(D163="",""," ,")</f>
        <v/>
      </c>
      <c r="E162" s="1" t="str">
        <f>IF(BG_Reel!X163&lt;&gt;"",BG_Reel!X163,"")&amp;IF(E163="",""," ,")</f>
        <v/>
      </c>
      <c r="F162" s="142" t="str">
        <f>IF(BG_Reel!Y163&lt;&gt;"",BG_Reel!Y163,"")&amp;IF(F163="",""," ,")</f>
        <v/>
      </c>
      <c r="H162" s="84">
        <v>159</v>
      </c>
      <c r="I162" s="1" t="str">
        <f>IF(FG_Reel!J163&lt;&gt;"",FG_Reel!J163,"")&amp;IF(I163="",""," ,")</f>
        <v/>
      </c>
      <c r="J162" s="1" t="str">
        <f>IF(FG_Reel!K163&lt;&gt;"",FG_Reel!K163,"")&amp;IF(J163="",""," ,")</f>
        <v/>
      </c>
      <c r="K162" s="1" t="str">
        <f>IF(FG_Reel!L163&lt;&gt;"",FG_Reel!L163,"")&amp;IF(K163="",""," ,")</f>
        <v/>
      </c>
      <c r="L162" s="1" t="str">
        <f>IF(FG_Reel!M163&lt;&gt;"",FG_Reel!M163,"")&amp;IF(L163="",""," ,")</f>
        <v/>
      </c>
      <c r="M162" s="142" t="str">
        <f>IF(FG_Reel!N163&lt;&gt;"",FG_Reel!N163,"")&amp;IF(M163="",""," ,")</f>
        <v/>
      </c>
    </row>
    <row r="163" spans="1:13">
      <c r="A163" s="84">
        <v>160</v>
      </c>
      <c r="B163" s="1" t="str">
        <f>IF(BG_Reel!U164&lt;&gt;"",BG_Reel!U164,"")&amp;IF(B164="",""," ,")</f>
        <v/>
      </c>
      <c r="C163" s="1" t="str">
        <f>IF(BG_Reel!V164&lt;&gt;"",BG_Reel!V164,"")&amp;IF(C164="",""," ,")</f>
        <v/>
      </c>
      <c r="D163" s="1" t="str">
        <f>IF(BG_Reel!W164&lt;&gt;"",BG_Reel!W164,"")&amp;IF(D164="",""," ,")</f>
        <v/>
      </c>
      <c r="E163" s="1" t="str">
        <f>IF(BG_Reel!X164&lt;&gt;"",BG_Reel!X164,"")&amp;IF(E164="",""," ,")</f>
        <v/>
      </c>
      <c r="F163" s="142" t="str">
        <f>IF(BG_Reel!Y164&lt;&gt;"",BG_Reel!Y164,"")&amp;IF(F164="",""," ,")</f>
        <v/>
      </c>
      <c r="H163" s="84">
        <v>160</v>
      </c>
      <c r="I163" s="1" t="str">
        <f>IF(FG_Reel!J164&lt;&gt;"",FG_Reel!J164,"")&amp;IF(I164="",""," ,")</f>
        <v/>
      </c>
      <c r="J163" s="1" t="str">
        <f>IF(FG_Reel!K164&lt;&gt;"",FG_Reel!K164,"")&amp;IF(J164="",""," ,")</f>
        <v/>
      </c>
      <c r="K163" s="1" t="str">
        <f>IF(FG_Reel!L164&lt;&gt;"",FG_Reel!L164,"")&amp;IF(K164="",""," ,")</f>
        <v/>
      </c>
      <c r="L163" s="1" t="str">
        <f>IF(FG_Reel!M164&lt;&gt;"",FG_Reel!M164,"")&amp;IF(L164="",""," ,")</f>
        <v/>
      </c>
      <c r="M163" s="142" t="str">
        <f>IF(FG_Reel!N164&lt;&gt;"",FG_Reel!N164,"")&amp;IF(M164="",""," ,")</f>
        <v/>
      </c>
    </row>
    <row r="164" spans="1:13">
      <c r="A164" s="84">
        <v>161</v>
      </c>
      <c r="B164" s="1" t="str">
        <f>IF(BG_Reel!U165&lt;&gt;"",BG_Reel!U165,"")&amp;IF(B165="",""," ,")</f>
        <v/>
      </c>
      <c r="C164" s="1" t="str">
        <f>IF(BG_Reel!V165&lt;&gt;"",BG_Reel!V165,"")&amp;IF(C165="",""," ,")</f>
        <v/>
      </c>
      <c r="D164" s="1" t="str">
        <f>IF(BG_Reel!W165&lt;&gt;"",BG_Reel!W165,"")&amp;IF(D165="",""," ,")</f>
        <v/>
      </c>
      <c r="E164" s="1" t="str">
        <f>IF(BG_Reel!X165&lt;&gt;"",BG_Reel!X165,"")&amp;IF(E165="",""," ,")</f>
        <v/>
      </c>
      <c r="F164" s="142" t="str">
        <f>IF(BG_Reel!Y165&lt;&gt;"",BG_Reel!Y165,"")&amp;IF(F165="",""," ,")</f>
        <v/>
      </c>
      <c r="H164" s="84">
        <v>161</v>
      </c>
      <c r="I164" s="1" t="str">
        <f>IF(FG_Reel!J165&lt;&gt;"",FG_Reel!J165,"")&amp;IF(I165="",""," ,")</f>
        <v/>
      </c>
      <c r="J164" s="1" t="str">
        <f>IF(FG_Reel!K165&lt;&gt;"",FG_Reel!K165,"")&amp;IF(J165="",""," ,")</f>
        <v/>
      </c>
      <c r="K164" s="1" t="str">
        <f>IF(FG_Reel!L165&lt;&gt;"",FG_Reel!L165,"")&amp;IF(K165="",""," ,")</f>
        <v/>
      </c>
      <c r="L164" s="1" t="str">
        <f>IF(FG_Reel!M165&lt;&gt;"",FG_Reel!M165,"")&amp;IF(L165="",""," ,")</f>
        <v/>
      </c>
      <c r="M164" s="142" t="str">
        <f>IF(FG_Reel!N165&lt;&gt;"",FG_Reel!N165,"")&amp;IF(M165="",""," ,")</f>
        <v/>
      </c>
    </row>
    <row r="165" spans="1:13">
      <c r="A165" s="84">
        <v>162</v>
      </c>
      <c r="B165" s="1" t="str">
        <f>IF(BG_Reel!U166&lt;&gt;"",BG_Reel!U166,"")&amp;IF(B166="",""," ,")</f>
        <v/>
      </c>
      <c r="C165" s="1" t="str">
        <f>IF(BG_Reel!V166&lt;&gt;"",BG_Reel!V166,"")&amp;IF(C166="",""," ,")</f>
        <v/>
      </c>
      <c r="D165" s="1" t="str">
        <f>IF(BG_Reel!W166&lt;&gt;"",BG_Reel!W166,"")&amp;IF(D166="",""," ,")</f>
        <v/>
      </c>
      <c r="E165" s="1" t="str">
        <f>IF(BG_Reel!X166&lt;&gt;"",BG_Reel!X166,"")&amp;IF(E166="",""," ,")</f>
        <v/>
      </c>
      <c r="F165" s="142" t="str">
        <f>IF(BG_Reel!Y166&lt;&gt;"",BG_Reel!Y166,"")&amp;IF(F166="",""," ,")</f>
        <v/>
      </c>
      <c r="H165" s="84">
        <v>162</v>
      </c>
      <c r="I165" s="1" t="str">
        <f>IF(FG_Reel!J166&lt;&gt;"",FG_Reel!J166,"")&amp;IF(I166="",""," ,")</f>
        <v/>
      </c>
      <c r="J165" s="1" t="str">
        <f>IF(FG_Reel!K166&lt;&gt;"",FG_Reel!K166,"")&amp;IF(J166="",""," ,")</f>
        <v/>
      </c>
      <c r="K165" s="1" t="str">
        <f>IF(FG_Reel!L166&lt;&gt;"",FG_Reel!L166,"")&amp;IF(K166="",""," ,")</f>
        <v/>
      </c>
      <c r="L165" s="1" t="str">
        <f>IF(FG_Reel!M166&lt;&gt;"",FG_Reel!M166,"")&amp;IF(L166="",""," ,")</f>
        <v/>
      </c>
      <c r="M165" s="142" t="str">
        <f>IF(FG_Reel!N166&lt;&gt;"",FG_Reel!N166,"")&amp;IF(M166="",""," ,")</f>
        <v/>
      </c>
    </row>
    <row r="166" spans="1:13">
      <c r="A166" s="84">
        <v>163</v>
      </c>
      <c r="B166" s="1" t="str">
        <f>IF(BG_Reel!U167&lt;&gt;"",BG_Reel!U167,"")&amp;IF(B167="",""," ,")</f>
        <v/>
      </c>
      <c r="C166" s="1" t="str">
        <f>IF(BG_Reel!V167&lt;&gt;"",BG_Reel!V167,"")&amp;IF(C167="",""," ,")</f>
        <v/>
      </c>
      <c r="D166" s="1" t="str">
        <f>IF(BG_Reel!W167&lt;&gt;"",BG_Reel!W167,"")&amp;IF(D167="",""," ,")</f>
        <v/>
      </c>
      <c r="E166" s="1" t="str">
        <f>IF(BG_Reel!X167&lt;&gt;"",BG_Reel!X167,"")&amp;IF(E167="",""," ,")</f>
        <v/>
      </c>
      <c r="F166" s="142" t="str">
        <f>IF(BG_Reel!Y167&lt;&gt;"",BG_Reel!Y167,"")&amp;IF(F167="",""," ,")</f>
        <v/>
      </c>
      <c r="H166" s="84">
        <v>163</v>
      </c>
      <c r="I166" s="1" t="str">
        <f>IF(FG_Reel!J167&lt;&gt;"",FG_Reel!J167,"")&amp;IF(I167="",""," ,")</f>
        <v/>
      </c>
      <c r="J166" s="1" t="str">
        <f>IF(FG_Reel!K167&lt;&gt;"",FG_Reel!K167,"")&amp;IF(J167="",""," ,")</f>
        <v/>
      </c>
      <c r="K166" s="1" t="str">
        <f>IF(FG_Reel!L167&lt;&gt;"",FG_Reel!L167,"")&amp;IF(K167="",""," ,")</f>
        <v/>
      </c>
      <c r="L166" s="1" t="str">
        <f>IF(FG_Reel!M167&lt;&gt;"",FG_Reel!M167,"")&amp;IF(L167="",""," ,")</f>
        <v/>
      </c>
      <c r="M166" s="142" t="str">
        <f>IF(FG_Reel!N167&lt;&gt;"",FG_Reel!N167,"")&amp;IF(M167="",""," ,")</f>
        <v/>
      </c>
    </row>
    <row r="167" spans="1:13">
      <c r="A167" s="84">
        <v>164</v>
      </c>
      <c r="B167" s="1" t="str">
        <f>IF(BG_Reel!U168&lt;&gt;"",BG_Reel!U168,"")&amp;IF(B168="",""," ,")</f>
        <v/>
      </c>
      <c r="C167" s="1" t="str">
        <f>IF(BG_Reel!V168&lt;&gt;"",BG_Reel!V168,"")&amp;IF(C168="",""," ,")</f>
        <v/>
      </c>
      <c r="D167" s="1" t="str">
        <f>IF(BG_Reel!W168&lt;&gt;"",BG_Reel!W168,"")&amp;IF(D168="",""," ,")</f>
        <v/>
      </c>
      <c r="E167" s="1" t="str">
        <f>IF(BG_Reel!X168&lt;&gt;"",BG_Reel!X168,"")&amp;IF(E168="",""," ,")</f>
        <v/>
      </c>
      <c r="F167" s="142" t="str">
        <f>IF(BG_Reel!Y168&lt;&gt;"",BG_Reel!Y168,"")&amp;IF(F168="",""," ,")</f>
        <v/>
      </c>
      <c r="H167" s="84">
        <v>164</v>
      </c>
      <c r="I167" s="1" t="str">
        <f>IF(FG_Reel!J168&lt;&gt;"",FG_Reel!J168,"")&amp;IF(I168="",""," ,")</f>
        <v/>
      </c>
      <c r="J167" s="1" t="str">
        <f>IF(FG_Reel!K168&lt;&gt;"",FG_Reel!K168,"")&amp;IF(J168="",""," ,")</f>
        <v/>
      </c>
      <c r="K167" s="1" t="str">
        <f>IF(FG_Reel!L168&lt;&gt;"",FG_Reel!L168,"")&amp;IF(K168="",""," ,")</f>
        <v/>
      </c>
      <c r="L167" s="1" t="str">
        <f>IF(FG_Reel!M168&lt;&gt;"",FG_Reel!M168,"")&amp;IF(L168="",""," ,")</f>
        <v/>
      </c>
      <c r="M167" s="142" t="str">
        <f>IF(FG_Reel!N168&lt;&gt;"",FG_Reel!N168,"")&amp;IF(M168="",""," ,")</f>
        <v/>
      </c>
    </row>
    <row r="168" spans="1:13">
      <c r="A168" s="84">
        <v>165</v>
      </c>
      <c r="B168" s="1" t="str">
        <f>IF(BG_Reel!U169&lt;&gt;"",BG_Reel!U169,"")&amp;IF(B169="",""," ,")</f>
        <v/>
      </c>
      <c r="C168" s="1" t="str">
        <f>IF(BG_Reel!V169&lt;&gt;"",BG_Reel!V169,"")&amp;IF(C169="",""," ,")</f>
        <v/>
      </c>
      <c r="D168" s="1" t="str">
        <f>IF(BG_Reel!W169&lt;&gt;"",BG_Reel!W169,"")&amp;IF(D169="",""," ,")</f>
        <v/>
      </c>
      <c r="E168" s="1" t="str">
        <f>IF(BG_Reel!X169&lt;&gt;"",BG_Reel!X169,"")&amp;IF(E169="",""," ,")</f>
        <v/>
      </c>
      <c r="F168" s="142" t="str">
        <f>IF(BG_Reel!Y169&lt;&gt;"",BG_Reel!Y169,"")&amp;IF(F169="",""," ,")</f>
        <v/>
      </c>
      <c r="H168" s="84">
        <v>165</v>
      </c>
      <c r="I168" s="1" t="str">
        <f>IF(FG_Reel!J169&lt;&gt;"",FG_Reel!J169,"")&amp;IF(I169="",""," ,")</f>
        <v/>
      </c>
      <c r="J168" s="1" t="str">
        <f>IF(FG_Reel!K169&lt;&gt;"",FG_Reel!K169,"")&amp;IF(J169="",""," ,")</f>
        <v/>
      </c>
      <c r="K168" s="1" t="str">
        <f>IF(FG_Reel!L169&lt;&gt;"",FG_Reel!L169,"")&amp;IF(K169="",""," ,")</f>
        <v/>
      </c>
      <c r="L168" s="1" t="str">
        <f>IF(FG_Reel!M169&lt;&gt;"",FG_Reel!M169,"")&amp;IF(L169="",""," ,")</f>
        <v/>
      </c>
      <c r="M168" s="142" t="str">
        <f>IF(FG_Reel!N169&lt;&gt;"",FG_Reel!N169,"")&amp;IF(M169="",""," ,")</f>
        <v/>
      </c>
    </row>
    <row r="169" spans="1:13">
      <c r="A169" s="84">
        <v>166</v>
      </c>
      <c r="B169" s="1" t="str">
        <f>IF(BG_Reel!U170&lt;&gt;"",BG_Reel!U170,"")&amp;IF(B170="",""," ,")</f>
        <v/>
      </c>
      <c r="C169" s="1" t="str">
        <f>IF(BG_Reel!V170&lt;&gt;"",BG_Reel!V170,"")&amp;IF(C170="",""," ,")</f>
        <v/>
      </c>
      <c r="D169" s="1" t="str">
        <f>IF(BG_Reel!W170&lt;&gt;"",BG_Reel!W170,"")&amp;IF(D170="",""," ,")</f>
        <v/>
      </c>
      <c r="E169" s="1" t="str">
        <f>IF(BG_Reel!X170&lt;&gt;"",BG_Reel!X170,"")&amp;IF(E170="",""," ,")</f>
        <v/>
      </c>
      <c r="F169" s="142" t="str">
        <f>IF(BG_Reel!Y170&lt;&gt;"",BG_Reel!Y170,"")&amp;IF(F170="",""," ,")</f>
        <v/>
      </c>
      <c r="H169" s="84">
        <v>166</v>
      </c>
      <c r="I169" s="1" t="str">
        <f>IF(FG_Reel!J170&lt;&gt;"",FG_Reel!J170,"")&amp;IF(I170="",""," ,")</f>
        <v/>
      </c>
      <c r="J169" s="1" t="str">
        <f>IF(FG_Reel!K170&lt;&gt;"",FG_Reel!K170,"")&amp;IF(J170="",""," ,")</f>
        <v/>
      </c>
      <c r="K169" s="1" t="str">
        <f>IF(FG_Reel!L170&lt;&gt;"",FG_Reel!L170,"")&amp;IF(K170="",""," ,")</f>
        <v/>
      </c>
      <c r="L169" s="1" t="str">
        <f>IF(FG_Reel!M170&lt;&gt;"",FG_Reel!M170,"")&amp;IF(L170="",""," ,")</f>
        <v/>
      </c>
      <c r="M169" s="142" t="str">
        <f>IF(FG_Reel!N170&lt;&gt;"",FG_Reel!N170,"")&amp;IF(M170="",""," ,")</f>
        <v/>
      </c>
    </row>
    <row r="170" spans="1:13">
      <c r="A170" s="84">
        <v>167</v>
      </c>
      <c r="B170" s="1" t="str">
        <f>IF(BG_Reel!U171&lt;&gt;"",BG_Reel!U171,"")&amp;IF(B171="",""," ,")</f>
        <v/>
      </c>
      <c r="C170" s="1" t="str">
        <f>IF(BG_Reel!V171&lt;&gt;"",BG_Reel!V171,"")&amp;IF(C171="",""," ,")</f>
        <v/>
      </c>
      <c r="D170" s="1" t="str">
        <f>IF(BG_Reel!W171&lt;&gt;"",BG_Reel!W171,"")&amp;IF(D171="",""," ,")</f>
        <v/>
      </c>
      <c r="E170" s="1" t="str">
        <f>IF(BG_Reel!X171&lt;&gt;"",BG_Reel!X171,"")&amp;IF(E171="",""," ,")</f>
        <v/>
      </c>
      <c r="F170" s="142" t="str">
        <f>IF(BG_Reel!Y171&lt;&gt;"",BG_Reel!Y171,"")&amp;IF(F171="",""," ,")</f>
        <v/>
      </c>
      <c r="H170" s="84">
        <v>167</v>
      </c>
      <c r="I170" s="1" t="str">
        <f>IF(FG_Reel!J171&lt;&gt;"",FG_Reel!J171,"")&amp;IF(I171="",""," ,")</f>
        <v/>
      </c>
      <c r="J170" s="1" t="str">
        <f>IF(FG_Reel!K171&lt;&gt;"",FG_Reel!K171,"")&amp;IF(J171="",""," ,")</f>
        <v/>
      </c>
      <c r="K170" s="1" t="str">
        <f>IF(FG_Reel!L171&lt;&gt;"",FG_Reel!L171,"")&amp;IF(K171="",""," ,")</f>
        <v/>
      </c>
      <c r="L170" s="1" t="str">
        <f>IF(FG_Reel!M171&lt;&gt;"",FG_Reel!M171,"")&amp;IF(L171="",""," ,")</f>
        <v/>
      </c>
      <c r="M170" s="142" t="str">
        <f>IF(FG_Reel!N171&lt;&gt;"",FG_Reel!N171,"")&amp;IF(M171="",""," ,")</f>
        <v/>
      </c>
    </row>
    <row r="171" spans="1:13">
      <c r="A171" s="84">
        <v>168</v>
      </c>
      <c r="B171" s="1" t="str">
        <f>IF(BG_Reel!U172&lt;&gt;"",BG_Reel!U172,"")&amp;IF(B172="",""," ,")</f>
        <v/>
      </c>
      <c r="C171" s="1" t="str">
        <f>IF(BG_Reel!V172&lt;&gt;"",BG_Reel!V172,"")&amp;IF(C172="",""," ,")</f>
        <v/>
      </c>
      <c r="D171" s="1" t="str">
        <f>IF(BG_Reel!W172&lt;&gt;"",BG_Reel!W172,"")&amp;IF(D172="",""," ,")</f>
        <v/>
      </c>
      <c r="E171" s="1" t="str">
        <f>IF(BG_Reel!X172&lt;&gt;"",BG_Reel!X172,"")&amp;IF(E172="",""," ,")</f>
        <v/>
      </c>
      <c r="F171" s="142" t="str">
        <f>IF(BG_Reel!Y172&lt;&gt;"",BG_Reel!Y172,"")&amp;IF(F172="",""," ,")</f>
        <v/>
      </c>
      <c r="H171" s="84">
        <v>168</v>
      </c>
      <c r="I171" s="1" t="str">
        <f>IF(FG_Reel!J172&lt;&gt;"",FG_Reel!J172,"")&amp;IF(I172="",""," ,")</f>
        <v/>
      </c>
      <c r="J171" s="1" t="str">
        <f>IF(FG_Reel!K172&lt;&gt;"",FG_Reel!K172,"")&amp;IF(J172="",""," ,")</f>
        <v/>
      </c>
      <c r="K171" s="1" t="str">
        <f>IF(FG_Reel!L172&lt;&gt;"",FG_Reel!L172,"")&amp;IF(K172="",""," ,")</f>
        <v/>
      </c>
      <c r="L171" s="1" t="str">
        <f>IF(FG_Reel!M172&lt;&gt;"",FG_Reel!M172,"")&amp;IF(L172="",""," ,")</f>
        <v/>
      </c>
      <c r="M171" s="142" t="str">
        <f>IF(FG_Reel!N172&lt;&gt;"",FG_Reel!N172,"")&amp;IF(M172="",""," ,")</f>
        <v/>
      </c>
    </row>
    <row r="172" spans="1:13">
      <c r="A172" s="84">
        <v>169</v>
      </c>
      <c r="B172" s="1" t="str">
        <f>IF(BG_Reel!U173&lt;&gt;"",BG_Reel!U173,"")&amp;IF(B173="",""," ,")</f>
        <v/>
      </c>
      <c r="C172" s="1" t="str">
        <f>IF(BG_Reel!V173&lt;&gt;"",BG_Reel!V173,"")&amp;IF(C173="",""," ,")</f>
        <v/>
      </c>
      <c r="D172" s="1" t="str">
        <f>IF(BG_Reel!W173&lt;&gt;"",BG_Reel!W173,"")&amp;IF(D173="",""," ,")</f>
        <v/>
      </c>
      <c r="E172" s="1" t="str">
        <f>IF(BG_Reel!X173&lt;&gt;"",BG_Reel!X173,"")&amp;IF(E173="",""," ,")</f>
        <v/>
      </c>
      <c r="F172" s="142" t="str">
        <f>IF(BG_Reel!Y173&lt;&gt;"",BG_Reel!Y173,"")&amp;IF(F173="",""," ,")</f>
        <v/>
      </c>
      <c r="H172" s="84">
        <v>169</v>
      </c>
      <c r="I172" s="1" t="str">
        <f>IF(FG_Reel!J173&lt;&gt;"",FG_Reel!J173,"")&amp;IF(I173="",""," ,")</f>
        <v/>
      </c>
      <c r="J172" s="1" t="str">
        <f>IF(FG_Reel!K173&lt;&gt;"",FG_Reel!K173,"")&amp;IF(J173="",""," ,")</f>
        <v/>
      </c>
      <c r="K172" s="1" t="str">
        <f>IF(FG_Reel!L173&lt;&gt;"",FG_Reel!L173,"")&amp;IF(K173="",""," ,")</f>
        <v/>
      </c>
      <c r="L172" s="1" t="str">
        <f>IF(FG_Reel!M173&lt;&gt;"",FG_Reel!M173,"")&amp;IF(L173="",""," ,")</f>
        <v/>
      </c>
      <c r="M172" s="142" t="str">
        <f>IF(FG_Reel!N173&lt;&gt;"",FG_Reel!N173,"")&amp;IF(M173="",""," ,")</f>
        <v/>
      </c>
    </row>
    <row r="173" spans="1:13">
      <c r="A173" s="84">
        <v>170</v>
      </c>
      <c r="B173" s="1" t="str">
        <f>IF(BG_Reel!U174&lt;&gt;"",BG_Reel!U174,"")&amp;IF(B174="",""," ,")</f>
        <v/>
      </c>
      <c r="C173" s="1" t="str">
        <f>IF(BG_Reel!V174&lt;&gt;"",BG_Reel!V174,"")&amp;IF(C174="",""," ,")</f>
        <v/>
      </c>
      <c r="D173" s="1" t="str">
        <f>IF(BG_Reel!W174&lt;&gt;"",BG_Reel!W174,"")&amp;IF(D174="",""," ,")</f>
        <v/>
      </c>
      <c r="E173" s="1" t="str">
        <f>IF(BG_Reel!X174&lt;&gt;"",BG_Reel!X174,"")&amp;IF(E174="",""," ,")</f>
        <v/>
      </c>
      <c r="F173" s="142" t="str">
        <f>IF(BG_Reel!Y174&lt;&gt;"",BG_Reel!Y174,"")&amp;IF(F174="",""," ,")</f>
        <v/>
      </c>
      <c r="H173" s="84">
        <v>170</v>
      </c>
      <c r="I173" s="1" t="str">
        <f>IF(FG_Reel!J174&lt;&gt;"",FG_Reel!J174,"")&amp;IF(I174="",""," ,")</f>
        <v/>
      </c>
      <c r="J173" s="1" t="str">
        <f>IF(FG_Reel!K174&lt;&gt;"",FG_Reel!K174,"")&amp;IF(J174="",""," ,")</f>
        <v/>
      </c>
      <c r="K173" s="1" t="str">
        <f>IF(FG_Reel!L174&lt;&gt;"",FG_Reel!L174,"")&amp;IF(K174="",""," ,")</f>
        <v/>
      </c>
      <c r="L173" s="1" t="str">
        <f>IF(FG_Reel!M174&lt;&gt;"",FG_Reel!M174,"")&amp;IF(L174="",""," ,")</f>
        <v/>
      </c>
      <c r="M173" s="142" t="str">
        <f>IF(FG_Reel!N174&lt;&gt;"",FG_Reel!N174,"")&amp;IF(M174="",""," ,")</f>
        <v/>
      </c>
    </row>
    <row r="174" spans="1:13">
      <c r="A174" s="84">
        <v>171</v>
      </c>
      <c r="B174" s="1" t="str">
        <f>IF(BG_Reel!U175&lt;&gt;"",BG_Reel!U175,"")&amp;IF(B175="",""," ,")</f>
        <v/>
      </c>
      <c r="C174" s="1" t="str">
        <f>IF(BG_Reel!V175&lt;&gt;"",BG_Reel!V175,"")&amp;IF(C175="",""," ,")</f>
        <v/>
      </c>
      <c r="D174" s="1" t="str">
        <f>IF(BG_Reel!W175&lt;&gt;"",BG_Reel!W175,"")&amp;IF(D175="",""," ,")</f>
        <v/>
      </c>
      <c r="E174" s="1" t="str">
        <f>IF(BG_Reel!X175&lt;&gt;"",BG_Reel!X175,"")&amp;IF(E175="",""," ,")</f>
        <v/>
      </c>
      <c r="F174" s="142" t="str">
        <f>IF(BG_Reel!Y175&lt;&gt;"",BG_Reel!Y175,"")&amp;IF(F175="",""," ,")</f>
        <v/>
      </c>
      <c r="H174" s="84">
        <v>171</v>
      </c>
      <c r="I174" s="1" t="str">
        <f>IF(FG_Reel!J175&lt;&gt;"",FG_Reel!J175,"")&amp;IF(I175="",""," ,")</f>
        <v/>
      </c>
      <c r="J174" s="1" t="str">
        <f>IF(FG_Reel!K175&lt;&gt;"",FG_Reel!K175,"")&amp;IF(J175="",""," ,")</f>
        <v/>
      </c>
      <c r="K174" s="1" t="str">
        <f>IF(FG_Reel!L175&lt;&gt;"",FG_Reel!L175,"")&amp;IF(K175="",""," ,")</f>
        <v/>
      </c>
      <c r="L174" s="1" t="str">
        <f>IF(FG_Reel!M175&lt;&gt;"",FG_Reel!M175,"")&amp;IF(L175="",""," ,")</f>
        <v/>
      </c>
      <c r="M174" s="142" t="str">
        <f>IF(FG_Reel!N175&lt;&gt;"",FG_Reel!N175,"")&amp;IF(M175="",""," ,")</f>
        <v/>
      </c>
    </row>
    <row r="175" spans="1:13">
      <c r="A175" s="84">
        <v>172</v>
      </c>
      <c r="B175" s="1" t="str">
        <f>IF(BG_Reel!U176&lt;&gt;"",BG_Reel!U176,"")&amp;IF(B176="",""," ,")</f>
        <v/>
      </c>
      <c r="C175" s="1" t="str">
        <f>IF(BG_Reel!V176&lt;&gt;"",BG_Reel!V176,"")&amp;IF(C176="",""," ,")</f>
        <v/>
      </c>
      <c r="D175" s="1" t="str">
        <f>IF(BG_Reel!W176&lt;&gt;"",BG_Reel!W176,"")&amp;IF(D176="",""," ,")</f>
        <v/>
      </c>
      <c r="E175" s="1" t="str">
        <f>IF(BG_Reel!X176&lt;&gt;"",BG_Reel!X176,"")&amp;IF(E176="",""," ,")</f>
        <v/>
      </c>
      <c r="F175" s="142" t="str">
        <f>IF(BG_Reel!Y176&lt;&gt;"",BG_Reel!Y176,"")&amp;IF(F176="",""," ,")</f>
        <v/>
      </c>
      <c r="H175" s="84">
        <v>172</v>
      </c>
      <c r="I175" s="1" t="str">
        <f>IF(FG_Reel!J176&lt;&gt;"",FG_Reel!J176,"")&amp;IF(I176="",""," ,")</f>
        <v/>
      </c>
      <c r="J175" s="1" t="str">
        <f>IF(FG_Reel!K176&lt;&gt;"",FG_Reel!K176,"")&amp;IF(J176="",""," ,")</f>
        <v/>
      </c>
      <c r="K175" s="1" t="str">
        <f>IF(FG_Reel!L176&lt;&gt;"",FG_Reel!L176,"")&amp;IF(K176="",""," ,")</f>
        <v/>
      </c>
      <c r="L175" s="1" t="str">
        <f>IF(FG_Reel!M176&lt;&gt;"",FG_Reel!M176,"")&amp;IF(L176="",""," ,")</f>
        <v/>
      </c>
      <c r="M175" s="142" t="str">
        <f>IF(FG_Reel!N176&lt;&gt;"",FG_Reel!N176,"")&amp;IF(M176="",""," ,")</f>
        <v/>
      </c>
    </row>
    <row r="176" spans="1:13">
      <c r="A176" s="84">
        <v>173</v>
      </c>
      <c r="B176" s="1" t="str">
        <f>IF(BG_Reel!U177&lt;&gt;"",BG_Reel!U177,"")&amp;IF(B177="",""," ,")</f>
        <v/>
      </c>
      <c r="C176" s="1" t="str">
        <f>IF(BG_Reel!V177&lt;&gt;"",BG_Reel!V177,"")&amp;IF(C177="",""," ,")</f>
        <v/>
      </c>
      <c r="D176" s="1" t="str">
        <f>IF(BG_Reel!W177&lt;&gt;"",BG_Reel!W177,"")&amp;IF(D177="",""," ,")</f>
        <v/>
      </c>
      <c r="E176" s="1" t="str">
        <f>IF(BG_Reel!X177&lt;&gt;"",BG_Reel!X177,"")&amp;IF(E177="",""," ,")</f>
        <v/>
      </c>
      <c r="F176" s="142" t="str">
        <f>IF(BG_Reel!Y177&lt;&gt;"",BG_Reel!Y177,"")&amp;IF(F177="",""," ,")</f>
        <v/>
      </c>
      <c r="H176" s="84">
        <v>173</v>
      </c>
      <c r="I176" s="1" t="str">
        <f>IF(FG_Reel!J177&lt;&gt;"",FG_Reel!J177,"")&amp;IF(I177="",""," ,")</f>
        <v/>
      </c>
      <c r="J176" s="1" t="str">
        <f>IF(FG_Reel!K177&lt;&gt;"",FG_Reel!K177,"")&amp;IF(J177="",""," ,")</f>
        <v/>
      </c>
      <c r="K176" s="1" t="str">
        <f>IF(FG_Reel!L177&lt;&gt;"",FG_Reel!L177,"")&amp;IF(K177="",""," ,")</f>
        <v/>
      </c>
      <c r="L176" s="1" t="str">
        <f>IF(FG_Reel!M177&lt;&gt;"",FG_Reel!M177,"")&amp;IF(L177="",""," ,")</f>
        <v/>
      </c>
      <c r="M176" s="142" t="str">
        <f>IF(FG_Reel!N177&lt;&gt;"",FG_Reel!N177,"")&amp;IF(M177="",""," ,")</f>
        <v/>
      </c>
    </row>
    <row r="177" spans="1:13">
      <c r="A177" s="84">
        <v>174</v>
      </c>
      <c r="B177" s="1" t="str">
        <f>IF(BG_Reel!U178&lt;&gt;"",BG_Reel!U178,"")&amp;IF(B178="",""," ,")</f>
        <v/>
      </c>
      <c r="C177" s="1" t="str">
        <f>IF(BG_Reel!V178&lt;&gt;"",BG_Reel!V178,"")&amp;IF(C178="",""," ,")</f>
        <v/>
      </c>
      <c r="D177" s="1" t="str">
        <f>IF(BG_Reel!W178&lt;&gt;"",BG_Reel!W178,"")&amp;IF(D178="",""," ,")</f>
        <v/>
      </c>
      <c r="E177" s="1" t="str">
        <f>IF(BG_Reel!X178&lt;&gt;"",BG_Reel!X178,"")&amp;IF(E178="",""," ,")</f>
        <v/>
      </c>
      <c r="F177" s="142" t="str">
        <f>IF(BG_Reel!Y178&lt;&gt;"",BG_Reel!Y178,"")&amp;IF(F178="",""," ,")</f>
        <v/>
      </c>
      <c r="H177" s="84">
        <v>174</v>
      </c>
      <c r="I177" s="1" t="str">
        <f>IF(FG_Reel!J178&lt;&gt;"",FG_Reel!J178,"")&amp;IF(I178="",""," ,")</f>
        <v/>
      </c>
      <c r="J177" s="1" t="str">
        <f>IF(FG_Reel!K178&lt;&gt;"",FG_Reel!K178,"")&amp;IF(J178="",""," ,")</f>
        <v/>
      </c>
      <c r="K177" s="1" t="str">
        <f>IF(FG_Reel!L178&lt;&gt;"",FG_Reel!L178,"")&amp;IF(K178="",""," ,")</f>
        <v/>
      </c>
      <c r="L177" s="1" t="str">
        <f>IF(FG_Reel!M178&lt;&gt;"",FG_Reel!M178,"")&amp;IF(L178="",""," ,")</f>
        <v/>
      </c>
      <c r="M177" s="142" t="str">
        <f>IF(FG_Reel!N178&lt;&gt;"",FG_Reel!N178,"")&amp;IF(M178="",""," ,")</f>
        <v/>
      </c>
    </row>
    <row r="178" spans="1:13">
      <c r="A178" s="84">
        <v>175</v>
      </c>
      <c r="B178" s="1" t="str">
        <f>IF(BG_Reel!U179&lt;&gt;"",BG_Reel!U179,"")&amp;IF(B179="",""," ,")</f>
        <v/>
      </c>
      <c r="C178" s="1" t="str">
        <f>IF(BG_Reel!V179&lt;&gt;"",BG_Reel!V179,"")&amp;IF(C179="",""," ,")</f>
        <v/>
      </c>
      <c r="D178" s="1" t="str">
        <f>IF(BG_Reel!W179&lt;&gt;"",BG_Reel!W179,"")&amp;IF(D179="",""," ,")</f>
        <v/>
      </c>
      <c r="E178" s="1" t="str">
        <f>IF(BG_Reel!X179&lt;&gt;"",BG_Reel!X179,"")&amp;IF(E179="",""," ,")</f>
        <v/>
      </c>
      <c r="F178" s="142" t="str">
        <f>IF(BG_Reel!Y179&lt;&gt;"",BG_Reel!Y179,"")&amp;IF(F179="",""," ,")</f>
        <v/>
      </c>
      <c r="H178" s="84">
        <v>175</v>
      </c>
      <c r="I178" s="1" t="str">
        <f>IF(FG_Reel!J179&lt;&gt;"",FG_Reel!J179,"")&amp;IF(I179="",""," ,")</f>
        <v/>
      </c>
      <c r="J178" s="1" t="str">
        <f>IF(FG_Reel!K179&lt;&gt;"",FG_Reel!K179,"")&amp;IF(J179="",""," ,")</f>
        <v/>
      </c>
      <c r="K178" s="1" t="str">
        <f>IF(FG_Reel!L179&lt;&gt;"",FG_Reel!L179,"")&amp;IF(K179="",""," ,")</f>
        <v/>
      </c>
      <c r="L178" s="1" t="str">
        <f>IF(FG_Reel!M179&lt;&gt;"",FG_Reel!M179,"")&amp;IF(L179="",""," ,")</f>
        <v/>
      </c>
      <c r="M178" s="142" t="str">
        <f>IF(FG_Reel!N179&lt;&gt;"",FG_Reel!N179,"")&amp;IF(M179="",""," ,")</f>
        <v/>
      </c>
    </row>
    <row r="179" spans="1:13">
      <c r="A179" s="84">
        <v>176</v>
      </c>
      <c r="B179" s="1" t="str">
        <f>IF(BG_Reel!U180&lt;&gt;"",BG_Reel!U180,"")&amp;IF(B180="",""," ,")</f>
        <v/>
      </c>
      <c r="C179" s="1" t="str">
        <f>IF(BG_Reel!V180&lt;&gt;"",BG_Reel!V180,"")&amp;IF(C180="",""," ,")</f>
        <v/>
      </c>
      <c r="D179" s="1" t="str">
        <f>IF(BG_Reel!W180&lt;&gt;"",BG_Reel!W180,"")&amp;IF(D180="",""," ,")</f>
        <v/>
      </c>
      <c r="E179" s="1" t="str">
        <f>IF(BG_Reel!X180&lt;&gt;"",BG_Reel!X180,"")&amp;IF(E180="",""," ,")</f>
        <v/>
      </c>
      <c r="F179" s="142" t="str">
        <f>IF(BG_Reel!Y180&lt;&gt;"",BG_Reel!Y180,"")&amp;IF(F180="",""," ,")</f>
        <v/>
      </c>
      <c r="H179" s="84">
        <v>176</v>
      </c>
      <c r="I179" s="1" t="str">
        <f>IF(FG_Reel!J180&lt;&gt;"",FG_Reel!J180,"")&amp;IF(I180="",""," ,")</f>
        <v/>
      </c>
      <c r="J179" s="1" t="str">
        <f>IF(FG_Reel!K180&lt;&gt;"",FG_Reel!K180,"")&amp;IF(J180="",""," ,")</f>
        <v/>
      </c>
      <c r="K179" s="1" t="str">
        <f>IF(FG_Reel!L180&lt;&gt;"",FG_Reel!L180,"")&amp;IF(K180="",""," ,")</f>
        <v/>
      </c>
      <c r="L179" s="1" t="str">
        <f>IF(FG_Reel!M180&lt;&gt;"",FG_Reel!M180,"")&amp;IF(L180="",""," ,")</f>
        <v/>
      </c>
      <c r="M179" s="142" t="str">
        <f>IF(FG_Reel!N180&lt;&gt;"",FG_Reel!N180,"")&amp;IF(M180="",""," ,")</f>
        <v/>
      </c>
    </row>
    <row r="180" spans="1:13">
      <c r="A180" s="84">
        <v>177</v>
      </c>
      <c r="B180" s="1" t="str">
        <f>IF(BG_Reel!U181&lt;&gt;"",BG_Reel!U181,"")&amp;IF(B181="",""," ,")</f>
        <v/>
      </c>
      <c r="C180" s="1" t="str">
        <f>IF(BG_Reel!V181&lt;&gt;"",BG_Reel!V181,"")&amp;IF(C181="",""," ,")</f>
        <v/>
      </c>
      <c r="D180" s="1" t="str">
        <f>IF(BG_Reel!W181&lt;&gt;"",BG_Reel!W181,"")&amp;IF(D181="",""," ,")</f>
        <v/>
      </c>
      <c r="E180" s="1" t="str">
        <f>IF(BG_Reel!X181&lt;&gt;"",BG_Reel!X181,"")&amp;IF(E181="",""," ,")</f>
        <v/>
      </c>
      <c r="F180" s="142" t="str">
        <f>IF(BG_Reel!Y181&lt;&gt;"",BG_Reel!Y181,"")&amp;IF(F181="",""," ,")</f>
        <v/>
      </c>
      <c r="H180" s="84">
        <v>177</v>
      </c>
      <c r="I180" s="1" t="str">
        <f>IF(FG_Reel!J181&lt;&gt;"",FG_Reel!J181,"")&amp;IF(I181="",""," ,")</f>
        <v/>
      </c>
      <c r="J180" s="1" t="str">
        <f>IF(FG_Reel!K181&lt;&gt;"",FG_Reel!K181,"")&amp;IF(J181="",""," ,")</f>
        <v/>
      </c>
      <c r="K180" s="1" t="str">
        <f>IF(FG_Reel!L181&lt;&gt;"",FG_Reel!L181,"")&amp;IF(K181="",""," ,")</f>
        <v/>
      </c>
      <c r="L180" s="1" t="str">
        <f>IF(FG_Reel!M181&lt;&gt;"",FG_Reel!M181,"")&amp;IF(L181="",""," ,")</f>
        <v/>
      </c>
      <c r="M180" s="142" t="str">
        <f>IF(FG_Reel!N181&lt;&gt;"",FG_Reel!N181,"")&amp;IF(M181="",""," ,")</f>
        <v/>
      </c>
    </row>
    <row r="181" spans="1:13">
      <c r="A181" s="84">
        <v>178</v>
      </c>
      <c r="B181" s="1" t="str">
        <f>IF(BG_Reel!U182&lt;&gt;"",BG_Reel!U182,"")&amp;IF(B182="",""," ,")</f>
        <v/>
      </c>
      <c r="C181" s="1" t="str">
        <f>IF(BG_Reel!V182&lt;&gt;"",BG_Reel!V182,"")&amp;IF(C182="",""," ,")</f>
        <v/>
      </c>
      <c r="D181" s="1" t="str">
        <f>IF(BG_Reel!W182&lt;&gt;"",BG_Reel!W182,"")&amp;IF(D182="",""," ,")</f>
        <v/>
      </c>
      <c r="E181" s="1" t="str">
        <f>IF(BG_Reel!X182&lt;&gt;"",BG_Reel!X182,"")&amp;IF(E182="",""," ,")</f>
        <v/>
      </c>
      <c r="F181" s="142" t="str">
        <f>IF(BG_Reel!Y182&lt;&gt;"",BG_Reel!Y182,"")&amp;IF(F182="",""," ,")</f>
        <v/>
      </c>
      <c r="H181" s="84">
        <v>178</v>
      </c>
      <c r="I181" s="1" t="str">
        <f>IF(FG_Reel!J182&lt;&gt;"",FG_Reel!J182,"")&amp;IF(I182="",""," ,")</f>
        <v/>
      </c>
      <c r="J181" s="1" t="str">
        <f>IF(FG_Reel!K182&lt;&gt;"",FG_Reel!K182,"")&amp;IF(J182="",""," ,")</f>
        <v/>
      </c>
      <c r="K181" s="1" t="str">
        <f>IF(FG_Reel!L182&lt;&gt;"",FG_Reel!L182,"")&amp;IF(K182="",""," ,")</f>
        <v/>
      </c>
      <c r="L181" s="1" t="str">
        <f>IF(FG_Reel!M182&lt;&gt;"",FG_Reel!M182,"")&amp;IF(L182="",""," ,")</f>
        <v/>
      </c>
      <c r="M181" s="142" t="str">
        <f>IF(FG_Reel!N182&lt;&gt;"",FG_Reel!N182,"")&amp;IF(M182="",""," ,")</f>
        <v/>
      </c>
    </row>
    <row r="182" spans="1:13">
      <c r="A182" s="84">
        <v>179</v>
      </c>
      <c r="B182" s="1" t="str">
        <f>IF(BG_Reel!U183&lt;&gt;"",BG_Reel!U183,"")&amp;IF(B183="",""," ,")</f>
        <v/>
      </c>
      <c r="C182" s="1" t="str">
        <f>IF(BG_Reel!V183&lt;&gt;"",BG_Reel!V183,"")&amp;IF(C183="",""," ,")</f>
        <v/>
      </c>
      <c r="D182" s="1" t="str">
        <f>IF(BG_Reel!W183&lt;&gt;"",BG_Reel!W183,"")&amp;IF(D183="",""," ,")</f>
        <v/>
      </c>
      <c r="E182" s="1" t="str">
        <f>IF(BG_Reel!X183&lt;&gt;"",BG_Reel!X183,"")&amp;IF(E183="",""," ,")</f>
        <v/>
      </c>
      <c r="F182" s="142" t="str">
        <f>IF(BG_Reel!Y183&lt;&gt;"",BG_Reel!Y183,"")&amp;IF(F183="",""," ,")</f>
        <v/>
      </c>
      <c r="H182" s="84">
        <v>179</v>
      </c>
      <c r="I182" s="1" t="str">
        <f>IF(FG_Reel!J183&lt;&gt;"",FG_Reel!J183,"")&amp;IF(I183="",""," ,")</f>
        <v/>
      </c>
      <c r="J182" s="1" t="str">
        <f>IF(FG_Reel!K183&lt;&gt;"",FG_Reel!K183,"")&amp;IF(J183="",""," ,")</f>
        <v/>
      </c>
      <c r="K182" s="1" t="str">
        <f>IF(FG_Reel!L183&lt;&gt;"",FG_Reel!L183,"")&amp;IF(K183="",""," ,")</f>
        <v/>
      </c>
      <c r="L182" s="1" t="str">
        <f>IF(FG_Reel!M183&lt;&gt;"",FG_Reel!M183,"")&amp;IF(L183="",""," ,")</f>
        <v/>
      </c>
      <c r="M182" s="142" t="str">
        <f>IF(FG_Reel!N183&lt;&gt;"",FG_Reel!N183,"")&amp;IF(M183="",""," ,")</f>
        <v/>
      </c>
    </row>
    <row r="183" spans="1:13">
      <c r="A183" s="84">
        <v>180</v>
      </c>
      <c r="B183" s="1" t="str">
        <f>IF(BG_Reel!U184&lt;&gt;"",BG_Reel!U184,"")&amp;IF(B184="",""," ,")</f>
        <v/>
      </c>
      <c r="C183" s="1" t="str">
        <f>IF(BG_Reel!V184&lt;&gt;"",BG_Reel!V184,"")&amp;IF(C184="",""," ,")</f>
        <v/>
      </c>
      <c r="D183" s="1" t="str">
        <f>IF(BG_Reel!W184&lt;&gt;"",BG_Reel!W184,"")&amp;IF(D184="",""," ,")</f>
        <v/>
      </c>
      <c r="E183" s="1" t="str">
        <f>IF(BG_Reel!X184&lt;&gt;"",BG_Reel!X184,"")&amp;IF(E184="",""," ,")</f>
        <v/>
      </c>
      <c r="F183" s="142" t="str">
        <f>IF(BG_Reel!Y184&lt;&gt;"",BG_Reel!Y184,"")&amp;IF(F184="",""," ,")</f>
        <v/>
      </c>
      <c r="H183" s="84">
        <v>180</v>
      </c>
      <c r="I183" s="1" t="str">
        <f>IF(FG_Reel!J184&lt;&gt;"",FG_Reel!J184,"")&amp;IF(I184="",""," ,")</f>
        <v/>
      </c>
      <c r="J183" s="1" t="str">
        <f>IF(FG_Reel!K184&lt;&gt;"",FG_Reel!K184,"")&amp;IF(J184="",""," ,")</f>
        <v/>
      </c>
      <c r="K183" s="1" t="str">
        <f>IF(FG_Reel!L184&lt;&gt;"",FG_Reel!L184,"")&amp;IF(K184="",""," ,")</f>
        <v/>
      </c>
      <c r="L183" s="1" t="str">
        <f>IF(FG_Reel!M184&lt;&gt;"",FG_Reel!M184,"")&amp;IF(L184="",""," ,")</f>
        <v/>
      </c>
      <c r="M183" s="142" t="str">
        <f>IF(FG_Reel!N184&lt;&gt;"",FG_Reel!N184,"")&amp;IF(M184="",""," ,")</f>
        <v/>
      </c>
    </row>
    <row r="184" spans="1:13">
      <c r="A184" s="84">
        <v>181</v>
      </c>
      <c r="B184" s="1" t="str">
        <f>IF(BG_Reel!U185&lt;&gt;"",BG_Reel!U185,"")&amp;IF(B185="",""," ,")</f>
        <v/>
      </c>
      <c r="C184" s="1" t="str">
        <f>IF(BG_Reel!V185&lt;&gt;"",BG_Reel!V185,"")&amp;IF(C185="",""," ,")</f>
        <v/>
      </c>
      <c r="D184" s="1" t="str">
        <f>IF(BG_Reel!W185&lt;&gt;"",BG_Reel!W185,"")&amp;IF(D185="",""," ,")</f>
        <v/>
      </c>
      <c r="E184" s="1" t="str">
        <f>IF(BG_Reel!X185&lt;&gt;"",BG_Reel!X185,"")&amp;IF(E185="",""," ,")</f>
        <v/>
      </c>
      <c r="F184" s="142" t="str">
        <f>IF(BG_Reel!Y185&lt;&gt;"",BG_Reel!Y185,"")&amp;IF(F185="",""," ,")</f>
        <v/>
      </c>
      <c r="H184" s="84">
        <v>181</v>
      </c>
      <c r="I184" s="1" t="str">
        <f>IF(FG_Reel!J185&lt;&gt;"",FG_Reel!J185,"")&amp;IF(I185="",""," ,")</f>
        <v/>
      </c>
      <c r="J184" s="1" t="str">
        <f>IF(FG_Reel!K185&lt;&gt;"",FG_Reel!K185,"")&amp;IF(J185="",""," ,")</f>
        <v/>
      </c>
      <c r="K184" s="1" t="str">
        <f>IF(FG_Reel!L185&lt;&gt;"",FG_Reel!L185,"")&amp;IF(K185="",""," ,")</f>
        <v/>
      </c>
      <c r="L184" s="1" t="str">
        <f>IF(FG_Reel!M185&lt;&gt;"",FG_Reel!M185,"")&amp;IF(L185="",""," ,")</f>
        <v/>
      </c>
      <c r="M184" s="142" t="str">
        <f>IF(FG_Reel!N185&lt;&gt;"",FG_Reel!N185,"")&amp;IF(M185="",""," ,")</f>
        <v/>
      </c>
    </row>
    <row r="185" spans="1:13">
      <c r="A185" s="84">
        <v>182</v>
      </c>
      <c r="B185" s="1" t="str">
        <f>IF(BG_Reel!U186&lt;&gt;"",BG_Reel!U186,"")&amp;IF(B186="",""," ,")</f>
        <v/>
      </c>
      <c r="C185" s="1" t="str">
        <f>IF(BG_Reel!V186&lt;&gt;"",BG_Reel!V186,"")&amp;IF(C186="",""," ,")</f>
        <v/>
      </c>
      <c r="D185" s="1" t="str">
        <f>IF(BG_Reel!W186&lt;&gt;"",BG_Reel!W186,"")&amp;IF(D186="",""," ,")</f>
        <v/>
      </c>
      <c r="E185" s="1" t="str">
        <f>IF(BG_Reel!X186&lt;&gt;"",BG_Reel!X186,"")&amp;IF(E186="",""," ,")</f>
        <v/>
      </c>
      <c r="F185" s="142" t="str">
        <f>IF(BG_Reel!Y186&lt;&gt;"",BG_Reel!Y186,"")&amp;IF(F186="",""," ,")</f>
        <v/>
      </c>
      <c r="H185" s="84">
        <v>182</v>
      </c>
      <c r="I185" s="1" t="str">
        <f>IF(FG_Reel!J186&lt;&gt;"",FG_Reel!J186,"")&amp;IF(I186="",""," ,")</f>
        <v/>
      </c>
      <c r="J185" s="1" t="str">
        <f>IF(FG_Reel!K186&lt;&gt;"",FG_Reel!K186,"")&amp;IF(J186="",""," ,")</f>
        <v/>
      </c>
      <c r="K185" s="1" t="str">
        <f>IF(FG_Reel!L186&lt;&gt;"",FG_Reel!L186,"")&amp;IF(K186="",""," ,")</f>
        <v/>
      </c>
      <c r="L185" s="1" t="str">
        <f>IF(FG_Reel!M186&lt;&gt;"",FG_Reel!M186,"")&amp;IF(L186="",""," ,")</f>
        <v/>
      </c>
      <c r="M185" s="142" t="str">
        <f>IF(FG_Reel!N186&lt;&gt;"",FG_Reel!N186,"")&amp;IF(M186="",""," ,")</f>
        <v/>
      </c>
    </row>
    <row r="186" spans="1:13">
      <c r="A186" s="84">
        <v>183</v>
      </c>
      <c r="B186" s="1" t="str">
        <f>IF(BG_Reel!U187&lt;&gt;"",BG_Reel!U187,"")&amp;IF(B187="",""," ,")</f>
        <v/>
      </c>
      <c r="C186" s="1" t="str">
        <f>IF(BG_Reel!V187&lt;&gt;"",BG_Reel!V187,"")&amp;IF(C187="",""," ,")</f>
        <v/>
      </c>
      <c r="D186" s="1" t="str">
        <f>IF(BG_Reel!W187&lt;&gt;"",BG_Reel!W187,"")&amp;IF(D187="",""," ,")</f>
        <v/>
      </c>
      <c r="E186" s="1" t="str">
        <f>IF(BG_Reel!X187&lt;&gt;"",BG_Reel!X187,"")&amp;IF(E187="",""," ,")</f>
        <v/>
      </c>
      <c r="F186" s="142" t="str">
        <f>IF(BG_Reel!Y187&lt;&gt;"",BG_Reel!Y187,"")&amp;IF(F187="",""," ,")</f>
        <v/>
      </c>
      <c r="H186" s="84">
        <v>183</v>
      </c>
      <c r="I186" s="1" t="str">
        <f>IF(FG_Reel!J187&lt;&gt;"",FG_Reel!J187,"")&amp;IF(I187="",""," ,")</f>
        <v/>
      </c>
      <c r="J186" s="1" t="str">
        <f>IF(FG_Reel!K187&lt;&gt;"",FG_Reel!K187,"")&amp;IF(J187="",""," ,")</f>
        <v/>
      </c>
      <c r="K186" s="1" t="str">
        <f>IF(FG_Reel!L187&lt;&gt;"",FG_Reel!L187,"")&amp;IF(K187="",""," ,")</f>
        <v/>
      </c>
      <c r="L186" s="1" t="str">
        <f>IF(FG_Reel!M187&lt;&gt;"",FG_Reel!M187,"")&amp;IF(L187="",""," ,")</f>
        <v/>
      </c>
      <c r="M186" s="142" t="str">
        <f>IF(FG_Reel!N187&lt;&gt;"",FG_Reel!N187,"")&amp;IF(M187="",""," ,")</f>
        <v/>
      </c>
    </row>
    <row r="187" spans="1:13">
      <c r="A187" s="84">
        <v>184</v>
      </c>
      <c r="B187" s="1" t="str">
        <f>IF(BG_Reel!U188&lt;&gt;"",BG_Reel!U188,"")&amp;IF(B188="",""," ,")</f>
        <v/>
      </c>
      <c r="C187" s="1" t="str">
        <f>IF(BG_Reel!V188&lt;&gt;"",BG_Reel!V188,"")&amp;IF(C188="",""," ,")</f>
        <v/>
      </c>
      <c r="D187" s="1" t="str">
        <f>IF(BG_Reel!W188&lt;&gt;"",BG_Reel!W188,"")&amp;IF(D188="",""," ,")</f>
        <v/>
      </c>
      <c r="E187" s="1" t="str">
        <f>IF(BG_Reel!X188&lt;&gt;"",BG_Reel!X188,"")&amp;IF(E188="",""," ,")</f>
        <v/>
      </c>
      <c r="F187" s="142" t="str">
        <f>IF(BG_Reel!Y188&lt;&gt;"",BG_Reel!Y188,"")&amp;IF(F188="",""," ,")</f>
        <v/>
      </c>
      <c r="H187" s="84">
        <v>184</v>
      </c>
      <c r="I187" s="1" t="str">
        <f>IF(FG_Reel!J188&lt;&gt;"",FG_Reel!J188,"")&amp;IF(I188="",""," ,")</f>
        <v/>
      </c>
      <c r="J187" s="1" t="str">
        <f>IF(FG_Reel!K188&lt;&gt;"",FG_Reel!K188,"")&amp;IF(J188="",""," ,")</f>
        <v/>
      </c>
      <c r="K187" s="1" t="str">
        <f>IF(FG_Reel!L188&lt;&gt;"",FG_Reel!L188,"")&amp;IF(K188="",""," ,")</f>
        <v/>
      </c>
      <c r="L187" s="1" t="str">
        <f>IF(FG_Reel!M188&lt;&gt;"",FG_Reel!M188,"")&amp;IF(L188="",""," ,")</f>
        <v/>
      </c>
      <c r="M187" s="142" t="str">
        <f>IF(FG_Reel!N188&lt;&gt;"",FG_Reel!N188,"")&amp;IF(M188="",""," ,")</f>
        <v/>
      </c>
    </row>
    <row r="188" spans="1:13">
      <c r="A188" s="84">
        <v>185</v>
      </c>
      <c r="B188" s="1" t="str">
        <f>IF(BG_Reel!U189&lt;&gt;"",BG_Reel!U189,"")&amp;IF(B189="",""," ,")</f>
        <v/>
      </c>
      <c r="C188" s="1" t="str">
        <f>IF(BG_Reel!V189&lt;&gt;"",BG_Reel!V189,"")&amp;IF(C189="",""," ,")</f>
        <v/>
      </c>
      <c r="D188" s="1" t="str">
        <f>IF(BG_Reel!W189&lt;&gt;"",BG_Reel!W189,"")&amp;IF(D189="",""," ,")</f>
        <v/>
      </c>
      <c r="E188" s="1" t="str">
        <f>IF(BG_Reel!X189&lt;&gt;"",BG_Reel!X189,"")&amp;IF(E189="",""," ,")</f>
        <v/>
      </c>
      <c r="F188" s="142" t="str">
        <f>IF(BG_Reel!Y189&lt;&gt;"",BG_Reel!Y189,"")&amp;IF(F189="",""," ,")</f>
        <v/>
      </c>
      <c r="H188" s="84">
        <v>185</v>
      </c>
      <c r="I188" s="1" t="str">
        <f>IF(FG_Reel!J189&lt;&gt;"",FG_Reel!J189,"")&amp;IF(I189="",""," ,")</f>
        <v/>
      </c>
      <c r="J188" s="1" t="str">
        <f>IF(FG_Reel!K189&lt;&gt;"",FG_Reel!K189,"")&amp;IF(J189="",""," ,")</f>
        <v/>
      </c>
      <c r="K188" s="1" t="str">
        <f>IF(FG_Reel!L189&lt;&gt;"",FG_Reel!L189,"")&amp;IF(K189="",""," ,")</f>
        <v/>
      </c>
      <c r="L188" s="1" t="str">
        <f>IF(FG_Reel!M189&lt;&gt;"",FG_Reel!M189,"")&amp;IF(L189="",""," ,")</f>
        <v/>
      </c>
      <c r="M188" s="142" t="str">
        <f>IF(FG_Reel!N189&lt;&gt;"",FG_Reel!N189,"")&amp;IF(M189="",""," ,")</f>
        <v/>
      </c>
    </row>
    <row r="189" spans="1:13">
      <c r="A189" s="84">
        <v>186</v>
      </c>
      <c r="B189" s="1" t="str">
        <f>IF(BG_Reel!U190&lt;&gt;"",BG_Reel!U190,"")&amp;IF(B190="",""," ,")</f>
        <v/>
      </c>
      <c r="C189" s="1" t="str">
        <f>IF(BG_Reel!V190&lt;&gt;"",BG_Reel!V190,"")&amp;IF(C190="",""," ,")</f>
        <v/>
      </c>
      <c r="D189" s="1" t="str">
        <f>IF(BG_Reel!W190&lt;&gt;"",BG_Reel!W190,"")&amp;IF(D190="",""," ,")</f>
        <v/>
      </c>
      <c r="E189" s="1" t="str">
        <f>IF(BG_Reel!X190&lt;&gt;"",BG_Reel!X190,"")&amp;IF(E190="",""," ,")</f>
        <v/>
      </c>
      <c r="F189" s="142" t="str">
        <f>IF(BG_Reel!Y190&lt;&gt;"",BG_Reel!Y190,"")&amp;IF(F190="",""," ,")</f>
        <v/>
      </c>
      <c r="H189" s="84">
        <v>186</v>
      </c>
      <c r="I189" s="1" t="str">
        <f>IF(FG_Reel!J190&lt;&gt;"",FG_Reel!J190,"")&amp;IF(I190="",""," ,")</f>
        <v/>
      </c>
      <c r="J189" s="1" t="str">
        <f>IF(FG_Reel!K190&lt;&gt;"",FG_Reel!K190,"")&amp;IF(J190="",""," ,")</f>
        <v/>
      </c>
      <c r="K189" s="1" t="str">
        <f>IF(FG_Reel!L190&lt;&gt;"",FG_Reel!L190,"")&amp;IF(K190="",""," ,")</f>
        <v/>
      </c>
      <c r="L189" s="1" t="str">
        <f>IF(FG_Reel!M190&lt;&gt;"",FG_Reel!M190,"")&amp;IF(L190="",""," ,")</f>
        <v/>
      </c>
      <c r="M189" s="142" t="str">
        <f>IF(FG_Reel!N190&lt;&gt;"",FG_Reel!N190,"")&amp;IF(M190="",""," ,")</f>
        <v/>
      </c>
    </row>
    <row r="190" spans="1:13">
      <c r="A190" s="84">
        <v>187</v>
      </c>
      <c r="B190" s="1" t="str">
        <f>IF(BG_Reel!U191&lt;&gt;"",BG_Reel!U191,"")&amp;IF(B191="",""," ,")</f>
        <v/>
      </c>
      <c r="C190" s="1" t="str">
        <f>IF(BG_Reel!V191&lt;&gt;"",BG_Reel!V191,"")&amp;IF(C191="",""," ,")</f>
        <v/>
      </c>
      <c r="D190" s="1" t="str">
        <f>IF(BG_Reel!W191&lt;&gt;"",BG_Reel!W191,"")&amp;IF(D191="",""," ,")</f>
        <v/>
      </c>
      <c r="E190" s="1" t="str">
        <f>IF(BG_Reel!X191&lt;&gt;"",BG_Reel!X191,"")&amp;IF(E191="",""," ,")</f>
        <v/>
      </c>
      <c r="F190" s="142" t="str">
        <f>IF(BG_Reel!Y191&lt;&gt;"",BG_Reel!Y191,"")&amp;IF(F191="",""," ,")</f>
        <v/>
      </c>
      <c r="H190" s="84">
        <v>187</v>
      </c>
      <c r="I190" s="1" t="str">
        <f>IF(FG_Reel!J191&lt;&gt;"",FG_Reel!J191,"")&amp;IF(I191="",""," ,")</f>
        <v/>
      </c>
      <c r="J190" s="1" t="str">
        <f>IF(FG_Reel!K191&lt;&gt;"",FG_Reel!K191,"")&amp;IF(J191="",""," ,")</f>
        <v/>
      </c>
      <c r="K190" s="1" t="str">
        <f>IF(FG_Reel!L191&lt;&gt;"",FG_Reel!L191,"")&amp;IF(K191="",""," ,")</f>
        <v/>
      </c>
      <c r="L190" s="1" t="str">
        <f>IF(FG_Reel!M191&lt;&gt;"",FG_Reel!M191,"")&amp;IF(L191="",""," ,")</f>
        <v/>
      </c>
      <c r="M190" s="142" t="str">
        <f>IF(FG_Reel!N191&lt;&gt;"",FG_Reel!N191,"")&amp;IF(M191="",""," ,")</f>
        <v/>
      </c>
    </row>
    <row r="191" spans="1:13">
      <c r="A191" s="84">
        <v>188</v>
      </c>
      <c r="B191" s="1" t="str">
        <f>IF(BG_Reel!U192&lt;&gt;"",BG_Reel!U192,"")&amp;IF(B192="",""," ,")</f>
        <v/>
      </c>
      <c r="C191" s="1" t="str">
        <f>IF(BG_Reel!V192&lt;&gt;"",BG_Reel!V192,"")&amp;IF(C192="",""," ,")</f>
        <v/>
      </c>
      <c r="D191" s="1" t="str">
        <f>IF(BG_Reel!W192&lt;&gt;"",BG_Reel!W192,"")&amp;IF(D192="",""," ,")</f>
        <v/>
      </c>
      <c r="E191" s="1" t="str">
        <f>IF(BG_Reel!X192&lt;&gt;"",BG_Reel!X192,"")&amp;IF(E192="",""," ,")</f>
        <v/>
      </c>
      <c r="F191" s="142" t="str">
        <f>IF(BG_Reel!Y192&lt;&gt;"",BG_Reel!Y192,"")&amp;IF(F192="",""," ,")</f>
        <v/>
      </c>
      <c r="H191" s="84">
        <v>188</v>
      </c>
      <c r="I191" s="1" t="str">
        <f>IF(FG_Reel!J192&lt;&gt;"",FG_Reel!J192,"")&amp;IF(I192="",""," ,")</f>
        <v/>
      </c>
      <c r="J191" s="1" t="str">
        <f>IF(FG_Reel!K192&lt;&gt;"",FG_Reel!K192,"")&amp;IF(J192="",""," ,")</f>
        <v/>
      </c>
      <c r="K191" s="1" t="str">
        <f>IF(FG_Reel!L192&lt;&gt;"",FG_Reel!L192,"")&amp;IF(K192="",""," ,")</f>
        <v/>
      </c>
      <c r="L191" s="1" t="str">
        <f>IF(FG_Reel!M192&lt;&gt;"",FG_Reel!M192,"")&amp;IF(L192="",""," ,")</f>
        <v/>
      </c>
      <c r="M191" s="142" t="str">
        <f>IF(FG_Reel!N192&lt;&gt;"",FG_Reel!N192,"")&amp;IF(M192="",""," ,")</f>
        <v/>
      </c>
    </row>
    <row r="192" spans="1:13">
      <c r="A192" s="84">
        <v>189</v>
      </c>
      <c r="B192" s="1" t="str">
        <f>IF(BG_Reel!U193&lt;&gt;"",BG_Reel!U193,"")&amp;IF(B193="",""," ,")</f>
        <v/>
      </c>
      <c r="C192" s="1" t="str">
        <f>IF(BG_Reel!V193&lt;&gt;"",BG_Reel!V193,"")&amp;IF(C193="",""," ,")</f>
        <v/>
      </c>
      <c r="D192" s="1" t="str">
        <f>IF(BG_Reel!W193&lt;&gt;"",BG_Reel!W193,"")&amp;IF(D193="",""," ,")</f>
        <v/>
      </c>
      <c r="E192" s="1" t="str">
        <f>IF(BG_Reel!X193&lt;&gt;"",BG_Reel!X193,"")&amp;IF(E193="",""," ,")</f>
        <v/>
      </c>
      <c r="F192" s="142" t="str">
        <f>IF(BG_Reel!Y193&lt;&gt;"",BG_Reel!Y193,"")&amp;IF(F193="",""," ,")</f>
        <v/>
      </c>
      <c r="H192" s="84">
        <v>189</v>
      </c>
      <c r="I192" s="1" t="str">
        <f>IF(FG_Reel!J193&lt;&gt;"",FG_Reel!J193,"")&amp;IF(I193="",""," ,")</f>
        <v/>
      </c>
      <c r="J192" s="1" t="str">
        <f>IF(FG_Reel!K193&lt;&gt;"",FG_Reel!K193,"")&amp;IF(J193="",""," ,")</f>
        <v/>
      </c>
      <c r="K192" s="1" t="str">
        <f>IF(FG_Reel!L193&lt;&gt;"",FG_Reel!L193,"")&amp;IF(K193="",""," ,")</f>
        <v/>
      </c>
      <c r="L192" s="1" t="str">
        <f>IF(FG_Reel!M193&lt;&gt;"",FG_Reel!M193,"")&amp;IF(L193="",""," ,")</f>
        <v/>
      </c>
      <c r="M192" s="142" t="str">
        <f>IF(FG_Reel!N193&lt;&gt;"",FG_Reel!N193,"")&amp;IF(M193="",""," ,")</f>
        <v/>
      </c>
    </row>
    <row r="193" spans="1:13">
      <c r="A193" s="84">
        <v>190</v>
      </c>
      <c r="B193" s="1" t="str">
        <f>IF(BG_Reel!U194&lt;&gt;"",BG_Reel!U194,"")&amp;IF(B194="",""," ,")</f>
        <v/>
      </c>
      <c r="C193" s="1" t="str">
        <f>IF(BG_Reel!V194&lt;&gt;"",BG_Reel!V194,"")&amp;IF(C194="",""," ,")</f>
        <v/>
      </c>
      <c r="D193" s="1" t="str">
        <f>IF(BG_Reel!W194&lt;&gt;"",BG_Reel!W194,"")&amp;IF(D194="",""," ,")</f>
        <v/>
      </c>
      <c r="E193" s="1" t="str">
        <f>IF(BG_Reel!X194&lt;&gt;"",BG_Reel!X194,"")&amp;IF(E194="",""," ,")</f>
        <v/>
      </c>
      <c r="F193" s="142" t="str">
        <f>IF(BG_Reel!Y194&lt;&gt;"",BG_Reel!Y194,"")&amp;IF(F194="",""," ,")</f>
        <v/>
      </c>
      <c r="H193" s="84">
        <v>190</v>
      </c>
      <c r="I193" s="1" t="str">
        <f>IF(FG_Reel!J194&lt;&gt;"",FG_Reel!J194,"")&amp;IF(I194="",""," ,")</f>
        <v/>
      </c>
      <c r="J193" s="1" t="str">
        <f>IF(FG_Reel!K194&lt;&gt;"",FG_Reel!K194,"")&amp;IF(J194="",""," ,")</f>
        <v/>
      </c>
      <c r="K193" s="1" t="str">
        <f>IF(FG_Reel!L194&lt;&gt;"",FG_Reel!L194,"")&amp;IF(K194="",""," ,")</f>
        <v/>
      </c>
      <c r="L193" s="1" t="str">
        <f>IF(FG_Reel!M194&lt;&gt;"",FG_Reel!M194,"")&amp;IF(L194="",""," ,")</f>
        <v/>
      </c>
      <c r="M193" s="142" t="str">
        <f>IF(FG_Reel!N194&lt;&gt;"",FG_Reel!N194,"")&amp;IF(M194="",""," ,")</f>
        <v/>
      </c>
    </row>
    <row r="194" spans="1:13">
      <c r="A194" s="84">
        <v>191</v>
      </c>
      <c r="B194" s="1" t="str">
        <f>IF(BG_Reel!U195&lt;&gt;"",BG_Reel!U195,"")&amp;IF(B195="",""," ,")</f>
        <v/>
      </c>
      <c r="C194" s="1" t="str">
        <f>IF(BG_Reel!V195&lt;&gt;"",BG_Reel!V195,"")&amp;IF(C195="",""," ,")</f>
        <v/>
      </c>
      <c r="D194" s="1" t="str">
        <f>IF(BG_Reel!W195&lt;&gt;"",BG_Reel!W195,"")&amp;IF(D195="",""," ,")</f>
        <v/>
      </c>
      <c r="E194" s="1" t="str">
        <f>IF(BG_Reel!X195&lt;&gt;"",BG_Reel!X195,"")&amp;IF(E195="",""," ,")</f>
        <v/>
      </c>
      <c r="F194" s="142" t="str">
        <f>IF(BG_Reel!Y195&lt;&gt;"",BG_Reel!Y195,"")&amp;IF(F195="",""," ,")</f>
        <v/>
      </c>
      <c r="H194" s="84">
        <v>191</v>
      </c>
      <c r="I194" s="1" t="str">
        <f>IF(FG_Reel!J195&lt;&gt;"",FG_Reel!J195,"")&amp;IF(I195="",""," ,")</f>
        <v/>
      </c>
      <c r="J194" s="1" t="str">
        <f>IF(FG_Reel!K195&lt;&gt;"",FG_Reel!K195,"")&amp;IF(J195="",""," ,")</f>
        <v/>
      </c>
      <c r="K194" s="1" t="str">
        <f>IF(FG_Reel!L195&lt;&gt;"",FG_Reel!L195,"")&amp;IF(K195="",""," ,")</f>
        <v/>
      </c>
      <c r="L194" s="1" t="str">
        <f>IF(FG_Reel!M195&lt;&gt;"",FG_Reel!M195,"")&amp;IF(L195="",""," ,")</f>
        <v/>
      </c>
      <c r="M194" s="142" t="str">
        <f>IF(FG_Reel!N195&lt;&gt;"",FG_Reel!N195,"")&amp;IF(M195="",""," ,")</f>
        <v/>
      </c>
    </row>
    <row r="195" spans="1:13">
      <c r="A195" s="84">
        <v>192</v>
      </c>
      <c r="B195" s="1" t="str">
        <f>IF(BG_Reel!U196&lt;&gt;"",BG_Reel!U196,"")&amp;IF(B196="",""," ,")</f>
        <v/>
      </c>
      <c r="C195" s="1" t="str">
        <f>IF(BG_Reel!V196&lt;&gt;"",BG_Reel!V196,"")&amp;IF(C196="",""," ,")</f>
        <v/>
      </c>
      <c r="D195" s="1" t="str">
        <f>IF(BG_Reel!W196&lt;&gt;"",BG_Reel!W196,"")&amp;IF(D196="",""," ,")</f>
        <v/>
      </c>
      <c r="E195" s="1" t="str">
        <f>IF(BG_Reel!X196&lt;&gt;"",BG_Reel!X196,"")&amp;IF(E196="",""," ,")</f>
        <v/>
      </c>
      <c r="F195" s="142" t="str">
        <f>IF(BG_Reel!Y196&lt;&gt;"",BG_Reel!Y196,"")&amp;IF(F196="",""," ,")</f>
        <v/>
      </c>
      <c r="H195" s="84">
        <v>192</v>
      </c>
      <c r="I195" s="1" t="str">
        <f>IF(FG_Reel!J196&lt;&gt;"",FG_Reel!J196,"")&amp;IF(I196="",""," ,")</f>
        <v/>
      </c>
      <c r="J195" s="1" t="str">
        <f>IF(FG_Reel!K196&lt;&gt;"",FG_Reel!K196,"")&amp;IF(J196="",""," ,")</f>
        <v/>
      </c>
      <c r="K195" s="1" t="str">
        <f>IF(FG_Reel!L196&lt;&gt;"",FG_Reel!L196,"")&amp;IF(K196="",""," ,")</f>
        <v/>
      </c>
      <c r="L195" s="1" t="str">
        <f>IF(FG_Reel!M196&lt;&gt;"",FG_Reel!M196,"")&amp;IF(L196="",""," ,")</f>
        <v/>
      </c>
      <c r="M195" s="142" t="str">
        <f>IF(FG_Reel!N196&lt;&gt;"",FG_Reel!N196,"")&amp;IF(M196="",""," ,")</f>
        <v/>
      </c>
    </row>
    <row r="196" spans="1:13">
      <c r="A196" s="84">
        <v>193</v>
      </c>
      <c r="B196" s="1" t="str">
        <f>IF(BG_Reel!U197&lt;&gt;"",BG_Reel!U197,"")&amp;IF(B197="",""," ,")</f>
        <v/>
      </c>
      <c r="C196" s="1" t="str">
        <f>IF(BG_Reel!V197&lt;&gt;"",BG_Reel!V197,"")&amp;IF(C197="",""," ,")</f>
        <v/>
      </c>
      <c r="D196" s="1" t="str">
        <f>IF(BG_Reel!W197&lt;&gt;"",BG_Reel!W197,"")&amp;IF(D197="",""," ,")</f>
        <v/>
      </c>
      <c r="E196" s="1" t="str">
        <f>IF(BG_Reel!X197&lt;&gt;"",BG_Reel!X197,"")&amp;IF(E197="",""," ,")</f>
        <v/>
      </c>
      <c r="F196" s="142" t="str">
        <f>IF(BG_Reel!Y197&lt;&gt;"",BG_Reel!Y197,"")&amp;IF(F197="",""," ,")</f>
        <v/>
      </c>
      <c r="H196" s="84">
        <v>193</v>
      </c>
      <c r="I196" s="1" t="str">
        <f>IF(FG_Reel!J197&lt;&gt;"",FG_Reel!J197,"")&amp;IF(I197="",""," ,")</f>
        <v/>
      </c>
      <c r="J196" s="1" t="str">
        <f>IF(FG_Reel!K197&lt;&gt;"",FG_Reel!K197,"")&amp;IF(J197="",""," ,")</f>
        <v/>
      </c>
      <c r="K196" s="1" t="str">
        <f>IF(FG_Reel!L197&lt;&gt;"",FG_Reel!L197,"")&amp;IF(K197="",""," ,")</f>
        <v/>
      </c>
      <c r="L196" s="1" t="str">
        <f>IF(FG_Reel!M197&lt;&gt;"",FG_Reel!M197,"")&amp;IF(L197="",""," ,")</f>
        <v/>
      </c>
      <c r="M196" s="142" t="str">
        <f>IF(FG_Reel!N197&lt;&gt;"",FG_Reel!N197,"")&amp;IF(M197="",""," ,")</f>
        <v/>
      </c>
    </row>
    <row r="197" spans="1:13">
      <c r="A197" s="84">
        <v>194</v>
      </c>
      <c r="B197" s="1" t="str">
        <f>IF(BG_Reel!U198&lt;&gt;"",BG_Reel!U198,"")&amp;IF(B198="",""," ,")</f>
        <v/>
      </c>
      <c r="C197" s="1" t="str">
        <f>IF(BG_Reel!V198&lt;&gt;"",BG_Reel!V198,"")&amp;IF(C198="",""," ,")</f>
        <v/>
      </c>
      <c r="D197" s="1" t="str">
        <f>IF(BG_Reel!W198&lt;&gt;"",BG_Reel!W198,"")&amp;IF(D198="",""," ,")</f>
        <v/>
      </c>
      <c r="E197" s="1" t="str">
        <f>IF(BG_Reel!X198&lt;&gt;"",BG_Reel!X198,"")&amp;IF(E198="",""," ,")</f>
        <v/>
      </c>
      <c r="F197" s="142" t="str">
        <f>IF(BG_Reel!Y198&lt;&gt;"",BG_Reel!Y198,"")&amp;IF(F198="",""," ,")</f>
        <v/>
      </c>
      <c r="H197" s="84">
        <v>194</v>
      </c>
      <c r="I197" s="1" t="str">
        <f>IF(FG_Reel!J198&lt;&gt;"",FG_Reel!J198,"")&amp;IF(I198="",""," ,")</f>
        <v/>
      </c>
      <c r="J197" s="1" t="str">
        <f>IF(FG_Reel!K198&lt;&gt;"",FG_Reel!K198,"")&amp;IF(J198="",""," ,")</f>
        <v/>
      </c>
      <c r="K197" s="1" t="str">
        <f>IF(FG_Reel!L198&lt;&gt;"",FG_Reel!L198,"")&amp;IF(K198="",""," ,")</f>
        <v/>
      </c>
      <c r="L197" s="1" t="str">
        <f>IF(FG_Reel!M198&lt;&gt;"",FG_Reel!M198,"")&amp;IF(L198="",""," ,")</f>
        <v/>
      </c>
      <c r="M197" s="142" t="str">
        <f>IF(FG_Reel!N198&lt;&gt;"",FG_Reel!N198,"")&amp;IF(M198="",""," ,")</f>
        <v/>
      </c>
    </row>
    <row r="198" spans="1:13">
      <c r="A198" s="84">
        <v>195</v>
      </c>
      <c r="B198" s="1" t="str">
        <f>IF(BG_Reel!U199&lt;&gt;"",BG_Reel!U199,"")&amp;IF(B199="",""," ,")</f>
        <v/>
      </c>
      <c r="C198" s="1" t="str">
        <f>IF(BG_Reel!V199&lt;&gt;"",BG_Reel!V199,"")&amp;IF(C199="",""," ,")</f>
        <v/>
      </c>
      <c r="D198" s="1" t="str">
        <f>IF(BG_Reel!W199&lt;&gt;"",BG_Reel!W199,"")&amp;IF(D199="",""," ,")</f>
        <v/>
      </c>
      <c r="E198" s="1" t="str">
        <f>IF(BG_Reel!X199&lt;&gt;"",BG_Reel!X199,"")&amp;IF(E199="",""," ,")</f>
        <v/>
      </c>
      <c r="F198" s="142" t="str">
        <f>IF(BG_Reel!Y199&lt;&gt;"",BG_Reel!Y199,"")&amp;IF(F199="",""," ,")</f>
        <v/>
      </c>
      <c r="H198" s="84">
        <v>195</v>
      </c>
      <c r="I198" s="1" t="str">
        <f>IF(FG_Reel!J199&lt;&gt;"",FG_Reel!J199,"")&amp;IF(I199="",""," ,")</f>
        <v/>
      </c>
      <c r="J198" s="1" t="str">
        <f>IF(FG_Reel!K199&lt;&gt;"",FG_Reel!K199,"")&amp;IF(J199="",""," ,")</f>
        <v/>
      </c>
      <c r="K198" s="1" t="str">
        <f>IF(FG_Reel!L199&lt;&gt;"",FG_Reel!L199,"")&amp;IF(K199="",""," ,")</f>
        <v/>
      </c>
      <c r="L198" s="1" t="str">
        <f>IF(FG_Reel!M199&lt;&gt;"",FG_Reel!M199,"")&amp;IF(L199="",""," ,")</f>
        <v/>
      </c>
      <c r="M198" s="142" t="str">
        <f>IF(FG_Reel!N199&lt;&gt;"",FG_Reel!N199,"")&amp;IF(M199="",""," ,")</f>
        <v/>
      </c>
    </row>
    <row r="199" spans="1:13">
      <c r="A199" s="84">
        <v>196</v>
      </c>
      <c r="B199" s="1" t="str">
        <f>IF(BG_Reel!U200&lt;&gt;"",BG_Reel!U200,"")&amp;IF(B200="",""," ,")</f>
        <v/>
      </c>
      <c r="C199" s="1" t="str">
        <f>IF(BG_Reel!V200&lt;&gt;"",BG_Reel!V200,"")&amp;IF(C200="",""," ,")</f>
        <v/>
      </c>
      <c r="D199" s="1" t="str">
        <f>IF(BG_Reel!W200&lt;&gt;"",BG_Reel!W200,"")&amp;IF(D200="",""," ,")</f>
        <v/>
      </c>
      <c r="E199" s="1" t="str">
        <f>IF(BG_Reel!X200&lt;&gt;"",BG_Reel!X200,"")&amp;IF(E200="",""," ,")</f>
        <v/>
      </c>
      <c r="F199" s="142" t="str">
        <f>IF(BG_Reel!Y200&lt;&gt;"",BG_Reel!Y200,"")&amp;IF(F200="",""," ,")</f>
        <v/>
      </c>
      <c r="H199" s="84">
        <v>196</v>
      </c>
      <c r="I199" s="1" t="str">
        <f>IF(FG_Reel!J200&lt;&gt;"",FG_Reel!J200,"")&amp;IF(I200="",""," ,")</f>
        <v/>
      </c>
      <c r="J199" s="1" t="str">
        <f>IF(FG_Reel!K200&lt;&gt;"",FG_Reel!K200,"")&amp;IF(J200="",""," ,")</f>
        <v/>
      </c>
      <c r="K199" s="1" t="str">
        <f>IF(FG_Reel!L200&lt;&gt;"",FG_Reel!L200,"")&amp;IF(K200="",""," ,")</f>
        <v/>
      </c>
      <c r="L199" s="1" t="str">
        <f>IF(FG_Reel!M200&lt;&gt;"",FG_Reel!M200,"")&amp;IF(L200="",""," ,")</f>
        <v/>
      </c>
      <c r="M199" s="142" t="str">
        <f>IF(FG_Reel!N200&lt;&gt;"",FG_Reel!N200,"")&amp;IF(M200="",""," ,")</f>
        <v/>
      </c>
    </row>
    <row r="200" spans="1:13">
      <c r="A200" s="84">
        <v>197</v>
      </c>
      <c r="B200" s="1" t="str">
        <f>IF(BG_Reel!U201&lt;&gt;"",BG_Reel!U201,"")&amp;IF(B201="",""," ,")</f>
        <v/>
      </c>
      <c r="C200" s="1" t="str">
        <f>IF(BG_Reel!V201&lt;&gt;"",BG_Reel!V201,"")&amp;IF(C201="",""," ,")</f>
        <v/>
      </c>
      <c r="D200" s="1" t="str">
        <f>IF(BG_Reel!W201&lt;&gt;"",BG_Reel!W201,"")&amp;IF(D201="",""," ,")</f>
        <v/>
      </c>
      <c r="E200" s="1" t="str">
        <f>IF(BG_Reel!X201&lt;&gt;"",BG_Reel!X201,"")&amp;IF(E201="",""," ,")</f>
        <v/>
      </c>
      <c r="F200" s="142" t="str">
        <f>IF(BG_Reel!Y201&lt;&gt;"",BG_Reel!Y201,"")&amp;IF(F201="",""," ,")</f>
        <v/>
      </c>
      <c r="H200" s="84">
        <v>197</v>
      </c>
      <c r="I200" s="1" t="str">
        <f>IF(FG_Reel!J201&lt;&gt;"",FG_Reel!J201,"")&amp;IF(I201="",""," ,")</f>
        <v/>
      </c>
      <c r="J200" s="1" t="str">
        <f>IF(FG_Reel!K201&lt;&gt;"",FG_Reel!K201,"")&amp;IF(J201="",""," ,")</f>
        <v/>
      </c>
      <c r="K200" s="1" t="str">
        <f>IF(FG_Reel!L201&lt;&gt;"",FG_Reel!L201,"")&amp;IF(K201="",""," ,")</f>
        <v/>
      </c>
      <c r="L200" s="1" t="str">
        <f>IF(FG_Reel!M201&lt;&gt;"",FG_Reel!M201,"")&amp;IF(L201="",""," ,")</f>
        <v/>
      </c>
      <c r="M200" s="142" t="str">
        <f>IF(FG_Reel!N201&lt;&gt;"",FG_Reel!N201,"")&amp;IF(M201="",""," ,")</f>
        <v/>
      </c>
    </row>
    <row r="201" spans="1:13">
      <c r="A201" s="84">
        <v>198</v>
      </c>
      <c r="B201" s="1" t="str">
        <f>IF(BG_Reel!U202&lt;&gt;"",BG_Reel!U202,"")&amp;IF(B202="",""," ,")</f>
        <v/>
      </c>
      <c r="C201" s="1" t="str">
        <f>IF(BG_Reel!V202&lt;&gt;"",BG_Reel!V202,"")&amp;IF(C202="",""," ,")</f>
        <v/>
      </c>
      <c r="D201" s="1" t="str">
        <f>IF(BG_Reel!W202&lt;&gt;"",BG_Reel!W202,"")&amp;IF(D202="",""," ,")</f>
        <v/>
      </c>
      <c r="E201" s="1" t="str">
        <f>IF(BG_Reel!X202&lt;&gt;"",BG_Reel!X202,"")&amp;IF(E202="",""," ,")</f>
        <v/>
      </c>
      <c r="F201" s="142" t="str">
        <f>IF(BG_Reel!Y202&lt;&gt;"",BG_Reel!Y202,"")&amp;IF(F202="",""," ,")</f>
        <v/>
      </c>
      <c r="H201" s="84">
        <v>198</v>
      </c>
      <c r="I201" s="1" t="str">
        <f>IF(FG_Reel!J202&lt;&gt;"",FG_Reel!J202,"")&amp;IF(I202="",""," ,")</f>
        <v/>
      </c>
      <c r="J201" s="1" t="str">
        <f>IF(FG_Reel!K202&lt;&gt;"",FG_Reel!K202,"")&amp;IF(J202="",""," ,")</f>
        <v/>
      </c>
      <c r="K201" s="1" t="str">
        <f>IF(FG_Reel!L202&lt;&gt;"",FG_Reel!L202,"")&amp;IF(K202="",""," ,")</f>
        <v/>
      </c>
      <c r="L201" s="1" t="str">
        <f>IF(FG_Reel!M202&lt;&gt;"",FG_Reel!M202,"")&amp;IF(L202="",""," ,")</f>
        <v/>
      </c>
      <c r="M201" s="142" t="str">
        <f>IF(FG_Reel!N202&lt;&gt;"",FG_Reel!N202,"")&amp;IF(M202="",""," ,")</f>
        <v/>
      </c>
    </row>
    <row r="202" spans="1:13">
      <c r="A202" s="84">
        <v>199</v>
      </c>
      <c r="B202" s="1" t="str">
        <f>IF(BG_Reel!U203&lt;&gt;"",BG_Reel!U203,"")&amp;IF(B203="",""," ,")</f>
        <v/>
      </c>
      <c r="C202" s="1" t="str">
        <f>IF(BG_Reel!V203&lt;&gt;"",BG_Reel!V203,"")&amp;IF(C203="",""," ,")</f>
        <v/>
      </c>
      <c r="D202" s="1" t="str">
        <f>IF(BG_Reel!W203&lt;&gt;"",BG_Reel!W203,"")&amp;IF(D203="",""," ,")</f>
        <v/>
      </c>
      <c r="E202" s="1" t="str">
        <f>IF(BG_Reel!X203&lt;&gt;"",BG_Reel!X203,"")&amp;IF(E203="",""," ,")</f>
        <v/>
      </c>
      <c r="F202" s="142" t="str">
        <f>IF(BG_Reel!Y203&lt;&gt;"",BG_Reel!Y203,"")&amp;IF(F203="",""," ,")</f>
        <v/>
      </c>
      <c r="H202" s="84">
        <v>199</v>
      </c>
      <c r="I202" s="1" t="str">
        <f>IF(FG_Reel!J203&lt;&gt;"",FG_Reel!J203,"")&amp;IF(I203="",""," ,")</f>
        <v/>
      </c>
      <c r="J202" s="1" t="str">
        <f>IF(FG_Reel!K203&lt;&gt;"",FG_Reel!K203,"")&amp;IF(J203="",""," ,")</f>
        <v/>
      </c>
      <c r="K202" s="1" t="str">
        <f>IF(FG_Reel!L203&lt;&gt;"",FG_Reel!L203,"")&amp;IF(K203="",""," ,")</f>
        <v/>
      </c>
      <c r="L202" s="1" t="str">
        <f>IF(FG_Reel!M203&lt;&gt;"",FG_Reel!M203,"")&amp;IF(L203="",""," ,")</f>
        <v/>
      </c>
      <c r="M202" s="142" t="str">
        <f>IF(FG_Reel!N203&lt;&gt;"",FG_Reel!N203,"")&amp;IF(M203="",""," ,")</f>
        <v/>
      </c>
    </row>
    <row r="203" spans="1:13">
      <c r="A203" s="84">
        <v>200</v>
      </c>
      <c r="B203" s="1" t="str">
        <f>IF(BG_Reel!U204&lt;&gt;"",BG_Reel!U204,"")&amp;IF(B204="",""," ,")</f>
        <v/>
      </c>
      <c r="C203" s="1" t="str">
        <f>IF(BG_Reel!V204&lt;&gt;"",BG_Reel!V204,"")&amp;IF(C204="",""," ,")</f>
        <v/>
      </c>
      <c r="D203" s="1" t="str">
        <f>IF(BG_Reel!W204&lt;&gt;"",BG_Reel!W204,"")&amp;IF(D204="",""," ,")</f>
        <v/>
      </c>
      <c r="E203" s="1" t="str">
        <f>IF(BG_Reel!X204&lt;&gt;"",BG_Reel!X204,"")&amp;IF(E204="",""," ,")</f>
        <v/>
      </c>
      <c r="F203" s="142" t="str">
        <f>IF(BG_Reel!Y204&lt;&gt;"",BG_Reel!Y204,"")&amp;IF(F204="",""," ,")</f>
        <v/>
      </c>
      <c r="H203" s="84">
        <v>200</v>
      </c>
      <c r="I203" s="1" t="str">
        <f>IF(FG_Reel!J204&lt;&gt;"",FG_Reel!J204,"")&amp;IF(I204="",""," ,")</f>
        <v/>
      </c>
      <c r="J203" s="1" t="str">
        <f>IF(FG_Reel!K204&lt;&gt;"",FG_Reel!K204,"")&amp;IF(J204="",""," ,")</f>
        <v/>
      </c>
      <c r="K203" s="1" t="str">
        <f>IF(FG_Reel!L204&lt;&gt;"",FG_Reel!L204,"")&amp;IF(K204="",""," ,")</f>
        <v/>
      </c>
      <c r="L203" s="1" t="str">
        <f>IF(FG_Reel!M204&lt;&gt;"",FG_Reel!M204,"")&amp;IF(L204="",""," ,")</f>
        <v/>
      </c>
      <c r="M203" s="142" t="str">
        <f>IF(FG_Reel!N204&lt;&gt;"",FG_Reel!N204,"")&amp;IF(M204="",""," ,")</f>
        <v/>
      </c>
    </row>
    <row r="204" spans="1:13">
      <c r="A204" s="84"/>
      <c r="B204" s="1"/>
      <c r="C204" s="1"/>
      <c r="D204" s="1"/>
      <c r="E204" s="1"/>
      <c r="F204" s="142"/>
      <c r="H204" s="84">
        <v>201</v>
      </c>
      <c r="I204" s="1" t="str">
        <f>IF(FG_Reel!J205&lt;&gt;"",FG_Reel!J205,"")&amp;IF(I205="",""," ,")</f>
        <v/>
      </c>
      <c r="J204" s="1" t="str">
        <f>IF(FG_Reel!K205&lt;&gt;"",FG_Reel!K205,"")&amp;IF(J205="",""," ,")</f>
        <v/>
      </c>
      <c r="K204" s="1" t="str">
        <f>IF(FG_Reel!L205&lt;&gt;"",FG_Reel!L205,"")&amp;IF(K205="",""," ,")</f>
        <v/>
      </c>
      <c r="L204" s="1" t="str">
        <f>IF(FG_Reel!M205&lt;&gt;"",FG_Reel!M205,"")&amp;IF(L205="",""," ,")</f>
        <v/>
      </c>
      <c r="M204" s="142" t="str">
        <f>IF(FG_Reel!N205&lt;&gt;"",FG_Reel!N205,"")&amp;IF(M205="",""," ,")</f>
        <v/>
      </c>
    </row>
    <row r="205" spans="1:13">
      <c r="A205" s="84"/>
      <c r="B205" s="1"/>
      <c r="C205" s="1"/>
      <c r="D205" s="1"/>
      <c r="E205" s="1"/>
      <c r="F205" s="142"/>
      <c r="H205" s="84">
        <v>202</v>
      </c>
      <c r="I205" s="1" t="str">
        <f>IF(FG_Reel!J206&lt;&gt;"",FG_Reel!J206,"")&amp;IF(I206="",""," ,")</f>
        <v/>
      </c>
      <c r="J205" s="1" t="str">
        <f>IF(FG_Reel!K206&lt;&gt;"",FG_Reel!K206,"")&amp;IF(J206="",""," ,")</f>
        <v/>
      </c>
      <c r="K205" s="1" t="str">
        <f>IF(FG_Reel!L206&lt;&gt;"",FG_Reel!L206,"")&amp;IF(K206="",""," ,")</f>
        <v/>
      </c>
      <c r="L205" s="1" t="str">
        <f>IF(FG_Reel!M206&lt;&gt;"",FG_Reel!M206,"")&amp;IF(L206="",""," ,")</f>
        <v/>
      </c>
      <c r="M205" s="142" t="str">
        <f>IF(FG_Reel!N206&lt;&gt;"",FG_Reel!N206,"")&amp;IF(M206="",""," ,")</f>
        <v/>
      </c>
    </row>
    <row r="206" spans="1:13">
      <c r="A206" s="84"/>
      <c r="B206" s="1"/>
      <c r="C206" s="1"/>
      <c r="D206" s="1"/>
      <c r="E206" s="1"/>
      <c r="F206" s="142"/>
      <c r="H206" s="84">
        <v>203</v>
      </c>
      <c r="I206" s="1" t="str">
        <f>IF(FG_Reel!J207&lt;&gt;"",FG_Reel!J207,"")&amp;IF(I207="",""," ,")</f>
        <v/>
      </c>
      <c r="J206" s="1" t="str">
        <f>IF(FG_Reel!K207&lt;&gt;"",FG_Reel!K207,"")&amp;IF(J207="",""," ,")</f>
        <v/>
      </c>
      <c r="K206" s="1" t="str">
        <f>IF(FG_Reel!L207&lt;&gt;"",FG_Reel!L207,"")&amp;IF(K207="",""," ,")</f>
        <v/>
      </c>
      <c r="L206" s="1" t="str">
        <f>IF(FG_Reel!M207&lt;&gt;"",FG_Reel!M207,"")&amp;IF(L207="",""," ,")</f>
        <v/>
      </c>
      <c r="M206" s="142" t="str">
        <f>IF(FG_Reel!N207&lt;&gt;"",FG_Reel!N207,"")&amp;IF(M207="",""," ,")</f>
        <v/>
      </c>
    </row>
    <row r="207" spans="1:13">
      <c r="A207" s="84"/>
      <c r="B207" s="1"/>
      <c r="C207" s="1"/>
      <c r="D207" s="1"/>
      <c r="E207" s="1"/>
      <c r="F207" s="142"/>
      <c r="H207" s="84">
        <v>204</v>
      </c>
      <c r="I207" s="1" t="str">
        <f>IF(FG_Reel!J208&lt;&gt;"",FG_Reel!J208,"")&amp;IF(I208="",""," ,")</f>
        <v/>
      </c>
      <c r="J207" s="1" t="str">
        <f>IF(FG_Reel!K208&lt;&gt;"",FG_Reel!K208,"")&amp;IF(J208="",""," ,")</f>
        <v/>
      </c>
      <c r="K207" s="1" t="str">
        <f>IF(FG_Reel!L208&lt;&gt;"",FG_Reel!L208,"")&amp;IF(K208="",""," ,")</f>
        <v/>
      </c>
      <c r="L207" s="1" t="str">
        <f>IF(FG_Reel!M208&lt;&gt;"",FG_Reel!M208,"")&amp;IF(L208="",""," ,")</f>
        <v/>
      </c>
      <c r="M207" s="142" t="str">
        <f>IF(FG_Reel!N208&lt;&gt;"",FG_Reel!N208,"")&amp;IF(M208="",""," ,")</f>
        <v/>
      </c>
    </row>
    <row r="208" spans="1:13">
      <c r="A208" s="84"/>
      <c r="B208" s="1"/>
      <c r="C208" s="1"/>
      <c r="D208" s="1"/>
      <c r="E208" s="1"/>
      <c r="F208" s="142"/>
      <c r="H208" s="84">
        <v>205</v>
      </c>
      <c r="I208" s="1" t="str">
        <f>IF(FG_Reel!J209&lt;&gt;"",FG_Reel!J209,"")&amp;IF(I209="",""," ,")</f>
        <v/>
      </c>
      <c r="J208" s="1" t="str">
        <f>IF(FG_Reel!K209&lt;&gt;"",FG_Reel!K209,"")&amp;IF(J209="",""," ,")</f>
        <v/>
      </c>
      <c r="K208" s="1" t="str">
        <f>IF(FG_Reel!L209&lt;&gt;"",FG_Reel!L209,"")&amp;IF(K209="",""," ,")</f>
        <v/>
      </c>
      <c r="L208" s="1" t="str">
        <f>IF(FG_Reel!M209&lt;&gt;"",FG_Reel!M209,"")&amp;IF(L209="",""," ,")</f>
        <v/>
      </c>
      <c r="M208" s="142" t="str">
        <f>IF(FG_Reel!N209&lt;&gt;"",FG_Reel!N209,"")&amp;IF(M209="",""," ,")</f>
        <v/>
      </c>
    </row>
    <row r="209" spans="1:13">
      <c r="A209" s="84"/>
      <c r="B209" s="1"/>
      <c r="C209" s="1"/>
      <c r="D209" s="1"/>
      <c r="E209" s="1"/>
      <c r="F209" s="142"/>
      <c r="H209" s="84">
        <v>206</v>
      </c>
      <c r="I209" s="1" t="str">
        <f>IF(FG_Reel!J210&lt;&gt;"",FG_Reel!J210,"")&amp;IF(I210="",""," ,")</f>
        <v/>
      </c>
      <c r="J209" s="1" t="str">
        <f>IF(FG_Reel!K210&lt;&gt;"",FG_Reel!K210,"")&amp;IF(J210="",""," ,")</f>
        <v/>
      </c>
      <c r="K209" s="1" t="str">
        <f>IF(FG_Reel!L210&lt;&gt;"",FG_Reel!L210,"")&amp;IF(K210="",""," ,")</f>
        <v/>
      </c>
      <c r="L209" s="1" t="str">
        <f>IF(FG_Reel!M210&lt;&gt;"",FG_Reel!M210,"")&amp;IF(L210="",""," ,")</f>
        <v/>
      </c>
      <c r="M209" s="142" t="str">
        <f>IF(FG_Reel!N210&lt;&gt;"",FG_Reel!N210,"")&amp;IF(M210="",""," ,")</f>
        <v/>
      </c>
    </row>
    <row r="210" spans="1:13">
      <c r="A210" s="84"/>
      <c r="B210" s="1"/>
      <c r="C210" s="1"/>
      <c r="D210" s="1"/>
      <c r="E210" s="1"/>
      <c r="F210" s="142"/>
      <c r="H210" s="84">
        <v>207</v>
      </c>
      <c r="I210" s="1" t="str">
        <f>IF(FG_Reel!J211&lt;&gt;"",FG_Reel!J211,"")&amp;IF(I211="",""," ,")</f>
        <v/>
      </c>
      <c r="J210" s="1" t="str">
        <f>IF(FG_Reel!K211&lt;&gt;"",FG_Reel!K211,"")&amp;IF(J211="",""," ,")</f>
        <v/>
      </c>
      <c r="K210" s="1" t="str">
        <f>IF(FG_Reel!L211&lt;&gt;"",FG_Reel!L211,"")&amp;IF(K211="",""," ,")</f>
        <v/>
      </c>
      <c r="L210" s="1" t="str">
        <f>IF(FG_Reel!M211&lt;&gt;"",FG_Reel!M211,"")&amp;IF(L211="",""," ,")</f>
        <v/>
      </c>
      <c r="M210" s="142" t="str">
        <f>IF(FG_Reel!N211&lt;&gt;"",FG_Reel!N211,"")&amp;IF(M211="",""," ,")</f>
        <v/>
      </c>
    </row>
    <row r="211" spans="1:13">
      <c r="A211" s="84"/>
      <c r="B211" s="1"/>
      <c r="C211" s="1"/>
      <c r="D211" s="1"/>
      <c r="E211" s="1"/>
      <c r="F211" s="142"/>
      <c r="H211" s="84">
        <v>208</v>
      </c>
      <c r="I211" s="1" t="str">
        <f>IF(FG_Reel!J212&lt;&gt;"",FG_Reel!J212,"")&amp;IF(I212="",""," ,")</f>
        <v/>
      </c>
      <c r="J211" s="1" t="str">
        <f>IF(FG_Reel!K212&lt;&gt;"",FG_Reel!K212,"")&amp;IF(J212="",""," ,")</f>
        <v/>
      </c>
      <c r="K211" s="1" t="str">
        <f>IF(FG_Reel!L212&lt;&gt;"",FG_Reel!L212,"")&amp;IF(K212="",""," ,")</f>
        <v/>
      </c>
      <c r="L211" s="1" t="str">
        <f>IF(FG_Reel!M212&lt;&gt;"",FG_Reel!M212,"")&amp;IF(L212="",""," ,")</f>
        <v/>
      </c>
      <c r="M211" s="142" t="str">
        <f>IF(FG_Reel!N212&lt;&gt;"",FG_Reel!N212,"")&amp;IF(M212="",""," ,")</f>
        <v/>
      </c>
    </row>
    <row r="212" spans="1:13">
      <c r="A212" s="84"/>
      <c r="B212" s="1"/>
      <c r="C212" s="1"/>
      <c r="D212" s="1"/>
      <c r="E212" s="1"/>
      <c r="F212" s="142"/>
      <c r="H212" s="84">
        <v>209</v>
      </c>
      <c r="I212" s="1" t="str">
        <f>IF(FG_Reel!J213&lt;&gt;"",FG_Reel!J213,"")&amp;IF(I213="",""," ,")</f>
        <v/>
      </c>
      <c r="J212" s="1" t="str">
        <f>IF(FG_Reel!K213&lt;&gt;"",FG_Reel!K213,"")&amp;IF(J213="",""," ,")</f>
        <v/>
      </c>
      <c r="K212" s="1" t="str">
        <f>IF(FG_Reel!L213&lt;&gt;"",FG_Reel!L213,"")&amp;IF(K213="",""," ,")</f>
        <v/>
      </c>
      <c r="L212" s="1" t="str">
        <f>IF(FG_Reel!M213&lt;&gt;"",FG_Reel!M213,"")&amp;IF(L213="",""," ,")</f>
        <v/>
      </c>
      <c r="M212" s="142" t="str">
        <f>IF(FG_Reel!N213&lt;&gt;"",FG_Reel!N213,"")&amp;IF(M213="",""," ,")</f>
        <v/>
      </c>
    </row>
    <row r="213" spans="1:13">
      <c r="A213" s="84"/>
      <c r="B213" s="1"/>
      <c r="C213" s="1"/>
      <c r="D213" s="1"/>
      <c r="E213" s="1"/>
      <c r="F213" s="142"/>
      <c r="H213" s="84">
        <v>210</v>
      </c>
      <c r="I213" s="1" t="str">
        <f>IF(FG_Reel!J214&lt;&gt;"",FG_Reel!J214,"")&amp;IF(I214="",""," ,")</f>
        <v/>
      </c>
      <c r="J213" s="1" t="str">
        <f>IF(FG_Reel!K214&lt;&gt;"",FG_Reel!K214,"")&amp;IF(J214="",""," ,")</f>
        <v/>
      </c>
      <c r="K213" s="1" t="str">
        <f>IF(FG_Reel!L214&lt;&gt;"",FG_Reel!L214,"")&amp;IF(K214="",""," ,")</f>
        <v/>
      </c>
      <c r="L213" s="1" t="str">
        <f>IF(FG_Reel!M214&lt;&gt;"",FG_Reel!M214,"")&amp;IF(L214="",""," ,")</f>
        <v/>
      </c>
      <c r="M213" s="142" t="str">
        <f>IF(FG_Reel!N214&lt;&gt;"",FG_Reel!N214,"")&amp;IF(M214="",""," ,")</f>
        <v/>
      </c>
    </row>
    <row r="214" spans="1:13">
      <c r="A214" s="84"/>
      <c r="B214" s="1"/>
      <c r="C214" s="1"/>
      <c r="D214" s="1"/>
      <c r="E214" s="1"/>
      <c r="F214" s="142"/>
      <c r="H214" s="84">
        <v>211</v>
      </c>
      <c r="I214" s="1" t="str">
        <f>IF(FG_Reel!J215&lt;&gt;"",FG_Reel!J215,"")&amp;IF(I215="",""," ,")</f>
        <v/>
      </c>
      <c r="J214" s="1" t="str">
        <f>IF(FG_Reel!K215&lt;&gt;"",FG_Reel!K215,"")&amp;IF(J215="",""," ,")</f>
        <v/>
      </c>
      <c r="K214" s="1" t="str">
        <f>IF(FG_Reel!L215&lt;&gt;"",FG_Reel!L215,"")&amp;IF(K215="",""," ,")</f>
        <v/>
      </c>
      <c r="L214" s="1" t="str">
        <f>IF(FG_Reel!M215&lt;&gt;"",FG_Reel!M215,"")&amp;IF(L215="",""," ,")</f>
        <v/>
      </c>
      <c r="M214" s="142" t="str">
        <f>IF(FG_Reel!N215&lt;&gt;"",FG_Reel!N215,"")&amp;IF(M215="",""," ,")</f>
        <v/>
      </c>
    </row>
    <row r="215" spans="1:13">
      <c r="A215" s="84"/>
      <c r="B215" s="1"/>
      <c r="C215" s="1"/>
      <c r="D215" s="1"/>
      <c r="E215" s="1"/>
      <c r="F215" s="142"/>
      <c r="H215" s="84">
        <v>212</v>
      </c>
      <c r="I215" s="1" t="str">
        <f>IF(FG_Reel!J216&lt;&gt;"",FG_Reel!J216,"")&amp;IF(I216="",""," ,")</f>
        <v/>
      </c>
      <c r="J215" s="1" t="str">
        <f>IF(FG_Reel!K216&lt;&gt;"",FG_Reel!K216,"")&amp;IF(J216="",""," ,")</f>
        <v/>
      </c>
      <c r="K215" s="1" t="str">
        <f>IF(FG_Reel!L216&lt;&gt;"",FG_Reel!L216,"")&amp;IF(K216="",""," ,")</f>
        <v/>
      </c>
      <c r="L215" s="1" t="str">
        <f>IF(FG_Reel!M216&lt;&gt;"",FG_Reel!M216,"")&amp;IF(L216="",""," ,")</f>
        <v/>
      </c>
      <c r="M215" s="142" t="str">
        <f>IF(FG_Reel!N216&lt;&gt;"",FG_Reel!N216,"")&amp;IF(M216="",""," ,")</f>
        <v/>
      </c>
    </row>
    <row r="216" spans="1:13">
      <c r="A216" s="84"/>
      <c r="B216" s="1"/>
      <c r="C216" s="1"/>
      <c r="D216" s="1"/>
      <c r="E216" s="1"/>
      <c r="F216" s="142"/>
      <c r="H216" s="84">
        <v>213</v>
      </c>
      <c r="I216" s="1" t="str">
        <f>IF(FG_Reel!J217&lt;&gt;"",FG_Reel!J217,"")&amp;IF(I217="",""," ,")</f>
        <v/>
      </c>
      <c r="J216" s="1" t="str">
        <f>IF(FG_Reel!K217&lt;&gt;"",FG_Reel!K217,"")&amp;IF(J217="",""," ,")</f>
        <v/>
      </c>
      <c r="K216" s="1" t="str">
        <f>IF(FG_Reel!L217&lt;&gt;"",FG_Reel!L217,"")&amp;IF(K217="",""," ,")</f>
        <v/>
      </c>
      <c r="L216" s="1" t="str">
        <f>IF(FG_Reel!M217&lt;&gt;"",FG_Reel!M217,"")&amp;IF(L217="",""," ,")</f>
        <v/>
      </c>
      <c r="M216" s="142" t="str">
        <f>IF(FG_Reel!N217&lt;&gt;"",FG_Reel!N217,"")&amp;IF(M217="",""," ,")</f>
        <v/>
      </c>
    </row>
    <row r="217" spans="1:13">
      <c r="A217" s="84"/>
      <c r="B217" s="1"/>
      <c r="C217" s="1"/>
      <c r="D217" s="1"/>
      <c r="E217" s="1"/>
      <c r="F217" s="142"/>
      <c r="H217" s="84">
        <v>214</v>
      </c>
      <c r="I217" s="1" t="str">
        <f>IF(FG_Reel!J218&lt;&gt;"",FG_Reel!J218,"")&amp;IF(I218="",""," ,")</f>
        <v/>
      </c>
      <c r="J217" s="1" t="str">
        <f>IF(FG_Reel!K218&lt;&gt;"",FG_Reel!K218,"")&amp;IF(J218="",""," ,")</f>
        <v/>
      </c>
      <c r="K217" s="1" t="str">
        <f>IF(FG_Reel!L218&lt;&gt;"",FG_Reel!L218,"")&amp;IF(K218="",""," ,")</f>
        <v/>
      </c>
      <c r="L217" s="1" t="str">
        <f>IF(FG_Reel!M218&lt;&gt;"",FG_Reel!M218,"")&amp;IF(L218="",""," ,")</f>
        <v/>
      </c>
      <c r="M217" s="142" t="str">
        <f>IF(FG_Reel!N218&lt;&gt;"",FG_Reel!N218,"")&amp;IF(M218="",""," ,")</f>
        <v/>
      </c>
    </row>
    <row r="218" spans="1:13">
      <c r="A218" s="84"/>
      <c r="B218" s="1"/>
      <c r="C218" s="1"/>
      <c r="D218" s="1"/>
      <c r="E218" s="1"/>
      <c r="F218" s="142"/>
      <c r="H218" s="84">
        <v>215</v>
      </c>
      <c r="I218" s="1" t="str">
        <f>IF(FG_Reel!J219&lt;&gt;"",FG_Reel!J219,"")&amp;IF(I219="",""," ,")</f>
        <v/>
      </c>
      <c r="J218" s="1" t="str">
        <f>IF(FG_Reel!K219&lt;&gt;"",FG_Reel!K219,"")&amp;IF(J219="",""," ,")</f>
        <v/>
      </c>
      <c r="K218" s="1" t="str">
        <f>IF(FG_Reel!L219&lt;&gt;"",FG_Reel!L219,"")&amp;IF(K219="",""," ,")</f>
        <v/>
      </c>
      <c r="L218" s="1" t="str">
        <f>IF(FG_Reel!M219&lt;&gt;"",FG_Reel!M219,"")&amp;IF(L219="",""," ,")</f>
        <v/>
      </c>
      <c r="M218" s="142" t="str">
        <f>IF(FG_Reel!N219&lt;&gt;"",FG_Reel!N219,"")&amp;IF(M219="",""," ,")</f>
        <v/>
      </c>
    </row>
    <row r="219" spans="1:13">
      <c r="A219" s="84"/>
      <c r="B219" s="1"/>
      <c r="C219" s="1"/>
      <c r="D219" s="1"/>
      <c r="E219" s="1"/>
      <c r="F219" s="142"/>
      <c r="H219" s="84">
        <v>216</v>
      </c>
      <c r="I219" s="1" t="str">
        <f>IF(FG_Reel!J220&lt;&gt;"",FG_Reel!J220,"")&amp;IF(I220="",""," ,")</f>
        <v/>
      </c>
      <c r="J219" s="1" t="str">
        <f>IF(FG_Reel!K220&lt;&gt;"",FG_Reel!K220,"")&amp;IF(J220="",""," ,")</f>
        <v/>
      </c>
      <c r="K219" s="1" t="str">
        <f>IF(FG_Reel!L220&lt;&gt;"",FG_Reel!L220,"")&amp;IF(K220="",""," ,")</f>
        <v/>
      </c>
      <c r="L219" s="1" t="str">
        <f>IF(FG_Reel!M220&lt;&gt;"",FG_Reel!M220,"")&amp;IF(L220="",""," ,")</f>
        <v/>
      </c>
      <c r="M219" s="142" t="str">
        <f>IF(FG_Reel!N220&lt;&gt;"",FG_Reel!N220,"")&amp;IF(M220="",""," ,")</f>
        <v/>
      </c>
    </row>
    <row r="220" spans="1:13">
      <c r="A220" s="84"/>
      <c r="B220" s="1"/>
      <c r="C220" s="1"/>
      <c r="D220" s="1"/>
      <c r="E220" s="1"/>
      <c r="F220" s="142"/>
      <c r="H220" s="84">
        <v>217</v>
      </c>
      <c r="I220" s="1" t="str">
        <f>IF(FG_Reel!J221&lt;&gt;"",FG_Reel!J221,"")&amp;IF(I221="",""," ,")</f>
        <v/>
      </c>
      <c r="J220" s="1" t="str">
        <f>IF(FG_Reel!K221&lt;&gt;"",FG_Reel!K221,"")&amp;IF(J221="",""," ,")</f>
        <v/>
      </c>
      <c r="K220" s="1" t="str">
        <f>IF(FG_Reel!L221&lt;&gt;"",FG_Reel!L221,"")&amp;IF(K221="",""," ,")</f>
        <v/>
      </c>
      <c r="L220" s="1" t="str">
        <f>IF(FG_Reel!M221&lt;&gt;"",FG_Reel!M221,"")&amp;IF(L221="",""," ,")</f>
        <v/>
      </c>
      <c r="M220" s="142" t="str">
        <f>IF(FG_Reel!N221&lt;&gt;"",FG_Reel!N221,"")&amp;IF(M221="",""," ,")</f>
        <v/>
      </c>
    </row>
    <row r="221" spans="1:13">
      <c r="A221" s="84"/>
      <c r="B221" s="1"/>
      <c r="C221" s="1"/>
      <c r="D221" s="1"/>
      <c r="E221" s="1"/>
      <c r="F221" s="142"/>
      <c r="H221" s="84">
        <v>218</v>
      </c>
      <c r="I221" s="1" t="str">
        <f>IF(FG_Reel!J222&lt;&gt;"",FG_Reel!J222,"")&amp;IF(I222="",""," ,")</f>
        <v/>
      </c>
      <c r="J221" s="1" t="str">
        <f>IF(FG_Reel!K222&lt;&gt;"",FG_Reel!K222,"")&amp;IF(J222="",""," ,")</f>
        <v/>
      </c>
      <c r="K221" s="1" t="str">
        <f>IF(FG_Reel!L222&lt;&gt;"",FG_Reel!L222,"")&amp;IF(K222="",""," ,")</f>
        <v/>
      </c>
      <c r="L221" s="1" t="str">
        <f>IF(FG_Reel!M222&lt;&gt;"",FG_Reel!M222,"")&amp;IF(L222="",""," ,")</f>
        <v/>
      </c>
      <c r="M221" s="142" t="str">
        <f>IF(FG_Reel!N222&lt;&gt;"",FG_Reel!N222,"")&amp;IF(M222="",""," ,")</f>
        <v/>
      </c>
    </row>
    <row r="222" spans="1:13">
      <c r="A222" s="84"/>
      <c r="B222" s="1"/>
      <c r="C222" s="1"/>
      <c r="D222" s="1"/>
      <c r="E222" s="1"/>
      <c r="F222" s="142"/>
      <c r="H222" s="84">
        <v>219</v>
      </c>
      <c r="I222" s="1" t="str">
        <f>IF(FG_Reel!J223&lt;&gt;"",FG_Reel!J223,"")&amp;IF(I223="",""," ,")</f>
        <v/>
      </c>
      <c r="J222" s="1" t="str">
        <f>IF(FG_Reel!K223&lt;&gt;"",FG_Reel!K223,"")&amp;IF(J223="",""," ,")</f>
        <v/>
      </c>
      <c r="K222" s="1" t="str">
        <f>IF(FG_Reel!L223&lt;&gt;"",FG_Reel!L223,"")&amp;IF(K223="",""," ,")</f>
        <v/>
      </c>
      <c r="L222" s="1" t="str">
        <f>IF(FG_Reel!M223&lt;&gt;"",FG_Reel!M223,"")&amp;IF(L223="",""," ,")</f>
        <v/>
      </c>
      <c r="M222" s="142" t="str">
        <f>IF(FG_Reel!N223&lt;&gt;"",FG_Reel!N223,"")&amp;IF(M223="",""," ,")</f>
        <v/>
      </c>
    </row>
    <row r="223" spans="1:13">
      <c r="A223" s="84"/>
      <c r="B223" s="1"/>
      <c r="C223" s="1"/>
      <c r="D223" s="1"/>
      <c r="E223" s="1"/>
      <c r="F223" s="142"/>
      <c r="H223" s="84">
        <v>220</v>
      </c>
      <c r="I223" s="1" t="str">
        <f>IF(FG_Reel!J224&lt;&gt;"",FG_Reel!J224,"")&amp;IF(I224="",""," ,")</f>
        <v/>
      </c>
      <c r="J223" s="1" t="str">
        <f>IF(FG_Reel!K224&lt;&gt;"",FG_Reel!K224,"")&amp;IF(J224="",""," ,")</f>
        <v/>
      </c>
      <c r="K223" s="1" t="str">
        <f>IF(FG_Reel!L224&lt;&gt;"",FG_Reel!L224,"")&amp;IF(K224="",""," ,")</f>
        <v/>
      </c>
      <c r="L223" s="1" t="str">
        <f>IF(FG_Reel!M224&lt;&gt;"",FG_Reel!M224,"")&amp;IF(L224="",""," ,")</f>
        <v/>
      </c>
      <c r="M223" s="142" t="str">
        <f>IF(FG_Reel!N224&lt;&gt;"",FG_Reel!N224,"")&amp;IF(M224="",""," ,")</f>
        <v/>
      </c>
    </row>
    <row r="224" spans="1:13">
      <c r="A224" s="84"/>
      <c r="B224" s="1"/>
      <c r="C224" s="1"/>
      <c r="D224" s="1"/>
      <c r="E224" s="1"/>
      <c r="F224" s="142"/>
      <c r="H224" s="84">
        <v>221</v>
      </c>
      <c r="I224" s="1" t="str">
        <f>IF(FG_Reel!J225&lt;&gt;"",FG_Reel!J225,"")&amp;IF(I225="",""," ,")</f>
        <v/>
      </c>
      <c r="J224" s="1" t="str">
        <f>IF(FG_Reel!K225&lt;&gt;"",FG_Reel!K225,"")&amp;IF(J225="",""," ,")</f>
        <v/>
      </c>
      <c r="K224" s="1" t="str">
        <f>IF(FG_Reel!L225&lt;&gt;"",FG_Reel!L225,"")&amp;IF(K225="",""," ,")</f>
        <v/>
      </c>
      <c r="L224" s="1" t="str">
        <f>IF(FG_Reel!M225&lt;&gt;"",FG_Reel!M225,"")&amp;IF(L225="",""," ,")</f>
        <v/>
      </c>
      <c r="M224" s="142" t="str">
        <f>IF(FG_Reel!N225&lt;&gt;"",FG_Reel!N225,"")&amp;IF(M225="",""," ,")</f>
        <v/>
      </c>
    </row>
    <row r="225" spans="1:13">
      <c r="A225" s="84"/>
      <c r="B225" s="1"/>
      <c r="C225" s="1"/>
      <c r="D225" s="1"/>
      <c r="E225" s="1"/>
      <c r="F225" s="142"/>
      <c r="H225" s="84">
        <v>222</v>
      </c>
      <c r="I225" s="1" t="str">
        <f>IF(FG_Reel!J226&lt;&gt;"",FG_Reel!J226,"")&amp;IF(I226="",""," ,")</f>
        <v/>
      </c>
      <c r="J225" s="1" t="str">
        <f>IF(FG_Reel!K226&lt;&gt;"",FG_Reel!K226,"")&amp;IF(J226="",""," ,")</f>
        <v/>
      </c>
      <c r="K225" s="1" t="str">
        <f>IF(FG_Reel!L226&lt;&gt;"",FG_Reel!L226,"")&amp;IF(K226="",""," ,")</f>
        <v/>
      </c>
      <c r="L225" s="1" t="str">
        <f>IF(FG_Reel!M226&lt;&gt;"",FG_Reel!M226,"")&amp;IF(L226="",""," ,")</f>
        <v/>
      </c>
      <c r="M225" s="142" t="str">
        <f>IF(FG_Reel!N226&lt;&gt;"",FG_Reel!N226,"")&amp;IF(M226="",""," ,")</f>
        <v/>
      </c>
    </row>
    <row r="226" spans="1:13">
      <c r="A226" s="84"/>
      <c r="B226" s="1"/>
      <c r="C226" s="1"/>
      <c r="D226" s="1"/>
      <c r="E226" s="1"/>
      <c r="F226" s="142"/>
      <c r="H226" s="84">
        <v>223</v>
      </c>
      <c r="I226" s="1" t="str">
        <f>IF(FG_Reel!J227&lt;&gt;"",FG_Reel!J227,"")&amp;IF(I227="",""," ,")</f>
        <v/>
      </c>
      <c r="J226" s="1" t="str">
        <f>IF(FG_Reel!K227&lt;&gt;"",FG_Reel!K227,"")&amp;IF(J227="",""," ,")</f>
        <v/>
      </c>
      <c r="K226" s="1" t="str">
        <f>IF(FG_Reel!L227&lt;&gt;"",FG_Reel!L227,"")&amp;IF(K227="",""," ,")</f>
        <v/>
      </c>
      <c r="L226" s="1" t="str">
        <f>IF(FG_Reel!M227&lt;&gt;"",FG_Reel!M227,"")&amp;IF(L227="",""," ,")</f>
        <v/>
      </c>
      <c r="M226" s="142" t="str">
        <f>IF(FG_Reel!N227&lt;&gt;"",FG_Reel!N227,"")&amp;IF(M227="",""," ,")</f>
        <v/>
      </c>
    </row>
    <row r="227" spans="1:13">
      <c r="A227" s="84"/>
      <c r="B227" s="1"/>
      <c r="C227" s="1"/>
      <c r="D227" s="1"/>
      <c r="E227" s="1"/>
      <c r="F227" s="142"/>
      <c r="H227" s="84">
        <v>224</v>
      </c>
      <c r="I227" s="1" t="str">
        <f>IF(FG_Reel!J228&lt;&gt;"",FG_Reel!J228,"")&amp;IF(I228="",""," ,")</f>
        <v/>
      </c>
      <c r="J227" s="1" t="str">
        <f>IF(FG_Reel!K228&lt;&gt;"",FG_Reel!K228,"")&amp;IF(J228="",""," ,")</f>
        <v/>
      </c>
      <c r="K227" s="1" t="str">
        <f>IF(FG_Reel!L228&lt;&gt;"",FG_Reel!L228,"")&amp;IF(K228="",""," ,")</f>
        <v/>
      </c>
      <c r="L227" s="1" t="str">
        <f>IF(FG_Reel!M228&lt;&gt;"",FG_Reel!M228,"")&amp;IF(L228="",""," ,")</f>
        <v/>
      </c>
      <c r="M227" s="142" t="str">
        <f>IF(FG_Reel!N228&lt;&gt;"",FG_Reel!N228,"")&amp;IF(M228="",""," ,")</f>
        <v/>
      </c>
    </row>
    <row r="228" spans="1:13">
      <c r="A228" s="84"/>
      <c r="B228" s="1"/>
      <c r="C228" s="1"/>
      <c r="D228" s="1"/>
      <c r="E228" s="1"/>
      <c r="F228" s="142"/>
      <c r="H228" s="84">
        <v>225</v>
      </c>
      <c r="I228" s="1" t="str">
        <f>IF(FG_Reel!J229&lt;&gt;"",FG_Reel!J229,"")&amp;IF(I229="",""," ,")</f>
        <v/>
      </c>
      <c r="J228" s="1" t="str">
        <f>IF(FG_Reel!K229&lt;&gt;"",FG_Reel!K229,"")&amp;IF(J229="",""," ,")</f>
        <v/>
      </c>
      <c r="K228" s="1" t="str">
        <f>IF(FG_Reel!L229&lt;&gt;"",FG_Reel!L229,"")&amp;IF(K229="",""," ,")</f>
        <v/>
      </c>
      <c r="L228" s="1" t="str">
        <f>IF(FG_Reel!M229&lt;&gt;"",FG_Reel!M229,"")&amp;IF(L229="",""," ,")</f>
        <v/>
      </c>
      <c r="M228" s="142" t="str">
        <f>IF(FG_Reel!N229&lt;&gt;"",FG_Reel!N229,"")&amp;IF(M229="",""," ,")</f>
        <v/>
      </c>
    </row>
    <row r="229" spans="1:13">
      <c r="A229" s="84"/>
      <c r="B229" s="1"/>
      <c r="C229" s="1"/>
      <c r="D229" s="1"/>
      <c r="E229" s="1"/>
      <c r="F229" s="142"/>
      <c r="H229" s="84">
        <v>226</v>
      </c>
      <c r="I229" s="1" t="str">
        <f>IF(FG_Reel!J230&lt;&gt;"",FG_Reel!J230,"")&amp;IF(I230="",""," ,")</f>
        <v/>
      </c>
      <c r="J229" s="1" t="str">
        <f>IF(FG_Reel!K230&lt;&gt;"",FG_Reel!K230,"")&amp;IF(J230="",""," ,")</f>
        <v/>
      </c>
      <c r="K229" s="1" t="str">
        <f>IF(FG_Reel!L230&lt;&gt;"",FG_Reel!L230,"")&amp;IF(K230="",""," ,")</f>
        <v/>
      </c>
      <c r="L229" s="1" t="str">
        <f>IF(FG_Reel!M230&lt;&gt;"",FG_Reel!M230,"")&amp;IF(L230="",""," ,")</f>
        <v/>
      </c>
      <c r="M229" s="142" t="str">
        <f>IF(FG_Reel!N230&lt;&gt;"",FG_Reel!N230,"")&amp;IF(M230="",""," ,")</f>
        <v/>
      </c>
    </row>
    <row r="230" spans="1:13">
      <c r="A230" s="84"/>
      <c r="B230" s="1"/>
      <c r="C230" s="1"/>
      <c r="D230" s="1"/>
      <c r="E230" s="1"/>
      <c r="F230" s="142"/>
      <c r="H230" s="84">
        <v>227</v>
      </c>
      <c r="I230" s="1" t="str">
        <f>IF(FG_Reel!J231&lt;&gt;"",FG_Reel!J231,"")&amp;IF(I231="",""," ,")</f>
        <v/>
      </c>
      <c r="J230" s="1" t="str">
        <f>IF(FG_Reel!K231&lt;&gt;"",FG_Reel!K231,"")&amp;IF(J231="",""," ,")</f>
        <v/>
      </c>
      <c r="K230" s="1" t="str">
        <f>IF(FG_Reel!L231&lt;&gt;"",FG_Reel!L231,"")&amp;IF(K231="",""," ,")</f>
        <v/>
      </c>
      <c r="L230" s="1" t="str">
        <f>IF(FG_Reel!M231&lt;&gt;"",FG_Reel!M231,"")&amp;IF(L231="",""," ,")</f>
        <v/>
      </c>
      <c r="M230" s="142" t="str">
        <f>IF(FG_Reel!N231&lt;&gt;"",FG_Reel!N231,"")&amp;IF(M231="",""," ,")</f>
        <v/>
      </c>
    </row>
    <row r="231" spans="1:13">
      <c r="A231" s="84"/>
      <c r="B231" s="1"/>
      <c r="C231" s="1"/>
      <c r="D231" s="1"/>
      <c r="E231" s="1"/>
      <c r="F231" s="142"/>
      <c r="H231" s="84">
        <v>228</v>
      </c>
      <c r="I231" s="1" t="str">
        <f>IF(FG_Reel!J232&lt;&gt;"",FG_Reel!J232,"")&amp;IF(I232="",""," ,")</f>
        <v/>
      </c>
      <c r="J231" s="1" t="str">
        <f>IF(FG_Reel!K232&lt;&gt;"",FG_Reel!K232,"")&amp;IF(J232="",""," ,")</f>
        <v/>
      </c>
      <c r="K231" s="1" t="str">
        <f>IF(FG_Reel!L232&lt;&gt;"",FG_Reel!L232,"")&amp;IF(K232="",""," ,")</f>
        <v/>
      </c>
      <c r="L231" s="1" t="str">
        <f>IF(FG_Reel!M232&lt;&gt;"",FG_Reel!M232,"")&amp;IF(L232="",""," ,")</f>
        <v/>
      </c>
      <c r="M231" s="142" t="str">
        <f>IF(FG_Reel!N232&lt;&gt;"",FG_Reel!N232,"")&amp;IF(M232="",""," ,")</f>
        <v/>
      </c>
    </row>
    <row r="232" spans="1:13">
      <c r="A232" s="84"/>
      <c r="B232" s="1"/>
      <c r="C232" s="1"/>
      <c r="D232" s="1"/>
      <c r="E232" s="1"/>
      <c r="F232" s="142"/>
      <c r="H232" s="84">
        <v>229</v>
      </c>
      <c r="I232" s="1" t="str">
        <f>IF(FG_Reel!J233&lt;&gt;"",FG_Reel!J233,"")&amp;IF(I233="",""," ,")</f>
        <v/>
      </c>
      <c r="J232" s="1" t="str">
        <f>IF(FG_Reel!K233&lt;&gt;"",FG_Reel!K233,"")&amp;IF(J233="",""," ,")</f>
        <v/>
      </c>
      <c r="K232" s="1" t="str">
        <f>IF(FG_Reel!L233&lt;&gt;"",FG_Reel!L233,"")&amp;IF(K233="",""," ,")</f>
        <v/>
      </c>
      <c r="L232" s="1" t="str">
        <f>IF(FG_Reel!M233&lt;&gt;"",FG_Reel!M233,"")&amp;IF(L233="",""," ,")</f>
        <v/>
      </c>
      <c r="M232" s="142" t="str">
        <f>IF(FG_Reel!N233&lt;&gt;"",FG_Reel!N233,"")&amp;IF(M233="",""," ,")</f>
        <v/>
      </c>
    </row>
    <row r="233" spans="1:13">
      <c r="A233" s="84"/>
      <c r="B233" s="1"/>
      <c r="C233" s="1"/>
      <c r="D233" s="1"/>
      <c r="E233" s="1"/>
      <c r="F233" s="142"/>
      <c r="H233" s="84">
        <v>230</v>
      </c>
      <c r="I233" s="1" t="str">
        <f>IF(FG_Reel!J234&lt;&gt;"",FG_Reel!J234,"")&amp;IF(I234="",""," ,")</f>
        <v/>
      </c>
      <c r="J233" s="1" t="str">
        <f>IF(FG_Reel!K234&lt;&gt;"",FG_Reel!K234,"")&amp;IF(J234="",""," ,")</f>
        <v/>
      </c>
      <c r="K233" s="1" t="str">
        <f>IF(FG_Reel!L234&lt;&gt;"",FG_Reel!L234,"")&amp;IF(K234="",""," ,")</f>
        <v/>
      </c>
      <c r="L233" s="1" t="str">
        <f>IF(FG_Reel!M234&lt;&gt;"",FG_Reel!M234,"")&amp;IF(L234="",""," ,")</f>
        <v/>
      </c>
      <c r="M233" s="142" t="str">
        <f>IF(FG_Reel!N234&lt;&gt;"",FG_Reel!N234,"")&amp;IF(M234="",""," ,")</f>
        <v/>
      </c>
    </row>
    <row r="234" spans="1:13">
      <c r="A234" s="84"/>
      <c r="B234" s="1"/>
      <c r="C234" s="1"/>
      <c r="D234" s="1"/>
      <c r="E234" s="1"/>
      <c r="F234" s="142"/>
      <c r="H234" s="84">
        <v>231</v>
      </c>
      <c r="I234" s="1" t="str">
        <f>IF(FG_Reel!J235&lt;&gt;"",FG_Reel!J235,"")&amp;IF(I235="",""," ,")</f>
        <v/>
      </c>
      <c r="J234" s="1" t="str">
        <f>IF(FG_Reel!K235&lt;&gt;"",FG_Reel!K235,"")&amp;IF(J235="",""," ,")</f>
        <v/>
      </c>
      <c r="K234" s="1" t="str">
        <f>IF(FG_Reel!L235&lt;&gt;"",FG_Reel!L235,"")&amp;IF(K235="",""," ,")</f>
        <v/>
      </c>
      <c r="L234" s="1" t="str">
        <f>IF(FG_Reel!M235&lt;&gt;"",FG_Reel!M235,"")&amp;IF(L235="",""," ,")</f>
        <v/>
      </c>
      <c r="M234" s="142" t="str">
        <f>IF(FG_Reel!N235&lt;&gt;"",FG_Reel!N235,"")&amp;IF(M235="",""," ,")</f>
        <v/>
      </c>
    </row>
    <row r="235" spans="1:13">
      <c r="A235" s="84"/>
      <c r="B235" s="1"/>
      <c r="C235" s="1"/>
      <c r="D235" s="1"/>
      <c r="E235" s="1"/>
      <c r="F235" s="142"/>
      <c r="H235" s="84">
        <v>232</v>
      </c>
      <c r="I235" s="1" t="str">
        <f>IF(FG_Reel!J236&lt;&gt;"",FG_Reel!J236,"")&amp;IF(I236="",""," ,")</f>
        <v/>
      </c>
      <c r="J235" s="1" t="str">
        <f>IF(FG_Reel!K236&lt;&gt;"",FG_Reel!K236,"")&amp;IF(J236="",""," ,")</f>
        <v/>
      </c>
      <c r="K235" s="1" t="str">
        <f>IF(FG_Reel!L236&lt;&gt;"",FG_Reel!L236,"")&amp;IF(K236="",""," ,")</f>
        <v/>
      </c>
      <c r="L235" s="1" t="str">
        <f>IF(FG_Reel!M236&lt;&gt;"",FG_Reel!M236,"")&amp;IF(L236="",""," ,")</f>
        <v/>
      </c>
      <c r="M235" s="142" t="str">
        <f>IF(FG_Reel!N236&lt;&gt;"",FG_Reel!N236,"")&amp;IF(M236="",""," ,")</f>
        <v/>
      </c>
    </row>
    <row r="236" spans="1:13">
      <c r="A236" s="84"/>
      <c r="B236" s="1"/>
      <c r="C236" s="1"/>
      <c r="D236" s="1"/>
      <c r="E236" s="1"/>
      <c r="F236" s="142"/>
      <c r="H236" s="84">
        <v>233</v>
      </c>
      <c r="I236" s="1" t="str">
        <f>IF(FG_Reel!J237&lt;&gt;"",FG_Reel!J237,"")&amp;IF(I237="",""," ,")</f>
        <v/>
      </c>
      <c r="J236" s="1" t="str">
        <f>IF(FG_Reel!K237&lt;&gt;"",FG_Reel!K237,"")&amp;IF(J237="",""," ,")</f>
        <v/>
      </c>
      <c r="K236" s="1" t="str">
        <f>IF(FG_Reel!L237&lt;&gt;"",FG_Reel!L237,"")&amp;IF(K237="",""," ,")</f>
        <v/>
      </c>
      <c r="L236" s="1" t="str">
        <f>IF(FG_Reel!M237&lt;&gt;"",FG_Reel!M237,"")&amp;IF(L237="",""," ,")</f>
        <v/>
      </c>
      <c r="M236" s="142" t="str">
        <f>IF(FG_Reel!N237&lt;&gt;"",FG_Reel!N237,"")&amp;IF(M237="",""," ,")</f>
        <v/>
      </c>
    </row>
    <row r="237" spans="1:13">
      <c r="A237" s="84"/>
      <c r="B237" s="1"/>
      <c r="C237" s="1"/>
      <c r="D237" s="1"/>
      <c r="E237" s="1"/>
      <c r="F237" s="142"/>
      <c r="H237" s="84">
        <v>234</v>
      </c>
      <c r="I237" s="1" t="str">
        <f>IF(FG_Reel!J238&lt;&gt;"",FG_Reel!J238,"")&amp;IF(I238="",""," ,")</f>
        <v/>
      </c>
      <c r="J237" s="1" t="str">
        <f>IF(FG_Reel!K238&lt;&gt;"",FG_Reel!K238,"")&amp;IF(J238="",""," ,")</f>
        <v/>
      </c>
      <c r="K237" s="1" t="str">
        <f>IF(FG_Reel!L238&lt;&gt;"",FG_Reel!L238,"")&amp;IF(K238="",""," ,")</f>
        <v/>
      </c>
      <c r="L237" s="1" t="str">
        <f>IF(FG_Reel!M238&lt;&gt;"",FG_Reel!M238,"")&amp;IF(L238="",""," ,")</f>
        <v/>
      </c>
      <c r="M237" s="142" t="str">
        <f>IF(FG_Reel!N238&lt;&gt;"",FG_Reel!N238,"")&amp;IF(M238="",""," ,")</f>
        <v/>
      </c>
    </row>
    <row r="238" spans="1:13">
      <c r="A238" s="84"/>
      <c r="B238" s="1"/>
      <c r="C238" s="1"/>
      <c r="D238" s="1"/>
      <c r="E238" s="1"/>
      <c r="F238" s="142"/>
      <c r="H238" s="84">
        <v>235</v>
      </c>
      <c r="I238" s="1" t="str">
        <f>IF(FG_Reel!J239&lt;&gt;"",FG_Reel!J239,"")&amp;IF(I239="",""," ,")</f>
        <v/>
      </c>
      <c r="J238" s="1" t="str">
        <f>IF(FG_Reel!K239&lt;&gt;"",FG_Reel!K239,"")&amp;IF(J239="",""," ,")</f>
        <v/>
      </c>
      <c r="K238" s="1" t="str">
        <f>IF(FG_Reel!L239&lt;&gt;"",FG_Reel!L239,"")&amp;IF(K239="",""," ,")</f>
        <v/>
      </c>
      <c r="L238" s="1" t="str">
        <f>IF(FG_Reel!M239&lt;&gt;"",FG_Reel!M239,"")&amp;IF(L239="",""," ,")</f>
        <v/>
      </c>
      <c r="M238" s="142" t="str">
        <f>IF(FG_Reel!N239&lt;&gt;"",FG_Reel!N239,"")&amp;IF(M239="",""," ,")</f>
        <v/>
      </c>
    </row>
    <row r="239" spans="1:13">
      <c r="A239" s="84"/>
      <c r="B239" s="1"/>
      <c r="C239" s="1"/>
      <c r="D239" s="1"/>
      <c r="E239" s="1"/>
      <c r="F239" s="142"/>
      <c r="H239" s="84">
        <v>236</v>
      </c>
      <c r="I239" s="1" t="str">
        <f>IF(FG_Reel!J240&lt;&gt;"",FG_Reel!J240,"")&amp;IF(I240="",""," ,")</f>
        <v/>
      </c>
      <c r="J239" s="1" t="str">
        <f>IF(FG_Reel!K240&lt;&gt;"",FG_Reel!K240,"")&amp;IF(J240="",""," ,")</f>
        <v/>
      </c>
      <c r="K239" s="1" t="str">
        <f>IF(FG_Reel!L240&lt;&gt;"",FG_Reel!L240,"")&amp;IF(K240="",""," ,")</f>
        <v/>
      </c>
      <c r="L239" s="1" t="str">
        <f>IF(FG_Reel!M240&lt;&gt;"",FG_Reel!M240,"")&amp;IF(L240="",""," ,")</f>
        <v/>
      </c>
      <c r="M239" s="142" t="str">
        <f>IF(FG_Reel!N240&lt;&gt;"",FG_Reel!N240,"")&amp;IF(M240="",""," ,")</f>
        <v/>
      </c>
    </row>
    <row r="240" spans="1:13">
      <c r="A240" s="84"/>
      <c r="B240" s="1"/>
      <c r="C240" s="1"/>
      <c r="D240" s="1"/>
      <c r="E240" s="1"/>
      <c r="F240" s="142"/>
      <c r="H240" s="84">
        <v>237</v>
      </c>
      <c r="I240" s="1" t="str">
        <f>IF(FG_Reel!J241&lt;&gt;"",FG_Reel!J241,"")&amp;IF(I241="",""," ,")</f>
        <v/>
      </c>
      <c r="J240" s="1" t="str">
        <f>IF(FG_Reel!K241&lt;&gt;"",FG_Reel!K241,"")&amp;IF(J241="",""," ,")</f>
        <v/>
      </c>
      <c r="K240" s="1" t="str">
        <f>IF(FG_Reel!L241&lt;&gt;"",FG_Reel!L241,"")&amp;IF(K241="",""," ,")</f>
        <v/>
      </c>
      <c r="L240" s="1" t="str">
        <f>IF(FG_Reel!M241&lt;&gt;"",FG_Reel!M241,"")&amp;IF(L241="",""," ,")</f>
        <v/>
      </c>
      <c r="M240" s="142" t="str">
        <f>IF(FG_Reel!N241&lt;&gt;"",FG_Reel!N241,"")&amp;IF(M241="",""," ,")</f>
        <v/>
      </c>
    </row>
    <row r="241" spans="1:13">
      <c r="A241" s="84"/>
      <c r="B241" s="1"/>
      <c r="C241" s="1"/>
      <c r="D241" s="1"/>
      <c r="E241" s="1"/>
      <c r="F241" s="142"/>
      <c r="H241" s="84">
        <v>238</v>
      </c>
      <c r="I241" s="1" t="str">
        <f>IF(FG_Reel!J242&lt;&gt;"",FG_Reel!J242,"")&amp;IF(I242="",""," ,")</f>
        <v/>
      </c>
      <c r="J241" s="1" t="str">
        <f>IF(FG_Reel!K242&lt;&gt;"",FG_Reel!K242,"")&amp;IF(J242="",""," ,")</f>
        <v/>
      </c>
      <c r="K241" s="1" t="str">
        <f>IF(FG_Reel!L242&lt;&gt;"",FG_Reel!L242,"")&amp;IF(K242="",""," ,")</f>
        <v/>
      </c>
      <c r="L241" s="1" t="str">
        <f>IF(FG_Reel!M242&lt;&gt;"",FG_Reel!M242,"")&amp;IF(L242="",""," ,")</f>
        <v/>
      </c>
      <c r="M241" s="142" t="str">
        <f>IF(FG_Reel!N242&lt;&gt;"",FG_Reel!N242,"")&amp;IF(M242="",""," ,")</f>
        <v/>
      </c>
    </row>
    <row r="242" spans="1:13">
      <c r="A242" s="84"/>
      <c r="B242" s="1"/>
      <c r="C242" s="1"/>
      <c r="D242" s="1"/>
      <c r="E242" s="1"/>
      <c r="F242" s="142"/>
      <c r="H242" s="84">
        <v>239</v>
      </c>
      <c r="I242" s="1" t="str">
        <f>IF(FG_Reel!J243&lt;&gt;"",FG_Reel!J243,"")&amp;IF(I243="",""," ,")</f>
        <v/>
      </c>
      <c r="J242" s="1" t="str">
        <f>IF(FG_Reel!K243&lt;&gt;"",FG_Reel!K243,"")&amp;IF(J243="",""," ,")</f>
        <v/>
      </c>
      <c r="K242" s="1" t="str">
        <f>IF(FG_Reel!L243&lt;&gt;"",FG_Reel!L243,"")&amp;IF(K243="",""," ,")</f>
        <v/>
      </c>
      <c r="L242" s="1" t="str">
        <f>IF(FG_Reel!M243&lt;&gt;"",FG_Reel!M243,"")&amp;IF(L243="",""," ,")</f>
        <v/>
      </c>
      <c r="M242" s="142" t="str">
        <f>IF(FG_Reel!N243&lt;&gt;"",FG_Reel!N243,"")&amp;IF(M243="",""," ,")</f>
        <v/>
      </c>
    </row>
    <row r="243" spans="1:13">
      <c r="A243" s="84"/>
      <c r="B243" s="1"/>
      <c r="C243" s="1"/>
      <c r="D243" s="1"/>
      <c r="E243" s="1"/>
      <c r="F243" s="142"/>
      <c r="H243" s="84">
        <v>240</v>
      </c>
      <c r="I243" s="1" t="str">
        <f>IF(FG_Reel!J244&lt;&gt;"",FG_Reel!J244,"")&amp;IF(I244="",""," ,")</f>
        <v/>
      </c>
      <c r="J243" s="1" t="str">
        <f>IF(FG_Reel!K244&lt;&gt;"",FG_Reel!K244,"")&amp;IF(J244="",""," ,")</f>
        <v/>
      </c>
      <c r="K243" s="1" t="str">
        <f>IF(FG_Reel!L244&lt;&gt;"",FG_Reel!L244,"")&amp;IF(K244="",""," ,")</f>
        <v/>
      </c>
      <c r="L243" s="1" t="str">
        <f>IF(FG_Reel!M244&lt;&gt;"",FG_Reel!M244,"")&amp;IF(L244="",""," ,")</f>
        <v/>
      </c>
      <c r="M243" s="142" t="str">
        <f>IF(FG_Reel!N244&lt;&gt;"",FG_Reel!N244,"")&amp;IF(M244="",""," ,")</f>
        <v/>
      </c>
    </row>
    <row r="244" spans="1:13">
      <c r="A244" s="84"/>
      <c r="B244" s="1"/>
      <c r="C244" s="1"/>
      <c r="D244" s="1"/>
      <c r="E244" s="1"/>
      <c r="F244" s="142"/>
      <c r="H244" s="84">
        <v>241</v>
      </c>
      <c r="I244" s="1" t="str">
        <f>IF(FG_Reel!J245&lt;&gt;"",FG_Reel!J245,"")&amp;IF(I245="",""," ,")</f>
        <v/>
      </c>
      <c r="J244" s="1" t="str">
        <f>IF(FG_Reel!K245&lt;&gt;"",FG_Reel!K245,"")&amp;IF(J245="",""," ,")</f>
        <v/>
      </c>
      <c r="K244" s="1" t="str">
        <f>IF(FG_Reel!L245&lt;&gt;"",FG_Reel!L245,"")&amp;IF(K245="",""," ,")</f>
        <v/>
      </c>
      <c r="L244" s="1" t="str">
        <f>IF(FG_Reel!M245&lt;&gt;"",FG_Reel!M245,"")&amp;IF(L245="",""," ,")</f>
        <v/>
      </c>
      <c r="M244" s="142" t="str">
        <f>IF(FG_Reel!N245&lt;&gt;"",FG_Reel!N245,"")&amp;IF(M245="",""," ,")</f>
        <v/>
      </c>
    </row>
    <row r="245" spans="1:13">
      <c r="A245" s="84"/>
      <c r="B245" s="1"/>
      <c r="C245" s="1"/>
      <c r="D245" s="1"/>
      <c r="E245" s="1"/>
      <c r="F245" s="142"/>
      <c r="H245" s="84">
        <v>242</v>
      </c>
      <c r="I245" s="1" t="str">
        <f>IF(FG_Reel!J246&lt;&gt;"",FG_Reel!J246,"")&amp;IF(I246="",""," ,")</f>
        <v/>
      </c>
      <c r="J245" s="1" t="str">
        <f>IF(FG_Reel!K246&lt;&gt;"",FG_Reel!K246,"")&amp;IF(J246="",""," ,")</f>
        <v/>
      </c>
      <c r="K245" s="1" t="str">
        <f>IF(FG_Reel!L246&lt;&gt;"",FG_Reel!L246,"")&amp;IF(K246="",""," ,")</f>
        <v/>
      </c>
      <c r="L245" s="1" t="str">
        <f>IF(FG_Reel!M246&lt;&gt;"",FG_Reel!M246,"")&amp;IF(L246="",""," ,")</f>
        <v/>
      </c>
      <c r="M245" s="142" t="str">
        <f>IF(FG_Reel!N246&lt;&gt;"",FG_Reel!N246,"")&amp;IF(M246="",""," ,")</f>
        <v/>
      </c>
    </row>
    <row r="246" spans="1:13">
      <c r="A246" s="84"/>
      <c r="B246" s="1"/>
      <c r="C246" s="1"/>
      <c r="D246" s="1"/>
      <c r="E246" s="1"/>
      <c r="F246" s="142"/>
      <c r="H246" s="84">
        <v>243</v>
      </c>
      <c r="I246" s="1" t="str">
        <f>IF(FG_Reel!J247&lt;&gt;"",FG_Reel!J247,"")&amp;IF(I247="",""," ,")</f>
        <v/>
      </c>
      <c r="J246" s="1" t="str">
        <f>IF(FG_Reel!K247&lt;&gt;"",FG_Reel!K247,"")&amp;IF(J247="",""," ,")</f>
        <v/>
      </c>
      <c r="K246" s="1" t="str">
        <f>IF(FG_Reel!L247&lt;&gt;"",FG_Reel!L247,"")&amp;IF(K247="",""," ,")</f>
        <v/>
      </c>
      <c r="L246" s="1" t="str">
        <f>IF(FG_Reel!M247&lt;&gt;"",FG_Reel!M247,"")&amp;IF(L247="",""," ,")</f>
        <v/>
      </c>
      <c r="M246" s="142" t="str">
        <f>IF(FG_Reel!N247&lt;&gt;"",FG_Reel!N247,"")&amp;IF(M247="",""," ,")</f>
        <v/>
      </c>
    </row>
    <row r="247" spans="1:13">
      <c r="A247" s="84"/>
      <c r="B247" s="1"/>
      <c r="C247" s="1"/>
      <c r="D247" s="1"/>
      <c r="E247" s="1"/>
      <c r="F247" s="142"/>
      <c r="H247" s="84">
        <v>244</v>
      </c>
      <c r="I247" s="1" t="str">
        <f>IF(FG_Reel!J248&lt;&gt;"",FG_Reel!J248,"")&amp;IF(I248="",""," ,")</f>
        <v/>
      </c>
      <c r="J247" s="1" t="str">
        <f>IF(FG_Reel!K248&lt;&gt;"",FG_Reel!K248,"")&amp;IF(J248="",""," ,")</f>
        <v/>
      </c>
      <c r="K247" s="1" t="str">
        <f>IF(FG_Reel!L248&lt;&gt;"",FG_Reel!L248,"")&amp;IF(K248="",""," ,")</f>
        <v/>
      </c>
      <c r="L247" s="1" t="str">
        <f>IF(FG_Reel!M248&lt;&gt;"",FG_Reel!M248,"")&amp;IF(L248="",""," ,")</f>
        <v/>
      </c>
      <c r="M247" s="142" t="str">
        <f>IF(FG_Reel!N248&lt;&gt;"",FG_Reel!N248,"")&amp;IF(M248="",""," ,")</f>
        <v/>
      </c>
    </row>
    <row r="248" spans="1:13">
      <c r="A248" s="84"/>
      <c r="B248" s="1"/>
      <c r="C248" s="1"/>
      <c r="D248" s="1"/>
      <c r="E248" s="1"/>
      <c r="F248" s="142"/>
      <c r="H248" s="84">
        <v>245</v>
      </c>
      <c r="I248" s="1" t="str">
        <f>IF(FG_Reel!J249&lt;&gt;"",FG_Reel!J249,"")&amp;IF(I249="",""," ,")</f>
        <v/>
      </c>
      <c r="J248" s="1" t="str">
        <f>IF(FG_Reel!K249&lt;&gt;"",FG_Reel!K249,"")&amp;IF(J249="",""," ,")</f>
        <v/>
      </c>
      <c r="K248" s="1" t="str">
        <f>IF(FG_Reel!L249&lt;&gt;"",FG_Reel!L249,"")&amp;IF(K249="",""," ,")</f>
        <v/>
      </c>
      <c r="L248" s="1" t="str">
        <f>IF(FG_Reel!M249&lt;&gt;"",FG_Reel!M249,"")&amp;IF(L249="",""," ,")</f>
        <v/>
      </c>
      <c r="M248" s="142" t="str">
        <f>IF(FG_Reel!N249&lt;&gt;"",FG_Reel!N249,"")&amp;IF(M249="",""," ,")</f>
        <v/>
      </c>
    </row>
    <row r="249" spans="1:13">
      <c r="A249" s="84"/>
      <c r="B249" s="1"/>
      <c r="C249" s="1"/>
      <c r="D249" s="1"/>
      <c r="E249" s="1"/>
      <c r="F249" s="142"/>
      <c r="H249" s="84">
        <v>246</v>
      </c>
      <c r="I249" s="1" t="str">
        <f>IF(FG_Reel!J250&lt;&gt;"",FG_Reel!J250,"")&amp;IF(I250="",""," ,")</f>
        <v/>
      </c>
      <c r="J249" s="1" t="str">
        <f>IF(FG_Reel!K250&lt;&gt;"",FG_Reel!K250,"")&amp;IF(J250="",""," ,")</f>
        <v/>
      </c>
      <c r="K249" s="1" t="str">
        <f>IF(FG_Reel!L250&lt;&gt;"",FG_Reel!L250,"")&amp;IF(K250="",""," ,")</f>
        <v/>
      </c>
      <c r="L249" s="1" t="str">
        <f>IF(FG_Reel!M250&lt;&gt;"",FG_Reel!M250,"")&amp;IF(L250="",""," ,")</f>
        <v/>
      </c>
      <c r="M249" s="142" t="str">
        <f>IF(FG_Reel!N250&lt;&gt;"",FG_Reel!N250,"")&amp;IF(M250="",""," ,")</f>
        <v/>
      </c>
    </row>
    <row r="250" spans="1:13">
      <c r="A250" s="84"/>
      <c r="B250" s="1"/>
      <c r="C250" s="1"/>
      <c r="D250" s="1"/>
      <c r="E250" s="1"/>
      <c r="F250" s="142"/>
      <c r="H250" s="84">
        <v>247</v>
      </c>
      <c r="I250" s="1" t="str">
        <f>IF(FG_Reel!J251&lt;&gt;"",FG_Reel!J251,"")&amp;IF(I251="",""," ,")</f>
        <v/>
      </c>
      <c r="J250" s="1" t="str">
        <f>IF(FG_Reel!K251&lt;&gt;"",FG_Reel!K251,"")&amp;IF(J251="",""," ,")</f>
        <v/>
      </c>
      <c r="K250" s="1" t="str">
        <f>IF(FG_Reel!L251&lt;&gt;"",FG_Reel!L251,"")&amp;IF(K251="",""," ,")</f>
        <v/>
      </c>
      <c r="L250" s="1" t="str">
        <f>IF(FG_Reel!M251&lt;&gt;"",FG_Reel!M251,"")&amp;IF(L251="",""," ,")</f>
        <v/>
      </c>
      <c r="M250" s="142" t="str">
        <f>IF(FG_Reel!N251&lt;&gt;"",FG_Reel!N251,"")&amp;IF(M251="",""," ,")</f>
        <v/>
      </c>
    </row>
    <row r="251" spans="1:13">
      <c r="A251" s="84"/>
      <c r="B251" s="1"/>
      <c r="C251" s="1"/>
      <c r="D251" s="1"/>
      <c r="E251" s="1"/>
      <c r="F251" s="142"/>
      <c r="H251" s="84">
        <v>248</v>
      </c>
      <c r="I251" s="1" t="str">
        <f>IF(FG_Reel!J252&lt;&gt;"",FG_Reel!J252,"")&amp;IF(I252="",""," ,")</f>
        <v/>
      </c>
      <c r="J251" s="1" t="str">
        <f>IF(FG_Reel!K252&lt;&gt;"",FG_Reel!K252,"")&amp;IF(J252="",""," ,")</f>
        <v/>
      </c>
      <c r="K251" s="1" t="str">
        <f>IF(FG_Reel!L252&lt;&gt;"",FG_Reel!L252,"")&amp;IF(K252="",""," ,")</f>
        <v/>
      </c>
      <c r="L251" s="1" t="str">
        <f>IF(FG_Reel!M252&lt;&gt;"",FG_Reel!M252,"")&amp;IF(L252="",""," ,")</f>
        <v/>
      </c>
      <c r="M251" s="142" t="str">
        <f>IF(FG_Reel!N252&lt;&gt;"",FG_Reel!N252,"")&amp;IF(M252="",""," ,")</f>
        <v/>
      </c>
    </row>
    <row r="252" spans="1:13">
      <c r="A252" s="84"/>
      <c r="B252" s="1"/>
      <c r="C252" s="1"/>
      <c r="D252" s="1"/>
      <c r="E252" s="1"/>
      <c r="F252" s="142"/>
      <c r="H252" s="84">
        <v>249</v>
      </c>
      <c r="I252" s="1" t="str">
        <f>IF(FG_Reel!J253&lt;&gt;"",FG_Reel!J253,"")&amp;IF(I253="",""," ,")</f>
        <v/>
      </c>
      <c r="J252" s="1" t="str">
        <f>IF(FG_Reel!K253&lt;&gt;"",FG_Reel!K253,"")&amp;IF(J253="",""," ,")</f>
        <v/>
      </c>
      <c r="K252" s="1" t="str">
        <f>IF(FG_Reel!L253&lt;&gt;"",FG_Reel!L253,"")&amp;IF(K253="",""," ,")</f>
        <v/>
      </c>
      <c r="L252" s="1" t="str">
        <f>IF(FG_Reel!M253&lt;&gt;"",FG_Reel!M253,"")&amp;IF(L253="",""," ,")</f>
        <v/>
      </c>
      <c r="M252" s="142" t="str">
        <f>IF(FG_Reel!N253&lt;&gt;"",FG_Reel!N253,"")&amp;IF(M253="",""," ,")</f>
        <v/>
      </c>
    </row>
    <row r="253" spans="1:13">
      <c r="A253" s="84"/>
      <c r="B253" s="141"/>
      <c r="C253" s="140"/>
      <c r="D253" s="140"/>
      <c r="E253" s="140"/>
      <c r="F253" s="139"/>
      <c r="H253" s="84">
        <v>250</v>
      </c>
      <c r="I253" s="141" t="str">
        <f>IF(FG_Reel!J254&lt;&gt;"",FG_Reel!J254,"")&amp;IF(I254="",""," ,")</f>
        <v/>
      </c>
      <c r="J253" s="140" t="str">
        <f>IF(FG_Reel!K254&lt;&gt;"",FG_Reel!K254,"")&amp;IF(J254="",""," ,")</f>
        <v/>
      </c>
      <c r="K253" s="140" t="str">
        <f>IF(FG_Reel!L254&lt;&gt;"",FG_Reel!L254,"")&amp;IF(K254="",""," ,")</f>
        <v/>
      </c>
      <c r="L253" s="140" t="str">
        <f>IF(FG_Reel!M254&lt;&gt;"",FG_Reel!M254,"")&amp;IF(L254="",""," ,")</f>
        <v/>
      </c>
      <c r="M253" s="139" t="str">
        <f>IF(FG_Reel!N254&lt;&gt;"",FG_Reel!N254,"")&amp;IF(M254="",""," ,")</f>
        <v/>
      </c>
    </row>
    <row r="254" spans="1:13">
      <c r="B254" s="1"/>
      <c r="C254" s="1"/>
      <c r="D254" s="1"/>
      <c r="E254" s="1"/>
      <c r="F254" s="1"/>
      <c r="I254" s="1" t="str">
        <f>IF(FG_Reel!J255&lt;&gt;"",FG_Reel!J255,"")&amp;IF(I255="",""," ,")</f>
        <v/>
      </c>
      <c r="J254" s="1" t="str">
        <f>IF(FG_Reel!K255&lt;&gt;"",FG_Reel!K255,"")&amp;IF(J255="",""," ,")</f>
        <v/>
      </c>
      <c r="K254" s="1" t="str">
        <f>IF(FG_Reel!L255&lt;&gt;"",FG_Reel!L255,"")&amp;IF(K255="",""," ,")</f>
        <v/>
      </c>
      <c r="L254" s="1" t="str">
        <f>IF(FG_Reel!M255&lt;&gt;"",FG_Reel!M255,"")&amp;IF(L255="",""," ,")</f>
        <v/>
      </c>
      <c r="M254" s="1" t="str">
        <f>IF(FG_Reel!N255&lt;&gt;"",FG_Reel!N255,"")&amp;IF(M255="",""," ,")</f>
        <v/>
      </c>
    </row>
    <row r="255" spans="1:13">
      <c r="B255" s="1"/>
      <c r="C255" s="1"/>
      <c r="D255" s="1"/>
      <c r="E255" s="1"/>
      <c r="F255" s="1"/>
      <c r="I255" s="1" t="str">
        <f>IF(FG_Reel!J256&lt;&gt;"",FG_Reel!J256,"")&amp;IF(I256="",""," ,")</f>
        <v/>
      </c>
      <c r="J255" s="1" t="str">
        <f>IF(FG_Reel!K256&lt;&gt;"",FG_Reel!K256,"")&amp;IF(J256="",""," ,")</f>
        <v/>
      </c>
      <c r="K255" s="1" t="str">
        <f>IF(FG_Reel!L256&lt;&gt;"",FG_Reel!L256,"")&amp;IF(K256="",""," ,")</f>
        <v/>
      </c>
      <c r="L255" s="1" t="str">
        <f>IF(FG_Reel!M256&lt;&gt;"",FG_Reel!M256,"")&amp;IF(L256="",""," ,")</f>
        <v/>
      </c>
      <c r="M255" s="1" t="str">
        <f>IF(FG_Reel!N256&lt;&gt;"",FG_Reel!N256,"")&amp;IF(M256="",""," ,")</f>
        <v/>
      </c>
    </row>
    <row r="256" spans="1:13">
      <c r="B256" s="1"/>
      <c r="C256" s="1"/>
      <c r="D256" s="1"/>
      <c r="E256" s="1"/>
      <c r="F256" s="1"/>
      <c r="I256" s="1" t="str">
        <f>IF(FG_Reel!J257&lt;&gt;"",FG_Reel!J257,"")&amp;IF(I257="",""," ,")</f>
        <v/>
      </c>
      <c r="J256" s="1" t="str">
        <f>IF(FG_Reel!K257&lt;&gt;"",FG_Reel!K257,"")&amp;IF(J257="",""," ,")</f>
        <v/>
      </c>
      <c r="K256" s="1" t="str">
        <f>IF(FG_Reel!L257&lt;&gt;"",FG_Reel!L257,"")&amp;IF(K257="",""," ,")</f>
        <v/>
      </c>
      <c r="L256" s="1" t="str">
        <f>IF(FG_Reel!M257&lt;&gt;"",FG_Reel!M257,"")&amp;IF(L257="",""," ,")</f>
        <v/>
      </c>
      <c r="M256" s="1" t="str">
        <f>IF(FG_Reel!N257&lt;&gt;"",FG_Reel!N257,"")&amp;IF(M257="",""," ,")</f>
        <v/>
      </c>
    </row>
    <row r="257" spans="2:13">
      <c r="B257" s="1"/>
      <c r="C257" s="1"/>
      <c r="D257" s="1"/>
      <c r="E257" s="1"/>
      <c r="F257" s="1"/>
      <c r="I257" s="1" t="str">
        <f>IF(FG_Reel!J258&lt;&gt;"",FG_Reel!J258,"")&amp;IF(I258="",""," ,")</f>
        <v/>
      </c>
      <c r="J257" s="1" t="str">
        <f>IF(FG_Reel!K258&lt;&gt;"",FG_Reel!K258,"")&amp;IF(J258="",""," ,")</f>
        <v/>
      </c>
      <c r="K257" s="1" t="str">
        <f>IF(FG_Reel!L258&lt;&gt;"",FG_Reel!L258,"")&amp;IF(K258="",""," ,")</f>
        <v/>
      </c>
      <c r="L257" s="1" t="str">
        <f>IF(FG_Reel!M258&lt;&gt;"",FG_Reel!M258,"")&amp;IF(L258="",""," ,")</f>
        <v/>
      </c>
      <c r="M257" s="1" t="str">
        <f>IF(FG_Reel!N258&lt;&gt;"",FG_Reel!N258,"")&amp;IF(M258="",""," ,")</f>
        <v/>
      </c>
    </row>
    <row r="258" spans="2:13">
      <c r="B258" s="1"/>
      <c r="C258" s="1"/>
      <c r="D258" s="1"/>
      <c r="E258" s="1"/>
      <c r="F258" s="1"/>
      <c r="I258" s="1" t="str">
        <f>IF(FG_Reel!J259&lt;&gt;"",FG_Reel!J259,"")&amp;IF(I259="",""," ,")</f>
        <v/>
      </c>
      <c r="J258" s="1" t="str">
        <f>IF(FG_Reel!K259&lt;&gt;"",FG_Reel!K259,"")&amp;IF(J259="",""," ,")</f>
        <v/>
      </c>
      <c r="K258" s="1" t="str">
        <f>IF(FG_Reel!L259&lt;&gt;"",FG_Reel!L259,"")&amp;IF(K259="",""," ,")</f>
        <v/>
      </c>
      <c r="L258" s="1" t="str">
        <f>IF(FG_Reel!M259&lt;&gt;"",FG_Reel!M259,"")&amp;IF(L259="",""," ,")</f>
        <v/>
      </c>
      <c r="M258" s="1" t="str">
        <f>IF(FG_Reel!N259&lt;&gt;"",FG_Reel!N259,"")&amp;IF(M259="",""," ,")</f>
        <v/>
      </c>
    </row>
    <row r="259" spans="2:13">
      <c r="B259" s="1"/>
      <c r="C259" s="1"/>
      <c r="D259" s="1"/>
      <c r="E259" s="1"/>
      <c r="F259" s="1"/>
      <c r="I259" s="1" t="str">
        <f>IF(FG_Reel!J260&lt;&gt;"",FG_Reel!J260,"")&amp;IF(I260="",""," ,")</f>
        <v/>
      </c>
      <c r="J259" s="1" t="str">
        <f>IF(FG_Reel!K260&lt;&gt;"",FG_Reel!K260,"")&amp;IF(J260="",""," ,")</f>
        <v/>
      </c>
      <c r="K259" s="1" t="str">
        <f>IF(FG_Reel!L260&lt;&gt;"",FG_Reel!L260,"")&amp;IF(K260="",""," ,")</f>
        <v/>
      </c>
      <c r="L259" s="1" t="str">
        <f>IF(FG_Reel!M260&lt;&gt;"",FG_Reel!M260,"")&amp;IF(L260="",""," ,")</f>
        <v/>
      </c>
      <c r="M259" s="1" t="str">
        <f>IF(FG_Reel!N260&lt;&gt;"",FG_Reel!N260,"")&amp;IF(M260="",""," ,")</f>
        <v/>
      </c>
    </row>
    <row r="260" spans="2:13">
      <c r="B260" s="1"/>
      <c r="C260" s="1"/>
      <c r="D260" s="1"/>
      <c r="E260" s="1"/>
      <c r="F260" s="1"/>
      <c r="I260" s="1" t="str">
        <f>IF(FG_Reel!J261&lt;&gt;"",FG_Reel!J261,"")&amp;IF(I261="",""," ,")</f>
        <v/>
      </c>
      <c r="J260" s="1" t="str">
        <f>IF(FG_Reel!K261&lt;&gt;"",FG_Reel!K261,"")&amp;IF(J261="",""," ,")</f>
        <v/>
      </c>
      <c r="K260" s="1" t="str">
        <f>IF(FG_Reel!L261&lt;&gt;"",FG_Reel!L261,"")&amp;IF(K261="",""," ,")</f>
        <v/>
      </c>
      <c r="L260" s="1" t="str">
        <f>IF(FG_Reel!M261&lt;&gt;"",FG_Reel!M261,"")&amp;IF(L261="",""," ,")</f>
        <v/>
      </c>
      <c r="M260" s="1" t="str">
        <f>IF(FG_Reel!N261&lt;&gt;"",FG_Reel!N261,"")&amp;IF(M261="",""," ,")</f>
        <v/>
      </c>
    </row>
    <row r="261" spans="2:13">
      <c r="B261" s="1"/>
      <c r="C261" s="1"/>
      <c r="D261" s="1"/>
      <c r="E261" s="1"/>
      <c r="F261" s="1"/>
      <c r="I261" s="1" t="str">
        <f>IF(FG_Reel!J262&lt;&gt;"",FG_Reel!J262,"")&amp;IF(I262="",""," ,")</f>
        <v/>
      </c>
      <c r="J261" s="1" t="str">
        <f>IF(FG_Reel!K262&lt;&gt;"",FG_Reel!K262,"")&amp;IF(J262="",""," ,")</f>
        <v/>
      </c>
      <c r="K261" s="1" t="str">
        <f>IF(FG_Reel!L262&lt;&gt;"",FG_Reel!L262,"")&amp;IF(K262="",""," ,")</f>
        <v/>
      </c>
      <c r="L261" s="1" t="str">
        <f>IF(FG_Reel!M262&lt;&gt;"",FG_Reel!M262,"")&amp;IF(L262="",""," ,")</f>
        <v/>
      </c>
      <c r="M261" s="1" t="str">
        <f>IF(FG_Reel!N262&lt;&gt;"",FG_Reel!N262,"")&amp;IF(M262="",""," ,")</f>
        <v/>
      </c>
    </row>
    <row r="262" spans="2:13">
      <c r="B262" s="1"/>
      <c r="C262" s="1"/>
      <c r="D262" s="1"/>
      <c r="E262" s="1"/>
      <c r="F262" s="1"/>
      <c r="I262" s="1" t="str">
        <f>IF(FG_Reel!J263&lt;&gt;"",FG_Reel!J263,"")&amp;IF(I263="",""," ,")</f>
        <v/>
      </c>
      <c r="J262" s="1" t="str">
        <f>IF(FG_Reel!K263&lt;&gt;"",FG_Reel!K263,"")&amp;IF(J263="",""," ,")</f>
        <v/>
      </c>
      <c r="K262" s="1" t="str">
        <f>IF(FG_Reel!L263&lt;&gt;"",FG_Reel!L263,"")&amp;IF(K263="",""," ,")</f>
        <v/>
      </c>
      <c r="L262" s="1" t="str">
        <f>IF(FG_Reel!M263&lt;&gt;"",FG_Reel!M263,"")&amp;IF(L263="",""," ,")</f>
        <v/>
      </c>
      <c r="M262" s="1" t="str">
        <f>IF(FG_Reel!N263&lt;&gt;"",FG_Reel!N263,"")&amp;IF(M263="",""," ,")</f>
        <v/>
      </c>
    </row>
    <row r="263" spans="2:13">
      <c r="B263" s="1"/>
      <c r="C263" s="1"/>
      <c r="D263" s="1"/>
      <c r="E263" s="1"/>
      <c r="F263" s="1"/>
      <c r="I263" s="1" t="str">
        <f>IF(FG_Reel!J264&lt;&gt;"",FG_Reel!J264,"")&amp;IF(I264="",""," ,")</f>
        <v/>
      </c>
      <c r="J263" s="1" t="str">
        <f>IF(FG_Reel!K264&lt;&gt;"",FG_Reel!K264,"")&amp;IF(J264="",""," ,")</f>
        <v/>
      </c>
      <c r="K263" s="1" t="str">
        <f>IF(FG_Reel!L264&lt;&gt;"",FG_Reel!L264,"")&amp;IF(K264="",""," ,")</f>
        <v/>
      </c>
      <c r="L263" s="1" t="str">
        <f>IF(FG_Reel!M264&lt;&gt;"",FG_Reel!M264,"")&amp;IF(L264="",""," ,")</f>
        <v/>
      </c>
      <c r="M263" s="1" t="str">
        <f>IF(FG_Reel!N264&lt;&gt;"",FG_Reel!N264,"")&amp;IF(M264="",""," ,")</f>
        <v/>
      </c>
    </row>
    <row r="264" spans="2:13">
      <c r="B264" s="1"/>
      <c r="C264" s="1"/>
      <c r="D264" s="1"/>
      <c r="E264" s="1"/>
      <c r="F264" s="1"/>
      <c r="I264" s="1" t="str">
        <f>IF(FG_Reel!J265&lt;&gt;"",FG_Reel!J265,"")&amp;IF(I265="",""," ,")</f>
        <v/>
      </c>
      <c r="J264" s="1" t="str">
        <f>IF(FG_Reel!K265&lt;&gt;"",FG_Reel!K265,"")&amp;IF(J265="",""," ,")</f>
        <v/>
      </c>
      <c r="K264" s="1" t="str">
        <f>IF(FG_Reel!L265&lt;&gt;"",FG_Reel!L265,"")&amp;IF(K265="",""," ,")</f>
        <v/>
      </c>
      <c r="L264" s="1" t="str">
        <f>IF(FG_Reel!M265&lt;&gt;"",FG_Reel!M265,"")&amp;IF(L265="",""," ,")</f>
        <v/>
      </c>
      <c r="M264" s="1" t="str">
        <f>IF(FG_Reel!N265&lt;&gt;"",FG_Reel!N265,"")&amp;IF(M265="",""," ,")</f>
        <v/>
      </c>
    </row>
    <row r="265" spans="2:13">
      <c r="B265" s="1"/>
      <c r="C265" s="1"/>
      <c r="D265" s="1"/>
      <c r="E265" s="1"/>
      <c r="F265" s="1"/>
      <c r="I265" s="1" t="str">
        <f>IF(FG_Reel!J266&lt;&gt;"",FG_Reel!J266,"")&amp;IF(I266="",""," ,")</f>
        <v/>
      </c>
      <c r="J265" s="1" t="str">
        <f>IF(FG_Reel!K266&lt;&gt;"",FG_Reel!K266,"")&amp;IF(J266="",""," ,")</f>
        <v/>
      </c>
      <c r="K265" s="1" t="str">
        <f>IF(FG_Reel!L266&lt;&gt;"",FG_Reel!L266,"")&amp;IF(K266="",""," ,")</f>
        <v/>
      </c>
      <c r="L265" s="1" t="str">
        <f>IF(FG_Reel!M266&lt;&gt;"",FG_Reel!M266,"")&amp;IF(L266="",""," ,")</f>
        <v/>
      </c>
      <c r="M265" s="1" t="str">
        <f>IF(FG_Reel!N266&lt;&gt;"",FG_Reel!N266,"")&amp;IF(M266="",""," ,")</f>
        <v/>
      </c>
    </row>
    <row r="266" spans="2:13">
      <c r="B266" s="1"/>
      <c r="C266" s="1"/>
      <c r="D266" s="1"/>
      <c r="E266" s="1"/>
      <c r="F266" s="1"/>
      <c r="I266" s="1" t="str">
        <f>IF(FG_Reel!J267&lt;&gt;"",FG_Reel!J267,"")&amp;IF(I267="",""," ,")</f>
        <v/>
      </c>
      <c r="J266" s="1" t="str">
        <f>IF(FG_Reel!K267&lt;&gt;"",FG_Reel!K267,"")&amp;IF(J267="",""," ,")</f>
        <v/>
      </c>
      <c r="K266" s="1" t="str">
        <f>IF(FG_Reel!L267&lt;&gt;"",FG_Reel!L267,"")&amp;IF(K267="",""," ,")</f>
        <v/>
      </c>
      <c r="L266" s="1" t="str">
        <f>IF(FG_Reel!M267&lt;&gt;"",FG_Reel!M267,"")&amp;IF(L267="",""," ,")</f>
        <v/>
      </c>
      <c r="M266" s="1" t="str">
        <f>IF(FG_Reel!N267&lt;&gt;"",FG_Reel!N267,"")&amp;IF(M267="",""," ,")</f>
        <v/>
      </c>
    </row>
    <row r="267" spans="2:13">
      <c r="B267" s="1"/>
      <c r="C267" s="1"/>
      <c r="D267" s="1"/>
      <c r="E267" s="1"/>
      <c r="F267" s="1"/>
      <c r="I267" s="1" t="str">
        <f>IF(FG_Reel!J268&lt;&gt;"",FG_Reel!J268,"")&amp;IF(I268="",""," ,")</f>
        <v/>
      </c>
      <c r="J267" s="1" t="str">
        <f>IF(FG_Reel!K268&lt;&gt;"",FG_Reel!K268,"")&amp;IF(J268="",""," ,")</f>
        <v/>
      </c>
      <c r="K267" s="1" t="str">
        <f>IF(FG_Reel!L268&lt;&gt;"",FG_Reel!L268,"")&amp;IF(K268="",""," ,")</f>
        <v/>
      </c>
      <c r="L267" s="1" t="str">
        <f>IF(FG_Reel!M268&lt;&gt;"",FG_Reel!M268,"")&amp;IF(L268="",""," ,")</f>
        <v/>
      </c>
      <c r="M267" s="1" t="str">
        <f>IF(FG_Reel!N268&lt;&gt;"",FG_Reel!N268,"")&amp;IF(M268="",""," ,")</f>
        <v/>
      </c>
    </row>
    <row r="268" spans="2:13">
      <c r="B268" s="1"/>
      <c r="C268" s="1"/>
      <c r="D268" s="1"/>
      <c r="E268" s="1"/>
      <c r="F268" s="1"/>
      <c r="I268" s="1" t="str">
        <f>IF(FG_Reel!J269&lt;&gt;"",FG_Reel!J269,"")&amp;IF(I269="",""," ,")</f>
        <v/>
      </c>
      <c r="J268" s="1" t="str">
        <f>IF(FG_Reel!K269&lt;&gt;"",FG_Reel!K269,"")&amp;IF(J269="",""," ,")</f>
        <v/>
      </c>
      <c r="K268" s="1" t="str">
        <f>IF(FG_Reel!L269&lt;&gt;"",FG_Reel!L269,"")&amp;IF(K269="",""," ,")</f>
        <v/>
      </c>
      <c r="L268" s="1" t="str">
        <f>IF(FG_Reel!M269&lt;&gt;"",FG_Reel!M269,"")&amp;IF(L269="",""," ,")</f>
        <v/>
      </c>
      <c r="M268" s="1" t="str">
        <f>IF(FG_Reel!N269&lt;&gt;"",FG_Reel!N269,"")&amp;IF(M269="",""," ,")</f>
        <v/>
      </c>
    </row>
    <row r="269" spans="2:13">
      <c r="B269" s="1"/>
      <c r="C269" s="1"/>
      <c r="D269" s="1"/>
      <c r="E269" s="1"/>
      <c r="F269" s="1"/>
      <c r="I269" s="1" t="str">
        <f>IF(FG_Reel!J270&lt;&gt;"",FG_Reel!J270,"")&amp;IF(I270="",""," ,")</f>
        <v/>
      </c>
      <c r="J269" s="1" t="str">
        <f>IF(FG_Reel!K270&lt;&gt;"",FG_Reel!K270,"")&amp;IF(J270="",""," ,")</f>
        <v/>
      </c>
      <c r="K269" s="1" t="str">
        <f>IF(FG_Reel!L270&lt;&gt;"",FG_Reel!L270,"")&amp;IF(K270="",""," ,")</f>
        <v/>
      </c>
      <c r="L269" s="1" t="str">
        <f>IF(FG_Reel!M270&lt;&gt;"",FG_Reel!M270,"")&amp;IF(L270="",""," ,")</f>
        <v/>
      </c>
      <c r="M269" s="1" t="str">
        <f>IF(FG_Reel!N270&lt;&gt;"",FG_Reel!N270,"")&amp;IF(M270="",""," ,")</f>
        <v/>
      </c>
    </row>
    <row r="270" spans="2:13">
      <c r="B270" s="1"/>
      <c r="C270" s="1"/>
      <c r="D270" s="1"/>
      <c r="E270" s="1"/>
      <c r="F270" s="1"/>
      <c r="I270" s="1" t="str">
        <f>IF(FG_Reel!J271&lt;&gt;"",FG_Reel!J271,"")&amp;IF(I271="",""," ,")</f>
        <v/>
      </c>
      <c r="J270" s="1" t="str">
        <f>IF(FG_Reel!K271&lt;&gt;"",FG_Reel!K271,"")&amp;IF(J271="",""," ,")</f>
        <v/>
      </c>
      <c r="K270" s="1" t="str">
        <f>IF(FG_Reel!L271&lt;&gt;"",FG_Reel!L271,"")&amp;IF(K271="",""," ,")</f>
        <v/>
      </c>
      <c r="L270" s="1" t="str">
        <f>IF(FG_Reel!M271&lt;&gt;"",FG_Reel!M271,"")&amp;IF(L271="",""," ,")</f>
        <v/>
      </c>
      <c r="M270" s="1" t="str">
        <f>IF(FG_Reel!N271&lt;&gt;"",FG_Reel!N271,"")&amp;IF(M271="",""," ,")</f>
        <v/>
      </c>
    </row>
    <row r="271" spans="2:13">
      <c r="B271" s="1"/>
      <c r="C271" s="1"/>
      <c r="D271" s="1"/>
      <c r="E271" s="1"/>
      <c r="F271" s="1"/>
      <c r="I271" s="1" t="str">
        <f>IF(FG_Reel!J272&lt;&gt;"",FG_Reel!J272,"")&amp;IF(I272="",""," ,")</f>
        <v/>
      </c>
      <c r="J271" s="1" t="str">
        <f>IF(FG_Reel!K272&lt;&gt;"",FG_Reel!K272,"")&amp;IF(J272="",""," ,")</f>
        <v/>
      </c>
      <c r="K271" s="1" t="str">
        <f>IF(FG_Reel!L272&lt;&gt;"",FG_Reel!L272,"")&amp;IF(K272="",""," ,")</f>
        <v/>
      </c>
      <c r="L271" s="1" t="str">
        <f>IF(FG_Reel!M272&lt;&gt;"",FG_Reel!M272,"")&amp;IF(L272="",""," ,")</f>
        <v/>
      </c>
      <c r="M271" s="1" t="str">
        <f>IF(FG_Reel!N272&lt;&gt;"",FG_Reel!N272,"")&amp;IF(M272="",""," ,")</f>
        <v/>
      </c>
    </row>
    <row r="272" spans="2:13">
      <c r="B272" s="1"/>
      <c r="C272" s="1"/>
      <c r="D272" s="1"/>
      <c r="E272" s="1"/>
      <c r="F272" s="1"/>
      <c r="I272" s="1" t="str">
        <f>IF(FG_Reel!J273&lt;&gt;"",FG_Reel!J273,"")&amp;IF(I273="",""," ,")</f>
        <v/>
      </c>
      <c r="J272" s="1" t="str">
        <f>IF(FG_Reel!K273&lt;&gt;"",FG_Reel!K273,"")&amp;IF(J273="",""," ,")</f>
        <v/>
      </c>
      <c r="K272" s="1" t="str">
        <f>IF(FG_Reel!L273&lt;&gt;"",FG_Reel!L273,"")&amp;IF(K273="",""," ,")</f>
        <v/>
      </c>
      <c r="L272" s="1" t="str">
        <f>IF(FG_Reel!M273&lt;&gt;"",FG_Reel!M273,"")&amp;IF(L273="",""," ,")</f>
        <v/>
      </c>
      <c r="M272" s="1" t="str">
        <f>IF(FG_Reel!N273&lt;&gt;"",FG_Reel!N273,"")&amp;IF(M273="",""," ,")</f>
        <v/>
      </c>
    </row>
    <row r="273" spans="2:13">
      <c r="B273" s="1"/>
      <c r="C273" s="1"/>
      <c r="D273" s="1"/>
      <c r="E273" s="1"/>
      <c r="F273" s="1"/>
      <c r="I273" s="1" t="str">
        <f>IF(FG_Reel!J274&lt;&gt;"",FG_Reel!J274,"")&amp;IF(I274="",""," ,")</f>
        <v/>
      </c>
      <c r="J273" s="1" t="str">
        <f>IF(FG_Reel!K274&lt;&gt;"",FG_Reel!K274,"")&amp;IF(J274="",""," ,")</f>
        <v/>
      </c>
      <c r="K273" s="1" t="str">
        <f>IF(FG_Reel!L274&lt;&gt;"",FG_Reel!L274,"")&amp;IF(K274="",""," ,")</f>
        <v/>
      </c>
      <c r="L273" s="1" t="str">
        <f>IF(FG_Reel!M274&lt;&gt;"",FG_Reel!M274,"")&amp;IF(L274="",""," ,")</f>
        <v/>
      </c>
      <c r="M273" s="1" t="str">
        <f>IF(FG_Reel!N274&lt;&gt;"",FG_Reel!N274,"")&amp;IF(M274="",""," ,")</f>
        <v/>
      </c>
    </row>
    <row r="274" spans="2:13">
      <c r="B274" s="1"/>
      <c r="C274" s="1"/>
      <c r="D274" s="1"/>
      <c r="E274" s="1"/>
      <c r="F274" s="1"/>
      <c r="I274" s="1" t="str">
        <f>IF(FG_Reel!J275&lt;&gt;"",FG_Reel!J275,"")&amp;IF(I275="",""," ,")</f>
        <v/>
      </c>
      <c r="J274" s="1" t="str">
        <f>IF(FG_Reel!K275&lt;&gt;"",FG_Reel!K275,"")&amp;IF(J275="",""," ,")</f>
        <v/>
      </c>
      <c r="K274" s="1" t="str">
        <f>IF(FG_Reel!L275&lt;&gt;"",FG_Reel!L275,"")&amp;IF(K275="",""," ,")</f>
        <v/>
      </c>
      <c r="L274" s="1" t="str">
        <f>IF(FG_Reel!M275&lt;&gt;"",FG_Reel!M275,"")&amp;IF(L275="",""," ,")</f>
        <v/>
      </c>
      <c r="M274" s="1" t="str">
        <f>IF(FG_Reel!N275&lt;&gt;"",FG_Reel!N275,"")&amp;IF(M275="",""," ,")</f>
        <v/>
      </c>
    </row>
    <row r="275" spans="2:13">
      <c r="B275" s="1"/>
      <c r="C275" s="1"/>
      <c r="D275" s="1"/>
      <c r="E275" s="1"/>
      <c r="F275" s="1"/>
      <c r="I275" s="1" t="str">
        <f>IF(FG_Reel!J276&lt;&gt;"",FG_Reel!J276,"")&amp;IF(I276="",""," ,")</f>
        <v/>
      </c>
      <c r="J275" s="1" t="str">
        <f>IF(FG_Reel!K276&lt;&gt;"",FG_Reel!K276,"")&amp;IF(J276="",""," ,")</f>
        <v/>
      </c>
      <c r="K275" s="1" t="str">
        <f>IF(FG_Reel!L276&lt;&gt;"",FG_Reel!L276,"")&amp;IF(K276="",""," ,")</f>
        <v/>
      </c>
      <c r="L275" s="1" t="str">
        <f>IF(FG_Reel!M276&lt;&gt;"",FG_Reel!M276,"")&amp;IF(L276="",""," ,")</f>
        <v/>
      </c>
      <c r="M275" s="1" t="str">
        <f>IF(FG_Reel!N276&lt;&gt;"",FG_Reel!N276,"")&amp;IF(M276="",""," ,")</f>
        <v/>
      </c>
    </row>
    <row r="276" spans="2:13">
      <c r="B276" s="1"/>
      <c r="C276" s="1"/>
      <c r="D276" s="1"/>
      <c r="E276" s="1"/>
      <c r="F276" s="1"/>
      <c r="I276" s="1" t="str">
        <f>IF(FG_Reel!J277&lt;&gt;"",FG_Reel!J277,"")&amp;IF(I277="",""," ,")</f>
        <v/>
      </c>
      <c r="J276" s="1" t="str">
        <f>IF(FG_Reel!K277&lt;&gt;"",FG_Reel!K277,"")&amp;IF(J277="",""," ,")</f>
        <v/>
      </c>
      <c r="K276" s="1" t="str">
        <f>IF(FG_Reel!L277&lt;&gt;"",FG_Reel!L277,"")&amp;IF(K277="",""," ,")</f>
        <v/>
      </c>
      <c r="L276" s="1" t="str">
        <f>IF(FG_Reel!M277&lt;&gt;"",FG_Reel!M277,"")&amp;IF(L277="",""," ,")</f>
        <v/>
      </c>
      <c r="M276" s="1" t="str">
        <f>IF(FG_Reel!N277&lt;&gt;"",FG_Reel!N277,"")&amp;IF(M277="",""," ,")</f>
        <v/>
      </c>
    </row>
    <row r="277" spans="2:13">
      <c r="B277" s="1"/>
      <c r="C277" s="1"/>
      <c r="D277" s="1"/>
      <c r="E277" s="1"/>
      <c r="F277" s="1"/>
      <c r="I277" s="1" t="str">
        <f>IF(FG_Reel!J278&lt;&gt;"",FG_Reel!J278,"")&amp;IF(I278="",""," ,")</f>
        <v/>
      </c>
      <c r="J277" s="1" t="str">
        <f>IF(FG_Reel!K278&lt;&gt;"",FG_Reel!K278,"")&amp;IF(J278="",""," ,")</f>
        <v/>
      </c>
      <c r="K277" s="1" t="str">
        <f>IF(FG_Reel!L278&lt;&gt;"",FG_Reel!L278,"")&amp;IF(K278="",""," ,")</f>
        <v/>
      </c>
      <c r="L277" s="1" t="str">
        <f>IF(FG_Reel!M278&lt;&gt;"",FG_Reel!M278,"")&amp;IF(L278="",""," ,")</f>
        <v/>
      </c>
      <c r="M277" s="1" t="str">
        <f>IF(FG_Reel!N278&lt;&gt;"",FG_Reel!N278,"")&amp;IF(M278="",""," ,")</f>
        <v/>
      </c>
    </row>
    <row r="278" spans="2:13">
      <c r="B278" s="1"/>
      <c r="C278" s="1"/>
      <c r="D278" s="1"/>
      <c r="E278" s="1"/>
      <c r="F278" s="1"/>
      <c r="I278" s="1" t="str">
        <f>IF(FG_Reel!J279&lt;&gt;"",FG_Reel!J279,"")&amp;IF(I279="",""," ,")</f>
        <v/>
      </c>
      <c r="J278" s="1" t="str">
        <f>IF(FG_Reel!K279&lt;&gt;"",FG_Reel!K279,"")&amp;IF(J279="",""," ,")</f>
        <v/>
      </c>
      <c r="K278" s="1" t="str">
        <f>IF(FG_Reel!L279&lt;&gt;"",FG_Reel!L279,"")&amp;IF(K279="",""," ,")</f>
        <v/>
      </c>
      <c r="L278" s="1" t="str">
        <f>IF(FG_Reel!M279&lt;&gt;"",FG_Reel!M279,"")&amp;IF(L279="",""," ,")</f>
        <v/>
      </c>
      <c r="M278" s="1" t="str">
        <f>IF(FG_Reel!N279&lt;&gt;"",FG_Reel!N279,"")&amp;IF(M279="",""," ,")</f>
        <v/>
      </c>
    </row>
  </sheetData>
  <phoneticPr fontId="4" type="noConversion"/>
  <conditionalFormatting sqref="B2:F2">
    <cfRule type="cellIs" dxfId="20" priority="1" operator="equal">
      <formula>"S4"</formula>
    </cfRule>
    <cfRule type="cellIs" dxfId="19" priority="2" operator="between">
      <formula>"B1"</formula>
      <formula>"B5"</formula>
    </cfRule>
    <cfRule type="cellIs" dxfId="18" priority="3" operator="between">
      <formula>"F1"</formula>
      <formula>"""F5"""</formula>
    </cfRule>
    <cfRule type="cellIs" dxfId="17" priority="4" operator="equal">
      <formula>"S3"</formula>
    </cfRule>
    <cfRule type="cellIs" dxfId="16" priority="5" operator="equal">
      <formula>"S2"</formula>
    </cfRule>
    <cfRule type="cellIs" dxfId="15" priority="6" operator="equal">
      <formula>"S1"</formula>
    </cfRule>
    <cfRule type="cellIs" dxfId="14" priority="7" operator="equal">
      <formula>"WW"</formula>
    </cfRule>
  </conditionalFormatting>
  <conditionalFormatting sqref="I2:M2">
    <cfRule type="cellIs" dxfId="13" priority="57" operator="equal">
      <formula>"S4"</formula>
    </cfRule>
    <cfRule type="cellIs" dxfId="12" priority="58" operator="between">
      <formula>"B1"</formula>
      <formula>"B5"</formula>
    </cfRule>
    <cfRule type="cellIs" dxfId="11" priority="59" operator="between">
      <formula>"F1"</formula>
      <formula>"""F5"""</formula>
    </cfRule>
    <cfRule type="cellIs" dxfId="10" priority="60" operator="equal">
      <formula>"S3"</formula>
    </cfRule>
    <cfRule type="cellIs" dxfId="9" priority="61" operator="equal">
      <formula>"S2"</formula>
    </cfRule>
    <cfRule type="cellIs" dxfId="8" priority="62" operator="equal">
      <formula>"S1"</formula>
    </cfRule>
    <cfRule type="cellIs" dxfId="7" priority="63" operator="equal">
      <formula>"WW"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38447-75E8-49E7-8184-7C4075908FA7}">
  <sheetPr>
    <tabColor rgb="FFFFC000"/>
  </sheetPr>
  <dimension ref="A1:KO26"/>
  <sheetViews>
    <sheetView workbookViewId="0">
      <selection activeCell="F24" sqref="F24"/>
    </sheetView>
  </sheetViews>
  <sheetFormatPr defaultRowHeight="16.5"/>
  <cols>
    <col min="1" max="16384" width="9" style="5"/>
  </cols>
  <sheetData>
    <row r="1" spans="1:301">
      <c r="A1" s="5" t="s">
        <v>177</v>
      </c>
      <c r="B1" s="5" t="str" cm="1">
        <f t="array" ref="B1:KO5">IF(TRANSPOSE(BG_Reel!U4:Y303)="","",TRANSPOSE(BG_Reel!U4:Y303))</f>
        <v>L3</v>
      </c>
      <c r="C1" s="5" t="str">
        <v>L3</v>
      </c>
      <c r="D1" s="5" t="str">
        <v>H3</v>
      </c>
      <c r="E1" s="5" t="str">
        <v>H3</v>
      </c>
      <c r="F1" s="5" t="str">
        <v>H4</v>
      </c>
      <c r="G1" s="5" t="str">
        <v>H4</v>
      </c>
      <c r="H1" s="5" t="str">
        <v>SC</v>
      </c>
      <c r="I1" s="5" t="str">
        <v>L2</v>
      </c>
      <c r="J1" s="5" t="str">
        <v>L2</v>
      </c>
      <c r="K1" s="5" t="str">
        <v>L1</v>
      </c>
      <c r="L1" s="5" t="str">
        <v>L1</v>
      </c>
      <c r="M1" s="5" t="str">
        <v>H1</v>
      </c>
      <c r="N1" s="5" t="str">
        <v>H1</v>
      </c>
      <c r="O1" s="5" t="str">
        <v>H2</v>
      </c>
      <c r="P1" s="5" t="str">
        <v>H2</v>
      </c>
      <c r="Q1" s="5" t="str">
        <v>SC</v>
      </c>
      <c r="R1" s="5" t="str">
        <v>L4</v>
      </c>
      <c r="S1" s="5" t="str">
        <v>L4</v>
      </c>
      <c r="T1" s="5" t="str">
        <v>L5</v>
      </c>
      <c r="U1" s="5" t="str">
        <v>L5</v>
      </c>
      <c r="V1" s="5" t="str">
        <v>H2</v>
      </c>
      <c r="W1" s="5" t="str">
        <v>H2</v>
      </c>
      <c r="X1" s="5" t="str">
        <v>H4</v>
      </c>
      <c r="Y1" s="5" t="str">
        <v>H4</v>
      </c>
      <c r="Z1" s="5" t="str">
        <v>SC</v>
      </c>
      <c r="AA1" s="5" t="str">
        <v>L2</v>
      </c>
      <c r="AB1" s="5" t="str">
        <v>L2</v>
      </c>
      <c r="AC1" s="5" t="str">
        <v>L5</v>
      </c>
      <c r="AD1" s="5" t="str">
        <v>L5</v>
      </c>
      <c r="AE1" s="5" t="str">
        <v>L3</v>
      </c>
      <c r="AF1" s="5" t="str">
        <v>L3</v>
      </c>
      <c r="AG1" s="5" t="str">
        <v>L1</v>
      </c>
      <c r="AH1" s="5" t="str">
        <v>L1</v>
      </c>
      <c r="AI1" s="5" t="str">
        <v>L1</v>
      </c>
      <c r="AJ1" s="5" t="str">
        <v>L1</v>
      </c>
      <c r="AK1" s="5" t="str">
        <v>W</v>
      </c>
      <c r="AL1" s="5" t="str">
        <v>L2</v>
      </c>
      <c r="AM1" s="5" t="str">
        <v>L3</v>
      </c>
      <c r="AN1" s="5" t="str">
        <v>L3</v>
      </c>
      <c r="AO1" s="5" t="str">
        <v>L1</v>
      </c>
      <c r="AP1" s="5" t="str">
        <v>L1</v>
      </c>
      <c r="AQ1" s="5" t="str">
        <v>L2</v>
      </c>
      <c r="AR1" s="5" t="str">
        <v>L2</v>
      </c>
      <c r="AS1" s="5" t="str">
        <v>L2</v>
      </c>
      <c r="AT1" s="5" t="str">
        <v>L2</v>
      </c>
      <c r="AU1" s="5" t="str">
        <v>W</v>
      </c>
      <c r="AV1" s="5" t="str">
        <v>L5</v>
      </c>
      <c r="AW1" s="5" t="str">
        <v>L2</v>
      </c>
      <c r="AX1" s="5" t="str">
        <v>L2</v>
      </c>
      <c r="AY1" s="5" t="str">
        <v>L4</v>
      </c>
      <c r="AZ1" s="5" t="str">
        <v>L4</v>
      </c>
      <c r="BA1" s="5" t="str">
        <v>L1</v>
      </c>
      <c r="BB1" s="5" t="str">
        <v>L1</v>
      </c>
      <c r="BC1" s="5" t="str">
        <v>L1</v>
      </c>
      <c r="BD1" s="5" t="str">
        <v>L1</v>
      </c>
      <c r="BE1" s="5" t="str">
        <v>W</v>
      </c>
      <c r="BF1" s="5" t="str">
        <v>L5</v>
      </c>
      <c r="BG1" s="5" t="str">
        <v>L1</v>
      </c>
      <c r="BH1" s="5" t="str">
        <v>L1</v>
      </c>
      <c r="BI1" s="5" t="str">
        <v>L4</v>
      </c>
      <c r="BJ1" s="5" t="str">
        <v>L4</v>
      </c>
      <c r="BK1" s="5" t="str">
        <v>L2</v>
      </c>
      <c r="BL1" s="5" t="str">
        <v>L2</v>
      </c>
      <c r="BM1" s="5" t="str">
        <v>L2</v>
      </c>
      <c r="BN1" s="5" t="str">
        <v>L2</v>
      </c>
      <c r="BO1" s="5" t="str">
        <v>SC</v>
      </c>
      <c r="BP1" s="5" t="str">
        <v>L5</v>
      </c>
      <c r="BQ1" s="5" t="str">
        <v>L2</v>
      </c>
      <c r="BR1" s="5" t="str">
        <v>L2</v>
      </c>
      <c r="BS1" s="5" t="str">
        <v>L4</v>
      </c>
      <c r="BT1" s="5" t="str">
        <v>L4</v>
      </c>
      <c r="BU1" s="5" t="str">
        <v>L1</v>
      </c>
      <c r="BV1" s="5" t="str">
        <v>L1</v>
      </c>
      <c r="BW1" s="5" t="str">
        <v>L1</v>
      </c>
      <c r="BX1" s="5" t="str">
        <v>L1</v>
      </c>
      <c r="BY1" s="5" t="str">
        <v>L3</v>
      </c>
      <c r="BZ1" s="5" t="str">
        <v>L3</v>
      </c>
      <c r="CA1" s="5" t="str">
        <v>L5</v>
      </c>
      <c r="CB1" s="5" t="str">
        <v>L5</v>
      </c>
      <c r="CC1" s="5" t="str">
        <v>L4</v>
      </c>
      <c r="CD1" s="5" t="str">
        <v>L4</v>
      </c>
      <c r="CE1" s="5" t="str">
        <v>L2</v>
      </c>
      <c r="CF1" s="5" t="str">
        <v>L2</v>
      </c>
      <c r="CG1" s="5" t="str">
        <v>L1</v>
      </c>
      <c r="CH1" s="5" t="str">
        <v>L1</v>
      </c>
      <c r="CI1" s="5" t="str">
        <v>L3</v>
      </c>
      <c r="CJ1" s="5" t="str">
        <v>L3</v>
      </c>
      <c r="CK1" s="5" t="str">
        <v>L2</v>
      </c>
      <c r="CL1" s="5" t="str">
        <v>L2</v>
      </c>
      <c r="CM1" s="5" t="str">
        <v>L4</v>
      </c>
      <c r="CN1" s="5" t="str">
        <v>L4</v>
      </c>
      <c r="CO1" s="5" t="str">
        <v>L2</v>
      </c>
      <c r="CP1" s="5" t="str">
        <v>L2</v>
      </c>
      <c r="CQ1" s="5" t="str">
        <v>L1</v>
      </c>
      <c r="CR1" s="5" t="str">
        <v>L1</v>
      </c>
      <c r="CS1" s="5" t="str">
        <v>L3</v>
      </c>
      <c r="CT1" s="5" t="str">
        <v>L3</v>
      </c>
      <c r="CU1" s="5" t="str">
        <v>L1</v>
      </c>
      <c r="CV1" s="5" t="str">
        <v>L1</v>
      </c>
      <c r="CW1" s="5" t="str">
        <v>L2</v>
      </c>
      <c r="CX1" s="5" t="str">
        <v>L2</v>
      </c>
      <c r="CY1" s="5" t="str">
        <v>L1</v>
      </c>
      <c r="CZ1" s="5" t="str">
        <v>L1</v>
      </c>
      <c r="DA1" s="5" t="str">
        <v/>
      </c>
      <c r="DB1" s="5" t="str">
        <v/>
      </c>
      <c r="DC1" s="5" t="str">
        <v/>
      </c>
      <c r="DD1" s="5" t="str">
        <v/>
      </c>
      <c r="DE1" s="5" t="str">
        <v/>
      </c>
      <c r="DF1" s="5" t="str">
        <v/>
      </c>
      <c r="DG1" s="5" t="str">
        <v/>
      </c>
      <c r="DH1" s="5" t="str">
        <v/>
      </c>
      <c r="DI1" s="5" t="str">
        <v/>
      </c>
      <c r="DJ1" s="5" t="str">
        <v/>
      </c>
      <c r="DK1" s="5" t="str">
        <v/>
      </c>
      <c r="DL1" s="5" t="str">
        <v/>
      </c>
      <c r="DM1" s="5" t="str">
        <v/>
      </c>
      <c r="DN1" s="5" t="str">
        <v/>
      </c>
      <c r="DO1" s="5" t="str">
        <v/>
      </c>
      <c r="DP1" s="5" t="str">
        <v/>
      </c>
      <c r="DQ1" s="5" t="str">
        <v/>
      </c>
      <c r="DR1" s="5" t="str">
        <v/>
      </c>
      <c r="DS1" s="5" t="str">
        <v/>
      </c>
      <c r="DT1" s="5" t="str">
        <v/>
      </c>
      <c r="DU1" s="5" t="str">
        <v/>
      </c>
      <c r="DV1" s="5" t="str">
        <v/>
      </c>
      <c r="DW1" s="5" t="str">
        <v/>
      </c>
      <c r="DX1" s="5" t="str">
        <v/>
      </c>
      <c r="DY1" s="5" t="str">
        <v/>
      </c>
      <c r="DZ1" s="5" t="str">
        <v/>
      </c>
      <c r="EA1" s="5" t="str">
        <v/>
      </c>
      <c r="EB1" s="5" t="str">
        <v/>
      </c>
      <c r="EC1" s="5" t="str">
        <v/>
      </c>
      <c r="ED1" s="5" t="str">
        <v/>
      </c>
      <c r="EE1" s="5" t="str">
        <v/>
      </c>
      <c r="EF1" s="5" t="str">
        <v/>
      </c>
      <c r="EG1" s="5" t="str">
        <v/>
      </c>
      <c r="EH1" s="5" t="str">
        <v/>
      </c>
      <c r="EI1" s="5" t="str">
        <v/>
      </c>
      <c r="EJ1" s="5" t="str">
        <v/>
      </c>
      <c r="EK1" s="5" t="str">
        <v/>
      </c>
      <c r="EL1" s="5" t="str">
        <v/>
      </c>
      <c r="EM1" s="5" t="str">
        <v/>
      </c>
      <c r="EN1" s="5" t="str">
        <v/>
      </c>
      <c r="EO1" s="5" t="str">
        <v/>
      </c>
      <c r="EP1" s="5" t="str">
        <v/>
      </c>
      <c r="EQ1" s="5" t="str">
        <v/>
      </c>
      <c r="ER1" s="5" t="str">
        <v/>
      </c>
      <c r="ES1" s="5" t="str">
        <v/>
      </c>
      <c r="ET1" s="5" t="str">
        <v/>
      </c>
      <c r="EU1" s="5" t="str">
        <v/>
      </c>
      <c r="EV1" s="5" t="str">
        <v/>
      </c>
      <c r="EW1" s="5" t="str">
        <v/>
      </c>
      <c r="EX1" s="5" t="str">
        <v/>
      </c>
      <c r="EY1" s="5" t="str">
        <v/>
      </c>
      <c r="EZ1" s="5" t="str">
        <v/>
      </c>
      <c r="FA1" s="5" t="str">
        <v/>
      </c>
      <c r="FB1" s="5" t="str">
        <v/>
      </c>
      <c r="FC1" s="5" t="str">
        <v/>
      </c>
      <c r="FD1" s="5" t="str">
        <v/>
      </c>
      <c r="FE1" s="5" t="str">
        <v/>
      </c>
      <c r="FF1" s="5" t="str">
        <v/>
      </c>
      <c r="FG1" s="5" t="str">
        <v/>
      </c>
      <c r="FH1" s="5" t="str">
        <v/>
      </c>
      <c r="FI1" s="5" t="str">
        <v/>
      </c>
      <c r="FJ1" s="5" t="str">
        <v/>
      </c>
      <c r="FK1" s="5" t="str">
        <v/>
      </c>
      <c r="FL1" s="5" t="str">
        <v/>
      </c>
      <c r="FM1" s="5" t="str">
        <v/>
      </c>
      <c r="FN1" s="5" t="str">
        <v/>
      </c>
      <c r="FO1" s="5" t="str">
        <v/>
      </c>
      <c r="FP1" s="5" t="str">
        <v/>
      </c>
      <c r="FQ1" s="5" t="str">
        <v/>
      </c>
      <c r="FR1" s="5" t="str">
        <v/>
      </c>
      <c r="FS1" s="5" t="str">
        <v/>
      </c>
      <c r="FT1" s="5" t="str">
        <v/>
      </c>
      <c r="FU1" s="5" t="str">
        <v/>
      </c>
      <c r="FV1" s="5" t="str">
        <v/>
      </c>
      <c r="FW1" s="5" t="str">
        <v/>
      </c>
      <c r="FX1" s="5" t="str">
        <v/>
      </c>
      <c r="FY1" s="5" t="str">
        <v/>
      </c>
      <c r="FZ1" s="5" t="str">
        <v/>
      </c>
      <c r="GA1" s="5" t="str">
        <v/>
      </c>
      <c r="GB1" s="5" t="str">
        <v/>
      </c>
      <c r="GC1" s="5" t="str">
        <v/>
      </c>
      <c r="GD1" s="5" t="str">
        <v/>
      </c>
      <c r="GE1" s="5" t="str">
        <v/>
      </c>
      <c r="GF1" s="5" t="str">
        <v/>
      </c>
      <c r="GG1" s="5" t="str">
        <v/>
      </c>
      <c r="GH1" s="5" t="str">
        <v/>
      </c>
      <c r="GI1" s="5" t="str">
        <v/>
      </c>
      <c r="GJ1" s="5" t="str">
        <v/>
      </c>
      <c r="GK1" s="5" t="str">
        <v/>
      </c>
      <c r="GL1" s="5" t="str">
        <v/>
      </c>
      <c r="GM1" s="5" t="str">
        <v/>
      </c>
      <c r="GN1" s="5" t="str">
        <v/>
      </c>
      <c r="GO1" s="5" t="str">
        <v/>
      </c>
      <c r="GP1" s="5" t="str">
        <v/>
      </c>
      <c r="GQ1" s="5" t="str">
        <v/>
      </c>
      <c r="GR1" s="5" t="str">
        <v/>
      </c>
      <c r="GS1" s="5" t="str">
        <v/>
      </c>
      <c r="GT1" s="5" t="str">
        <v/>
      </c>
      <c r="GU1" s="5" t="str">
        <v/>
      </c>
      <c r="GV1" s="5" t="str">
        <v/>
      </c>
      <c r="GW1" s="5" t="str">
        <v/>
      </c>
      <c r="GX1" s="5" t="str">
        <v/>
      </c>
      <c r="GY1" s="5" t="str">
        <v/>
      </c>
      <c r="GZ1" s="5" t="str">
        <v/>
      </c>
      <c r="HA1" s="5" t="str">
        <v/>
      </c>
      <c r="HB1" s="5" t="str">
        <v/>
      </c>
      <c r="HC1" s="5" t="str">
        <v/>
      </c>
      <c r="HD1" s="5" t="str">
        <v/>
      </c>
      <c r="HE1" s="5" t="str">
        <v/>
      </c>
      <c r="HF1" s="5" t="str">
        <v/>
      </c>
      <c r="HG1" s="5" t="str">
        <v/>
      </c>
      <c r="HH1" s="5" t="str">
        <v/>
      </c>
      <c r="HI1" s="5" t="str">
        <v/>
      </c>
      <c r="HJ1" s="5" t="str">
        <v/>
      </c>
      <c r="HK1" s="5" t="str">
        <v/>
      </c>
      <c r="HL1" s="5" t="str">
        <v/>
      </c>
      <c r="HM1" s="5" t="str">
        <v/>
      </c>
      <c r="HN1" s="5" t="str">
        <v/>
      </c>
      <c r="HO1" s="5" t="str">
        <v/>
      </c>
      <c r="HP1" s="5" t="str">
        <v/>
      </c>
      <c r="HQ1" s="5" t="str">
        <v/>
      </c>
      <c r="HR1" s="5" t="str">
        <v/>
      </c>
      <c r="HS1" s="5" t="str">
        <v/>
      </c>
      <c r="HT1" s="5" t="str">
        <v/>
      </c>
      <c r="HU1" s="5" t="str">
        <v/>
      </c>
      <c r="HV1" s="5" t="str">
        <v/>
      </c>
      <c r="HW1" s="5" t="str">
        <v/>
      </c>
      <c r="HX1" s="5" t="str">
        <v/>
      </c>
      <c r="HY1" s="5" t="str">
        <v/>
      </c>
      <c r="HZ1" s="5" t="str">
        <v/>
      </c>
      <c r="IA1" s="5" t="str">
        <v/>
      </c>
      <c r="IB1" s="5" t="str">
        <v/>
      </c>
      <c r="IC1" s="5" t="str">
        <v/>
      </c>
      <c r="ID1" s="5" t="str">
        <v/>
      </c>
      <c r="IE1" s="5" t="str">
        <v/>
      </c>
      <c r="IF1" s="5" t="str">
        <v/>
      </c>
      <c r="IG1" s="5" t="str">
        <v/>
      </c>
      <c r="IH1" s="5" t="str">
        <v/>
      </c>
      <c r="II1" s="5" t="str">
        <v/>
      </c>
      <c r="IJ1" s="5" t="str">
        <v/>
      </c>
      <c r="IK1" s="5" t="str">
        <v/>
      </c>
      <c r="IL1" s="5" t="str">
        <v/>
      </c>
      <c r="IM1" s="5" t="str">
        <v/>
      </c>
      <c r="IN1" s="5" t="str">
        <v/>
      </c>
      <c r="IO1" s="5" t="str">
        <v/>
      </c>
      <c r="IP1" s="5" t="str">
        <v/>
      </c>
      <c r="IQ1" s="5" t="str">
        <v/>
      </c>
      <c r="IR1" s="5" t="str">
        <v/>
      </c>
      <c r="IS1" s="5" t="str">
        <v/>
      </c>
      <c r="IT1" s="5" t="str">
        <v/>
      </c>
      <c r="IU1" s="5" t="str">
        <v/>
      </c>
      <c r="IV1" s="5" t="str">
        <v/>
      </c>
      <c r="IW1" s="5" t="str">
        <v/>
      </c>
      <c r="IX1" s="5" t="str">
        <v/>
      </c>
      <c r="IY1" s="5" t="str">
        <v/>
      </c>
      <c r="IZ1" s="5" t="str">
        <v/>
      </c>
      <c r="JA1" s="5" t="str">
        <v/>
      </c>
      <c r="JB1" s="5" t="str">
        <v/>
      </c>
      <c r="JC1" s="5" t="str">
        <v/>
      </c>
      <c r="JD1" s="5" t="str">
        <v/>
      </c>
      <c r="JE1" s="5" t="str">
        <v/>
      </c>
      <c r="JF1" s="5" t="str">
        <v/>
      </c>
      <c r="JG1" s="5" t="str">
        <v/>
      </c>
      <c r="JH1" s="5" t="str">
        <v/>
      </c>
      <c r="JI1" s="5" t="str">
        <v/>
      </c>
      <c r="JJ1" s="5" t="str">
        <v/>
      </c>
      <c r="JK1" s="5" t="str">
        <v/>
      </c>
      <c r="JL1" s="5" t="str">
        <v/>
      </c>
      <c r="JM1" s="5" t="str">
        <v/>
      </c>
      <c r="JN1" s="5" t="str">
        <v/>
      </c>
      <c r="JO1" s="5" t="str">
        <v/>
      </c>
      <c r="JP1" s="5" t="str">
        <v/>
      </c>
      <c r="JQ1" s="5" t="str">
        <v/>
      </c>
      <c r="JR1" s="5" t="str">
        <v/>
      </c>
      <c r="JS1" s="5" t="str">
        <v/>
      </c>
      <c r="JT1" s="5" t="str">
        <v/>
      </c>
      <c r="JU1" s="5" t="str">
        <v/>
      </c>
      <c r="JV1" s="5" t="str">
        <v/>
      </c>
      <c r="JW1" s="5" t="str">
        <v/>
      </c>
      <c r="JX1" s="5" t="str">
        <v/>
      </c>
      <c r="JY1" s="5" t="str">
        <v/>
      </c>
      <c r="JZ1" s="5" t="str">
        <v/>
      </c>
      <c r="KA1" s="5" t="str">
        <v/>
      </c>
      <c r="KB1" s="5" t="str">
        <v/>
      </c>
      <c r="KC1" s="5" t="str">
        <v/>
      </c>
      <c r="KD1" s="5" t="str">
        <v/>
      </c>
      <c r="KE1" s="5" t="str">
        <v/>
      </c>
      <c r="KF1" s="5" t="str">
        <v/>
      </c>
      <c r="KG1" s="5" t="str">
        <v/>
      </c>
      <c r="KH1" s="5" t="str">
        <v/>
      </c>
      <c r="KI1" s="5" t="str">
        <v/>
      </c>
      <c r="KJ1" s="5" t="str">
        <v/>
      </c>
      <c r="KK1" s="5" t="str">
        <v/>
      </c>
      <c r="KL1" s="5" t="str">
        <v/>
      </c>
      <c r="KM1" s="5" t="str">
        <v/>
      </c>
      <c r="KN1" s="5" t="str">
        <v/>
      </c>
      <c r="KO1" s="5" t="str">
        <v/>
      </c>
    </row>
    <row r="2" spans="1:301">
      <c r="A2" s="5" t="s">
        <v>176</v>
      </c>
      <c r="B2" s="5" t="str">
        <v>L3</v>
      </c>
      <c r="C2" s="5" t="str">
        <v>L3</v>
      </c>
      <c r="D2" s="5" t="str">
        <v>H4</v>
      </c>
      <c r="E2" s="5" t="str">
        <v>H4</v>
      </c>
      <c r="F2" s="5" t="str">
        <v>H3</v>
      </c>
      <c r="G2" s="5" t="str">
        <v>H3</v>
      </c>
      <c r="H2" s="5" t="str">
        <v>SC</v>
      </c>
      <c r="I2" s="5" t="str">
        <v>L2</v>
      </c>
      <c r="J2" s="5" t="str">
        <v>L2</v>
      </c>
      <c r="K2" s="5" t="str">
        <v>L1</v>
      </c>
      <c r="L2" s="5" t="str">
        <v>L1</v>
      </c>
      <c r="M2" s="5" t="str">
        <v>H2</v>
      </c>
      <c r="N2" s="5" t="str">
        <v>H2</v>
      </c>
      <c r="O2" s="5" t="str">
        <v>H4</v>
      </c>
      <c r="P2" s="5" t="str">
        <v>H4</v>
      </c>
      <c r="Q2" s="5" t="str">
        <v>SC</v>
      </c>
      <c r="R2" s="5" t="str">
        <v>L4</v>
      </c>
      <c r="S2" s="5" t="str">
        <v>L4</v>
      </c>
      <c r="T2" s="5" t="str">
        <v>L5</v>
      </c>
      <c r="U2" s="5" t="str">
        <v>L5</v>
      </c>
      <c r="V2" s="5" t="str">
        <v>H2</v>
      </c>
      <c r="W2" s="5" t="str">
        <v>H2</v>
      </c>
      <c r="X2" s="5" t="str">
        <v>H4</v>
      </c>
      <c r="Y2" s="5" t="str">
        <v>H4</v>
      </c>
      <c r="Z2" s="5" t="str">
        <v>SC</v>
      </c>
      <c r="AA2" s="5" t="str">
        <v>L2</v>
      </c>
      <c r="AB2" s="5" t="str">
        <v>L2</v>
      </c>
      <c r="AC2" s="5" t="str">
        <v>L5</v>
      </c>
      <c r="AD2" s="5" t="str">
        <v>L5</v>
      </c>
      <c r="AE2" s="5" t="str">
        <v>L3</v>
      </c>
      <c r="AF2" s="5" t="str">
        <v>L3</v>
      </c>
      <c r="AG2" s="5" t="str">
        <v>H4</v>
      </c>
      <c r="AH2" s="5" t="str">
        <v>H4</v>
      </c>
      <c r="AI2" s="5" t="str">
        <v>H3</v>
      </c>
      <c r="AJ2" s="5" t="str">
        <v>H3</v>
      </c>
      <c r="AK2" s="5" t="str">
        <v>W</v>
      </c>
      <c r="AL2" s="5" t="str">
        <v>L4</v>
      </c>
      <c r="AM2" s="5" t="str">
        <v>L5</v>
      </c>
      <c r="AN2" s="5" t="str">
        <v>L5</v>
      </c>
      <c r="AO2" s="5" t="str">
        <v>L4</v>
      </c>
      <c r="AP2" s="5" t="str">
        <v>L4</v>
      </c>
      <c r="AQ2" s="5" t="str">
        <v>H4</v>
      </c>
      <c r="AR2" s="5" t="str">
        <v>H4</v>
      </c>
      <c r="AS2" s="5" t="str">
        <v>H3</v>
      </c>
      <c r="AT2" s="5" t="str">
        <v>H3</v>
      </c>
      <c r="AU2" s="5" t="str">
        <v>W</v>
      </c>
      <c r="AV2" s="5" t="str">
        <v>L5</v>
      </c>
      <c r="AW2" s="5" t="str">
        <v>L2</v>
      </c>
      <c r="AX2" s="5" t="str">
        <v>L2</v>
      </c>
      <c r="AY2" s="5" t="str">
        <v>L4</v>
      </c>
      <c r="AZ2" s="5" t="str">
        <v>L4</v>
      </c>
      <c r="BA2" s="5" t="str">
        <v>H3</v>
      </c>
      <c r="BB2" s="5" t="str">
        <v>H3</v>
      </c>
      <c r="BC2" s="5" t="str">
        <v>H2</v>
      </c>
      <c r="BD2" s="5" t="str">
        <v>H2</v>
      </c>
      <c r="BE2" s="5" t="str">
        <v>W</v>
      </c>
      <c r="BF2" s="5" t="str">
        <v>L5</v>
      </c>
      <c r="BG2" s="5" t="str">
        <v>L1</v>
      </c>
      <c r="BH2" s="5" t="str">
        <v>L1</v>
      </c>
      <c r="BI2" s="5" t="str">
        <v>L4</v>
      </c>
      <c r="BJ2" s="5" t="str">
        <v>L4</v>
      </c>
      <c r="BK2" s="5" t="str">
        <v>H4</v>
      </c>
      <c r="BL2" s="5" t="str">
        <v>H4</v>
      </c>
      <c r="BM2" s="5" t="str">
        <v>H3</v>
      </c>
      <c r="BN2" s="5" t="str">
        <v>H3</v>
      </c>
      <c r="BO2" s="5" t="str">
        <v>SC</v>
      </c>
      <c r="BP2" s="5" t="str">
        <v>L5</v>
      </c>
      <c r="BQ2" s="5" t="str">
        <v>L2</v>
      </c>
      <c r="BR2" s="5" t="str">
        <v>L2</v>
      </c>
      <c r="BS2" s="5" t="str">
        <v>L4</v>
      </c>
      <c r="BT2" s="5" t="str">
        <v>L4</v>
      </c>
      <c r="BU2" s="5" t="str">
        <v>H3</v>
      </c>
      <c r="BV2" s="5" t="str">
        <v>H3</v>
      </c>
      <c r="BW2" s="5" t="str">
        <v>H1</v>
      </c>
      <c r="BX2" s="5" t="str">
        <v>H1</v>
      </c>
      <c r="BY2" s="5" t="str">
        <v>W</v>
      </c>
      <c r="BZ2" s="5" t="str">
        <v>L3</v>
      </c>
      <c r="CA2" s="5" t="str">
        <v>H3</v>
      </c>
      <c r="CB2" s="5" t="str">
        <v>H3</v>
      </c>
      <c r="CC2" s="5" t="str">
        <v>H1</v>
      </c>
      <c r="CD2" s="5" t="str">
        <v>H1</v>
      </c>
      <c r="CE2" s="5" t="str">
        <v>L2</v>
      </c>
      <c r="CF2" s="5" t="str">
        <v>L2</v>
      </c>
      <c r="CG2" s="5" t="str">
        <v>L1</v>
      </c>
      <c r="CH2" s="5" t="str">
        <v>L1</v>
      </c>
      <c r="CI2" s="5" t="str">
        <v>H3</v>
      </c>
      <c r="CJ2" s="5" t="str">
        <v>H3</v>
      </c>
      <c r="CK2" s="5" t="str">
        <v>H1</v>
      </c>
      <c r="CL2" s="5" t="str">
        <v>H1</v>
      </c>
      <c r="CM2" s="5" t="str">
        <v>L3</v>
      </c>
      <c r="CN2" s="5" t="str">
        <v>L3</v>
      </c>
      <c r="CO2" s="5" t="str">
        <v>L2</v>
      </c>
      <c r="CP2" s="5" t="str">
        <v>L2</v>
      </c>
      <c r="CQ2" s="5" t="str">
        <v>H3</v>
      </c>
      <c r="CR2" s="5" t="str">
        <v>H3</v>
      </c>
      <c r="CS2" s="5" t="str">
        <v>H1</v>
      </c>
      <c r="CT2" s="5" t="str">
        <v>H1</v>
      </c>
      <c r="CU2" s="5" t="str">
        <v>L1</v>
      </c>
      <c r="CV2" s="5" t="str">
        <v>L1</v>
      </c>
      <c r="CW2" s="5" t="str">
        <v>H3</v>
      </c>
      <c r="CX2" s="5" t="str">
        <v>H3</v>
      </c>
      <c r="CY2" s="5" t="str">
        <v>H1</v>
      </c>
      <c r="CZ2" s="5" t="str">
        <v>H1</v>
      </c>
      <c r="DA2" s="5" t="str">
        <v/>
      </c>
      <c r="DB2" s="5" t="str">
        <v/>
      </c>
      <c r="DC2" s="5" t="str">
        <v/>
      </c>
      <c r="DD2" s="5" t="str">
        <v/>
      </c>
      <c r="DE2" s="5" t="str">
        <v/>
      </c>
      <c r="DF2" s="5" t="str">
        <v/>
      </c>
      <c r="DG2" s="5" t="str">
        <v/>
      </c>
      <c r="DH2" s="5" t="str">
        <v/>
      </c>
      <c r="DI2" s="5" t="str">
        <v/>
      </c>
      <c r="DJ2" s="5" t="str">
        <v/>
      </c>
      <c r="DK2" s="5" t="str">
        <v/>
      </c>
      <c r="DL2" s="5" t="str">
        <v/>
      </c>
      <c r="DM2" s="5" t="str">
        <v/>
      </c>
      <c r="DN2" s="5" t="str">
        <v/>
      </c>
      <c r="DO2" s="5" t="str">
        <v/>
      </c>
      <c r="DP2" s="5" t="str">
        <v/>
      </c>
      <c r="DQ2" s="5" t="str">
        <v/>
      </c>
      <c r="DR2" s="5" t="str">
        <v/>
      </c>
      <c r="DS2" s="5" t="str">
        <v/>
      </c>
      <c r="DT2" s="5" t="str">
        <v/>
      </c>
      <c r="DU2" s="5" t="str">
        <v/>
      </c>
      <c r="DV2" s="5" t="str">
        <v/>
      </c>
      <c r="DW2" s="5" t="str">
        <v/>
      </c>
      <c r="DX2" s="5" t="str">
        <v/>
      </c>
      <c r="DY2" s="5" t="str">
        <v/>
      </c>
      <c r="DZ2" s="5" t="str">
        <v/>
      </c>
      <c r="EA2" s="5" t="str">
        <v/>
      </c>
      <c r="EB2" s="5" t="str">
        <v/>
      </c>
      <c r="EC2" s="5" t="str">
        <v/>
      </c>
      <c r="ED2" s="5" t="str">
        <v/>
      </c>
      <c r="EE2" s="5" t="str">
        <v/>
      </c>
      <c r="EF2" s="5" t="str">
        <v/>
      </c>
      <c r="EG2" s="5" t="str">
        <v/>
      </c>
      <c r="EH2" s="5" t="str">
        <v/>
      </c>
      <c r="EI2" s="5" t="str">
        <v/>
      </c>
      <c r="EJ2" s="5" t="str">
        <v/>
      </c>
      <c r="EK2" s="5" t="str">
        <v/>
      </c>
      <c r="EL2" s="5" t="str">
        <v/>
      </c>
      <c r="EM2" s="5" t="str">
        <v/>
      </c>
      <c r="EN2" s="5" t="str">
        <v/>
      </c>
      <c r="EO2" s="5" t="str">
        <v/>
      </c>
      <c r="EP2" s="5" t="str">
        <v/>
      </c>
      <c r="EQ2" s="5" t="str">
        <v/>
      </c>
      <c r="ER2" s="5" t="str">
        <v/>
      </c>
      <c r="ES2" s="5" t="str">
        <v/>
      </c>
      <c r="ET2" s="5" t="str">
        <v/>
      </c>
      <c r="EU2" s="5" t="str">
        <v/>
      </c>
      <c r="EV2" s="5" t="str">
        <v/>
      </c>
      <c r="EW2" s="5" t="str">
        <v/>
      </c>
      <c r="EX2" s="5" t="str">
        <v/>
      </c>
      <c r="EY2" s="5" t="str">
        <v/>
      </c>
      <c r="EZ2" s="5" t="str">
        <v/>
      </c>
      <c r="FA2" s="5" t="str">
        <v/>
      </c>
      <c r="FB2" s="5" t="str">
        <v/>
      </c>
      <c r="FC2" s="5" t="str">
        <v/>
      </c>
      <c r="FD2" s="5" t="str">
        <v/>
      </c>
      <c r="FE2" s="5" t="str">
        <v/>
      </c>
      <c r="FF2" s="5" t="str">
        <v/>
      </c>
      <c r="FG2" s="5" t="str">
        <v/>
      </c>
      <c r="FH2" s="5" t="str">
        <v/>
      </c>
      <c r="FI2" s="5" t="str">
        <v/>
      </c>
      <c r="FJ2" s="5" t="str">
        <v/>
      </c>
      <c r="FK2" s="5" t="str">
        <v/>
      </c>
      <c r="FL2" s="5" t="str">
        <v/>
      </c>
      <c r="FM2" s="5" t="str">
        <v/>
      </c>
      <c r="FN2" s="5" t="str">
        <v/>
      </c>
      <c r="FO2" s="5" t="str">
        <v/>
      </c>
      <c r="FP2" s="5" t="str">
        <v/>
      </c>
      <c r="FQ2" s="5" t="str">
        <v/>
      </c>
      <c r="FR2" s="5" t="str">
        <v/>
      </c>
      <c r="FS2" s="5" t="str">
        <v/>
      </c>
      <c r="FT2" s="5" t="str">
        <v/>
      </c>
      <c r="FU2" s="5" t="str">
        <v/>
      </c>
      <c r="FV2" s="5" t="str">
        <v/>
      </c>
      <c r="FW2" s="5" t="str">
        <v/>
      </c>
      <c r="FX2" s="5" t="str">
        <v/>
      </c>
      <c r="FY2" s="5" t="str">
        <v/>
      </c>
      <c r="FZ2" s="5" t="str">
        <v/>
      </c>
      <c r="GA2" s="5" t="str">
        <v/>
      </c>
      <c r="GB2" s="5" t="str">
        <v/>
      </c>
      <c r="GC2" s="5" t="str">
        <v/>
      </c>
      <c r="GD2" s="5" t="str">
        <v/>
      </c>
      <c r="GE2" s="5" t="str">
        <v/>
      </c>
      <c r="GF2" s="5" t="str">
        <v/>
      </c>
      <c r="GG2" s="5" t="str">
        <v/>
      </c>
      <c r="GH2" s="5" t="str">
        <v/>
      </c>
      <c r="GI2" s="5" t="str">
        <v/>
      </c>
      <c r="GJ2" s="5" t="str">
        <v/>
      </c>
      <c r="GK2" s="5" t="str">
        <v/>
      </c>
      <c r="GL2" s="5" t="str">
        <v/>
      </c>
      <c r="GM2" s="5" t="str">
        <v/>
      </c>
      <c r="GN2" s="5" t="str">
        <v/>
      </c>
      <c r="GO2" s="5" t="str">
        <v/>
      </c>
      <c r="GP2" s="5" t="str">
        <v/>
      </c>
      <c r="GQ2" s="5" t="str">
        <v/>
      </c>
      <c r="GR2" s="5" t="str">
        <v/>
      </c>
      <c r="GS2" s="5" t="str">
        <v/>
      </c>
      <c r="GT2" s="5" t="str">
        <v/>
      </c>
      <c r="GU2" s="5" t="str">
        <v/>
      </c>
      <c r="GV2" s="5" t="str">
        <v/>
      </c>
      <c r="GW2" s="5" t="str">
        <v/>
      </c>
      <c r="GX2" s="5" t="str">
        <v/>
      </c>
      <c r="GY2" s="5" t="str">
        <v/>
      </c>
      <c r="GZ2" s="5" t="str">
        <v/>
      </c>
      <c r="HA2" s="5" t="str">
        <v/>
      </c>
      <c r="HB2" s="5" t="str">
        <v/>
      </c>
      <c r="HC2" s="5" t="str">
        <v/>
      </c>
      <c r="HD2" s="5" t="str">
        <v/>
      </c>
      <c r="HE2" s="5" t="str">
        <v/>
      </c>
      <c r="HF2" s="5" t="str">
        <v/>
      </c>
      <c r="HG2" s="5" t="str">
        <v/>
      </c>
      <c r="HH2" s="5" t="str">
        <v/>
      </c>
      <c r="HI2" s="5" t="str">
        <v/>
      </c>
      <c r="HJ2" s="5" t="str">
        <v/>
      </c>
      <c r="HK2" s="5" t="str">
        <v/>
      </c>
      <c r="HL2" s="5" t="str">
        <v/>
      </c>
      <c r="HM2" s="5" t="str">
        <v/>
      </c>
      <c r="HN2" s="5" t="str">
        <v/>
      </c>
      <c r="HO2" s="5" t="str">
        <v/>
      </c>
      <c r="HP2" s="5" t="str">
        <v/>
      </c>
      <c r="HQ2" s="5" t="str">
        <v/>
      </c>
      <c r="HR2" s="5" t="str">
        <v/>
      </c>
      <c r="HS2" s="5" t="str">
        <v/>
      </c>
      <c r="HT2" s="5" t="str">
        <v/>
      </c>
      <c r="HU2" s="5" t="str">
        <v/>
      </c>
      <c r="HV2" s="5" t="str">
        <v/>
      </c>
      <c r="HW2" s="5" t="str">
        <v/>
      </c>
      <c r="HX2" s="5" t="str">
        <v/>
      </c>
      <c r="HY2" s="5" t="str">
        <v/>
      </c>
      <c r="HZ2" s="5" t="str">
        <v/>
      </c>
      <c r="IA2" s="5" t="str">
        <v/>
      </c>
      <c r="IB2" s="5" t="str">
        <v/>
      </c>
      <c r="IC2" s="5" t="str">
        <v/>
      </c>
      <c r="ID2" s="5" t="str">
        <v/>
      </c>
      <c r="IE2" s="5" t="str">
        <v/>
      </c>
      <c r="IF2" s="5" t="str">
        <v/>
      </c>
      <c r="IG2" s="5" t="str">
        <v/>
      </c>
      <c r="IH2" s="5" t="str">
        <v/>
      </c>
      <c r="II2" s="5" t="str">
        <v/>
      </c>
      <c r="IJ2" s="5" t="str">
        <v/>
      </c>
      <c r="IK2" s="5" t="str">
        <v/>
      </c>
      <c r="IL2" s="5" t="str">
        <v/>
      </c>
      <c r="IM2" s="5" t="str">
        <v/>
      </c>
      <c r="IN2" s="5" t="str">
        <v/>
      </c>
      <c r="IO2" s="5" t="str">
        <v/>
      </c>
      <c r="IP2" s="5" t="str">
        <v/>
      </c>
      <c r="IQ2" s="5" t="str">
        <v/>
      </c>
      <c r="IR2" s="5" t="str">
        <v/>
      </c>
      <c r="IS2" s="5" t="str">
        <v/>
      </c>
      <c r="IT2" s="5" t="str">
        <v/>
      </c>
      <c r="IU2" s="5" t="str">
        <v/>
      </c>
      <c r="IV2" s="5" t="str">
        <v/>
      </c>
      <c r="IW2" s="5" t="str">
        <v/>
      </c>
      <c r="IX2" s="5" t="str">
        <v/>
      </c>
      <c r="IY2" s="5" t="str">
        <v/>
      </c>
      <c r="IZ2" s="5" t="str">
        <v/>
      </c>
      <c r="JA2" s="5" t="str">
        <v/>
      </c>
      <c r="JB2" s="5" t="str">
        <v/>
      </c>
      <c r="JC2" s="5" t="str">
        <v/>
      </c>
      <c r="JD2" s="5" t="str">
        <v/>
      </c>
      <c r="JE2" s="5" t="str">
        <v/>
      </c>
      <c r="JF2" s="5" t="str">
        <v/>
      </c>
      <c r="JG2" s="5" t="str">
        <v/>
      </c>
      <c r="JH2" s="5" t="str">
        <v/>
      </c>
      <c r="JI2" s="5" t="str">
        <v/>
      </c>
      <c r="JJ2" s="5" t="str">
        <v/>
      </c>
      <c r="JK2" s="5" t="str">
        <v/>
      </c>
      <c r="JL2" s="5" t="str">
        <v/>
      </c>
      <c r="JM2" s="5" t="str">
        <v/>
      </c>
      <c r="JN2" s="5" t="str">
        <v/>
      </c>
      <c r="JO2" s="5" t="str">
        <v/>
      </c>
      <c r="JP2" s="5" t="str">
        <v/>
      </c>
      <c r="JQ2" s="5" t="str">
        <v/>
      </c>
      <c r="JR2" s="5" t="str">
        <v/>
      </c>
      <c r="JS2" s="5" t="str">
        <v/>
      </c>
      <c r="JT2" s="5" t="str">
        <v/>
      </c>
      <c r="JU2" s="5" t="str">
        <v/>
      </c>
      <c r="JV2" s="5" t="str">
        <v/>
      </c>
      <c r="JW2" s="5" t="str">
        <v/>
      </c>
      <c r="JX2" s="5" t="str">
        <v/>
      </c>
      <c r="JY2" s="5" t="str">
        <v/>
      </c>
      <c r="JZ2" s="5" t="str">
        <v/>
      </c>
      <c r="KA2" s="5" t="str">
        <v/>
      </c>
      <c r="KB2" s="5" t="str">
        <v/>
      </c>
      <c r="KC2" s="5" t="str">
        <v/>
      </c>
      <c r="KD2" s="5" t="str">
        <v/>
      </c>
      <c r="KE2" s="5" t="str">
        <v/>
      </c>
      <c r="KF2" s="5" t="str">
        <v/>
      </c>
      <c r="KG2" s="5" t="str">
        <v/>
      </c>
      <c r="KH2" s="5" t="str">
        <v/>
      </c>
      <c r="KI2" s="5" t="str">
        <v/>
      </c>
      <c r="KJ2" s="5" t="str">
        <v/>
      </c>
      <c r="KK2" s="5" t="str">
        <v/>
      </c>
      <c r="KL2" s="5" t="str">
        <v/>
      </c>
      <c r="KM2" s="5" t="str">
        <v/>
      </c>
      <c r="KN2" s="5" t="str">
        <v/>
      </c>
      <c r="KO2" s="5" t="str">
        <v/>
      </c>
    </row>
    <row r="3" spans="1:301">
      <c r="A3" s="5" t="s">
        <v>175</v>
      </c>
      <c r="B3" s="5" t="str">
        <v>L3</v>
      </c>
      <c r="C3" s="5" t="str">
        <v>L3</v>
      </c>
      <c r="D3" s="5" t="str">
        <v>H1</v>
      </c>
      <c r="E3" s="5" t="str">
        <v>H1</v>
      </c>
      <c r="F3" s="5" t="str">
        <v>H2</v>
      </c>
      <c r="G3" s="5" t="str">
        <v>H2</v>
      </c>
      <c r="H3" s="5" t="str">
        <v>SC</v>
      </c>
      <c r="I3" s="5" t="str">
        <v>L5</v>
      </c>
      <c r="J3" s="5" t="str">
        <v>L5</v>
      </c>
      <c r="K3" s="5" t="str">
        <v>L3</v>
      </c>
      <c r="L3" s="5" t="str">
        <v>L3</v>
      </c>
      <c r="M3" s="5" t="str">
        <v>H4</v>
      </c>
      <c r="N3" s="5" t="str">
        <v>H4</v>
      </c>
      <c r="O3" s="5" t="str">
        <v>H3</v>
      </c>
      <c r="P3" s="5" t="str">
        <v>H3</v>
      </c>
      <c r="Q3" s="5" t="str">
        <v>SC</v>
      </c>
      <c r="R3" s="5" t="str">
        <v>L4</v>
      </c>
      <c r="S3" s="5" t="str">
        <v>L4</v>
      </c>
      <c r="T3" s="5" t="str">
        <v>L5</v>
      </c>
      <c r="U3" s="5" t="str">
        <v>L5</v>
      </c>
      <c r="V3" s="5" t="str">
        <v>H3</v>
      </c>
      <c r="W3" s="5" t="str">
        <v>H3</v>
      </c>
      <c r="X3" s="5" t="str">
        <v>H1</v>
      </c>
      <c r="Y3" s="5" t="str">
        <v>H1</v>
      </c>
      <c r="Z3" s="5" t="str">
        <v>SC</v>
      </c>
      <c r="AA3" s="5" t="str">
        <v>L2</v>
      </c>
      <c r="AB3" s="5" t="str">
        <v>L2</v>
      </c>
      <c r="AC3" s="5" t="str">
        <v>L5</v>
      </c>
      <c r="AD3" s="5" t="str">
        <v>L5</v>
      </c>
      <c r="AE3" s="5" t="str">
        <v>L3</v>
      </c>
      <c r="AF3" s="5" t="str">
        <v>L3</v>
      </c>
      <c r="AG3" s="5" t="str">
        <v>H2</v>
      </c>
      <c r="AH3" s="5" t="str">
        <v>H2</v>
      </c>
      <c r="AI3" s="5" t="str">
        <v>H1</v>
      </c>
      <c r="AJ3" s="5" t="str">
        <v>H1</v>
      </c>
      <c r="AK3" s="5" t="str">
        <v>W</v>
      </c>
      <c r="AL3" s="5" t="str">
        <v>L3</v>
      </c>
      <c r="AM3" s="5" t="str">
        <v>L4</v>
      </c>
      <c r="AN3" s="5" t="str">
        <v>L4</v>
      </c>
      <c r="AO3" s="5" t="str">
        <v>L4</v>
      </c>
      <c r="AP3" s="5" t="str">
        <v>L4</v>
      </c>
      <c r="AQ3" s="5" t="str">
        <v>H1</v>
      </c>
      <c r="AR3" s="5" t="str">
        <v>H1</v>
      </c>
      <c r="AS3" s="5" t="str">
        <v>H4</v>
      </c>
      <c r="AT3" s="5" t="str">
        <v>H4</v>
      </c>
      <c r="AU3" s="5" t="str">
        <v>W</v>
      </c>
      <c r="AV3" s="5" t="str">
        <v>L3</v>
      </c>
      <c r="AW3" s="5" t="str">
        <v>L4</v>
      </c>
      <c r="AX3" s="5" t="str">
        <v>L4</v>
      </c>
      <c r="AY3" s="5" t="str">
        <v>L5</v>
      </c>
      <c r="AZ3" s="5" t="str">
        <v>L5</v>
      </c>
      <c r="BA3" s="5" t="str">
        <v>H4</v>
      </c>
      <c r="BB3" s="5" t="str">
        <v>H4</v>
      </c>
      <c r="BC3" s="5" t="str">
        <v>H3</v>
      </c>
      <c r="BD3" s="5" t="str">
        <v>H3</v>
      </c>
      <c r="BE3" s="5" t="str">
        <v>W</v>
      </c>
      <c r="BF3" s="5" t="str">
        <v>L3</v>
      </c>
      <c r="BG3" s="5" t="str">
        <v>L4</v>
      </c>
      <c r="BH3" s="5" t="str">
        <v>L4</v>
      </c>
      <c r="BI3" s="5" t="str">
        <v>L5</v>
      </c>
      <c r="BJ3" s="5" t="str">
        <v>L5</v>
      </c>
      <c r="BK3" s="5" t="str">
        <v>H2</v>
      </c>
      <c r="BL3" s="5" t="str">
        <v>H2</v>
      </c>
      <c r="BM3" s="5" t="str">
        <v>H4</v>
      </c>
      <c r="BN3" s="5" t="str">
        <v>H4</v>
      </c>
      <c r="BO3" s="5" t="str">
        <v>SC</v>
      </c>
      <c r="BP3" s="5" t="str">
        <v>L3</v>
      </c>
      <c r="BQ3" s="5" t="str">
        <v>L4</v>
      </c>
      <c r="BR3" s="5" t="str">
        <v>L4</v>
      </c>
      <c r="BS3" s="5" t="str">
        <v>L5</v>
      </c>
      <c r="BT3" s="5" t="str">
        <v>L5</v>
      </c>
      <c r="BU3" s="5" t="str">
        <v>H4</v>
      </c>
      <c r="BV3" s="5" t="str">
        <v>H4</v>
      </c>
      <c r="BW3" s="5" t="str">
        <v>H2</v>
      </c>
      <c r="BX3" s="5" t="str">
        <v>H2</v>
      </c>
      <c r="BY3" s="5" t="str">
        <v>W</v>
      </c>
      <c r="BZ3" s="5" t="str">
        <v>L4</v>
      </c>
      <c r="CA3" s="5" t="str">
        <v>H4</v>
      </c>
      <c r="CB3" s="5" t="str">
        <v>H4</v>
      </c>
      <c r="CC3" s="5" t="str">
        <v>H2</v>
      </c>
      <c r="CD3" s="5" t="str">
        <v>H2</v>
      </c>
      <c r="CE3" s="5" t="str">
        <v>L3</v>
      </c>
      <c r="CF3" s="5" t="str">
        <v>L3</v>
      </c>
      <c r="CG3" s="5" t="str">
        <v>L2</v>
      </c>
      <c r="CH3" s="5" t="str">
        <v>L2</v>
      </c>
      <c r="CI3" s="5" t="str">
        <v>H4</v>
      </c>
      <c r="CJ3" s="5" t="str">
        <v>H4</v>
      </c>
      <c r="CK3" s="5" t="str">
        <v>H2</v>
      </c>
      <c r="CL3" s="5" t="str">
        <v>H2</v>
      </c>
      <c r="CM3" s="5" t="str">
        <v>L5</v>
      </c>
      <c r="CN3" s="5" t="str">
        <v>L3</v>
      </c>
      <c r="CO3" s="5" t="str">
        <v>L3</v>
      </c>
      <c r="CP3" s="5" t="str">
        <v>L3</v>
      </c>
      <c r="CQ3" s="5" t="str">
        <v>H4</v>
      </c>
      <c r="CR3" s="5" t="str">
        <v>H4</v>
      </c>
      <c r="CS3" s="5" t="str">
        <v>H2</v>
      </c>
      <c r="CT3" s="5" t="str">
        <v>H2</v>
      </c>
      <c r="CU3" s="5" t="str">
        <v>L4</v>
      </c>
      <c r="CV3" s="5" t="str">
        <v>L4</v>
      </c>
      <c r="CW3" s="5" t="str">
        <v>H4</v>
      </c>
      <c r="CX3" s="5" t="str">
        <v>H4</v>
      </c>
      <c r="CY3" s="5" t="str">
        <v>H2</v>
      </c>
      <c r="CZ3" s="5" t="str">
        <v>H2</v>
      </c>
      <c r="DA3" s="5" t="str">
        <v/>
      </c>
      <c r="DB3" s="5" t="str">
        <v/>
      </c>
      <c r="DC3" s="5" t="str">
        <v/>
      </c>
      <c r="DD3" s="5" t="str">
        <v/>
      </c>
      <c r="DE3" s="5" t="str">
        <v/>
      </c>
      <c r="DF3" s="5" t="str">
        <v/>
      </c>
      <c r="DG3" s="5" t="str">
        <v/>
      </c>
      <c r="DH3" s="5" t="str">
        <v/>
      </c>
      <c r="DI3" s="5" t="str">
        <v/>
      </c>
      <c r="DJ3" s="5" t="str">
        <v/>
      </c>
      <c r="DK3" s="5" t="str">
        <v/>
      </c>
      <c r="DL3" s="5" t="str">
        <v/>
      </c>
      <c r="DM3" s="5" t="str">
        <v/>
      </c>
      <c r="DN3" s="5" t="str">
        <v/>
      </c>
      <c r="DO3" s="5" t="str">
        <v/>
      </c>
      <c r="DP3" s="5" t="str">
        <v/>
      </c>
      <c r="DQ3" s="5" t="str">
        <v/>
      </c>
      <c r="DR3" s="5" t="str">
        <v/>
      </c>
      <c r="DS3" s="5" t="str">
        <v/>
      </c>
      <c r="DT3" s="5" t="str">
        <v/>
      </c>
      <c r="DU3" s="5" t="str">
        <v/>
      </c>
      <c r="DV3" s="5" t="str">
        <v/>
      </c>
      <c r="DW3" s="5" t="str">
        <v/>
      </c>
      <c r="DX3" s="5" t="str">
        <v/>
      </c>
      <c r="DY3" s="5" t="str">
        <v/>
      </c>
      <c r="DZ3" s="5" t="str">
        <v/>
      </c>
      <c r="EA3" s="5" t="str">
        <v/>
      </c>
      <c r="EB3" s="5" t="str">
        <v/>
      </c>
      <c r="EC3" s="5" t="str">
        <v/>
      </c>
      <c r="ED3" s="5" t="str">
        <v/>
      </c>
      <c r="EE3" s="5" t="str">
        <v/>
      </c>
      <c r="EF3" s="5" t="str">
        <v/>
      </c>
      <c r="EG3" s="5" t="str">
        <v/>
      </c>
      <c r="EH3" s="5" t="str">
        <v/>
      </c>
      <c r="EI3" s="5" t="str">
        <v/>
      </c>
      <c r="EJ3" s="5" t="str">
        <v/>
      </c>
      <c r="EK3" s="5" t="str">
        <v/>
      </c>
      <c r="EL3" s="5" t="str">
        <v/>
      </c>
      <c r="EM3" s="5" t="str">
        <v/>
      </c>
      <c r="EN3" s="5" t="str">
        <v/>
      </c>
      <c r="EO3" s="5" t="str">
        <v/>
      </c>
      <c r="EP3" s="5" t="str">
        <v/>
      </c>
      <c r="EQ3" s="5" t="str">
        <v/>
      </c>
      <c r="ER3" s="5" t="str">
        <v/>
      </c>
      <c r="ES3" s="5" t="str">
        <v/>
      </c>
      <c r="ET3" s="5" t="str">
        <v/>
      </c>
      <c r="EU3" s="5" t="str">
        <v/>
      </c>
      <c r="EV3" s="5" t="str">
        <v/>
      </c>
      <c r="EW3" s="5" t="str">
        <v/>
      </c>
      <c r="EX3" s="5" t="str">
        <v/>
      </c>
      <c r="EY3" s="5" t="str">
        <v/>
      </c>
      <c r="EZ3" s="5" t="str">
        <v/>
      </c>
      <c r="FA3" s="5" t="str">
        <v/>
      </c>
      <c r="FB3" s="5" t="str">
        <v/>
      </c>
      <c r="FC3" s="5" t="str">
        <v/>
      </c>
      <c r="FD3" s="5" t="str">
        <v/>
      </c>
      <c r="FE3" s="5" t="str">
        <v/>
      </c>
      <c r="FF3" s="5" t="str">
        <v/>
      </c>
      <c r="FG3" s="5" t="str">
        <v/>
      </c>
      <c r="FH3" s="5" t="str">
        <v/>
      </c>
      <c r="FI3" s="5" t="str">
        <v/>
      </c>
      <c r="FJ3" s="5" t="str">
        <v/>
      </c>
      <c r="FK3" s="5" t="str">
        <v/>
      </c>
      <c r="FL3" s="5" t="str">
        <v/>
      </c>
      <c r="FM3" s="5" t="str">
        <v/>
      </c>
      <c r="FN3" s="5" t="str">
        <v/>
      </c>
      <c r="FO3" s="5" t="str">
        <v/>
      </c>
      <c r="FP3" s="5" t="str">
        <v/>
      </c>
      <c r="FQ3" s="5" t="str">
        <v/>
      </c>
      <c r="FR3" s="5" t="str">
        <v/>
      </c>
      <c r="FS3" s="5" t="str">
        <v/>
      </c>
      <c r="FT3" s="5" t="str">
        <v/>
      </c>
      <c r="FU3" s="5" t="str">
        <v/>
      </c>
      <c r="FV3" s="5" t="str">
        <v/>
      </c>
      <c r="FW3" s="5" t="str">
        <v/>
      </c>
      <c r="FX3" s="5" t="str">
        <v/>
      </c>
      <c r="FY3" s="5" t="str">
        <v/>
      </c>
      <c r="FZ3" s="5" t="str">
        <v/>
      </c>
      <c r="GA3" s="5" t="str">
        <v/>
      </c>
      <c r="GB3" s="5" t="str">
        <v/>
      </c>
      <c r="GC3" s="5" t="str">
        <v/>
      </c>
      <c r="GD3" s="5" t="str">
        <v/>
      </c>
      <c r="GE3" s="5" t="str">
        <v/>
      </c>
      <c r="GF3" s="5" t="str">
        <v/>
      </c>
      <c r="GG3" s="5" t="str">
        <v/>
      </c>
      <c r="GH3" s="5" t="str">
        <v/>
      </c>
      <c r="GI3" s="5" t="str">
        <v/>
      </c>
      <c r="GJ3" s="5" t="str">
        <v/>
      </c>
      <c r="GK3" s="5" t="str">
        <v/>
      </c>
      <c r="GL3" s="5" t="str">
        <v/>
      </c>
      <c r="GM3" s="5" t="str">
        <v/>
      </c>
      <c r="GN3" s="5" t="str">
        <v/>
      </c>
      <c r="GO3" s="5" t="str">
        <v/>
      </c>
      <c r="GP3" s="5" t="str">
        <v/>
      </c>
      <c r="GQ3" s="5" t="str">
        <v/>
      </c>
      <c r="GR3" s="5" t="str">
        <v/>
      </c>
      <c r="GS3" s="5" t="str">
        <v/>
      </c>
      <c r="GT3" s="5" t="str">
        <v/>
      </c>
      <c r="GU3" s="5" t="str">
        <v/>
      </c>
      <c r="GV3" s="5" t="str">
        <v/>
      </c>
      <c r="GW3" s="5" t="str">
        <v/>
      </c>
      <c r="GX3" s="5" t="str">
        <v/>
      </c>
      <c r="GY3" s="5" t="str">
        <v/>
      </c>
      <c r="GZ3" s="5" t="str">
        <v/>
      </c>
      <c r="HA3" s="5" t="str">
        <v/>
      </c>
      <c r="HB3" s="5" t="str">
        <v/>
      </c>
      <c r="HC3" s="5" t="str">
        <v/>
      </c>
      <c r="HD3" s="5" t="str">
        <v/>
      </c>
      <c r="HE3" s="5" t="str">
        <v/>
      </c>
      <c r="HF3" s="5" t="str">
        <v/>
      </c>
      <c r="HG3" s="5" t="str">
        <v/>
      </c>
      <c r="HH3" s="5" t="str">
        <v/>
      </c>
      <c r="HI3" s="5" t="str">
        <v/>
      </c>
      <c r="HJ3" s="5" t="str">
        <v/>
      </c>
      <c r="HK3" s="5" t="str">
        <v/>
      </c>
      <c r="HL3" s="5" t="str">
        <v/>
      </c>
      <c r="HM3" s="5" t="str">
        <v/>
      </c>
      <c r="HN3" s="5" t="str">
        <v/>
      </c>
      <c r="HO3" s="5" t="str">
        <v/>
      </c>
      <c r="HP3" s="5" t="str">
        <v/>
      </c>
      <c r="HQ3" s="5" t="str">
        <v/>
      </c>
      <c r="HR3" s="5" t="str">
        <v/>
      </c>
      <c r="HS3" s="5" t="str">
        <v/>
      </c>
      <c r="HT3" s="5" t="str">
        <v/>
      </c>
      <c r="HU3" s="5" t="str">
        <v/>
      </c>
      <c r="HV3" s="5" t="str">
        <v/>
      </c>
      <c r="HW3" s="5" t="str">
        <v/>
      </c>
      <c r="HX3" s="5" t="str">
        <v/>
      </c>
      <c r="HY3" s="5" t="str">
        <v/>
      </c>
      <c r="HZ3" s="5" t="str">
        <v/>
      </c>
      <c r="IA3" s="5" t="str">
        <v/>
      </c>
      <c r="IB3" s="5" t="str">
        <v/>
      </c>
      <c r="IC3" s="5" t="str">
        <v/>
      </c>
      <c r="ID3" s="5" t="str">
        <v/>
      </c>
      <c r="IE3" s="5" t="str">
        <v/>
      </c>
      <c r="IF3" s="5" t="str">
        <v/>
      </c>
      <c r="IG3" s="5" t="str">
        <v/>
      </c>
      <c r="IH3" s="5" t="str">
        <v/>
      </c>
      <c r="II3" s="5" t="str">
        <v/>
      </c>
      <c r="IJ3" s="5" t="str">
        <v/>
      </c>
      <c r="IK3" s="5" t="str">
        <v/>
      </c>
      <c r="IL3" s="5" t="str">
        <v/>
      </c>
      <c r="IM3" s="5" t="str">
        <v/>
      </c>
      <c r="IN3" s="5" t="str">
        <v/>
      </c>
      <c r="IO3" s="5" t="str">
        <v/>
      </c>
      <c r="IP3" s="5" t="str">
        <v/>
      </c>
      <c r="IQ3" s="5" t="str">
        <v/>
      </c>
      <c r="IR3" s="5" t="str">
        <v/>
      </c>
      <c r="IS3" s="5" t="str">
        <v/>
      </c>
      <c r="IT3" s="5" t="str">
        <v/>
      </c>
      <c r="IU3" s="5" t="str">
        <v/>
      </c>
      <c r="IV3" s="5" t="str">
        <v/>
      </c>
      <c r="IW3" s="5" t="str">
        <v/>
      </c>
      <c r="IX3" s="5" t="str">
        <v/>
      </c>
      <c r="IY3" s="5" t="str">
        <v/>
      </c>
      <c r="IZ3" s="5" t="str">
        <v/>
      </c>
      <c r="JA3" s="5" t="str">
        <v/>
      </c>
      <c r="JB3" s="5" t="str">
        <v/>
      </c>
      <c r="JC3" s="5" t="str">
        <v/>
      </c>
      <c r="JD3" s="5" t="str">
        <v/>
      </c>
      <c r="JE3" s="5" t="str">
        <v/>
      </c>
      <c r="JF3" s="5" t="str">
        <v/>
      </c>
      <c r="JG3" s="5" t="str">
        <v/>
      </c>
      <c r="JH3" s="5" t="str">
        <v/>
      </c>
      <c r="JI3" s="5" t="str">
        <v/>
      </c>
      <c r="JJ3" s="5" t="str">
        <v/>
      </c>
      <c r="JK3" s="5" t="str">
        <v/>
      </c>
      <c r="JL3" s="5" t="str">
        <v/>
      </c>
      <c r="JM3" s="5" t="str">
        <v/>
      </c>
      <c r="JN3" s="5" t="str">
        <v/>
      </c>
      <c r="JO3" s="5" t="str">
        <v/>
      </c>
      <c r="JP3" s="5" t="str">
        <v/>
      </c>
      <c r="JQ3" s="5" t="str">
        <v/>
      </c>
      <c r="JR3" s="5" t="str">
        <v/>
      </c>
      <c r="JS3" s="5" t="str">
        <v/>
      </c>
      <c r="JT3" s="5" t="str">
        <v/>
      </c>
      <c r="JU3" s="5" t="str">
        <v/>
      </c>
      <c r="JV3" s="5" t="str">
        <v/>
      </c>
      <c r="JW3" s="5" t="str">
        <v/>
      </c>
      <c r="JX3" s="5" t="str">
        <v/>
      </c>
      <c r="JY3" s="5" t="str">
        <v/>
      </c>
      <c r="JZ3" s="5" t="str">
        <v/>
      </c>
      <c r="KA3" s="5" t="str">
        <v/>
      </c>
      <c r="KB3" s="5" t="str">
        <v/>
      </c>
      <c r="KC3" s="5" t="str">
        <v/>
      </c>
      <c r="KD3" s="5" t="str">
        <v/>
      </c>
      <c r="KE3" s="5" t="str">
        <v/>
      </c>
      <c r="KF3" s="5" t="str">
        <v/>
      </c>
      <c r="KG3" s="5" t="str">
        <v/>
      </c>
      <c r="KH3" s="5" t="str">
        <v/>
      </c>
      <c r="KI3" s="5" t="str">
        <v/>
      </c>
      <c r="KJ3" s="5" t="str">
        <v/>
      </c>
      <c r="KK3" s="5" t="str">
        <v/>
      </c>
      <c r="KL3" s="5" t="str">
        <v/>
      </c>
      <c r="KM3" s="5" t="str">
        <v/>
      </c>
      <c r="KN3" s="5" t="str">
        <v/>
      </c>
      <c r="KO3" s="5" t="str">
        <v/>
      </c>
    </row>
    <row r="4" spans="1:301">
      <c r="A4" s="5" t="s">
        <v>174</v>
      </c>
      <c r="B4" s="5" t="str">
        <v>L3</v>
      </c>
      <c r="C4" s="5" t="str">
        <v>L3</v>
      </c>
      <c r="D4" s="5" t="str">
        <v>H4</v>
      </c>
      <c r="E4" s="5" t="str">
        <v>H4</v>
      </c>
      <c r="F4" s="5" t="str">
        <v>H3</v>
      </c>
      <c r="G4" s="5" t="str">
        <v>H3</v>
      </c>
      <c r="H4" s="5" t="str">
        <v>SC</v>
      </c>
      <c r="I4" s="5" t="str">
        <v>L2</v>
      </c>
      <c r="J4" s="5" t="str">
        <v>L2</v>
      </c>
      <c r="K4" s="5" t="str">
        <v>L1</v>
      </c>
      <c r="L4" s="5" t="str">
        <v>L1</v>
      </c>
      <c r="M4" s="5" t="str">
        <v>H2</v>
      </c>
      <c r="N4" s="5" t="str">
        <v>H2</v>
      </c>
      <c r="O4" s="5" t="str">
        <v>H4</v>
      </c>
      <c r="P4" s="5" t="str">
        <v>H4</v>
      </c>
      <c r="Q4" s="5" t="str">
        <v>SC</v>
      </c>
      <c r="R4" s="5" t="str">
        <v>L4</v>
      </c>
      <c r="S4" s="5" t="str">
        <v>L4</v>
      </c>
      <c r="T4" s="5" t="str">
        <v>L5</v>
      </c>
      <c r="U4" s="5" t="str">
        <v>L5</v>
      </c>
      <c r="V4" s="5" t="str">
        <v>H4</v>
      </c>
      <c r="W4" s="5" t="str">
        <v>H4</v>
      </c>
      <c r="X4" s="5" t="str">
        <v>H3</v>
      </c>
      <c r="Y4" s="5" t="str">
        <v>H3</v>
      </c>
      <c r="Z4" s="5" t="str">
        <v>SC</v>
      </c>
      <c r="AA4" s="5" t="str">
        <v>L2</v>
      </c>
      <c r="AB4" s="5" t="str">
        <v>L2</v>
      </c>
      <c r="AC4" s="5" t="str">
        <v>L5</v>
      </c>
      <c r="AD4" s="5" t="str">
        <v>L5</v>
      </c>
      <c r="AE4" s="5" t="str">
        <v>L3</v>
      </c>
      <c r="AF4" s="5" t="str">
        <v>L3</v>
      </c>
      <c r="AG4" s="5" t="str">
        <v>H4</v>
      </c>
      <c r="AH4" s="5" t="str">
        <v>H4</v>
      </c>
      <c r="AI4" s="5" t="str">
        <v>H3</v>
      </c>
      <c r="AJ4" s="5" t="str">
        <v>H3</v>
      </c>
      <c r="AK4" s="5" t="str">
        <v>W</v>
      </c>
      <c r="AL4" s="5" t="str">
        <v>L4</v>
      </c>
      <c r="AM4" s="5" t="str">
        <v>L5</v>
      </c>
      <c r="AN4" s="5" t="str">
        <v>L5</v>
      </c>
      <c r="AO4" s="5" t="str">
        <v>L1</v>
      </c>
      <c r="AP4" s="5" t="str">
        <v>L1</v>
      </c>
      <c r="AQ4" s="5" t="str">
        <v>H4</v>
      </c>
      <c r="AR4" s="5" t="str">
        <v>H4</v>
      </c>
      <c r="AS4" s="5" t="str">
        <v>H3</v>
      </c>
      <c r="AT4" s="5" t="str">
        <v>H3</v>
      </c>
      <c r="AU4" s="5" t="str">
        <v>W</v>
      </c>
      <c r="AV4" s="5" t="str">
        <v>L5</v>
      </c>
      <c r="AW4" s="5" t="str">
        <v>L2</v>
      </c>
      <c r="AX4" s="5" t="str">
        <v>L2</v>
      </c>
      <c r="AY4" s="5" t="str">
        <v>L4</v>
      </c>
      <c r="AZ4" s="5" t="str">
        <v>L4</v>
      </c>
      <c r="BA4" s="5" t="str">
        <v>H3</v>
      </c>
      <c r="BB4" s="5" t="str">
        <v>H3</v>
      </c>
      <c r="BC4" s="5" t="str">
        <v>H2</v>
      </c>
      <c r="BD4" s="5" t="str">
        <v>H2</v>
      </c>
      <c r="BE4" s="5" t="str">
        <v>W</v>
      </c>
      <c r="BF4" s="5" t="str">
        <v>L5</v>
      </c>
      <c r="BG4" s="5" t="str">
        <v>L1</v>
      </c>
      <c r="BH4" s="5" t="str">
        <v>L1</v>
      </c>
      <c r="BI4" s="5" t="str">
        <v>L4</v>
      </c>
      <c r="BJ4" s="5" t="str">
        <v>L4</v>
      </c>
      <c r="BK4" s="5" t="str">
        <v>H4</v>
      </c>
      <c r="BL4" s="5" t="str">
        <v>H4</v>
      </c>
      <c r="BM4" s="5" t="str">
        <v>H3</v>
      </c>
      <c r="BN4" s="5" t="str">
        <v>H3</v>
      </c>
      <c r="BO4" s="5" t="str">
        <v>SC</v>
      </c>
      <c r="BP4" s="5" t="str">
        <v>L5</v>
      </c>
      <c r="BQ4" s="5" t="str">
        <v>L2</v>
      </c>
      <c r="BR4" s="5" t="str">
        <v>L2</v>
      </c>
      <c r="BS4" s="5" t="str">
        <v>L4</v>
      </c>
      <c r="BT4" s="5" t="str">
        <v>L4</v>
      </c>
      <c r="BU4" s="5" t="str">
        <v>H3</v>
      </c>
      <c r="BV4" s="5" t="str">
        <v>H3</v>
      </c>
      <c r="BW4" s="5" t="str">
        <v>H1</v>
      </c>
      <c r="BX4" s="5" t="str">
        <v>H1</v>
      </c>
      <c r="BY4" s="5" t="str">
        <v>W</v>
      </c>
      <c r="BZ4" s="5" t="str">
        <v>L3</v>
      </c>
      <c r="CA4" s="5" t="str">
        <v>H3</v>
      </c>
      <c r="CB4" s="5" t="str">
        <v>H3</v>
      </c>
      <c r="CC4" s="5" t="str">
        <v>H1</v>
      </c>
      <c r="CD4" s="5" t="str">
        <v>H1</v>
      </c>
      <c r="CE4" s="5" t="str">
        <v>L2</v>
      </c>
      <c r="CF4" s="5" t="str">
        <v>L2</v>
      </c>
      <c r="CG4" s="5" t="str">
        <v>L1</v>
      </c>
      <c r="CH4" s="5" t="str">
        <v>L1</v>
      </c>
      <c r="CI4" s="5" t="str">
        <v>H3</v>
      </c>
      <c r="CJ4" s="5" t="str">
        <v>H3</v>
      </c>
      <c r="CK4" s="5" t="str">
        <v>H1</v>
      </c>
      <c r="CL4" s="5" t="str">
        <v>H1</v>
      </c>
      <c r="CM4" s="5" t="str">
        <v>L3</v>
      </c>
      <c r="CN4" s="5" t="str">
        <v>L3</v>
      </c>
      <c r="CO4" s="5" t="str">
        <v>L2</v>
      </c>
      <c r="CP4" s="5" t="str">
        <v>L2</v>
      </c>
      <c r="CQ4" s="5" t="str">
        <v>H3</v>
      </c>
      <c r="CR4" s="5" t="str">
        <v>H3</v>
      </c>
      <c r="CS4" s="5" t="str">
        <v>H1</v>
      </c>
      <c r="CT4" s="5" t="str">
        <v>H1</v>
      </c>
      <c r="CU4" s="5" t="str">
        <v>L1</v>
      </c>
      <c r="CV4" s="5" t="str">
        <v>L1</v>
      </c>
      <c r="CW4" s="5" t="str">
        <v>H3</v>
      </c>
      <c r="CX4" s="5" t="str">
        <v>H3</v>
      </c>
      <c r="CY4" s="5" t="str">
        <v>H1</v>
      </c>
      <c r="CZ4" s="5" t="str">
        <v>H1</v>
      </c>
      <c r="DA4" s="5" t="str">
        <v/>
      </c>
      <c r="DB4" s="5" t="str">
        <v/>
      </c>
      <c r="DC4" s="5" t="str">
        <v/>
      </c>
      <c r="DD4" s="5" t="str">
        <v/>
      </c>
      <c r="DE4" s="5" t="str">
        <v/>
      </c>
      <c r="DF4" s="5" t="str">
        <v/>
      </c>
      <c r="DG4" s="5" t="str">
        <v/>
      </c>
      <c r="DH4" s="5" t="str">
        <v/>
      </c>
      <c r="DI4" s="5" t="str">
        <v/>
      </c>
      <c r="DJ4" s="5" t="str">
        <v/>
      </c>
      <c r="DK4" s="5" t="str">
        <v/>
      </c>
      <c r="DL4" s="5" t="str">
        <v/>
      </c>
      <c r="DM4" s="5" t="str">
        <v/>
      </c>
      <c r="DN4" s="5" t="str">
        <v/>
      </c>
      <c r="DO4" s="5" t="str">
        <v/>
      </c>
      <c r="DP4" s="5" t="str">
        <v/>
      </c>
      <c r="DQ4" s="5" t="str">
        <v/>
      </c>
      <c r="DR4" s="5" t="str">
        <v/>
      </c>
      <c r="DS4" s="5" t="str">
        <v/>
      </c>
      <c r="DT4" s="5" t="str">
        <v/>
      </c>
      <c r="DU4" s="5" t="str">
        <v/>
      </c>
      <c r="DV4" s="5" t="str">
        <v/>
      </c>
      <c r="DW4" s="5" t="str">
        <v/>
      </c>
      <c r="DX4" s="5" t="str">
        <v/>
      </c>
      <c r="DY4" s="5" t="str">
        <v/>
      </c>
      <c r="DZ4" s="5" t="str">
        <v/>
      </c>
      <c r="EA4" s="5" t="str">
        <v/>
      </c>
      <c r="EB4" s="5" t="str">
        <v/>
      </c>
      <c r="EC4" s="5" t="str">
        <v/>
      </c>
      <c r="ED4" s="5" t="str">
        <v/>
      </c>
      <c r="EE4" s="5" t="str">
        <v/>
      </c>
      <c r="EF4" s="5" t="str">
        <v/>
      </c>
      <c r="EG4" s="5" t="str">
        <v/>
      </c>
      <c r="EH4" s="5" t="str">
        <v/>
      </c>
      <c r="EI4" s="5" t="str">
        <v/>
      </c>
      <c r="EJ4" s="5" t="str">
        <v/>
      </c>
      <c r="EK4" s="5" t="str">
        <v/>
      </c>
      <c r="EL4" s="5" t="str">
        <v/>
      </c>
      <c r="EM4" s="5" t="str">
        <v/>
      </c>
      <c r="EN4" s="5" t="str">
        <v/>
      </c>
      <c r="EO4" s="5" t="str">
        <v/>
      </c>
      <c r="EP4" s="5" t="str">
        <v/>
      </c>
      <c r="EQ4" s="5" t="str">
        <v/>
      </c>
      <c r="ER4" s="5" t="str">
        <v/>
      </c>
      <c r="ES4" s="5" t="str">
        <v/>
      </c>
      <c r="ET4" s="5" t="str">
        <v/>
      </c>
      <c r="EU4" s="5" t="str">
        <v/>
      </c>
      <c r="EV4" s="5" t="str">
        <v/>
      </c>
      <c r="EW4" s="5" t="str">
        <v/>
      </c>
      <c r="EX4" s="5" t="str">
        <v/>
      </c>
      <c r="EY4" s="5" t="str">
        <v/>
      </c>
      <c r="EZ4" s="5" t="str">
        <v/>
      </c>
      <c r="FA4" s="5" t="str">
        <v/>
      </c>
      <c r="FB4" s="5" t="str">
        <v/>
      </c>
      <c r="FC4" s="5" t="str">
        <v/>
      </c>
      <c r="FD4" s="5" t="str">
        <v/>
      </c>
      <c r="FE4" s="5" t="str">
        <v/>
      </c>
      <c r="FF4" s="5" t="str">
        <v/>
      </c>
      <c r="FG4" s="5" t="str">
        <v/>
      </c>
      <c r="FH4" s="5" t="str">
        <v/>
      </c>
      <c r="FI4" s="5" t="str">
        <v/>
      </c>
      <c r="FJ4" s="5" t="str">
        <v/>
      </c>
      <c r="FK4" s="5" t="str">
        <v/>
      </c>
      <c r="FL4" s="5" t="str">
        <v/>
      </c>
      <c r="FM4" s="5" t="str">
        <v/>
      </c>
      <c r="FN4" s="5" t="str">
        <v/>
      </c>
      <c r="FO4" s="5" t="str">
        <v/>
      </c>
      <c r="FP4" s="5" t="str">
        <v/>
      </c>
      <c r="FQ4" s="5" t="str">
        <v/>
      </c>
      <c r="FR4" s="5" t="str">
        <v/>
      </c>
      <c r="FS4" s="5" t="str">
        <v/>
      </c>
      <c r="FT4" s="5" t="str">
        <v/>
      </c>
      <c r="FU4" s="5" t="str">
        <v/>
      </c>
      <c r="FV4" s="5" t="str">
        <v/>
      </c>
      <c r="FW4" s="5" t="str">
        <v/>
      </c>
      <c r="FX4" s="5" t="str">
        <v/>
      </c>
      <c r="FY4" s="5" t="str">
        <v/>
      </c>
      <c r="FZ4" s="5" t="str">
        <v/>
      </c>
      <c r="GA4" s="5" t="str">
        <v/>
      </c>
      <c r="GB4" s="5" t="str">
        <v/>
      </c>
      <c r="GC4" s="5" t="str">
        <v/>
      </c>
      <c r="GD4" s="5" t="str">
        <v/>
      </c>
      <c r="GE4" s="5" t="str">
        <v/>
      </c>
      <c r="GF4" s="5" t="str">
        <v/>
      </c>
      <c r="GG4" s="5" t="str">
        <v/>
      </c>
      <c r="GH4" s="5" t="str">
        <v/>
      </c>
      <c r="GI4" s="5" t="str">
        <v/>
      </c>
      <c r="GJ4" s="5" t="str">
        <v/>
      </c>
      <c r="GK4" s="5" t="str">
        <v/>
      </c>
      <c r="GL4" s="5" t="str">
        <v/>
      </c>
      <c r="GM4" s="5" t="str">
        <v/>
      </c>
      <c r="GN4" s="5" t="str">
        <v/>
      </c>
      <c r="GO4" s="5" t="str">
        <v/>
      </c>
      <c r="GP4" s="5" t="str">
        <v/>
      </c>
      <c r="GQ4" s="5" t="str">
        <v/>
      </c>
      <c r="GR4" s="5" t="str">
        <v/>
      </c>
      <c r="GS4" s="5" t="str">
        <v/>
      </c>
      <c r="GT4" s="5" t="str">
        <v/>
      </c>
      <c r="GU4" s="5" t="str">
        <v/>
      </c>
      <c r="GV4" s="5" t="str">
        <v/>
      </c>
      <c r="GW4" s="5" t="str">
        <v/>
      </c>
      <c r="GX4" s="5" t="str">
        <v/>
      </c>
      <c r="GY4" s="5" t="str">
        <v/>
      </c>
      <c r="GZ4" s="5" t="str">
        <v/>
      </c>
      <c r="HA4" s="5" t="str">
        <v/>
      </c>
      <c r="HB4" s="5" t="str">
        <v/>
      </c>
      <c r="HC4" s="5" t="str">
        <v/>
      </c>
      <c r="HD4" s="5" t="str">
        <v/>
      </c>
      <c r="HE4" s="5" t="str">
        <v/>
      </c>
      <c r="HF4" s="5" t="str">
        <v/>
      </c>
      <c r="HG4" s="5" t="str">
        <v/>
      </c>
      <c r="HH4" s="5" t="str">
        <v/>
      </c>
      <c r="HI4" s="5" t="str">
        <v/>
      </c>
      <c r="HJ4" s="5" t="str">
        <v/>
      </c>
      <c r="HK4" s="5" t="str">
        <v/>
      </c>
      <c r="HL4" s="5" t="str">
        <v/>
      </c>
      <c r="HM4" s="5" t="str">
        <v/>
      </c>
      <c r="HN4" s="5" t="str">
        <v/>
      </c>
      <c r="HO4" s="5" t="str">
        <v/>
      </c>
      <c r="HP4" s="5" t="str">
        <v/>
      </c>
      <c r="HQ4" s="5" t="str">
        <v/>
      </c>
      <c r="HR4" s="5" t="str">
        <v/>
      </c>
      <c r="HS4" s="5" t="str">
        <v/>
      </c>
      <c r="HT4" s="5" t="str">
        <v/>
      </c>
      <c r="HU4" s="5" t="str">
        <v/>
      </c>
      <c r="HV4" s="5" t="str">
        <v/>
      </c>
      <c r="HW4" s="5" t="str">
        <v/>
      </c>
      <c r="HX4" s="5" t="str">
        <v/>
      </c>
      <c r="HY4" s="5" t="str">
        <v/>
      </c>
      <c r="HZ4" s="5" t="str">
        <v/>
      </c>
      <c r="IA4" s="5" t="str">
        <v/>
      </c>
      <c r="IB4" s="5" t="str">
        <v/>
      </c>
      <c r="IC4" s="5" t="str">
        <v/>
      </c>
      <c r="ID4" s="5" t="str">
        <v/>
      </c>
      <c r="IE4" s="5" t="str">
        <v/>
      </c>
      <c r="IF4" s="5" t="str">
        <v/>
      </c>
      <c r="IG4" s="5" t="str">
        <v/>
      </c>
      <c r="IH4" s="5" t="str">
        <v/>
      </c>
      <c r="II4" s="5" t="str">
        <v/>
      </c>
      <c r="IJ4" s="5" t="str">
        <v/>
      </c>
      <c r="IK4" s="5" t="str">
        <v/>
      </c>
      <c r="IL4" s="5" t="str">
        <v/>
      </c>
      <c r="IM4" s="5" t="str">
        <v/>
      </c>
      <c r="IN4" s="5" t="str">
        <v/>
      </c>
      <c r="IO4" s="5" t="str">
        <v/>
      </c>
      <c r="IP4" s="5" t="str">
        <v/>
      </c>
      <c r="IQ4" s="5" t="str">
        <v/>
      </c>
      <c r="IR4" s="5" t="str">
        <v/>
      </c>
      <c r="IS4" s="5" t="str">
        <v/>
      </c>
      <c r="IT4" s="5" t="str">
        <v/>
      </c>
      <c r="IU4" s="5" t="str">
        <v/>
      </c>
      <c r="IV4" s="5" t="str">
        <v/>
      </c>
      <c r="IW4" s="5" t="str">
        <v/>
      </c>
      <c r="IX4" s="5" t="str">
        <v/>
      </c>
      <c r="IY4" s="5" t="str">
        <v/>
      </c>
      <c r="IZ4" s="5" t="str">
        <v/>
      </c>
      <c r="JA4" s="5" t="str">
        <v/>
      </c>
      <c r="JB4" s="5" t="str">
        <v/>
      </c>
      <c r="JC4" s="5" t="str">
        <v/>
      </c>
      <c r="JD4" s="5" t="str">
        <v/>
      </c>
      <c r="JE4" s="5" t="str">
        <v/>
      </c>
      <c r="JF4" s="5" t="str">
        <v/>
      </c>
      <c r="JG4" s="5" t="str">
        <v/>
      </c>
      <c r="JH4" s="5" t="str">
        <v/>
      </c>
      <c r="JI4" s="5" t="str">
        <v/>
      </c>
      <c r="JJ4" s="5" t="str">
        <v/>
      </c>
      <c r="JK4" s="5" t="str">
        <v/>
      </c>
      <c r="JL4" s="5" t="str">
        <v/>
      </c>
      <c r="JM4" s="5" t="str">
        <v/>
      </c>
      <c r="JN4" s="5" t="str">
        <v/>
      </c>
      <c r="JO4" s="5" t="str">
        <v/>
      </c>
      <c r="JP4" s="5" t="str">
        <v/>
      </c>
      <c r="JQ4" s="5" t="str">
        <v/>
      </c>
      <c r="JR4" s="5" t="str">
        <v/>
      </c>
      <c r="JS4" s="5" t="str">
        <v/>
      </c>
      <c r="JT4" s="5" t="str">
        <v/>
      </c>
      <c r="JU4" s="5" t="str">
        <v/>
      </c>
      <c r="JV4" s="5" t="str">
        <v/>
      </c>
      <c r="JW4" s="5" t="str">
        <v/>
      </c>
      <c r="JX4" s="5" t="str">
        <v/>
      </c>
      <c r="JY4" s="5" t="str">
        <v/>
      </c>
      <c r="JZ4" s="5" t="str">
        <v/>
      </c>
      <c r="KA4" s="5" t="str">
        <v/>
      </c>
      <c r="KB4" s="5" t="str">
        <v/>
      </c>
      <c r="KC4" s="5" t="str">
        <v/>
      </c>
      <c r="KD4" s="5" t="str">
        <v/>
      </c>
      <c r="KE4" s="5" t="str">
        <v/>
      </c>
      <c r="KF4" s="5" t="str">
        <v/>
      </c>
      <c r="KG4" s="5" t="str">
        <v/>
      </c>
      <c r="KH4" s="5" t="str">
        <v/>
      </c>
      <c r="KI4" s="5" t="str">
        <v/>
      </c>
      <c r="KJ4" s="5" t="str">
        <v/>
      </c>
      <c r="KK4" s="5" t="str">
        <v/>
      </c>
      <c r="KL4" s="5" t="str">
        <v/>
      </c>
      <c r="KM4" s="5" t="str">
        <v/>
      </c>
      <c r="KN4" s="5" t="str">
        <v/>
      </c>
      <c r="KO4" s="5" t="str">
        <v/>
      </c>
    </row>
    <row r="5" spans="1:301">
      <c r="A5" s="5" t="s">
        <v>173</v>
      </c>
      <c r="B5" s="5" t="str">
        <v>L3</v>
      </c>
      <c r="C5" s="5" t="str">
        <v>L3</v>
      </c>
      <c r="D5" s="5" t="str">
        <v>H3</v>
      </c>
      <c r="E5" s="5" t="str">
        <v>H3</v>
      </c>
      <c r="F5" s="5" t="str">
        <v>H4</v>
      </c>
      <c r="G5" s="5" t="str">
        <v>H4</v>
      </c>
      <c r="H5" s="5" t="str">
        <v>SC</v>
      </c>
      <c r="I5" s="5" t="str">
        <v>L2</v>
      </c>
      <c r="J5" s="5" t="str">
        <v>L2</v>
      </c>
      <c r="K5" s="5" t="str">
        <v>L1</v>
      </c>
      <c r="L5" s="5" t="str">
        <v>L1</v>
      </c>
      <c r="M5" s="5" t="str">
        <v>H1</v>
      </c>
      <c r="N5" s="5" t="str">
        <v>H1</v>
      </c>
      <c r="O5" s="5" t="str">
        <v>H2</v>
      </c>
      <c r="P5" s="5" t="str">
        <v>H2</v>
      </c>
      <c r="Q5" s="5" t="str">
        <v>SC</v>
      </c>
      <c r="R5" s="5" t="str">
        <v>L4</v>
      </c>
      <c r="S5" s="5" t="str">
        <v>L4</v>
      </c>
      <c r="T5" s="5" t="str">
        <v>L5</v>
      </c>
      <c r="U5" s="5" t="str">
        <v>L5</v>
      </c>
      <c r="V5" s="5" t="str">
        <v>H2</v>
      </c>
      <c r="W5" s="5" t="str">
        <v>H2</v>
      </c>
      <c r="X5" s="5" t="str">
        <v>H1</v>
      </c>
      <c r="Y5" s="5" t="str">
        <v>H1</v>
      </c>
      <c r="Z5" s="5" t="str">
        <v>SC</v>
      </c>
      <c r="AA5" s="5" t="str">
        <v>L2</v>
      </c>
      <c r="AB5" s="5" t="str">
        <v>L2</v>
      </c>
      <c r="AC5" s="5" t="str">
        <v>L5</v>
      </c>
      <c r="AD5" s="5" t="str">
        <v>L5</v>
      </c>
      <c r="AE5" s="5" t="str">
        <v>L3</v>
      </c>
      <c r="AF5" s="5" t="str">
        <v>L3</v>
      </c>
      <c r="AG5" s="5" t="str">
        <v>L1</v>
      </c>
      <c r="AH5" s="5" t="str">
        <v>L1</v>
      </c>
      <c r="AI5" s="5" t="str">
        <v>L1</v>
      </c>
      <c r="AJ5" s="5" t="str">
        <v>L1</v>
      </c>
      <c r="AK5" s="5" t="str">
        <v>W</v>
      </c>
      <c r="AL5" s="5" t="str">
        <v>L2</v>
      </c>
      <c r="AM5" s="5" t="str">
        <v>L3</v>
      </c>
      <c r="AN5" s="5" t="str">
        <v>L3</v>
      </c>
      <c r="AO5" s="5" t="str">
        <v>L3</v>
      </c>
      <c r="AP5" s="5" t="str">
        <v>L1</v>
      </c>
      <c r="AQ5" s="5" t="str">
        <v>L2</v>
      </c>
      <c r="AR5" s="5" t="str">
        <v>L2</v>
      </c>
      <c r="AS5" s="5" t="str">
        <v>L2</v>
      </c>
      <c r="AT5" s="5" t="str">
        <v>L2</v>
      </c>
      <c r="AU5" s="5" t="str">
        <v>W</v>
      </c>
      <c r="AV5" s="5" t="str">
        <v>L5</v>
      </c>
      <c r="AW5" s="5" t="str">
        <v>L2</v>
      </c>
      <c r="AX5" s="5" t="str">
        <v>L2</v>
      </c>
      <c r="AY5" s="5" t="str">
        <v>L4</v>
      </c>
      <c r="AZ5" s="5" t="str">
        <v>L4</v>
      </c>
      <c r="BA5" s="5" t="str">
        <v>L1</v>
      </c>
      <c r="BB5" s="5" t="str">
        <v>L1</v>
      </c>
      <c r="BC5" s="5" t="str">
        <v>L1</v>
      </c>
      <c r="BD5" s="5" t="str">
        <v>L1</v>
      </c>
      <c r="BE5" s="5" t="str">
        <v>W</v>
      </c>
      <c r="BF5" s="5" t="str">
        <v>L5</v>
      </c>
      <c r="BG5" s="5" t="str">
        <v>L1</v>
      </c>
      <c r="BH5" s="5" t="str">
        <v>L1</v>
      </c>
      <c r="BI5" s="5" t="str">
        <v>L4</v>
      </c>
      <c r="BJ5" s="5" t="str">
        <v>L4</v>
      </c>
      <c r="BK5" s="5" t="str">
        <v>H4</v>
      </c>
      <c r="BL5" s="5" t="str">
        <v>H4</v>
      </c>
      <c r="BM5" s="5" t="str">
        <v>H3</v>
      </c>
      <c r="BN5" s="5" t="str">
        <v>H3</v>
      </c>
      <c r="BO5" s="5" t="str">
        <v>SC</v>
      </c>
      <c r="BP5" s="5" t="str">
        <v>L5</v>
      </c>
      <c r="BQ5" s="5" t="str">
        <v>L2</v>
      </c>
      <c r="BR5" s="5" t="str">
        <v>L2</v>
      </c>
      <c r="BS5" s="5" t="str">
        <v>L4</v>
      </c>
      <c r="BT5" s="5" t="str">
        <v>L4</v>
      </c>
      <c r="BU5" s="5" t="str">
        <v>H3</v>
      </c>
      <c r="BV5" s="5" t="str">
        <v>H3</v>
      </c>
      <c r="BW5" s="5" t="str">
        <v>H1</v>
      </c>
      <c r="BX5" s="5" t="str">
        <v>H1</v>
      </c>
      <c r="BY5" s="5" t="str">
        <v>L3</v>
      </c>
      <c r="BZ5" s="5" t="str">
        <v>L3</v>
      </c>
      <c r="CA5" s="5" t="str">
        <v>H3</v>
      </c>
      <c r="CB5" s="5" t="str">
        <v>H3</v>
      </c>
      <c r="CC5" s="5" t="str">
        <v>H1</v>
      </c>
      <c r="CD5" s="5" t="str">
        <v>H1</v>
      </c>
      <c r="CE5" s="5" t="str">
        <v>L2</v>
      </c>
      <c r="CF5" s="5" t="str">
        <v>L2</v>
      </c>
      <c r="CG5" s="5" t="str">
        <v>L1</v>
      </c>
      <c r="CH5" s="5" t="str">
        <v>L1</v>
      </c>
      <c r="CI5" s="5" t="str">
        <v>H3</v>
      </c>
      <c r="CJ5" s="5" t="str">
        <v>H3</v>
      </c>
      <c r="CK5" s="5" t="str">
        <v>H1</v>
      </c>
      <c r="CL5" s="5" t="str">
        <v>H1</v>
      </c>
      <c r="CM5" s="5" t="str">
        <v>L4</v>
      </c>
      <c r="CN5" s="5" t="str">
        <v>L4</v>
      </c>
      <c r="CO5" s="5" t="str">
        <v>L2</v>
      </c>
      <c r="CP5" s="5" t="str">
        <v>L2</v>
      </c>
      <c r="CQ5" s="5" t="str">
        <v>H3</v>
      </c>
      <c r="CR5" s="5" t="str">
        <v>H3</v>
      </c>
      <c r="CS5" s="5" t="str">
        <v>H1</v>
      </c>
      <c r="CT5" s="5" t="str">
        <v>H1</v>
      </c>
      <c r="CU5" s="5" t="str">
        <v>L1</v>
      </c>
      <c r="CV5" s="5" t="str">
        <v>L1</v>
      </c>
      <c r="CW5" s="5" t="str">
        <v>H3</v>
      </c>
      <c r="CX5" s="5" t="str">
        <v>H3</v>
      </c>
      <c r="CY5" s="5" t="str">
        <v>H1</v>
      </c>
      <c r="CZ5" s="5" t="str">
        <v>H1</v>
      </c>
      <c r="DA5" s="5" t="str">
        <v/>
      </c>
      <c r="DB5" s="5" t="str">
        <v/>
      </c>
      <c r="DC5" s="5" t="str">
        <v/>
      </c>
      <c r="DD5" s="5" t="str">
        <v/>
      </c>
      <c r="DE5" s="5" t="str">
        <v/>
      </c>
      <c r="DF5" s="5" t="str">
        <v/>
      </c>
      <c r="DG5" s="5" t="str">
        <v/>
      </c>
      <c r="DH5" s="5" t="str">
        <v/>
      </c>
      <c r="DI5" s="5" t="str">
        <v/>
      </c>
      <c r="DJ5" s="5" t="str">
        <v/>
      </c>
      <c r="DK5" s="5" t="str">
        <v/>
      </c>
      <c r="DL5" s="5" t="str">
        <v/>
      </c>
      <c r="DM5" s="5" t="str">
        <v/>
      </c>
      <c r="DN5" s="5" t="str">
        <v/>
      </c>
      <c r="DO5" s="5" t="str">
        <v/>
      </c>
      <c r="DP5" s="5" t="str">
        <v/>
      </c>
      <c r="DQ5" s="5" t="str">
        <v/>
      </c>
      <c r="DR5" s="5" t="str">
        <v/>
      </c>
      <c r="DS5" s="5" t="str">
        <v/>
      </c>
      <c r="DT5" s="5" t="str">
        <v/>
      </c>
      <c r="DU5" s="5" t="str">
        <v/>
      </c>
      <c r="DV5" s="5" t="str">
        <v/>
      </c>
      <c r="DW5" s="5" t="str">
        <v/>
      </c>
      <c r="DX5" s="5" t="str">
        <v/>
      </c>
      <c r="DY5" s="5" t="str">
        <v/>
      </c>
      <c r="DZ5" s="5" t="str">
        <v/>
      </c>
      <c r="EA5" s="5" t="str">
        <v/>
      </c>
      <c r="EB5" s="5" t="str">
        <v/>
      </c>
      <c r="EC5" s="5" t="str">
        <v/>
      </c>
      <c r="ED5" s="5" t="str">
        <v/>
      </c>
      <c r="EE5" s="5" t="str">
        <v/>
      </c>
      <c r="EF5" s="5" t="str">
        <v/>
      </c>
      <c r="EG5" s="5" t="str">
        <v/>
      </c>
      <c r="EH5" s="5" t="str">
        <v/>
      </c>
      <c r="EI5" s="5" t="str">
        <v/>
      </c>
      <c r="EJ5" s="5" t="str">
        <v/>
      </c>
      <c r="EK5" s="5" t="str">
        <v/>
      </c>
      <c r="EL5" s="5" t="str">
        <v/>
      </c>
      <c r="EM5" s="5" t="str">
        <v/>
      </c>
      <c r="EN5" s="5" t="str">
        <v/>
      </c>
      <c r="EO5" s="5" t="str">
        <v/>
      </c>
      <c r="EP5" s="5" t="str">
        <v/>
      </c>
      <c r="EQ5" s="5" t="str">
        <v/>
      </c>
      <c r="ER5" s="5" t="str">
        <v/>
      </c>
      <c r="ES5" s="5" t="str">
        <v/>
      </c>
      <c r="ET5" s="5" t="str">
        <v/>
      </c>
      <c r="EU5" s="5" t="str">
        <v/>
      </c>
      <c r="EV5" s="5" t="str">
        <v/>
      </c>
      <c r="EW5" s="5" t="str">
        <v/>
      </c>
      <c r="EX5" s="5" t="str">
        <v/>
      </c>
      <c r="EY5" s="5" t="str">
        <v/>
      </c>
      <c r="EZ5" s="5" t="str">
        <v/>
      </c>
      <c r="FA5" s="5" t="str">
        <v/>
      </c>
      <c r="FB5" s="5" t="str">
        <v/>
      </c>
      <c r="FC5" s="5" t="str">
        <v/>
      </c>
      <c r="FD5" s="5" t="str">
        <v/>
      </c>
      <c r="FE5" s="5" t="str">
        <v/>
      </c>
      <c r="FF5" s="5" t="str">
        <v/>
      </c>
      <c r="FG5" s="5" t="str">
        <v/>
      </c>
      <c r="FH5" s="5" t="str">
        <v/>
      </c>
      <c r="FI5" s="5" t="str">
        <v/>
      </c>
      <c r="FJ5" s="5" t="str">
        <v/>
      </c>
      <c r="FK5" s="5" t="str">
        <v/>
      </c>
      <c r="FL5" s="5" t="str">
        <v/>
      </c>
      <c r="FM5" s="5" t="str">
        <v/>
      </c>
      <c r="FN5" s="5" t="str">
        <v/>
      </c>
      <c r="FO5" s="5" t="str">
        <v/>
      </c>
      <c r="FP5" s="5" t="str">
        <v/>
      </c>
      <c r="FQ5" s="5" t="str">
        <v/>
      </c>
      <c r="FR5" s="5" t="str">
        <v/>
      </c>
      <c r="FS5" s="5" t="str">
        <v/>
      </c>
      <c r="FT5" s="5" t="str">
        <v/>
      </c>
      <c r="FU5" s="5" t="str">
        <v/>
      </c>
      <c r="FV5" s="5" t="str">
        <v/>
      </c>
      <c r="FW5" s="5" t="str">
        <v/>
      </c>
      <c r="FX5" s="5" t="str">
        <v/>
      </c>
      <c r="FY5" s="5" t="str">
        <v/>
      </c>
      <c r="FZ5" s="5" t="str">
        <v/>
      </c>
      <c r="GA5" s="5" t="str">
        <v/>
      </c>
      <c r="GB5" s="5" t="str">
        <v/>
      </c>
      <c r="GC5" s="5" t="str">
        <v/>
      </c>
      <c r="GD5" s="5" t="str">
        <v/>
      </c>
      <c r="GE5" s="5" t="str">
        <v/>
      </c>
      <c r="GF5" s="5" t="str">
        <v/>
      </c>
      <c r="GG5" s="5" t="str">
        <v/>
      </c>
      <c r="GH5" s="5" t="str">
        <v/>
      </c>
      <c r="GI5" s="5" t="str">
        <v/>
      </c>
      <c r="GJ5" s="5" t="str">
        <v/>
      </c>
      <c r="GK5" s="5" t="str">
        <v/>
      </c>
      <c r="GL5" s="5" t="str">
        <v/>
      </c>
      <c r="GM5" s="5" t="str">
        <v/>
      </c>
      <c r="GN5" s="5" t="str">
        <v/>
      </c>
      <c r="GO5" s="5" t="str">
        <v/>
      </c>
      <c r="GP5" s="5" t="str">
        <v/>
      </c>
      <c r="GQ5" s="5" t="str">
        <v/>
      </c>
      <c r="GR5" s="5" t="str">
        <v/>
      </c>
      <c r="GS5" s="5" t="str">
        <v/>
      </c>
      <c r="GT5" s="5" t="str">
        <v/>
      </c>
      <c r="GU5" s="5" t="str">
        <v/>
      </c>
      <c r="GV5" s="5" t="str">
        <v/>
      </c>
      <c r="GW5" s="5" t="str">
        <v/>
      </c>
      <c r="GX5" s="5" t="str">
        <v/>
      </c>
      <c r="GY5" s="5" t="str">
        <v/>
      </c>
      <c r="GZ5" s="5" t="str">
        <v/>
      </c>
      <c r="HA5" s="5" t="str">
        <v/>
      </c>
      <c r="HB5" s="5" t="str">
        <v/>
      </c>
      <c r="HC5" s="5" t="str">
        <v/>
      </c>
      <c r="HD5" s="5" t="str">
        <v/>
      </c>
      <c r="HE5" s="5" t="str">
        <v/>
      </c>
      <c r="HF5" s="5" t="str">
        <v/>
      </c>
      <c r="HG5" s="5" t="str">
        <v/>
      </c>
      <c r="HH5" s="5" t="str">
        <v/>
      </c>
      <c r="HI5" s="5" t="str">
        <v/>
      </c>
      <c r="HJ5" s="5" t="str">
        <v/>
      </c>
      <c r="HK5" s="5" t="str">
        <v/>
      </c>
      <c r="HL5" s="5" t="str">
        <v/>
      </c>
      <c r="HM5" s="5" t="str">
        <v/>
      </c>
      <c r="HN5" s="5" t="str">
        <v/>
      </c>
      <c r="HO5" s="5" t="str">
        <v/>
      </c>
      <c r="HP5" s="5" t="str">
        <v/>
      </c>
      <c r="HQ5" s="5" t="str">
        <v/>
      </c>
      <c r="HR5" s="5" t="str">
        <v/>
      </c>
      <c r="HS5" s="5" t="str">
        <v/>
      </c>
      <c r="HT5" s="5" t="str">
        <v/>
      </c>
      <c r="HU5" s="5" t="str">
        <v/>
      </c>
      <c r="HV5" s="5" t="str">
        <v/>
      </c>
      <c r="HW5" s="5" t="str">
        <v/>
      </c>
      <c r="HX5" s="5" t="str">
        <v/>
      </c>
      <c r="HY5" s="5" t="str">
        <v/>
      </c>
      <c r="HZ5" s="5" t="str">
        <v/>
      </c>
      <c r="IA5" s="5" t="str">
        <v/>
      </c>
      <c r="IB5" s="5" t="str">
        <v/>
      </c>
      <c r="IC5" s="5" t="str">
        <v/>
      </c>
      <c r="ID5" s="5" t="str">
        <v/>
      </c>
      <c r="IE5" s="5" t="str">
        <v/>
      </c>
      <c r="IF5" s="5" t="str">
        <v/>
      </c>
      <c r="IG5" s="5" t="str">
        <v/>
      </c>
      <c r="IH5" s="5" t="str">
        <v/>
      </c>
      <c r="II5" s="5" t="str">
        <v/>
      </c>
      <c r="IJ5" s="5" t="str">
        <v/>
      </c>
      <c r="IK5" s="5" t="str">
        <v/>
      </c>
      <c r="IL5" s="5" t="str">
        <v/>
      </c>
      <c r="IM5" s="5" t="str">
        <v/>
      </c>
      <c r="IN5" s="5" t="str">
        <v/>
      </c>
      <c r="IO5" s="5" t="str">
        <v/>
      </c>
      <c r="IP5" s="5" t="str">
        <v/>
      </c>
      <c r="IQ5" s="5" t="str">
        <v/>
      </c>
      <c r="IR5" s="5" t="str">
        <v/>
      </c>
      <c r="IS5" s="5" t="str">
        <v/>
      </c>
      <c r="IT5" s="5" t="str">
        <v/>
      </c>
      <c r="IU5" s="5" t="str">
        <v/>
      </c>
      <c r="IV5" s="5" t="str">
        <v/>
      </c>
      <c r="IW5" s="5" t="str">
        <v/>
      </c>
      <c r="IX5" s="5" t="str">
        <v/>
      </c>
      <c r="IY5" s="5" t="str">
        <v/>
      </c>
      <c r="IZ5" s="5" t="str">
        <v/>
      </c>
      <c r="JA5" s="5" t="str">
        <v/>
      </c>
      <c r="JB5" s="5" t="str">
        <v/>
      </c>
      <c r="JC5" s="5" t="str">
        <v/>
      </c>
      <c r="JD5" s="5" t="str">
        <v/>
      </c>
      <c r="JE5" s="5" t="str">
        <v/>
      </c>
      <c r="JF5" s="5" t="str">
        <v/>
      </c>
      <c r="JG5" s="5" t="str">
        <v/>
      </c>
      <c r="JH5" s="5" t="str">
        <v/>
      </c>
      <c r="JI5" s="5" t="str">
        <v/>
      </c>
      <c r="JJ5" s="5" t="str">
        <v/>
      </c>
      <c r="JK5" s="5" t="str">
        <v/>
      </c>
      <c r="JL5" s="5" t="str">
        <v/>
      </c>
      <c r="JM5" s="5" t="str">
        <v/>
      </c>
      <c r="JN5" s="5" t="str">
        <v/>
      </c>
      <c r="JO5" s="5" t="str">
        <v/>
      </c>
      <c r="JP5" s="5" t="str">
        <v/>
      </c>
      <c r="JQ5" s="5" t="str">
        <v/>
      </c>
      <c r="JR5" s="5" t="str">
        <v/>
      </c>
      <c r="JS5" s="5" t="str">
        <v/>
      </c>
      <c r="JT5" s="5" t="str">
        <v/>
      </c>
      <c r="JU5" s="5" t="str">
        <v/>
      </c>
      <c r="JV5" s="5" t="str">
        <v/>
      </c>
      <c r="JW5" s="5" t="str">
        <v/>
      </c>
      <c r="JX5" s="5" t="str">
        <v/>
      </c>
      <c r="JY5" s="5" t="str">
        <v/>
      </c>
      <c r="JZ5" s="5" t="str">
        <v/>
      </c>
      <c r="KA5" s="5" t="str">
        <v/>
      </c>
      <c r="KB5" s="5" t="str">
        <v/>
      </c>
      <c r="KC5" s="5" t="str">
        <v/>
      </c>
      <c r="KD5" s="5" t="str">
        <v/>
      </c>
      <c r="KE5" s="5" t="str">
        <v/>
      </c>
      <c r="KF5" s="5" t="str">
        <v/>
      </c>
      <c r="KG5" s="5" t="str">
        <v/>
      </c>
      <c r="KH5" s="5" t="str">
        <v/>
      </c>
      <c r="KI5" s="5" t="str">
        <v/>
      </c>
      <c r="KJ5" s="5" t="str">
        <v/>
      </c>
      <c r="KK5" s="5" t="str">
        <v/>
      </c>
      <c r="KL5" s="5" t="str">
        <v/>
      </c>
      <c r="KM5" s="5" t="str">
        <v/>
      </c>
      <c r="KN5" s="5" t="str">
        <v/>
      </c>
      <c r="KO5" s="5" t="str">
        <v/>
      </c>
    </row>
    <row r="6" spans="1:301">
      <c r="A6" s="5" t="s">
        <v>172</v>
      </c>
      <c r="B6" s="5" t="str" cm="1">
        <f t="array" ref="B6:KO10">IF(TRANSPOSE(FG_Reel!J4:N303)="","",TRANSPOSE(FG_Reel!J4:N303))</f>
        <v>H1</v>
      </c>
      <c r="C6" s="5" t="str">
        <v>H2</v>
      </c>
      <c r="D6" s="5" t="str">
        <v>H3</v>
      </c>
      <c r="E6" s="5" t="str">
        <v>H4</v>
      </c>
      <c r="F6" s="5" t="str">
        <v>SC</v>
      </c>
      <c r="G6" s="5" t="str">
        <v>L1</v>
      </c>
      <c r="H6" s="5" t="str">
        <v>L2</v>
      </c>
      <c r="I6" s="5" t="str">
        <v>L3</v>
      </c>
      <c r="J6" s="5" t="str">
        <v>L4</v>
      </c>
      <c r="K6" s="5" t="str">
        <v>L5</v>
      </c>
      <c r="L6" s="5" t="str">
        <v>L1</v>
      </c>
      <c r="M6" s="5" t="str">
        <v>H2</v>
      </c>
      <c r="N6" s="5" t="str">
        <v>H3</v>
      </c>
      <c r="O6" s="5" t="str">
        <v>W</v>
      </c>
      <c r="P6" s="5" t="str">
        <v>L5</v>
      </c>
      <c r="Q6" s="5" t="str">
        <v>L1</v>
      </c>
      <c r="R6" s="5" t="str">
        <v>L2</v>
      </c>
      <c r="S6" s="5" t="str">
        <v>L3</v>
      </c>
      <c r="T6" s="5" t="str">
        <v>L4</v>
      </c>
      <c r="U6" s="5" t="str">
        <v>L5</v>
      </c>
      <c r="V6" s="5" t="str">
        <v>H4</v>
      </c>
      <c r="W6" s="5" t="str">
        <v>H3</v>
      </c>
      <c r="X6" s="5" t="str">
        <v>H2</v>
      </c>
      <c r="Y6" s="5" t="str">
        <v>SC</v>
      </c>
      <c r="Z6" s="5" t="str">
        <v>L2</v>
      </c>
      <c r="AA6" s="5" t="str">
        <v>L3</v>
      </c>
      <c r="AB6" s="5" t="str">
        <v>L1</v>
      </c>
      <c r="AC6" s="5" t="str">
        <v>L5</v>
      </c>
      <c r="AD6" s="5" t="str">
        <v>L4</v>
      </c>
      <c r="AE6" s="5" t="str">
        <v>H3</v>
      </c>
      <c r="AF6" s="5" t="str">
        <v>H2</v>
      </c>
      <c r="AG6" s="5" t="str">
        <v>H1</v>
      </c>
      <c r="AH6" s="5" t="str">
        <v>W</v>
      </c>
      <c r="AI6" s="5" t="str">
        <v>L4</v>
      </c>
      <c r="AJ6" s="5" t="str">
        <v>L5</v>
      </c>
      <c r="AK6" s="5" t="str">
        <v>H1</v>
      </c>
      <c r="AL6" s="5" t="str">
        <v>H2</v>
      </c>
      <c r="AM6" s="5" t="str">
        <v>H3</v>
      </c>
      <c r="AN6" s="5" t="str">
        <v>H4</v>
      </c>
      <c r="AO6" s="5" t="str">
        <v>L5</v>
      </c>
      <c r="AP6" s="5" t="str">
        <v>L3</v>
      </c>
      <c r="AQ6" s="5" t="str">
        <v>L2</v>
      </c>
      <c r="AR6" s="5" t="str">
        <v>L2</v>
      </c>
      <c r="AS6" s="5" t="str">
        <v>L3</v>
      </c>
      <c r="AT6" s="5" t="str">
        <v>L1</v>
      </c>
      <c r="AU6" s="5" t="str">
        <v>H1</v>
      </c>
      <c r="AV6" s="5" t="str">
        <v>H2</v>
      </c>
      <c r="AW6" s="5" t="str">
        <v>H3</v>
      </c>
      <c r="AX6" s="5" t="str">
        <v>H4</v>
      </c>
      <c r="AY6" s="5" t="str">
        <v>L5</v>
      </c>
      <c r="AZ6" s="5" t="str">
        <v>L4</v>
      </c>
      <c r="BA6" s="5" t="str">
        <v>L1</v>
      </c>
      <c r="BB6" s="5" t="str">
        <v>L5</v>
      </c>
      <c r="BC6" s="5" t="str">
        <v>L4</v>
      </c>
      <c r="BD6" s="5" t="str">
        <v>L1</v>
      </c>
      <c r="BE6" s="5" t="str">
        <v>L2</v>
      </c>
      <c r="BF6" s="5" t="str">
        <v>H1</v>
      </c>
      <c r="BG6" s="5" t="str">
        <v>H2</v>
      </c>
      <c r="BH6" s="5" t="str">
        <v>H3</v>
      </c>
      <c r="BI6" s="5" t="str">
        <v>H4</v>
      </c>
      <c r="BJ6" s="5" t="str">
        <v>L5</v>
      </c>
      <c r="BK6" s="5" t="str">
        <v>L3</v>
      </c>
      <c r="BL6" s="5" t="str">
        <v>L4</v>
      </c>
      <c r="BM6" s="5" t="str">
        <v>L1</v>
      </c>
      <c r="BN6" s="5" t="str">
        <v>L5</v>
      </c>
      <c r="BO6" s="5" t="str">
        <v>L4</v>
      </c>
      <c r="BP6" s="5" t="str">
        <v>H1</v>
      </c>
      <c r="BQ6" s="5" t="str">
        <v>H2</v>
      </c>
      <c r="BR6" s="5" t="str">
        <v>H3</v>
      </c>
      <c r="BS6" s="5" t="str">
        <v>H4</v>
      </c>
      <c r="BT6" s="5" t="str">
        <v>L3</v>
      </c>
      <c r="BU6" s="5" t="str">
        <v>L4</v>
      </c>
      <c r="BV6" s="5" t="str">
        <v>L1</v>
      </c>
      <c r="BW6" s="5" t="str">
        <v>L5</v>
      </c>
      <c r="BX6" s="5" t="str">
        <v>L4</v>
      </c>
      <c r="BY6" s="5" t="str">
        <v>L1</v>
      </c>
      <c r="BZ6" s="5" t="str">
        <v>L2</v>
      </c>
      <c r="CA6" s="5" t="str">
        <v>H2</v>
      </c>
      <c r="CB6" s="5" t="str">
        <v>H3</v>
      </c>
      <c r="CC6" s="5" t="str">
        <v>H4</v>
      </c>
      <c r="CD6" s="5" t="str">
        <v>L2</v>
      </c>
      <c r="CE6" s="5" t="str">
        <v>L3</v>
      </c>
      <c r="CF6" s="5" t="str">
        <v>L4</v>
      </c>
      <c r="CG6" s="5" t="str">
        <v>L1</v>
      </c>
      <c r="CH6" s="5" t="str">
        <v>H1</v>
      </c>
      <c r="CI6" s="5" t="str">
        <v>H2</v>
      </c>
      <c r="CJ6" s="5" t="str">
        <v>H3</v>
      </c>
      <c r="CK6" s="5" t="str">
        <v>H4</v>
      </c>
      <c r="CL6" s="5" t="str">
        <v>L3</v>
      </c>
      <c r="CM6" s="5" t="str">
        <v>L4</v>
      </c>
      <c r="CN6" s="5" t="str">
        <v>H1</v>
      </c>
      <c r="CO6" s="5" t="str">
        <v>H2</v>
      </c>
      <c r="CP6" s="5" t="str">
        <v>H3</v>
      </c>
      <c r="CQ6" s="5" t="str">
        <v>H4</v>
      </c>
      <c r="CR6" s="5" t="str">
        <v>L2</v>
      </c>
      <c r="CS6" s="5" t="str">
        <v>L5</v>
      </c>
      <c r="CT6" s="5" t="str">
        <v>H2</v>
      </c>
      <c r="CU6" s="5" t="str">
        <v>H1</v>
      </c>
      <c r="CV6" s="5" t="str">
        <v>L2</v>
      </c>
      <c r="CW6" s="5" t="str">
        <v>L5</v>
      </c>
      <c r="CX6" s="5" t="str">
        <v>L3</v>
      </c>
      <c r="CY6" s="5" t="str">
        <v>L2</v>
      </c>
      <c r="CZ6" s="5" t="str">
        <v/>
      </c>
      <c r="DA6" s="5" t="str">
        <v/>
      </c>
      <c r="DB6" s="5" t="str">
        <v/>
      </c>
      <c r="DC6" s="5" t="str">
        <v/>
      </c>
      <c r="DD6" s="5" t="str">
        <v/>
      </c>
      <c r="DE6" s="5" t="str">
        <v/>
      </c>
      <c r="DF6" s="5" t="str">
        <v/>
      </c>
      <c r="DG6" s="5" t="str">
        <v/>
      </c>
      <c r="DH6" s="5" t="str">
        <v/>
      </c>
      <c r="DI6" s="5" t="str">
        <v/>
      </c>
      <c r="DJ6" s="5" t="str">
        <v/>
      </c>
      <c r="DK6" s="5" t="str">
        <v/>
      </c>
      <c r="DL6" s="5" t="str">
        <v/>
      </c>
      <c r="DM6" s="5" t="str">
        <v/>
      </c>
      <c r="DN6" s="5" t="str">
        <v/>
      </c>
      <c r="DO6" s="5" t="str">
        <v/>
      </c>
      <c r="DP6" s="5" t="str">
        <v/>
      </c>
      <c r="DQ6" s="5" t="str">
        <v/>
      </c>
      <c r="DR6" s="5" t="str">
        <v/>
      </c>
      <c r="DS6" s="5" t="str">
        <v/>
      </c>
      <c r="DT6" s="5" t="str">
        <v/>
      </c>
      <c r="DU6" s="5" t="str">
        <v/>
      </c>
      <c r="DV6" s="5" t="str">
        <v/>
      </c>
      <c r="DW6" s="5" t="str">
        <v/>
      </c>
      <c r="DX6" s="5" t="str">
        <v/>
      </c>
      <c r="DY6" s="5" t="str">
        <v/>
      </c>
      <c r="DZ6" s="5" t="str">
        <v/>
      </c>
      <c r="EA6" s="5" t="str">
        <v/>
      </c>
      <c r="EB6" s="5" t="str">
        <v/>
      </c>
      <c r="EC6" s="5" t="str">
        <v/>
      </c>
      <c r="ED6" s="5" t="str">
        <v/>
      </c>
      <c r="EE6" s="5" t="str">
        <v/>
      </c>
      <c r="EF6" s="5" t="str">
        <v/>
      </c>
      <c r="EG6" s="5" t="str">
        <v/>
      </c>
      <c r="EH6" s="5" t="str">
        <v/>
      </c>
      <c r="EI6" s="5" t="str">
        <v/>
      </c>
      <c r="EJ6" s="5" t="str">
        <v/>
      </c>
      <c r="EK6" s="5" t="str">
        <v/>
      </c>
      <c r="EL6" s="5" t="str">
        <v/>
      </c>
      <c r="EM6" s="5" t="str">
        <v/>
      </c>
      <c r="EN6" s="5" t="str">
        <v/>
      </c>
      <c r="EO6" s="5" t="str">
        <v/>
      </c>
      <c r="EP6" s="5" t="str">
        <v/>
      </c>
      <c r="EQ6" s="5" t="str">
        <v/>
      </c>
      <c r="ER6" s="5" t="str">
        <v/>
      </c>
      <c r="ES6" s="5" t="str">
        <v/>
      </c>
      <c r="ET6" s="5" t="str">
        <v/>
      </c>
      <c r="EU6" s="5" t="str">
        <v/>
      </c>
      <c r="EV6" s="5" t="str">
        <v/>
      </c>
      <c r="EW6" s="5" t="str">
        <v/>
      </c>
      <c r="EX6" s="5" t="str">
        <v/>
      </c>
      <c r="EY6" s="5" t="str">
        <v/>
      </c>
      <c r="EZ6" s="5" t="str">
        <v/>
      </c>
      <c r="FA6" s="5" t="str">
        <v/>
      </c>
      <c r="FB6" s="5" t="str">
        <v/>
      </c>
      <c r="FC6" s="5" t="str">
        <v/>
      </c>
      <c r="FD6" s="5" t="str">
        <v/>
      </c>
      <c r="FE6" s="5" t="str">
        <v/>
      </c>
      <c r="FF6" s="5" t="str">
        <v/>
      </c>
      <c r="FG6" s="5" t="str">
        <v/>
      </c>
      <c r="FH6" s="5" t="str">
        <v/>
      </c>
      <c r="FI6" s="5" t="str">
        <v/>
      </c>
      <c r="FJ6" s="5" t="str">
        <v/>
      </c>
      <c r="FK6" s="5" t="str">
        <v/>
      </c>
      <c r="FL6" s="5" t="str">
        <v/>
      </c>
      <c r="FM6" s="5" t="str">
        <v/>
      </c>
      <c r="FN6" s="5" t="str">
        <v/>
      </c>
      <c r="FO6" s="5" t="str">
        <v/>
      </c>
      <c r="FP6" s="5" t="str">
        <v/>
      </c>
      <c r="FQ6" s="5" t="str">
        <v/>
      </c>
      <c r="FR6" s="5" t="str">
        <v/>
      </c>
      <c r="FS6" s="5" t="str">
        <v/>
      </c>
      <c r="FT6" s="5" t="str">
        <v/>
      </c>
      <c r="FU6" s="5" t="str">
        <v/>
      </c>
      <c r="FV6" s="5" t="str">
        <v/>
      </c>
      <c r="FW6" s="5" t="str">
        <v/>
      </c>
      <c r="FX6" s="5" t="str">
        <v/>
      </c>
      <c r="FY6" s="5" t="str">
        <v/>
      </c>
      <c r="FZ6" s="5" t="str">
        <v/>
      </c>
      <c r="GA6" s="5" t="str">
        <v/>
      </c>
      <c r="GB6" s="5" t="str">
        <v/>
      </c>
      <c r="GC6" s="5" t="str">
        <v/>
      </c>
      <c r="GD6" s="5" t="str">
        <v/>
      </c>
      <c r="GE6" s="5" t="str">
        <v/>
      </c>
      <c r="GF6" s="5" t="str">
        <v/>
      </c>
      <c r="GG6" s="5" t="str">
        <v/>
      </c>
      <c r="GH6" s="5" t="str">
        <v/>
      </c>
      <c r="GI6" s="5" t="str">
        <v/>
      </c>
      <c r="GJ6" s="5" t="str">
        <v/>
      </c>
      <c r="GK6" s="5" t="str">
        <v/>
      </c>
      <c r="GL6" s="5" t="str">
        <v/>
      </c>
      <c r="GM6" s="5" t="str">
        <v/>
      </c>
      <c r="GN6" s="5" t="str">
        <v/>
      </c>
      <c r="GO6" s="5" t="str">
        <v/>
      </c>
      <c r="GP6" s="5" t="str">
        <v/>
      </c>
      <c r="GQ6" s="5" t="str">
        <v/>
      </c>
      <c r="GR6" s="5" t="str">
        <v/>
      </c>
      <c r="GS6" s="5" t="str">
        <v/>
      </c>
      <c r="GT6" s="5" t="str">
        <v/>
      </c>
      <c r="GU6" s="5" t="str">
        <v/>
      </c>
      <c r="GV6" s="5" t="str">
        <v/>
      </c>
      <c r="GW6" s="5" t="str">
        <v/>
      </c>
      <c r="GX6" s="5" t="str">
        <v/>
      </c>
      <c r="GY6" s="5" t="str">
        <v/>
      </c>
      <c r="GZ6" s="5" t="str">
        <v/>
      </c>
      <c r="HA6" s="5" t="str">
        <v/>
      </c>
      <c r="HB6" s="5" t="str">
        <v/>
      </c>
      <c r="HC6" s="5" t="str">
        <v/>
      </c>
      <c r="HD6" s="5" t="str">
        <v/>
      </c>
      <c r="HE6" s="5" t="str">
        <v/>
      </c>
      <c r="HF6" s="5" t="str">
        <v/>
      </c>
      <c r="HG6" s="5" t="str">
        <v/>
      </c>
      <c r="HH6" s="5" t="str">
        <v/>
      </c>
      <c r="HI6" s="5" t="str">
        <v/>
      </c>
      <c r="HJ6" s="5" t="str">
        <v/>
      </c>
      <c r="HK6" s="5" t="str">
        <v/>
      </c>
      <c r="HL6" s="5" t="str">
        <v/>
      </c>
      <c r="HM6" s="5" t="str">
        <v/>
      </c>
      <c r="HN6" s="5" t="str">
        <v/>
      </c>
      <c r="HO6" s="5" t="str">
        <v/>
      </c>
      <c r="HP6" s="5" t="str">
        <v/>
      </c>
      <c r="HQ6" s="5" t="str">
        <v/>
      </c>
      <c r="HR6" s="5" t="str">
        <v/>
      </c>
      <c r="HS6" s="5" t="str">
        <v/>
      </c>
      <c r="HT6" s="5" t="str">
        <v/>
      </c>
      <c r="HU6" s="5" t="str">
        <v/>
      </c>
      <c r="HV6" s="5" t="str">
        <v/>
      </c>
      <c r="HW6" s="5" t="str">
        <v/>
      </c>
      <c r="HX6" s="5" t="str">
        <v/>
      </c>
      <c r="HY6" s="5" t="str">
        <v/>
      </c>
      <c r="HZ6" s="5" t="str">
        <v/>
      </c>
      <c r="IA6" s="5" t="str">
        <v/>
      </c>
      <c r="IB6" s="5" t="str">
        <v/>
      </c>
      <c r="IC6" s="5" t="str">
        <v/>
      </c>
      <c r="ID6" s="5" t="str">
        <v/>
      </c>
      <c r="IE6" s="5" t="str">
        <v/>
      </c>
      <c r="IF6" s="5" t="str">
        <v/>
      </c>
      <c r="IG6" s="5" t="str">
        <v/>
      </c>
      <c r="IH6" s="5" t="str">
        <v/>
      </c>
      <c r="II6" s="5" t="str">
        <v/>
      </c>
      <c r="IJ6" s="5" t="str">
        <v/>
      </c>
      <c r="IK6" s="5" t="str">
        <v/>
      </c>
      <c r="IL6" s="5" t="str">
        <v/>
      </c>
      <c r="IM6" s="5" t="str">
        <v/>
      </c>
      <c r="IN6" s="5" t="str">
        <v/>
      </c>
      <c r="IO6" s="5" t="str">
        <v/>
      </c>
      <c r="IP6" s="5" t="str">
        <v/>
      </c>
      <c r="IQ6" s="5" t="str">
        <v/>
      </c>
      <c r="IR6" s="5" t="str">
        <v/>
      </c>
      <c r="IS6" s="5" t="str">
        <v/>
      </c>
      <c r="IT6" s="5" t="str">
        <v/>
      </c>
      <c r="IU6" s="5" t="str">
        <v/>
      </c>
      <c r="IV6" s="5" t="str">
        <v/>
      </c>
      <c r="IW6" s="5" t="str">
        <v/>
      </c>
      <c r="IX6" s="5" t="str">
        <v/>
      </c>
      <c r="IY6" s="5" t="str">
        <v/>
      </c>
      <c r="IZ6" s="5" t="str">
        <v/>
      </c>
      <c r="JA6" s="5" t="str">
        <v/>
      </c>
      <c r="JB6" s="5" t="str">
        <v/>
      </c>
      <c r="JC6" s="5" t="str">
        <v/>
      </c>
      <c r="JD6" s="5" t="str">
        <v/>
      </c>
      <c r="JE6" s="5" t="str">
        <v/>
      </c>
      <c r="JF6" s="5" t="str">
        <v/>
      </c>
      <c r="JG6" s="5" t="str">
        <v/>
      </c>
      <c r="JH6" s="5" t="str">
        <v/>
      </c>
      <c r="JI6" s="5" t="str">
        <v/>
      </c>
      <c r="JJ6" s="5" t="str">
        <v/>
      </c>
      <c r="JK6" s="5" t="str">
        <v/>
      </c>
      <c r="JL6" s="5" t="str">
        <v/>
      </c>
      <c r="JM6" s="5" t="str">
        <v/>
      </c>
      <c r="JN6" s="5" t="str">
        <v/>
      </c>
      <c r="JO6" s="5" t="str">
        <v/>
      </c>
      <c r="JP6" s="5" t="str">
        <v/>
      </c>
      <c r="JQ6" s="5" t="str">
        <v/>
      </c>
      <c r="JR6" s="5" t="str">
        <v/>
      </c>
      <c r="JS6" s="5" t="str">
        <v/>
      </c>
      <c r="JT6" s="5" t="str">
        <v/>
      </c>
      <c r="JU6" s="5" t="str">
        <v/>
      </c>
      <c r="JV6" s="5" t="str">
        <v/>
      </c>
      <c r="JW6" s="5" t="str">
        <v/>
      </c>
      <c r="JX6" s="5" t="str">
        <v/>
      </c>
      <c r="JY6" s="5" t="str">
        <v/>
      </c>
      <c r="JZ6" s="5" t="str">
        <v/>
      </c>
      <c r="KA6" s="5" t="str">
        <v/>
      </c>
      <c r="KB6" s="5" t="str">
        <v/>
      </c>
      <c r="KC6" s="5" t="str">
        <v/>
      </c>
      <c r="KD6" s="5" t="str">
        <v/>
      </c>
      <c r="KE6" s="5" t="str">
        <v/>
      </c>
      <c r="KF6" s="5" t="str">
        <v/>
      </c>
      <c r="KG6" s="5" t="str">
        <v/>
      </c>
      <c r="KH6" s="5" t="str">
        <v/>
      </c>
      <c r="KI6" s="5" t="str">
        <v/>
      </c>
      <c r="KJ6" s="5" t="str">
        <v/>
      </c>
      <c r="KK6" s="5" t="str">
        <v/>
      </c>
      <c r="KL6" s="5" t="str">
        <v/>
      </c>
      <c r="KM6" s="5" t="str">
        <v/>
      </c>
      <c r="KN6" s="5" t="str">
        <v/>
      </c>
      <c r="KO6" s="5" t="str">
        <v/>
      </c>
    </row>
    <row r="7" spans="1:301">
      <c r="A7" s="5" t="s">
        <v>171</v>
      </c>
      <c r="B7" s="5" t="str">
        <v>H1</v>
      </c>
      <c r="C7" s="5" t="str">
        <v>H2</v>
      </c>
      <c r="D7" s="5" t="str">
        <v>H3</v>
      </c>
      <c r="E7" s="5" t="str">
        <v>H4</v>
      </c>
      <c r="F7" s="5" t="str">
        <v>SC</v>
      </c>
      <c r="G7" s="5" t="str">
        <v>L1</v>
      </c>
      <c r="H7" s="5" t="str">
        <v>L2</v>
      </c>
      <c r="I7" s="5" t="str">
        <v>L3</v>
      </c>
      <c r="J7" s="5" t="str">
        <v>L4</v>
      </c>
      <c r="K7" s="5" t="str">
        <v>L5</v>
      </c>
      <c r="L7" s="5" t="str">
        <v>L1</v>
      </c>
      <c r="M7" s="5" t="str">
        <v>H2</v>
      </c>
      <c r="N7" s="5" t="str">
        <v>H3</v>
      </c>
      <c r="O7" s="5" t="str">
        <v>W</v>
      </c>
      <c r="P7" s="5" t="str">
        <v>L5</v>
      </c>
      <c r="Q7" s="5" t="str">
        <v>L1</v>
      </c>
      <c r="R7" s="5" t="str">
        <v>L2</v>
      </c>
      <c r="S7" s="5" t="str">
        <v>L3</v>
      </c>
      <c r="T7" s="5" t="str">
        <v>L4</v>
      </c>
      <c r="U7" s="5" t="str">
        <v>L5</v>
      </c>
      <c r="V7" s="5" t="str">
        <v>H4</v>
      </c>
      <c r="W7" s="5" t="str">
        <v>H3</v>
      </c>
      <c r="X7" s="5" t="str">
        <v>H2</v>
      </c>
      <c r="Y7" s="5" t="str">
        <v>SC</v>
      </c>
      <c r="Z7" s="5" t="str">
        <v>L2</v>
      </c>
      <c r="AA7" s="5" t="str">
        <v>L3</v>
      </c>
      <c r="AB7" s="5" t="str">
        <v>L1</v>
      </c>
      <c r="AC7" s="5" t="str">
        <v>L5</v>
      </c>
      <c r="AD7" s="5" t="str">
        <v>L4</v>
      </c>
      <c r="AE7" s="5" t="str">
        <v>H3</v>
      </c>
      <c r="AF7" s="5" t="str">
        <v>H2</v>
      </c>
      <c r="AG7" s="5" t="str">
        <v>H1</v>
      </c>
      <c r="AH7" s="5" t="str">
        <v>W</v>
      </c>
      <c r="AI7" s="5" t="str">
        <v>L4</v>
      </c>
      <c r="AJ7" s="5" t="str">
        <v>L5</v>
      </c>
      <c r="AK7" s="5" t="str">
        <v>H1</v>
      </c>
      <c r="AL7" s="5" t="str">
        <v>H2</v>
      </c>
      <c r="AM7" s="5" t="str">
        <v>H3</v>
      </c>
      <c r="AN7" s="5" t="str">
        <v>H4</v>
      </c>
      <c r="AO7" s="5" t="str">
        <v>L5</v>
      </c>
      <c r="AP7" s="5" t="str">
        <v>L3</v>
      </c>
      <c r="AQ7" s="5" t="str">
        <v>L2</v>
      </c>
      <c r="AR7" s="5" t="str">
        <v>L2</v>
      </c>
      <c r="AS7" s="5" t="str">
        <v>L3</v>
      </c>
      <c r="AT7" s="5" t="str">
        <v>L1</v>
      </c>
      <c r="AU7" s="5" t="str">
        <v>H1</v>
      </c>
      <c r="AV7" s="5" t="str">
        <v>H2</v>
      </c>
      <c r="AW7" s="5" t="str">
        <v>H3</v>
      </c>
      <c r="AX7" s="5" t="str">
        <v>H4</v>
      </c>
      <c r="AY7" s="5" t="str">
        <v>L5</v>
      </c>
      <c r="AZ7" s="5" t="str">
        <v>L4</v>
      </c>
      <c r="BA7" s="5" t="str">
        <v>L1</v>
      </c>
      <c r="BB7" s="5" t="str">
        <v>L5</v>
      </c>
      <c r="BC7" s="5" t="str">
        <v>L4</v>
      </c>
      <c r="BD7" s="5" t="str">
        <v>L1</v>
      </c>
      <c r="BE7" s="5" t="str">
        <v>L2</v>
      </c>
      <c r="BF7" s="5" t="str">
        <v>H1</v>
      </c>
      <c r="BG7" s="5" t="str">
        <v>H2</v>
      </c>
      <c r="BH7" s="5" t="str">
        <v>H3</v>
      </c>
      <c r="BI7" s="5" t="str">
        <v>H4</v>
      </c>
      <c r="BJ7" s="5" t="str">
        <v>L5</v>
      </c>
      <c r="BK7" s="5" t="str">
        <v>L3</v>
      </c>
      <c r="BL7" s="5" t="str">
        <v>L4</v>
      </c>
      <c r="BM7" s="5" t="str">
        <v>L1</v>
      </c>
      <c r="BN7" s="5" t="str">
        <v>L5</v>
      </c>
      <c r="BO7" s="5" t="str">
        <v>L4</v>
      </c>
      <c r="BP7" s="5" t="str">
        <v>H1</v>
      </c>
      <c r="BQ7" s="5" t="str">
        <v>H2</v>
      </c>
      <c r="BR7" s="5" t="str">
        <v>H3</v>
      </c>
      <c r="BS7" s="5" t="str">
        <v>H4</v>
      </c>
      <c r="BT7" s="5" t="str">
        <v>L3</v>
      </c>
      <c r="BU7" s="5" t="str">
        <v>L4</v>
      </c>
      <c r="BV7" s="5" t="str">
        <v>L1</v>
      </c>
      <c r="BW7" s="5" t="str">
        <v>L5</v>
      </c>
      <c r="BX7" s="5" t="str">
        <v>L4</v>
      </c>
      <c r="BY7" s="5" t="str">
        <v>L1</v>
      </c>
      <c r="BZ7" s="5" t="str">
        <v>L2</v>
      </c>
      <c r="CA7" s="5" t="str">
        <v>H2</v>
      </c>
      <c r="CB7" s="5" t="str">
        <v>H3</v>
      </c>
      <c r="CC7" s="5" t="str">
        <v>H4</v>
      </c>
      <c r="CD7" s="5" t="str">
        <v>L2</v>
      </c>
      <c r="CE7" s="5" t="str">
        <v>L3</v>
      </c>
      <c r="CF7" s="5" t="str">
        <v>L4</v>
      </c>
      <c r="CG7" s="5" t="str">
        <v>L1</v>
      </c>
      <c r="CH7" s="5" t="str">
        <v>H1</v>
      </c>
      <c r="CI7" s="5" t="str">
        <v>H2</v>
      </c>
      <c r="CJ7" s="5" t="str">
        <v>H3</v>
      </c>
      <c r="CK7" s="5" t="str">
        <v>H4</v>
      </c>
      <c r="CL7" s="5" t="str">
        <v>L3</v>
      </c>
      <c r="CM7" s="5" t="str">
        <v>L4</v>
      </c>
      <c r="CN7" s="5" t="str">
        <v>H1</v>
      </c>
      <c r="CO7" s="5" t="str">
        <v>H2</v>
      </c>
      <c r="CP7" s="5" t="str">
        <v>H3</v>
      </c>
      <c r="CQ7" s="5" t="str">
        <v>H4</v>
      </c>
      <c r="CR7" s="5" t="str">
        <v>L2</v>
      </c>
      <c r="CS7" s="5" t="str">
        <v>L5</v>
      </c>
      <c r="CT7" s="5" t="str">
        <v>H2</v>
      </c>
      <c r="CU7" s="5" t="str">
        <v>H1</v>
      </c>
      <c r="CV7" s="5" t="str">
        <v>L2</v>
      </c>
      <c r="CW7" s="5" t="str">
        <v>L5</v>
      </c>
      <c r="CX7" s="5" t="str">
        <v>L3</v>
      </c>
      <c r="CY7" s="5" t="str">
        <v>L2</v>
      </c>
      <c r="CZ7" s="5" t="str">
        <v/>
      </c>
      <c r="DA7" s="5" t="str">
        <v/>
      </c>
      <c r="DB7" s="5" t="str">
        <v/>
      </c>
      <c r="DC7" s="5" t="str">
        <v/>
      </c>
      <c r="DD7" s="5" t="str">
        <v/>
      </c>
      <c r="DE7" s="5" t="str">
        <v/>
      </c>
      <c r="DF7" s="5" t="str">
        <v/>
      </c>
      <c r="DG7" s="5" t="str">
        <v/>
      </c>
      <c r="DH7" s="5" t="str">
        <v/>
      </c>
      <c r="DI7" s="5" t="str">
        <v/>
      </c>
      <c r="DJ7" s="5" t="str">
        <v/>
      </c>
      <c r="DK7" s="5" t="str">
        <v/>
      </c>
      <c r="DL7" s="5" t="str">
        <v/>
      </c>
      <c r="DM7" s="5" t="str">
        <v/>
      </c>
      <c r="DN7" s="5" t="str">
        <v/>
      </c>
      <c r="DO7" s="5" t="str">
        <v/>
      </c>
      <c r="DP7" s="5" t="str">
        <v/>
      </c>
      <c r="DQ7" s="5" t="str">
        <v/>
      </c>
      <c r="DR7" s="5" t="str">
        <v/>
      </c>
      <c r="DS7" s="5" t="str">
        <v/>
      </c>
      <c r="DT7" s="5" t="str">
        <v/>
      </c>
      <c r="DU7" s="5" t="str">
        <v/>
      </c>
      <c r="DV7" s="5" t="str">
        <v/>
      </c>
      <c r="DW7" s="5" t="str">
        <v/>
      </c>
      <c r="DX7" s="5" t="str">
        <v/>
      </c>
      <c r="DY7" s="5" t="str">
        <v/>
      </c>
      <c r="DZ7" s="5" t="str">
        <v/>
      </c>
      <c r="EA7" s="5" t="str">
        <v/>
      </c>
      <c r="EB7" s="5" t="str">
        <v/>
      </c>
      <c r="EC7" s="5" t="str">
        <v/>
      </c>
      <c r="ED7" s="5" t="str">
        <v/>
      </c>
      <c r="EE7" s="5" t="str">
        <v/>
      </c>
      <c r="EF7" s="5" t="str">
        <v/>
      </c>
      <c r="EG7" s="5" t="str">
        <v/>
      </c>
      <c r="EH7" s="5" t="str">
        <v/>
      </c>
      <c r="EI7" s="5" t="str">
        <v/>
      </c>
      <c r="EJ7" s="5" t="str">
        <v/>
      </c>
      <c r="EK7" s="5" t="str">
        <v/>
      </c>
      <c r="EL7" s="5" t="str">
        <v/>
      </c>
      <c r="EM7" s="5" t="str">
        <v/>
      </c>
      <c r="EN7" s="5" t="str">
        <v/>
      </c>
      <c r="EO7" s="5" t="str">
        <v/>
      </c>
      <c r="EP7" s="5" t="str">
        <v/>
      </c>
      <c r="EQ7" s="5" t="str">
        <v/>
      </c>
      <c r="ER7" s="5" t="str">
        <v/>
      </c>
      <c r="ES7" s="5" t="str">
        <v/>
      </c>
      <c r="ET7" s="5" t="str">
        <v/>
      </c>
      <c r="EU7" s="5" t="str">
        <v/>
      </c>
      <c r="EV7" s="5" t="str">
        <v/>
      </c>
      <c r="EW7" s="5" t="str">
        <v/>
      </c>
      <c r="EX7" s="5" t="str">
        <v/>
      </c>
      <c r="EY7" s="5" t="str">
        <v/>
      </c>
      <c r="EZ7" s="5" t="str">
        <v/>
      </c>
      <c r="FA7" s="5" t="str">
        <v/>
      </c>
      <c r="FB7" s="5" t="str">
        <v/>
      </c>
      <c r="FC7" s="5" t="str">
        <v/>
      </c>
      <c r="FD7" s="5" t="str">
        <v/>
      </c>
      <c r="FE7" s="5" t="str">
        <v/>
      </c>
      <c r="FF7" s="5" t="str">
        <v/>
      </c>
      <c r="FG7" s="5" t="str">
        <v/>
      </c>
      <c r="FH7" s="5" t="str">
        <v/>
      </c>
      <c r="FI7" s="5" t="str">
        <v/>
      </c>
      <c r="FJ7" s="5" t="str">
        <v/>
      </c>
      <c r="FK7" s="5" t="str">
        <v/>
      </c>
      <c r="FL7" s="5" t="str">
        <v/>
      </c>
      <c r="FM7" s="5" t="str">
        <v/>
      </c>
      <c r="FN7" s="5" t="str">
        <v/>
      </c>
      <c r="FO7" s="5" t="str">
        <v/>
      </c>
      <c r="FP7" s="5" t="str">
        <v/>
      </c>
      <c r="FQ7" s="5" t="str">
        <v/>
      </c>
      <c r="FR7" s="5" t="str">
        <v/>
      </c>
      <c r="FS7" s="5" t="str">
        <v/>
      </c>
      <c r="FT7" s="5" t="str">
        <v/>
      </c>
      <c r="FU7" s="5" t="str">
        <v/>
      </c>
      <c r="FV7" s="5" t="str">
        <v/>
      </c>
      <c r="FW7" s="5" t="str">
        <v/>
      </c>
      <c r="FX7" s="5" t="str">
        <v/>
      </c>
      <c r="FY7" s="5" t="str">
        <v/>
      </c>
      <c r="FZ7" s="5" t="str">
        <v/>
      </c>
      <c r="GA7" s="5" t="str">
        <v/>
      </c>
      <c r="GB7" s="5" t="str">
        <v/>
      </c>
      <c r="GC7" s="5" t="str">
        <v/>
      </c>
      <c r="GD7" s="5" t="str">
        <v/>
      </c>
      <c r="GE7" s="5" t="str">
        <v/>
      </c>
      <c r="GF7" s="5" t="str">
        <v/>
      </c>
      <c r="GG7" s="5" t="str">
        <v/>
      </c>
      <c r="GH7" s="5" t="str">
        <v/>
      </c>
      <c r="GI7" s="5" t="str">
        <v/>
      </c>
      <c r="GJ7" s="5" t="str">
        <v/>
      </c>
      <c r="GK7" s="5" t="str">
        <v/>
      </c>
      <c r="GL7" s="5" t="str">
        <v/>
      </c>
      <c r="GM7" s="5" t="str">
        <v/>
      </c>
      <c r="GN7" s="5" t="str">
        <v/>
      </c>
      <c r="GO7" s="5" t="str">
        <v/>
      </c>
      <c r="GP7" s="5" t="str">
        <v/>
      </c>
      <c r="GQ7" s="5" t="str">
        <v/>
      </c>
      <c r="GR7" s="5" t="str">
        <v/>
      </c>
      <c r="GS7" s="5" t="str">
        <v/>
      </c>
      <c r="GT7" s="5" t="str">
        <v/>
      </c>
      <c r="GU7" s="5" t="str">
        <v/>
      </c>
      <c r="GV7" s="5" t="str">
        <v/>
      </c>
      <c r="GW7" s="5" t="str">
        <v/>
      </c>
      <c r="GX7" s="5" t="str">
        <v/>
      </c>
      <c r="GY7" s="5" t="str">
        <v/>
      </c>
      <c r="GZ7" s="5" t="str">
        <v/>
      </c>
      <c r="HA7" s="5" t="str">
        <v/>
      </c>
      <c r="HB7" s="5" t="str">
        <v/>
      </c>
      <c r="HC7" s="5" t="str">
        <v/>
      </c>
      <c r="HD7" s="5" t="str">
        <v/>
      </c>
      <c r="HE7" s="5" t="str">
        <v/>
      </c>
      <c r="HF7" s="5" t="str">
        <v/>
      </c>
      <c r="HG7" s="5" t="str">
        <v/>
      </c>
      <c r="HH7" s="5" t="str">
        <v/>
      </c>
      <c r="HI7" s="5" t="str">
        <v/>
      </c>
      <c r="HJ7" s="5" t="str">
        <v/>
      </c>
      <c r="HK7" s="5" t="str">
        <v/>
      </c>
      <c r="HL7" s="5" t="str">
        <v/>
      </c>
      <c r="HM7" s="5" t="str">
        <v/>
      </c>
      <c r="HN7" s="5" t="str">
        <v/>
      </c>
      <c r="HO7" s="5" t="str">
        <v/>
      </c>
      <c r="HP7" s="5" t="str">
        <v/>
      </c>
      <c r="HQ7" s="5" t="str">
        <v/>
      </c>
      <c r="HR7" s="5" t="str">
        <v/>
      </c>
      <c r="HS7" s="5" t="str">
        <v/>
      </c>
      <c r="HT7" s="5" t="str">
        <v/>
      </c>
      <c r="HU7" s="5" t="str">
        <v/>
      </c>
      <c r="HV7" s="5" t="str">
        <v/>
      </c>
      <c r="HW7" s="5" t="str">
        <v/>
      </c>
      <c r="HX7" s="5" t="str">
        <v/>
      </c>
      <c r="HY7" s="5" t="str">
        <v/>
      </c>
      <c r="HZ7" s="5" t="str">
        <v/>
      </c>
      <c r="IA7" s="5" t="str">
        <v/>
      </c>
      <c r="IB7" s="5" t="str">
        <v/>
      </c>
      <c r="IC7" s="5" t="str">
        <v/>
      </c>
      <c r="ID7" s="5" t="str">
        <v/>
      </c>
      <c r="IE7" s="5" t="str">
        <v/>
      </c>
      <c r="IF7" s="5" t="str">
        <v/>
      </c>
      <c r="IG7" s="5" t="str">
        <v/>
      </c>
      <c r="IH7" s="5" t="str">
        <v/>
      </c>
      <c r="II7" s="5" t="str">
        <v/>
      </c>
      <c r="IJ7" s="5" t="str">
        <v/>
      </c>
      <c r="IK7" s="5" t="str">
        <v/>
      </c>
      <c r="IL7" s="5" t="str">
        <v/>
      </c>
      <c r="IM7" s="5" t="str">
        <v/>
      </c>
      <c r="IN7" s="5" t="str">
        <v/>
      </c>
      <c r="IO7" s="5" t="str">
        <v/>
      </c>
      <c r="IP7" s="5" t="str">
        <v/>
      </c>
      <c r="IQ7" s="5" t="str">
        <v/>
      </c>
      <c r="IR7" s="5" t="str">
        <v/>
      </c>
      <c r="IS7" s="5" t="str">
        <v/>
      </c>
      <c r="IT7" s="5" t="str">
        <v/>
      </c>
      <c r="IU7" s="5" t="str">
        <v/>
      </c>
      <c r="IV7" s="5" t="str">
        <v/>
      </c>
      <c r="IW7" s="5" t="str">
        <v/>
      </c>
      <c r="IX7" s="5" t="str">
        <v/>
      </c>
      <c r="IY7" s="5" t="str">
        <v/>
      </c>
      <c r="IZ7" s="5" t="str">
        <v/>
      </c>
      <c r="JA7" s="5" t="str">
        <v/>
      </c>
      <c r="JB7" s="5" t="str">
        <v/>
      </c>
      <c r="JC7" s="5" t="str">
        <v/>
      </c>
      <c r="JD7" s="5" t="str">
        <v/>
      </c>
      <c r="JE7" s="5" t="str">
        <v/>
      </c>
      <c r="JF7" s="5" t="str">
        <v/>
      </c>
      <c r="JG7" s="5" t="str">
        <v/>
      </c>
      <c r="JH7" s="5" t="str">
        <v/>
      </c>
      <c r="JI7" s="5" t="str">
        <v/>
      </c>
      <c r="JJ7" s="5" t="str">
        <v/>
      </c>
      <c r="JK7" s="5" t="str">
        <v/>
      </c>
      <c r="JL7" s="5" t="str">
        <v/>
      </c>
      <c r="JM7" s="5" t="str">
        <v/>
      </c>
      <c r="JN7" s="5" t="str">
        <v/>
      </c>
      <c r="JO7" s="5" t="str">
        <v/>
      </c>
      <c r="JP7" s="5" t="str">
        <v/>
      </c>
      <c r="JQ7" s="5" t="str">
        <v/>
      </c>
      <c r="JR7" s="5" t="str">
        <v/>
      </c>
      <c r="JS7" s="5" t="str">
        <v/>
      </c>
      <c r="JT7" s="5" t="str">
        <v/>
      </c>
      <c r="JU7" s="5" t="str">
        <v/>
      </c>
      <c r="JV7" s="5" t="str">
        <v/>
      </c>
      <c r="JW7" s="5" t="str">
        <v/>
      </c>
      <c r="JX7" s="5" t="str">
        <v/>
      </c>
      <c r="JY7" s="5" t="str">
        <v/>
      </c>
      <c r="JZ7" s="5" t="str">
        <v/>
      </c>
      <c r="KA7" s="5" t="str">
        <v/>
      </c>
      <c r="KB7" s="5" t="str">
        <v/>
      </c>
      <c r="KC7" s="5" t="str">
        <v/>
      </c>
      <c r="KD7" s="5" t="str">
        <v/>
      </c>
      <c r="KE7" s="5" t="str">
        <v/>
      </c>
      <c r="KF7" s="5" t="str">
        <v/>
      </c>
      <c r="KG7" s="5" t="str">
        <v/>
      </c>
      <c r="KH7" s="5" t="str">
        <v/>
      </c>
      <c r="KI7" s="5" t="str">
        <v/>
      </c>
      <c r="KJ7" s="5" t="str">
        <v/>
      </c>
      <c r="KK7" s="5" t="str">
        <v/>
      </c>
      <c r="KL7" s="5" t="str">
        <v/>
      </c>
      <c r="KM7" s="5" t="str">
        <v/>
      </c>
      <c r="KN7" s="5" t="str">
        <v/>
      </c>
      <c r="KO7" s="5" t="str">
        <v/>
      </c>
    </row>
    <row r="8" spans="1:301">
      <c r="A8" s="5" t="s">
        <v>170</v>
      </c>
      <c r="B8" s="5" t="str">
        <v>H1</v>
      </c>
      <c r="C8" s="5" t="str">
        <v>H2</v>
      </c>
      <c r="D8" s="5" t="str">
        <v>H3</v>
      </c>
      <c r="E8" s="5" t="str">
        <v>H4</v>
      </c>
      <c r="F8" s="5" t="str">
        <v>SC</v>
      </c>
      <c r="G8" s="5" t="str">
        <v>L1</v>
      </c>
      <c r="H8" s="5" t="str">
        <v>L2</v>
      </c>
      <c r="I8" s="5" t="str">
        <v>L3</v>
      </c>
      <c r="J8" s="5" t="str">
        <v>L4</v>
      </c>
      <c r="K8" s="5" t="str">
        <v>L5</v>
      </c>
      <c r="L8" s="5" t="str">
        <v>L1</v>
      </c>
      <c r="M8" s="5" t="str">
        <v>H2</v>
      </c>
      <c r="N8" s="5" t="str">
        <v>H3</v>
      </c>
      <c r="O8" s="5" t="str">
        <v>W</v>
      </c>
      <c r="P8" s="5" t="str">
        <v>L5</v>
      </c>
      <c r="Q8" s="5" t="str">
        <v>L1</v>
      </c>
      <c r="R8" s="5" t="str">
        <v>L2</v>
      </c>
      <c r="S8" s="5" t="str">
        <v>L3</v>
      </c>
      <c r="T8" s="5" t="str">
        <v>L4</v>
      </c>
      <c r="U8" s="5" t="str">
        <v>L5</v>
      </c>
      <c r="V8" s="5" t="str">
        <v>H4</v>
      </c>
      <c r="W8" s="5" t="str">
        <v>H3</v>
      </c>
      <c r="X8" s="5" t="str">
        <v>H2</v>
      </c>
      <c r="Y8" s="5" t="str">
        <v>SC</v>
      </c>
      <c r="Z8" s="5" t="str">
        <v>L2</v>
      </c>
      <c r="AA8" s="5" t="str">
        <v>L3</v>
      </c>
      <c r="AB8" s="5" t="str">
        <v>L1</v>
      </c>
      <c r="AC8" s="5" t="str">
        <v>L5</v>
      </c>
      <c r="AD8" s="5" t="str">
        <v>L4</v>
      </c>
      <c r="AE8" s="5" t="str">
        <v>H3</v>
      </c>
      <c r="AF8" s="5" t="str">
        <v>H2</v>
      </c>
      <c r="AG8" s="5" t="str">
        <v>H1</v>
      </c>
      <c r="AH8" s="5" t="str">
        <v>W</v>
      </c>
      <c r="AI8" s="5" t="str">
        <v>L4</v>
      </c>
      <c r="AJ8" s="5" t="str">
        <v>L5</v>
      </c>
      <c r="AK8" s="5" t="str">
        <v>H1</v>
      </c>
      <c r="AL8" s="5" t="str">
        <v>H2</v>
      </c>
      <c r="AM8" s="5" t="str">
        <v>H3</v>
      </c>
      <c r="AN8" s="5" t="str">
        <v>H4</v>
      </c>
      <c r="AO8" s="5" t="str">
        <v>L5</v>
      </c>
      <c r="AP8" s="5" t="str">
        <v>L3</v>
      </c>
      <c r="AQ8" s="5" t="str">
        <v>L2</v>
      </c>
      <c r="AR8" s="5" t="str">
        <v>L2</v>
      </c>
      <c r="AS8" s="5" t="str">
        <v>L3</v>
      </c>
      <c r="AT8" s="5" t="str">
        <v>L1</v>
      </c>
      <c r="AU8" s="5" t="str">
        <v>H1</v>
      </c>
      <c r="AV8" s="5" t="str">
        <v>H2</v>
      </c>
      <c r="AW8" s="5" t="str">
        <v>H3</v>
      </c>
      <c r="AX8" s="5" t="str">
        <v>H4</v>
      </c>
      <c r="AY8" s="5" t="str">
        <v>L5</v>
      </c>
      <c r="AZ8" s="5" t="str">
        <v>L4</v>
      </c>
      <c r="BA8" s="5" t="str">
        <v>L1</v>
      </c>
      <c r="BB8" s="5" t="str">
        <v>L5</v>
      </c>
      <c r="BC8" s="5" t="str">
        <v>L4</v>
      </c>
      <c r="BD8" s="5" t="str">
        <v>L1</v>
      </c>
      <c r="BE8" s="5" t="str">
        <v>L2</v>
      </c>
      <c r="BF8" s="5" t="str">
        <v>H1</v>
      </c>
      <c r="BG8" s="5" t="str">
        <v>H2</v>
      </c>
      <c r="BH8" s="5" t="str">
        <v>H3</v>
      </c>
      <c r="BI8" s="5" t="str">
        <v>H4</v>
      </c>
      <c r="BJ8" s="5" t="str">
        <v>L5</v>
      </c>
      <c r="BK8" s="5" t="str">
        <v>L3</v>
      </c>
      <c r="BL8" s="5" t="str">
        <v>L4</v>
      </c>
      <c r="BM8" s="5" t="str">
        <v>L1</v>
      </c>
      <c r="BN8" s="5" t="str">
        <v>L5</v>
      </c>
      <c r="BO8" s="5" t="str">
        <v>L4</v>
      </c>
      <c r="BP8" s="5" t="str">
        <v>H1</v>
      </c>
      <c r="BQ8" s="5" t="str">
        <v>H2</v>
      </c>
      <c r="BR8" s="5" t="str">
        <v>H3</v>
      </c>
      <c r="BS8" s="5" t="str">
        <v>H4</v>
      </c>
      <c r="BT8" s="5" t="str">
        <v>L3</v>
      </c>
      <c r="BU8" s="5" t="str">
        <v>L4</v>
      </c>
      <c r="BV8" s="5" t="str">
        <v>L1</v>
      </c>
      <c r="BW8" s="5" t="str">
        <v>L5</v>
      </c>
      <c r="BX8" s="5" t="str">
        <v>L4</v>
      </c>
      <c r="BY8" s="5" t="str">
        <v>L1</v>
      </c>
      <c r="BZ8" s="5" t="str">
        <v>L2</v>
      </c>
      <c r="CA8" s="5" t="str">
        <v>H2</v>
      </c>
      <c r="CB8" s="5" t="str">
        <v>H3</v>
      </c>
      <c r="CC8" s="5" t="str">
        <v>H4</v>
      </c>
      <c r="CD8" s="5" t="str">
        <v>L2</v>
      </c>
      <c r="CE8" s="5" t="str">
        <v>L3</v>
      </c>
      <c r="CF8" s="5" t="str">
        <v>L4</v>
      </c>
      <c r="CG8" s="5" t="str">
        <v>L1</v>
      </c>
      <c r="CH8" s="5" t="str">
        <v>H1</v>
      </c>
      <c r="CI8" s="5" t="str">
        <v>H2</v>
      </c>
      <c r="CJ8" s="5" t="str">
        <v>H3</v>
      </c>
      <c r="CK8" s="5" t="str">
        <v>H4</v>
      </c>
      <c r="CL8" s="5" t="str">
        <v>L3</v>
      </c>
      <c r="CM8" s="5" t="str">
        <v>L4</v>
      </c>
      <c r="CN8" s="5" t="str">
        <v>H1</v>
      </c>
      <c r="CO8" s="5" t="str">
        <v>H2</v>
      </c>
      <c r="CP8" s="5" t="str">
        <v>H3</v>
      </c>
      <c r="CQ8" s="5" t="str">
        <v>H4</v>
      </c>
      <c r="CR8" s="5" t="str">
        <v>L2</v>
      </c>
      <c r="CS8" s="5" t="str">
        <v>L5</v>
      </c>
      <c r="CT8" s="5" t="str">
        <v>H2</v>
      </c>
      <c r="CU8" s="5" t="str">
        <v>H1</v>
      </c>
      <c r="CV8" s="5" t="str">
        <v>L2</v>
      </c>
      <c r="CW8" s="5" t="str">
        <v>L5</v>
      </c>
      <c r="CX8" s="5" t="str">
        <v>L3</v>
      </c>
      <c r="CY8" s="5" t="str">
        <v>L2</v>
      </c>
      <c r="CZ8" s="5" t="str">
        <v/>
      </c>
      <c r="DA8" s="5" t="str">
        <v/>
      </c>
      <c r="DB8" s="5" t="str">
        <v/>
      </c>
      <c r="DC8" s="5" t="str">
        <v/>
      </c>
      <c r="DD8" s="5" t="str">
        <v/>
      </c>
      <c r="DE8" s="5" t="str">
        <v/>
      </c>
      <c r="DF8" s="5" t="str">
        <v/>
      </c>
      <c r="DG8" s="5" t="str">
        <v/>
      </c>
      <c r="DH8" s="5" t="str">
        <v/>
      </c>
      <c r="DI8" s="5" t="str">
        <v/>
      </c>
      <c r="DJ8" s="5" t="str">
        <v/>
      </c>
      <c r="DK8" s="5" t="str">
        <v/>
      </c>
      <c r="DL8" s="5" t="str">
        <v/>
      </c>
      <c r="DM8" s="5" t="str">
        <v/>
      </c>
      <c r="DN8" s="5" t="str">
        <v/>
      </c>
      <c r="DO8" s="5" t="str">
        <v/>
      </c>
      <c r="DP8" s="5" t="str">
        <v/>
      </c>
      <c r="DQ8" s="5" t="str">
        <v/>
      </c>
      <c r="DR8" s="5" t="str">
        <v/>
      </c>
      <c r="DS8" s="5" t="str">
        <v/>
      </c>
      <c r="DT8" s="5" t="str">
        <v/>
      </c>
      <c r="DU8" s="5" t="str">
        <v/>
      </c>
      <c r="DV8" s="5" t="str">
        <v/>
      </c>
      <c r="DW8" s="5" t="str">
        <v/>
      </c>
      <c r="DX8" s="5" t="str">
        <v/>
      </c>
      <c r="DY8" s="5" t="str">
        <v/>
      </c>
      <c r="DZ8" s="5" t="str">
        <v/>
      </c>
      <c r="EA8" s="5" t="str">
        <v/>
      </c>
      <c r="EB8" s="5" t="str">
        <v/>
      </c>
      <c r="EC8" s="5" t="str">
        <v/>
      </c>
      <c r="ED8" s="5" t="str">
        <v/>
      </c>
      <c r="EE8" s="5" t="str">
        <v/>
      </c>
      <c r="EF8" s="5" t="str">
        <v/>
      </c>
      <c r="EG8" s="5" t="str">
        <v/>
      </c>
      <c r="EH8" s="5" t="str">
        <v/>
      </c>
      <c r="EI8" s="5" t="str">
        <v/>
      </c>
      <c r="EJ8" s="5" t="str">
        <v/>
      </c>
      <c r="EK8" s="5" t="str">
        <v/>
      </c>
      <c r="EL8" s="5" t="str">
        <v/>
      </c>
      <c r="EM8" s="5" t="str">
        <v/>
      </c>
      <c r="EN8" s="5" t="str">
        <v/>
      </c>
      <c r="EO8" s="5" t="str">
        <v/>
      </c>
      <c r="EP8" s="5" t="str">
        <v/>
      </c>
      <c r="EQ8" s="5" t="str">
        <v/>
      </c>
      <c r="ER8" s="5" t="str">
        <v/>
      </c>
      <c r="ES8" s="5" t="str">
        <v/>
      </c>
      <c r="ET8" s="5" t="str">
        <v/>
      </c>
      <c r="EU8" s="5" t="str">
        <v/>
      </c>
      <c r="EV8" s="5" t="str">
        <v/>
      </c>
      <c r="EW8" s="5" t="str">
        <v/>
      </c>
      <c r="EX8" s="5" t="str">
        <v/>
      </c>
      <c r="EY8" s="5" t="str">
        <v/>
      </c>
      <c r="EZ8" s="5" t="str">
        <v/>
      </c>
      <c r="FA8" s="5" t="str">
        <v/>
      </c>
      <c r="FB8" s="5" t="str">
        <v/>
      </c>
      <c r="FC8" s="5" t="str">
        <v/>
      </c>
      <c r="FD8" s="5" t="str">
        <v/>
      </c>
      <c r="FE8" s="5" t="str">
        <v/>
      </c>
      <c r="FF8" s="5" t="str">
        <v/>
      </c>
      <c r="FG8" s="5" t="str">
        <v/>
      </c>
      <c r="FH8" s="5" t="str">
        <v/>
      </c>
      <c r="FI8" s="5" t="str">
        <v/>
      </c>
      <c r="FJ8" s="5" t="str">
        <v/>
      </c>
      <c r="FK8" s="5" t="str">
        <v/>
      </c>
      <c r="FL8" s="5" t="str">
        <v/>
      </c>
      <c r="FM8" s="5" t="str">
        <v/>
      </c>
      <c r="FN8" s="5" t="str">
        <v/>
      </c>
      <c r="FO8" s="5" t="str">
        <v/>
      </c>
      <c r="FP8" s="5" t="str">
        <v/>
      </c>
      <c r="FQ8" s="5" t="str">
        <v/>
      </c>
      <c r="FR8" s="5" t="str">
        <v/>
      </c>
      <c r="FS8" s="5" t="str">
        <v/>
      </c>
      <c r="FT8" s="5" t="str">
        <v/>
      </c>
      <c r="FU8" s="5" t="str">
        <v/>
      </c>
      <c r="FV8" s="5" t="str">
        <v/>
      </c>
      <c r="FW8" s="5" t="str">
        <v/>
      </c>
      <c r="FX8" s="5" t="str">
        <v/>
      </c>
      <c r="FY8" s="5" t="str">
        <v/>
      </c>
      <c r="FZ8" s="5" t="str">
        <v/>
      </c>
      <c r="GA8" s="5" t="str">
        <v/>
      </c>
      <c r="GB8" s="5" t="str">
        <v/>
      </c>
      <c r="GC8" s="5" t="str">
        <v/>
      </c>
      <c r="GD8" s="5" t="str">
        <v/>
      </c>
      <c r="GE8" s="5" t="str">
        <v/>
      </c>
      <c r="GF8" s="5" t="str">
        <v/>
      </c>
      <c r="GG8" s="5" t="str">
        <v/>
      </c>
      <c r="GH8" s="5" t="str">
        <v/>
      </c>
      <c r="GI8" s="5" t="str">
        <v/>
      </c>
      <c r="GJ8" s="5" t="str">
        <v/>
      </c>
      <c r="GK8" s="5" t="str">
        <v/>
      </c>
      <c r="GL8" s="5" t="str">
        <v/>
      </c>
      <c r="GM8" s="5" t="str">
        <v/>
      </c>
      <c r="GN8" s="5" t="str">
        <v/>
      </c>
      <c r="GO8" s="5" t="str">
        <v/>
      </c>
      <c r="GP8" s="5" t="str">
        <v/>
      </c>
      <c r="GQ8" s="5" t="str">
        <v/>
      </c>
      <c r="GR8" s="5" t="str">
        <v/>
      </c>
      <c r="GS8" s="5" t="str">
        <v/>
      </c>
      <c r="GT8" s="5" t="str">
        <v/>
      </c>
      <c r="GU8" s="5" t="str">
        <v/>
      </c>
      <c r="GV8" s="5" t="str">
        <v/>
      </c>
      <c r="GW8" s="5" t="str">
        <v/>
      </c>
      <c r="GX8" s="5" t="str">
        <v/>
      </c>
      <c r="GY8" s="5" t="str">
        <v/>
      </c>
      <c r="GZ8" s="5" t="str">
        <v/>
      </c>
      <c r="HA8" s="5" t="str">
        <v/>
      </c>
      <c r="HB8" s="5" t="str">
        <v/>
      </c>
      <c r="HC8" s="5" t="str">
        <v/>
      </c>
      <c r="HD8" s="5" t="str">
        <v/>
      </c>
      <c r="HE8" s="5" t="str">
        <v/>
      </c>
      <c r="HF8" s="5" t="str">
        <v/>
      </c>
      <c r="HG8" s="5" t="str">
        <v/>
      </c>
      <c r="HH8" s="5" t="str">
        <v/>
      </c>
      <c r="HI8" s="5" t="str">
        <v/>
      </c>
      <c r="HJ8" s="5" t="str">
        <v/>
      </c>
      <c r="HK8" s="5" t="str">
        <v/>
      </c>
      <c r="HL8" s="5" t="str">
        <v/>
      </c>
      <c r="HM8" s="5" t="str">
        <v/>
      </c>
      <c r="HN8" s="5" t="str">
        <v/>
      </c>
      <c r="HO8" s="5" t="str">
        <v/>
      </c>
      <c r="HP8" s="5" t="str">
        <v/>
      </c>
      <c r="HQ8" s="5" t="str">
        <v/>
      </c>
      <c r="HR8" s="5" t="str">
        <v/>
      </c>
      <c r="HS8" s="5" t="str">
        <v/>
      </c>
      <c r="HT8" s="5" t="str">
        <v/>
      </c>
      <c r="HU8" s="5" t="str">
        <v/>
      </c>
      <c r="HV8" s="5" t="str">
        <v/>
      </c>
      <c r="HW8" s="5" t="str">
        <v/>
      </c>
      <c r="HX8" s="5" t="str">
        <v/>
      </c>
      <c r="HY8" s="5" t="str">
        <v/>
      </c>
      <c r="HZ8" s="5" t="str">
        <v/>
      </c>
      <c r="IA8" s="5" t="str">
        <v/>
      </c>
      <c r="IB8" s="5" t="str">
        <v/>
      </c>
      <c r="IC8" s="5" t="str">
        <v/>
      </c>
      <c r="ID8" s="5" t="str">
        <v/>
      </c>
      <c r="IE8" s="5" t="str">
        <v/>
      </c>
      <c r="IF8" s="5" t="str">
        <v/>
      </c>
      <c r="IG8" s="5" t="str">
        <v/>
      </c>
      <c r="IH8" s="5" t="str">
        <v/>
      </c>
      <c r="II8" s="5" t="str">
        <v/>
      </c>
      <c r="IJ8" s="5" t="str">
        <v/>
      </c>
      <c r="IK8" s="5" t="str">
        <v/>
      </c>
      <c r="IL8" s="5" t="str">
        <v/>
      </c>
      <c r="IM8" s="5" t="str">
        <v/>
      </c>
      <c r="IN8" s="5" t="str">
        <v/>
      </c>
      <c r="IO8" s="5" t="str">
        <v/>
      </c>
      <c r="IP8" s="5" t="str">
        <v/>
      </c>
      <c r="IQ8" s="5" t="str">
        <v/>
      </c>
      <c r="IR8" s="5" t="str">
        <v/>
      </c>
      <c r="IS8" s="5" t="str">
        <v/>
      </c>
      <c r="IT8" s="5" t="str">
        <v/>
      </c>
      <c r="IU8" s="5" t="str">
        <v/>
      </c>
      <c r="IV8" s="5" t="str">
        <v/>
      </c>
      <c r="IW8" s="5" t="str">
        <v/>
      </c>
      <c r="IX8" s="5" t="str">
        <v/>
      </c>
      <c r="IY8" s="5" t="str">
        <v/>
      </c>
      <c r="IZ8" s="5" t="str">
        <v/>
      </c>
      <c r="JA8" s="5" t="str">
        <v/>
      </c>
      <c r="JB8" s="5" t="str">
        <v/>
      </c>
      <c r="JC8" s="5" t="str">
        <v/>
      </c>
      <c r="JD8" s="5" t="str">
        <v/>
      </c>
      <c r="JE8" s="5" t="str">
        <v/>
      </c>
      <c r="JF8" s="5" t="str">
        <v/>
      </c>
      <c r="JG8" s="5" t="str">
        <v/>
      </c>
      <c r="JH8" s="5" t="str">
        <v/>
      </c>
      <c r="JI8" s="5" t="str">
        <v/>
      </c>
      <c r="JJ8" s="5" t="str">
        <v/>
      </c>
      <c r="JK8" s="5" t="str">
        <v/>
      </c>
      <c r="JL8" s="5" t="str">
        <v/>
      </c>
      <c r="JM8" s="5" t="str">
        <v/>
      </c>
      <c r="JN8" s="5" t="str">
        <v/>
      </c>
      <c r="JO8" s="5" t="str">
        <v/>
      </c>
      <c r="JP8" s="5" t="str">
        <v/>
      </c>
      <c r="JQ8" s="5" t="str">
        <v/>
      </c>
      <c r="JR8" s="5" t="str">
        <v/>
      </c>
      <c r="JS8" s="5" t="str">
        <v/>
      </c>
      <c r="JT8" s="5" t="str">
        <v/>
      </c>
      <c r="JU8" s="5" t="str">
        <v/>
      </c>
      <c r="JV8" s="5" t="str">
        <v/>
      </c>
      <c r="JW8" s="5" t="str">
        <v/>
      </c>
      <c r="JX8" s="5" t="str">
        <v/>
      </c>
      <c r="JY8" s="5" t="str">
        <v/>
      </c>
      <c r="JZ8" s="5" t="str">
        <v/>
      </c>
      <c r="KA8" s="5" t="str">
        <v/>
      </c>
      <c r="KB8" s="5" t="str">
        <v/>
      </c>
      <c r="KC8" s="5" t="str">
        <v/>
      </c>
      <c r="KD8" s="5" t="str">
        <v/>
      </c>
      <c r="KE8" s="5" t="str">
        <v/>
      </c>
      <c r="KF8" s="5" t="str">
        <v/>
      </c>
      <c r="KG8" s="5" t="str">
        <v/>
      </c>
      <c r="KH8" s="5" t="str">
        <v/>
      </c>
      <c r="KI8" s="5" t="str">
        <v/>
      </c>
      <c r="KJ8" s="5" t="str">
        <v/>
      </c>
      <c r="KK8" s="5" t="str">
        <v/>
      </c>
      <c r="KL8" s="5" t="str">
        <v/>
      </c>
      <c r="KM8" s="5" t="str">
        <v/>
      </c>
      <c r="KN8" s="5" t="str">
        <v/>
      </c>
      <c r="KO8" s="5" t="str">
        <v/>
      </c>
    </row>
    <row r="9" spans="1:301">
      <c r="A9" s="5" t="s">
        <v>169</v>
      </c>
      <c r="B9" s="5" t="str">
        <v>H1</v>
      </c>
      <c r="C9" s="5" t="str">
        <v>H2</v>
      </c>
      <c r="D9" s="5" t="str">
        <v>H3</v>
      </c>
      <c r="E9" s="5" t="str">
        <v>H4</v>
      </c>
      <c r="F9" s="5" t="str">
        <v>SC</v>
      </c>
      <c r="G9" s="5" t="str">
        <v>L1</v>
      </c>
      <c r="H9" s="5" t="str">
        <v>L2</v>
      </c>
      <c r="I9" s="5" t="str">
        <v>L3</v>
      </c>
      <c r="J9" s="5" t="str">
        <v>L4</v>
      </c>
      <c r="K9" s="5" t="str">
        <v>L5</v>
      </c>
      <c r="L9" s="5" t="str">
        <v>L1</v>
      </c>
      <c r="M9" s="5" t="str">
        <v>H2</v>
      </c>
      <c r="N9" s="5" t="str">
        <v>H3</v>
      </c>
      <c r="O9" s="5" t="str">
        <v>W</v>
      </c>
      <c r="P9" s="5" t="str">
        <v>L5</v>
      </c>
      <c r="Q9" s="5" t="str">
        <v>L1</v>
      </c>
      <c r="R9" s="5" t="str">
        <v>L2</v>
      </c>
      <c r="S9" s="5" t="str">
        <v>L3</v>
      </c>
      <c r="T9" s="5" t="str">
        <v>L4</v>
      </c>
      <c r="U9" s="5" t="str">
        <v>L5</v>
      </c>
      <c r="V9" s="5" t="str">
        <v>H4</v>
      </c>
      <c r="W9" s="5" t="str">
        <v>H3</v>
      </c>
      <c r="X9" s="5" t="str">
        <v>H2</v>
      </c>
      <c r="Y9" s="5" t="str">
        <v>SC</v>
      </c>
      <c r="Z9" s="5" t="str">
        <v>L2</v>
      </c>
      <c r="AA9" s="5" t="str">
        <v>L3</v>
      </c>
      <c r="AB9" s="5" t="str">
        <v>L1</v>
      </c>
      <c r="AC9" s="5" t="str">
        <v>L5</v>
      </c>
      <c r="AD9" s="5" t="str">
        <v>L4</v>
      </c>
      <c r="AE9" s="5" t="str">
        <v>H3</v>
      </c>
      <c r="AF9" s="5" t="str">
        <v>H2</v>
      </c>
      <c r="AG9" s="5" t="str">
        <v>H1</v>
      </c>
      <c r="AH9" s="5" t="str">
        <v>W</v>
      </c>
      <c r="AI9" s="5" t="str">
        <v>L4</v>
      </c>
      <c r="AJ9" s="5" t="str">
        <v>L5</v>
      </c>
      <c r="AK9" s="5" t="str">
        <v>H1</v>
      </c>
      <c r="AL9" s="5" t="str">
        <v>H2</v>
      </c>
      <c r="AM9" s="5" t="str">
        <v>H3</v>
      </c>
      <c r="AN9" s="5" t="str">
        <v>H4</v>
      </c>
      <c r="AO9" s="5" t="str">
        <v>L5</v>
      </c>
      <c r="AP9" s="5" t="str">
        <v>L3</v>
      </c>
      <c r="AQ9" s="5" t="str">
        <v>L5</v>
      </c>
      <c r="AR9" s="5" t="str">
        <v>L2</v>
      </c>
      <c r="AS9" s="5" t="str">
        <v>L3</v>
      </c>
      <c r="AT9" s="5" t="str">
        <v>L1</v>
      </c>
      <c r="AU9" s="5" t="str">
        <v>H1</v>
      </c>
      <c r="AV9" s="5" t="str">
        <v>H2</v>
      </c>
      <c r="AW9" s="5" t="str">
        <v>H3</v>
      </c>
      <c r="AX9" s="5" t="str">
        <v>H4</v>
      </c>
      <c r="AY9" s="5" t="str">
        <v>L5</v>
      </c>
      <c r="AZ9" s="5" t="str">
        <v>L4</v>
      </c>
      <c r="BA9" s="5" t="str">
        <v>L1</v>
      </c>
      <c r="BB9" s="5" t="str">
        <v>L5</v>
      </c>
      <c r="BC9" s="5" t="str">
        <v>L4</v>
      </c>
      <c r="BD9" s="5" t="str">
        <v>L1</v>
      </c>
      <c r="BE9" s="5" t="str">
        <v>L2</v>
      </c>
      <c r="BF9" s="5" t="str">
        <v>H1</v>
      </c>
      <c r="BG9" s="5" t="str">
        <v>H2</v>
      </c>
      <c r="BH9" s="5" t="str">
        <v>H3</v>
      </c>
      <c r="BI9" s="5" t="str">
        <v>H4</v>
      </c>
      <c r="BJ9" s="5" t="str">
        <v>L5</v>
      </c>
      <c r="BK9" s="5" t="str">
        <v>L3</v>
      </c>
      <c r="BL9" s="5" t="str">
        <v>L4</v>
      </c>
      <c r="BM9" s="5" t="str">
        <v>L1</v>
      </c>
      <c r="BN9" s="5" t="str">
        <v>L5</v>
      </c>
      <c r="BO9" s="5" t="str">
        <v>L4</v>
      </c>
      <c r="BP9" s="5" t="str">
        <v>H1</v>
      </c>
      <c r="BQ9" s="5" t="str">
        <v>H2</v>
      </c>
      <c r="BR9" s="5" t="str">
        <v>H3</v>
      </c>
      <c r="BS9" s="5" t="str">
        <v>H4</v>
      </c>
      <c r="BT9" s="5" t="str">
        <v>L3</v>
      </c>
      <c r="BU9" s="5" t="str">
        <v>L4</v>
      </c>
      <c r="BV9" s="5" t="str">
        <v>L1</v>
      </c>
      <c r="BW9" s="5" t="str">
        <v>L5</v>
      </c>
      <c r="BX9" s="5" t="str">
        <v>L4</v>
      </c>
      <c r="BY9" s="5" t="str">
        <v>L1</v>
      </c>
      <c r="BZ9" s="5" t="str">
        <v>L2</v>
      </c>
      <c r="CA9" s="5" t="str">
        <v>H2</v>
      </c>
      <c r="CB9" s="5" t="str">
        <v>H3</v>
      </c>
      <c r="CC9" s="5" t="str">
        <v>H4</v>
      </c>
      <c r="CD9" s="5" t="str">
        <v>L2</v>
      </c>
      <c r="CE9" s="5" t="str">
        <v>L3</v>
      </c>
      <c r="CF9" s="5" t="str">
        <v>L4</v>
      </c>
      <c r="CG9" s="5" t="str">
        <v>L1</v>
      </c>
      <c r="CH9" s="5" t="str">
        <v>H1</v>
      </c>
      <c r="CI9" s="5" t="str">
        <v>H2</v>
      </c>
      <c r="CJ9" s="5" t="str">
        <v>H3</v>
      </c>
      <c r="CK9" s="5" t="str">
        <v>H4</v>
      </c>
      <c r="CL9" s="5" t="str">
        <v>L3</v>
      </c>
      <c r="CM9" s="5" t="str">
        <v>L4</v>
      </c>
      <c r="CN9" s="5" t="str">
        <v>H1</v>
      </c>
      <c r="CO9" s="5" t="str">
        <v>H2</v>
      </c>
      <c r="CP9" s="5" t="str">
        <v>H3</v>
      </c>
      <c r="CQ9" s="5" t="str">
        <v>H4</v>
      </c>
      <c r="CR9" s="5" t="str">
        <v>L2</v>
      </c>
      <c r="CS9" s="5" t="str">
        <v>L5</v>
      </c>
      <c r="CT9" s="5" t="str">
        <v>H2</v>
      </c>
      <c r="CU9" s="5" t="str">
        <v>H1</v>
      </c>
      <c r="CV9" s="5" t="str">
        <v>L2</v>
      </c>
      <c r="CW9" s="5" t="str">
        <v>L5</v>
      </c>
      <c r="CX9" s="5" t="str">
        <v>L3</v>
      </c>
      <c r="CY9" s="5" t="str">
        <v>L2</v>
      </c>
      <c r="CZ9" s="5" t="str">
        <v/>
      </c>
      <c r="DA9" s="5" t="str">
        <v/>
      </c>
      <c r="DB9" s="5" t="str">
        <v/>
      </c>
      <c r="DC9" s="5" t="str">
        <v/>
      </c>
      <c r="DD9" s="5" t="str">
        <v/>
      </c>
      <c r="DE9" s="5" t="str">
        <v/>
      </c>
      <c r="DF9" s="5" t="str">
        <v/>
      </c>
      <c r="DG9" s="5" t="str">
        <v/>
      </c>
      <c r="DH9" s="5" t="str">
        <v/>
      </c>
      <c r="DI9" s="5" t="str">
        <v/>
      </c>
      <c r="DJ9" s="5" t="str">
        <v/>
      </c>
      <c r="DK9" s="5" t="str">
        <v/>
      </c>
      <c r="DL9" s="5" t="str">
        <v/>
      </c>
      <c r="DM9" s="5" t="str">
        <v/>
      </c>
      <c r="DN9" s="5" t="str">
        <v/>
      </c>
      <c r="DO9" s="5" t="str">
        <v/>
      </c>
      <c r="DP9" s="5" t="str">
        <v/>
      </c>
      <c r="DQ9" s="5" t="str">
        <v/>
      </c>
      <c r="DR9" s="5" t="str">
        <v/>
      </c>
      <c r="DS9" s="5" t="str">
        <v/>
      </c>
      <c r="DT9" s="5" t="str">
        <v/>
      </c>
      <c r="DU9" s="5" t="str">
        <v/>
      </c>
      <c r="DV9" s="5" t="str">
        <v/>
      </c>
      <c r="DW9" s="5" t="str">
        <v/>
      </c>
      <c r="DX9" s="5" t="str">
        <v/>
      </c>
      <c r="DY9" s="5" t="str">
        <v/>
      </c>
      <c r="DZ9" s="5" t="str">
        <v/>
      </c>
      <c r="EA9" s="5" t="str">
        <v/>
      </c>
      <c r="EB9" s="5" t="str">
        <v/>
      </c>
      <c r="EC9" s="5" t="str">
        <v/>
      </c>
      <c r="ED9" s="5" t="str">
        <v/>
      </c>
      <c r="EE9" s="5" t="str">
        <v/>
      </c>
      <c r="EF9" s="5" t="str">
        <v/>
      </c>
      <c r="EG9" s="5" t="str">
        <v/>
      </c>
      <c r="EH9" s="5" t="str">
        <v/>
      </c>
      <c r="EI9" s="5" t="str">
        <v/>
      </c>
      <c r="EJ9" s="5" t="str">
        <v/>
      </c>
      <c r="EK9" s="5" t="str">
        <v/>
      </c>
      <c r="EL9" s="5" t="str">
        <v/>
      </c>
      <c r="EM9" s="5" t="str">
        <v/>
      </c>
      <c r="EN9" s="5" t="str">
        <v/>
      </c>
      <c r="EO9" s="5" t="str">
        <v/>
      </c>
      <c r="EP9" s="5" t="str">
        <v/>
      </c>
      <c r="EQ9" s="5" t="str">
        <v/>
      </c>
      <c r="ER9" s="5" t="str">
        <v/>
      </c>
      <c r="ES9" s="5" t="str">
        <v/>
      </c>
      <c r="ET9" s="5" t="str">
        <v/>
      </c>
      <c r="EU9" s="5" t="str">
        <v/>
      </c>
      <c r="EV9" s="5" t="str">
        <v/>
      </c>
      <c r="EW9" s="5" t="str">
        <v/>
      </c>
      <c r="EX9" s="5" t="str">
        <v/>
      </c>
      <c r="EY9" s="5" t="str">
        <v/>
      </c>
      <c r="EZ9" s="5" t="str">
        <v/>
      </c>
      <c r="FA9" s="5" t="str">
        <v/>
      </c>
      <c r="FB9" s="5" t="str">
        <v/>
      </c>
      <c r="FC9" s="5" t="str">
        <v/>
      </c>
      <c r="FD9" s="5" t="str">
        <v/>
      </c>
      <c r="FE9" s="5" t="str">
        <v/>
      </c>
      <c r="FF9" s="5" t="str">
        <v/>
      </c>
      <c r="FG9" s="5" t="str">
        <v/>
      </c>
      <c r="FH9" s="5" t="str">
        <v/>
      </c>
      <c r="FI9" s="5" t="str">
        <v/>
      </c>
      <c r="FJ9" s="5" t="str">
        <v/>
      </c>
      <c r="FK9" s="5" t="str">
        <v/>
      </c>
      <c r="FL9" s="5" t="str">
        <v/>
      </c>
      <c r="FM9" s="5" t="str">
        <v/>
      </c>
      <c r="FN9" s="5" t="str">
        <v/>
      </c>
      <c r="FO9" s="5" t="str">
        <v/>
      </c>
      <c r="FP9" s="5" t="str">
        <v/>
      </c>
      <c r="FQ9" s="5" t="str">
        <v/>
      </c>
      <c r="FR9" s="5" t="str">
        <v/>
      </c>
      <c r="FS9" s="5" t="str">
        <v/>
      </c>
      <c r="FT9" s="5" t="str">
        <v/>
      </c>
      <c r="FU9" s="5" t="str">
        <v/>
      </c>
      <c r="FV9" s="5" t="str">
        <v/>
      </c>
      <c r="FW9" s="5" t="str">
        <v/>
      </c>
      <c r="FX9" s="5" t="str">
        <v/>
      </c>
      <c r="FY9" s="5" t="str">
        <v/>
      </c>
      <c r="FZ9" s="5" t="str">
        <v/>
      </c>
      <c r="GA9" s="5" t="str">
        <v/>
      </c>
      <c r="GB9" s="5" t="str">
        <v/>
      </c>
      <c r="GC9" s="5" t="str">
        <v/>
      </c>
      <c r="GD9" s="5" t="str">
        <v/>
      </c>
      <c r="GE9" s="5" t="str">
        <v/>
      </c>
      <c r="GF9" s="5" t="str">
        <v/>
      </c>
      <c r="GG9" s="5" t="str">
        <v/>
      </c>
      <c r="GH9" s="5" t="str">
        <v/>
      </c>
      <c r="GI9" s="5" t="str">
        <v/>
      </c>
      <c r="GJ9" s="5" t="str">
        <v/>
      </c>
      <c r="GK9" s="5" t="str">
        <v/>
      </c>
      <c r="GL9" s="5" t="str">
        <v/>
      </c>
      <c r="GM9" s="5" t="str">
        <v/>
      </c>
      <c r="GN9" s="5" t="str">
        <v/>
      </c>
      <c r="GO9" s="5" t="str">
        <v/>
      </c>
      <c r="GP9" s="5" t="str">
        <v/>
      </c>
      <c r="GQ9" s="5" t="str">
        <v/>
      </c>
      <c r="GR9" s="5" t="str">
        <v/>
      </c>
      <c r="GS9" s="5" t="str">
        <v/>
      </c>
      <c r="GT9" s="5" t="str">
        <v/>
      </c>
      <c r="GU9" s="5" t="str">
        <v/>
      </c>
      <c r="GV9" s="5" t="str">
        <v/>
      </c>
      <c r="GW9" s="5" t="str">
        <v/>
      </c>
      <c r="GX9" s="5" t="str">
        <v/>
      </c>
      <c r="GY9" s="5" t="str">
        <v/>
      </c>
      <c r="GZ9" s="5" t="str">
        <v/>
      </c>
      <c r="HA9" s="5" t="str">
        <v/>
      </c>
      <c r="HB9" s="5" t="str">
        <v/>
      </c>
      <c r="HC9" s="5" t="str">
        <v/>
      </c>
      <c r="HD9" s="5" t="str">
        <v/>
      </c>
      <c r="HE9" s="5" t="str">
        <v/>
      </c>
      <c r="HF9" s="5" t="str">
        <v/>
      </c>
      <c r="HG9" s="5" t="str">
        <v/>
      </c>
      <c r="HH9" s="5" t="str">
        <v/>
      </c>
      <c r="HI9" s="5" t="str">
        <v/>
      </c>
      <c r="HJ9" s="5" t="str">
        <v/>
      </c>
      <c r="HK9" s="5" t="str">
        <v/>
      </c>
      <c r="HL9" s="5" t="str">
        <v/>
      </c>
      <c r="HM9" s="5" t="str">
        <v/>
      </c>
      <c r="HN9" s="5" t="str">
        <v/>
      </c>
      <c r="HO9" s="5" t="str">
        <v/>
      </c>
      <c r="HP9" s="5" t="str">
        <v/>
      </c>
      <c r="HQ9" s="5" t="str">
        <v/>
      </c>
      <c r="HR9" s="5" t="str">
        <v/>
      </c>
      <c r="HS9" s="5" t="str">
        <v/>
      </c>
      <c r="HT9" s="5" t="str">
        <v/>
      </c>
      <c r="HU9" s="5" t="str">
        <v/>
      </c>
      <c r="HV9" s="5" t="str">
        <v/>
      </c>
      <c r="HW9" s="5" t="str">
        <v/>
      </c>
      <c r="HX9" s="5" t="str">
        <v/>
      </c>
      <c r="HY9" s="5" t="str">
        <v/>
      </c>
      <c r="HZ9" s="5" t="str">
        <v/>
      </c>
      <c r="IA9" s="5" t="str">
        <v/>
      </c>
      <c r="IB9" s="5" t="str">
        <v/>
      </c>
      <c r="IC9" s="5" t="str">
        <v/>
      </c>
      <c r="ID9" s="5" t="str">
        <v/>
      </c>
      <c r="IE9" s="5" t="str">
        <v/>
      </c>
      <c r="IF9" s="5" t="str">
        <v/>
      </c>
      <c r="IG9" s="5" t="str">
        <v/>
      </c>
      <c r="IH9" s="5" t="str">
        <v/>
      </c>
      <c r="II9" s="5" t="str">
        <v/>
      </c>
      <c r="IJ9" s="5" t="str">
        <v/>
      </c>
      <c r="IK9" s="5" t="str">
        <v/>
      </c>
      <c r="IL9" s="5" t="str">
        <v/>
      </c>
      <c r="IM9" s="5" t="str">
        <v/>
      </c>
      <c r="IN9" s="5" t="str">
        <v/>
      </c>
      <c r="IO9" s="5" t="str">
        <v/>
      </c>
      <c r="IP9" s="5" t="str">
        <v/>
      </c>
      <c r="IQ9" s="5" t="str">
        <v/>
      </c>
      <c r="IR9" s="5" t="str">
        <v/>
      </c>
      <c r="IS9" s="5" t="str">
        <v/>
      </c>
      <c r="IT9" s="5" t="str">
        <v/>
      </c>
      <c r="IU9" s="5" t="str">
        <v/>
      </c>
      <c r="IV9" s="5" t="str">
        <v/>
      </c>
      <c r="IW9" s="5" t="str">
        <v/>
      </c>
      <c r="IX9" s="5" t="str">
        <v/>
      </c>
      <c r="IY9" s="5" t="str">
        <v/>
      </c>
      <c r="IZ9" s="5" t="str">
        <v/>
      </c>
      <c r="JA9" s="5" t="str">
        <v/>
      </c>
      <c r="JB9" s="5" t="str">
        <v/>
      </c>
      <c r="JC9" s="5" t="str">
        <v/>
      </c>
      <c r="JD9" s="5" t="str">
        <v/>
      </c>
      <c r="JE9" s="5" t="str">
        <v/>
      </c>
      <c r="JF9" s="5" t="str">
        <v/>
      </c>
      <c r="JG9" s="5" t="str">
        <v/>
      </c>
      <c r="JH9" s="5" t="str">
        <v/>
      </c>
      <c r="JI9" s="5" t="str">
        <v/>
      </c>
      <c r="JJ9" s="5" t="str">
        <v/>
      </c>
      <c r="JK9" s="5" t="str">
        <v/>
      </c>
      <c r="JL9" s="5" t="str">
        <v/>
      </c>
      <c r="JM9" s="5" t="str">
        <v/>
      </c>
      <c r="JN9" s="5" t="str">
        <v/>
      </c>
      <c r="JO9" s="5" t="str">
        <v/>
      </c>
      <c r="JP9" s="5" t="str">
        <v/>
      </c>
      <c r="JQ9" s="5" t="str">
        <v/>
      </c>
      <c r="JR9" s="5" t="str">
        <v/>
      </c>
      <c r="JS9" s="5" t="str">
        <v/>
      </c>
      <c r="JT9" s="5" t="str">
        <v/>
      </c>
      <c r="JU9" s="5" t="str">
        <v/>
      </c>
      <c r="JV9" s="5" t="str">
        <v/>
      </c>
      <c r="JW9" s="5" t="str">
        <v/>
      </c>
      <c r="JX9" s="5" t="str">
        <v/>
      </c>
      <c r="JY9" s="5" t="str">
        <v/>
      </c>
      <c r="JZ9" s="5" t="str">
        <v/>
      </c>
      <c r="KA9" s="5" t="str">
        <v/>
      </c>
      <c r="KB9" s="5" t="str">
        <v/>
      </c>
      <c r="KC9" s="5" t="str">
        <v/>
      </c>
      <c r="KD9" s="5" t="str">
        <v/>
      </c>
      <c r="KE9" s="5" t="str">
        <v/>
      </c>
      <c r="KF9" s="5" t="str">
        <v/>
      </c>
      <c r="KG9" s="5" t="str">
        <v/>
      </c>
      <c r="KH9" s="5" t="str">
        <v/>
      </c>
      <c r="KI9" s="5" t="str">
        <v/>
      </c>
      <c r="KJ9" s="5" t="str">
        <v/>
      </c>
      <c r="KK9" s="5" t="str">
        <v/>
      </c>
      <c r="KL9" s="5" t="str">
        <v/>
      </c>
      <c r="KM9" s="5" t="str">
        <v/>
      </c>
      <c r="KN9" s="5" t="str">
        <v/>
      </c>
      <c r="KO9" s="5" t="str">
        <v/>
      </c>
    </row>
    <row r="10" spans="1:301">
      <c r="A10" s="5" t="s">
        <v>168</v>
      </c>
      <c r="B10" s="5" t="str">
        <v>H1</v>
      </c>
      <c r="C10" s="5" t="str">
        <v>H2</v>
      </c>
      <c r="D10" s="5" t="str">
        <v>H3</v>
      </c>
      <c r="E10" s="5" t="str">
        <v>H4</v>
      </c>
      <c r="F10" s="5" t="str">
        <v>SC</v>
      </c>
      <c r="G10" s="5" t="str">
        <v>L1</v>
      </c>
      <c r="H10" s="5" t="str">
        <v>L2</v>
      </c>
      <c r="I10" s="5" t="str">
        <v>L3</v>
      </c>
      <c r="J10" s="5" t="str">
        <v>L4</v>
      </c>
      <c r="K10" s="5" t="str">
        <v>L5</v>
      </c>
      <c r="L10" s="5" t="str">
        <v>L1</v>
      </c>
      <c r="M10" s="5" t="str">
        <v>H2</v>
      </c>
      <c r="N10" s="5" t="str">
        <v>H3</v>
      </c>
      <c r="O10" s="5" t="str">
        <v>W</v>
      </c>
      <c r="P10" s="5" t="str">
        <v>L5</v>
      </c>
      <c r="Q10" s="5" t="str">
        <v>L1</v>
      </c>
      <c r="R10" s="5" t="str">
        <v>L2</v>
      </c>
      <c r="S10" s="5" t="str">
        <v>L3</v>
      </c>
      <c r="T10" s="5" t="str">
        <v>L4</v>
      </c>
      <c r="U10" s="5" t="str">
        <v>L5</v>
      </c>
      <c r="V10" s="5" t="str">
        <v>H4</v>
      </c>
      <c r="W10" s="5" t="str">
        <v>H3</v>
      </c>
      <c r="X10" s="5" t="str">
        <v>H2</v>
      </c>
      <c r="Y10" s="5" t="str">
        <v>SC</v>
      </c>
      <c r="Z10" s="5" t="str">
        <v>L2</v>
      </c>
      <c r="AA10" s="5" t="str">
        <v>L3</v>
      </c>
      <c r="AB10" s="5" t="str">
        <v>L1</v>
      </c>
      <c r="AC10" s="5" t="str">
        <v>L5</v>
      </c>
      <c r="AD10" s="5" t="str">
        <v>L4</v>
      </c>
      <c r="AE10" s="5" t="str">
        <v>H3</v>
      </c>
      <c r="AF10" s="5" t="str">
        <v>H2</v>
      </c>
      <c r="AG10" s="5" t="str">
        <v>H1</v>
      </c>
      <c r="AH10" s="5" t="str">
        <v>W</v>
      </c>
      <c r="AI10" s="5" t="str">
        <v>L4</v>
      </c>
      <c r="AJ10" s="5" t="str">
        <v>L5</v>
      </c>
      <c r="AK10" s="5" t="str">
        <v>H1</v>
      </c>
      <c r="AL10" s="5" t="str">
        <v>H2</v>
      </c>
      <c r="AM10" s="5" t="str">
        <v>H3</v>
      </c>
      <c r="AN10" s="5" t="str">
        <v>H4</v>
      </c>
      <c r="AO10" s="5" t="str">
        <v>L5</v>
      </c>
      <c r="AP10" s="5" t="str">
        <v>L3</v>
      </c>
      <c r="AQ10" s="5" t="str">
        <v>L5</v>
      </c>
      <c r="AR10" s="5" t="str">
        <v>L2</v>
      </c>
      <c r="AS10" s="5" t="str">
        <v>L3</v>
      </c>
      <c r="AT10" s="5" t="str">
        <v>L1</v>
      </c>
      <c r="AU10" s="5" t="str">
        <v>H1</v>
      </c>
      <c r="AV10" s="5" t="str">
        <v>H2</v>
      </c>
      <c r="AW10" s="5" t="str">
        <v>H3</v>
      </c>
      <c r="AX10" s="5" t="str">
        <v>H4</v>
      </c>
      <c r="AY10" s="5" t="str">
        <v>L5</v>
      </c>
      <c r="AZ10" s="5" t="str">
        <v>L4</v>
      </c>
      <c r="BA10" s="5" t="str">
        <v>L1</v>
      </c>
      <c r="BB10" s="5" t="str">
        <v>L5</v>
      </c>
      <c r="BC10" s="5" t="str">
        <v>L4</v>
      </c>
      <c r="BD10" s="5" t="str">
        <v>L1</v>
      </c>
      <c r="BE10" s="5" t="str">
        <v>L2</v>
      </c>
      <c r="BF10" s="5" t="str">
        <v>H1</v>
      </c>
      <c r="BG10" s="5" t="str">
        <v>H2</v>
      </c>
      <c r="BH10" s="5" t="str">
        <v>H3</v>
      </c>
      <c r="BI10" s="5" t="str">
        <v>H4</v>
      </c>
      <c r="BJ10" s="5" t="str">
        <v>L5</v>
      </c>
      <c r="BK10" s="5" t="str">
        <v>L3</v>
      </c>
      <c r="BL10" s="5" t="str">
        <v>L4</v>
      </c>
      <c r="BM10" s="5" t="str">
        <v>L1</v>
      </c>
      <c r="BN10" s="5" t="str">
        <v>L5</v>
      </c>
      <c r="BO10" s="5" t="str">
        <v>L4</v>
      </c>
      <c r="BP10" s="5" t="str">
        <v>H1</v>
      </c>
      <c r="BQ10" s="5" t="str">
        <v>H2</v>
      </c>
      <c r="BR10" s="5" t="str">
        <v>H3</v>
      </c>
      <c r="BS10" s="5" t="str">
        <v>H4</v>
      </c>
      <c r="BT10" s="5" t="str">
        <v>L3</v>
      </c>
      <c r="BU10" s="5" t="str">
        <v>L4</v>
      </c>
      <c r="BV10" s="5" t="str">
        <v>L1</v>
      </c>
      <c r="BW10" s="5" t="str">
        <v>L5</v>
      </c>
      <c r="BX10" s="5" t="str">
        <v>L4</v>
      </c>
      <c r="BY10" s="5" t="str">
        <v>L1</v>
      </c>
      <c r="BZ10" s="5" t="str">
        <v>L2</v>
      </c>
      <c r="CA10" s="5" t="str">
        <v>H2</v>
      </c>
      <c r="CB10" s="5" t="str">
        <v>H3</v>
      </c>
      <c r="CC10" s="5" t="str">
        <v>H4</v>
      </c>
      <c r="CD10" s="5" t="str">
        <v>L2</v>
      </c>
      <c r="CE10" s="5" t="str">
        <v>L3</v>
      </c>
      <c r="CF10" s="5" t="str">
        <v>L4</v>
      </c>
      <c r="CG10" s="5" t="str">
        <v>L1</v>
      </c>
      <c r="CH10" s="5" t="str">
        <v>H1</v>
      </c>
      <c r="CI10" s="5" t="str">
        <v>H2</v>
      </c>
      <c r="CJ10" s="5" t="str">
        <v>H3</v>
      </c>
      <c r="CK10" s="5" t="str">
        <v>H4</v>
      </c>
      <c r="CL10" s="5" t="str">
        <v>L3</v>
      </c>
      <c r="CM10" s="5" t="str">
        <v>L4</v>
      </c>
      <c r="CN10" s="5" t="str">
        <v>H1</v>
      </c>
      <c r="CO10" s="5" t="str">
        <v>H2</v>
      </c>
      <c r="CP10" s="5" t="str">
        <v>H3</v>
      </c>
      <c r="CQ10" s="5" t="str">
        <v>H4</v>
      </c>
      <c r="CR10" s="5" t="str">
        <v>L2</v>
      </c>
      <c r="CS10" s="5" t="str">
        <v>L5</v>
      </c>
      <c r="CT10" s="5" t="str">
        <v>H2</v>
      </c>
      <c r="CU10" s="5" t="str">
        <v>H1</v>
      </c>
      <c r="CV10" s="5" t="str">
        <v>L2</v>
      </c>
      <c r="CW10" s="5" t="str">
        <v>L5</v>
      </c>
      <c r="CX10" s="5" t="str">
        <v>L3</v>
      </c>
      <c r="CY10" s="5" t="str">
        <v>L2</v>
      </c>
      <c r="CZ10" s="5" t="str">
        <v/>
      </c>
      <c r="DA10" s="5" t="str">
        <v/>
      </c>
      <c r="DB10" s="5" t="str">
        <v/>
      </c>
      <c r="DC10" s="5" t="str">
        <v/>
      </c>
      <c r="DD10" s="5" t="str">
        <v/>
      </c>
      <c r="DE10" s="5" t="str">
        <v/>
      </c>
      <c r="DF10" s="5" t="str">
        <v/>
      </c>
      <c r="DG10" s="5" t="str">
        <v/>
      </c>
      <c r="DH10" s="5" t="str">
        <v/>
      </c>
      <c r="DI10" s="5" t="str">
        <v/>
      </c>
      <c r="DJ10" s="5" t="str">
        <v/>
      </c>
      <c r="DK10" s="5" t="str">
        <v/>
      </c>
      <c r="DL10" s="5" t="str">
        <v/>
      </c>
      <c r="DM10" s="5" t="str">
        <v/>
      </c>
      <c r="DN10" s="5" t="str">
        <v/>
      </c>
      <c r="DO10" s="5" t="str">
        <v/>
      </c>
      <c r="DP10" s="5" t="str">
        <v/>
      </c>
      <c r="DQ10" s="5" t="str">
        <v/>
      </c>
      <c r="DR10" s="5" t="str">
        <v/>
      </c>
      <c r="DS10" s="5" t="str">
        <v/>
      </c>
      <c r="DT10" s="5" t="str">
        <v/>
      </c>
      <c r="DU10" s="5" t="str">
        <v/>
      </c>
      <c r="DV10" s="5" t="str">
        <v/>
      </c>
      <c r="DW10" s="5" t="str">
        <v/>
      </c>
      <c r="DX10" s="5" t="str">
        <v/>
      </c>
      <c r="DY10" s="5" t="str">
        <v/>
      </c>
      <c r="DZ10" s="5" t="str">
        <v/>
      </c>
      <c r="EA10" s="5" t="str">
        <v/>
      </c>
      <c r="EB10" s="5" t="str">
        <v/>
      </c>
      <c r="EC10" s="5" t="str">
        <v/>
      </c>
      <c r="ED10" s="5" t="str">
        <v/>
      </c>
      <c r="EE10" s="5" t="str">
        <v/>
      </c>
      <c r="EF10" s="5" t="str">
        <v/>
      </c>
      <c r="EG10" s="5" t="str">
        <v/>
      </c>
      <c r="EH10" s="5" t="str">
        <v/>
      </c>
      <c r="EI10" s="5" t="str">
        <v/>
      </c>
      <c r="EJ10" s="5" t="str">
        <v/>
      </c>
      <c r="EK10" s="5" t="str">
        <v/>
      </c>
      <c r="EL10" s="5" t="str">
        <v/>
      </c>
      <c r="EM10" s="5" t="str">
        <v/>
      </c>
      <c r="EN10" s="5" t="str">
        <v/>
      </c>
      <c r="EO10" s="5" t="str">
        <v/>
      </c>
      <c r="EP10" s="5" t="str">
        <v/>
      </c>
      <c r="EQ10" s="5" t="str">
        <v/>
      </c>
      <c r="ER10" s="5" t="str">
        <v/>
      </c>
      <c r="ES10" s="5" t="str">
        <v/>
      </c>
      <c r="ET10" s="5" t="str">
        <v/>
      </c>
      <c r="EU10" s="5" t="str">
        <v/>
      </c>
      <c r="EV10" s="5" t="str">
        <v/>
      </c>
      <c r="EW10" s="5" t="str">
        <v/>
      </c>
      <c r="EX10" s="5" t="str">
        <v/>
      </c>
      <c r="EY10" s="5" t="str">
        <v/>
      </c>
      <c r="EZ10" s="5" t="str">
        <v/>
      </c>
      <c r="FA10" s="5" t="str">
        <v/>
      </c>
      <c r="FB10" s="5" t="str">
        <v/>
      </c>
      <c r="FC10" s="5" t="str">
        <v/>
      </c>
      <c r="FD10" s="5" t="str">
        <v/>
      </c>
      <c r="FE10" s="5" t="str">
        <v/>
      </c>
      <c r="FF10" s="5" t="str">
        <v/>
      </c>
      <c r="FG10" s="5" t="str">
        <v/>
      </c>
      <c r="FH10" s="5" t="str">
        <v/>
      </c>
      <c r="FI10" s="5" t="str">
        <v/>
      </c>
      <c r="FJ10" s="5" t="str">
        <v/>
      </c>
      <c r="FK10" s="5" t="str">
        <v/>
      </c>
      <c r="FL10" s="5" t="str">
        <v/>
      </c>
      <c r="FM10" s="5" t="str">
        <v/>
      </c>
      <c r="FN10" s="5" t="str">
        <v/>
      </c>
      <c r="FO10" s="5" t="str">
        <v/>
      </c>
      <c r="FP10" s="5" t="str">
        <v/>
      </c>
      <c r="FQ10" s="5" t="str">
        <v/>
      </c>
      <c r="FR10" s="5" t="str">
        <v/>
      </c>
      <c r="FS10" s="5" t="str">
        <v/>
      </c>
      <c r="FT10" s="5" t="str">
        <v/>
      </c>
      <c r="FU10" s="5" t="str">
        <v/>
      </c>
      <c r="FV10" s="5" t="str">
        <v/>
      </c>
      <c r="FW10" s="5" t="str">
        <v/>
      </c>
      <c r="FX10" s="5" t="str">
        <v/>
      </c>
      <c r="FY10" s="5" t="str">
        <v/>
      </c>
      <c r="FZ10" s="5" t="str">
        <v/>
      </c>
      <c r="GA10" s="5" t="str">
        <v/>
      </c>
      <c r="GB10" s="5" t="str">
        <v/>
      </c>
      <c r="GC10" s="5" t="str">
        <v/>
      </c>
      <c r="GD10" s="5" t="str">
        <v/>
      </c>
      <c r="GE10" s="5" t="str">
        <v/>
      </c>
      <c r="GF10" s="5" t="str">
        <v/>
      </c>
      <c r="GG10" s="5" t="str">
        <v/>
      </c>
      <c r="GH10" s="5" t="str">
        <v/>
      </c>
      <c r="GI10" s="5" t="str">
        <v/>
      </c>
      <c r="GJ10" s="5" t="str">
        <v/>
      </c>
      <c r="GK10" s="5" t="str">
        <v/>
      </c>
      <c r="GL10" s="5" t="str">
        <v/>
      </c>
      <c r="GM10" s="5" t="str">
        <v/>
      </c>
      <c r="GN10" s="5" t="str">
        <v/>
      </c>
      <c r="GO10" s="5" t="str">
        <v/>
      </c>
      <c r="GP10" s="5" t="str">
        <v/>
      </c>
      <c r="GQ10" s="5" t="str">
        <v/>
      </c>
      <c r="GR10" s="5" t="str">
        <v/>
      </c>
      <c r="GS10" s="5" t="str">
        <v/>
      </c>
      <c r="GT10" s="5" t="str">
        <v/>
      </c>
      <c r="GU10" s="5" t="str">
        <v/>
      </c>
      <c r="GV10" s="5" t="str">
        <v/>
      </c>
      <c r="GW10" s="5" t="str">
        <v/>
      </c>
      <c r="GX10" s="5" t="str">
        <v/>
      </c>
      <c r="GY10" s="5" t="str">
        <v/>
      </c>
      <c r="GZ10" s="5" t="str">
        <v/>
      </c>
      <c r="HA10" s="5" t="str">
        <v/>
      </c>
      <c r="HB10" s="5" t="str">
        <v/>
      </c>
      <c r="HC10" s="5" t="str">
        <v/>
      </c>
      <c r="HD10" s="5" t="str">
        <v/>
      </c>
      <c r="HE10" s="5" t="str">
        <v/>
      </c>
      <c r="HF10" s="5" t="str">
        <v/>
      </c>
      <c r="HG10" s="5" t="str">
        <v/>
      </c>
      <c r="HH10" s="5" t="str">
        <v/>
      </c>
      <c r="HI10" s="5" t="str">
        <v/>
      </c>
      <c r="HJ10" s="5" t="str">
        <v/>
      </c>
      <c r="HK10" s="5" t="str">
        <v/>
      </c>
      <c r="HL10" s="5" t="str">
        <v/>
      </c>
      <c r="HM10" s="5" t="str">
        <v/>
      </c>
      <c r="HN10" s="5" t="str">
        <v/>
      </c>
      <c r="HO10" s="5" t="str">
        <v/>
      </c>
      <c r="HP10" s="5" t="str">
        <v/>
      </c>
      <c r="HQ10" s="5" t="str">
        <v/>
      </c>
      <c r="HR10" s="5" t="str">
        <v/>
      </c>
      <c r="HS10" s="5" t="str">
        <v/>
      </c>
      <c r="HT10" s="5" t="str">
        <v/>
      </c>
      <c r="HU10" s="5" t="str">
        <v/>
      </c>
      <c r="HV10" s="5" t="str">
        <v/>
      </c>
      <c r="HW10" s="5" t="str">
        <v/>
      </c>
      <c r="HX10" s="5" t="str">
        <v/>
      </c>
      <c r="HY10" s="5" t="str">
        <v/>
      </c>
      <c r="HZ10" s="5" t="str">
        <v/>
      </c>
      <c r="IA10" s="5" t="str">
        <v/>
      </c>
      <c r="IB10" s="5" t="str">
        <v/>
      </c>
      <c r="IC10" s="5" t="str">
        <v/>
      </c>
      <c r="ID10" s="5" t="str">
        <v/>
      </c>
      <c r="IE10" s="5" t="str">
        <v/>
      </c>
      <c r="IF10" s="5" t="str">
        <v/>
      </c>
      <c r="IG10" s="5" t="str">
        <v/>
      </c>
      <c r="IH10" s="5" t="str">
        <v/>
      </c>
      <c r="II10" s="5" t="str">
        <v/>
      </c>
      <c r="IJ10" s="5" t="str">
        <v/>
      </c>
      <c r="IK10" s="5" t="str">
        <v/>
      </c>
      <c r="IL10" s="5" t="str">
        <v/>
      </c>
      <c r="IM10" s="5" t="str">
        <v/>
      </c>
      <c r="IN10" s="5" t="str">
        <v/>
      </c>
      <c r="IO10" s="5" t="str">
        <v/>
      </c>
      <c r="IP10" s="5" t="str">
        <v/>
      </c>
      <c r="IQ10" s="5" t="str">
        <v/>
      </c>
      <c r="IR10" s="5" t="str">
        <v/>
      </c>
      <c r="IS10" s="5" t="str">
        <v/>
      </c>
      <c r="IT10" s="5" t="str">
        <v/>
      </c>
      <c r="IU10" s="5" t="str">
        <v/>
      </c>
      <c r="IV10" s="5" t="str">
        <v/>
      </c>
      <c r="IW10" s="5" t="str">
        <v/>
      </c>
      <c r="IX10" s="5" t="str">
        <v/>
      </c>
      <c r="IY10" s="5" t="str">
        <v/>
      </c>
      <c r="IZ10" s="5" t="str">
        <v/>
      </c>
      <c r="JA10" s="5" t="str">
        <v/>
      </c>
      <c r="JB10" s="5" t="str">
        <v/>
      </c>
      <c r="JC10" s="5" t="str">
        <v/>
      </c>
      <c r="JD10" s="5" t="str">
        <v/>
      </c>
      <c r="JE10" s="5" t="str">
        <v/>
      </c>
      <c r="JF10" s="5" t="str">
        <v/>
      </c>
      <c r="JG10" s="5" t="str">
        <v/>
      </c>
      <c r="JH10" s="5" t="str">
        <v/>
      </c>
      <c r="JI10" s="5" t="str">
        <v/>
      </c>
      <c r="JJ10" s="5" t="str">
        <v/>
      </c>
      <c r="JK10" s="5" t="str">
        <v/>
      </c>
      <c r="JL10" s="5" t="str">
        <v/>
      </c>
      <c r="JM10" s="5" t="str">
        <v/>
      </c>
      <c r="JN10" s="5" t="str">
        <v/>
      </c>
      <c r="JO10" s="5" t="str">
        <v/>
      </c>
      <c r="JP10" s="5" t="str">
        <v/>
      </c>
      <c r="JQ10" s="5" t="str">
        <v/>
      </c>
      <c r="JR10" s="5" t="str">
        <v/>
      </c>
      <c r="JS10" s="5" t="str">
        <v/>
      </c>
      <c r="JT10" s="5" t="str">
        <v/>
      </c>
      <c r="JU10" s="5" t="str">
        <v/>
      </c>
      <c r="JV10" s="5" t="str">
        <v/>
      </c>
      <c r="JW10" s="5" t="str">
        <v/>
      </c>
      <c r="JX10" s="5" t="str">
        <v/>
      </c>
      <c r="JY10" s="5" t="str">
        <v/>
      </c>
      <c r="JZ10" s="5" t="str">
        <v/>
      </c>
      <c r="KA10" s="5" t="str">
        <v/>
      </c>
      <c r="KB10" s="5" t="str">
        <v/>
      </c>
      <c r="KC10" s="5" t="str">
        <v/>
      </c>
      <c r="KD10" s="5" t="str">
        <v/>
      </c>
      <c r="KE10" s="5" t="str">
        <v/>
      </c>
      <c r="KF10" s="5" t="str">
        <v/>
      </c>
      <c r="KG10" s="5" t="str">
        <v/>
      </c>
      <c r="KH10" s="5" t="str">
        <v/>
      </c>
      <c r="KI10" s="5" t="str">
        <v/>
      </c>
      <c r="KJ10" s="5" t="str">
        <v/>
      </c>
      <c r="KK10" s="5" t="str">
        <v/>
      </c>
      <c r="KL10" s="5" t="str">
        <v/>
      </c>
      <c r="KM10" s="5" t="str">
        <v/>
      </c>
      <c r="KN10" s="5" t="str">
        <v/>
      </c>
      <c r="KO10" s="5" t="str">
        <v/>
      </c>
    </row>
    <row r="11" spans="1:301" ht="15.75" customHeight="1">
      <c r="A11" s="5" t="s">
        <v>167</v>
      </c>
      <c r="B11" s="5" t="s">
        <v>166</v>
      </c>
    </row>
    <row r="12" spans="1:301">
      <c r="A12" s="5" t="s">
        <v>165</v>
      </c>
      <c r="B12" s="5">
        <v>1</v>
      </c>
    </row>
    <row r="13" spans="1:301">
      <c r="A13" t="s">
        <v>251</v>
      </c>
      <c r="B13" t="s">
        <v>13</v>
      </c>
      <c r="C13" t="s">
        <v>12</v>
      </c>
      <c r="D13" t="s">
        <v>11</v>
      </c>
      <c r="E13" t="s">
        <v>10</v>
      </c>
      <c r="F13" t="s">
        <v>9</v>
      </c>
      <c r="G13" t="s">
        <v>8</v>
      </c>
      <c r="H13" t="s">
        <v>7</v>
      </c>
      <c r="I13" t="s">
        <v>6</v>
      </c>
      <c r="J13" t="s">
        <v>5</v>
      </c>
    </row>
    <row r="14" spans="1:301">
      <c r="A14" t="s">
        <v>252</v>
      </c>
      <c r="B14">
        <f>FG_Rule!I5</f>
        <v>1</v>
      </c>
      <c r="C14">
        <f>FG_Rule!I6</f>
        <v>1</v>
      </c>
      <c r="D14">
        <f>FG_Rule!I7</f>
        <v>2</v>
      </c>
      <c r="E14">
        <f>FG_Rule!I8</f>
        <v>2</v>
      </c>
      <c r="F14">
        <f>FG_Rule!I9</f>
        <v>7</v>
      </c>
      <c r="G14">
        <f>FG_Rule!I10</f>
        <v>9</v>
      </c>
      <c r="H14">
        <f>FG_Rule!I11</f>
        <v>7</v>
      </c>
      <c r="I14">
        <f>FG_Rule!I12</f>
        <v>8</v>
      </c>
      <c r="J14">
        <f>FG_Rule!I13</f>
        <v>9</v>
      </c>
    </row>
    <row r="15" spans="1:301">
      <c r="A15" t="s">
        <v>164</v>
      </c>
      <c r="B15" t="s">
        <v>163</v>
      </c>
      <c r="C15" t="s">
        <v>253</v>
      </c>
    </row>
    <row r="16" spans="1:301">
      <c r="A16" t="s">
        <v>254</v>
      </c>
      <c r="B16">
        <v>1</v>
      </c>
      <c r="C16">
        <v>0</v>
      </c>
    </row>
    <row r="17" spans="1:3">
      <c r="A17" t="s">
        <v>255</v>
      </c>
      <c r="B17">
        <v>1</v>
      </c>
      <c r="C17">
        <v>0</v>
      </c>
    </row>
    <row r="18" spans="1:3">
      <c r="A18" t="s">
        <v>256</v>
      </c>
      <c r="B18">
        <v>1</v>
      </c>
      <c r="C18">
        <v>0</v>
      </c>
    </row>
    <row r="19" spans="1:3">
      <c r="A19" t="s">
        <v>257</v>
      </c>
      <c r="B19">
        <v>1</v>
      </c>
      <c r="C19">
        <v>0</v>
      </c>
    </row>
    <row r="20" spans="1:3">
      <c r="A20" t="s">
        <v>258</v>
      </c>
      <c r="B20">
        <v>0</v>
      </c>
      <c r="C20">
        <v>1</v>
      </c>
    </row>
    <row r="21" spans="1:3">
      <c r="A21" t="s">
        <v>259</v>
      </c>
      <c r="B21">
        <v>0</v>
      </c>
      <c r="C21">
        <v>1</v>
      </c>
    </row>
    <row r="22" spans="1:3">
      <c r="A22" t="s">
        <v>260</v>
      </c>
      <c r="B22">
        <v>0</v>
      </c>
      <c r="C22">
        <v>1</v>
      </c>
    </row>
    <row r="23" spans="1:3">
      <c r="A23" t="s">
        <v>261</v>
      </c>
      <c r="B23">
        <v>0</v>
      </c>
      <c r="C23">
        <v>1</v>
      </c>
    </row>
    <row r="24" spans="1:3">
      <c r="A24" t="s">
        <v>262</v>
      </c>
      <c r="B24">
        <v>0</v>
      </c>
      <c r="C24">
        <v>1</v>
      </c>
    </row>
    <row r="25" spans="1:3">
      <c r="A25" s="5" t="s">
        <v>162</v>
      </c>
      <c r="B25" s="5">
        <v>-1</v>
      </c>
    </row>
    <row r="26" spans="1:3">
      <c r="A26" s="5" t="s">
        <v>161</v>
      </c>
      <c r="B26" s="5">
        <v>-1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具名範圍</vt:lpstr>
      </vt:variant>
      <vt:variant>
        <vt:i4>1</vt:i4>
      </vt:variant>
    </vt:vector>
  </HeadingPairs>
  <TitlesOfParts>
    <vt:vector size="11" baseType="lpstr">
      <vt:lpstr>Summary</vt:lpstr>
      <vt:lpstr>Symbol</vt:lpstr>
      <vt:lpstr>Payline</vt:lpstr>
      <vt:lpstr>BG_Reel</vt:lpstr>
      <vt:lpstr>BG_Payout</vt:lpstr>
      <vt:lpstr>FG_Reel</vt:lpstr>
      <vt:lpstr>FG_Rule</vt:lpstr>
      <vt:lpstr>Max Payout</vt:lpstr>
      <vt:lpstr>Output</vt:lpstr>
      <vt:lpstr>CSV</vt:lpstr>
      <vt:lpstr>Summary!Print_Area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admin3</dc:creator>
  <cp:lastModifiedBy>admin3</cp:lastModifiedBy>
  <dcterms:created xsi:type="dcterms:W3CDTF">2024-09-13T08:32:25Z</dcterms:created>
  <dcterms:modified xsi:type="dcterms:W3CDTF">2025-03-04T09:07:52Z</dcterms:modified>
</cp:coreProperties>
</file>