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ASUS\Desktop\Tin B New\Tin B New\1 Tin B Cơ Bản\Buổi 7\"/>
    </mc:Choice>
  </mc:AlternateContent>
  <xr:revisionPtr revIDLastSave="0" documentId="13_ncr:1_{68330010-4172-444D-BA3D-3CCBC0A41072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Lệnh table" sheetId="1" r:id="rId1"/>
    <sheet name="CT Mảng" sheetId="4" r:id="rId2"/>
    <sheet name="Index" sheetId="5" r:id="rId3"/>
    <sheet name="Subtotal" sheetId="6" r:id="rId4"/>
    <sheet name="Advanced Filter" sheetId="7" r:id="rId5"/>
    <sheet name="Tô màu" sheetId="8" r:id="rId6"/>
    <sheet name="Validation" sheetId="9" r:id="rId7"/>
    <sheet name="Pivot Table" sheetId="10" r:id="rId8"/>
    <sheet name="5 Dạng" sheetId="11" r:id="rId9"/>
    <sheet name="Consolidate" sheetId="12" r:id="rId10"/>
  </sheets>
  <externalReferences>
    <externalReference r:id="rId11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J11" i="6" l="1"/>
  <c r="F11" i="6"/>
  <c r="J9" i="6"/>
  <c r="F9" i="6"/>
  <c r="J6" i="6"/>
  <c r="J12" i="6" s="1"/>
  <c r="F6" i="6"/>
  <c r="F12" i="6" s="1"/>
  <c r="H4" i="5" a="1"/>
  <c r="H4" i="5" s="1"/>
  <c r="H5" i="5" a="1"/>
  <c r="H5" i="5" s="1"/>
  <c r="H6" i="5" a="1"/>
  <c r="H6" i="5" s="1"/>
  <c r="H7" i="5" a="1"/>
  <c r="H7" i="5" s="1"/>
  <c r="H8" i="5" a="1"/>
  <c r="H8" i="5" s="1"/>
  <c r="H3" i="5" a="1"/>
  <c r="H3" i="5" s="1"/>
  <c r="J15" i="1" a="1"/>
  <c r="J15" i="1" s="1"/>
  <c r="B15" i="1" a="1"/>
  <c r="B15" i="1" s="1"/>
  <c r="O12" i="12"/>
  <c r="L12" i="12"/>
  <c r="O11" i="12"/>
  <c r="L11" i="12"/>
  <c r="O10" i="12"/>
  <c r="L10" i="12"/>
  <c r="G10" i="12"/>
  <c r="D10" i="12"/>
  <c r="O9" i="12"/>
  <c r="L9" i="12"/>
  <c r="G9" i="12"/>
  <c r="D9" i="12"/>
  <c r="O8" i="12"/>
  <c r="L8" i="12"/>
  <c r="G8" i="12"/>
  <c r="D8" i="12"/>
  <c r="O7" i="12"/>
  <c r="L7" i="12"/>
  <c r="G7" i="12"/>
  <c r="D7" i="12"/>
  <c r="O6" i="12"/>
  <c r="L6" i="12"/>
  <c r="G6" i="12"/>
  <c r="D6" i="12"/>
  <c r="O5" i="12"/>
  <c r="L5" i="12"/>
  <c r="G5" i="12"/>
  <c r="D5" i="12"/>
  <c r="O4" i="12"/>
  <c r="L4" i="12"/>
  <c r="G4" i="12"/>
  <c r="D4" i="12"/>
  <c r="D7" i="9" l="1"/>
  <c r="D6" i="9"/>
  <c r="D5" i="9"/>
  <c r="D4" i="9"/>
  <c r="D3" i="9"/>
  <c r="D7" i="8"/>
  <c r="D6" i="8"/>
  <c r="D5" i="8"/>
  <c r="D4" i="8"/>
  <c r="D3" i="8"/>
  <c r="F21" i="4" l="1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</calcChain>
</file>

<file path=xl/sharedStrings.xml><?xml version="1.0" encoding="utf-8"?>
<sst xmlns="http://schemas.openxmlformats.org/spreadsheetml/2006/main" count="368" uniqueCount="92">
  <si>
    <t>Bảng 1: Bảng Kê</t>
  </si>
  <si>
    <t>Ngày</t>
  </si>
  <si>
    <t>Mã Ct</t>
  </si>
  <si>
    <t>Mã NV</t>
  </si>
  <si>
    <t>Họ tên</t>
  </si>
  <si>
    <t>Mặt hàng</t>
  </si>
  <si>
    <t>Số lượng bán</t>
  </si>
  <si>
    <t>Đơn giá</t>
  </si>
  <si>
    <t>Chiết khấu</t>
  </si>
  <si>
    <t>Giảm giá</t>
  </si>
  <si>
    <t>Thành tiền</t>
  </si>
  <si>
    <t>A001</t>
  </si>
  <si>
    <t>T2</t>
  </si>
  <si>
    <t>Trần Thị B</t>
  </si>
  <si>
    <t>X</t>
  </si>
  <si>
    <t>A003</t>
  </si>
  <si>
    <t>T1</t>
  </si>
  <si>
    <t>Nguyễn Văn A</t>
  </si>
  <si>
    <t>A006</t>
  </si>
  <si>
    <t>B002</t>
  </si>
  <si>
    <t>Y</t>
  </si>
  <si>
    <t>B007</t>
  </si>
  <si>
    <t>C004</t>
  </si>
  <si>
    <t>Z</t>
  </si>
  <si>
    <t>Tổng</t>
  </si>
  <si>
    <t>Sử dụng lệnh Table tạo bảng tổng hợp doanh thu  theo tháng như mẫu ở bảng sau:</t>
  </si>
  <si>
    <t>MẶT HÀNG</t>
  </si>
  <si>
    <t>Tháng</t>
  </si>
  <si>
    <t>Bảng 2: Mức chiết khẩu theo trị giá hàng mua</t>
  </si>
  <si>
    <t>Thiết lập công thức tính chiết khấu dựa vào mặt hàng,số lượng bán và dữ liệu ở bảng 2</t>
  </si>
  <si>
    <t>Số lượng</t>
  </si>
  <si>
    <t>STT</t>
  </si>
  <si>
    <t>MÃ SP</t>
  </si>
  <si>
    <t>NGÀY BÁN</t>
  </si>
  <si>
    <t>TÊN SẢN PHẨM</t>
  </si>
  <si>
    <t>ĐƠN GIÁ</t>
  </si>
  <si>
    <t>S.LƯỢNG</t>
  </si>
  <si>
    <t>VNA20</t>
  </si>
  <si>
    <t>Sữa bột Vinamilk</t>
  </si>
  <si>
    <t>BOT12</t>
  </si>
  <si>
    <t>Sữa bột Abott</t>
  </si>
  <si>
    <t>ENA30</t>
  </si>
  <si>
    <t>Sữa bột Enfa Grow</t>
  </si>
  <si>
    <t>DUX25</t>
  </si>
  <si>
    <t>Sữa bột cô giái Hà Lan</t>
  </si>
  <si>
    <t>Quý 3</t>
  </si>
  <si>
    <t>VNA50</t>
  </si>
  <si>
    <t>Sũa bột Vinamilk và Sữa bột Abott</t>
  </si>
  <si>
    <t>Sữa bột Abott và Sữa bột Enfa Grow</t>
  </si>
  <si>
    <t>VNA10</t>
  </si>
  <si>
    <t xml:space="preserve">Số lần </t>
  </si>
  <si>
    <t>BOT100</t>
  </si>
  <si>
    <t>Tổng số lượng</t>
  </si>
  <si>
    <t>BOT50</t>
  </si>
  <si>
    <t>ENA60</t>
  </si>
  <si>
    <t>DUX20</t>
  </si>
  <si>
    <t>VNA90</t>
  </si>
  <si>
    <t>VNA15</t>
  </si>
  <si>
    <t>BOT29</t>
  </si>
  <si>
    <t>ENA40</t>
  </si>
  <si>
    <t>DUX50</t>
  </si>
  <si>
    <t>ENA20</t>
  </si>
  <si>
    <t>ENA25</t>
  </si>
  <si>
    <t>TỔNG CỘNG</t>
  </si>
  <si>
    <t>Dùng lệnh Subtotal tính tổng thành tiền và tổng số lượng theo từng mặt hàng</t>
  </si>
  <si>
    <t>Yêu cầu:</t>
  </si>
  <si>
    <t>Số lượng bán vào phải là số nguyên và nằm trong khoảng 10-&gt;100. Xuất thông báo lỗi nếu có</t>
  </si>
  <si>
    <t>(Thông báo lỗi có tiêu đề là "LỖI", và nội dung ghi chú thông báo lỗi là "Nhập lại, chỉ cho phép là số nguyên từ 10 đến 100")</t>
  </si>
  <si>
    <t>Lợi nhuận</t>
  </si>
  <si>
    <t>Giá thành</t>
  </si>
  <si>
    <t>?</t>
  </si>
  <si>
    <t>CỬA HÀNG SỐ 1</t>
  </si>
  <si>
    <t>CỬA HÀNG SỐ 2</t>
  </si>
  <si>
    <t>CHỨNG TỪ BÁN HÀNG</t>
  </si>
  <si>
    <t>SỐ CT</t>
  </si>
  <si>
    <t>NGÀY</t>
  </si>
  <si>
    <t>SỐ LƯỢNG</t>
  </si>
  <si>
    <t>THÀNH TiỀN</t>
  </si>
  <si>
    <t>Dùng chức năng Consolidate tổng hợp số lượng bán theo quí</t>
  </si>
  <si>
    <t>Điền số vào ô trống theo mẫu ở bảng trên bằng CT Mảng</t>
  </si>
  <si>
    <t xml:space="preserve">Định dạng những mẫu tin có số lượng từ 5 đến 10  có nền màu xanh, chữ màu đỏ </t>
  </si>
  <si>
    <t xml:space="preserve"> Dùng lệnh PivotChart tổng hợp dữ liệu tổng số lượng của từng nhân viên theo từng mặt hàng, phân trang theo tháng 1</t>
  </si>
  <si>
    <t>Bảng 3: Số lần bán</t>
  </si>
  <si>
    <t>Số lượng sản phẩm theo quý</t>
  </si>
  <si>
    <t>Bảng 2: Báo cáo doanh thu</t>
  </si>
  <si>
    <t>Dùng chức năng Advanced Filter lọc ra những mẫu tin của mặt hàng "X" từ ngày 15/1/2001 đến ngày 28/2/2001</t>
  </si>
  <si>
    <t>x</t>
  </si>
  <si>
    <t>y</t>
  </si>
  <si>
    <t>Z Total</t>
  </si>
  <si>
    <t>Y Total</t>
  </si>
  <si>
    <t>X 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</si>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</sst>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/yyyy"/>
    <numFmt numFmtId="165" formatCode="_(* #,##0_);_(* \(#,##0\);_(* &quot;-&quot;??_);_(@_)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0"/>
      <name val="Times New Roman"/>
      <family val="1"/>
    </font>
    <font>
      <sz val="10"/>
      <name val="Arial"/>
      <family val="2"/>
    </font>
    <font>
      <sz val="1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0"/>
      <color rgb="FFFF0000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70C0"/>
      </left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70C0"/>
      </left>
      <right/>
      <top style="thin">
        <color rgb="FF0070C0"/>
      </top>
      <bottom style="thin">
        <color rgb="FF0070C0"/>
      </bottom>
      <diagonal/>
    </border>
    <border>
      <left/>
      <right/>
      <top style="thin">
        <color rgb="FF0070C0"/>
      </top>
      <bottom style="thin">
        <color rgb="FF0070C0"/>
      </bottom>
      <diagonal/>
    </border>
    <border>
      <left/>
      <right style="thin">
        <color rgb="FF0070C0"/>
      </right>
      <top style="thin">
        <color rgb="FF0070C0"/>
      </top>
      <bottom style="thin">
        <color rgb="FF0070C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rgb="FF0070C0"/>
      </bottom>
      <diagonal/>
    </border>
    <border>
      <left/>
      <right/>
      <top/>
      <bottom style="thin">
        <color rgb="FF0070C0"/>
      </bottom>
      <diagonal/>
    </border>
    <border>
      <left/>
      <right/>
      <top/>
      <bottom style="thin">
        <color rgb="FF00B0F0"/>
      </bottom>
      <diagonal/>
    </border>
    <border>
      <left style="thin">
        <color rgb="FF0070C0"/>
      </left>
      <right style="thin">
        <color rgb="FF0070C0"/>
      </right>
      <top/>
      <bottom/>
      <diagonal/>
    </border>
    <border>
      <left/>
      <right style="thin">
        <color rgb="FF0070C0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8" fillId="0" borderId="0"/>
    <xf numFmtId="43" fontId="8" fillId="0" borderId="0" applyFont="0" applyFill="0" applyBorder="0" applyAlignment="0" applyProtection="0"/>
    <xf numFmtId="0" fontId="8" fillId="0" borderId="0"/>
  </cellStyleXfs>
  <cellXfs count="78">
    <xf numFmtId="0" fontId="0" fillId="0" borderId="0" xfId="0"/>
    <xf numFmtId="0" fontId="4" fillId="2" borderId="1" xfId="0" applyFont="1" applyFill="1" applyBorder="1" applyAlignment="1">
      <alignment horizontal="center"/>
    </xf>
    <xf numFmtId="14" fontId="5" fillId="0" borderId="1" xfId="0" applyNumberFormat="1" applyFont="1" applyBorder="1"/>
    <xf numFmtId="0" fontId="5" fillId="0" borderId="1" xfId="0" applyFont="1" applyBorder="1"/>
    <xf numFmtId="9" fontId="5" fillId="0" borderId="1" xfId="1" applyFont="1" applyBorder="1"/>
    <xf numFmtId="9" fontId="5" fillId="0" borderId="1" xfId="1" applyNumberFormat="1" applyFont="1" applyBorder="1"/>
    <xf numFmtId="0" fontId="5" fillId="0" borderId="1" xfId="1" applyNumberFormat="1" applyFont="1" applyBorder="1"/>
    <xf numFmtId="0" fontId="0" fillId="0" borderId="1" xfId="0" applyBorder="1"/>
    <xf numFmtId="0" fontId="5" fillId="0" borderId="1" xfId="0" applyFont="1" applyFill="1" applyBorder="1"/>
    <xf numFmtId="0" fontId="4" fillId="2" borderId="2" xfId="0" applyFont="1" applyFill="1" applyBorder="1" applyAlignment="1">
      <alignment horizontal="center"/>
    </xf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14" fontId="5" fillId="0" borderId="2" xfId="0" applyNumberFormat="1" applyFont="1" applyBorder="1"/>
    <xf numFmtId="9" fontId="5" fillId="0" borderId="2" xfId="1" applyFont="1" applyBorder="1"/>
    <xf numFmtId="9" fontId="5" fillId="0" borderId="2" xfId="1" applyNumberFormat="1" applyFont="1" applyBorder="1"/>
    <xf numFmtId="0" fontId="5" fillId="0" borderId="2" xfId="1" applyNumberFormat="1" applyFont="1" applyBorder="1"/>
    <xf numFmtId="0" fontId="5" fillId="0" borderId="2" xfId="0" applyFont="1" applyFill="1" applyBorder="1"/>
    <xf numFmtId="0" fontId="6" fillId="2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/>
    </xf>
    <xf numFmtId="9" fontId="5" fillId="0" borderId="2" xfId="0" applyNumberFormat="1" applyFont="1" applyBorder="1"/>
    <xf numFmtId="0" fontId="5" fillId="0" borderId="0" xfId="0" applyFont="1"/>
    <xf numFmtId="0" fontId="9" fillId="0" borderId="0" xfId="0" applyFont="1"/>
    <xf numFmtId="0" fontId="10" fillId="3" borderId="6" xfId="2" applyFont="1" applyFill="1" applyBorder="1" applyAlignment="1">
      <alignment horizontal="center" vertical="center"/>
    </xf>
    <xf numFmtId="0" fontId="10" fillId="3" borderId="6" xfId="2" applyFont="1" applyFill="1" applyBorder="1" applyAlignment="1">
      <alignment horizontal="center" vertical="center" wrapText="1"/>
    </xf>
    <xf numFmtId="0" fontId="10" fillId="3" borderId="6" xfId="2" applyFont="1" applyFill="1" applyBorder="1" applyAlignment="1">
      <alignment vertical="center"/>
    </xf>
    <xf numFmtId="0" fontId="11" fillId="0" borderId="6" xfId="2" applyFont="1" applyBorder="1" applyAlignment="1">
      <alignment horizontal="center"/>
    </xf>
    <xf numFmtId="0" fontId="11" fillId="0" borderId="6" xfId="2" applyFont="1" applyBorder="1" applyAlignment="1">
      <alignment horizontal="left" vertical="center"/>
    </xf>
    <xf numFmtId="164" fontId="11" fillId="0" borderId="6" xfId="2" applyNumberFormat="1" applyFont="1" applyBorder="1" applyAlignment="1">
      <alignment horizontal="center"/>
    </xf>
    <xf numFmtId="0" fontId="11" fillId="0" borderId="6" xfId="2" applyFont="1" applyBorder="1"/>
    <xf numFmtId="165" fontId="11" fillId="0" borderId="6" xfId="3" applyNumberFormat="1" applyFont="1" applyBorder="1"/>
    <xf numFmtId="0" fontId="12" fillId="4" borderId="1" xfId="0" applyFont="1" applyFill="1" applyBorder="1"/>
    <xf numFmtId="0" fontId="13" fillId="0" borderId="0" xfId="0" applyFont="1" applyFill="1" applyBorder="1"/>
    <xf numFmtId="0" fontId="14" fillId="0" borderId="0" xfId="0" applyFont="1"/>
    <xf numFmtId="0" fontId="15" fillId="0" borderId="0" xfId="0" applyFont="1"/>
    <xf numFmtId="0" fontId="15" fillId="0" borderId="0" xfId="0" applyFont="1" applyBorder="1" applyAlignment="1">
      <alignment horizontal="center"/>
    </xf>
    <xf numFmtId="0" fontId="0" fillId="0" borderId="0" xfId="0" applyBorder="1"/>
    <xf numFmtId="0" fontId="2" fillId="6" borderId="1" xfId="0" applyFont="1" applyFill="1" applyBorder="1"/>
    <xf numFmtId="0" fontId="0" fillId="0" borderId="1" xfId="0" applyBorder="1" applyAlignment="1">
      <alignment horizontal="right"/>
    </xf>
    <xf numFmtId="0" fontId="16" fillId="7" borderId="7" xfId="0" applyFont="1" applyFill="1" applyBorder="1" applyAlignment="1">
      <alignment horizontal="center"/>
    </xf>
    <xf numFmtId="0" fontId="0" fillId="0" borderId="7" xfId="0" applyBorder="1"/>
    <xf numFmtId="14" fontId="0" fillId="0" borderId="7" xfId="0" applyNumberFormat="1" applyBorder="1"/>
    <xf numFmtId="0" fontId="0" fillId="8" borderId="0" xfId="0" applyFill="1"/>
    <xf numFmtId="0" fontId="15" fillId="0" borderId="0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0" xfId="0" applyFont="1" applyAlignment="1"/>
    <xf numFmtId="0" fontId="3" fillId="0" borderId="0" xfId="0" applyFont="1" applyBorder="1" applyAlignment="1">
      <alignment horizontal="center"/>
    </xf>
    <xf numFmtId="0" fontId="5" fillId="0" borderId="0" xfId="0" applyFont="1" applyFill="1" applyBorder="1"/>
    <xf numFmtId="0" fontId="0" fillId="0" borderId="0" xfId="0" applyAlignment="1"/>
    <xf numFmtId="14" fontId="5" fillId="0" borderId="1" xfId="0" applyNumberFormat="1" applyFont="1" applyBorder="1" applyAlignment="1">
      <alignment horizontal="center"/>
    </xf>
    <xf numFmtId="9" fontId="5" fillId="0" borderId="1" xfId="1" applyFont="1" applyBorder="1" applyAlignment="1">
      <alignment horizontal="center"/>
    </xf>
    <xf numFmtId="0" fontId="5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1" fontId="5" fillId="0" borderId="2" xfId="0" applyNumberFormat="1" applyFont="1" applyFill="1" applyBorder="1" applyAlignment="1">
      <alignment horizontal="center"/>
    </xf>
    <xf numFmtId="0" fontId="5" fillId="0" borderId="13" xfId="0" applyFont="1" applyFill="1" applyBorder="1" applyAlignment="1">
      <alignment horizontal="center"/>
    </xf>
    <xf numFmtId="1" fontId="5" fillId="0" borderId="14" xfId="0" applyNumberFormat="1" applyFont="1" applyFill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0" fillId="5" borderId="6" xfId="2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12" fillId="4" borderId="1" xfId="0" applyFont="1" applyFill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16" fillId="7" borderId="7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3" fillId="0" borderId="1" xfId="0" applyFont="1" applyFill="1" applyBorder="1"/>
    <xf numFmtId="0" fontId="3" fillId="0" borderId="1" xfId="0" applyFont="1" applyBorder="1"/>
  </cellXfs>
  <cellStyles count="5">
    <cellStyle name="Comma 3" xfId="3" xr:uid="{00000000-0005-0000-0000-000000000000}"/>
    <cellStyle name="Normal" xfId="0" builtinId="0"/>
    <cellStyle name="Normal 2" xfId="4" xr:uid="{00000000-0005-0000-0000-000002000000}"/>
    <cellStyle name="Normal 3" xfId="2" xr:uid="{00000000-0005-0000-0000-000003000000}"/>
    <cellStyle name="Percent" xfId="1" builtinId="5"/>
  </cellStyles>
  <dxfs count="2">
    <dxf>
      <font>
        <color rgb="FFFF0000"/>
      </font>
      <fill>
        <patternFill>
          <bgColor rgb="FF00B050"/>
        </patternFill>
      </fill>
    </dxf>
    <dxf>
      <font>
        <color rgb="FFFF000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24764</xdr:colOff>
      <xdr:row>5</xdr:row>
      <xdr:rowOff>32386</xdr:rowOff>
    </xdr:from>
    <xdr:to>
      <xdr:col>13</xdr:col>
      <xdr:colOff>327659</xdr:colOff>
      <xdr:row>10</xdr:row>
      <xdr:rowOff>51436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634364" y="763906"/>
          <a:ext cx="7618095" cy="93345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a) Khảo sát giá thành (X) và lợi nhuận (Y) của một mặt hàng như bảng trên. Đánh giá mức độ phụ thuộc giữa X và Y ở</a:t>
          </a:r>
          <a:r>
            <a:rPr lang="en-US" sz="1200" baseline="0">
              <a:solidFill>
                <a:schemeClr val="dk1"/>
              </a:solidFill>
              <a:latin typeface="+mn-lt"/>
              <a:ea typeface="+mn-ea"/>
              <a:cs typeface="+mn-cs"/>
            </a:rPr>
            <a:t> 9 tháng đầu năm</a:t>
          </a: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.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>
              <a:solidFill>
                <a:schemeClr val="dk1"/>
              </a:solidFill>
              <a:latin typeface="+mn-lt"/>
              <a:ea typeface="+mn-ea"/>
              <a:cs typeface="+mn-cs"/>
            </a:rPr>
            <a:t>b) 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Hãy sử dụng phương pháp trung bình động để dự báo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lợi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nhuận và giá thành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ở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tháng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thứ 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</a:t>
          </a:r>
          <a:r>
            <a:rPr lang="vi-V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dựa vào 3 kỳ liền trước</a:t>
          </a:r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r>
            <a:rPr lang="vi-VN" sz="1200"/>
            <a:t> </a:t>
          </a:r>
          <a:endParaRPr lang="en-US" sz="12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crosoft%20Office\Excel\Excel%20Nang%20cao%201\BAI_1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ke"/>
      <sheetName val="dongia"/>
      <sheetName val="thunhapnv"/>
      <sheetName val="doanhthu"/>
    </sheetNames>
    <sheetDataSet>
      <sheetData sheetId="0" refreshError="1"/>
      <sheetData sheetId="1" refreshError="1"/>
      <sheetData sheetId="2" refreshError="1">
        <row r="4">
          <cell r="B4" t="str">
            <v>T1</v>
          </cell>
          <cell r="C4" t="str">
            <v>Nguyễn Văn A</v>
          </cell>
        </row>
        <row r="5">
          <cell r="B5" t="str">
            <v>T2</v>
          </cell>
          <cell r="C5" t="str">
            <v>Trần Thị B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workbookViewId="0">
      <selection activeCell="N19" sqref="N19"/>
    </sheetView>
  </sheetViews>
  <sheetFormatPr defaultRowHeight="15" x14ac:dyDescent="0.25"/>
  <cols>
    <col min="2" max="2" width="10.5703125" customWidth="1"/>
    <col min="4" max="4" width="14" bestFit="1" customWidth="1"/>
    <col min="10" max="10" width="11.140625" bestFit="1" customWidth="1"/>
  </cols>
  <sheetData>
    <row r="1" spans="1:14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</row>
    <row r="2" spans="1: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4" x14ac:dyDescent="0.25">
      <c r="A3" s="2">
        <v>36892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</v>
      </c>
      <c r="G3" s="3">
        <v>100</v>
      </c>
      <c r="H3" s="4">
        <v>0.02</v>
      </c>
      <c r="I3" s="5">
        <v>0</v>
      </c>
      <c r="J3" s="6">
        <v>98</v>
      </c>
    </row>
    <row r="4" spans="1:14" x14ac:dyDescent="0.25">
      <c r="A4" s="2">
        <v>36913</v>
      </c>
      <c r="B4" s="3" t="s">
        <v>15</v>
      </c>
      <c r="C4" s="3" t="s">
        <v>16</v>
      </c>
      <c r="D4" s="3" t="s">
        <v>17</v>
      </c>
      <c r="E4" s="3" t="s">
        <v>14</v>
      </c>
      <c r="F4" s="3">
        <v>2</v>
      </c>
      <c r="G4" s="3">
        <v>100</v>
      </c>
      <c r="H4" s="4">
        <v>0.02</v>
      </c>
      <c r="I4" s="5">
        <v>0</v>
      </c>
      <c r="J4" s="6">
        <v>196</v>
      </c>
    </row>
    <row r="5" spans="1:14" x14ac:dyDescent="0.25">
      <c r="A5" s="2">
        <v>36948</v>
      </c>
      <c r="B5" s="3" t="s">
        <v>18</v>
      </c>
      <c r="C5" s="3" t="s">
        <v>12</v>
      </c>
      <c r="D5" s="3" t="s">
        <v>13</v>
      </c>
      <c r="E5" s="3" t="s">
        <v>14</v>
      </c>
      <c r="F5" s="7">
        <v>5</v>
      </c>
      <c r="G5" s="3">
        <v>100</v>
      </c>
      <c r="H5" s="4">
        <v>0.02</v>
      </c>
      <c r="I5" s="5">
        <v>7.0000000000000007E-2</v>
      </c>
      <c r="J5" s="6">
        <v>455</v>
      </c>
    </row>
    <row r="6" spans="1:14" x14ac:dyDescent="0.25">
      <c r="A6" s="2">
        <v>36911</v>
      </c>
      <c r="B6" s="3" t="s">
        <v>19</v>
      </c>
      <c r="C6" s="3" t="s">
        <v>12</v>
      </c>
      <c r="D6" s="3" t="s">
        <v>13</v>
      </c>
      <c r="E6" s="3" t="s">
        <v>20</v>
      </c>
      <c r="F6" s="7">
        <v>7</v>
      </c>
      <c r="G6" s="3">
        <v>250</v>
      </c>
      <c r="H6" s="4">
        <v>0.05</v>
      </c>
      <c r="I6" s="5">
        <v>7.0000000000000007E-2</v>
      </c>
      <c r="J6" s="6">
        <v>1540</v>
      </c>
    </row>
    <row r="7" spans="1:14" x14ac:dyDescent="0.25">
      <c r="A7" s="2">
        <v>36964</v>
      </c>
      <c r="B7" s="3" t="s">
        <v>21</v>
      </c>
      <c r="C7" s="3" t="s">
        <v>16</v>
      </c>
      <c r="D7" s="3" t="s">
        <v>17</v>
      </c>
      <c r="E7" s="3" t="s">
        <v>20</v>
      </c>
      <c r="F7" s="3">
        <v>12</v>
      </c>
      <c r="G7" s="3">
        <v>250</v>
      </c>
      <c r="H7" s="4">
        <v>7.0000000000000007E-2</v>
      </c>
      <c r="I7" s="5">
        <v>0.05</v>
      </c>
      <c r="J7" s="6">
        <v>2640</v>
      </c>
    </row>
    <row r="8" spans="1:14" x14ac:dyDescent="0.25">
      <c r="A8" s="2">
        <v>36965</v>
      </c>
      <c r="B8" s="8" t="s">
        <v>22</v>
      </c>
      <c r="C8" s="8" t="s">
        <v>16</v>
      </c>
      <c r="D8" s="3" t="s">
        <v>13</v>
      </c>
      <c r="E8" s="8" t="s">
        <v>23</v>
      </c>
      <c r="F8" s="3">
        <v>11</v>
      </c>
      <c r="G8" s="8">
        <v>200</v>
      </c>
      <c r="H8" s="4">
        <v>0.06</v>
      </c>
      <c r="I8" s="5">
        <v>0.05</v>
      </c>
      <c r="J8" s="6">
        <v>1958</v>
      </c>
    </row>
    <row r="9" spans="1:14" x14ac:dyDescent="0.25">
      <c r="A9" s="60" t="s">
        <v>24</v>
      </c>
      <c r="B9" s="60"/>
      <c r="C9" s="60"/>
      <c r="D9" s="60"/>
      <c r="E9" s="60"/>
      <c r="F9" s="60"/>
      <c r="G9" s="60"/>
      <c r="H9" s="60"/>
      <c r="I9" s="8"/>
      <c r="J9" s="8">
        <v>6887</v>
      </c>
    </row>
    <row r="11" spans="1:14" x14ac:dyDescent="0.25">
      <c r="A11" t="s">
        <v>25</v>
      </c>
    </row>
    <row r="13" spans="1:14" x14ac:dyDescent="0.25">
      <c r="B13" s="61" t="s">
        <v>84</v>
      </c>
      <c r="C13" s="61"/>
      <c r="D13" s="61"/>
      <c r="E13" s="61"/>
      <c r="J13" s="61" t="s">
        <v>82</v>
      </c>
      <c r="K13" s="61"/>
      <c r="L13" s="61"/>
      <c r="M13" s="61"/>
    </row>
    <row r="14" spans="1:14" x14ac:dyDescent="0.25">
      <c r="B14" s="9" t="s">
        <v>26</v>
      </c>
      <c r="C14" s="59" t="s">
        <v>27</v>
      </c>
      <c r="D14" s="59"/>
      <c r="E14" s="59"/>
      <c r="J14" s="9" t="s">
        <v>26</v>
      </c>
      <c r="K14" s="59" t="s">
        <v>27</v>
      </c>
      <c r="L14" s="59"/>
      <c r="M14" s="59"/>
    </row>
    <row r="15" spans="1:14" x14ac:dyDescent="0.25">
      <c r="B15" s="10">
        <f t="array" ref="B15">SUM($J$3:$J$8*($E$3:$E$8=$B19)*(MONTH($A$3:$A$8)*1=F$15))</f>
        <v>0</v>
      </c>
      <c r="C15" s="54">
        <v>1</v>
      </c>
      <c r="D15" s="54">
        <v>2</v>
      </c>
      <c r="E15" s="54">
        <v>3</v>
      </c>
      <c r="F15" t="s">
        <v>86</v>
      </c>
      <c r="J15" s="10">
        <f t="array" ref="J15">SUM(1*($E$3:$E$8=$N$15)*(MONTH($A$3:$A$8)*1=J$19))</f>
        <v>0</v>
      </c>
      <c r="K15" s="54" t="s">
        <v>14</v>
      </c>
      <c r="L15" s="54" t="s">
        <v>20</v>
      </c>
      <c r="M15" s="54" t="s">
        <v>23</v>
      </c>
      <c r="N15" s="56" t="s">
        <v>86</v>
      </c>
    </row>
    <row r="16" spans="1:14" x14ac:dyDescent="0.25">
      <c r="B16" s="11" t="s">
        <v>14</v>
      </c>
      <c r="C16" s="10">
        <f t="dataTable" ref="C16:E18" dt2D="1" dtr="1" r1="F15" r2="B19"/>
        <v>294</v>
      </c>
      <c r="D16" s="10">
        <v>455</v>
      </c>
      <c r="E16" s="10">
        <v>0</v>
      </c>
      <c r="J16" s="11">
        <v>1</v>
      </c>
      <c r="K16" s="10">
        <f t="dataTable" ref="K16:M18" dt2D="1" dtr="1" r1="N15" r2="J19"/>
        <v>2</v>
      </c>
      <c r="L16" s="10">
        <v>1</v>
      </c>
      <c r="M16" s="10">
        <v>0</v>
      </c>
    </row>
    <row r="17" spans="2:13" x14ac:dyDescent="0.25">
      <c r="B17" s="11" t="s">
        <v>20</v>
      </c>
      <c r="C17" s="10">
        <v>1540</v>
      </c>
      <c r="D17" s="10">
        <v>0</v>
      </c>
      <c r="E17" s="10">
        <v>2640</v>
      </c>
      <c r="J17" s="11">
        <v>2</v>
      </c>
      <c r="K17" s="10">
        <v>1</v>
      </c>
      <c r="L17" s="10">
        <v>0</v>
      </c>
      <c r="M17" s="10">
        <v>0</v>
      </c>
    </row>
    <row r="18" spans="2:13" x14ac:dyDescent="0.25">
      <c r="B18" s="11" t="s">
        <v>23</v>
      </c>
      <c r="C18" s="10">
        <v>0</v>
      </c>
      <c r="D18" s="10">
        <v>0</v>
      </c>
      <c r="E18" s="10">
        <v>1958</v>
      </c>
      <c r="J18" s="11">
        <v>3</v>
      </c>
      <c r="K18" s="10">
        <v>0</v>
      </c>
      <c r="L18" s="10">
        <v>1</v>
      </c>
      <c r="M18" s="10">
        <v>1</v>
      </c>
    </row>
    <row r="19" spans="2:13" x14ac:dyDescent="0.25">
      <c r="B19" s="55" t="s">
        <v>87</v>
      </c>
      <c r="J19" t="s">
        <v>87</v>
      </c>
    </row>
  </sheetData>
  <mergeCells count="6">
    <mergeCell ref="A1:J1"/>
    <mergeCell ref="K14:M14"/>
    <mergeCell ref="A9:H9"/>
    <mergeCell ref="B13:E13"/>
    <mergeCell ref="C14:E14"/>
    <mergeCell ref="J13:M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M22"/>
  <sheetViews>
    <sheetView zoomScale="90" zoomScaleNormal="90" workbookViewId="0">
      <selection activeCell="J8" sqref="J8"/>
    </sheetView>
  </sheetViews>
  <sheetFormatPr defaultColWidth="9.140625" defaultRowHeight="15" x14ac:dyDescent="0.25"/>
  <cols>
    <col min="1" max="2" width="9.140625" style="21"/>
    <col min="3" max="3" width="12.85546875" style="21" bestFit="1" customWidth="1"/>
    <col min="4" max="4" width="24.85546875" style="21" bestFit="1" customWidth="1"/>
    <col min="5" max="5" width="11.140625" style="21" bestFit="1" customWidth="1"/>
    <col min="6" max="6" width="12.7109375" style="21" customWidth="1"/>
    <col min="7" max="8" width="9.140625" style="21"/>
    <col min="9" max="9" width="15.42578125" style="21" customWidth="1"/>
    <col min="10" max="10" width="27.85546875" style="21" bestFit="1" customWidth="1"/>
    <col min="11" max="11" width="29.28515625" style="21" bestFit="1" customWidth="1"/>
    <col min="12" max="14" width="9.140625" style="21"/>
    <col min="15" max="15" width="10.5703125" style="21" bestFit="1" customWidth="1"/>
    <col min="16" max="17" width="9.140625" style="21"/>
    <col min="18" max="18" width="11.28515625" style="21" bestFit="1" customWidth="1"/>
    <col min="19" max="16384" width="9.140625" style="21"/>
  </cols>
  <sheetData>
    <row r="2" spans="1:13" ht="15.75" x14ac:dyDescent="0.25">
      <c r="A2" s="23" t="s">
        <v>31</v>
      </c>
      <c r="B2" s="23" t="s">
        <v>32</v>
      </c>
      <c r="C2" s="23" t="s">
        <v>33</v>
      </c>
      <c r="D2" s="24" t="s">
        <v>34</v>
      </c>
      <c r="E2" s="25" t="s">
        <v>35</v>
      </c>
      <c r="F2" s="24" t="s">
        <v>36</v>
      </c>
      <c r="I2" s="63"/>
      <c r="J2" s="63"/>
      <c r="K2" s="63"/>
    </row>
    <row r="3" spans="1:13" ht="15.75" x14ac:dyDescent="0.25">
      <c r="A3" s="26">
        <v>1</v>
      </c>
      <c r="B3" s="27" t="s">
        <v>37</v>
      </c>
      <c r="C3" s="28">
        <v>40909</v>
      </c>
      <c r="D3" s="29" t="s">
        <v>38</v>
      </c>
      <c r="E3" s="30">
        <v>97000</v>
      </c>
      <c r="F3" s="29">
        <f>RIGHT(B3,LEN(B3)-3)*1</f>
        <v>20</v>
      </c>
      <c r="I3" s="45" t="s">
        <v>79</v>
      </c>
      <c r="J3" s="45"/>
      <c r="K3" s="45"/>
      <c r="L3" s="45"/>
      <c r="M3" s="45"/>
    </row>
    <row r="4" spans="1:13" ht="15.75" x14ac:dyDescent="0.25">
      <c r="A4" s="26">
        <v>2</v>
      </c>
      <c r="B4" s="27" t="s">
        <v>39</v>
      </c>
      <c r="C4" s="28">
        <v>40944</v>
      </c>
      <c r="D4" s="29" t="s">
        <v>40</v>
      </c>
      <c r="E4" s="30">
        <v>160000</v>
      </c>
      <c r="F4" s="29">
        <f t="shared" ref="F4:F21" si="0">RIGHT(B4,LEN(B4)-3)*1</f>
        <v>12</v>
      </c>
    </row>
    <row r="5" spans="1:13" ht="15.75" x14ac:dyDescent="0.25">
      <c r="A5" s="26">
        <v>3</v>
      </c>
      <c r="B5" s="27" t="s">
        <v>41</v>
      </c>
      <c r="C5" s="28">
        <v>40945</v>
      </c>
      <c r="D5" s="29" t="s">
        <v>42</v>
      </c>
      <c r="E5" s="30">
        <v>140000</v>
      </c>
      <c r="F5" s="29">
        <f t="shared" si="0"/>
        <v>30</v>
      </c>
      <c r="I5" s="64" t="s">
        <v>83</v>
      </c>
      <c r="J5" s="64"/>
      <c r="K5" s="64"/>
    </row>
    <row r="6" spans="1:13" ht="15.75" x14ac:dyDescent="0.25">
      <c r="A6" s="26">
        <v>4</v>
      </c>
      <c r="B6" s="27" t="s">
        <v>43</v>
      </c>
      <c r="C6" s="28">
        <v>40946</v>
      </c>
      <c r="D6" s="29" t="s">
        <v>44</v>
      </c>
      <c r="E6" s="30">
        <v>120000</v>
      </c>
      <c r="F6" s="29">
        <f t="shared" si="0"/>
        <v>25</v>
      </c>
      <c r="I6" s="3"/>
      <c r="J6" s="65" t="s">
        <v>45</v>
      </c>
      <c r="K6" s="65"/>
    </row>
    <row r="7" spans="1:13" ht="15.75" x14ac:dyDescent="0.25">
      <c r="A7" s="26">
        <v>5</v>
      </c>
      <c r="B7" s="27" t="s">
        <v>46</v>
      </c>
      <c r="C7" s="28">
        <v>40979</v>
      </c>
      <c r="D7" s="29" t="s">
        <v>38</v>
      </c>
      <c r="E7" s="30">
        <v>97000</v>
      </c>
      <c r="F7" s="29">
        <f t="shared" si="0"/>
        <v>50</v>
      </c>
      <c r="I7" s="3"/>
      <c r="J7" s="31" t="s">
        <v>47</v>
      </c>
      <c r="K7" s="31" t="s">
        <v>48</v>
      </c>
    </row>
    <row r="8" spans="1:13" ht="15.75" x14ac:dyDescent="0.25">
      <c r="A8" s="26">
        <v>6</v>
      </c>
      <c r="B8" s="27" t="s">
        <v>49</v>
      </c>
      <c r="C8" s="28">
        <v>41014</v>
      </c>
      <c r="D8" s="29" t="s">
        <v>38</v>
      </c>
      <c r="E8" s="30">
        <v>97000</v>
      </c>
      <c r="F8" s="29">
        <f t="shared" si="0"/>
        <v>10</v>
      </c>
      <c r="I8" s="3" t="s">
        <v>50</v>
      </c>
      <c r="J8" s="3"/>
      <c r="K8" s="3"/>
    </row>
    <row r="9" spans="1:13" ht="15.75" x14ac:dyDescent="0.25">
      <c r="A9" s="26">
        <v>7</v>
      </c>
      <c r="B9" s="27" t="s">
        <v>51</v>
      </c>
      <c r="C9" s="28">
        <v>41049</v>
      </c>
      <c r="D9" s="29" t="s">
        <v>40</v>
      </c>
      <c r="E9" s="30">
        <v>160000</v>
      </c>
      <c r="F9" s="29">
        <f t="shared" si="0"/>
        <v>100</v>
      </c>
      <c r="I9" s="3" t="s">
        <v>52</v>
      </c>
      <c r="J9" s="3"/>
      <c r="K9" s="3"/>
    </row>
    <row r="10" spans="1:13" ht="15.75" x14ac:dyDescent="0.25">
      <c r="A10" s="26">
        <v>8</v>
      </c>
      <c r="B10" s="27" t="s">
        <v>37</v>
      </c>
      <c r="C10" s="28">
        <v>41050</v>
      </c>
      <c r="D10" s="29" t="s">
        <v>38</v>
      </c>
      <c r="E10" s="30">
        <v>97000</v>
      </c>
      <c r="F10" s="29">
        <f t="shared" si="0"/>
        <v>20</v>
      </c>
    </row>
    <row r="11" spans="1:13" ht="15.75" x14ac:dyDescent="0.25">
      <c r="A11" s="26">
        <v>9</v>
      </c>
      <c r="B11" s="27" t="s">
        <v>53</v>
      </c>
      <c r="C11" s="28">
        <v>41084</v>
      </c>
      <c r="D11" s="29" t="s">
        <v>40</v>
      </c>
      <c r="E11" s="30">
        <v>160000</v>
      </c>
      <c r="F11" s="29">
        <f t="shared" si="0"/>
        <v>50</v>
      </c>
    </row>
    <row r="12" spans="1:13" ht="15.75" x14ac:dyDescent="0.25">
      <c r="A12" s="26">
        <v>10</v>
      </c>
      <c r="B12" s="27" t="s">
        <v>54</v>
      </c>
      <c r="C12" s="28">
        <v>41119</v>
      </c>
      <c r="D12" s="29" t="s">
        <v>42</v>
      </c>
      <c r="E12" s="30">
        <v>140000</v>
      </c>
      <c r="F12" s="29">
        <f t="shared" si="0"/>
        <v>60</v>
      </c>
    </row>
    <row r="13" spans="1:13" ht="15.75" x14ac:dyDescent="0.25">
      <c r="A13" s="26">
        <v>11</v>
      </c>
      <c r="B13" s="27" t="s">
        <v>55</v>
      </c>
      <c r="C13" s="28">
        <v>41122</v>
      </c>
      <c r="D13" s="29" t="s">
        <v>44</v>
      </c>
      <c r="E13" s="30">
        <v>120000</v>
      </c>
      <c r="F13" s="29">
        <f t="shared" si="0"/>
        <v>20</v>
      </c>
    </row>
    <row r="14" spans="1:13" ht="15.75" x14ac:dyDescent="0.25">
      <c r="A14" s="26">
        <v>12</v>
      </c>
      <c r="B14" s="27" t="s">
        <v>56</v>
      </c>
      <c r="C14" s="28">
        <v>41123</v>
      </c>
      <c r="D14" s="29" t="s">
        <v>38</v>
      </c>
      <c r="E14" s="30">
        <v>97000</v>
      </c>
      <c r="F14" s="29">
        <f t="shared" si="0"/>
        <v>90</v>
      </c>
    </row>
    <row r="15" spans="1:13" ht="15.75" x14ac:dyDescent="0.25">
      <c r="A15" s="26">
        <v>13</v>
      </c>
      <c r="B15" s="27" t="s">
        <v>57</v>
      </c>
      <c r="C15" s="28">
        <v>41124</v>
      </c>
      <c r="D15" s="29" t="s">
        <v>38</v>
      </c>
      <c r="E15" s="30">
        <v>97000</v>
      </c>
      <c r="F15" s="29">
        <f t="shared" si="0"/>
        <v>15</v>
      </c>
    </row>
    <row r="16" spans="1:13" ht="15.75" x14ac:dyDescent="0.25">
      <c r="A16" s="26">
        <v>14</v>
      </c>
      <c r="B16" s="27" t="s">
        <v>58</v>
      </c>
      <c r="C16" s="28">
        <v>41154</v>
      </c>
      <c r="D16" s="29" t="s">
        <v>40</v>
      </c>
      <c r="E16" s="30">
        <v>160000</v>
      </c>
      <c r="F16" s="29">
        <f t="shared" si="0"/>
        <v>29</v>
      </c>
      <c r="H16" s="22"/>
    </row>
    <row r="17" spans="1:6" ht="15.75" x14ac:dyDescent="0.25">
      <c r="A17" s="26">
        <v>15</v>
      </c>
      <c r="B17" s="27" t="s">
        <v>59</v>
      </c>
      <c r="C17" s="28">
        <v>41155</v>
      </c>
      <c r="D17" s="29" t="s">
        <v>42</v>
      </c>
      <c r="E17" s="30">
        <v>140000</v>
      </c>
      <c r="F17" s="29">
        <f t="shared" si="0"/>
        <v>40</v>
      </c>
    </row>
    <row r="18" spans="1:6" ht="15.75" x14ac:dyDescent="0.25">
      <c r="A18" s="26">
        <v>16</v>
      </c>
      <c r="B18" s="27" t="s">
        <v>60</v>
      </c>
      <c r="C18" s="28">
        <v>41154</v>
      </c>
      <c r="D18" s="29" t="s">
        <v>44</v>
      </c>
      <c r="E18" s="30">
        <v>120000</v>
      </c>
      <c r="F18" s="29">
        <f t="shared" si="0"/>
        <v>50</v>
      </c>
    </row>
    <row r="19" spans="1:6" ht="15.75" x14ac:dyDescent="0.25">
      <c r="A19" s="26">
        <v>17</v>
      </c>
      <c r="B19" s="27" t="s">
        <v>43</v>
      </c>
      <c r="C19" s="28">
        <v>41189</v>
      </c>
      <c r="D19" s="29" t="s">
        <v>44</v>
      </c>
      <c r="E19" s="30">
        <v>120000</v>
      </c>
      <c r="F19" s="29">
        <f t="shared" si="0"/>
        <v>25</v>
      </c>
    </row>
    <row r="20" spans="1:6" ht="15.75" x14ac:dyDescent="0.25">
      <c r="A20" s="26">
        <v>18</v>
      </c>
      <c r="B20" s="27" t="s">
        <v>61</v>
      </c>
      <c r="C20" s="28">
        <v>41224</v>
      </c>
      <c r="D20" s="29" t="s">
        <v>42</v>
      </c>
      <c r="E20" s="30">
        <v>140000</v>
      </c>
      <c r="F20" s="29">
        <f t="shared" si="0"/>
        <v>20</v>
      </c>
    </row>
    <row r="21" spans="1:6" ht="15.75" x14ac:dyDescent="0.25">
      <c r="A21" s="26">
        <v>19</v>
      </c>
      <c r="B21" s="27" t="s">
        <v>62</v>
      </c>
      <c r="C21" s="28">
        <v>41259</v>
      </c>
      <c r="D21" s="29" t="s">
        <v>42</v>
      </c>
      <c r="E21" s="30">
        <v>140000</v>
      </c>
      <c r="F21" s="29">
        <f t="shared" si="0"/>
        <v>25</v>
      </c>
    </row>
    <row r="22" spans="1:6" ht="15.75" x14ac:dyDescent="0.25">
      <c r="A22" s="62" t="s">
        <v>63</v>
      </c>
      <c r="B22" s="62"/>
      <c r="C22" s="62"/>
      <c r="D22" s="62"/>
      <c r="E22" s="62"/>
      <c r="F22" s="29"/>
    </row>
  </sheetData>
  <mergeCells count="4">
    <mergeCell ref="A22:E22"/>
    <mergeCell ref="I2:K2"/>
    <mergeCell ref="I5:K5"/>
    <mergeCell ref="J6:K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8"/>
  <sheetViews>
    <sheetView workbookViewId="0">
      <selection activeCell="J12" sqref="J12"/>
    </sheetView>
  </sheetViews>
  <sheetFormatPr defaultRowHeight="15" x14ac:dyDescent="0.25"/>
  <cols>
    <col min="4" max="4" width="14" bestFit="1" customWidth="1"/>
  </cols>
  <sheetData>
    <row r="1" spans="1:10" x14ac:dyDescent="0.25">
      <c r="A1" s="72" t="s">
        <v>0</v>
      </c>
      <c r="B1" s="73"/>
      <c r="C1" s="73"/>
      <c r="D1" s="73"/>
      <c r="E1" s="73"/>
      <c r="F1" s="73"/>
      <c r="G1" s="73"/>
      <c r="H1" s="73"/>
      <c r="I1" s="73"/>
      <c r="J1" s="73"/>
    </row>
    <row r="2" spans="1:10" x14ac:dyDescent="0.2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</row>
    <row r="3" spans="1:10" x14ac:dyDescent="0.25">
      <c r="A3" s="12">
        <v>36892</v>
      </c>
      <c r="B3" s="10" t="s">
        <v>11</v>
      </c>
      <c r="C3" s="10" t="s">
        <v>12</v>
      </c>
      <c r="D3" s="10" t="s">
        <v>13</v>
      </c>
      <c r="E3" s="10" t="s">
        <v>14</v>
      </c>
      <c r="F3" s="10">
        <v>1</v>
      </c>
      <c r="G3" s="10">
        <v>100</v>
      </c>
      <c r="H3" s="13">
        <f t="array" ref="H3">INDEX($B$16:$D$18,MATCH(F3,$A$16:$A$18,-1),MATCH(E3,$B$15:$D$15,0))</f>
        <v>0.05</v>
      </c>
      <c r="I3" s="14">
        <v>0</v>
      </c>
      <c r="J3" s="15">
        <v>98</v>
      </c>
    </row>
    <row r="4" spans="1:10" x14ac:dyDescent="0.25">
      <c r="A4" s="12">
        <v>36913</v>
      </c>
      <c r="B4" s="10" t="s">
        <v>15</v>
      </c>
      <c r="C4" s="10" t="s">
        <v>16</v>
      </c>
      <c r="D4" s="10" t="s">
        <v>17</v>
      </c>
      <c r="E4" s="10" t="s">
        <v>14</v>
      </c>
      <c r="F4" s="10">
        <v>2</v>
      </c>
      <c r="G4" s="10">
        <v>100</v>
      </c>
      <c r="H4" s="13">
        <f t="array" ref="H4">INDEX($B$16:$D$18,MATCH(F4,$A$16:$A$18,-1),MATCH(E4,$B$15:$D$15,0))</f>
        <v>0.03</v>
      </c>
      <c r="I4" s="14">
        <v>0</v>
      </c>
      <c r="J4" s="15">
        <v>196</v>
      </c>
    </row>
    <row r="5" spans="1:10" x14ac:dyDescent="0.25">
      <c r="A5" s="12">
        <v>36948</v>
      </c>
      <c r="B5" s="10" t="s">
        <v>18</v>
      </c>
      <c r="C5" s="10" t="s">
        <v>12</v>
      </c>
      <c r="D5" s="10" t="s">
        <v>13</v>
      </c>
      <c r="E5" s="10" t="s">
        <v>14</v>
      </c>
      <c r="F5" s="10">
        <v>5</v>
      </c>
      <c r="G5" s="10">
        <v>100</v>
      </c>
      <c r="H5" s="13">
        <f t="array" ref="H5">INDEX($B$16:$D$18,MATCH(F5,$A$16:$A$18,-1),MATCH(E5,$B$15:$D$15,0))</f>
        <v>0.03</v>
      </c>
      <c r="I5" s="14">
        <v>7.0000000000000007E-2</v>
      </c>
      <c r="J5" s="15">
        <v>455</v>
      </c>
    </row>
    <row r="6" spans="1:10" x14ac:dyDescent="0.25">
      <c r="A6" s="12">
        <v>36911</v>
      </c>
      <c r="B6" s="10" t="s">
        <v>19</v>
      </c>
      <c r="C6" s="10" t="s">
        <v>12</v>
      </c>
      <c r="D6" s="10" t="s">
        <v>13</v>
      </c>
      <c r="E6" s="10" t="s">
        <v>20</v>
      </c>
      <c r="F6" s="10">
        <v>7</v>
      </c>
      <c r="G6" s="10">
        <v>250</v>
      </c>
      <c r="H6" s="13">
        <f t="array" ref="H6">INDEX($B$16:$D$18,MATCH(F6,$A$16:$A$18,-1),MATCH(E6,$B$15:$D$15,0))</f>
        <v>7.0000000000000007E-2</v>
      </c>
      <c r="I6" s="14">
        <v>7.0000000000000007E-2</v>
      </c>
      <c r="J6" s="15">
        <v>1540</v>
      </c>
    </row>
    <row r="7" spans="1:10" x14ac:dyDescent="0.25">
      <c r="A7" s="12">
        <v>36964</v>
      </c>
      <c r="B7" s="10" t="s">
        <v>21</v>
      </c>
      <c r="C7" s="10" t="s">
        <v>16</v>
      </c>
      <c r="D7" s="10" t="s">
        <v>17</v>
      </c>
      <c r="E7" s="10" t="s">
        <v>20</v>
      </c>
      <c r="F7" s="10">
        <v>12</v>
      </c>
      <c r="G7" s="10">
        <v>250</v>
      </c>
      <c r="H7" s="13">
        <f t="array" ref="H7">INDEX($B$16:$D$18,MATCH(F7,$A$16:$A$18,-1),MATCH(E7,$B$15:$D$15,0))</f>
        <v>0.05</v>
      </c>
      <c r="I7" s="14">
        <v>0.05</v>
      </c>
      <c r="J7" s="15">
        <v>2640</v>
      </c>
    </row>
    <row r="8" spans="1:10" x14ac:dyDescent="0.25">
      <c r="A8" s="12">
        <v>36965</v>
      </c>
      <c r="B8" s="16" t="s">
        <v>22</v>
      </c>
      <c r="C8" s="16" t="s">
        <v>16</v>
      </c>
      <c r="D8" s="10" t="s">
        <v>13</v>
      </c>
      <c r="E8" s="16" t="s">
        <v>23</v>
      </c>
      <c r="F8" s="10">
        <v>11</v>
      </c>
      <c r="G8" s="16">
        <v>200</v>
      </c>
      <c r="H8" s="13">
        <f t="array" ref="H8">INDEX($B$16:$D$18,MATCH(F8,$A$16:$A$18,-1),MATCH(E8,$B$15:$D$15,0))</f>
        <v>0.03</v>
      </c>
      <c r="I8" s="14">
        <v>0.05</v>
      </c>
      <c r="J8" s="15">
        <v>1958</v>
      </c>
    </row>
    <row r="9" spans="1:10" x14ac:dyDescent="0.25">
      <c r="A9" s="61" t="s">
        <v>24</v>
      </c>
      <c r="B9" s="61"/>
      <c r="C9" s="61"/>
      <c r="D9" s="61"/>
      <c r="E9" s="61"/>
      <c r="F9" s="61"/>
      <c r="G9" s="61"/>
      <c r="H9" s="61"/>
      <c r="I9" s="16"/>
      <c r="J9" s="16">
        <v>6887</v>
      </c>
    </row>
    <row r="10" spans="1:10" x14ac:dyDescent="0.25">
      <c r="A10" s="46"/>
      <c r="B10" s="46"/>
      <c r="C10" s="46"/>
      <c r="D10" s="46"/>
      <c r="E10" s="46"/>
      <c r="F10" s="46"/>
      <c r="G10" s="46"/>
      <c r="H10" s="46"/>
      <c r="I10" s="47"/>
      <c r="J10" s="47"/>
    </row>
    <row r="11" spans="1:10" x14ac:dyDescent="0.25">
      <c r="A11" t="s">
        <v>29</v>
      </c>
      <c r="B11" s="46"/>
      <c r="C11" s="46"/>
      <c r="D11" s="46"/>
      <c r="E11" s="46"/>
      <c r="F11" s="46"/>
      <c r="G11" s="46"/>
      <c r="H11" s="46"/>
      <c r="I11" s="47"/>
      <c r="J11" s="47"/>
    </row>
    <row r="13" spans="1:10" x14ac:dyDescent="0.25">
      <c r="A13" s="66" t="s">
        <v>28</v>
      </c>
      <c r="B13" s="67"/>
      <c r="C13" s="67"/>
      <c r="D13" s="68"/>
    </row>
    <row r="14" spans="1:10" x14ac:dyDescent="0.25">
      <c r="A14" s="17" t="s">
        <v>30</v>
      </c>
      <c r="B14" s="69" t="s">
        <v>5</v>
      </c>
      <c r="C14" s="70"/>
      <c r="D14" s="71"/>
    </row>
    <row r="15" spans="1:10" x14ac:dyDescent="0.25">
      <c r="A15" s="18"/>
      <c r="B15" s="19" t="s">
        <v>14</v>
      </c>
      <c r="C15" s="19" t="s">
        <v>20</v>
      </c>
      <c r="D15" s="19" t="s">
        <v>23</v>
      </c>
    </row>
    <row r="16" spans="1:10" x14ac:dyDescent="0.25">
      <c r="A16" s="19">
        <v>15</v>
      </c>
      <c r="B16" s="20">
        <v>0.02</v>
      </c>
      <c r="C16" s="20">
        <v>0.05</v>
      </c>
      <c r="D16" s="20">
        <v>0.03</v>
      </c>
    </row>
    <row r="17" spans="1:4" x14ac:dyDescent="0.25">
      <c r="A17" s="19">
        <v>10</v>
      </c>
      <c r="B17" s="20">
        <v>0.03</v>
      </c>
      <c r="C17" s="20">
        <v>7.0000000000000007E-2</v>
      </c>
      <c r="D17" s="20">
        <v>0.06</v>
      </c>
    </row>
    <row r="18" spans="1:4" x14ac:dyDescent="0.25">
      <c r="A18" s="19">
        <v>1</v>
      </c>
      <c r="B18" s="20">
        <v>0.05</v>
      </c>
      <c r="C18" s="20">
        <v>0.08</v>
      </c>
      <c r="D18" s="20">
        <v>7.0000000000000007E-2</v>
      </c>
    </row>
  </sheetData>
  <mergeCells count="4">
    <mergeCell ref="A9:H9"/>
    <mergeCell ref="A13:D13"/>
    <mergeCell ref="B14:D14"/>
    <mergeCell ref="A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J16"/>
  <sheetViews>
    <sheetView workbookViewId="0">
      <selection activeCell="A2" sqref="A2:J12"/>
    </sheetView>
  </sheetViews>
  <sheetFormatPr defaultRowHeight="15" outlineLevelRow="2" x14ac:dyDescent="0.25"/>
  <cols>
    <col min="4" max="4" width="14" bestFit="1" customWidth="1"/>
    <col min="5" max="5" width="16.28515625" customWidth="1"/>
  </cols>
  <sheetData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outlineLevel="2" x14ac:dyDescent="0.25">
      <c r="A3" s="2">
        <v>36948</v>
      </c>
      <c r="B3" s="3" t="s">
        <v>18</v>
      </c>
      <c r="C3" s="3" t="s">
        <v>12</v>
      </c>
      <c r="D3" s="3" t="s">
        <v>13</v>
      </c>
      <c r="E3" s="3" t="s">
        <v>14</v>
      </c>
      <c r="F3" s="3">
        <v>5</v>
      </c>
      <c r="G3" s="3">
        <v>100</v>
      </c>
      <c r="H3" s="4">
        <v>0.02</v>
      </c>
      <c r="I3" s="5">
        <v>7.0000000000000007E-2</v>
      </c>
      <c r="J3" s="6">
        <v>455</v>
      </c>
    </row>
    <row r="4" spans="1:10" outlineLevel="2" x14ac:dyDescent="0.25">
      <c r="A4" s="2">
        <v>36913</v>
      </c>
      <c r="B4" s="3" t="s">
        <v>15</v>
      </c>
      <c r="C4" s="3" t="s">
        <v>16</v>
      </c>
      <c r="D4" s="3" t="s">
        <v>17</v>
      </c>
      <c r="E4" s="3" t="s">
        <v>14</v>
      </c>
      <c r="F4" s="3">
        <v>2</v>
      </c>
      <c r="G4" s="3">
        <v>100</v>
      </c>
      <c r="H4" s="4">
        <v>0.02</v>
      </c>
      <c r="I4" s="5">
        <v>0</v>
      </c>
      <c r="J4" s="6">
        <v>196</v>
      </c>
    </row>
    <row r="5" spans="1:10" outlineLevel="2" x14ac:dyDescent="0.25">
      <c r="A5" s="2">
        <v>36892</v>
      </c>
      <c r="B5" s="3" t="s">
        <v>11</v>
      </c>
      <c r="C5" s="3" t="s">
        <v>12</v>
      </c>
      <c r="D5" s="3" t="s">
        <v>13</v>
      </c>
      <c r="E5" s="3" t="s">
        <v>14</v>
      </c>
      <c r="F5" s="3">
        <v>1</v>
      </c>
      <c r="G5" s="3">
        <v>100</v>
      </c>
      <c r="H5" s="4">
        <v>0.02</v>
      </c>
      <c r="I5" s="5">
        <v>0</v>
      </c>
      <c r="J5" s="6">
        <v>98</v>
      </c>
    </row>
    <row r="6" spans="1:10" outlineLevel="1" x14ac:dyDescent="0.25">
      <c r="A6" s="2"/>
      <c r="B6" s="3"/>
      <c r="C6" s="3"/>
      <c r="D6" s="3"/>
      <c r="E6" s="77" t="s">
        <v>90</v>
      </c>
      <c r="F6" s="3">
        <f>SUBTOTAL(9,F3:F5)</f>
        <v>8</v>
      </c>
      <c r="G6" s="3"/>
      <c r="H6" s="4"/>
      <c r="I6" s="5"/>
      <c r="J6" s="6">
        <f>SUBTOTAL(9,J3:J5)</f>
        <v>749</v>
      </c>
    </row>
    <row r="7" spans="1:10" outlineLevel="2" x14ac:dyDescent="0.25">
      <c r="A7" s="2">
        <v>36964</v>
      </c>
      <c r="B7" s="3" t="s">
        <v>21</v>
      </c>
      <c r="C7" s="3" t="s">
        <v>16</v>
      </c>
      <c r="D7" s="3" t="s">
        <v>17</v>
      </c>
      <c r="E7" s="3" t="s">
        <v>20</v>
      </c>
      <c r="F7" s="3">
        <v>12</v>
      </c>
      <c r="G7" s="3">
        <v>250</v>
      </c>
      <c r="H7" s="4">
        <v>7.0000000000000007E-2</v>
      </c>
      <c r="I7" s="5">
        <v>0.05</v>
      </c>
      <c r="J7" s="6">
        <v>2640</v>
      </c>
    </row>
    <row r="8" spans="1:10" outlineLevel="2" x14ac:dyDescent="0.25">
      <c r="A8" s="2">
        <v>36911</v>
      </c>
      <c r="B8" s="3" t="s">
        <v>19</v>
      </c>
      <c r="C8" s="3" t="s">
        <v>12</v>
      </c>
      <c r="D8" s="3" t="s">
        <v>13</v>
      </c>
      <c r="E8" s="3" t="s">
        <v>20</v>
      </c>
      <c r="F8" s="3">
        <v>7</v>
      </c>
      <c r="G8" s="3">
        <v>250</v>
      </c>
      <c r="H8" s="4">
        <v>0.05</v>
      </c>
      <c r="I8" s="5">
        <v>7.0000000000000007E-2</v>
      </c>
      <c r="J8" s="6">
        <v>1540</v>
      </c>
    </row>
    <row r="9" spans="1:10" outlineLevel="1" x14ac:dyDescent="0.25">
      <c r="A9" s="2"/>
      <c r="B9" s="3"/>
      <c r="C9" s="3"/>
      <c r="D9" s="3"/>
      <c r="E9" s="77" t="s">
        <v>89</v>
      </c>
      <c r="F9" s="3">
        <f>SUBTOTAL(9,F7:F8)</f>
        <v>19</v>
      </c>
      <c r="G9" s="3"/>
      <c r="H9" s="4"/>
      <c r="I9" s="5"/>
      <c r="J9" s="6">
        <f>SUBTOTAL(9,J7:J8)</f>
        <v>4180</v>
      </c>
    </row>
    <row r="10" spans="1:10" outlineLevel="2" x14ac:dyDescent="0.25">
      <c r="A10" s="2">
        <v>36965</v>
      </c>
      <c r="B10" s="8" t="s">
        <v>22</v>
      </c>
      <c r="C10" s="8" t="s">
        <v>16</v>
      </c>
      <c r="D10" s="3" t="s">
        <v>13</v>
      </c>
      <c r="E10" s="8" t="s">
        <v>23</v>
      </c>
      <c r="F10" s="3">
        <v>11</v>
      </c>
      <c r="G10" s="8">
        <v>200</v>
      </c>
      <c r="H10" s="4">
        <v>0.06</v>
      </c>
      <c r="I10" s="5">
        <v>0.05</v>
      </c>
      <c r="J10" s="6">
        <v>1958</v>
      </c>
    </row>
    <row r="11" spans="1:10" outlineLevel="1" x14ac:dyDescent="0.25">
      <c r="A11" s="2"/>
      <c r="B11" s="8"/>
      <c r="C11" s="8"/>
      <c r="D11" s="3"/>
      <c r="E11" s="76" t="s">
        <v>88</v>
      </c>
      <c r="F11" s="3">
        <f>SUBTOTAL(9,F10:F10)</f>
        <v>11</v>
      </c>
      <c r="G11" s="8"/>
      <c r="H11" s="4"/>
      <c r="I11" s="5"/>
      <c r="J11" s="6">
        <f>SUBTOTAL(9,J10:J10)</f>
        <v>1958</v>
      </c>
    </row>
    <row r="12" spans="1:10" x14ac:dyDescent="0.25">
      <c r="A12" s="2"/>
      <c r="B12" s="8"/>
      <c r="C12" s="8"/>
      <c r="D12" s="3"/>
      <c r="E12" s="76" t="s">
        <v>91</v>
      </c>
      <c r="F12" s="3">
        <f>SUBTOTAL(9,F3:F10)</f>
        <v>38</v>
      </c>
      <c r="G12" s="8"/>
      <c r="H12" s="4"/>
      <c r="I12" s="5"/>
      <c r="J12" s="6">
        <f>SUBTOTAL(9,J3:J10)</f>
        <v>6887</v>
      </c>
    </row>
    <row r="13" spans="1:10" x14ac:dyDescent="0.25">
      <c r="A13" s="60" t="s">
        <v>24</v>
      </c>
      <c r="B13" s="60"/>
      <c r="C13" s="60"/>
      <c r="D13" s="60"/>
      <c r="E13" s="60"/>
      <c r="F13" s="60"/>
      <c r="G13" s="60"/>
      <c r="H13" s="60"/>
      <c r="I13" s="8"/>
      <c r="J13" s="8">
        <v>6887</v>
      </c>
    </row>
    <row r="14" spans="1:10" x14ac:dyDescent="0.25">
      <c r="A14" s="21"/>
      <c r="B14" s="21"/>
      <c r="C14" s="21"/>
      <c r="D14" s="21"/>
      <c r="E14" s="21"/>
      <c r="F14" s="21"/>
      <c r="G14" s="21"/>
      <c r="H14" s="21"/>
      <c r="I14" s="21"/>
      <c r="J14" s="21"/>
    </row>
    <row r="15" spans="1:10" x14ac:dyDescent="0.25">
      <c r="A15" s="21" t="s">
        <v>64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0" x14ac:dyDescent="0.25">
      <c r="B16" s="21"/>
      <c r="C16" s="21"/>
      <c r="D16" s="21"/>
      <c r="E16" s="21"/>
      <c r="F16" s="21"/>
      <c r="G16" s="21"/>
      <c r="H16" s="21"/>
      <c r="I16" s="21"/>
      <c r="J16" s="21"/>
    </row>
  </sheetData>
  <sortState xmlns:xlrd2="http://schemas.microsoft.com/office/spreadsheetml/2017/richdata2" ref="A3:J10">
    <sortCondition ref="E3:E10"/>
  </sortState>
  <mergeCells count="1">
    <mergeCell ref="A13:H13"/>
  </mergeCells>
  <pageMargins left="0.7" right="0.7" top="0.75" bottom="0.75" header="0.3" footer="0.3"/>
  <pageSetup orientation="portrait" r:id="rId1"/>
  <rowBreaks count="3" manualBreakCount="3">
    <brk id="6" max="16383" man="1"/>
    <brk id="9" max="16383" man="1"/>
    <brk id="12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11"/>
  <sheetViews>
    <sheetView tabSelected="1" workbookViewId="0">
      <selection activeCell="K13" sqref="K13"/>
    </sheetView>
  </sheetViews>
  <sheetFormatPr defaultRowHeight="15" x14ac:dyDescent="0.25"/>
  <cols>
    <col min="1" max="1" width="12.28515625" customWidth="1"/>
    <col min="2" max="2" width="5.7109375" bestFit="1" customWidth="1"/>
    <col min="4" max="4" width="14" bestFit="1" customWidth="1"/>
    <col min="5" max="5" width="8.28515625" bestFit="1" customWidth="1"/>
    <col min="6" max="6" width="11.28515625" bestFit="1" customWidth="1"/>
    <col min="7" max="7" width="7.140625" bestFit="1" customWidth="1"/>
    <col min="8" max="8" width="9.7109375" bestFit="1" customWidth="1"/>
    <col min="9" max="9" width="8" bestFit="1" customWidth="1"/>
    <col min="10" max="10" width="9.42578125" bestFit="1" customWidth="1"/>
  </cols>
  <sheetData>
    <row r="1" spans="1:1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1" x14ac:dyDescent="0.25">
      <c r="A3" s="2">
        <v>36892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</v>
      </c>
      <c r="G3" s="3">
        <v>100</v>
      </c>
      <c r="H3" s="4">
        <v>0.02</v>
      </c>
      <c r="I3" s="5">
        <v>0</v>
      </c>
      <c r="J3" s="6">
        <v>98</v>
      </c>
    </row>
    <row r="4" spans="1:11" x14ac:dyDescent="0.25">
      <c r="A4" s="2">
        <v>36913</v>
      </c>
      <c r="B4" s="3" t="s">
        <v>15</v>
      </c>
      <c r="C4" s="3" t="s">
        <v>16</v>
      </c>
      <c r="D4" s="3" t="s">
        <v>17</v>
      </c>
      <c r="E4" s="3" t="s">
        <v>14</v>
      </c>
      <c r="F4" s="3">
        <v>2</v>
      </c>
      <c r="G4" s="3">
        <v>100</v>
      </c>
      <c r="H4" s="4">
        <v>0.02</v>
      </c>
      <c r="I4" s="5">
        <v>0</v>
      </c>
      <c r="J4" s="6">
        <v>196</v>
      </c>
    </row>
    <row r="5" spans="1:11" x14ac:dyDescent="0.25">
      <c r="A5" s="2">
        <v>36948</v>
      </c>
      <c r="B5" s="3" t="s">
        <v>18</v>
      </c>
      <c r="C5" s="3" t="s">
        <v>12</v>
      </c>
      <c r="D5" s="3" t="s">
        <v>13</v>
      </c>
      <c r="E5" s="3" t="s">
        <v>14</v>
      </c>
      <c r="F5" s="7">
        <v>5</v>
      </c>
      <c r="G5" s="3">
        <v>100</v>
      </c>
      <c r="H5" s="4">
        <v>0.02</v>
      </c>
      <c r="I5" s="5">
        <v>7.0000000000000007E-2</v>
      </c>
      <c r="J5" s="6">
        <v>455</v>
      </c>
    </row>
    <row r="6" spans="1:11" x14ac:dyDescent="0.25">
      <c r="A6" s="2">
        <v>36911</v>
      </c>
      <c r="B6" s="3" t="s">
        <v>19</v>
      </c>
      <c r="C6" s="3" t="s">
        <v>12</v>
      </c>
      <c r="D6" s="3" t="s">
        <v>13</v>
      </c>
      <c r="E6" s="3" t="s">
        <v>20</v>
      </c>
      <c r="F6" s="7">
        <v>7</v>
      </c>
      <c r="G6" s="3">
        <v>250</v>
      </c>
      <c r="H6" s="4">
        <v>0.05</v>
      </c>
      <c r="I6" s="5">
        <v>7.0000000000000007E-2</v>
      </c>
      <c r="J6" s="6">
        <v>1540</v>
      </c>
    </row>
    <row r="7" spans="1:11" x14ac:dyDescent="0.25">
      <c r="A7" s="2">
        <v>36964</v>
      </c>
      <c r="B7" s="3" t="s">
        <v>21</v>
      </c>
      <c r="C7" s="3" t="s">
        <v>16</v>
      </c>
      <c r="D7" s="3" t="s">
        <v>17</v>
      </c>
      <c r="E7" s="3" t="s">
        <v>20</v>
      </c>
      <c r="F7" s="3">
        <v>12</v>
      </c>
      <c r="G7" s="3">
        <v>250</v>
      </c>
      <c r="H7" s="4">
        <v>7.0000000000000007E-2</v>
      </c>
      <c r="I7" s="5">
        <v>0.05</v>
      </c>
      <c r="J7" s="6">
        <v>2640</v>
      </c>
    </row>
    <row r="8" spans="1:11" x14ac:dyDescent="0.25">
      <c r="A8" s="2">
        <v>36965</v>
      </c>
      <c r="B8" s="8" t="s">
        <v>22</v>
      </c>
      <c r="C8" s="8" t="s">
        <v>16</v>
      </c>
      <c r="D8" s="3" t="s">
        <v>13</v>
      </c>
      <c r="E8" s="8" t="s">
        <v>23</v>
      </c>
      <c r="F8" s="3">
        <v>11</v>
      </c>
      <c r="G8" s="8">
        <v>200</v>
      </c>
      <c r="H8" s="4">
        <v>0.06</v>
      </c>
      <c r="I8" s="5">
        <v>0.05</v>
      </c>
      <c r="J8" s="6">
        <v>1958</v>
      </c>
    </row>
    <row r="9" spans="1:11" x14ac:dyDescent="0.25">
      <c r="A9" s="60" t="s">
        <v>24</v>
      </c>
      <c r="B9" s="60"/>
      <c r="C9" s="60"/>
      <c r="D9" s="60"/>
      <c r="E9" s="60"/>
      <c r="F9" s="60"/>
      <c r="G9" s="60"/>
      <c r="H9" s="60"/>
      <c r="I9" s="8"/>
      <c r="J9" s="8">
        <v>6887</v>
      </c>
    </row>
    <row r="11" spans="1:11" x14ac:dyDescent="0.25">
      <c r="A11" s="48" t="s">
        <v>85</v>
      </c>
      <c r="B11" s="48"/>
      <c r="C11" s="48"/>
      <c r="D11" s="48"/>
      <c r="E11" s="48"/>
      <c r="F11" s="48"/>
      <c r="G11" s="48"/>
      <c r="H11" s="48"/>
      <c r="I11" s="48"/>
      <c r="J11" s="48"/>
      <c r="K11" s="48"/>
    </row>
  </sheetData>
  <mergeCells count="2">
    <mergeCell ref="A9:H9"/>
    <mergeCell ref="A1:J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2"/>
  <sheetViews>
    <sheetView workbookViewId="0">
      <selection sqref="A1:J1"/>
    </sheetView>
  </sheetViews>
  <sheetFormatPr defaultRowHeight="15" x14ac:dyDescent="0.25"/>
  <cols>
    <col min="4" max="4" width="14" bestFit="1" customWidth="1"/>
    <col min="6" max="6" width="11.5703125" bestFit="1" customWidth="1"/>
    <col min="8" max="8" width="9.85546875" bestFit="1" customWidth="1"/>
  </cols>
  <sheetData>
    <row r="1" spans="1:11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21"/>
    </row>
    <row r="2" spans="1:1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1"/>
    </row>
    <row r="3" spans="1:11" x14ac:dyDescent="0.25">
      <c r="A3" s="49">
        <v>36892</v>
      </c>
      <c r="B3" s="44" t="s">
        <v>11</v>
      </c>
      <c r="C3" s="44" t="s">
        <v>12</v>
      </c>
      <c r="D3" s="44" t="str">
        <f>VLOOKUP(C3,[1]thunhapnv!$B$4:$C$5,2,0)</f>
        <v>Trần Thị B</v>
      </c>
      <c r="E3" s="44" t="s">
        <v>14</v>
      </c>
      <c r="F3" s="44">
        <v>1</v>
      </c>
      <c r="G3" s="44">
        <v>100</v>
      </c>
      <c r="H3" s="50"/>
      <c r="I3" s="51"/>
      <c r="J3" s="51"/>
    </row>
    <row r="4" spans="1:11" x14ac:dyDescent="0.25">
      <c r="A4" s="49">
        <v>36913</v>
      </c>
      <c r="B4" s="44" t="s">
        <v>15</v>
      </c>
      <c r="C4" s="44" t="s">
        <v>16</v>
      </c>
      <c r="D4" s="44" t="str">
        <f>VLOOKUP(C4,[1]thunhapnv!$B$4:$C$5,2,0)</f>
        <v>Nguyễn Văn A</v>
      </c>
      <c r="E4" s="44" t="s">
        <v>14</v>
      </c>
      <c r="F4" s="44">
        <v>2</v>
      </c>
      <c r="G4" s="44">
        <v>100</v>
      </c>
      <c r="H4" s="50"/>
      <c r="I4" s="51"/>
      <c r="J4" s="51"/>
    </row>
    <row r="5" spans="1:11" x14ac:dyDescent="0.25">
      <c r="A5" s="49">
        <v>36948</v>
      </c>
      <c r="B5" s="44" t="s">
        <v>18</v>
      </c>
      <c r="C5" s="44" t="s">
        <v>12</v>
      </c>
      <c r="D5" s="44" t="str">
        <f>VLOOKUP(C5,[1]thunhapnv!$B$4:$C$5,2,0)</f>
        <v>Trần Thị B</v>
      </c>
      <c r="E5" s="44" t="s">
        <v>14</v>
      </c>
      <c r="F5" s="52">
        <v>5</v>
      </c>
      <c r="G5" s="44">
        <v>100</v>
      </c>
      <c r="H5" s="50"/>
      <c r="I5" s="51"/>
      <c r="J5" s="51"/>
    </row>
    <row r="6" spans="1:11" x14ac:dyDescent="0.25">
      <c r="A6" s="49">
        <v>36911</v>
      </c>
      <c r="B6" s="44" t="s">
        <v>19</v>
      </c>
      <c r="C6" s="44" t="s">
        <v>12</v>
      </c>
      <c r="D6" s="44" t="str">
        <f>VLOOKUP(C6,[1]thunhapnv!$B$4:$C$5,2,0)</f>
        <v>Trần Thị B</v>
      </c>
      <c r="E6" s="44" t="s">
        <v>20</v>
      </c>
      <c r="F6" s="52">
        <v>7</v>
      </c>
      <c r="G6" s="44">
        <v>250</v>
      </c>
      <c r="H6" s="50"/>
      <c r="I6" s="51"/>
      <c r="J6" s="51"/>
    </row>
    <row r="7" spans="1:11" x14ac:dyDescent="0.25">
      <c r="A7" s="49">
        <v>36964</v>
      </c>
      <c r="B7" s="44" t="s">
        <v>21</v>
      </c>
      <c r="C7" s="44" t="s">
        <v>16</v>
      </c>
      <c r="D7" s="44" t="str">
        <f>VLOOKUP(C7,[1]thunhapnv!$B$4:$C$5,2,0)</f>
        <v>Nguyễn Văn A</v>
      </c>
      <c r="E7" s="44" t="s">
        <v>20</v>
      </c>
      <c r="F7" s="44">
        <v>12</v>
      </c>
      <c r="G7" s="44">
        <v>250</v>
      </c>
      <c r="H7" s="50"/>
      <c r="I7" s="51"/>
      <c r="J7" s="51"/>
    </row>
    <row r="8" spans="1:11" x14ac:dyDescent="0.25">
      <c r="A8" s="49">
        <v>36965</v>
      </c>
      <c r="B8" s="53" t="s">
        <v>22</v>
      </c>
      <c r="C8" s="53" t="s">
        <v>16</v>
      </c>
      <c r="D8" s="44" t="s">
        <v>13</v>
      </c>
      <c r="E8" s="53" t="s">
        <v>23</v>
      </c>
      <c r="F8" s="44">
        <v>11</v>
      </c>
      <c r="G8" s="53">
        <v>200</v>
      </c>
      <c r="H8" s="50"/>
      <c r="I8" s="51"/>
      <c r="J8" s="51"/>
    </row>
    <row r="9" spans="1:11" x14ac:dyDescent="0.25">
      <c r="A9" s="60" t="s">
        <v>24</v>
      </c>
      <c r="B9" s="60"/>
      <c r="C9" s="60"/>
      <c r="D9" s="60"/>
      <c r="E9" s="60"/>
      <c r="F9" s="60"/>
      <c r="G9" s="60"/>
      <c r="H9" s="60"/>
      <c r="I9" s="8"/>
      <c r="J9" s="8"/>
    </row>
    <row r="10" spans="1:11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1" ht="18.75" x14ac:dyDescent="0.3">
      <c r="A11" s="32" t="s">
        <v>80</v>
      </c>
      <c r="B11" s="21"/>
      <c r="C11" s="21"/>
      <c r="D11" s="21"/>
      <c r="E11" s="21"/>
      <c r="F11" s="21"/>
      <c r="G11" s="21"/>
      <c r="H11" s="21"/>
      <c r="I11" s="21"/>
      <c r="J11" s="21"/>
    </row>
    <row r="12" spans="1:11" ht="18.75" x14ac:dyDescent="0.3">
      <c r="A12" s="21"/>
      <c r="C12" s="33"/>
      <c r="D12" s="33"/>
      <c r="E12" s="33"/>
      <c r="F12" s="33"/>
      <c r="H12" s="21"/>
      <c r="I12" s="21"/>
      <c r="J12" s="21"/>
    </row>
  </sheetData>
  <mergeCells count="2">
    <mergeCell ref="A9:H9"/>
    <mergeCell ref="A1:J1"/>
  </mergeCells>
  <conditionalFormatting sqref="F3:F4 F7:F8">
    <cfRule type="cellIs" dxfId="1" priority="1" operator="between">
      <formula>5</formula>
      <formula>10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13"/>
  <sheetViews>
    <sheetView workbookViewId="0">
      <selection sqref="A1:J1"/>
    </sheetView>
  </sheetViews>
  <sheetFormatPr defaultRowHeight="15" x14ac:dyDescent="0.25"/>
  <cols>
    <col min="4" max="4" width="14" bestFit="1" customWidth="1"/>
  </cols>
  <sheetData>
    <row r="1" spans="1:13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21"/>
    </row>
    <row r="2" spans="1:13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1"/>
    </row>
    <row r="3" spans="1:13" x14ac:dyDescent="0.25">
      <c r="A3" s="2">
        <v>36892</v>
      </c>
      <c r="B3" s="3" t="s">
        <v>11</v>
      </c>
      <c r="C3" s="3" t="s">
        <v>12</v>
      </c>
      <c r="D3" s="3" t="str">
        <f>VLOOKUP(C3,[1]thunhapnv!$B$4:$C$5,2,0)</f>
        <v>Trần Thị B</v>
      </c>
      <c r="E3" s="3" t="s">
        <v>14</v>
      </c>
      <c r="F3" s="3"/>
      <c r="G3" s="3">
        <v>100</v>
      </c>
      <c r="H3" s="4"/>
      <c r="I3" s="6"/>
      <c r="J3" s="6"/>
    </row>
    <row r="4" spans="1:13" x14ac:dyDescent="0.25">
      <c r="A4" s="2">
        <v>36913</v>
      </c>
      <c r="B4" s="3" t="s">
        <v>15</v>
      </c>
      <c r="C4" s="3" t="s">
        <v>16</v>
      </c>
      <c r="D4" s="3" t="str">
        <f>VLOOKUP(C4,[1]thunhapnv!$B$4:$C$5,2,0)</f>
        <v>Nguyễn Văn A</v>
      </c>
      <c r="E4" s="3" t="s">
        <v>14</v>
      </c>
      <c r="F4" s="3"/>
      <c r="G4" s="3">
        <v>100</v>
      </c>
      <c r="H4" s="4"/>
      <c r="I4" s="6"/>
      <c r="J4" s="6"/>
    </row>
    <row r="5" spans="1:13" x14ac:dyDescent="0.25">
      <c r="A5" s="2">
        <v>36948</v>
      </c>
      <c r="B5" s="3" t="s">
        <v>18</v>
      </c>
      <c r="C5" s="3" t="s">
        <v>12</v>
      </c>
      <c r="D5" s="3" t="str">
        <f>VLOOKUP(C5,[1]thunhapnv!$B$4:$C$5,2,0)</f>
        <v>Trần Thị B</v>
      </c>
      <c r="E5" s="3" t="s">
        <v>14</v>
      </c>
      <c r="F5" s="3"/>
      <c r="G5" s="3">
        <v>100</v>
      </c>
      <c r="H5" s="4"/>
      <c r="I5" s="6"/>
      <c r="J5" s="6"/>
    </row>
    <row r="6" spans="1:13" x14ac:dyDescent="0.25">
      <c r="A6" s="2">
        <v>36911</v>
      </c>
      <c r="B6" s="3" t="s">
        <v>19</v>
      </c>
      <c r="C6" s="3" t="s">
        <v>12</v>
      </c>
      <c r="D6" s="3" t="str">
        <f>VLOOKUP(C6,[1]thunhapnv!$B$4:$C$5,2,0)</f>
        <v>Trần Thị B</v>
      </c>
      <c r="E6" s="3" t="s">
        <v>20</v>
      </c>
      <c r="F6" s="3"/>
      <c r="G6" s="3">
        <v>250</v>
      </c>
      <c r="H6" s="4"/>
      <c r="I6" s="6"/>
      <c r="J6" s="6"/>
    </row>
    <row r="7" spans="1:13" x14ac:dyDescent="0.25">
      <c r="A7" s="2">
        <v>36964</v>
      </c>
      <c r="B7" s="3" t="s">
        <v>21</v>
      </c>
      <c r="C7" s="3" t="s">
        <v>16</v>
      </c>
      <c r="D7" s="3" t="str">
        <f>VLOOKUP(C7,[1]thunhapnv!$B$4:$C$5,2,0)</f>
        <v>Nguyễn Văn A</v>
      </c>
      <c r="E7" s="3" t="s">
        <v>20</v>
      </c>
      <c r="F7" s="3"/>
      <c r="G7" s="3">
        <v>250</v>
      </c>
      <c r="H7" s="4"/>
      <c r="I7" s="6"/>
      <c r="J7" s="6"/>
    </row>
    <row r="8" spans="1:13" x14ac:dyDescent="0.25">
      <c r="A8" s="2">
        <v>36965</v>
      </c>
      <c r="B8" s="8" t="s">
        <v>22</v>
      </c>
      <c r="C8" s="8" t="s">
        <v>16</v>
      </c>
      <c r="D8" s="3" t="s">
        <v>13</v>
      </c>
      <c r="E8" s="8" t="s">
        <v>23</v>
      </c>
      <c r="F8" s="3"/>
      <c r="G8" s="8">
        <v>200</v>
      </c>
      <c r="H8" s="4"/>
      <c r="I8" s="6"/>
      <c r="J8" s="6"/>
    </row>
    <row r="9" spans="1:13" x14ac:dyDescent="0.25">
      <c r="A9" s="60" t="s">
        <v>24</v>
      </c>
      <c r="B9" s="60"/>
      <c r="C9" s="60"/>
      <c r="D9" s="60"/>
      <c r="E9" s="60"/>
      <c r="F9" s="60"/>
      <c r="G9" s="60"/>
      <c r="H9" s="60"/>
      <c r="I9" s="8"/>
      <c r="J9" s="8"/>
    </row>
    <row r="10" spans="1:13" x14ac:dyDescent="0.25">
      <c r="A10" s="21"/>
      <c r="B10" s="21"/>
      <c r="C10" s="21"/>
      <c r="D10" s="21"/>
      <c r="E10" s="21"/>
      <c r="F10" s="21"/>
      <c r="G10" s="21"/>
      <c r="H10" s="21"/>
      <c r="I10" s="21"/>
      <c r="J10" s="21"/>
    </row>
    <row r="11" spans="1:13" ht="18.75" x14ac:dyDescent="0.3">
      <c r="A11" s="34" t="s">
        <v>65</v>
      </c>
      <c r="B11" s="34"/>
      <c r="C11" s="34"/>
      <c r="D11" s="34"/>
    </row>
    <row r="12" spans="1:13" ht="18.75" x14ac:dyDescent="0.3">
      <c r="B12" s="43" t="s">
        <v>66</v>
      </c>
      <c r="C12" s="35"/>
      <c r="D12" s="35"/>
      <c r="E12" s="35"/>
      <c r="F12" s="35"/>
      <c r="G12" s="35"/>
      <c r="H12" s="35"/>
      <c r="I12" s="35"/>
      <c r="J12" s="35"/>
      <c r="L12" s="35"/>
      <c r="M12" s="35"/>
    </row>
    <row r="13" spans="1:13" x14ac:dyDescent="0.25">
      <c r="B13" s="36" t="s">
        <v>67</v>
      </c>
      <c r="C13" s="36"/>
      <c r="D13" s="36"/>
      <c r="E13" s="36"/>
      <c r="F13" s="36"/>
      <c r="G13" s="36"/>
      <c r="H13" s="36"/>
      <c r="I13" s="36"/>
      <c r="J13" s="36"/>
      <c r="L13" s="36"/>
      <c r="M13" s="36"/>
    </row>
  </sheetData>
  <mergeCells count="2">
    <mergeCell ref="A9:H9"/>
    <mergeCell ref="A1:J1"/>
  </mergeCells>
  <conditionalFormatting sqref="F3:F8">
    <cfRule type="cellIs" dxfId="0" priority="1" operator="between">
      <formula>5</formula>
      <formula>10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"/>
  <sheetViews>
    <sheetView workbookViewId="0">
      <selection sqref="A1:J1"/>
    </sheetView>
  </sheetViews>
  <sheetFormatPr defaultRowHeight="15" x14ac:dyDescent="0.25"/>
  <cols>
    <col min="4" max="4" width="14" bestFit="1" customWidth="1"/>
  </cols>
  <sheetData>
    <row r="1" spans="1:10" x14ac:dyDescent="0.25">
      <c r="A1" s="57" t="s">
        <v>0</v>
      </c>
      <c r="B1" s="58"/>
      <c r="C1" s="58"/>
      <c r="D1" s="58"/>
      <c r="E1" s="58"/>
      <c r="F1" s="58"/>
      <c r="G1" s="58"/>
      <c r="H1" s="58"/>
      <c r="I1" s="58"/>
      <c r="J1" s="58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>
        <v>36892</v>
      </c>
      <c r="B3" s="3" t="s">
        <v>11</v>
      </c>
      <c r="C3" s="3" t="s">
        <v>12</v>
      </c>
      <c r="D3" s="3" t="s">
        <v>13</v>
      </c>
      <c r="E3" s="3" t="s">
        <v>14</v>
      </c>
      <c r="F3" s="3">
        <v>1</v>
      </c>
      <c r="G3" s="3">
        <v>100</v>
      </c>
      <c r="H3" s="4">
        <v>0.02</v>
      </c>
      <c r="I3" s="5">
        <v>0</v>
      </c>
      <c r="J3" s="6">
        <v>98</v>
      </c>
    </row>
    <row r="4" spans="1:10" x14ac:dyDescent="0.25">
      <c r="A4" s="2">
        <v>36913</v>
      </c>
      <c r="B4" s="3" t="s">
        <v>15</v>
      </c>
      <c r="C4" s="3" t="s">
        <v>16</v>
      </c>
      <c r="D4" s="3" t="s">
        <v>17</v>
      </c>
      <c r="E4" s="3" t="s">
        <v>14</v>
      </c>
      <c r="F4" s="3">
        <v>2</v>
      </c>
      <c r="G4" s="3">
        <v>100</v>
      </c>
      <c r="H4" s="4">
        <v>0.02</v>
      </c>
      <c r="I4" s="5">
        <v>0</v>
      </c>
      <c r="J4" s="6">
        <v>196</v>
      </c>
    </row>
    <row r="5" spans="1:10" x14ac:dyDescent="0.25">
      <c r="A5" s="2">
        <v>36948</v>
      </c>
      <c r="B5" s="3" t="s">
        <v>18</v>
      </c>
      <c r="C5" s="3" t="s">
        <v>12</v>
      </c>
      <c r="D5" s="3" t="s">
        <v>13</v>
      </c>
      <c r="E5" s="3" t="s">
        <v>14</v>
      </c>
      <c r="F5" s="7">
        <v>5</v>
      </c>
      <c r="G5" s="3">
        <v>100</v>
      </c>
      <c r="H5" s="4">
        <v>0.02</v>
      </c>
      <c r="I5" s="5">
        <v>7.0000000000000007E-2</v>
      </c>
      <c r="J5" s="6">
        <v>455</v>
      </c>
    </row>
    <row r="6" spans="1:10" x14ac:dyDescent="0.25">
      <c r="A6" s="2">
        <v>36911</v>
      </c>
      <c r="B6" s="3" t="s">
        <v>19</v>
      </c>
      <c r="C6" s="3" t="s">
        <v>12</v>
      </c>
      <c r="D6" s="3" t="s">
        <v>13</v>
      </c>
      <c r="E6" s="3" t="s">
        <v>20</v>
      </c>
      <c r="F6" s="7">
        <v>7</v>
      </c>
      <c r="G6" s="3">
        <v>250</v>
      </c>
      <c r="H6" s="4">
        <v>0.05</v>
      </c>
      <c r="I6" s="5">
        <v>7.0000000000000007E-2</v>
      </c>
      <c r="J6" s="6">
        <v>1540</v>
      </c>
    </row>
    <row r="7" spans="1:10" x14ac:dyDescent="0.25">
      <c r="A7" s="2">
        <v>36964</v>
      </c>
      <c r="B7" s="3" t="s">
        <v>21</v>
      </c>
      <c r="C7" s="3" t="s">
        <v>16</v>
      </c>
      <c r="D7" s="3" t="s">
        <v>17</v>
      </c>
      <c r="E7" s="3" t="s">
        <v>20</v>
      </c>
      <c r="F7" s="3">
        <v>12</v>
      </c>
      <c r="G7" s="3">
        <v>250</v>
      </c>
      <c r="H7" s="4">
        <v>7.0000000000000007E-2</v>
      </c>
      <c r="I7" s="5">
        <v>0.05</v>
      </c>
      <c r="J7" s="6">
        <v>2640</v>
      </c>
    </row>
    <row r="8" spans="1:10" x14ac:dyDescent="0.25">
      <c r="A8" s="2">
        <v>36965</v>
      </c>
      <c r="B8" s="8" t="s">
        <v>22</v>
      </c>
      <c r="C8" s="8" t="s">
        <v>16</v>
      </c>
      <c r="D8" s="3" t="s">
        <v>13</v>
      </c>
      <c r="E8" s="8" t="s">
        <v>23</v>
      </c>
      <c r="F8" s="3">
        <v>11</v>
      </c>
      <c r="G8" s="8">
        <v>200</v>
      </c>
      <c r="H8" s="4">
        <v>0.06</v>
      </c>
      <c r="I8" s="5">
        <v>0.05</v>
      </c>
      <c r="J8" s="6">
        <v>1958</v>
      </c>
    </row>
    <row r="9" spans="1:10" x14ac:dyDescent="0.25">
      <c r="A9" s="60" t="s">
        <v>24</v>
      </c>
      <c r="B9" s="60"/>
      <c r="C9" s="60"/>
      <c r="D9" s="60"/>
      <c r="E9" s="60"/>
      <c r="F9" s="60"/>
      <c r="G9" s="60"/>
      <c r="H9" s="60"/>
      <c r="I9" s="8"/>
      <c r="J9" s="8">
        <v>6887</v>
      </c>
    </row>
    <row r="11" spans="1:10" x14ac:dyDescent="0.25">
      <c r="A11" t="s">
        <v>81</v>
      </c>
    </row>
  </sheetData>
  <mergeCells count="2">
    <mergeCell ref="A9:H9"/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L4"/>
  <sheetViews>
    <sheetView workbookViewId="0"/>
  </sheetViews>
  <sheetFormatPr defaultRowHeight="15" x14ac:dyDescent="0.25"/>
  <sheetData>
    <row r="2" spans="2:12" x14ac:dyDescent="0.25">
      <c r="B2" s="37" t="s">
        <v>27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</row>
    <row r="3" spans="2:12" x14ac:dyDescent="0.25">
      <c r="B3" s="37" t="s">
        <v>68</v>
      </c>
      <c r="C3" s="7">
        <v>312000</v>
      </c>
      <c r="D3" s="7">
        <v>287000</v>
      </c>
      <c r="E3" s="7">
        <v>267000</v>
      </c>
      <c r="F3" s="7">
        <v>315000</v>
      </c>
      <c r="G3" s="7">
        <v>259000</v>
      </c>
      <c r="H3" s="7">
        <v>273000</v>
      </c>
      <c r="I3" s="7">
        <v>302000</v>
      </c>
      <c r="J3" s="7">
        <v>283000</v>
      </c>
      <c r="K3" s="7">
        <v>321000</v>
      </c>
      <c r="L3" s="38" t="s">
        <v>70</v>
      </c>
    </row>
    <row r="4" spans="2:12" x14ac:dyDescent="0.25">
      <c r="B4" s="37" t="s">
        <v>69</v>
      </c>
      <c r="C4" s="7">
        <v>250000</v>
      </c>
      <c r="D4" s="7">
        <v>245000</v>
      </c>
      <c r="E4" s="7">
        <v>280000</v>
      </c>
      <c r="F4" s="7">
        <v>264000</v>
      </c>
      <c r="G4" s="7">
        <v>255000</v>
      </c>
      <c r="H4" s="7">
        <v>265000</v>
      </c>
      <c r="I4" s="7">
        <v>275000</v>
      </c>
      <c r="J4" s="7">
        <v>254000</v>
      </c>
      <c r="K4" s="7">
        <v>260000</v>
      </c>
      <c r="L4" s="38" t="s">
        <v>70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A478-F11A-4407-BA91-1448FA6149D9}">
  <dimension ref="A1:O14"/>
  <sheetViews>
    <sheetView workbookViewId="0">
      <selection activeCell="B19" sqref="B19"/>
    </sheetView>
  </sheetViews>
  <sheetFormatPr defaultRowHeight="15" x14ac:dyDescent="0.25"/>
  <cols>
    <col min="2" max="2" width="10.28515625" customWidth="1"/>
    <col min="3" max="3" width="11.7109375" customWidth="1"/>
    <col min="5" max="5" width="12.28515625" customWidth="1"/>
    <col min="6" max="6" width="10.28515625" customWidth="1"/>
    <col min="7" max="7" width="11.7109375" customWidth="1"/>
    <col min="10" max="10" width="10.28515625" customWidth="1"/>
    <col min="11" max="11" width="12.28515625" customWidth="1"/>
    <col min="13" max="13" width="10.28515625" bestFit="1" customWidth="1"/>
    <col min="14" max="14" width="8.7109375" bestFit="1" customWidth="1"/>
    <col min="15" max="15" width="11.28515625" bestFit="1" customWidth="1"/>
  </cols>
  <sheetData>
    <row r="1" spans="1:15" x14ac:dyDescent="0.25">
      <c r="A1" s="75" t="s">
        <v>71</v>
      </c>
      <c r="B1" s="75"/>
      <c r="C1" s="75"/>
      <c r="D1" s="75"/>
      <c r="E1" s="75"/>
      <c r="F1" s="75"/>
      <c r="G1" s="75"/>
      <c r="I1" s="75" t="s">
        <v>72</v>
      </c>
      <c r="J1" s="75"/>
      <c r="K1" s="75"/>
      <c r="L1" s="75"/>
      <c r="M1" s="75"/>
      <c r="N1" s="75"/>
      <c r="O1" s="75"/>
    </row>
    <row r="2" spans="1:15" x14ac:dyDescent="0.25">
      <c r="A2" s="74" t="s">
        <v>73</v>
      </c>
      <c r="B2" s="74"/>
      <c r="C2" s="74"/>
      <c r="D2" s="74"/>
      <c r="E2" s="74"/>
      <c r="F2" s="74"/>
      <c r="G2" s="74"/>
      <c r="I2" s="74" t="s">
        <v>73</v>
      </c>
      <c r="J2" s="74"/>
      <c r="K2" s="74"/>
      <c r="L2" s="74"/>
      <c r="M2" s="74"/>
      <c r="N2" s="74"/>
      <c r="O2" s="74"/>
    </row>
    <row r="3" spans="1:15" x14ac:dyDescent="0.25">
      <c r="A3" s="39" t="s">
        <v>74</v>
      </c>
      <c r="B3" s="39" t="s">
        <v>75</v>
      </c>
      <c r="C3" s="39" t="s">
        <v>26</v>
      </c>
      <c r="D3" s="39" t="s">
        <v>27</v>
      </c>
      <c r="E3" s="39" t="s">
        <v>76</v>
      </c>
      <c r="F3" s="39" t="s">
        <v>35</v>
      </c>
      <c r="G3" s="39" t="s">
        <v>77</v>
      </c>
      <c r="I3" s="39" t="s">
        <v>74</v>
      </c>
      <c r="J3" s="39" t="s">
        <v>75</v>
      </c>
      <c r="K3" s="39" t="s">
        <v>26</v>
      </c>
      <c r="L3" s="39" t="s">
        <v>27</v>
      </c>
      <c r="M3" s="39" t="s">
        <v>76</v>
      </c>
      <c r="N3" s="39" t="s">
        <v>35</v>
      </c>
      <c r="O3" s="39" t="s">
        <v>77</v>
      </c>
    </row>
    <row r="4" spans="1:15" x14ac:dyDescent="0.25">
      <c r="A4" s="40">
        <v>1</v>
      </c>
      <c r="B4" s="41">
        <v>40909</v>
      </c>
      <c r="C4" s="40" t="s">
        <v>14</v>
      </c>
      <c r="D4" s="40">
        <f t="shared" ref="D4:D10" si="0">MONTH(B4)</f>
        <v>1</v>
      </c>
      <c r="E4" s="40">
        <v>12</v>
      </c>
      <c r="F4" s="40">
        <v>100</v>
      </c>
      <c r="G4" s="40">
        <f>E4*F4</f>
        <v>1200</v>
      </c>
      <c r="I4" s="40">
        <v>11</v>
      </c>
      <c r="J4" s="41">
        <v>40909</v>
      </c>
      <c r="K4" s="40" t="s">
        <v>14</v>
      </c>
      <c r="L4" s="40">
        <f>MONTH(J4)</f>
        <v>1</v>
      </c>
      <c r="M4" s="40">
        <v>6</v>
      </c>
      <c r="N4" s="40">
        <v>100</v>
      </c>
      <c r="O4" s="40">
        <f>M4*N4</f>
        <v>600</v>
      </c>
    </row>
    <row r="5" spans="1:15" x14ac:dyDescent="0.25">
      <c r="A5" s="40">
        <v>2</v>
      </c>
      <c r="B5" s="41">
        <v>40944</v>
      </c>
      <c r="C5" s="40" t="s">
        <v>20</v>
      </c>
      <c r="D5" s="40">
        <f t="shared" si="0"/>
        <v>2</v>
      </c>
      <c r="E5" s="40">
        <v>7</v>
      </c>
      <c r="F5" s="40">
        <v>200</v>
      </c>
      <c r="G5" s="40">
        <f t="shared" ref="G5:G10" si="1">E5*F5</f>
        <v>1400</v>
      </c>
      <c r="I5" s="40">
        <v>12</v>
      </c>
      <c r="J5" s="41">
        <v>40943</v>
      </c>
      <c r="K5" s="40" t="s">
        <v>14</v>
      </c>
      <c r="L5" s="40">
        <f t="shared" ref="L5:L12" si="2">MONTH(J5)</f>
        <v>2</v>
      </c>
      <c r="M5" s="40">
        <v>7</v>
      </c>
      <c r="N5" s="40">
        <v>200</v>
      </c>
      <c r="O5" s="40">
        <f t="shared" ref="O5:O12" si="3">M5*N5</f>
        <v>1400</v>
      </c>
    </row>
    <row r="6" spans="1:15" x14ac:dyDescent="0.25">
      <c r="A6" s="40">
        <v>3</v>
      </c>
      <c r="B6" s="41">
        <v>40978</v>
      </c>
      <c r="C6" s="40" t="s">
        <v>14</v>
      </c>
      <c r="D6" s="40">
        <f t="shared" si="0"/>
        <v>3</v>
      </c>
      <c r="E6" s="40">
        <v>2</v>
      </c>
      <c r="F6" s="40">
        <v>100</v>
      </c>
      <c r="G6" s="40">
        <f t="shared" si="1"/>
        <v>200</v>
      </c>
      <c r="I6" s="40">
        <v>13</v>
      </c>
      <c r="J6" s="41">
        <v>40977</v>
      </c>
      <c r="K6" s="40" t="s">
        <v>20</v>
      </c>
      <c r="L6" s="40">
        <f t="shared" si="2"/>
        <v>3</v>
      </c>
      <c r="M6" s="40">
        <v>2</v>
      </c>
      <c r="N6" s="40">
        <v>100</v>
      </c>
      <c r="O6" s="40">
        <f t="shared" si="3"/>
        <v>200</v>
      </c>
    </row>
    <row r="7" spans="1:15" x14ac:dyDescent="0.25">
      <c r="A7" s="40">
        <v>4</v>
      </c>
      <c r="B7" s="41">
        <v>40928</v>
      </c>
      <c r="C7" s="40" t="s">
        <v>20</v>
      </c>
      <c r="D7" s="40">
        <f t="shared" si="0"/>
        <v>1</v>
      </c>
      <c r="E7" s="40">
        <v>10</v>
      </c>
      <c r="F7" s="40">
        <v>200</v>
      </c>
      <c r="G7" s="40">
        <f t="shared" si="1"/>
        <v>2000</v>
      </c>
      <c r="I7" s="40">
        <v>14</v>
      </c>
      <c r="J7" s="41">
        <v>40918</v>
      </c>
      <c r="K7" s="40" t="s">
        <v>14</v>
      </c>
      <c r="L7" s="40">
        <f t="shared" si="2"/>
        <v>1</v>
      </c>
      <c r="M7" s="40">
        <v>10</v>
      </c>
      <c r="N7" s="40">
        <v>200</v>
      </c>
      <c r="O7" s="40">
        <f t="shared" si="3"/>
        <v>2000</v>
      </c>
    </row>
    <row r="8" spans="1:15" x14ac:dyDescent="0.25">
      <c r="A8" s="40">
        <v>5</v>
      </c>
      <c r="B8" s="41">
        <v>41002</v>
      </c>
      <c r="C8" s="40" t="s">
        <v>23</v>
      </c>
      <c r="D8" s="40">
        <f t="shared" si="0"/>
        <v>4</v>
      </c>
      <c r="E8" s="40">
        <v>5</v>
      </c>
      <c r="F8" s="40">
        <v>150</v>
      </c>
      <c r="G8" s="40">
        <f t="shared" si="1"/>
        <v>750</v>
      </c>
      <c r="I8" s="40">
        <v>15</v>
      </c>
      <c r="J8" s="41">
        <v>40919</v>
      </c>
      <c r="K8" s="40" t="s">
        <v>14</v>
      </c>
      <c r="L8" s="40">
        <f t="shared" si="2"/>
        <v>1</v>
      </c>
      <c r="M8" s="40">
        <v>5</v>
      </c>
      <c r="N8" s="40">
        <v>150</v>
      </c>
      <c r="O8" s="40">
        <f t="shared" si="3"/>
        <v>750</v>
      </c>
    </row>
    <row r="9" spans="1:15" x14ac:dyDescent="0.25">
      <c r="A9" s="40">
        <v>6</v>
      </c>
      <c r="B9" s="41">
        <v>41034</v>
      </c>
      <c r="C9" s="40" t="s">
        <v>14</v>
      </c>
      <c r="D9" s="40">
        <f t="shared" si="0"/>
        <v>5</v>
      </c>
      <c r="E9" s="40">
        <v>7</v>
      </c>
      <c r="F9" s="40">
        <v>100</v>
      </c>
      <c r="G9" s="40">
        <f t="shared" si="1"/>
        <v>700</v>
      </c>
      <c r="I9" s="40">
        <v>16</v>
      </c>
      <c r="J9" s="41">
        <v>40920</v>
      </c>
      <c r="K9" s="40" t="s">
        <v>20</v>
      </c>
      <c r="L9" s="40">
        <f t="shared" si="2"/>
        <v>1</v>
      </c>
      <c r="M9" s="40">
        <v>7</v>
      </c>
      <c r="N9" s="40">
        <v>100</v>
      </c>
      <c r="O9" s="40">
        <f t="shared" si="3"/>
        <v>700</v>
      </c>
    </row>
    <row r="10" spans="1:15" x14ac:dyDescent="0.25">
      <c r="A10" s="40">
        <v>7</v>
      </c>
      <c r="B10" s="41">
        <v>41070</v>
      </c>
      <c r="C10" s="40" t="s">
        <v>14</v>
      </c>
      <c r="D10" s="40">
        <f t="shared" si="0"/>
        <v>6</v>
      </c>
      <c r="E10" s="40">
        <v>20</v>
      </c>
      <c r="F10" s="40">
        <v>100</v>
      </c>
      <c r="G10" s="40">
        <f t="shared" si="1"/>
        <v>2000</v>
      </c>
      <c r="I10" s="40">
        <v>17</v>
      </c>
      <c r="J10" s="41">
        <v>40923</v>
      </c>
      <c r="K10" s="40" t="s">
        <v>14</v>
      </c>
      <c r="L10" s="40">
        <f t="shared" si="2"/>
        <v>1</v>
      </c>
      <c r="M10" s="40">
        <v>20</v>
      </c>
      <c r="N10" s="40">
        <v>100</v>
      </c>
      <c r="O10" s="40">
        <f t="shared" si="3"/>
        <v>2000</v>
      </c>
    </row>
    <row r="11" spans="1:15" x14ac:dyDescent="0.25">
      <c r="I11" s="40">
        <v>18</v>
      </c>
      <c r="J11" s="41">
        <v>41049</v>
      </c>
      <c r="K11" s="40" t="s">
        <v>20</v>
      </c>
      <c r="L11" s="40">
        <f t="shared" si="2"/>
        <v>5</v>
      </c>
      <c r="M11" s="40">
        <v>5</v>
      </c>
      <c r="N11" s="40">
        <v>200</v>
      </c>
      <c r="O11" s="40">
        <f t="shared" si="3"/>
        <v>1000</v>
      </c>
    </row>
    <row r="12" spans="1:15" x14ac:dyDescent="0.25">
      <c r="I12" s="40">
        <v>19</v>
      </c>
      <c r="J12" s="41">
        <v>41081</v>
      </c>
      <c r="K12" s="40" t="s">
        <v>14</v>
      </c>
      <c r="L12" s="40">
        <f t="shared" si="2"/>
        <v>6</v>
      </c>
      <c r="M12" s="40">
        <v>10</v>
      </c>
      <c r="N12" s="40">
        <v>100</v>
      </c>
      <c r="O12" s="40">
        <f t="shared" si="3"/>
        <v>1000</v>
      </c>
    </row>
    <row r="14" spans="1:15" x14ac:dyDescent="0.25">
      <c r="A14" s="42"/>
      <c r="B14" s="42" t="s">
        <v>78</v>
      </c>
      <c r="C14" s="42"/>
      <c r="D14" s="42"/>
      <c r="E14" s="42"/>
      <c r="F14" s="42"/>
      <c r="G14" s="42"/>
    </row>
  </sheetData>
  <mergeCells count="4">
    <mergeCell ref="A2:G2"/>
    <mergeCell ref="I2:O2"/>
    <mergeCell ref="A1:G1"/>
    <mergeCell ref="I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Lệnh table</vt:lpstr>
      <vt:lpstr>CT Mảng</vt:lpstr>
      <vt:lpstr>Index</vt:lpstr>
      <vt:lpstr>Subtotal</vt:lpstr>
      <vt:lpstr>Advanced Filter</vt:lpstr>
      <vt:lpstr>Tô màu</vt:lpstr>
      <vt:lpstr>Validation</vt:lpstr>
      <vt:lpstr>Pivot Table</vt:lpstr>
      <vt:lpstr>5 Dạng</vt:lpstr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2020-06-26T03:37:52Z</dcterms:created>
  <dcterms:modified xsi:type="dcterms:W3CDTF">2022-10-19T10:53:06Z</dcterms:modified>
</cp:coreProperties>
</file>