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TV34\Downloads\Tin B\Đề\Bài Giải\Thi Thử\"/>
    </mc:Choice>
  </mc:AlternateContent>
  <xr:revisionPtr revIDLastSave="0" documentId="13_ncr:1_{6EE1CE89-32A3-4FF0-B02B-DC4069616185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Sheet1!$A$2:$J$11</definedName>
    <definedName name="_xlnm.Criteria" localSheetId="0">Sheet1!$D$18:$D$19</definedName>
    <definedName name="_xlnm.Extract" localSheetId="0">Sheet1!$A$23:$J$23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3" i="1"/>
  <c r="D4" i="1"/>
  <c r="D5" i="1"/>
  <c r="D6" i="1"/>
  <c r="D7" i="1"/>
  <c r="D8" i="1"/>
  <c r="D9" i="1"/>
  <c r="D10" i="1"/>
  <c r="D11" i="1"/>
  <c r="G4" i="1" l="1"/>
  <c r="H4" i="1" s="1"/>
  <c r="G5" i="1"/>
  <c r="H5" i="1" s="1"/>
  <c r="G6" i="1"/>
  <c r="H6" i="1" s="1"/>
  <c r="G7" i="1"/>
  <c r="G8" i="1"/>
  <c r="H8" i="1" s="1"/>
  <c r="G9" i="1"/>
  <c r="H9" i="1" s="1"/>
  <c r="G10" i="1"/>
  <c r="H10" i="1" s="1"/>
  <c r="G11" i="1"/>
  <c r="H11" i="1" s="1"/>
  <c r="G3" i="1"/>
  <c r="H3" i="1" s="1"/>
  <c r="I11" i="1"/>
  <c r="I10" i="1"/>
  <c r="I9" i="1"/>
  <c r="I8" i="1"/>
  <c r="H7" i="1"/>
  <c r="I7" i="1"/>
  <c r="I6" i="1"/>
  <c r="I5" i="1"/>
  <c r="I4" i="1"/>
  <c r="I3" i="1"/>
  <c r="J9" i="1" l="1"/>
  <c r="J8" i="1"/>
  <c r="J6" i="1"/>
  <c r="J7" i="1"/>
  <c r="J11" i="1"/>
  <c r="J5" i="1"/>
  <c r="X7" i="1" s="1"/>
  <c r="Z7" i="1"/>
  <c r="J4" i="1"/>
  <c r="J3" i="1"/>
  <c r="H12" i="1"/>
  <c r="J10" i="1"/>
  <c r="Y7" i="1"/>
  <c r="J12" i="1" l="1"/>
</calcChain>
</file>

<file path=xl/sharedStrings.xml><?xml version="1.0" encoding="utf-8"?>
<sst xmlns="http://schemas.openxmlformats.org/spreadsheetml/2006/main" count="57" uniqueCount="32">
  <si>
    <t>SỐ
TT</t>
  </si>
  <si>
    <t>NGÀY
NHẬP</t>
  </si>
  <si>
    <t>MẶT HÀNG</t>
  </si>
  <si>
    <t>LOẠI</t>
  </si>
  <si>
    <t>SỐ
LƯỢNG</t>
  </si>
  <si>
    <t>ĐƠN
GIÁ
(USD)</t>
  </si>
  <si>
    <t>TỶ
GIÁ</t>
  </si>
  <si>
    <t>TRỊ
GIÁ
VNĐ</t>
  </si>
  <si>
    <t>THUẾ</t>
  </si>
  <si>
    <t>THUẾ
SUẤT</t>
  </si>
  <si>
    <t>TIỀN
THUÊ</t>
  </si>
  <si>
    <t>TỶ GIÁ USD/VNĐ</t>
  </si>
  <si>
    <t>Drem II - XM</t>
  </si>
  <si>
    <t>Từ ngày</t>
  </si>
  <si>
    <t>Tỷ giá</t>
  </si>
  <si>
    <t>TV Sony - DM</t>
  </si>
  <si>
    <t>Wave - XM</t>
  </si>
  <si>
    <t>Compad - MT</t>
  </si>
  <si>
    <t>Cộng</t>
  </si>
  <si>
    <t>DANH MỤC CÁC LOẠI HÀNG NHẬP KHẨU</t>
  </si>
  <si>
    <t>Mã số</t>
  </si>
  <si>
    <t>XM</t>
  </si>
  <si>
    <t>DM</t>
  </si>
  <si>
    <t>MT</t>
  </si>
  <si>
    <t>Tên gọi</t>
  </si>
  <si>
    <t>Xe máy</t>
  </si>
  <si>
    <t>Điện máy</t>
  </si>
  <si>
    <t>Máy tính</t>
  </si>
  <si>
    <t>Tổng giá trị nhập</t>
  </si>
  <si>
    <t>Điều kiện</t>
  </si>
  <si>
    <t>Dùng chức năng Advanced Filter trích lọc những mẫu tin có loại là DM hoặc XM trong thứ 3</t>
  </si>
  <si>
    <t>Cây này tiêu đề bị gộp ô, phải tách tiêu đề ra nhé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</si>
</sst>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[$$-4809]#,##0"/>
    <numFmt numFmtId="166" formatCode="#,###\ &quot;đồng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/>
    <xf numFmtId="166" fontId="4" fillId="0" borderId="1" xfId="0" applyNumberFormat="1" applyFont="1" applyBorder="1"/>
    <xf numFmtId="9" fontId="4" fillId="0" borderId="1" xfId="1" applyFont="1" applyBorder="1"/>
    <xf numFmtId="0" fontId="3" fillId="0" borderId="1" xfId="0" applyFont="1" applyBorder="1" applyAlignment="1">
      <alignment horizontal="center"/>
    </xf>
    <xf numFmtId="10" fontId="4" fillId="0" borderId="1" xfId="1" applyNumberFormat="1" applyFont="1" applyBorder="1"/>
    <xf numFmtId="14" fontId="4" fillId="0" borderId="0" xfId="0" applyNumberFormat="1" applyFont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3" fillId="0" borderId="1" xfId="0" applyFont="1" applyBorder="1" applyAlignment="1">
      <alignment horizontal="left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2" borderId="0" xfId="0" applyFill="1"/>
  </cellXfs>
  <cellStyles count="3">
    <cellStyle name="Normal" xfId="0" builtinId="0"/>
    <cellStyle name="Normal 3" xfId="2" xr:uid="{661326E3-1B6D-4C82-9E87-2F4B9F3CC59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"/>
  <sheetViews>
    <sheetView tabSelected="1" workbookViewId="0">
      <selection activeCell="O28" sqref="O28"/>
    </sheetView>
  </sheetViews>
  <sheetFormatPr defaultRowHeight="15" x14ac:dyDescent="0.25"/>
  <cols>
    <col min="2" max="2" width="16" bestFit="1" customWidth="1"/>
    <col min="3" max="4" width="17.28515625" bestFit="1" customWidth="1"/>
    <col min="5" max="5" width="15.7109375" bestFit="1" customWidth="1"/>
    <col min="7" max="7" width="11.140625" bestFit="1" customWidth="1"/>
    <col min="8" max="8" width="18.28515625" bestFit="1" customWidth="1"/>
    <col min="9" max="9" width="7.42578125" bestFit="1" customWidth="1"/>
    <col min="10" max="10" width="17.28515625" bestFit="1" customWidth="1"/>
    <col min="14" max="14" width="11.140625" bestFit="1" customWidth="1"/>
    <col min="20" max="21" width="9.140625" customWidth="1"/>
    <col min="22" max="26" width="0" hidden="1" customWidth="1"/>
  </cols>
  <sheetData>
    <row r="1" spans="1:26" ht="15" customHeight="1" x14ac:dyDescent="0.25">
      <c r="I1" s="17" t="s">
        <v>8</v>
      </c>
      <c r="J1" s="17"/>
      <c r="K1" s="1"/>
      <c r="L1" s="1"/>
      <c r="M1" s="1"/>
      <c r="N1" s="1"/>
    </row>
    <row r="2" spans="1:26" ht="42.75" x14ac:dyDescent="0.25">
      <c r="A2" s="21" t="s">
        <v>0</v>
      </c>
      <c r="B2" s="21" t="s">
        <v>1</v>
      </c>
      <c r="C2" s="22" t="s">
        <v>2</v>
      </c>
      <c r="D2" s="23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" t="s">
        <v>9</v>
      </c>
      <c r="J2" s="2" t="s">
        <v>10</v>
      </c>
      <c r="K2" s="1"/>
      <c r="L2" s="1"/>
    </row>
    <row r="3" spans="1:26" x14ac:dyDescent="0.25">
      <c r="A3" s="3">
        <v>1</v>
      </c>
      <c r="B3" s="4">
        <v>37257</v>
      </c>
      <c r="C3" s="5" t="s">
        <v>12</v>
      </c>
      <c r="D3" s="6" t="str">
        <f>RIGHT(C3,2)</f>
        <v>XM</v>
      </c>
      <c r="E3" s="6">
        <v>100</v>
      </c>
      <c r="F3" s="7">
        <v>1600</v>
      </c>
      <c r="G3" s="8">
        <f>VLOOKUP(B3,$W$9:$X$16,2,1)</f>
        <v>15500</v>
      </c>
      <c r="H3" s="8">
        <f t="shared" ref="H3:H11" si="0">F3*G3*E3</f>
        <v>2480000000</v>
      </c>
      <c r="I3" s="9">
        <f>IF(MONTH(B3)=2,IF(OR(D3="XM",D3="DM"),20%*95%,15%*95%),IF(OR(D3="XM",D3="DM"),20%,15%))</f>
        <v>0.2</v>
      </c>
      <c r="J3" s="8">
        <f>H3*I3</f>
        <v>496000000</v>
      </c>
      <c r="K3" s="1"/>
      <c r="L3" s="1"/>
    </row>
    <row r="4" spans="1:26" ht="15.75" x14ac:dyDescent="0.25">
      <c r="A4" s="3">
        <v>2</v>
      </c>
      <c r="B4" s="4">
        <v>37261</v>
      </c>
      <c r="C4" s="5" t="s">
        <v>15</v>
      </c>
      <c r="D4" s="6" t="str">
        <f t="shared" ref="D4:D11" si="1">RIGHT(C4,2)</f>
        <v>DM</v>
      </c>
      <c r="E4" s="6">
        <v>350</v>
      </c>
      <c r="F4" s="7">
        <v>200</v>
      </c>
      <c r="G4" s="8">
        <f>VLOOKUP(B4,$W$9:$X$16,2,1)</f>
        <v>15500</v>
      </c>
      <c r="H4" s="8">
        <f t="shared" si="0"/>
        <v>1085000000</v>
      </c>
      <c r="I4" s="9">
        <f>IF(MONTH(B4)=2,IF(OR(D4="XM",D4="DM"),20%*95%,15%*95%),IF(OR(D4="XM",D4="DM"),20%,15%))</f>
        <v>0.2</v>
      </c>
      <c r="J4" s="8">
        <f t="shared" ref="J4:J11" si="2">H4*I4</f>
        <v>217000000</v>
      </c>
      <c r="K4" s="1"/>
      <c r="L4" s="1"/>
      <c r="V4" s="20" t="s">
        <v>19</v>
      </c>
      <c r="W4" s="20"/>
      <c r="X4" s="20"/>
      <c r="Y4" s="20"/>
      <c r="Z4" s="20"/>
    </row>
    <row r="5" spans="1:26" x14ac:dyDescent="0.25">
      <c r="A5" s="3">
        <v>3</v>
      </c>
      <c r="B5" s="4">
        <v>37271</v>
      </c>
      <c r="C5" s="5" t="s">
        <v>16</v>
      </c>
      <c r="D5" s="6" t="str">
        <f t="shared" si="1"/>
        <v>XM</v>
      </c>
      <c r="E5" s="6">
        <v>200</v>
      </c>
      <c r="F5" s="7">
        <v>1200</v>
      </c>
      <c r="G5" s="8">
        <f>VLOOKUP(B5,$W$9:$X$16,2,1)</f>
        <v>15400</v>
      </c>
      <c r="H5" s="8">
        <f t="shared" si="0"/>
        <v>3696000000</v>
      </c>
      <c r="I5" s="9">
        <f>IF(MONTH(B5)=2,IF(OR(D5="XM",D5="DM"),20%*95%,15%*95%),IF(OR(D5="XM",D5="DM"),20%,15%))</f>
        <v>0.2</v>
      </c>
      <c r="J5" s="8">
        <f t="shared" si="2"/>
        <v>739200000</v>
      </c>
      <c r="K5" s="1"/>
      <c r="L5" s="1"/>
      <c r="V5" s="15" t="s">
        <v>20</v>
      </c>
      <c r="W5" s="15"/>
      <c r="X5" s="6" t="s">
        <v>21</v>
      </c>
      <c r="Y5" s="6" t="s">
        <v>22</v>
      </c>
      <c r="Z5" s="6" t="s">
        <v>23</v>
      </c>
    </row>
    <row r="6" spans="1:26" x14ac:dyDescent="0.25">
      <c r="A6" s="3">
        <v>4</v>
      </c>
      <c r="B6" s="4">
        <v>37291</v>
      </c>
      <c r="C6" s="5" t="s">
        <v>12</v>
      </c>
      <c r="D6" s="6" t="str">
        <f t="shared" si="1"/>
        <v>XM</v>
      </c>
      <c r="E6" s="6">
        <v>50</v>
      </c>
      <c r="F6" s="7">
        <v>1550</v>
      </c>
      <c r="G6" s="8">
        <f>VLOOKUP(B6,$W$9:$X$16,2,1)</f>
        <v>15500</v>
      </c>
      <c r="H6" s="8">
        <f t="shared" si="0"/>
        <v>1201250000</v>
      </c>
      <c r="I6" s="9">
        <f>IF(MONTH(B6)=2,IF(OR(D6="XM",D6="DM"),20%*95%,15%*95%),IF(OR(D6="XM",D6="DM"),20%,15%))</f>
        <v>0.19</v>
      </c>
      <c r="J6" s="8">
        <f t="shared" si="2"/>
        <v>228237500</v>
      </c>
      <c r="K6" s="1"/>
      <c r="L6" s="1"/>
      <c r="V6" s="15" t="s">
        <v>24</v>
      </c>
      <c r="W6" s="15"/>
      <c r="X6" s="6" t="s">
        <v>25</v>
      </c>
      <c r="Y6" s="6" t="s">
        <v>26</v>
      </c>
      <c r="Z6" s="6" t="s">
        <v>27</v>
      </c>
    </row>
    <row r="7" spans="1:26" x14ac:dyDescent="0.25">
      <c r="A7" s="3">
        <v>5</v>
      </c>
      <c r="B7" s="4">
        <v>37303</v>
      </c>
      <c r="C7" s="5" t="s">
        <v>15</v>
      </c>
      <c r="D7" s="6" t="str">
        <f t="shared" si="1"/>
        <v>DM</v>
      </c>
      <c r="E7" s="6">
        <v>150</v>
      </c>
      <c r="F7" s="7">
        <v>190</v>
      </c>
      <c r="G7" s="8">
        <f>VLOOKUP(B7,$W$9:$X$16,2,1)</f>
        <v>15600</v>
      </c>
      <c r="H7" s="8">
        <f t="shared" si="0"/>
        <v>444600000</v>
      </c>
      <c r="I7" s="9">
        <f>IF(MONTH(B7)=2,IF(OR(D7="XM",D7="DM"),20%*95%,15%*95%),IF(OR(D7="XM",D7="DM"),20%,15%))</f>
        <v>0.19</v>
      </c>
      <c r="J7" s="8">
        <f t="shared" si="2"/>
        <v>84474000</v>
      </c>
      <c r="K7" s="1"/>
      <c r="L7" s="1"/>
      <c r="V7" s="15" t="s">
        <v>28</v>
      </c>
      <c r="W7" s="15"/>
      <c r="X7" s="8">
        <f>SUMIF($D$5:$D$13,X5,$H$5:$H$13)+SUMIF($D$5:$D$13,X5,$J$5:$J$13)</f>
        <v>8131243750</v>
      </c>
      <c r="Y7" s="8">
        <f>SUMIF($D$5:$D$13,Y5,$H$5:$H$13)+SUMIF($D$5:$D$13,Y5,$J$5:$J$13)</f>
        <v>1232814000</v>
      </c>
      <c r="Z7" s="8">
        <f>SUMIF($D$5:$D$13,Z5,$H$5:$H$13)+SUMIF($D$5:$D$13,Z5,$J$5:$J$13)</f>
        <v>427752000</v>
      </c>
    </row>
    <row r="8" spans="1:26" x14ac:dyDescent="0.25">
      <c r="A8" s="3">
        <v>6</v>
      </c>
      <c r="B8" s="4">
        <v>37311</v>
      </c>
      <c r="C8" s="5" t="s">
        <v>17</v>
      </c>
      <c r="D8" s="6" t="str">
        <f t="shared" si="1"/>
        <v>MT</v>
      </c>
      <c r="E8" s="6">
        <v>40</v>
      </c>
      <c r="F8" s="7">
        <v>600</v>
      </c>
      <c r="G8" s="8">
        <f>VLOOKUP(B8,$W$9:$X$16,2,1)</f>
        <v>15600</v>
      </c>
      <c r="H8" s="8">
        <f t="shared" si="0"/>
        <v>374400000</v>
      </c>
      <c r="I8" s="11">
        <f>IF(MONTH(B8)=2,IF(OR(D8="XM",D8="DM"),20%*95%,15%*95%),IF(OR(D8="XM",D8="DM"),20%,15%))</f>
        <v>0.14249999999999999</v>
      </c>
      <c r="J8" s="8">
        <f t="shared" si="2"/>
        <v>53351999.999999993</v>
      </c>
      <c r="K8" s="1"/>
      <c r="L8" s="1"/>
      <c r="W8" s="18" t="s">
        <v>11</v>
      </c>
      <c r="X8" s="18"/>
    </row>
    <row r="9" spans="1:26" x14ac:dyDescent="0.25">
      <c r="A9" s="3">
        <v>7</v>
      </c>
      <c r="B9" s="12">
        <v>37314</v>
      </c>
      <c r="C9" s="5" t="s">
        <v>16</v>
      </c>
      <c r="D9" s="6" t="str">
        <f t="shared" si="1"/>
        <v>XM</v>
      </c>
      <c r="E9" s="6">
        <v>30</v>
      </c>
      <c r="F9" s="7">
        <v>1250</v>
      </c>
      <c r="G9" s="8">
        <f>VLOOKUP(B9,$W$9:$X$16,2,1)</f>
        <v>15850</v>
      </c>
      <c r="H9" s="8">
        <f t="shared" si="0"/>
        <v>594375000</v>
      </c>
      <c r="I9" s="9">
        <f>IF(MONTH(B9)=2,IF(OR(D9="XM",D9="DM"),20%*95%,15%*95%),IF(OR(D9="XM",D9="DM"),20%,15%))</f>
        <v>0.19</v>
      </c>
      <c r="J9" s="8">
        <f t="shared" si="2"/>
        <v>112931250</v>
      </c>
      <c r="K9" s="1"/>
      <c r="L9" s="1"/>
      <c r="W9" s="10" t="s">
        <v>13</v>
      </c>
      <c r="X9" s="10" t="s">
        <v>14</v>
      </c>
    </row>
    <row r="10" spans="1:26" x14ac:dyDescent="0.25">
      <c r="A10" s="3">
        <v>8</v>
      </c>
      <c r="B10" s="4">
        <v>37320</v>
      </c>
      <c r="C10" s="5" t="s">
        <v>15</v>
      </c>
      <c r="D10" s="6" t="str">
        <f t="shared" si="1"/>
        <v>DM</v>
      </c>
      <c r="E10" s="6">
        <v>200</v>
      </c>
      <c r="F10" s="7">
        <v>185</v>
      </c>
      <c r="G10" s="8">
        <f>VLOOKUP(B10,$W$9:$X$16,2,1)</f>
        <v>15850</v>
      </c>
      <c r="H10" s="8">
        <f t="shared" si="0"/>
        <v>586450000</v>
      </c>
      <c r="I10" s="9">
        <f>IF(MONTH(B10)=2,IF(OR(D10="XM",D10="DM"),20%*95%,15%*95%),IF(OR(D10="XM",D10="DM"),20%,15%))</f>
        <v>0.2</v>
      </c>
      <c r="J10" s="8">
        <f t="shared" si="2"/>
        <v>117290000</v>
      </c>
      <c r="K10" s="1"/>
      <c r="L10" s="1"/>
      <c r="W10" s="4">
        <v>37257</v>
      </c>
      <c r="X10" s="8">
        <v>15500</v>
      </c>
    </row>
    <row r="11" spans="1:26" x14ac:dyDescent="0.25">
      <c r="A11" s="3">
        <v>9</v>
      </c>
      <c r="B11" s="4">
        <v>37326</v>
      </c>
      <c r="C11" s="5" t="s">
        <v>12</v>
      </c>
      <c r="D11" s="6" t="str">
        <f t="shared" si="1"/>
        <v>XM</v>
      </c>
      <c r="E11" s="6">
        <v>50</v>
      </c>
      <c r="F11" s="7">
        <v>1650</v>
      </c>
      <c r="G11" s="8">
        <f>VLOOKUP(B11,$W$9:$X$16,2,1)</f>
        <v>15750</v>
      </c>
      <c r="H11" s="8">
        <f t="shared" si="0"/>
        <v>1299375000</v>
      </c>
      <c r="I11" s="9">
        <f>IF(MONTH(B11)=2,IF(OR(D11="XM",D11="DM"),20%*95%,15%*95%),IF(OR(D11="XM",D11="DM"),20%,15%))</f>
        <v>0.2</v>
      </c>
      <c r="J11" s="8">
        <f t="shared" si="2"/>
        <v>259875000</v>
      </c>
      <c r="K11" s="1"/>
      <c r="L11" s="1"/>
      <c r="M11" s="1"/>
      <c r="N11" s="1"/>
      <c r="W11" s="4">
        <v>37264</v>
      </c>
      <c r="X11" s="8">
        <v>15400</v>
      </c>
    </row>
    <row r="12" spans="1:26" x14ac:dyDescent="0.25">
      <c r="A12" s="19" t="s">
        <v>18</v>
      </c>
      <c r="B12" s="19"/>
      <c r="C12" s="19"/>
      <c r="D12" s="19"/>
      <c r="E12" s="19"/>
      <c r="F12" s="19"/>
      <c r="G12" s="19"/>
      <c r="H12" s="8">
        <f>SUM(H3:H11)</f>
        <v>11761450000</v>
      </c>
      <c r="I12" s="5"/>
      <c r="J12" s="8">
        <f>SUM(J3:J11)</f>
        <v>2308359750</v>
      </c>
      <c r="K12" s="1"/>
      <c r="L12" s="1"/>
      <c r="M12" s="1"/>
      <c r="N12" s="1"/>
      <c r="W12" s="4">
        <v>37278</v>
      </c>
      <c r="X12" s="8">
        <v>15430</v>
      </c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W13" s="4">
        <v>37291</v>
      </c>
      <c r="X13" s="8">
        <v>15500</v>
      </c>
    </row>
    <row r="14" spans="1:26" x14ac:dyDescent="0.25">
      <c r="W14" s="4">
        <v>37299</v>
      </c>
      <c r="X14" s="8">
        <v>15600</v>
      </c>
    </row>
    <row r="15" spans="1:26" x14ac:dyDescent="0.25">
      <c r="B15" s="16" t="s">
        <v>30</v>
      </c>
      <c r="C15" s="16"/>
      <c r="D15" s="16"/>
      <c r="E15" s="16"/>
      <c r="F15" s="16"/>
      <c r="G15" s="16"/>
      <c r="H15" s="16"/>
      <c r="W15" s="4">
        <v>37313</v>
      </c>
      <c r="X15" s="8">
        <v>15850</v>
      </c>
    </row>
    <row r="16" spans="1:26" x14ac:dyDescent="0.25">
      <c r="W16" s="4">
        <v>37323</v>
      </c>
      <c r="X16" s="8">
        <v>15750</v>
      </c>
    </row>
    <row r="18" spans="1:14" x14ac:dyDescent="0.25">
      <c r="D18" t="s">
        <v>29</v>
      </c>
    </row>
    <row r="19" spans="1:14" x14ac:dyDescent="0.25">
      <c r="D19" t="b">
        <f>OR(D3=$D$4,AND(D3=$D$3,WEEKDAY(B3,1)=3))</f>
        <v>1</v>
      </c>
    </row>
    <row r="21" spans="1:14" x14ac:dyDescent="0.25">
      <c r="B21" s="24" t="s">
        <v>31</v>
      </c>
      <c r="C21" s="24"/>
      <c r="D21" s="24"/>
    </row>
    <row r="23" spans="1:14" ht="42.75" x14ac:dyDescent="0.25">
      <c r="A23" s="21" t="s">
        <v>0</v>
      </c>
      <c r="B23" s="21" t="s">
        <v>1</v>
      </c>
      <c r="C23" s="22" t="s">
        <v>2</v>
      </c>
      <c r="D23" s="23" t="s">
        <v>3</v>
      </c>
      <c r="E23" s="21" t="s">
        <v>4</v>
      </c>
      <c r="F23" s="21" t="s">
        <v>5</v>
      </c>
      <c r="G23" s="21" t="s">
        <v>6</v>
      </c>
      <c r="H23" s="21" t="s">
        <v>7</v>
      </c>
      <c r="I23" s="2" t="s">
        <v>9</v>
      </c>
      <c r="J23" s="2" t="s">
        <v>10</v>
      </c>
    </row>
    <row r="24" spans="1:14" x14ac:dyDescent="0.25">
      <c r="A24" s="3">
        <v>1</v>
      </c>
      <c r="B24" s="4">
        <v>37257</v>
      </c>
      <c r="C24" s="5" t="s">
        <v>12</v>
      </c>
      <c r="D24" s="13" t="s">
        <v>21</v>
      </c>
      <c r="E24" s="13">
        <v>100</v>
      </c>
      <c r="F24" s="7">
        <v>1600</v>
      </c>
      <c r="G24" s="8">
        <v>15500</v>
      </c>
      <c r="H24" s="8">
        <v>2480000000</v>
      </c>
      <c r="I24" s="9">
        <v>0.2</v>
      </c>
      <c r="J24" s="8">
        <v>496000000</v>
      </c>
    </row>
    <row r="25" spans="1:14" x14ac:dyDescent="0.25">
      <c r="A25" s="3">
        <v>2</v>
      </c>
      <c r="B25" s="4">
        <v>37261</v>
      </c>
      <c r="C25" s="5" t="s">
        <v>15</v>
      </c>
      <c r="D25" s="13" t="s">
        <v>22</v>
      </c>
      <c r="E25" s="13">
        <v>350</v>
      </c>
      <c r="F25" s="7">
        <v>200</v>
      </c>
      <c r="G25" s="8">
        <v>15500</v>
      </c>
      <c r="H25" s="8">
        <v>1085000000</v>
      </c>
      <c r="I25" s="9">
        <v>0.2</v>
      </c>
      <c r="J25" s="8">
        <v>217000000</v>
      </c>
    </row>
    <row r="26" spans="1:14" x14ac:dyDescent="0.25">
      <c r="A26" s="3">
        <v>3</v>
      </c>
      <c r="B26" s="4">
        <v>37271</v>
      </c>
      <c r="C26" s="5" t="s">
        <v>16</v>
      </c>
      <c r="D26" s="13" t="s">
        <v>21</v>
      </c>
      <c r="E26" s="13">
        <v>200</v>
      </c>
      <c r="F26" s="7">
        <v>1200</v>
      </c>
      <c r="G26" s="8">
        <v>15400</v>
      </c>
      <c r="H26" s="8">
        <v>3696000000</v>
      </c>
      <c r="I26" s="9">
        <v>0.2</v>
      </c>
      <c r="J26" s="8">
        <v>739200000</v>
      </c>
    </row>
    <row r="27" spans="1:14" x14ac:dyDescent="0.25">
      <c r="A27" s="3">
        <v>5</v>
      </c>
      <c r="B27" s="4">
        <v>37303</v>
      </c>
      <c r="C27" s="5" t="s">
        <v>15</v>
      </c>
      <c r="D27" s="13" t="s">
        <v>22</v>
      </c>
      <c r="E27" s="13">
        <v>150</v>
      </c>
      <c r="F27" s="7">
        <v>190</v>
      </c>
      <c r="G27" s="8">
        <v>15600</v>
      </c>
      <c r="H27" s="8">
        <v>444600000</v>
      </c>
      <c r="I27" s="9">
        <v>0.19</v>
      </c>
      <c r="J27" s="8">
        <v>84474000</v>
      </c>
    </row>
    <row r="28" spans="1:14" x14ac:dyDescent="0.25">
      <c r="A28" s="3">
        <v>8</v>
      </c>
      <c r="B28" s="4">
        <v>37320</v>
      </c>
      <c r="C28" s="5" t="s">
        <v>15</v>
      </c>
      <c r="D28" s="13" t="s">
        <v>22</v>
      </c>
      <c r="E28" s="13">
        <v>200</v>
      </c>
      <c r="F28" s="7">
        <v>185</v>
      </c>
      <c r="G28" s="8">
        <v>15850</v>
      </c>
      <c r="H28" s="8">
        <v>586450000</v>
      </c>
      <c r="I28" s="9">
        <v>0.2</v>
      </c>
      <c r="J28" s="8">
        <v>117290000</v>
      </c>
    </row>
    <row r="30" spans="1:14" x14ac:dyDescent="0.25">
      <c r="N30" s="1"/>
    </row>
    <row r="31" spans="1:14" ht="21" x14ac:dyDescent="0.35">
      <c r="K31" s="14"/>
      <c r="L31" s="14"/>
    </row>
    <row r="32" spans="1:14" ht="21" x14ac:dyDescent="0.35">
      <c r="K32" s="14"/>
      <c r="L32" s="14"/>
    </row>
    <row r="33" spans="11:12" ht="21" x14ac:dyDescent="0.35">
      <c r="K33" s="14"/>
      <c r="L33" s="14"/>
    </row>
  </sheetData>
  <mergeCells count="8">
    <mergeCell ref="I1:J1"/>
    <mergeCell ref="W8:X8"/>
    <mergeCell ref="A12:G12"/>
    <mergeCell ref="V4:Z4"/>
    <mergeCell ref="V5:W5"/>
    <mergeCell ref="V6:W6"/>
    <mergeCell ref="V7:W7"/>
    <mergeCell ref="B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DTV34</dc:creator>
  <cp:lastModifiedBy>DTV34</cp:lastModifiedBy>
  <dcterms:created xsi:type="dcterms:W3CDTF">2015-06-05T18:17:20Z</dcterms:created>
  <dcterms:modified xsi:type="dcterms:W3CDTF">2021-04-24T04:40:01Z</dcterms:modified>
</cp:coreProperties>
</file>