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in B New\Tin B New\1 Tin B Cơ Bản\Buổi 5\"/>
    </mc:Choice>
  </mc:AlternateContent>
  <xr:revisionPtr revIDLastSave="0" documentId="13_ncr:1_{FF4433EC-95B2-4E36-A4F4-4D404C35FF3C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1" sheetId="5" r:id="rId1"/>
    <sheet name="2" sheetId="6" r:id="rId2"/>
    <sheet name="3" sheetId="4" r:id="rId3"/>
    <sheet name="4" sheetId="8" r:id="rId4"/>
    <sheet name="5" sheetId="7" r:id="rId5"/>
    <sheet name="6" sheetId="3" r:id="rId6"/>
  </sheets>
  <definedNames>
    <definedName name="A">'3'!$J$10:$K$12</definedName>
    <definedName name="maso2">#REF!</definedName>
    <definedName name="soluong2">#REF!</definedName>
    <definedName name="tuyenvanchuyen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4" l="1" a="1"/>
  <c r="F19" i="4" s="1"/>
  <c r="G4" i="4"/>
  <c r="G5" i="4"/>
  <c r="G6" i="4"/>
  <c r="G7" i="4"/>
  <c r="G8" i="4"/>
  <c r="G9" i="4"/>
  <c r="G10" i="4"/>
  <c r="G11" i="4"/>
  <c r="G12" i="4"/>
  <c r="G13" i="4"/>
  <c r="G14" i="4"/>
  <c r="G3" i="4"/>
  <c r="J20" i="6" a="1"/>
  <c r="J20" i="6" s="1"/>
  <c r="G4" i="6"/>
  <c r="G5" i="6"/>
  <c r="G6" i="6"/>
  <c r="G7" i="6"/>
  <c r="G8" i="6"/>
  <c r="G9" i="6"/>
  <c r="G10" i="6"/>
  <c r="G11" i="6"/>
  <c r="G12" i="6"/>
  <c r="G13" i="6"/>
  <c r="G3" i="6"/>
  <c r="F16" i="5"/>
  <c r="F17" i="5"/>
  <c r="F15" i="5"/>
  <c r="C14" i="5" a="1"/>
  <c r="C14" i="5" s="1"/>
  <c r="E3" i="8"/>
  <c r="E4" i="8"/>
  <c r="E5" i="8"/>
  <c r="E6" i="8"/>
  <c r="E7" i="8"/>
  <c r="E8" i="8"/>
  <c r="E9" i="8"/>
  <c r="E10" i="8"/>
  <c r="E11" i="8"/>
  <c r="E12" i="8"/>
  <c r="E13" i="8"/>
  <c r="E14" i="8"/>
  <c r="F14" i="4"/>
  <c r="F13" i="4"/>
  <c r="F12" i="4"/>
  <c r="F11" i="4"/>
  <c r="F10" i="4"/>
  <c r="F9" i="4"/>
  <c r="F8" i="4"/>
  <c r="F7" i="4"/>
  <c r="F6" i="4"/>
  <c r="F5" i="4"/>
  <c r="F4" i="4"/>
  <c r="F3" i="4"/>
</calcChain>
</file>

<file path=xl/sharedStrings.xml><?xml version="1.0" encoding="utf-8"?>
<sst xmlns="http://schemas.openxmlformats.org/spreadsheetml/2006/main" count="345" uniqueCount="163">
  <si>
    <t>A</t>
  </si>
  <si>
    <t>B</t>
  </si>
  <si>
    <t>C</t>
  </si>
  <si>
    <t>STT</t>
  </si>
  <si>
    <t>Ngày</t>
  </si>
  <si>
    <t>Số lượng</t>
  </si>
  <si>
    <t>Đơn giá</t>
  </si>
  <si>
    <t>Thành tiền</t>
  </si>
  <si>
    <t>DANH SÁCH SINH VIÊN KHOA KINH TÊ (2002)</t>
  </si>
  <si>
    <t>Kết quả kiêm tra môn Tin học đại cương</t>
  </si>
  <si>
    <t>Mã SV</t>
  </si>
  <si>
    <t>Họ và tên</t>
  </si>
  <si>
    <t>Phái</t>
  </si>
  <si>
    <t>Điểm</t>
  </si>
  <si>
    <t>QT01</t>
  </si>
  <si>
    <t>Nữ</t>
  </si>
  <si>
    <t>Bến Tre</t>
  </si>
  <si>
    <t>QT02</t>
  </si>
  <si>
    <t>Nam</t>
  </si>
  <si>
    <t>Quảng Ngãi</t>
  </si>
  <si>
    <t>KT01</t>
  </si>
  <si>
    <t>KT02</t>
  </si>
  <si>
    <t>D</t>
  </si>
  <si>
    <t>KT03</t>
  </si>
  <si>
    <t>KT04</t>
  </si>
  <si>
    <t>Vũng Tàu</t>
  </si>
  <si>
    <t>QT03</t>
  </si>
  <si>
    <t>QT04</t>
  </si>
  <si>
    <t>Dùng lệnh table Đếm số lượng sinh viên nam nữ từng lớp theo tỉnh như mẫu ở bảng sau:</t>
  </si>
  <si>
    <t>KT05</t>
  </si>
  <si>
    <t>Lớp KT</t>
  </si>
  <si>
    <t>QT05</t>
  </si>
  <si>
    <t>Tỉnh</t>
  </si>
  <si>
    <t>Mã hàng</t>
  </si>
  <si>
    <t>Tên hàng</t>
  </si>
  <si>
    <t>A30SU</t>
  </si>
  <si>
    <t>Sữa</t>
  </si>
  <si>
    <t>Bảng Loại Hàng</t>
  </si>
  <si>
    <t>B25DU</t>
  </si>
  <si>
    <t>Đường</t>
  </si>
  <si>
    <t>C28KE</t>
  </si>
  <si>
    <t>Kẹo</t>
  </si>
  <si>
    <t>Loại 1</t>
  </si>
  <si>
    <t>Loại 2</t>
  </si>
  <si>
    <t>Loại 3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</si>
  <si>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</si>
  <si>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</si>
  <si>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</si>
  <si>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</si>
  <si>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</si>
  <si>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</si>
  <si>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</si>
  <si>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</si>
  <si>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</si>
  <si>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Dùng lệnh Data Table tổng hợp số lượng từng mặt hàng theo loại theo bảng sau:</t>
  </si>
  <si>
    <t>Loại hàng</t>
  </si>
  <si>
    <t>Tổng số lượng</t>
  </si>
  <si>
    <t>Mã CT</t>
  </si>
  <si>
    <t>Diễn giải</t>
  </si>
  <si>
    <t>Mã SP</t>
  </si>
  <si>
    <t>Thuế</t>
  </si>
  <si>
    <t>A001</t>
  </si>
  <si>
    <t>Cty A Thủy</t>
  </si>
  <si>
    <t>A1-100</t>
  </si>
  <si>
    <t>B002</t>
  </si>
  <si>
    <t>Cty Hoàn cầu -Dũng</t>
  </si>
  <si>
    <t>A2-125</t>
  </si>
  <si>
    <t>A003</t>
  </si>
  <si>
    <t>Công ty HC - Thủy</t>
  </si>
  <si>
    <t>A006</t>
  </si>
  <si>
    <t>KH Phạm Văn Công</t>
  </si>
  <si>
    <t>B007</t>
  </si>
  <si>
    <t>Trường PTTH XYZ</t>
  </si>
  <si>
    <t>Cộng</t>
  </si>
  <si>
    <t>Mã sản phẩm</t>
  </si>
  <si>
    <t>A1</t>
  </si>
  <si>
    <t>A2</t>
  </si>
  <si>
    <t>Tháng</t>
  </si>
  <si>
    <t>Tổ</t>
  </si>
  <si>
    <t>Công đoạn</t>
  </si>
  <si>
    <t>Họ</t>
  </si>
  <si>
    <t>Tên</t>
  </si>
  <si>
    <t>Số lượng SX</t>
  </si>
  <si>
    <t>Lương</t>
  </si>
  <si>
    <t>Bảng giá tiền công</t>
  </si>
  <si>
    <t>To1</t>
  </si>
  <si>
    <t>May</t>
  </si>
  <si>
    <t>Nguyễn Thị</t>
  </si>
  <si>
    <t>Lợi</t>
  </si>
  <si>
    <t>Mã CN</t>
  </si>
  <si>
    <t>Cat</t>
  </si>
  <si>
    <t xml:space="preserve">Trần Vĩnh </t>
  </si>
  <si>
    <t>Hưng</t>
  </si>
  <si>
    <t>DongGoi</t>
  </si>
  <si>
    <t>To2</t>
  </si>
  <si>
    <t xml:space="preserve">Lê Văn </t>
  </si>
  <si>
    <t>Bình</t>
  </si>
  <si>
    <t xml:space="preserve">Võ Thế </t>
  </si>
  <si>
    <t>Anh</t>
  </si>
  <si>
    <t>Nguyễn Hoàng</t>
  </si>
  <si>
    <t>Khánh</t>
  </si>
  <si>
    <t>1) Lương = số lượng sản xuất * đơn giá</t>
  </si>
  <si>
    <t>Hồ Thị</t>
  </si>
  <si>
    <t>Hà</t>
  </si>
  <si>
    <t>Lâm Phi</t>
  </si>
  <si>
    <t>Tài</t>
  </si>
  <si>
    <t>Lê Thị Bích</t>
  </si>
  <si>
    <t>Kiều</t>
  </si>
  <si>
    <t>Thủy</t>
  </si>
  <si>
    <t>Huỳnh Văn</t>
  </si>
  <si>
    <t>Tổng lương</t>
  </si>
  <si>
    <t>BẢNG TỔNG HỢP TIỀN LƯƠNG</t>
  </si>
  <si>
    <t xml:space="preserve">   Tổ</t>
  </si>
  <si>
    <t>2) Điền số vô ô trống bên dưới</t>
  </si>
  <si>
    <t>TT</t>
  </si>
  <si>
    <t>Vật tư</t>
  </si>
  <si>
    <t>Công trình</t>
  </si>
  <si>
    <t>Hạng mục</t>
  </si>
  <si>
    <t xml:space="preserve">Dùng lệnh table  tổng hợp  số lượng từng vật tư theo hạng mục như mẫu sau: </t>
  </si>
  <si>
    <t>Thép</t>
  </si>
  <si>
    <t>Đỗ móng</t>
  </si>
  <si>
    <t>Xi măng</t>
  </si>
  <si>
    <t>Cát</t>
  </si>
  <si>
    <t>Xây tường</t>
  </si>
  <si>
    <t>Đá</t>
  </si>
  <si>
    <t>Mã lớp là 2 kí tự bên trái Mã SV</t>
  </si>
  <si>
    <t>?</t>
  </si>
  <si>
    <t xml:space="preserve">Vũng Tàu </t>
  </si>
  <si>
    <t xml:space="preserve">Quảng Ngãi </t>
  </si>
  <si>
    <t>Chú ý: A là tổng của A1 và A2</t>
  </si>
  <si>
    <t>Gợi ý: Sử dụng thêm hàm TRIM</t>
  </si>
  <si>
    <t>Tổng hợp dữ liệu</t>
  </si>
  <si>
    <t xml:space="preserve"> Sử dụng lệnh Table tạo bảng tổng hợp DOANH THU theo tháng như mẫu.</t>
  </si>
  <si>
    <t>Nơi sinh</t>
  </si>
  <si>
    <t>Sổ theo dõi xuất kho vật tư - nguyên liệu</t>
  </si>
  <si>
    <t>TỔNG SỐ LƯỢNG</t>
  </si>
  <si>
    <t>K</t>
  </si>
  <si>
    <t>LOẠI CHỨNG TỪ:</t>
  </si>
  <si>
    <t>GẠCH</t>
  </si>
  <si>
    <t>TÊN VẬT TƯ:</t>
  </si>
  <si>
    <t>XI MĂNG</t>
  </si>
  <si>
    <t>ĐÁ</t>
  </si>
  <si>
    <t>CÁT</t>
  </si>
  <si>
    <t>Loại chứng từ</t>
  </si>
  <si>
    <t>Dùng lệnh Table thống kê theo mẫu sau:</t>
  </si>
  <si>
    <t>X2000K</t>
  </si>
  <si>
    <t>C150K</t>
  </si>
  <si>
    <t>D500C</t>
  </si>
  <si>
    <t>C200C</t>
  </si>
  <si>
    <t>X2500K</t>
  </si>
  <si>
    <t>G1000C</t>
  </si>
  <si>
    <t>X300K</t>
  </si>
  <si>
    <t>D1200K</t>
  </si>
  <si>
    <t>G3000K</t>
  </si>
  <si>
    <t>C20K</t>
  </si>
  <si>
    <t>X200C</t>
  </si>
  <si>
    <t>G1000K</t>
  </si>
  <si>
    <t>Tên vật tư</t>
  </si>
  <si>
    <t>Chứng từ</t>
  </si>
  <si>
    <t>Quyết toán vật tư - công trình A và B</t>
  </si>
  <si>
    <t>y</t>
  </si>
  <si>
    <t>x</t>
  </si>
  <si>
    <t>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</si>
</sst>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0"/>
      <color indexed="9"/>
      <name val="Arial"/>
      <family val="2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8" tint="0.39997558519241921"/>
      </left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/>
      <right style="thin">
        <color theme="8" tint="0.39997558519241921"/>
      </right>
      <top/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</cellStyleXfs>
  <cellXfs count="82">
    <xf numFmtId="0" fontId="0" fillId="0" borderId="0" xfId="0"/>
    <xf numFmtId="0" fontId="0" fillId="0" borderId="1" xfId="0" applyBorder="1"/>
    <xf numFmtId="0" fontId="5" fillId="0" borderId="0" xfId="0" applyFont="1"/>
    <xf numFmtId="0" fontId="6" fillId="3" borderId="3" xfId="0" applyFont="1" applyFill="1" applyBorder="1"/>
    <xf numFmtId="0" fontId="6" fillId="3" borderId="4" xfId="0" applyFont="1" applyFill="1" applyBorder="1"/>
    <xf numFmtId="0" fontId="5" fillId="0" borderId="3" xfId="0" applyFont="1" applyBorder="1"/>
    <xf numFmtId="165" fontId="5" fillId="0" borderId="3" xfId="0" applyNumberFormat="1" applyFont="1" applyBorder="1"/>
    <xf numFmtId="0" fontId="0" fillId="5" borderId="1" xfId="0" applyFill="1" applyBorder="1"/>
    <xf numFmtId="0" fontId="4" fillId="0" borderId="1" xfId="0" applyFont="1" applyBorder="1"/>
    <xf numFmtId="0" fontId="3" fillId="6" borderId="3" xfId="0" applyFont="1" applyFill="1" applyBorder="1" applyAlignment="1">
      <alignment vertical="center"/>
    </xf>
    <xf numFmtId="0" fontId="0" fillId="0" borderId="3" xfId="0" applyBorder="1"/>
    <xf numFmtId="164" fontId="0" fillId="0" borderId="3" xfId="1" applyNumberFormat="1" applyFont="1" applyBorder="1"/>
    <xf numFmtId="0" fontId="9" fillId="0" borderId="0" xfId="0" applyFont="1"/>
    <xf numFmtId="0" fontId="0" fillId="8" borderId="8" xfId="0" applyFill="1" applyBorder="1"/>
    <xf numFmtId="0" fontId="0" fillId="0" borderId="8" xfId="0" applyBorder="1"/>
    <xf numFmtId="0" fontId="3" fillId="0" borderId="9" xfId="0" applyFont="1" applyBorder="1" applyAlignment="1">
      <alignment vertical="center"/>
    </xf>
    <xf numFmtId="0" fontId="3" fillId="0" borderId="8" xfId="0" applyFont="1" applyBorder="1"/>
    <xf numFmtId="0" fontId="2" fillId="9" borderId="8" xfId="0" applyFont="1" applyFill="1" applyBorder="1"/>
    <xf numFmtId="0" fontId="10" fillId="4" borderId="2" xfId="0" applyFont="1" applyFill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9" fontId="0" fillId="0" borderId="2" xfId="2" applyFont="1" applyBorder="1"/>
    <xf numFmtId="164" fontId="0" fillId="0" borderId="2" xfId="1" applyNumberFormat="1" applyFont="1" applyBorder="1"/>
    <xf numFmtId="164" fontId="0" fillId="0" borderId="2" xfId="0" applyNumberFormat="1" applyBorder="1"/>
    <xf numFmtId="0" fontId="11" fillId="0" borderId="0" xfId="0" applyFont="1"/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2" fillId="11" borderId="1" xfId="0" applyFont="1" applyFill="1" applyBorder="1"/>
    <xf numFmtId="1" fontId="0" fillId="0" borderId="1" xfId="0" applyNumberFormat="1" applyBorder="1"/>
    <xf numFmtId="0" fontId="0" fillId="11" borderId="1" xfId="0" applyFill="1" applyBorder="1"/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5" borderId="1" xfId="0" applyFill="1" applyBorder="1" applyAlignment="1"/>
    <xf numFmtId="0" fontId="0" fillId="0" borderId="14" xfId="0" applyBorder="1" applyAlignment="1"/>
    <xf numFmtId="0" fontId="0" fillId="0" borderId="0" xfId="0" applyFill="1" applyBorder="1"/>
    <xf numFmtId="0" fontId="3" fillId="0" borderId="17" xfId="0" applyFont="1" applyFill="1" applyBorder="1"/>
    <xf numFmtId="37" fontId="3" fillId="0" borderId="10" xfId="0" applyNumberFormat="1" applyFont="1" applyBorder="1" applyAlignment="1">
      <alignment vertical="center"/>
    </xf>
    <xf numFmtId="0" fontId="7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1" xfId="0" applyFill="1" applyBorder="1"/>
    <xf numFmtId="0" fontId="0" fillId="0" borderId="8" xfId="0" applyBorder="1" applyAlignment="1">
      <alignment horizontal="center"/>
    </xf>
    <xf numFmtId="0" fontId="0" fillId="7" borderId="1" xfId="0" applyFill="1" applyBorder="1"/>
    <xf numFmtId="0" fontId="0" fillId="0" borderId="20" xfId="0" applyBorder="1" applyAlignment="1"/>
    <xf numFmtId="164" fontId="0" fillId="0" borderId="0" xfId="1" applyNumberFormat="1" applyFont="1" applyBorder="1"/>
    <xf numFmtId="0" fontId="15" fillId="14" borderId="21" xfId="0" applyFont="1" applyFill="1" applyBorder="1" applyAlignment="1">
      <alignment horizontal="center"/>
    </xf>
    <xf numFmtId="0" fontId="16" fillId="10" borderId="1" xfId="0" applyFont="1" applyFill="1" applyBorder="1"/>
    <xf numFmtId="0" fontId="17" fillId="0" borderId="0" xfId="0" applyFont="1"/>
    <xf numFmtId="164" fontId="18" fillId="0" borderId="22" xfId="1" applyNumberFormat="1" applyFont="1" applyBorder="1"/>
    <xf numFmtId="164" fontId="18" fillId="0" borderId="2" xfId="1" applyNumberFormat="1" applyFont="1" applyBorder="1"/>
    <xf numFmtId="0" fontId="18" fillId="0" borderId="2" xfId="0" applyFont="1" applyBorder="1"/>
    <xf numFmtId="14" fontId="18" fillId="0" borderId="2" xfId="0" applyNumberFormat="1" applyFont="1" applyBorder="1"/>
    <xf numFmtId="0" fontId="18" fillId="0" borderId="23" xfId="0" applyFont="1" applyBorder="1" applyAlignment="1">
      <alignment horizontal="center"/>
    </xf>
    <xf numFmtId="0" fontId="15" fillId="14" borderId="24" xfId="0" applyFont="1" applyFill="1" applyBorder="1" applyAlignment="1">
      <alignment horizontal="center"/>
    </xf>
    <xf numFmtId="0" fontId="15" fillId="14" borderId="2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8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3" fillId="0" borderId="27" xfId="0" applyFont="1" applyFill="1" applyBorder="1"/>
    <xf numFmtId="0" fontId="3" fillId="6" borderId="28" xfId="0" applyFont="1" applyFill="1" applyBorder="1" applyAlignment="1">
      <alignment vertical="center"/>
    </xf>
  </cellXfs>
  <cellStyles count="4">
    <cellStyle name="Comma" xfId="1" builtinId="3"/>
    <cellStyle name="Normal" xfId="0" builtinId="0"/>
    <cellStyle name="Normal 2" xfId="3" xr:uid="{DE8C60FA-BE3B-424F-BAFF-02CA285A09FA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8"/>
  <sheetViews>
    <sheetView workbookViewId="0">
      <selection activeCell="I17" sqref="I17"/>
    </sheetView>
  </sheetViews>
  <sheetFormatPr defaultRowHeight="15" x14ac:dyDescent="0.25"/>
  <cols>
    <col min="1" max="1" width="24.85546875" customWidth="1"/>
    <col min="3" max="3" width="20" customWidth="1"/>
    <col min="4" max="4" width="14.85546875" customWidth="1"/>
    <col min="5" max="5" width="13.5703125" customWidth="1"/>
    <col min="6" max="6" width="14" customWidth="1"/>
    <col min="7" max="7" width="13.28515625" customWidth="1"/>
    <col min="8" max="8" width="13.85546875" customWidth="1"/>
  </cols>
  <sheetData>
    <row r="2" spans="1:8" x14ac:dyDescent="0.25">
      <c r="A2" s="18" t="s">
        <v>4</v>
      </c>
      <c r="B2" s="18" t="s">
        <v>57</v>
      </c>
      <c r="C2" s="18" t="s">
        <v>58</v>
      </c>
      <c r="D2" s="18" t="s">
        <v>59</v>
      </c>
      <c r="E2" s="18" t="s">
        <v>5</v>
      </c>
      <c r="F2" s="18" t="s">
        <v>6</v>
      </c>
      <c r="G2" s="18" t="s">
        <v>60</v>
      </c>
      <c r="H2" s="18" t="s">
        <v>7</v>
      </c>
    </row>
    <row r="3" spans="1:8" x14ac:dyDescent="0.25">
      <c r="A3" s="19">
        <v>36892</v>
      </c>
      <c r="B3" s="20" t="s">
        <v>61</v>
      </c>
      <c r="C3" s="20" t="s">
        <v>62</v>
      </c>
      <c r="D3" s="20" t="s">
        <v>63</v>
      </c>
      <c r="E3" s="20">
        <v>100</v>
      </c>
      <c r="F3" s="20">
        <v>12.5</v>
      </c>
      <c r="G3" s="21">
        <v>0.05</v>
      </c>
      <c r="H3" s="22">
        <v>1187.5</v>
      </c>
    </row>
    <row r="4" spans="1:8" x14ac:dyDescent="0.25">
      <c r="A4" s="19">
        <v>36911</v>
      </c>
      <c r="B4" s="20" t="s">
        <v>64</v>
      </c>
      <c r="C4" s="20" t="s">
        <v>65</v>
      </c>
      <c r="D4" s="20" t="s">
        <v>66</v>
      </c>
      <c r="E4" s="20">
        <v>200</v>
      </c>
      <c r="F4" s="20">
        <v>13</v>
      </c>
      <c r="G4" s="21">
        <v>0.05</v>
      </c>
      <c r="H4" s="22">
        <v>2470</v>
      </c>
    </row>
    <row r="5" spans="1:8" x14ac:dyDescent="0.25">
      <c r="A5" s="19">
        <v>36913</v>
      </c>
      <c r="B5" s="20" t="s">
        <v>67</v>
      </c>
      <c r="C5" s="20" t="s">
        <v>68</v>
      </c>
      <c r="D5" s="20" t="s">
        <v>63</v>
      </c>
      <c r="E5" s="20">
        <v>50</v>
      </c>
      <c r="F5" s="20">
        <v>12.5</v>
      </c>
      <c r="G5" s="21">
        <v>0.05</v>
      </c>
      <c r="H5" s="22">
        <v>593.75</v>
      </c>
    </row>
    <row r="6" spans="1:8" x14ac:dyDescent="0.25">
      <c r="A6" s="19">
        <v>36948</v>
      </c>
      <c r="B6" s="20" t="s">
        <v>69</v>
      </c>
      <c r="C6" s="20" t="s">
        <v>70</v>
      </c>
      <c r="D6" s="20" t="s">
        <v>63</v>
      </c>
      <c r="E6" s="20">
        <v>100</v>
      </c>
      <c r="F6" s="20">
        <v>13</v>
      </c>
      <c r="G6" s="21">
        <v>0.05</v>
      </c>
      <c r="H6" s="22">
        <v>1235</v>
      </c>
    </row>
    <row r="7" spans="1:8" x14ac:dyDescent="0.25">
      <c r="A7" s="19">
        <v>36964</v>
      </c>
      <c r="B7" s="20" t="s">
        <v>71</v>
      </c>
      <c r="C7" s="20" t="s">
        <v>72</v>
      </c>
      <c r="D7" s="20" t="s">
        <v>66</v>
      </c>
      <c r="E7" s="20">
        <v>150</v>
      </c>
      <c r="F7" s="20">
        <v>13.5</v>
      </c>
      <c r="G7" s="21">
        <v>0.05</v>
      </c>
      <c r="H7" s="22">
        <v>1923.75</v>
      </c>
    </row>
    <row r="8" spans="1:8" x14ac:dyDescent="0.25">
      <c r="A8" s="57" t="s">
        <v>73</v>
      </c>
      <c r="B8" s="57"/>
      <c r="C8" s="57"/>
      <c r="D8" s="57"/>
      <c r="E8" s="57"/>
      <c r="F8" s="57"/>
      <c r="G8" s="21"/>
      <c r="H8" s="23">
        <v>7410</v>
      </c>
    </row>
    <row r="10" spans="1:8" ht="15.75" x14ac:dyDescent="0.25">
      <c r="A10" s="24" t="s">
        <v>132</v>
      </c>
    </row>
    <row r="11" spans="1:8" ht="15.75" x14ac:dyDescent="0.25">
      <c r="A11" s="24" t="s">
        <v>129</v>
      </c>
    </row>
    <row r="12" spans="1:8" x14ac:dyDescent="0.25">
      <c r="C12" s="58" t="s">
        <v>131</v>
      </c>
      <c r="D12" s="58"/>
      <c r="E12" s="58"/>
      <c r="F12" s="58"/>
    </row>
    <row r="13" spans="1:8" x14ac:dyDescent="0.25">
      <c r="C13" s="36"/>
      <c r="D13" s="59" t="s">
        <v>74</v>
      </c>
      <c r="E13" s="60"/>
      <c r="F13" s="61"/>
    </row>
    <row r="14" spans="1:8" x14ac:dyDescent="0.25">
      <c r="C14" s="45">
        <f t="array" ref="C14">SUM($H$3:$H$7*(MONTH($A$3:$A$7)*1=$C18)*(LEFT($D$3:$D$7,2)=G14))</f>
        <v>0</v>
      </c>
      <c r="D14" s="25" t="s">
        <v>75</v>
      </c>
      <c r="E14" s="25" t="s">
        <v>76</v>
      </c>
      <c r="F14" s="26" t="s">
        <v>0</v>
      </c>
      <c r="G14" s="79" t="s">
        <v>161</v>
      </c>
    </row>
    <row r="15" spans="1:8" x14ac:dyDescent="0.25">
      <c r="B15" s="62" t="s">
        <v>77</v>
      </c>
      <c r="C15" s="1">
        <v>1</v>
      </c>
      <c r="D15" s="1">
        <f t="dataTable" ref="D15:E17" dt2D="1" dtr="1" r1="G14" r2="C18"/>
        <v>1781.25</v>
      </c>
      <c r="E15" s="1">
        <v>2470</v>
      </c>
      <c r="F15" s="1">
        <f>SUM(D15:E15)</f>
        <v>4251.25</v>
      </c>
    </row>
    <row r="16" spans="1:8" x14ac:dyDescent="0.25">
      <c r="B16" s="62"/>
      <c r="C16" s="1">
        <v>2</v>
      </c>
      <c r="D16" s="1">
        <v>1235</v>
      </c>
      <c r="E16" s="1">
        <v>0</v>
      </c>
      <c r="F16" s="1">
        <f t="shared" ref="F16:F17" si="0">SUM(D16:E16)</f>
        <v>1235</v>
      </c>
    </row>
    <row r="17" spans="2:6" x14ac:dyDescent="0.25">
      <c r="B17" s="62"/>
      <c r="C17" s="1">
        <v>3</v>
      </c>
      <c r="D17" s="1">
        <v>0</v>
      </c>
      <c r="E17" s="1">
        <v>1923.75</v>
      </c>
      <c r="F17" s="1">
        <f t="shared" si="0"/>
        <v>1923.75</v>
      </c>
    </row>
    <row r="18" spans="2:6" x14ac:dyDescent="0.25">
      <c r="C18" t="s">
        <v>160</v>
      </c>
    </row>
  </sheetData>
  <mergeCells count="4">
    <mergeCell ref="A8:F8"/>
    <mergeCell ref="C12:F12"/>
    <mergeCell ref="D13:F13"/>
    <mergeCell ref="B15:B17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23"/>
  <sheetViews>
    <sheetView topLeftCell="C7" workbookViewId="0">
      <selection activeCell="M13" sqref="M13"/>
    </sheetView>
  </sheetViews>
  <sheetFormatPr defaultRowHeight="15" x14ac:dyDescent="0.25"/>
  <cols>
    <col min="2" max="2" width="19.42578125" customWidth="1"/>
    <col min="3" max="3" width="20.5703125" customWidth="1"/>
    <col min="4" max="4" width="13.140625" customWidth="1"/>
    <col min="5" max="5" width="15" customWidth="1"/>
    <col min="6" max="6" width="16.28515625" customWidth="1"/>
    <col min="7" max="7" width="17.28515625" customWidth="1"/>
    <col min="10" max="10" width="21.7109375" customWidth="1"/>
    <col min="11" max="11" width="15.5703125" customWidth="1"/>
  </cols>
  <sheetData>
    <row r="2" spans="1:11" ht="18.75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12</v>
      </c>
      <c r="F2" s="27" t="s">
        <v>82</v>
      </c>
      <c r="G2" s="27" t="s">
        <v>83</v>
      </c>
      <c r="J2" s="63" t="s">
        <v>84</v>
      </c>
      <c r="K2" s="63"/>
    </row>
    <row r="3" spans="1:11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15</v>
      </c>
      <c r="F3" s="1">
        <v>90</v>
      </c>
      <c r="G3" s="28">
        <f>VLOOKUP(B3,$J$4:$K$6,2,0)*F3</f>
        <v>270000</v>
      </c>
      <c r="J3" s="29" t="s">
        <v>89</v>
      </c>
      <c r="K3" s="29" t="s">
        <v>6</v>
      </c>
    </row>
    <row r="4" spans="1:11" x14ac:dyDescent="0.25">
      <c r="A4" s="1" t="s">
        <v>85</v>
      </c>
      <c r="B4" s="1" t="s">
        <v>90</v>
      </c>
      <c r="C4" s="1" t="s">
        <v>91</v>
      </c>
      <c r="D4" s="1" t="s">
        <v>92</v>
      </c>
      <c r="E4" s="1" t="s">
        <v>18</v>
      </c>
      <c r="F4" s="1">
        <v>120</v>
      </c>
      <c r="G4" s="28">
        <f t="shared" ref="G4:G13" si="0">VLOOKUP(B4,$J$4:$K$6,2,0)*F4</f>
        <v>240000</v>
      </c>
      <c r="J4" s="1" t="s">
        <v>93</v>
      </c>
      <c r="K4" s="1">
        <v>500</v>
      </c>
    </row>
    <row r="5" spans="1:11" x14ac:dyDescent="0.25">
      <c r="A5" s="1" t="s">
        <v>94</v>
      </c>
      <c r="B5" s="1" t="s">
        <v>86</v>
      </c>
      <c r="C5" s="1" t="s">
        <v>95</v>
      </c>
      <c r="D5" s="1" t="s">
        <v>96</v>
      </c>
      <c r="E5" s="1" t="s">
        <v>18</v>
      </c>
      <c r="F5" s="1">
        <v>110</v>
      </c>
      <c r="G5" s="28">
        <f t="shared" si="0"/>
        <v>330000</v>
      </c>
      <c r="J5" s="1" t="s">
        <v>90</v>
      </c>
      <c r="K5" s="1">
        <v>2000</v>
      </c>
    </row>
    <row r="6" spans="1:11" x14ac:dyDescent="0.25">
      <c r="A6" s="1" t="s">
        <v>94</v>
      </c>
      <c r="B6" s="1" t="s">
        <v>90</v>
      </c>
      <c r="C6" s="1" t="s">
        <v>97</v>
      </c>
      <c r="D6" s="1" t="s">
        <v>98</v>
      </c>
      <c r="E6" s="1" t="s">
        <v>18</v>
      </c>
      <c r="F6" s="1">
        <v>130</v>
      </c>
      <c r="G6" s="28">
        <f t="shared" si="0"/>
        <v>260000</v>
      </c>
      <c r="J6" s="1" t="s">
        <v>86</v>
      </c>
      <c r="K6" s="1">
        <v>3000</v>
      </c>
    </row>
    <row r="7" spans="1:11" x14ac:dyDescent="0.25">
      <c r="A7" s="1" t="s">
        <v>94</v>
      </c>
      <c r="B7" s="1" t="s">
        <v>93</v>
      </c>
      <c r="C7" s="1" t="s">
        <v>99</v>
      </c>
      <c r="D7" s="1" t="s">
        <v>98</v>
      </c>
      <c r="E7" s="1" t="s">
        <v>15</v>
      </c>
      <c r="F7" s="1">
        <v>135</v>
      </c>
      <c r="G7" s="28">
        <f t="shared" si="0"/>
        <v>67500</v>
      </c>
    </row>
    <row r="8" spans="1:11" x14ac:dyDescent="0.25">
      <c r="A8" s="1" t="s">
        <v>85</v>
      </c>
      <c r="B8" s="1" t="s">
        <v>86</v>
      </c>
      <c r="C8" s="1" t="s">
        <v>95</v>
      </c>
      <c r="D8" s="1" t="s">
        <v>100</v>
      </c>
      <c r="E8" s="1" t="s">
        <v>18</v>
      </c>
      <c r="F8" s="1">
        <v>100</v>
      </c>
      <c r="G8" s="28">
        <f t="shared" si="0"/>
        <v>300000</v>
      </c>
      <c r="I8" t="s">
        <v>101</v>
      </c>
    </row>
    <row r="9" spans="1:11" x14ac:dyDescent="0.25">
      <c r="A9" s="1" t="s">
        <v>94</v>
      </c>
      <c r="B9" s="1" t="s">
        <v>90</v>
      </c>
      <c r="C9" s="1" t="s">
        <v>102</v>
      </c>
      <c r="D9" s="1" t="s">
        <v>103</v>
      </c>
      <c r="E9" s="1" t="s">
        <v>15</v>
      </c>
      <c r="F9" s="1">
        <v>80</v>
      </c>
      <c r="G9" s="28">
        <f t="shared" si="0"/>
        <v>160000</v>
      </c>
    </row>
    <row r="10" spans="1:11" x14ac:dyDescent="0.25">
      <c r="A10" s="1" t="s">
        <v>94</v>
      </c>
      <c r="B10" s="1" t="s">
        <v>93</v>
      </c>
      <c r="C10" s="1" t="s">
        <v>104</v>
      </c>
      <c r="D10" s="1" t="s">
        <v>105</v>
      </c>
      <c r="E10" s="1" t="s">
        <v>18</v>
      </c>
      <c r="F10" s="1">
        <v>100</v>
      </c>
      <c r="G10" s="28">
        <f t="shared" si="0"/>
        <v>50000</v>
      </c>
      <c r="I10" t="s">
        <v>113</v>
      </c>
    </row>
    <row r="11" spans="1:11" x14ac:dyDescent="0.25">
      <c r="A11" s="1" t="s">
        <v>94</v>
      </c>
      <c r="B11" s="1" t="s">
        <v>86</v>
      </c>
      <c r="C11" s="1" t="s">
        <v>106</v>
      </c>
      <c r="D11" s="1" t="s">
        <v>107</v>
      </c>
      <c r="E11" s="1" t="s">
        <v>15</v>
      </c>
      <c r="F11" s="1">
        <v>120</v>
      </c>
      <c r="G11" s="28">
        <f t="shared" si="0"/>
        <v>360000</v>
      </c>
    </row>
    <row r="12" spans="1:11" ht="18.75" x14ac:dyDescent="0.3">
      <c r="A12" s="1" t="s">
        <v>94</v>
      </c>
      <c r="B12" s="1" t="s">
        <v>86</v>
      </c>
      <c r="C12" s="1" t="s">
        <v>87</v>
      </c>
      <c r="D12" s="1" t="s">
        <v>108</v>
      </c>
      <c r="E12" s="1" t="s">
        <v>15</v>
      </c>
      <c r="F12" s="1">
        <v>100</v>
      </c>
      <c r="G12" s="28">
        <f t="shared" si="0"/>
        <v>300000</v>
      </c>
      <c r="J12" s="27" t="s">
        <v>78</v>
      </c>
      <c r="K12" s="31" t="s">
        <v>85</v>
      </c>
    </row>
    <row r="13" spans="1:11" ht="18.75" x14ac:dyDescent="0.3">
      <c r="A13" s="1" t="s">
        <v>94</v>
      </c>
      <c r="B13" s="1" t="s">
        <v>90</v>
      </c>
      <c r="C13" s="1" t="s">
        <v>109</v>
      </c>
      <c r="D13" s="1" t="s">
        <v>88</v>
      </c>
      <c r="E13" s="1" t="s">
        <v>18</v>
      </c>
      <c r="F13" s="1">
        <v>110</v>
      </c>
      <c r="G13" s="28">
        <f t="shared" si="0"/>
        <v>220000</v>
      </c>
      <c r="J13" s="27" t="s">
        <v>79</v>
      </c>
      <c r="K13" s="1" t="s">
        <v>90</v>
      </c>
    </row>
    <row r="14" spans="1:11" x14ac:dyDescent="0.25">
      <c r="J14" s="32" t="s">
        <v>110</v>
      </c>
      <c r="K14" s="33">
        <v>240000</v>
      </c>
    </row>
    <row r="17" spans="7:14" x14ac:dyDescent="0.25">
      <c r="J17" s="30"/>
      <c r="K17" s="30"/>
      <c r="L17" s="30"/>
    </row>
    <row r="18" spans="7:14" x14ac:dyDescent="0.25">
      <c r="I18" s="64" t="s">
        <v>111</v>
      </c>
      <c r="J18" s="64"/>
      <c r="K18" s="64"/>
      <c r="L18" s="64"/>
    </row>
    <row r="19" spans="7:14" x14ac:dyDescent="0.25">
      <c r="I19" s="34"/>
      <c r="J19" s="34"/>
      <c r="K19" s="65" t="s">
        <v>79</v>
      </c>
      <c r="L19" s="65"/>
      <c r="M19" s="65"/>
    </row>
    <row r="20" spans="7:14" x14ac:dyDescent="0.25">
      <c r="G20" s="37"/>
      <c r="I20" s="34"/>
      <c r="J20" s="34">
        <f t="array" ref="J20">SUM($G$3:$G$13*($A$3:$A$13=$J23)*($B$3:$B$13=N$20))</f>
        <v>0</v>
      </c>
      <c r="K20" s="1" t="s">
        <v>90</v>
      </c>
      <c r="L20" s="1" t="s">
        <v>86</v>
      </c>
      <c r="M20" s="1" t="s">
        <v>93</v>
      </c>
      <c r="N20" s="37" t="s">
        <v>161</v>
      </c>
    </row>
    <row r="21" spans="7:14" x14ac:dyDescent="0.25">
      <c r="I21" s="66" t="s">
        <v>112</v>
      </c>
      <c r="J21" s="32" t="s">
        <v>85</v>
      </c>
      <c r="K21" s="33">
        <f t="dataTable" ref="K21:M22" dt2D="1" dtr="1" r1="N20" r2="J23"/>
        <v>240000</v>
      </c>
      <c r="L21" s="33">
        <v>570000</v>
      </c>
      <c r="M21" s="33">
        <v>0</v>
      </c>
    </row>
    <row r="22" spans="7:14" x14ac:dyDescent="0.25">
      <c r="I22" s="66"/>
      <c r="J22" s="32" t="s">
        <v>94</v>
      </c>
      <c r="K22" s="33">
        <v>640000</v>
      </c>
      <c r="L22" s="33">
        <v>990000</v>
      </c>
      <c r="M22" s="33">
        <v>117500</v>
      </c>
    </row>
    <row r="23" spans="7:14" x14ac:dyDescent="0.25">
      <c r="J23" t="s">
        <v>160</v>
      </c>
    </row>
  </sheetData>
  <mergeCells count="4">
    <mergeCell ref="J2:K2"/>
    <mergeCell ref="I18:L18"/>
    <mergeCell ref="K19:M19"/>
    <mergeCell ref="I21:I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3"/>
  <sheetViews>
    <sheetView topLeftCell="A5" workbookViewId="0">
      <selection activeCell="L22" sqref="L22"/>
    </sheetView>
  </sheetViews>
  <sheetFormatPr defaultRowHeight="15" x14ac:dyDescent="0.25"/>
  <cols>
    <col min="1" max="1" width="6.7109375" customWidth="1"/>
    <col min="2" max="2" width="9.140625" bestFit="1" customWidth="1"/>
    <col min="3" max="3" width="12.42578125" bestFit="1" customWidth="1"/>
    <col min="4" max="4" width="8.7109375" bestFit="1" customWidth="1"/>
    <col min="5" max="5" width="7.5703125" bestFit="1" customWidth="1"/>
    <col min="6" max="6" width="10" bestFit="1" customWidth="1"/>
  </cols>
  <sheetData>
    <row r="2" spans="1:11" x14ac:dyDescent="0.25">
      <c r="A2" s="9" t="s">
        <v>3</v>
      </c>
      <c r="B2" s="9" t="s">
        <v>33</v>
      </c>
      <c r="C2" s="9" t="s">
        <v>34</v>
      </c>
      <c r="D2" s="9" t="s">
        <v>5</v>
      </c>
      <c r="E2" s="9" t="s">
        <v>6</v>
      </c>
      <c r="F2" s="9" t="s">
        <v>7</v>
      </c>
      <c r="G2" s="81" t="s">
        <v>162</v>
      </c>
    </row>
    <row r="3" spans="1:11" ht="15.75" x14ac:dyDescent="0.25">
      <c r="A3" s="10">
        <v>1</v>
      </c>
      <c r="B3" s="10" t="s">
        <v>35</v>
      </c>
      <c r="C3" s="10" t="s">
        <v>36</v>
      </c>
      <c r="D3" s="11">
        <v>922</v>
      </c>
      <c r="E3" s="11">
        <v>6000</v>
      </c>
      <c r="F3" s="11">
        <f>D3*E3</f>
        <v>5532000</v>
      </c>
      <c r="G3" t="str">
        <f>HLOOKUP(LEFT(B3,1),$I$4:$K$5,2,0)</f>
        <v>Loại 1</v>
      </c>
      <c r="I3" s="67" t="s">
        <v>37</v>
      </c>
      <c r="J3" s="67"/>
      <c r="K3" s="67"/>
    </row>
    <row r="4" spans="1:11" x14ac:dyDescent="0.25">
      <c r="A4" s="10">
        <v>2</v>
      </c>
      <c r="B4" s="10" t="s">
        <v>38</v>
      </c>
      <c r="C4" s="10" t="s">
        <v>39</v>
      </c>
      <c r="D4" s="11">
        <v>913</v>
      </c>
      <c r="E4" s="11">
        <v>5200</v>
      </c>
      <c r="F4" s="11">
        <f t="shared" ref="F4:F14" si="0">D4*E4</f>
        <v>4747600</v>
      </c>
      <c r="G4" t="str">
        <f t="shared" ref="G4:G14" si="1">HLOOKUP(LEFT(B4,1),$I$4:$K$5,2,0)</f>
        <v>Loại 2</v>
      </c>
      <c r="I4" s="44" t="s">
        <v>0</v>
      </c>
      <c r="J4" s="44" t="s">
        <v>1</v>
      </c>
      <c r="K4" s="44" t="s">
        <v>2</v>
      </c>
    </row>
    <row r="5" spans="1:11" x14ac:dyDescent="0.25">
      <c r="A5" s="10">
        <v>3</v>
      </c>
      <c r="B5" s="10" t="s">
        <v>40</v>
      </c>
      <c r="C5" s="10" t="s">
        <v>41</v>
      </c>
      <c r="D5" s="11">
        <v>948</v>
      </c>
      <c r="E5" s="11">
        <v>2500</v>
      </c>
      <c r="F5" s="11">
        <f t="shared" si="0"/>
        <v>2370000</v>
      </c>
      <c r="G5" t="str">
        <f t="shared" si="1"/>
        <v>Loại 3</v>
      </c>
      <c r="I5" s="1" t="s">
        <v>42</v>
      </c>
      <c r="J5" s="1" t="s">
        <v>43</v>
      </c>
      <c r="K5" s="1" t="s">
        <v>44</v>
      </c>
    </row>
    <row r="6" spans="1:11" x14ac:dyDescent="0.25">
      <c r="A6" s="10">
        <v>4</v>
      </c>
      <c r="B6" s="10" t="s">
        <v>45</v>
      </c>
      <c r="C6" s="10" t="s">
        <v>39</v>
      </c>
      <c r="D6" s="11">
        <v>693</v>
      </c>
      <c r="E6" s="11">
        <v>5500</v>
      </c>
      <c r="F6" s="11">
        <f t="shared" si="0"/>
        <v>3811500</v>
      </c>
      <c r="G6" t="str">
        <f t="shared" si="1"/>
        <v>Loại 1</v>
      </c>
    </row>
    <row r="7" spans="1:11" x14ac:dyDescent="0.25">
      <c r="A7" s="10">
        <v>5</v>
      </c>
      <c r="B7" s="10" t="s">
        <v>46</v>
      </c>
      <c r="C7" s="10" t="s">
        <v>41</v>
      </c>
      <c r="D7" s="11">
        <v>678</v>
      </c>
      <c r="E7" s="11">
        <v>2500</v>
      </c>
      <c r="F7" s="11">
        <f t="shared" si="0"/>
        <v>1695000</v>
      </c>
      <c r="G7" t="str">
        <f t="shared" si="1"/>
        <v>Loại 3</v>
      </c>
    </row>
    <row r="8" spans="1:11" x14ac:dyDescent="0.25">
      <c r="A8" s="10">
        <v>6</v>
      </c>
      <c r="B8" s="10" t="s">
        <v>47</v>
      </c>
      <c r="C8" s="10" t="s">
        <v>36</v>
      </c>
      <c r="D8" s="11">
        <v>1101</v>
      </c>
      <c r="E8" s="11">
        <v>5500</v>
      </c>
      <c r="F8" s="11">
        <f t="shared" si="0"/>
        <v>6055500</v>
      </c>
      <c r="G8" t="str">
        <f t="shared" si="1"/>
        <v>Loại 3</v>
      </c>
    </row>
    <row r="9" spans="1:11" x14ac:dyDescent="0.25">
      <c r="A9" s="10">
        <v>7</v>
      </c>
      <c r="B9" s="10" t="s">
        <v>48</v>
      </c>
      <c r="C9" s="10" t="s">
        <v>39</v>
      </c>
      <c r="D9" s="11">
        <v>733</v>
      </c>
      <c r="E9" s="11">
        <v>5000</v>
      </c>
      <c r="F9" s="11">
        <f t="shared" si="0"/>
        <v>3665000</v>
      </c>
      <c r="G9" t="str">
        <f t="shared" si="1"/>
        <v>Loại 3</v>
      </c>
    </row>
    <row r="10" spans="1:11" x14ac:dyDescent="0.25">
      <c r="A10" s="10">
        <v>8</v>
      </c>
      <c r="B10" s="10" t="s">
        <v>49</v>
      </c>
      <c r="C10" s="10" t="s">
        <v>41</v>
      </c>
      <c r="D10" s="11">
        <v>1011</v>
      </c>
      <c r="E10" s="11">
        <v>2800</v>
      </c>
      <c r="F10" s="11">
        <f t="shared" si="0"/>
        <v>2830800</v>
      </c>
      <c r="G10" t="str">
        <f t="shared" si="1"/>
        <v>Loại 2</v>
      </c>
    </row>
    <row r="11" spans="1:11" x14ac:dyDescent="0.25">
      <c r="A11" s="10">
        <v>9</v>
      </c>
      <c r="B11" s="10" t="s">
        <v>50</v>
      </c>
      <c r="C11" s="10" t="s">
        <v>36</v>
      </c>
      <c r="D11" s="11">
        <v>1059</v>
      </c>
      <c r="E11" s="11">
        <v>6000</v>
      </c>
      <c r="F11" s="11">
        <f t="shared" si="0"/>
        <v>6354000</v>
      </c>
      <c r="G11" t="str">
        <f t="shared" si="1"/>
        <v>Loại 1</v>
      </c>
    </row>
    <row r="12" spans="1:11" x14ac:dyDescent="0.25">
      <c r="A12" s="10">
        <v>10</v>
      </c>
      <c r="B12" s="10" t="s">
        <v>51</v>
      </c>
      <c r="C12" s="10" t="s">
        <v>39</v>
      </c>
      <c r="D12" s="11">
        <v>754</v>
      </c>
      <c r="E12" s="11">
        <v>5500</v>
      </c>
      <c r="F12" s="11">
        <f t="shared" si="0"/>
        <v>4147000</v>
      </c>
      <c r="G12" t="str">
        <f t="shared" si="1"/>
        <v>Loại 1</v>
      </c>
    </row>
    <row r="13" spans="1:11" x14ac:dyDescent="0.25">
      <c r="A13" s="10">
        <v>11</v>
      </c>
      <c r="B13" s="10" t="s">
        <v>52</v>
      </c>
      <c r="C13" s="10" t="s">
        <v>36</v>
      </c>
      <c r="D13" s="11">
        <v>575</v>
      </c>
      <c r="E13" s="11">
        <v>5500</v>
      </c>
      <c r="F13" s="11">
        <f t="shared" si="0"/>
        <v>3162500</v>
      </c>
      <c r="G13" t="str">
        <f t="shared" si="1"/>
        <v>Loại 3</v>
      </c>
    </row>
    <row r="14" spans="1:11" x14ac:dyDescent="0.25">
      <c r="A14" s="11">
        <v>12</v>
      </c>
      <c r="B14" s="10" t="s">
        <v>53</v>
      </c>
      <c r="C14" s="10" t="s">
        <v>41</v>
      </c>
      <c r="D14" s="11">
        <v>708</v>
      </c>
      <c r="E14" s="11">
        <v>2500</v>
      </c>
      <c r="F14" s="11">
        <f t="shared" si="0"/>
        <v>1770000</v>
      </c>
      <c r="G14" t="str">
        <f t="shared" si="1"/>
        <v>Loại 3</v>
      </c>
    </row>
    <row r="15" spans="1:11" x14ac:dyDescent="0.25">
      <c r="A15" s="46"/>
      <c r="B15" s="34"/>
      <c r="C15" s="34"/>
      <c r="D15" s="46"/>
      <c r="E15" s="46"/>
      <c r="F15" s="46"/>
    </row>
    <row r="16" spans="1:11" ht="18.75" x14ac:dyDescent="0.3">
      <c r="A16" s="12" t="s">
        <v>54</v>
      </c>
    </row>
    <row r="18" spans="3:10" x14ac:dyDescent="0.25">
      <c r="C18" s="13" t="s">
        <v>34</v>
      </c>
      <c r="D18" s="14" t="s">
        <v>41</v>
      </c>
      <c r="F18" s="15" t="s">
        <v>55</v>
      </c>
      <c r="G18" s="68" t="s">
        <v>34</v>
      </c>
      <c r="H18" s="68"/>
      <c r="I18" s="68"/>
    </row>
    <row r="19" spans="3:10" x14ac:dyDescent="0.25">
      <c r="C19" s="13" t="s">
        <v>55</v>
      </c>
      <c r="D19" s="14" t="s">
        <v>42</v>
      </c>
      <c r="F19" s="39">
        <f t="array" ref="F19">SUM($D$3:$D$14*($G$3:$G$14=$F23)*($C$3:$C$14=J$19))</f>
        <v>0</v>
      </c>
      <c r="G19" s="16" t="s">
        <v>39</v>
      </c>
      <c r="H19" s="16" t="s">
        <v>41</v>
      </c>
      <c r="I19" s="16" t="s">
        <v>36</v>
      </c>
      <c r="J19" s="80" t="s">
        <v>161</v>
      </c>
    </row>
    <row r="20" spans="3:10" x14ac:dyDescent="0.25">
      <c r="C20" s="13" t="s">
        <v>56</v>
      </c>
      <c r="D20" s="43" t="s">
        <v>126</v>
      </c>
      <c r="F20" s="17" t="s">
        <v>42</v>
      </c>
      <c r="G20">
        <f t="dataTable" ref="G20:I22" dt2D="1" dtr="1" r1="J19" r2="F23"/>
        <v>1447</v>
      </c>
      <c r="H20" s="14">
        <v>0</v>
      </c>
      <c r="I20" s="14">
        <v>1981</v>
      </c>
    </row>
    <row r="21" spans="3:10" x14ac:dyDescent="0.25">
      <c r="F21" s="17" t="s">
        <v>43</v>
      </c>
      <c r="G21" s="14">
        <v>913</v>
      </c>
      <c r="H21" s="14">
        <v>1011</v>
      </c>
      <c r="I21" s="14">
        <v>0</v>
      </c>
    </row>
    <row r="22" spans="3:10" x14ac:dyDescent="0.25">
      <c r="F22" s="17" t="s">
        <v>44</v>
      </c>
      <c r="G22" s="14">
        <v>733</v>
      </c>
      <c r="H22" s="14">
        <v>2334</v>
      </c>
      <c r="I22" s="14">
        <v>1676</v>
      </c>
    </row>
    <row r="23" spans="3:10" x14ac:dyDescent="0.25">
      <c r="F23" s="38" t="s">
        <v>160</v>
      </c>
    </row>
  </sheetData>
  <mergeCells count="2">
    <mergeCell ref="I3:K3"/>
    <mergeCell ref="G18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2F43-74E5-4890-9970-260B737D37AB}">
  <dimension ref="A1:G25"/>
  <sheetViews>
    <sheetView tabSelected="1" topLeftCell="A7" workbookViewId="0">
      <selection activeCell="D29" sqref="D29"/>
    </sheetView>
  </sheetViews>
  <sheetFormatPr defaultRowHeight="15" x14ac:dyDescent="0.25"/>
  <cols>
    <col min="2" max="2" width="20" bestFit="1" customWidth="1"/>
    <col min="3" max="3" width="10.140625" bestFit="1" customWidth="1"/>
    <col min="4" max="4" width="9.85546875" bestFit="1" customWidth="1"/>
    <col min="7" max="7" width="12.42578125" bestFit="1" customWidth="1"/>
  </cols>
  <sheetData>
    <row r="1" spans="1:7" ht="15.75" thickBot="1" x14ac:dyDescent="0.3"/>
    <row r="2" spans="1:7" x14ac:dyDescent="0.25">
      <c r="A2" s="56" t="s">
        <v>3</v>
      </c>
      <c r="B2" s="47" t="s">
        <v>158</v>
      </c>
      <c r="C2" s="47" t="s">
        <v>4</v>
      </c>
      <c r="D2" s="47" t="s">
        <v>157</v>
      </c>
      <c r="E2" s="47" t="s">
        <v>5</v>
      </c>
      <c r="F2" s="47" t="s">
        <v>6</v>
      </c>
      <c r="G2" s="55" t="s">
        <v>7</v>
      </c>
    </row>
    <row r="3" spans="1:7" x14ac:dyDescent="0.25">
      <c r="A3" s="54">
        <v>1</v>
      </c>
      <c r="B3" s="52" t="s">
        <v>156</v>
      </c>
      <c r="C3" s="53">
        <v>41730</v>
      </c>
      <c r="D3" s="52" t="s">
        <v>138</v>
      </c>
      <c r="E3" s="51" t="str">
        <f t="shared" ref="E3:E14" si="0">MID(B3,2,LEN(B3)-2)</f>
        <v>1000</v>
      </c>
      <c r="F3" s="51">
        <v>250</v>
      </c>
      <c r="G3" s="50">
        <v>250000</v>
      </c>
    </row>
    <row r="4" spans="1:7" x14ac:dyDescent="0.25">
      <c r="A4" s="54">
        <v>2</v>
      </c>
      <c r="B4" s="52" t="s">
        <v>155</v>
      </c>
      <c r="C4" s="53">
        <v>41731</v>
      </c>
      <c r="D4" s="52" t="s">
        <v>140</v>
      </c>
      <c r="E4" s="51" t="str">
        <f t="shared" si="0"/>
        <v>200</v>
      </c>
      <c r="F4" s="51">
        <v>48000</v>
      </c>
      <c r="G4" s="50">
        <v>9600000</v>
      </c>
    </row>
    <row r="5" spans="1:7" x14ac:dyDescent="0.25">
      <c r="A5" s="54">
        <v>3</v>
      </c>
      <c r="B5" s="52" t="s">
        <v>154</v>
      </c>
      <c r="C5" s="53">
        <v>41746</v>
      </c>
      <c r="D5" s="52" t="s">
        <v>142</v>
      </c>
      <c r="E5" s="51" t="str">
        <f t="shared" si="0"/>
        <v>20</v>
      </c>
      <c r="F5" s="51">
        <v>300000</v>
      </c>
      <c r="G5" s="50">
        <v>6000000</v>
      </c>
    </row>
    <row r="6" spans="1:7" x14ac:dyDescent="0.25">
      <c r="A6" s="54">
        <v>4</v>
      </c>
      <c r="B6" s="52" t="s">
        <v>153</v>
      </c>
      <c r="C6" s="53">
        <v>41733</v>
      </c>
      <c r="D6" s="52" t="s">
        <v>138</v>
      </c>
      <c r="E6" s="51" t="str">
        <f t="shared" si="0"/>
        <v>3000</v>
      </c>
      <c r="F6" s="51">
        <v>250</v>
      </c>
      <c r="G6" s="50">
        <v>750000</v>
      </c>
    </row>
    <row r="7" spans="1:7" x14ac:dyDescent="0.25">
      <c r="A7" s="54">
        <v>5</v>
      </c>
      <c r="B7" s="52" t="s">
        <v>152</v>
      </c>
      <c r="C7" s="53">
        <v>41749</v>
      </c>
      <c r="D7" s="52" t="s">
        <v>141</v>
      </c>
      <c r="E7" s="51" t="str">
        <f t="shared" si="0"/>
        <v>1200</v>
      </c>
      <c r="F7" s="51">
        <v>20000</v>
      </c>
      <c r="G7" s="50">
        <v>24000000</v>
      </c>
    </row>
    <row r="8" spans="1:7" x14ac:dyDescent="0.25">
      <c r="A8" s="54">
        <v>6</v>
      </c>
      <c r="B8" s="52" t="s">
        <v>151</v>
      </c>
      <c r="C8" s="53">
        <v>41735</v>
      </c>
      <c r="D8" s="52" t="s">
        <v>140</v>
      </c>
      <c r="E8" s="51" t="str">
        <f t="shared" si="0"/>
        <v>300</v>
      </c>
      <c r="F8" s="51">
        <v>50000</v>
      </c>
      <c r="G8" s="50">
        <v>15000000</v>
      </c>
    </row>
    <row r="9" spans="1:7" x14ac:dyDescent="0.25">
      <c r="A9" s="54">
        <v>7</v>
      </c>
      <c r="B9" s="52" t="s">
        <v>150</v>
      </c>
      <c r="C9" s="53">
        <v>41755</v>
      </c>
      <c r="D9" s="52" t="s">
        <v>138</v>
      </c>
      <c r="E9" s="51" t="str">
        <f t="shared" si="0"/>
        <v>1000</v>
      </c>
      <c r="F9" s="51">
        <v>250</v>
      </c>
      <c r="G9" s="50">
        <v>250000</v>
      </c>
    </row>
    <row r="10" spans="1:7" x14ac:dyDescent="0.25">
      <c r="A10" s="54">
        <v>8</v>
      </c>
      <c r="B10" s="52" t="s">
        <v>149</v>
      </c>
      <c r="C10" s="53">
        <v>41737</v>
      </c>
      <c r="D10" s="52" t="s">
        <v>140</v>
      </c>
      <c r="E10" s="51" t="str">
        <f t="shared" si="0"/>
        <v>2500</v>
      </c>
      <c r="F10" s="51">
        <v>50000</v>
      </c>
      <c r="G10" s="50">
        <v>125000000</v>
      </c>
    </row>
    <row r="11" spans="1:7" x14ac:dyDescent="0.25">
      <c r="A11" s="54">
        <v>9</v>
      </c>
      <c r="B11" s="52" t="s">
        <v>148</v>
      </c>
      <c r="C11" s="53">
        <v>41748</v>
      </c>
      <c r="D11" s="52" t="s">
        <v>142</v>
      </c>
      <c r="E11" s="51" t="str">
        <f t="shared" si="0"/>
        <v>200</v>
      </c>
      <c r="F11" s="51">
        <v>290000</v>
      </c>
      <c r="G11" s="50">
        <v>58000000</v>
      </c>
    </row>
    <row r="12" spans="1:7" x14ac:dyDescent="0.25">
      <c r="A12" s="54">
        <v>10</v>
      </c>
      <c r="B12" s="52" t="s">
        <v>147</v>
      </c>
      <c r="C12" s="53">
        <v>41751</v>
      </c>
      <c r="D12" s="52" t="s">
        <v>141</v>
      </c>
      <c r="E12" s="51" t="str">
        <f t="shared" si="0"/>
        <v>500</v>
      </c>
      <c r="F12" s="51">
        <v>18000</v>
      </c>
      <c r="G12" s="50">
        <v>9000000</v>
      </c>
    </row>
    <row r="13" spans="1:7" x14ac:dyDescent="0.25">
      <c r="A13" s="54">
        <v>11</v>
      </c>
      <c r="B13" s="52" t="s">
        <v>146</v>
      </c>
      <c r="C13" s="53">
        <v>41739</v>
      </c>
      <c r="D13" s="52" t="s">
        <v>142</v>
      </c>
      <c r="E13" s="51" t="str">
        <f t="shared" si="0"/>
        <v>150</v>
      </c>
      <c r="F13" s="51">
        <v>300000</v>
      </c>
      <c r="G13" s="50">
        <v>45000000</v>
      </c>
    </row>
    <row r="14" spans="1:7" x14ac:dyDescent="0.25">
      <c r="A14" s="54">
        <v>12</v>
      </c>
      <c r="B14" s="52" t="s">
        <v>145</v>
      </c>
      <c r="C14" s="53">
        <v>41741</v>
      </c>
      <c r="D14" s="52" t="s">
        <v>140</v>
      </c>
      <c r="E14" s="51" t="str">
        <f t="shared" si="0"/>
        <v>2000</v>
      </c>
      <c r="F14" s="51">
        <v>50000</v>
      </c>
      <c r="G14" s="50">
        <v>100000000</v>
      </c>
    </row>
    <row r="16" spans="1:7" ht="21" x14ac:dyDescent="0.35">
      <c r="A16" s="49" t="s">
        <v>144</v>
      </c>
      <c r="C16" s="49"/>
      <c r="D16" s="49"/>
      <c r="E16" s="49"/>
      <c r="F16" s="49"/>
      <c r="G16" s="49"/>
    </row>
    <row r="17" spans="2:6" ht="15.75" thickBot="1" x14ac:dyDescent="0.3"/>
    <row r="18" spans="2:6" ht="16.5" thickBot="1" x14ac:dyDescent="0.3">
      <c r="B18" s="48" t="s">
        <v>143</v>
      </c>
      <c r="C18" s="47" t="s">
        <v>138</v>
      </c>
      <c r="D18" s="47" t="s">
        <v>142</v>
      </c>
      <c r="E18" s="47" t="s">
        <v>141</v>
      </c>
      <c r="F18" s="47" t="s">
        <v>140</v>
      </c>
    </row>
    <row r="19" spans="2:6" ht="15.75" thickBot="1" x14ac:dyDescent="0.3">
      <c r="B19" s="47" t="s">
        <v>136</v>
      </c>
      <c r="C19" s="1"/>
      <c r="D19" s="1"/>
      <c r="E19" s="1"/>
      <c r="F19" s="1"/>
    </row>
    <row r="20" spans="2:6" x14ac:dyDescent="0.25">
      <c r="B20" s="47" t="s">
        <v>2</v>
      </c>
      <c r="C20" s="1"/>
      <c r="D20" s="1"/>
      <c r="E20" s="1"/>
      <c r="F20" s="1"/>
    </row>
    <row r="22" spans="2:6" ht="15.75" thickBot="1" x14ac:dyDescent="0.3"/>
    <row r="23" spans="2:6" ht="15.75" thickBot="1" x14ac:dyDescent="0.3">
      <c r="B23" s="47" t="s">
        <v>139</v>
      </c>
      <c r="C23" s="41" t="s">
        <v>138</v>
      </c>
    </row>
    <row r="24" spans="2:6" ht="15.75" thickBot="1" x14ac:dyDescent="0.3">
      <c r="B24" s="47" t="s">
        <v>137</v>
      </c>
      <c r="C24" s="41" t="s">
        <v>136</v>
      </c>
    </row>
    <row r="25" spans="2:6" x14ac:dyDescent="0.25">
      <c r="B25" s="47" t="s">
        <v>135</v>
      </c>
      <c r="C25" s="4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8720-C8E9-49FB-9FF0-EF8606CC9717}">
  <dimension ref="A1:K14"/>
  <sheetViews>
    <sheetView workbookViewId="0">
      <selection activeCell="G13" sqref="G13"/>
    </sheetView>
  </sheetViews>
  <sheetFormatPr defaultRowHeight="15" x14ac:dyDescent="0.25"/>
  <cols>
    <col min="4" max="4" width="10" bestFit="1" customWidth="1"/>
    <col min="10" max="10" width="11.28515625" customWidth="1"/>
    <col min="11" max="11" width="11.7109375" customWidth="1"/>
  </cols>
  <sheetData>
    <row r="1" spans="1:11" x14ac:dyDescent="0.25">
      <c r="A1" s="69" t="s">
        <v>134</v>
      </c>
      <c r="B1" s="69"/>
      <c r="C1" s="69"/>
      <c r="D1" s="69"/>
      <c r="E1" s="69"/>
    </row>
    <row r="2" spans="1:11" x14ac:dyDescent="0.25">
      <c r="A2" s="40" t="s">
        <v>114</v>
      </c>
      <c r="B2" s="40" t="s">
        <v>115</v>
      </c>
      <c r="C2" s="40" t="s">
        <v>116</v>
      </c>
      <c r="D2" s="40" t="s">
        <v>117</v>
      </c>
      <c r="E2" s="40" t="s">
        <v>5</v>
      </c>
      <c r="G2" t="s">
        <v>118</v>
      </c>
    </row>
    <row r="3" spans="1:11" x14ac:dyDescent="0.25">
      <c r="A3" s="41">
        <v>1</v>
      </c>
      <c r="B3" s="1" t="s">
        <v>119</v>
      </c>
      <c r="C3" s="1" t="s">
        <v>0</v>
      </c>
      <c r="D3" s="1" t="s">
        <v>120</v>
      </c>
      <c r="E3" s="1">
        <v>100</v>
      </c>
    </row>
    <row r="4" spans="1:11" x14ac:dyDescent="0.25">
      <c r="A4" s="41">
        <v>2</v>
      </c>
      <c r="B4" s="1" t="s">
        <v>121</v>
      </c>
      <c r="C4" s="1" t="s">
        <v>1</v>
      </c>
      <c r="D4" s="1" t="s">
        <v>120</v>
      </c>
      <c r="E4" s="1">
        <v>70</v>
      </c>
      <c r="I4" s="74" t="s">
        <v>159</v>
      </c>
      <c r="J4" s="75"/>
      <c r="K4" s="76"/>
    </row>
    <row r="5" spans="1:11" x14ac:dyDescent="0.25">
      <c r="A5" s="41">
        <v>3</v>
      </c>
      <c r="B5" s="1" t="s">
        <v>122</v>
      </c>
      <c r="C5" s="1" t="s">
        <v>0</v>
      </c>
      <c r="D5" s="1" t="s">
        <v>123</v>
      </c>
      <c r="E5" s="1">
        <v>90</v>
      </c>
      <c r="I5" s="70" t="s">
        <v>115</v>
      </c>
      <c r="J5" s="72" t="s">
        <v>117</v>
      </c>
      <c r="K5" s="73"/>
    </row>
    <row r="6" spans="1:11" x14ac:dyDescent="0.25">
      <c r="A6" s="41">
        <v>4</v>
      </c>
      <c r="B6" s="1" t="s">
        <v>121</v>
      </c>
      <c r="C6" s="1" t="s">
        <v>2</v>
      </c>
      <c r="D6" s="1" t="s">
        <v>120</v>
      </c>
      <c r="E6" s="1">
        <v>60</v>
      </c>
      <c r="I6" s="71"/>
      <c r="J6" s="42" t="s">
        <v>120</v>
      </c>
      <c r="K6" s="42" t="s">
        <v>123</v>
      </c>
    </row>
    <row r="7" spans="1:11" x14ac:dyDescent="0.25">
      <c r="A7" s="41">
        <v>5</v>
      </c>
      <c r="B7" s="1" t="s">
        <v>124</v>
      </c>
      <c r="C7" s="1" t="s">
        <v>1</v>
      </c>
      <c r="D7" s="1" t="s">
        <v>120</v>
      </c>
      <c r="E7" s="1">
        <v>50</v>
      </c>
      <c r="I7" s="1" t="s">
        <v>121</v>
      </c>
      <c r="J7" s="1"/>
      <c r="K7" s="1"/>
    </row>
    <row r="8" spans="1:11" x14ac:dyDescent="0.25">
      <c r="A8" s="41">
        <v>6</v>
      </c>
      <c r="B8" s="1" t="s">
        <v>121</v>
      </c>
      <c r="C8" s="1" t="s">
        <v>0</v>
      </c>
      <c r="D8" s="1" t="s">
        <v>123</v>
      </c>
      <c r="E8" s="1">
        <v>40</v>
      </c>
      <c r="I8" s="1" t="s">
        <v>122</v>
      </c>
      <c r="J8" s="1"/>
      <c r="K8" s="1"/>
    </row>
    <row r="9" spans="1:11" x14ac:dyDescent="0.25">
      <c r="A9" s="41">
        <v>7</v>
      </c>
      <c r="B9" s="1" t="s">
        <v>122</v>
      </c>
      <c r="C9" s="1" t="s">
        <v>0</v>
      </c>
      <c r="D9" s="1" t="s">
        <v>123</v>
      </c>
      <c r="E9" s="1">
        <v>40</v>
      </c>
      <c r="I9" s="1" t="s">
        <v>124</v>
      </c>
      <c r="J9" s="1"/>
      <c r="K9" s="1"/>
    </row>
    <row r="10" spans="1:11" x14ac:dyDescent="0.25">
      <c r="A10" s="41">
        <v>8</v>
      </c>
      <c r="B10" s="1" t="s">
        <v>121</v>
      </c>
      <c r="C10" s="1" t="s">
        <v>1</v>
      </c>
      <c r="D10" s="1" t="s">
        <v>123</v>
      </c>
      <c r="E10" s="1">
        <v>500</v>
      </c>
    </row>
    <row r="11" spans="1:11" x14ac:dyDescent="0.25">
      <c r="A11" s="41">
        <v>9</v>
      </c>
      <c r="B11" s="1" t="s">
        <v>119</v>
      </c>
      <c r="C11" s="1" t="s">
        <v>0</v>
      </c>
      <c r="D11" s="1" t="s">
        <v>120</v>
      </c>
      <c r="E11" s="1">
        <v>300</v>
      </c>
    </row>
    <row r="12" spans="1:11" x14ac:dyDescent="0.25">
      <c r="A12" s="41">
        <v>10</v>
      </c>
      <c r="B12" s="1" t="s">
        <v>121</v>
      </c>
      <c r="C12" s="1" t="s">
        <v>2</v>
      </c>
      <c r="D12" s="1" t="s">
        <v>120</v>
      </c>
      <c r="E12" s="1">
        <v>80</v>
      </c>
    </row>
    <row r="13" spans="1:11" x14ac:dyDescent="0.25">
      <c r="A13" s="41">
        <v>11</v>
      </c>
      <c r="B13" s="1" t="s">
        <v>124</v>
      </c>
      <c r="C13" s="1" t="s">
        <v>0</v>
      </c>
      <c r="D13" s="1" t="s">
        <v>123</v>
      </c>
      <c r="E13" s="1">
        <v>100</v>
      </c>
    </row>
    <row r="14" spans="1:11" x14ac:dyDescent="0.25">
      <c r="A14" s="41">
        <v>12</v>
      </c>
      <c r="B14" s="1" t="s">
        <v>121</v>
      </c>
      <c r="C14" s="1" t="s">
        <v>1</v>
      </c>
      <c r="D14" s="1" t="s">
        <v>123</v>
      </c>
      <c r="E14" s="1">
        <v>50</v>
      </c>
    </row>
  </sheetData>
  <mergeCells count="4">
    <mergeCell ref="A1:E1"/>
    <mergeCell ref="I5:I6"/>
    <mergeCell ref="J5:K5"/>
    <mergeCell ref="I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H11" sqref="H11"/>
    </sheetView>
  </sheetViews>
  <sheetFormatPr defaultRowHeight="15" x14ac:dyDescent="0.25"/>
  <cols>
    <col min="1" max="1" width="5.140625" bestFit="1" customWidth="1"/>
    <col min="2" max="2" width="11.42578125" customWidth="1"/>
    <col min="3" max="3" width="10" bestFit="1" customWidth="1"/>
    <col min="4" max="4" width="9.140625" customWidth="1"/>
    <col min="5" max="5" width="14.140625" customWidth="1"/>
    <col min="6" max="6" width="5.85546875" bestFit="1" customWidth="1"/>
    <col min="8" max="8" width="19.85546875" customWidth="1"/>
    <col min="9" max="9" width="20.7109375" customWidth="1"/>
    <col min="10" max="10" width="24.5703125" customWidth="1"/>
    <col min="11" max="11" width="34" customWidth="1"/>
  </cols>
  <sheetData>
    <row r="1" spans="1:15" ht="15.75" x14ac:dyDescent="0.25">
      <c r="A1" s="77" t="s">
        <v>8</v>
      </c>
      <c r="B1" s="77"/>
      <c r="C1" s="77"/>
      <c r="D1" s="77"/>
      <c r="E1" s="77"/>
      <c r="F1" s="77"/>
      <c r="G1" s="2"/>
      <c r="M1" s="2"/>
      <c r="N1" s="2"/>
      <c r="O1" s="2"/>
    </row>
    <row r="2" spans="1:15" ht="15.75" x14ac:dyDescent="0.25">
      <c r="A2" s="77" t="s">
        <v>9</v>
      </c>
      <c r="B2" s="77"/>
      <c r="C2" s="77"/>
      <c r="D2" s="77"/>
      <c r="E2" s="77"/>
      <c r="F2" s="77"/>
      <c r="G2" s="2"/>
      <c r="H2" t="s">
        <v>28</v>
      </c>
    </row>
    <row r="3" spans="1:15" ht="15.75" x14ac:dyDescent="0.25">
      <c r="A3" s="3" t="s">
        <v>3</v>
      </c>
      <c r="B3" s="3" t="s">
        <v>10</v>
      </c>
      <c r="C3" s="3" t="s">
        <v>11</v>
      </c>
      <c r="D3" s="3" t="s">
        <v>12</v>
      </c>
      <c r="E3" s="4" t="s">
        <v>133</v>
      </c>
      <c r="F3" s="3" t="s">
        <v>13</v>
      </c>
      <c r="G3" s="2"/>
      <c r="H3" t="s">
        <v>125</v>
      </c>
    </row>
    <row r="4" spans="1:15" ht="15.75" x14ac:dyDescent="0.25">
      <c r="A4" s="5">
        <v>1</v>
      </c>
      <c r="B4" s="5" t="s">
        <v>14</v>
      </c>
      <c r="C4" s="5" t="s">
        <v>0</v>
      </c>
      <c r="D4" s="5" t="s">
        <v>15</v>
      </c>
      <c r="E4" s="5" t="s">
        <v>16</v>
      </c>
      <c r="F4" s="6">
        <v>4.5</v>
      </c>
      <c r="G4" s="2"/>
      <c r="H4" t="s">
        <v>130</v>
      </c>
    </row>
    <row r="5" spans="1:15" ht="15.75" x14ac:dyDescent="0.25">
      <c r="A5" s="5">
        <v>2</v>
      </c>
      <c r="B5" s="5" t="s">
        <v>17</v>
      </c>
      <c r="C5" s="5" t="s">
        <v>1</v>
      </c>
      <c r="D5" s="5" t="s">
        <v>18</v>
      </c>
      <c r="E5" s="5" t="s">
        <v>19</v>
      </c>
      <c r="F5" s="6">
        <v>8</v>
      </c>
      <c r="G5" s="2"/>
    </row>
    <row r="6" spans="1:15" ht="15.75" x14ac:dyDescent="0.25">
      <c r="A6" s="5">
        <v>3</v>
      </c>
      <c r="B6" s="5" t="s">
        <v>20</v>
      </c>
      <c r="C6" s="5" t="s">
        <v>2</v>
      </c>
      <c r="D6" s="5" t="s">
        <v>18</v>
      </c>
      <c r="E6" s="5" t="s">
        <v>16</v>
      </c>
      <c r="F6" s="6">
        <v>3</v>
      </c>
      <c r="G6" s="2"/>
      <c r="H6" s="74" t="s">
        <v>30</v>
      </c>
      <c r="I6" s="75"/>
      <c r="J6" s="76"/>
    </row>
    <row r="7" spans="1:15" ht="15.75" x14ac:dyDescent="0.25">
      <c r="A7" s="5">
        <v>4</v>
      </c>
      <c r="B7" s="5" t="s">
        <v>21</v>
      </c>
      <c r="C7" s="5" t="s">
        <v>22</v>
      </c>
      <c r="D7" s="5" t="s">
        <v>15</v>
      </c>
      <c r="E7" s="5" t="s">
        <v>16</v>
      </c>
      <c r="F7" s="6">
        <v>10</v>
      </c>
      <c r="G7" s="2"/>
      <c r="H7" s="35" t="s">
        <v>32</v>
      </c>
      <c r="I7" s="78" t="s">
        <v>12</v>
      </c>
      <c r="J7" s="78"/>
    </row>
    <row r="8" spans="1:15" ht="15.75" x14ac:dyDescent="0.25">
      <c r="A8" s="5">
        <v>5</v>
      </c>
      <c r="B8" s="5" t="s">
        <v>23</v>
      </c>
      <c r="C8" s="5" t="s">
        <v>0</v>
      </c>
      <c r="D8" s="5" t="s">
        <v>15</v>
      </c>
      <c r="E8" s="5" t="s">
        <v>19</v>
      </c>
      <c r="F8" s="6">
        <v>10</v>
      </c>
      <c r="G8" s="2"/>
      <c r="H8" s="35"/>
      <c r="I8" s="7" t="s">
        <v>18</v>
      </c>
      <c r="J8" s="7" t="s">
        <v>15</v>
      </c>
    </row>
    <row r="9" spans="1:15" ht="15.75" x14ac:dyDescent="0.25">
      <c r="A9" s="5">
        <v>6</v>
      </c>
      <c r="B9" s="5" t="s">
        <v>24</v>
      </c>
      <c r="C9" s="5" t="s">
        <v>1</v>
      </c>
      <c r="D9" s="5" t="s">
        <v>18</v>
      </c>
      <c r="E9" s="5" t="s">
        <v>25</v>
      </c>
      <c r="F9" s="6">
        <v>7.5</v>
      </c>
      <c r="G9" s="2"/>
      <c r="H9" s="8" t="s">
        <v>127</v>
      </c>
      <c r="I9" s="1"/>
      <c r="J9" s="1"/>
    </row>
    <row r="10" spans="1:15" ht="15.75" x14ac:dyDescent="0.25">
      <c r="A10" s="5">
        <v>7</v>
      </c>
      <c r="B10" s="5" t="s">
        <v>26</v>
      </c>
      <c r="C10" s="5" t="s">
        <v>2</v>
      </c>
      <c r="D10" s="5" t="s">
        <v>15</v>
      </c>
      <c r="E10" s="5" t="s">
        <v>25</v>
      </c>
      <c r="F10" s="6">
        <v>8</v>
      </c>
      <c r="G10" s="2"/>
      <c r="H10" s="8" t="s">
        <v>16</v>
      </c>
      <c r="I10" s="1"/>
      <c r="J10" s="1"/>
    </row>
    <row r="11" spans="1:15" ht="15.75" x14ac:dyDescent="0.25">
      <c r="A11" s="5">
        <v>8</v>
      </c>
      <c r="B11" s="5" t="s">
        <v>27</v>
      </c>
      <c r="C11" s="5" t="s">
        <v>22</v>
      </c>
      <c r="D11" s="5" t="s">
        <v>15</v>
      </c>
      <c r="E11" s="5" t="s">
        <v>16</v>
      </c>
      <c r="F11" s="6">
        <v>5</v>
      </c>
      <c r="G11" s="2"/>
      <c r="H11" s="8" t="s">
        <v>128</v>
      </c>
      <c r="I11" s="1"/>
      <c r="J11" s="1"/>
    </row>
    <row r="12" spans="1:15" ht="15.75" x14ac:dyDescent="0.25">
      <c r="A12" s="5">
        <v>9</v>
      </c>
      <c r="B12" s="5" t="s">
        <v>20</v>
      </c>
      <c r="C12" s="5" t="s">
        <v>0</v>
      </c>
      <c r="D12" s="5" t="s">
        <v>18</v>
      </c>
      <c r="E12" s="5" t="s">
        <v>16</v>
      </c>
      <c r="F12" s="6">
        <v>3.5</v>
      </c>
      <c r="G12" s="2"/>
    </row>
    <row r="13" spans="1:15" ht="15.75" x14ac:dyDescent="0.25">
      <c r="A13" s="5">
        <v>10</v>
      </c>
      <c r="B13" s="5" t="s">
        <v>21</v>
      </c>
      <c r="C13" s="5" t="s">
        <v>1</v>
      </c>
      <c r="D13" s="5" t="s">
        <v>18</v>
      </c>
      <c r="E13" s="5" t="s">
        <v>19</v>
      </c>
      <c r="F13" s="6">
        <v>9</v>
      </c>
      <c r="G13" s="2"/>
    </row>
    <row r="14" spans="1:15" ht="15.75" x14ac:dyDescent="0.25">
      <c r="A14" s="5">
        <v>11</v>
      </c>
      <c r="B14" s="5" t="s">
        <v>23</v>
      </c>
      <c r="C14" s="5" t="s">
        <v>2</v>
      </c>
      <c r="D14" s="5" t="s">
        <v>15</v>
      </c>
      <c r="E14" s="5" t="s">
        <v>25</v>
      </c>
      <c r="F14" s="6">
        <v>8.5</v>
      </c>
      <c r="G14" s="2"/>
    </row>
    <row r="15" spans="1:15" ht="15.75" x14ac:dyDescent="0.25">
      <c r="A15" s="5">
        <v>12</v>
      </c>
      <c r="B15" s="5" t="s">
        <v>29</v>
      </c>
      <c r="C15" s="5" t="s">
        <v>22</v>
      </c>
      <c r="D15" s="5" t="s">
        <v>15</v>
      </c>
      <c r="E15" s="5" t="s">
        <v>16</v>
      </c>
      <c r="F15" s="6">
        <v>5</v>
      </c>
      <c r="G15" s="2"/>
    </row>
    <row r="16" spans="1:15" ht="15.75" x14ac:dyDescent="0.25">
      <c r="A16" s="5">
        <v>13</v>
      </c>
      <c r="B16" s="5" t="s">
        <v>31</v>
      </c>
      <c r="C16" s="5" t="s">
        <v>0</v>
      </c>
      <c r="D16" s="5" t="s">
        <v>15</v>
      </c>
      <c r="E16" s="5" t="s">
        <v>25</v>
      </c>
      <c r="F16" s="6">
        <v>6.5</v>
      </c>
      <c r="G16" s="2"/>
    </row>
    <row r="17" spans="1:7" ht="15.75" x14ac:dyDescent="0.25">
      <c r="A17" s="5">
        <v>14</v>
      </c>
      <c r="B17" s="5" t="s">
        <v>24</v>
      </c>
      <c r="C17" s="5" t="s">
        <v>1</v>
      </c>
      <c r="D17" s="5" t="s">
        <v>18</v>
      </c>
      <c r="E17" s="5" t="s">
        <v>19</v>
      </c>
      <c r="F17" s="6">
        <v>7</v>
      </c>
      <c r="G17" s="2"/>
    </row>
    <row r="18" spans="1:7" ht="15.75" x14ac:dyDescent="0.25">
      <c r="A18" s="2"/>
      <c r="B18" s="2"/>
      <c r="C18" s="2"/>
      <c r="D18" s="2"/>
      <c r="E18" s="2"/>
      <c r="F18" s="2"/>
      <c r="G18" s="2"/>
    </row>
    <row r="19" spans="1:7" ht="15.75" x14ac:dyDescent="0.25">
      <c r="A19" s="2"/>
      <c r="F19" s="2"/>
      <c r="G19" s="2"/>
    </row>
    <row r="20" spans="1:7" ht="15.75" x14ac:dyDescent="0.25">
      <c r="A20" s="2"/>
      <c r="F20" s="2"/>
      <c r="G20" s="2"/>
    </row>
    <row r="21" spans="1:7" ht="15.75" x14ac:dyDescent="0.25">
      <c r="A21" s="2"/>
      <c r="F21" s="2"/>
      <c r="G21" s="2"/>
    </row>
  </sheetData>
  <mergeCells count="4">
    <mergeCell ref="A1:F1"/>
    <mergeCell ref="A2:F2"/>
    <mergeCell ref="H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A</vt:lpstr>
    </vt:vector>
  </TitlesOfParts>
  <Company>Mobile:(098)-9105-115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ASUS</cp:lastModifiedBy>
  <dcterms:created xsi:type="dcterms:W3CDTF">2013-06-19T10:19:37Z</dcterms:created>
  <dcterms:modified xsi:type="dcterms:W3CDTF">2022-10-28T12:09:05Z</dcterms:modified>
</cp:coreProperties>
</file>