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ide Hustle\Sports_Bet\"/>
    </mc:Choice>
  </mc:AlternateContent>
  <xr:revisionPtr revIDLastSave="0" documentId="13_ncr:1_{6492C6EB-1C14-483E-95DD-FD0A07471D49}" xr6:coauthVersionLast="47" xr6:coauthVersionMax="47" xr10:uidLastSave="{00000000-0000-0000-0000-000000000000}"/>
  <bookViews>
    <workbookView xWindow="-98" yWindow="-98" windowWidth="23236" windowHeight="13875" activeTab="3" xr2:uid="{00000000-000D-0000-FFFF-FFFF00000000}"/>
  </bookViews>
  <sheets>
    <sheet name="Odds" sheetId="1" r:id="rId1"/>
    <sheet name="temp" sheetId="2" r:id="rId2"/>
    <sheet name="CFB1018" sheetId="3" r:id="rId3"/>
    <sheet name="NFL1019" sheetId="4" r:id="rId4"/>
  </sheets>
  <definedNames>
    <definedName name="_xlnm._FilterDatabase" localSheetId="2" hidden="1">'CFB1018'!$A$1:$Y$50</definedName>
    <definedName name="_xlnm._FilterDatabase" localSheetId="1" hidden="1">temp!$A$1:$G$89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3" l="1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2" i="3"/>
  <c r="P3" i="4"/>
  <c r="P4" i="4"/>
  <c r="P5" i="4"/>
  <c r="P6" i="4"/>
  <c r="P7" i="4"/>
  <c r="P8" i="4"/>
  <c r="P9" i="4"/>
  <c r="P10" i="4"/>
  <c r="P11" i="4"/>
  <c r="P12" i="4"/>
  <c r="P13" i="4"/>
  <c r="P2" i="4"/>
  <c r="O3" i="4"/>
  <c r="O4" i="4"/>
  <c r="O5" i="4"/>
  <c r="O6" i="4"/>
  <c r="O7" i="4"/>
  <c r="O8" i="4"/>
  <c r="O9" i="4"/>
  <c r="O10" i="4"/>
  <c r="O11" i="4"/>
  <c r="O12" i="4"/>
  <c r="O13" i="4"/>
  <c r="O2" i="4"/>
  <c r="N3" i="4"/>
  <c r="N4" i="4"/>
  <c r="N5" i="4"/>
  <c r="N6" i="4"/>
  <c r="N7" i="4"/>
  <c r="N8" i="4"/>
  <c r="N9" i="4"/>
  <c r="N10" i="4"/>
  <c r="N11" i="4"/>
  <c r="N12" i="4"/>
  <c r="N13" i="4"/>
  <c r="N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2" i="1"/>
  <c r="K13" i="4"/>
  <c r="K3" i="4"/>
  <c r="K4" i="4"/>
  <c r="K5" i="4"/>
  <c r="K6" i="4"/>
  <c r="K7" i="4"/>
  <c r="K8" i="4"/>
  <c r="K9" i="4"/>
  <c r="K10" i="4"/>
  <c r="K11" i="4"/>
  <c r="K12" i="4"/>
  <c r="K2" i="4"/>
  <c r="V45" i="3"/>
  <c r="X45" i="3" s="1"/>
  <c r="V28" i="3"/>
  <c r="X28" i="3" s="1"/>
  <c r="V29" i="3"/>
  <c r="X29" i="3" s="1"/>
  <c r="V30" i="3"/>
  <c r="X30" i="3" s="1"/>
  <c r="V31" i="3"/>
  <c r="X31" i="3" s="1"/>
  <c r="V32" i="3"/>
  <c r="X32" i="3" s="1"/>
  <c r="V33" i="3"/>
  <c r="X33" i="3" s="1"/>
  <c r="V34" i="3"/>
  <c r="X34" i="3" s="1"/>
  <c r="V35" i="3"/>
  <c r="X35" i="3" s="1"/>
  <c r="V36" i="3"/>
  <c r="X36" i="3" s="1"/>
  <c r="V37" i="3"/>
  <c r="X37" i="3" s="1"/>
  <c r="V17" i="3"/>
  <c r="X17" i="3" s="1"/>
  <c r="V15" i="3"/>
  <c r="X15" i="3" s="1"/>
  <c r="V16" i="3"/>
  <c r="X16" i="3" s="1"/>
  <c r="V11" i="3"/>
  <c r="X11" i="3" s="1"/>
  <c r="V8" i="3"/>
  <c r="X8" i="3" s="1"/>
  <c r="V9" i="3"/>
  <c r="X9" i="3" s="1"/>
  <c r="V50" i="3"/>
  <c r="X50" i="3" s="1"/>
  <c r="V49" i="3"/>
  <c r="X49" i="3" s="1"/>
  <c r="V48" i="3"/>
  <c r="X48" i="3" s="1"/>
  <c r="V47" i="3"/>
  <c r="X47" i="3" s="1"/>
  <c r="V46" i="3"/>
  <c r="X46" i="3" s="1"/>
  <c r="V44" i="3"/>
  <c r="X44" i="3" s="1"/>
  <c r="V43" i="3"/>
  <c r="X43" i="3" s="1"/>
  <c r="V42" i="3"/>
  <c r="X42" i="3" s="1"/>
  <c r="V41" i="3"/>
  <c r="X41" i="3" s="1"/>
  <c r="V40" i="3"/>
  <c r="X40" i="3" s="1"/>
  <c r="V39" i="3"/>
  <c r="X39" i="3" s="1"/>
  <c r="V38" i="3"/>
  <c r="X38" i="3" s="1"/>
  <c r="V27" i="3"/>
  <c r="X27" i="3" s="1"/>
  <c r="V26" i="3"/>
  <c r="X26" i="3" s="1"/>
  <c r="V25" i="3"/>
  <c r="X25" i="3" s="1"/>
  <c r="V24" i="3"/>
  <c r="X24" i="3" s="1"/>
  <c r="V23" i="3"/>
  <c r="X23" i="3" s="1"/>
  <c r="V22" i="3"/>
  <c r="X22" i="3" s="1"/>
  <c r="V21" i="3"/>
  <c r="X21" i="3" s="1"/>
  <c r="V20" i="3"/>
  <c r="X20" i="3" s="1"/>
  <c r="V19" i="3"/>
  <c r="X19" i="3" s="1"/>
  <c r="V18" i="3"/>
  <c r="X18" i="3" s="1"/>
  <c r="V14" i="3"/>
  <c r="X14" i="3" s="1"/>
  <c r="V13" i="3"/>
  <c r="X13" i="3" s="1"/>
  <c r="V12" i="3"/>
  <c r="X12" i="3" s="1"/>
  <c r="V10" i="3"/>
  <c r="X10" i="3" s="1"/>
  <c r="V7" i="3"/>
  <c r="X7" i="3" s="1"/>
  <c r="V6" i="3"/>
  <c r="X6" i="3" s="1"/>
  <c r="V5" i="3"/>
  <c r="X5" i="3" s="1"/>
  <c r="V4" i="3"/>
  <c r="X4" i="3" s="1"/>
  <c r="V3" i="3"/>
  <c r="X3" i="3" s="1"/>
  <c r="V2" i="3"/>
  <c r="X2" i="3" s="1"/>
  <c r="Q3" i="3"/>
  <c r="U3" i="3" s="1"/>
  <c r="Q4" i="3"/>
  <c r="U4" i="3" s="1"/>
  <c r="Q5" i="3"/>
  <c r="U5" i="3" s="1"/>
  <c r="Q6" i="3"/>
  <c r="U6" i="3" s="1"/>
  <c r="Q7" i="3"/>
  <c r="U7" i="3" s="1"/>
  <c r="Q8" i="3"/>
  <c r="U8" i="3" s="1"/>
  <c r="Q9" i="3"/>
  <c r="U9" i="3" s="1"/>
  <c r="Q10" i="3"/>
  <c r="U10" i="3" s="1"/>
  <c r="Q11" i="3"/>
  <c r="U11" i="3" s="1"/>
  <c r="Q12" i="3"/>
  <c r="U12" i="3" s="1"/>
  <c r="Q13" i="3"/>
  <c r="U13" i="3" s="1"/>
  <c r="Q14" i="3"/>
  <c r="U14" i="3" s="1"/>
  <c r="Q15" i="3"/>
  <c r="U15" i="3" s="1"/>
  <c r="Q16" i="3"/>
  <c r="U16" i="3" s="1"/>
  <c r="Q17" i="3"/>
  <c r="U17" i="3" s="1"/>
  <c r="Q18" i="3"/>
  <c r="U18" i="3" s="1"/>
  <c r="Q19" i="3"/>
  <c r="U19" i="3" s="1"/>
  <c r="Q20" i="3"/>
  <c r="U20" i="3" s="1"/>
  <c r="Q21" i="3"/>
  <c r="U21" i="3" s="1"/>
  <c r="Q22" i="3"/>
  <c r="U22" i="3" s="1"/>
  <c r="Q23" i="3"/>
  <c r="U23" i="3" s="1"/>
  <c r="Q24" i="3"/>
  <c r="U24" i="3" s="1"/>
  <c r="Q25" i="3"/>
  <c r="U25" i="3" s="1"/>
  <c r="Q26" i="3"/>
  <c r="U26" i="3" s="1"/>
  <c r="Q27" i="3"/>
  <c r="U27" i="3" s="1"/>
  <c r="Q28" i="3"/>
  <c r="U28" i="3" s="1"/>
  <c r="Q29" i="3"/>
  <c r="U29" i="3" s="1"/>
  <c r="Q30" i="3"/>
  <c r="U30" i="3" s="1"/>
  <c r="Q31" i="3"/>
  <c r="U31" i="3" s="1"/>
  <c r="Q32" i="3"/>
  <c r="U32" i="3" s="1"/>
  <c r="Q33" i="3"/>
  <c r="U33" i="3" s="1"/>
  <c r="Q34" i="3"/>
  <c r="U34" i="3" s="1"/>
  <c r="Q35" i="3"/>
  <c r="U35" i="3" s="1"/>
  <c r="Q36" i="3"/>
  <c r="U36" i="3" s="1"/>
  <c r="Q37" i="3"/>
  <c r="U37" i="3" s="1"/>
  <c r="Q38" i="3"/>
  <c r="U38" i="3" s="1"/>
  <c r="Q39" i="3"/>
  <c r="U39" i="3" s="1"/>
  <c r="Q40" i="3"/>
  <c r="U40" i="3" s="1"/>
  <c r="Q41" i="3"/>
  <c r="U41" i="3" s="1"/>
  <c r="Q42" i="3"/>
  <c r="U42" i="3" s="1"/>
  <c r="Q43" i="3"/>
  <c r="U43" i="3" s="1"/>
  <c r="Q44" i="3"/>
  <c r="U44" i="3" s="1"/>
  <c r="Q45" i="3"/>
  <c r="U45" i="3" s="1"/>
  <c r="Q46" i="3"/>
  <c r="U46" i="3" s="1"/>
  <c r="Q47" i="3"/>
  <c r="U47" i="3" s="1"/>
  <c r="Q48" i="3"/>
  <c r="U48" i="3" s="1"/>
  <c r="Q49" i="3"/>
  <c r="U49" i="3" s="1"/>
  <c r="Q50" i="3"/>
  <c r="U50" i="3" s="1"/>
  <c r="Q2" i="3"/>
  <c r="U2" i="3" s="1"/>
  <c r="B2" i="1"/>
  <c r="A3" i="1"/>
  <c r="A4" i="1" s="1"/>
  <c r="A5" i="1" s="1"/>
  <c r="A6" i="1" s="1"/>
  <c r="A7" i="1" s="1"/>
  <c r="A8" i="1" s="1"/>
  <c r="A9" i="1" s="1"/>
  <c r="A10" i="1" s="1"/>
  <c r="Y13" i="3" l="1"/>
  <c r="T23" i="3"/>
  <c r="Z23" i="3" s="1"/>
  <c r="T22" i="3"/>
  <c r="Z22" i="3" s="1"/>
  <c r="T6" i="3"/>
  <c r="Z6" i="3" s="1"/>
  <c r="T5" i="3"/>
  <c r="Z5" i="3" s="1"/>
  <c r="T4" i="3"/>
  <c r="Z4" i="3" s="1"/>
  <c r="T3" i="3"/>
  <c r="Z3" i="3" s="1"/>
  <c r="T45" i="3"/>
  <c r="Z45" i="3" s="1"/>
  <c r="T25" i="3"/>
  <c r="Z25" i="3" s="1"/>
  <c r="T46" i="3"/>
  <c r="Z46" i="3" s="1"/>
  <c r="T44" i="3"/>
  <c r="Z44" i="3" s="1"/>
  <c r="T43" i="3"/>
  <c r="Z43" i="3" s="1"/>
  <c r="T42" i="3"/>
  <c r="Z42" i="3" s="1"/>
  <c r="T26" i="3"/>
  <c r="Z26" i="3" s="1"/>
  <c r="T24" i="3"/>
  <c r="Z24" i="3" s="1"/>
  <c r="T41" i="3"/>
  <c r="Z41" i="3" s="1"/>
  <c r="T21" i="3"/>
  <c r="Z21" i="3" s="1"/>
  <c r="T40" i="3"/>
  <c r="Z40" i="3" s="1"/>
  <c r="T20" i="3"/>
  <c r="Z20" i="3" s="1"/>
  <c r="T39" i="3"/>
  <c r="Z39" i="3" s="1"/>
  <c r="T19" i="3"/>
  <c r="Z19" i="3" s="1"/>
  <c r="T38" i="3"/>
  <c r="Z38" i="3" s="1"/>
  <c r="T18" i="3"/>
  <c r="Z18" i="3" s="1"/>
  <c r="T37" i="3"/>
  <c r="Z37" i="3" s="1"/>
  <c r="T17" i="3"/>
  <c r="Z17" i="3" s="1"/>
  <c r="T36" i="3"/>
  <c r="Z36" i="3" s="1"/>
  <c r="T16" i="3"/>
  <c r="Z16" i="3" s="1"/>
  <c r="T35" i="3"/>
  <c r="Z35" i="3" s="1"/>
  <c r="T15" i="3"/>
  <c r="Z15" i="3" s="1"/>
  <c r="T34" i="3"/>
  <c r="Z34" i="3" s="1"/>
  <c r="T14" i="3"/>
  <c r="Z14" i="3" s="1"/>
  <c r="T33" i="3"/>
  <c r="Z33" i="3" s="1"/>
  <c r="T13" i="3"/>
  <c r="Z13" i="3" s="1"/>
  <c r="T32" i="3"/>
  <c r="Z32" i="3" s="1"/>
  <c r="T12" i="3"/>
  <c r="Z12" i="3" s="1"/>
  <c r="T2" i="3"/>
  <c r="Z2" i="3" s="1"/>
  <c r="T31" i="3"/>
  <c r="Z31" i="3" s="1"/>
  <c r="T11" i="3"/>
  <c r="Z11" i="3" s="1"/>
  <c r="T48" i="3"/>
  <c r="Z48" i="3" s="1"/>
  <c r="T30" i="3"/>
  <c r="Z30" i="3" s="1"/>
  <c r="T10" i="3"/>
  <c r="Z10" i="3" s="1"/>
  <c r="T49" i="3"/>
  <c r="Z49" i="3" s="1"/>
  <c r="T29" i="3"/>
  <c r="Z29" i="3" s="1"/>
  <c r="T9" i="3"/>
  <c r="Z9" i="3" s="1"/>
  <c r="T50" i="3"/>
  <c r="Z50" i="3" s="1"/>
  <c r="T28" i="3"/>
  <c r="Z28" i="3" s="1"/>
  <c r="T8" i="3"/>
  <c r="Z8" i="3" s="1"/>
  <c r="T47" i="3"/>
  <c r="Z47" i="3" s="1"/>
  <c r="T27" i="3"/>
  <c r="Z27" i="3" s="1"/>
  <c r="T7" i="3"/>
  <c r="Z7" i="3" s="1"/>
  <c r="W28" i="3"/>
  <c r="W27" i="3"/>
  <c r="W26" i="3"/>
  <c r="Y45" i="3"/>
  <c r="Y25" i="3"/>
  <c r="W25" i="3"/>
  <c r="Y32" i="3"/>
  <c r="W22" i="3"/>
  <c r="W21" i="3"/>
  <c r="Y33" i="3"/>
  <c r="Y28" i="3"/>
  <c r="W2" i="3"/>
  <c r="W48" i="3"/>
  <c r="Y5" i="3"/>
  <c r="W47" i="3"/>
  <c r="Y6" i="3"/>
  <c r="W46" i="3"/>
  <c r="Y7" i="3"/>
  <c r="W45" i="3"/>
  <c r="W42" i="3"/>
  <c r="Y12" i="3"/>
  <c r="Y46" i="3"/>
  <c r="W41" i="3"/>
  <c r="Y34" i="3"/>
  <c r="W20" i="3"/>
  <c r="W19" i="3"/>
  <c r="W39" i="3"/>
  <c r="W15" i="3"/>
  <c r="W14" i="3"/>
  <c r="W13" i="3"/>
  <c r="W36" i="3"/>
  <c r="W35" i="3"/>
  <c r="W18" i="3"/>
  <c r="W17" i="3"/>
  <c r="W16" i="3"/>
  <c r="W38" i="3"/>
  <c r="Y11" i="3"/>
  <c r="W37" i="3"/>
  <c r="Y16" i="3"/>
  <c r="W12" i="3"/>
  <c r="W11" i="3"/>
  <c r="W34" i="3"/>
  <c r="W8" i="3"/>
  <c r="Y29" i="3"/>
  <c r="W33" i="3"/>
  <c r="W7" i="3"/>
  <c r="W32" i="3"/>
  <c r="W6" i="3"/>
  <c r="Y39" i="3"/>
  <c r="W31" i="3"/>
  <c r="W5" i="3"/>
  <c r="W40" i="3"/>
  <c r="Y3" i="3"/>
  <c r="Y4" i="3"/>
  <c r="Y42" i="3"/>
  <c r="Y37" i="3"/>
  <c r="Y17" i="3"/>
  <c r="Y43" i="3"/>
  <c r="Y36" i="3"/>
  <c r="Y10" i="3"/>
  <c r="Y44" i="3"/>
  <c r="Y15" i="3"/>
  <c r="Y35" i="3"/>
  <c r="Y47" i="3"/>
  <c r="Y48" i="3"/>
  <c r="Y49" i="3"/>
  <c r="W50" i="3"/>
  <c r="W30" i="3"/>
  <c r="W10" i="3"/>
  <c r="Y31" i="3"/>
  <c r="Y50" i="3"/>
  <c r="W49" i="3"/>
  <c r="W29" i="3"/>
  <c r="W9" i="3"/>
  <c r="Y30" i="3"/>
  <c r="Y9" i="3"/>
  <c r="Y22" i="3"/>
  <c r="Y8" i="3"/>
  <c r="Y23" i="3"/>
  <c r="Y24" i="3"/>
  <c r="W44" i="3"/>
  <c r="W24" i="3"/>
  <c r="W4" i="3"/>
  <c r="W43" i="3"/>
  <c r="W23" i="3"/>
  <c r="W3" i="3"/>
  <c r="Y14" i="3"/>
  <c r="Y19" i="3"/>
  <c r="Y20" i="3"/>
  <c r="Y27" i="3"/>
  <c r="Y40" i="3"/>
  <c r="Y41" i="3"/>
  <c r="Y18" i="3"/>
  <c r="Y21" i="3"/>
  <c r="Y26" i="3"/>
  <c r="Y2" i="3"/>
  <c r="Y38" i="3"/>
  <c r="B9" i="1"/>
  <c r="B8" i="1"/>
  <c r="B7" i="1"/>
  <c r="A11" i="1"/>
  <c r="B10" i="1"/>
  <c r="B6" i="1"/>
  <c r="B5" i="1"/>
  <c r="B4" i="1"/>
  <c r="B3" i="1"/>
  <c r="A12" i="1" l="1"/>
  <c r="B11" i="1"/>
  <c r="A13" i="1" l="1"/>
  <c r="B12" i="1"/>
  <c r="A14" i="1" l="1"/>
  <c r="B13" i="1"/>
  <c r="A15" i="1" l="1"/>
  <c r="B14" i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B15" i="1"/>
  <c r="A44" i="1" l="1"/>
  <c r="B43" i="1"/>
  <c r="B16" i="1"/>
  <c r="A45" i="1" l="1"/>
  <c r="B44" i="1"/>
  <c r="B17" i="1"/>
  <c r="A46" i="1" l="1"/>
  <c r="B45" i="1"/>
  <c r="B18" i="1"/>
  <c r="A47" i="1" l="1"/>
  <c r="B46" i="1"/>
  <c r="B19" i="1"/>
  <c r="A48" i="1" l="1"/>
  <c r="B47" i="1"/>
  <c r="B21" i="1"/>
  <c r="B20" i="1"/>
  <c r="A49" i="1" l="1"/>
  <c r="B48" i="1"/>
  <c r="B22" i="1"/>
  <c r="A50" i="1" l="1"/>
  <c r="B49" i="1"/>
  <c r="B23" i="1"/>
  <c r="A51" i="1" l="1"/>
  <c r="B50" i="1"/>
  <c r="B24" i="1"/>
  <c r="A52" i="1" l="1"/>
  <c r="B51" i="1"/>
  <c r="B25" i="1"/>
  <c r="A53" i="1" l="1"/>
  <c r="B52" i="1"/>
  <c r="B26" i="1"/>
  <c r="A54" i="1" l="1"/>
  <c r="B53" i="1"/>
  <c r="B27" i="1"/>
  <c r="A55" i="1" l="1"/>
  <c r="B54" i="1"/>
  <c r="B28" i="1"/>
  <c r="A56" i="1" l="1"/>
  <c r="B55" i="1"/>
  <c r="B29" i="1"/>
  <c r="A57" i="1" l="1"/>
  <c r="B56" i="1"/>
  <c r="B30" i="1"/>
  <c r="A58" i="1" l="1"/>
  <c r="B57" i="1"/>
  <c r="B31" i="1"/>
  <c r="A59" i="1" l="1"/>
  <c r="B58" i="1"/>
  <c r="B32" i="1"/>
  <c r="A60" i="1" l="1"/>
  <c r="B59" i="1"/>
  <c r="B33" i="1"/>
  <c r="A61" i="1" l="1"/>
  <c r="B60" i="1"/>
  <c r="B34" i="1"/>
  <c r="A62" i="1" l="1"/>
  <c r="B61" i="1"/>
  <c r="B35" i="1"/>
  <c r="A63" i="1" l="1"/>
  <c r="B62" i="1"/>
  <c r="B36" i="1"/>
  <c r="A64" i="1" l="1"/>
  <c r="B63" i="1"/>
  <c r="B37" i="1"/>
  <c r="A65" i="1" l="1"/>
  <c r="B64" i="1"/>
  <c r="B38" i="1"/>
  <c r="A66" i="1" l="1"/>
  <c r="B65" i="1"/>
  <c r="B39" i="1"/>
  <c r="A67" i="1" l="1"/>
  <c r="B66" i="1"/>
  <c r="B40" i="1"/>
  <c r="A68" i="1" l="1"/>
  <c r="B67" i="1"/>
  <c r="B41" i="1"/>
  <c r="B42" i="1"/>
  <c r="A69" i="1" l="1"/>
  <c r="B68" i="1"/>
  <c r="A70" i="1" l="1"/>
  <c r="B69" i="1"/>
  <c r="A71" i="1" l="1"/>
  <c r="B70" i="1"/>
  <c r="A72" i="1" l="1"/>
  <c r="B71" i="1"/>
  <c r="A73" i="1" l="1"/>
  <c r="B72" i="1"/>
  <c r="A74" i="1" l="1"/>
  <c r="B73" i="1"/>
  <c r="A75" i="1" l="1"/>
  <c r="B74" i="1"/>
  <c r="A76" i="1" l="1"/>
  <c r="B75" i="1"/>
  <c r="A77" i="1" l="1"/>
  <c r="B76" i="1"/>
  <c r="A78" i="1" l="1"/>
  <c r="B77" i="1"/>
  <c r="A79" i="1" l="1"/>
  <c r="B78" i="1"/>
  <c r="A80" i="1" l="1"/>
  <c r="B79" i="1"/>
  <c r="A81" i="1" l="1"/>
  <c r="B80" i="1"/>
  <c r="A82" i="1" l="1"/>
  <c r="B81" i="1"/>
  <c r="A83" i="1" l="1"/>
  <c r="B82" i="1"/>
  <c r="A84" i="1" l="1"/>
  <c r="B83" i="1"/>
  <c r="A85" i="1" l="1"/>
  <c r="B84" i="1"/>
  <c r="A86" i="1" l="1"/>
  <c r="B85" i="1"/>
  <c r="A87" i="1" l="1"/>
  <c r="B86" i="1"/>
  <c r="A88" i="1" l="1"/>
  <c r="B87" i="1"/>
  <c r="A89" i="1" l="1"/>
  <c r="B88" i="1"/>
  <c r="A90" i="1" l="1"/>
  <c r="B90" i="1" s="1"/>
  <c r="B89" i="1"/>
</calcChain>
</file>

<file path=xl/sharedStrings.xml><?xml version="1.0" encoding="utf-8"?>
<sst xmlns="http://schemas.openxmlformats.org/spreadsheetml/2006/main" count="240" uniqueCount="222">
  <si>
    <t>赔率</t>
  </si>
  <si>
    <t>概率</t>
  </si>
  <si>
    <t>Kelly Expected Return</t>
  </si>
  <si>
    <t>Kelly Win Probability</t>
  </si>
  <si>
    <t>TIME</t>
  </si>
  <si>
    <t>Washington</t>
  </si>
  <si>
    <t>UConn</t>
  </si>
  <si>
    <t>Arizona</t>
  </si>
  <si>
    <t>Baylor</t>
  </si>
  <si>
    <t>Army</t>
  </si>
  <si>
    <t>Central Michigan</t>
  </si>
  <si>
    <t>Eastern Michigan</t>
  </si>
  <si>
    <t>West Virginia</t>
  </si>
  <si>
    <t>Kent State</t>
  </si>
  <si>
    <t>Buffalo</t>
  </si>
  <si>
    <t>Purdue</t>
  </si>
  <si>
    <t>Troy</t>
  </si>
  <si>
    <t>Michigan State</t>
  </si>
  <si>
    <t>SMU</t>
  </si>
  <si>
    <t>Wyoming</t>
  </si>
  <si>
    <t>UNLV</t>
  </si>
  <si>
    <t>Coastal Carolina</t>
  </si>
  <si>
    <t>Old Dominion</t>
  </si>
  <si>
    <t>Texas State</t>
  </si>
  <si>
    <t>Temple</t>
  </si>
  <si>
    <t>UTSA</t>
  </si>
  <si>
    <t>Akron</t>
  </si>
  <si>
    <t>Northern Illinois</t>
  </si>
  <si>
    <t>Mississippi State</t>
  </si>
  <si>
    <t>Southern Miss</t>
  </si>
  <si>
    <t>Washington State</t>
  </si>
  <si>
    <t>Penn State</t>
  </si>
  <si>
    <t>Maryland</t>
  </si>
  <si>
    <t>Hawai'i</t>
  </si>
  <si>
    <t>Georgia State</t>
  </si>
  <si>
    <t>Florida Atlantic</t>
  </si>
  <si>
    <t>Pittsburgh</t>
  </si>
  <si>
    <t>Nevada</t>
  </si>
  <si>
    <t>Lafayette</t>
  </si>
  <si>
    <t>Florida State</t>
  </si>
  <si>
    <t>Host</t>
  </si>
  <si>
    <t>Guest</t>
  </si>
  <si>
    <t>Duke</t>
  </si>
  <si>
    <t>Michigan</t>
  </si>
  <si>
    <t>Boston College</t>
  </si>
  <si>
    <t>Houston</t>
  </si>
  <si>
    <t>TCU</t>
  </si>
  <si>
    <t>Tulane</t>
  </si>
  <si>
    <t>Bowling Green</t>
  </si>
  <si>
    <t>Miami (OH)</t>
  </si>
  <si>
    <t>South Carolina</t>
  </si>
  <si>
    <t>UCF</t>
  </si>
  <si>
    <t>Toledo</t>
  </si>
  <si>
    <t>Massachusetts</t>
  </si>
  <si>
    <t>Northwestern</t>
  </si>
  <si>
    <t>UL Monroe</t>
  </si>
  <si>
    <t>Wisconsin</t>
  </si>
  <si>
    <t>Clemson</t>
  </si>
  <si>
    <t>Air Force</t>
  </si>
  <si>
    <t>Boise State</t>
  </si>
  <si>
    <t>App State</t>
  </si>
  <si>
    <t>James Madison</t>
  </si>
  <si>
    <t>Marshall</t>
  </si>
  <si>
    <t>Charlotte</t>
  </si>
  <si>
    <t>North Texas</t>
  </si>
  <si>
    <t>Ball State</t>
  </si>
  <si>
    <t>Ohio</t>
  </si>
  <si>
    <t>Arizona State</t>
  </si>
  <si>
    <t>UAB</t>
  </si>
  <si>
    <t>Florida</t>
  </si>
  <si>
    <t>Louisiana</t>
  </si>
  <si>
    <t>Arkansas</t>
  </si>
  <si>
    <t>Kentucky</t>
  </si>
  <si>
    <t>Iowa</t>
  </si>
  <si>
    <t>UCLA</t>
  </si>
  <si>
    <t>Colorado State</t>
  </si>
  <si>
    <t>Georgia Southern</t>
  </si>
  <si>
    <t>Syracuse</t>
  </si>
  <si>
    <t>Auburn</t>
  </si>
  <si>
    <t>Oklahoma State</t>
  </si>
  <si>
    <t>New Mexico</t>
  </si>
  <si>
    <t>Oregon State</t>
  </si>
  <si>
    <t>Stanford</t>
  </si>
  <si>
    <t>Vanderbilt</t>
  </si>
  <si>
    <t>LSU</t>
  </si>
  <si>
    <t>Georgia Tech</t>
  </si>
  <si>
    <t>Oklahoma</t>
  </si>
  <si>
    <t>Before Spread</t>
  </si>
  <si>
    <t>Before O/U</t>
  </si>
  <si>
    <t>Indiana</t>
  </si>
  <si>
    <t>Georgia</t>
  </si>
  <si>
    <t>Ole Miss</t>
  </si>
  <si>
    <t>Ohio State</t>
  </si>
  <si>
    <t>Texas Tech</t>
  </si>
  <si>
    <t>Memphis</t>
  </si>
  <si>
    <t>Texas A&amp;M</t>
  </si>
  <si>
    <t>Texas</t>
  </si>
  <si>
    <t>Tennessee</t>
  </si>
  <si>
    <t>Alabama</t>
  </si>
  <si>
    <t>Notre Dame</t>
  </si>
  <si>
    <t>South Florida</t>
  </si>
  <si>
    <t>BYU</t>
  </si>
  <si>
    <t>Cincinnati</t>
  </si>
  <si>
    <t>Utah</t>
  </si>
  <si>
    <t>Missouri</t>
  </si>
  <si>
    <t>USC</t>
  </si>
  <si>
    <t>Guest Before Odds</t>
  </si>
  <si>
    <t>Week Ranking</t>
  </si>
  <si>
    <t>Guest Before Vol</t>
  </si>
  <si>
    <t>Host Before Vol</t>
  </si>
  <si>
    <t>Host Before Odds</t>
  </si>
  <si>
    <t>Half O/U</t>
  </si>
  <si>
    <t>4th O/U</t>
  </si>
  <si>
    <t>Half Spread</t>
  </si>
  <si>
    <t>4th Spread</t>
  </si>
  <si>
    <t>Virginia</t>
  </si>
  <si>
    <t>Guest Result</t>
  </si>
  <si>
    <t>Host Result</t>
  </si>
  <si>
    <t>Total Final</t>
  </si>
  <si>
    <t>Half-Before</t>
  </si>
  <si>
    <t>Final-half</t>
  </si>
  <si>
    <t>Final-Before</t>
  </si>
  <si>
    <t>Predicted O/U</t>
  </si>
  <si>
    <t>O/U Result</t>
  </si>
  <si>
    <t>New York</t>
  </si>
  <si>
    <t>Indianapolis</t>
  </si>
  <si>
    <t>Green Bay</t>
  </si>
  <si>
    <t>Atlanta</t>
  </si>
  <si>
    <t>result</t>
  </si>
  <si>
    <t>Los Angeles</t>
  </si>
  <si>
    <t>LAR 35, JAX 7</t>
  </si>
  <si>
    <t>New Orleans</t>
  </si>
  <si>
    <t>CHI 26, NO 14</t>
  </si>
  <si>
    <t>Miami</t>
  </si>
  <si>
    <t>CLE 31, MIA 6</t>
  </si>
  <si>
    <t>New England</t>
  </si>
  <si>
    <t>NE 31, TEN 13</t>
  </si>
  <si>
    <t>Las Vegas</t>
  </si>
  <si>
    <t>KC 31, LV 0</t>
  </si>
  <si>
    <t>Philadelphia</t>
  </si>
  <si>
    <t>PHI 28, MIN 22</t>
  </si>
  <si>
    <t>Carolina</t>
  </si>
  <si>
    <t>CAR 13, NYJ 6</t>
  </si>
  <si>
    <t>Jacksonville</t>
  </si>
  <si>
    <t>Chicago</t>
  </si>
  <si>
    <t>Cleveland</t>
  </si>
  <si>
    <t>Kansas City</t>
  </si>
  <si>
    <t>Minnesota</t>
  </si>
  <si>
    <t>Denver</t>
  </si>
  <si>
    <t>Dallas</t>
  </si>
  <si>
    <t>San Francisco</t>
  </si>
  <si>
    <t>Spread Ref</t>
  </si>
  <si>
    <t>ATL</t>
  </si>
  <si>
    <t>LAR</t>
  </si>
  <si>
    <t>DEN 33, NYG 32</t>
  </si>
  <si>
    <t>IND 38, LAC 24</t>
  </si>
  <si>
    <t>DAL 44, WSH 22</t>
  </si>
  <si>
    <t>GB 27, ARI 23</t>
  </si>
  <si>
    <t>CHI</t>
  </si>
  <si>
    <t>CLE</t>
  </si>
  <si>
    <t>NE</t>
  </si>
  <si>
    <t>KC</t>
  </si>
  <si>
    <t>PHI</t>
  </si>
  <si>
    <t>CAR</t>
  </si>
  <si>
    <t>DEN</t>
  </si>
  <si>
    <t>LAC</t>
  </si>
  <si>
    <t>DAL</t>
  </si>
  <si>
    <t>GB</t>
  </si>
  <si>
    <t>Return Per 1$</t>
  </si>
  <si>
    <t>O/U diff</t>
  </si>
  <si>
    <t>Spread Diff</t>
  </si>
  <si>
    <t>Spread Reff</t>
  </si>
  <si>
    <t>VU</t>
  </si>
  <si>
    <t>DUKE</t>
  </si>
  <si>
    <t>MICH</t>
  </si>
  <si>
    <t>UCON</t>
  </si>
  <si>
    <t>AU</t>
  </si>
  <si>
    <t>TUL</t>
  </si>
  <si>
    <t>BGSU</t>
  </si>
  <si>
    <t>MOH</t>
  </si>
  <si>
    <t>OKL</t>
  </si>
  <si>
    <t>TOL</t>
  </si>
  <si>
    <t>BUF</t>
  </si>
  <si>
    <t>NU</t>
  </si>
  <si>
    <t>TROY</t>
  </si>
  <si>
    <t>OSU</t>
  </si>
  <si>
    <t>IU</t>
  </si>
  <si>
    <t>UGA</t>
  </si>
  <si>
    <t>CLEM</t>
  </si>
  <si>
    <t>AF</t>
  </si>
  <si>
    <t>BOIS</t>
  </si>
  <si>
    <t>APP</t>
  </si>
  <si>
    <t>JMU</t>
  </si>
  <si>
    <t>TXST</t>
  </si>
  <si>
    <t>TEM</t>
  </si>
  <si>
    <t>UNT</t>
  </si>
  <si>
    <t>AKR</t>
  </si>
  <si>
    <t>OHIO</t>
  </si>
  <si>
    <t>TTU</t>
  </si>
  <si>
    <t>MEM</t>
  </si>
  <si>
    <t>FLA</t>
  </si>
  <si>
    <t>USM</t>
  </si>
  <si>
    <t>TA&amp;M</t>
  </si>
  <si>
    <t>UVA</t>
  </si>
  <si>
    <t>TEX</t>
  </si>
  <si>
    <t>IOWA</t>
  </si>
  <si>
    <t>CSU</t>
  </si>
  <si>
    <t>GASO</t>
  </si>
  <si>
    <t>ALA</t>
  </si>
  <si>
    <t>ND</t>
  </si>
  <si>
    <t>USF</t>
  </si>
  <si>
    <t>PITT</t>
  </si>
  <si>
    <t>MIZ</t>
  </si>
  <si>
    <t>UTAH</t>
  </si>
  <si>
    <t>CIN</t>
  </si>
  <si>
    <t>UNM</t>
  </si>
  <si>
    <t>ORST</t>
  </si>
  <si>
    <t>FSU</t>
  </si>
  <si>
    <t>BeforeSpread</t>
  </si>
  <si>
    <t>HalfSpread</t>
  </si>
  <si>
    <t>4thSpread</t>
  </si>
  <si>
    <t>O/U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</si>
</sst>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400]h:mm:ss\ AM/PM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9" fontId="0" fillId="0" borderId="0" xfId="1" applyFont="1"/>
    <xf numFmtId="0" fontId="0" fillId="2" borderId="0" xfId="0" applyFill="1"/>
    <xf numFmtId="9" fontId="0" fillId="2" borderId="0" xfId="1" applyFont="1" applyFill="1"/>
    <xf numFmtId="18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2" borderId="5" xfId="0" applyFill="1" applyBorder="1"/>
    <xf numFmtId="165" fontId="0" fillId="0" borderId="0" xfId="2" applyNumberFormat="1" applyFont="1" applyBorder="1"/>
    <xf numFmtId="165" fontId="0" fillId="0" borderId="2" xfId="2" applyNumberFormat="1" applyFont="1" applyFill="1" applyBorder="1"/>
    <xf numFmtId="165" fontId="0" fillId="0" borderId="0" xfId="2" applyNumberFormat="1" applyFont="1" applyFill="1" applyBorder="1"/>
    <xf numFmtId="165" fontId="0" fillId="2" borderId="0" xfId="2" applyNumberFormat="1" applyFont="1" applyFill="1" applyBorder="1"/>
    <xf numFmtId="165" fontId="0" fillId="0" borderId="5" xfId="2" applyNumberFormat="1" applyFont="1" applyFill="1" applyBorder="1"/>
    <xf numFmtId="43" fontId="0" fillId="0" borderId="0" xfId="2" applyFont="1"/>
    <xf numFmtId="43" fontId="0" fillId="2" borderId="0" xfId="2" applyFont="1" applyFill="1"/>
  </cellXfs>
  <cellStyles count="3">
    <cellStyle name="Comma" xfId="2" builtinId="3"/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opLeftCell="A62" workbookViewId="0">
      <selection activeCell="F70" sqref="F70"/>
    </sheetView>
  </sheetViews>
  <sheetFormatPr defaultRowHeight="14.25" x14ac:dyDescent="0.45"/>
  <cols>
    <col min="2" max="2" width="9.06640625" style="1"/>
    <col min="3" max="3" width="11.59765625" style="19" bestFit="1" customWidth="1"/>
  </cols>
  <sheetData>
    <row r="1" spans="1:5" x14ac:dyDescent="0.45">
      <c r="A1" t="s">
        <v>0</v>
      </c>
      <c r="B1" s="1" t="s">
        <v>1</v>
      </c>
      <c r="C1" s="19" t="s">
        <v>168</v>
      </c>
      <c r="D1" t="s">
        <v>2</v>
      </c>
      <c r="E1" t="s">
        <v>3</v>
      </c>
    </row>
    <row r="2" spans="1:5" x14ac:dyDescent="0.45">
      <c r="A2">
        <v>-1000</v>
      </c>
      <c r="B2" s="1">
        <f>IF(A2&lt;0, (-A2)/(-A2+100), 100/(A2+100))</f>
        <v>0.90909090909090906</v>
      </c>
      <c r="C2" s="19">
        <f>IF(A2&gt;0, 1+A2/100, 1+100/ABS(A2))</f>
        <v>1.1000000000000001</v>
      </c>
    </row>
    <row r="3" spans="1:5" x14ac:dyDescent="0.45">
      <c r="A3">
        <f>A2+50</f>
        <v>-950</v>
      </c>
      <c r="B3" s="1">
        <f t="shared" ref="B3:B66" si="0">IF(A3&lt;0, (-A3)/(-A3+100), 100/(A3+100))</f>
        <v>0.90476190476190477</v>
      </c>
      <c r="C3" s="19">
        <f t="shared" ref="C3:C66" si="1">IF(A3&gt;0, 1+A3/100, 1+100/ABS(A3))</f>
        <v>1.1052631578947367</v>
      </c>
    </row>
    <row r="4" spans="1:5" x14ac:dyDescent="0.45">
      <c r="A4">
        <f t="shared" ref="A4:A16" si="2">A3+50</f>
        <v>-900</v>
      </c>
      <c r="B4" s="1">
        <f t="shared" si="0"/>
        <v>0.9</v>
      </c>
      <c r="C4" s="19">
        <f t="shared" si="1"/>
        <v>1.1111111111111112</v>
      </c>
    </row>
    <row r="5" spans="1:5" x14ac:dyDescent="0.45">
      <c r="A5">
        <f t="shared" si="2"/>
        <v>-850</v>
      </c>
      <c r="B5" s="1">
        <f t="shared" si="0"/>
        <v>0.89473684210526316</v>
      </c>
      <c r="C5" s="19">
        <f t="shared" si="1"/>
        <v>1.1176470588235294</v>
      </c>
    </row>
    <row r="6" spans="1:5" x14ac:dyDescent="0.45">
      <c r="A6">
        <f t="shared" si="2"/>
        <v>-800</v>
      </c>
      <c r="B6" s="1">
        <f t="shared" si="0"/>
        <v>0.88888888888888884</v>
      </c>
      <c r="C6" s="19">
        <f t="shared" si="1"/>
        <v>1.125</v>
      </c>
    </row>
    <row r="7" spans="1:5" x14ac:dyDescent="0.45">
      <c r="A7">
        <f t="shared" si="2"/>
        <v>-750</v>
      </c>
      <c r="B7" s="1">
        <f t="shared" si="0"/>
        <v>0.88235294117647056</v>
      </c>
      <c r="C7" s="19">
        <f t="shared" si="1"/>
        <v>1.1333333333333333</v>
      </c>
    </row>
    <row r="8" spans="1:5" x14ac:dyDescent="0.45">
      <c r="A8">
        <f t="shared" si="2"/>
        <v>-700</v>
      </c>
      <c r="B8" s="1">
        <f t="shared" si="0"/>
        <v>0.875</v>
      </c>
      <c r="C8" s="19">
        <f t="shared" si="1"/>
        <v>1.1428571428571428</v>
      </c>
    </row>
    <row r="9" spans="1:5" x14ac:dyDescent="0.45">
      <c r="A9">
        <f t="shared" si="2"/>
        <v>-650</v>
      </c>
      <c r="B9" s="1">
        <f t="shared" si="0"/>
        <v>0.8666666666666667</v>
      </c>
      <c r="C9" s="19">
        <f t="shared" si="1"/>
        <v>1.1538461538461537</v>
      </c>
    </row>
    <row r="10" spans="1:5" x14ac:dyDescent="0.45">
      <c r="A10">
        <f t="shared" si="2"/>
        <v>-600</v>
      </c>
      <c r="B10" s="1">
        <f t="shared" si="0"/>
        <v>0.8571428571428571</v>
      </c>
      <c r="C10" s="19">
        <f t="shared" si="1"/>
        <v>1.1666666666666667</v>
      </c>
    </row>
    <row r="11" spans="1:5" x14ac:dyDescent="0.45">
      <c r="A11">
        <f t="shared" si="2"/>
        <v>-550</v>
      </c>
      <c r="B11" s="1">
        <f t="shared" si="0"/>
        <v>0.84615384615384615</v>
      </c>
      <c r="C11" s="19">
        <f t="shared" si="1"/>
        <v>1.1818181818181819</v>
      </c>
    </row>
    <row r="12" spans="1:5" x14ac:dyDescent="0.45">
      <c r="A12">
        <f t="shared" si="2"/>
        <v>-500</v>
      </c>
      <c r="B12" s="1">
        <f t="shared" si="0"/>
        <v>0.83333333333333337</v>
      </c>
      <c r="C12" s="19">
        <f t="shared" si="1"/>
        <v>1.2</v>
      </c>
    </row>
    <row r="13" spans="1:5" x14ac:dyDescent="0.45">
      <c r="A13">
        <f t="shared" si="2"/>
        <v>-450</v>
      </c>
      <c r="B13" s="1">
        <f t="shared" si="0"/>
        <v>0.81818181818181823</v>
      </c>
      <c r="C13" s="19">
        <f t="shared" si="1"/>
        <v>1.2222222222222223</v>
      </c>
    </row>
    <row r="14" spans="1:5" x14ac:dyDescent="0.45">
      <c r="A14">
        <f t="shared" si="2"/>
        <v>-400</v>
      </c>
      <c r="B14" s="1">
        <f t="shared" si="0"/>
        <v>0.8</v>
      </c>
      <c r="C14" s="19">
        <f t="shared" si="1"/>
        <v>1.25</v>
      </c>
    </row>
    <row r="15" spans="1:5" x14ac:dyDescent="0.45">
      <c r="A15">
        <f t="shared" si="2"/>
        <v>-350</v>
      </c>
      <c r="B15" s="1">
        <f t="shared" si="0"/>
        <v>0.77777777777777779</v>
      </c>
      <c r="C15" s="19">
        <f t="shared" si="1"/>
        <v>1.2857142857142856</v>
      </c>
    </row>
    <row r="16" spans="1:5" x14ac:dyDescent="0.45">
      <c r="A16">
        <f t="shared" si="2"/>
        <v>-300</v>
      </c>
      <c r="B16" s="1">
        <f t="shared" si="0"/>
        <v>0.75</v>
      </c>
      <c r="C16" s="19">
        <f t="shared" si="1"/>
        <v>1.3333333333333333</v>
      </c>
    </row>
    <row r="17" spans="1:3" x14ac:dyDescent="0.45">
      <c r="A17">
        <f>A16+10</f>
        <v>-290</v>
      </c>
      <c r="B17" s="1">
        <f t="shared" si="0"/>
        <v>0.74358974358974361</v>
      </c>
      <c r="C17" s="19">
        <f t="shared" si="1"/>
        <v>1.3448275862068966</v>
      </c>
    </row>
    <row r="18" spans="1:3" x14ac:dyDescent="0.45">
      <c r="A18">
        <f t="shared" ref="A18:A76" si="3">A17+10</f>
        <v>-280</v>
      </c>
      <c r="B18" s="1">
        <f t="shared" si="0"/>
        <v>0.73684210526315785</v>
      </c>
      <c r="C18" s="19">
        <f t="shared" si="1"/>
        <v>1.3571428571428572</v>
      </c>
    </row>
    <row r="19" spans="1:3" x14ac:dyDescent="0.45">
      <c r="A19">
        <f t="shared" si="3"/>
        <v>-270</v>
      </c>
      <c r="B19" s="1">
        <f t="shared" si="0"/>
        <v>0.72972972972972971</v>
      </c>
      <c r="C19" s="19">
        <f t="shared" si="1"/>
        <v>1.3703703703703702</v>
      </c>
    </row>
    <row r="20" spans="1:3" x14ac:dyDescent="0.45">
      <c r="A20">
        <f t="shared" si="3"/>
        <v>-260</v>
      </c>
      <c r="B20" s="1">
        <f t="shared" si="0"/>
        <v>0.72222222222222221</v>
      </c>
      <c r="C20" s="19">
        <f t="shared" si="1"/>
        <v>1.3846153846153846</v>
      </c>
    </row>
    <row r="21" spans="1:3" x14ac:dyDescent="0.45">
      <c r="A21">
        <f t="shared" si="3"/>
        <v>-250</v>
      </c>
      <c r="B21" s="1">
        <f t="shared" si="0"/>
        <v>0.7142857142857143</v>
      </c>
      <c r="C21" s="19">
        <f t="shared" si="1"/>
        <v>1.4</v>
      </c>
    </row>
    <row r="22" spans="1:3" x14ac:dyDescent="0.45">
      <c r="A22">
        <f t="shared" si="3"/>
        <v>-240</v>
      </c>
      <c r="B22" s="1">
        <f t="shared" si="0"/>
        <v>0.70588235294117652</v>
      </c>
      <c r="C22" s="19">
        <f t="shared" si="1"/>
        <v>1.4166666666666667</v>
      </c>
    </row>
    <row r="23" spans="1:3" x14ac:dyDescent="0.45">
      <c r="A23">
        <f t="shared" si="3"/>
        <v>-230</v>
      </c>
      <c r="B23" s="1">
        <f t="shared" si="0"/>
        <v>0.69696969696969702</v>
      </c>
      <c r="C23" s="19">
        <f t="shared" si="1"/>
        <v>1.4347826086956521</v>
      </c>
    </row>
    <row r="24" spans="1:3" x14ac:dyDescent="0.45">
      <c r="A24">
        <f t="shared" si="3"/>
        <v>-220</v>
      </c>
      <c r="B24" s="1">
        <f t="shared" si="0"/>
        <v>0.6875</v>
      </c>
      <c r="C24" s="19">
        <f t="shared" si="1"/>
        <v>1.4545454545454546</v>
      </c>
    </row>
    <row r="25" spans="1:3" x14ac:dyDescent="0.45">
      <c r="A25">
        <f t="shared" si="3"/>
        <v>-210</v>
      </c>
      <c r="B25" s="1">
        <f t="shared" si="0"/>
        <v>0.67741935483870963</v>
      </c>
      <c r="C25" s="19">
        <f t="shared" si="1"/>
        <v>1.4761904761904763</v>
      </c>
    </row>
    <row r="26" spans="1:3" x14ac:dyDescent="0.45">
      <c r="A26">
        <f t="shared" si="3"/>
        <v>-200</v>
      </c>
      <c r="B26" s="1">
        <f t="shared" si="0"/>
        <v>0.66666666666666663</v>
      </c>
      <c r="C26" s="19">
        <f t="shared" si="1"/>
        <v>1.5</v>
      </c>
    </row>
    <row r="27" spans="1:3" x14ac:dyDescent="0.45">
      <c r="A27">
        <f t="shared" si="3"/>
        <v>-190</v>
      </c>
      <c r="B27" s="1">
        <f t="shared" si="0"/>
        <v>0.65517241379310343</v>
      </c>
      <c r="C27" s="19">
        <f t="shared" si="1"/>
        <v>1.5263157894736841</v>
      </c>
    </row>
    <row r="28" spans="1:3" x14ac:dyDescent="0.45">
      <c r="A28">
        <f t="shared" si="3"/>
        <v>-180</v>
      </c>
      <c r="B28" s="1">
        <f t="shared" si="0"/>
        <v>0.6428571428571429</v>
      </c>
      <c r="C28" s="19">
        <f t="shared" si="1"/>
        <v>1.5555555555555556</v>
      </c>
    </row>
    <row r="29" spans="1:3" x14ac:dyDescent="0.45">
      <c r="A29">
        <f t="shared" si="3"/>
        <v>-170</v>
      </c>
      <c r="B29" s="1">
        <f t="shared" si="0"/>
        <v>0.62962962962962965</v>
      </c>
      <c r="C29" s="19">
        <f t="shared" si="1"/>
        <v>1.5882352941176472</v>
      </c>
    </row>
    <row r="30" spans="1:3" x14ac:dyDescent="0.45">
      <c r="A30">
        <f t="shared" si="3"/>
        <v>-160</v>
      </c>
      <c r="B30" s="1">
        <f t="shared" si="0"/>
        <v>0.61538461538461542</v>
      </c>
      <c r="C30" s="19">
        <f t="shared" si="1"/>
        <v>1.625</v>
      </c>
    </row>
    <row r="31" spans="1:3" x14ac:dyDescent="0.45">
      <c r="A31">
        <f t="shared" si="3"/>
        <v>-150</v>
      </c>
      <c r="B31" s="1">
        <f t="shared" si="0"/>
        <v>0.6</v>
      </c>
      <c r="C31" s="19">
        <f t="shared" si="1"/>
        <v>1.6666666666666665</v>
      </c>
    </row>
    <row r="32" spans="1:3" x14ac:dyDescent="0.45">
      <c r="A32">
        <f t="shared" si="3"/>
        <v>-140</v>
      </c>
      <c r="B32" s="1">
        <f t="shared" si="0"/>
        <v>0.58333333333333337</v>
      </c>
      <c r="C32" s="19">
        <f t="shared" si="1"/>
        <v>1.7142857142857144</v>
      </c>
    </row>
    <row r="33" spans="1:3" x14ac:dyDescent="0.45">
      <c r="A33">
        <f t="shared" si="3"/>
        <v>-130</v>
      </c>
      <c r="B33" s="1">
        <f t="shared" si="0"/>
        <v>0.56521739130434778</v>
      </c>
      <c r="C33" s="19">
        <f t="shared" si="1"/>
        <v>1.7692307692307692</v>
      </c>
    </row>
    <row r="34" spans="1:3" x14ac:dyDescent="0.45">
      <c r="A34">
        <f t="shared" si="3"/>
        <v>-120</v>
      </c>
      <c r="B34" s="1">
        <f t="shared" si="0"/>
        <v>0.54545454545454541</v>
      </c>
      <c r="C34" s="19">
        <f t="shared" si="1"/>
        <v>1.8333333333333335</v>
      </c>
    </row>
    <row r="35" spans="1:3" x14ac:dyDescent="0.45">
      <c r="A35">
        <f t="shared" si="3"/>
        <v>-110</v>
      </c>
      <c r="B35" s="1">
        <f t="shared" si="0"/>
        <v>0.52380952380952384</v>
      </c>
      <c r="C35" s="19">
        <f t="shared" si="1"/>
        <v>1.9090909090909092</v>
      </c>
    </row>
    <row r="36" spans="1:3" s="2" customFormat="1" x14ac:dyDescent="0.45">
      <c r="A36" s="2">
        <f t="shared" si="3"/>
        <v>-100</v>
      </c>
      <c r="B36" s="3">
        <f t="shared" si="0"/>
        <v>0.5</v>
      </c>
      <c r="C36" s="19">
        <f t="shared" si="1"/>
        <v>2</v>
      </c>
    </row>
    <row r="37" spans="1:3" s="2" customFormat="1" hidden="1" x14ac:dyDescent="0.45">
      <c r="A37" s="2">
        <f t="shared" si="3"/>
        <v>-90</v>
      </c>
      <c r="B37" s="3">
        <f t="shared" si="0"/>
        <v>0.47368421052631576</v>
      </c>
      <c r="C37" s="19">
        <f t="shared" si="1"/>
        <v>2.1111111111111112</v>
      </c>
    </row>
    <row r="38" spans="1:3" s="2" customFormat="1" hidden="1" x14ac:dyDescent="0.45">
      <c r="A38" s="2">
        <f t="shared" si="3"/>
        <v>-80</v>
      </c>
      <c r="B38" s="3">
        <f t="shared" si="0"/>
        <v>0.44444444444444442</v>
      </c>
      <c r="C38" s="19">
        <f t="shared" si="1"/>
        <v>2.25</v>
      </c>
    </row>
    <row r="39" spans="1:3" s="2" customFormat="1" hidden="1" x14ac:dyDescent="0.45">
      <c r="A39" s="2">
        <f t="shared" si="3"/>
        <v>-70</v>
      </c>
      <c r="B39" s="3">
        <f t="shared" si="0"/>
        <v>0.41176470588235292</v>
      </c>
      <c r="C39" s="19">
        <f t="shared" si="1"/>
        <v>2.4285714285714288</v>
      </c>
    </row>
    <row r="40" spans="1:3" s="2" customFormat="1" hidden="1" x14ac:dyDescent="0.45">
      <c r="A40" s="2">
        <f t="shared" si="3"/>
        <v>-60</v>
      </c>
      <c r="B40" s="3">
        <f t="shared" si="0"/>
        <v>0.375</v>
      </c>
      <c r="C40" s="19">
        <f t="shared" si="1"/>
        <v>2.666666666666667</v>
      </c>
    </row>
    <row r="41" spans="1:3" s="2" customFormat="1" hidden="1" x14ac:dyDescent="0.45">
      <c r="A41" s="2">
        <f t="shared" si="3"/>
        <v>-50</v>
      </c>
      <c r="B41" s="3">
        <f t="shared" si="0"/>
        <v>0.33333333333333331</v>
      </c>
      <c r="C41" s="19">
        <f t="shared" si="1"/>
        <v>3</v>
      </c>
    </row>
    <row r="42" spans="1:3" s="2" customFormat="1" hidden="1" x14ac:dyDescent="0.45">
      <c r="A42" s="2">
        <f t="shared" si="3"/>
        <v>-40</v>
      </c>
      <c r="B42" s="3">
        <f t="shared" si="0"/>
        <v>0.2857142857142857</v>
      </c>
      <c r="C42" s="19">
        <f t="shared" si="1"/>
        <v>3.5</v>
      </c>
    </row>
    <row r="43" spans="1:3" s="2" customFormat="1" hidden="1" x14ac:dyDescent="0.45">
      <c r="A43" s="2">
        <f t="shared" si="3"/>
        <v>-30</v>
      </c>
      <c r="B43" s="3">
        <f t="shared" si="0"/>
        <v>0.23076923076923078</v>
      </c>
      <c r="C43" s="19">
        <f t="shared" si="1"/>
        <v>4.3333333333333339</v>
      </c>
    </row>
    <row r="44" spans="1:3" s="2" customFormat="1" hidden="1" x14ac:dyDescent="0.45">
      <c r="A44" s="2">
        <f t="shared" si="3"/>
        <v>-20</v>
      </c>
      <c r="B44" s="3">
        <f t="shared" si="0"/>
        <v>0.16666666666666666</v>
      </c>
      <c r="C44" s="19">
        <f t="shared" si="1"/>
        <v>6</v>
      </c>
    </row>
    <row r="45" spans="1:3" s="2" customFormat="1" hidden="1" x14ac:dyDescent="0.45">
      <c r="A45" s="2">
        <f t="shared" si="3"/>
        <v>-10</v>
      </c>
      <c r="B45" s="3">
        <f t="shared" si="0"/>
        <v>9.0909090909090912E-2</v>
      </c>
      <c r="C45" s="19">
        <f t="shared" si="1"/>
        <v>11</v>
      </c>
    </row>
    <row r="46" spans="1:3" s="2" customFormat="1" hidden="1" x14ac:dyDescent="0.45">
      <c r="A46" s="2">
        <f t="shared" si="3"/>
        <v>0</v>
      </c>
      <c r="B46" s="3">
        <f t="shared" si="0"/>
        <v>1</v>
      </c>
      <c r="C46" s="19" t="e">
        <f t="shared" si="1"/>
        <v>#DIV/0!</v>
      </c>
    </row>
    <row r="47" spans="1:3" s="2" customFormat="1" hidden="1" x14ac:dyDescent="0.45">
      <c r="A47" s="2">
        <f t="shared" si="3"/>
        <v>10</v>
      </c>
      <c r="B47" s="3">
        <f t="shared" si="0"/>
        <v>0.90909090909090906</v>
      </c>
      <c r="C47" s="19">
        <f t="shared" si="1"/>
        <v>1.1000000000000001</v>
      </c>
    </row>
    <row r="48" spans="1:3" s="2" customFormat="1" hidden="1" x14ac:dyDescent="0.45">
      <c r="A48" s="2">
        <f t="shared" si="3"/>
        <v>20</v>
      </c>
      <c r="B48" s="3">
        <f t="shared" si="0"/>
        <v>0.83333333333333337</v>
      </c>
      <c r="C48" s="19">
        <f t="shared" si="1"/>
        <v>1.2</v>
      </c>
    </row>
    <row r="49" spans="1:3" s="2" customFormat="1" hidden="1" x14ac:dyDescent="0.45">
      <c r="A49" s="2">
        <f t="shared" si="3"/>
        <v>30</v>
      </c>
      <c r="B49" s="3">
        <f t="shared" si="0"/>
        <v>0.76923076923076927</v>
      </c>
      <c r="C49" s="19">
        <f t="shared" si="1"/>
        <v>1.3</v>
      </c>
    </row>
    <row r="50" spans="1:3" s="2" customFormat="1" hidden="1" x14ac:dyDescent="0.45">
      <c r="A50" s="2">
        <f t="shared" si="3"/>
        <v>40</v>
      </c>
      <c r="B50" s="3">
        <f t="shared" si="0"/>
        <v>0.7142857142857143</v>
      </c>
      <c r="C50" s="19">
        <f t="shared" si="1"/>
        <v>1.4</v>
      </c>
    </row>
    <row r="51" spans="1:3" s="2" customFormat="1" hidden="1" x14ac:dyDescent="0.45">
      <c r="A51" s="2">
        <f t="shared" si="3"/>
        <v>50</v>
      </c>
      <c r="B51" s="3">
        <f t="shared" si="0"/>
        <v>0.66666666666666663</v>
      </c>
      <c r="C51" s="19">
        <f t="shared" si="1"/>
        <v>1.5</v>
      </c>
    </row>
    <row r="52" spans="1:3" s="2" customFormat="1" hidden="1" x14ac:dyDescent="0.45">
      <c r="A52" s="2">
        <f t="shared" si="3"/>
        <v>60</v>
      </c>
      <c r="B52" s="3">
        <f t="shared" si="0"/>
        <v>0.625</v>
      </c>
      <c r="C52" s="19">
        <f t="shared" si="1"/>
        <v>1.6</v>
      </c>
    </row>
    <row r="53" spans="1:3" s="2" customFormat="1" hidden="1" x14ac:dyDescent="0.45">
      <c r="A53" s="2">
        <f t="shared" si="3"/>
        <v>70</v>
      </c>
      <c r="B53" s="3">
        <f t="shared" si="0"/>
        <v>0.58823529411764708</v>
      </c>
      <c r="C53" s="19">
        <f t="shared" si="1"/>
        <v>1.7</v>
      </c>
    </row>
    <row r="54" spans="1:3" s="2" customFormat="1" hidden="1" x14ac:dyDescent="0.45">
      <c r="A54" s="2">
        <f t="shared" si="3"/>
        <v>80</v>
      </c>
      <c r="B54" s="3">
        <f t="shared" si="0"/>
        <v>0.55555555555555558</v>
      </c>
      <c r="C54" s="19">
        <f t="shared" si="1"/>
        <v>1.8</v>
      </c>
    </row>
    <row r="55" spans="1:3" s="2" customFormat="1" hidden="1" x14ac:dyDescent="0.45">
      <c r="A55" s="2">
        <f t="shared" si="3"/>
        <v>90</v>
      </c>
      <c r="B55" s="3">
        <f t="shared" si="0"/>
        <v>0.52631578947368418</v>
      </c>
      <c r="C55" s="19">
        <f t="shared" si="1"/>
        <v>1.9</v>
      </c>
    </row>
    <row r="56" spans="1:3" s="2" customFormat="1" x14ac:dyDescent="0.45">
      <c r="A56" s="2">
        <f t="shared" si="3"/>
        <v>100</v>
      </c>
      <c r="B56" s="3">
        <f t="shared" si="0"/>
        <v>0.5</v>
      </c>
      <c r="C56" s="19">
        <f t="shared" si="1"/>
        <v>2</v>
      </c>
    </row>
    <row r="57" spans="1:3" x14ac:dyDescent="0.45">
      <c r="A57">
        <f t="shared" si="3"/>
        <v>110</v>
      </c>
      <c r="B57" s="1">
        <f t="shared" si="0"/>
        <v>0.47619047619047616</v>
      </c>
      <c r="C57" s="19">
        <f t="shared" si="1"/>
        <v>2.1</v>
      </c>
    </row>
    <row r="58" spans="1:3" x14ac:dyDescent="0.45">
      <c r="A58">
        <f t="shared" si="3"/>
        <v>120</v>
      </c>
      <c r="B58" s="1">
        <f t="shared" si="0"/>
        <v>0.45454545454545453</v>
      </c>
      <c r="C58" s="19">
        <f t="shared" si="1"/>
        <v>2.2000000000000002</v>
      </c>
    </row>
    <row r="59" spans="1:3" x14ac:dyDescent="0.45">
      <c r="A59">
        <f t="shared" si="3"/>
        <v>130</v>
      </c>
      <c r="B59" s="1">
        <f t="shared" si="0"/>
        <v>0.43478260869565216</v>
      </c>
      <c r="C59" s="19">
        <f t="shared" si="1"/>
        <v>2.2999999999999998</v>
      </c>
    </row>
    <row r="60" spans="1:3" x14ac:dyDescent="0.45">
      <c r="A60">
        <f t="shared" si="3"/>
        <v>140</v>
      </c>
      <c r="B60" s="1">
        <f t="shared" si="0"/>
        <v>0.41666666666666669</v>
      </c>
      <c r="C60" s="19">
        <f t="shared" si="1"/>
        <v>2.4</v>
      </c>
    </row>
    <row r="61" spans="1:3" x14ac:dyDescent="0.45">
      <c r="A61">
        <f t="shared" si="3"/>
        <v>150</v>
      </c>
      <c r="B61" s="1">
        <f t="shared" si="0"/>
        <v>0.4</v>
      </c>
      <c r="C61" s="19">
        <f t="shared" si="1"/>
        <v>2.5</v>
      </c>
    </row>
    <row r="62" spans="1:3" x14ac:dyDescent="0.45">
      <c r="A62">
        <f t="shared" si="3"/>
        <v>160</v>
      </c>
      <c r="B62" s="1">
        <f t="shared" si="0"/>
        <v>0.38461538461538464</v>
      </c>
      <c r="C62" s="19">
        <f t="shared" si="1"/>
        <v>2.6</v>
      </c>
    </row>
    <row r="63" spans="1:3" x14ac:dyDescent="0.45">
      <c r="A63">
        <f t="shared" si="3"/>
        <v>170</v>
      </c>
      <c r="B63" s="1">
        <f t="shared" si="0"/>
        <v>0.37037037037037035</v>
      </c>
      <c r="C63" s="19">
        <f t="shared" si="1"/>
        <v>2.7</v>
      </c>
    </row>
    <row r="64" spans="1:3" x14ac:dyDescent="0.45">
      <c r="A64">
        <f t="shared" si="3"/>
        <v>180</v>
      </c>
      <c r="B64" s="1">
        <f t="shared" si="0"/>
        <v>0.35714285714285715</v>
      </c>
      <c r="C64" s="19">
        <f t="shared" si="1"/>
        <v>2.8</v>
      </c>
    </row>
    <row r="65" spans="1:3" x14ac:dyDescent="0.45">
      <c r="A65">
        <f>A64+10</f>
        <v>190</v>
      </c>
      <c r="B65" s="1">
        <f t="shared" si="0"/>
        <v>0.34482758620689657</v>
      </c>
      <c r="C65" s="19">
        <f t="shared" si="1"/>
        <v>2.9</v>
      </c>
    </row>
    <row r="66" spans="1:3" x14ac:dyDescent="0.45">
      <c r="A66">
        <f t="shared" si="3"/>
        <v>200</v>
      </c>
      <c r="B66" s="1">
        <f t="shared" si="0"/>
        <v>0.33333333333333331</v>
      </c>
      <c r="C66" s="19">
        <f t="shared" si="1"/>
        <v>3</v>
      </c>
    </row>
    <row r="67" spans="1:3" x14ac:dyDescent="0.45">
      <c r="A67">
        <f t="shared" si="3"/>
        <v>210</v>
      </c>
      <c r="B67" s="1">
        <f t="shared" ref="B67:B90" si="4">IF(A67&lt;0, (-A67)/(-A67+100), 100/(A67+100))</f>
        <v>0.32258064516129031</v>
      </c>
      <c r="C67" s="19">
        <f t="shared" ref="C67:C90" si="5">IF(A67&gt;0, 1+A67/100, 1+100/ABS(A67))</f>
        <v>3.1</v>
      </c>
    </row>
    <row r="68" spans="1:3" x14ac:dyDescent="0.45">
      <c r="A68">
        <f t="shared" si="3"/>
        <v>220</v>
      </c>
      <c r="B68" s="1">
        <f t="shared" si="4"/>
        <v>0.3125</v>
      </c>
      <c r="C68" s="19">
        <f t="shared" si="5"/>
        <v>3.2</v>
      </c>
    </row>
    <row r="69" spans="1:3" x14ac:dyDescent="0.45">
      <c r="A69">
        <f t="shared" si="3"/>
        <v>230</v>
      </c>
      <c r="B69" s="1">
        <f t="shared" si="4"/>
        <v>0.30303030303030304</v>
      </c>
      <c r="C69" s="19">
        <f t="shared" si="5"/>
        <v>3.3</v>
      </c>
    </row>
    <row r="70" spans="1:3" x14ac:dyDescent="0.45">
      <c r="A70">
        <f t="shared" si="3"/>
        <v>240</v>
      </c>
      <c r="B70" s="1">
        <f t="shared" si="4"/>
        <v>0.29411764705882354</v>
      </c>
      <c r="C70" s="19">
        <f t="shared" si="5"/>
        <v>3.4</v>
      </c>
    </row>
    <row r="71" spans="1:3" x14ac:dyDescent="0.45">
      <c r="A71" s="2">
        <f t="shared" si="3"/>
        <v>250</v>
      </c>
      <c r="B71" s="3">
        <f t="shared" si="4"/>
        <v>0.2857142857142857</v>
      </c>
      <c r="C71" s="20">
        <f t="shared" si="5"/>
        <v>3.5</v>
      </c>
    </row>
    <row r="72" spans="1:3" x14ac:dyDescent="0.45">
      <c r="A72" s="2">
        <f t="shared" si="3"/>
        <v>260</v>
      </c>
      <c r="B72" s="3">
        <f t="shared" si="4"/>
        <v>0.27777777777777779</v>
      </c>
      <c r="C72" s="20">
        <f t="shared" si="5"/>
        <v>3.6</v>
      </c>
    </row>
    <row r="73" spans="1:3" x14ac:dyDescent="0.45">
      <c r="A73" s="2">
        <f t="shared" si="3"/>
        <v>270</v>
      </c>
      <c r="B73" s="3">
        <f t="shared" si="4"/>
        <v>0.27027027027027029</v>
      </c>
      <c r="C73" s="20">
        <f t="shared" si="5"/>
        <v>3.7</v>
      </c>
    </row>
    <row r="74" spans="1:3" x14ac:dyDescent="0.45">
      <c r="A74" s="2">
        <f t="shared" si="3"/>
        <v>280</v>
      </c>
      <c r="B74" s="3">
        <f t="shared" si="4"/>
        <v>0.26315789473684209</v>
      </c>
      <c r="C74" s="20">
        <f t="shared" si="5"/>
        <v>3.8</v>
      </c>
    </row>
    <row r="75" spans="1:3" x14ac:dyDescent="0.45">
      <c r="A75" s="2">
        <f t="shared" si="3"/>
        <v>290</v>
      </c>
      <c r="B75" s="3">
        <f t="shared" si="4"/>
        <v>0.25641025641025639</v>
      </c>
      <c r="C75" s="20">
        <f t="shared" si="5"/>
        <v>3.9</v>
      </c>
    </row>
    <row r="76" spans="1:3" x14ac:dyDescent="0.45">
      <c r="A76" s="2">
        <f t="shared" si="3"/>
        <v>300</v>
      </c>
      <c r="B76" s="3">
        <f t="shared" si="4"/>
        <v>0.25</v>
      </c>
      <c r="C76" s="20">
        <f t="shared" si="5"/>
        <v>4</v>
      </c>
    </row>
    <row r="77" spans="1:3" x14ac:dyDescent="0.45">
      <c r="A77">
        <f>A76+50</f>
        <v>350</v>
      </c>
      <c r="B77" s="1">
        <f t="shared" si="4"/>
        <v>0.22222222222222221</v>
      </c>
      <c r="C77" s="19">
        <f t="shared" si="5"/>
        <v>4.5</v>
      </c>
    </row>
    <row r="78" spans="1:3" x14ac:dyDescent="0.45">
      <c r="A78">
        <f t="shared" ref="A78:A90" si="6">A77+50</f>
        <v>400</v>
      </c>
      <c r="B78" s="1">
        <f t="shared" si="4"/>
        <v>0.2</v>
      </c>
      <c r="C78" s="19">
        <f t="shared" si="5"/>
        <v>5</v>
      </c>
    </row>
    <row r="79" spans="1:3" x14ac:dyDescent="0.45">
      <c r="A79">
        <f t="shared" si="6"/>
        <v>450</v>
      </c>
      <c r="B79" s="1">
        <f t="shared" si="4"/>
        <v>0.18181818181818182</v>
      </c>
      <c r="C79" s="19">
        <f t="shared" si="5"/>
        <v>5.5</v>
      </c>
    </row>
    <row r="80" spans="1:3" x14ac:dyDescent="0.45">
      <c r="A80">
        <f t="shared" si="6"/>
        <v>500</v>
      </c>
      <c r="B80" s="1">
        <f t="shared" si="4"/>
        <v>0.16666666666666666</v>
      </c>
      <c r="C80" s="19">
        <f t="shared" si="5"/>
        <v>6</v>
      </c>
    </row>
    <row r="81" spans="1:3" x14ac:dyDescent="0.45">
      <c r="A81">
        <f t="shared" si="6"/>
        <v>550</v>
      </c>
      <c r="B81" s="1">
        <f t="shared" si="4"/>
        <v>0.15384615384615385</v>
      </c>
      <c r="C81" s="19">
        <f t="shared" si="5"/>
        <v>6.5</v>
      </c>
    </row>
    <row r="82" spans="1:3" x14ac:dyDescent="0.45">
      <c r="A82">
        <f t="shared" si="6"/>
        <v>600</v>
      </c>
      <c r="B82" s="1">
        <f t="shared" si="4"/>
        <v>0.14285714285714285</v>
      </c>
      <c r="C82" s="19">
        <f t="shared" si="5"/>
        <v>7</v>
      </c>
    </row>
    <row r="83" spans="1:3" x14ac:dyDescent="0.45">
      <c r="A83">
        <f t="shared" si="6"/>
        <v>650</v>
      </c>
      <c r="B83" s="1">
        <f t="shared" si="4"/>
        <v>0.13333333333333333</v>
      </c>
      <c r="C83" s="19">
        <f t="shared" si="5"/>
        <v>7.5</v>
      </c>
    </row>
    <row r="84" spans="1:3" x14ac:dyDescent="0.45">
      <c r="A84">
        <f t="shared" si="6"/>
        <v>700</v>
      </c>
      <c r="B84" s="1">
        <f t="shared" si="4"/>
        <v>0.125</v>
      </c>
      <c r="C84" s="19">
        <f t="shared" si="5"/>
        <v>8</v>
      </c>
    </row>
    <row r="85" spans="1:3" x14ac:dyDescent="0.45">
      <c r="A85">
        <f t="shared" si="6"/>
        <v>750</v>
      </c>
      <c r="B85" s="1">
        <f t="shared" si="4"/>
        <v>0.11764705882352941</v>
      </c>
      <c r="C85" s="19">
        <f t="shared" si="5"/>
        <v>8.5</v>
      </c>
    </row>
    <row r="86" spans="1:3" x14ac:dyDescent="0.45">
      <c r="A86">
        <f t="shared" si="6"/>
        <v>800</v>
      </c>
      <c r="B86" s="1">
        <f t="shared" si="4"/>
        <v>0.1111111111111111</v>
      </c>
      <c r="C86" s="19">
        <f t="shared" si="5"/>
        <v>9</v>
      </c>
    </row>
    <row r="87" spans="1:3" x14ac:dyDescent="0.45">
      <c r="A87">
        <f t="shared" si="6"/>
        <v>850</v>
      </c>
      <c r="B87" s="1">
        <f t="shared" si="4"/>
        <v>0.10526315789473684</v>
      </c>
      <c r="C87" s="19">
        <f t="shared" si="5"/>
        <v>9.5</v>
      </c>
    </row>
    <row r="88" spans="1:3" x14ac:dyDescent="0.45">
      <c r="A88">
        <f t="shared" si="6"/>
        <v>900</v>
      </c>
      <c r="B88" s="1">
        <f t="shared" si="4"/>
        <v>0.1</v>
      </c>
      <c r="C88" s="19">
        <f t="shared" si="5"/>
        <v>10</v>
      </c>
    </row>
    <row r="89" spans="1:3" x14ac:dyDescent="0.45">
      <c r="A89">
        <f t="shared" si="6"/>
        <v>950</v>
      </c>
      <c r="B89" s="1">
        <f t="shared" si="4"/>
        <v>9.5238095238095233E-2</v>
      </c>
      <c r="C89" s="19">
        <f t="shared" si="5"/>
        <v>10.5</v>
      </c>
    </row>
    <row r="90" spans="1:3" x14ac:dyDescent="0.45">
      <c r="A90">
        <f t="shared" si="6"/>
        <v>1000</v>
      </c>
      <c r="B90" s="1">
        <f t="shared" si="4"/>
        <v>9.0909090909090912E-2</v>
      </c>
      <c r="C90" s="19">
        <f t="shared" si="5"/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388C-4B99-4974-B6EE-C1C02F3F296F}">
  <dimension ref="E14:E88"/>
  <sheetViews>
    <sheetView workbookViewId="0">
      <selection activeCell="C12" sqref="C12"/>
    </sheetView>
  </sheetViews>
  <sheetFormatPr defaultRowHeight="14.25" x14ac:dyDescent="0.45"/>
  <cols>
    <col min="1" max="1" width="14.796875" bestFit="1" customWidth="1"/>
    <col min="2" max="2" width="21.46484375" bestFit="1" customWidth="1"/>
    <col min="3" max="3" width="18.19921875" bestFit="1" customWidth="1"/>
    <col min="4" max="4" width="18.19921875" customWidth="1"/>
    <col min="5" max="5" width="8.3984375" bestFit="1" customWidth="1"/>
    <col min="6" max="6" width="13.796875" bestFit="1" customWidth="1"/>
  </cols>
  <sheetData>
    <row r="14" spans="5:5" x14ac:dyDescent="0.45">
      <c r="E14" s="4"/>
    </row>
    <row r="16" spans="5:5" x14ac:dyDescent="0.45">
      <c r="E16" s="4"/>
    </row>
    <row r="18" spans="5:5" x14ac:dyDescent="0.45">
      <c r="E18" s="4"/>
    </row>
    <row r="20" spans="5:5" x14ac:dyDescent="0.45">
      <c r="E20" s="4"/>
    </row>
    <row r="22" spans="5:5" x14ac:dyDescent="0.45">
      <c r="E22" s="4"/>
    </row>
    <row r="24" spans="5:5" x14ac:dyDescent="0.45">
      <c r="E24" s="4"/>
    </row>
    <row r="26" spans="5:5" x14ac:dyDescent="0.45">
      <c r="E26" s="4"/>
    </row>
    <row r="28" spans="5:5" x14ac:dyDescent="0.45">
      <c r="E28" s="4"/>
    </row>
    <row r="30" spans="5:5" x14ac:dyDescent="0.45">
      <c r="E30" s="4"/>
    </row>
    <row r="32" spans="5:5" x14ac:dyDescent="0.45">
      <c r="E32" s="4"/>
    </row>
    <row r="34" spans="5:5" x14ac:dyDescent="0.45">
      <c r="E34" s="4"/>
    </row>
    <row r="36" spans="5:5" x14ac:dyDescent="0.45">
      <c r="E36" s="4"/>
    </row>
    <row r="38" spans="5:5" x14ac:dyDescent="0.45">
      <c r="E38" s="4"/>
    </row>
    <row r="40" spans="5:5" x14ac:dyDescent="0.45">
      <c r="E40" s="4"/>
    </row>
    <row r="42" spans="5:5" x14ac:dyDescent="0.45">
      <c r="E42" s="4"/>
    </row>
    <row r="44" spans="5:5" x14ac:dyDescent="0.45">
      <c r="E44" s="4"/>
    </row>
    <row r="46" spans="5:5" x14ac:dyDescent="0.45">
      <c r="E46" s="4"/>
    </row>
    <row r="48" spans="5:5" x14ac:dyDescent="0.45">
      <c r="E48" s="4"/>
    </row>
    <row r="50" spans="5:5" x14ac:dyDescent="0.45">
      <c r="E50" s="4"/>
    </row>
    <row r="52" spans="5:5" x14ac:dyDescent="0.45">
      <c r="E52" s="4"/>
    </row>
    <row r="54" spans="5:5" x14ac:dyDescent="0.45">
      <c r="E54" s="4"/>
    </row>
    <row r="56" spans="5:5" x14ac:dyDescent="0.45">
      <c r="E56" s="4"/>
    </row>
    <row r="58" spans="5:5" x14ac:dyDescent="0.45">
      <c r="E58" s="4"/>
    </row>
    <row r="60" spans="5:5" x14ac:dyDescent="0.45">
      <c r="E60" s="4"/>
    </row>
    <row r="62" spans="5:5" x14ac:dyDescent="0.45">
      <c r="E62" s="4"/>
    </row>
    <row r="64" spans="5:5" x14ac:dyDescent="0.45">
      <c r="E64" s="4"/>
    </row>
    <row r="66" spans="5:5" x14ac:dyDescent="0.45">
      <c r="E66" s="4"/>
    </row>
    <row r="68" spans="5:5" x14ac:dyDescent="0.45">
      <c r="E68" s="4"/>
    </row>
    <row r="70" spans="5:5" x14ac:dyDescent="0.45">
      <c r="E70" s="4"/>
    </row>
    <row r="72" spans="5:5" x14ac:dyDescent="0.45">
      <c r="E72" s="4"/>
    </row>
    <row r="74" spans="5:5" x14ac:dyDescent="0.45">
      <c r="E74" s="4"/>
    </row>
    <row r="76" spans="5:5" x14ac:dyDescent="0.45">
      <c r="E76" s="4"/>
    </row>
    <row r="78" spans="5:5" x14ac:dyDescent="0.45">
      <c r="E78" s="4"/>
    </row>
    <row r="80" spans="5:5" x14ac:dyDescent="0.45">
      <c r="E80" s="4"/>
    </row>
    <row r="82" spans="5:5" x14ac:dyDescent="0.45">
      <c r="E82" s="4"/>
    </row>
    <row r="84" spans="5:5" x14ac:dyDescent="0.45">
      <c r="E84" s="4"/>
    </row>
    <row r="86" spans="5:5" x14ac:dyDescent="0.45">
      <c r="E86" s="4"/>
    </row>
    <row r="88" spans="5:5" x14ac:dyDescent="0.45">
      <c r="E8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B299-585B-40F9-A4C7-275E71FC5FC1}">
  <dimension ref="A1:AA50"/>
  <sheetViews>
    <sheetView zoomScale="90" zoomScaleNormal="90" workbookViewId="0">
      <pane xSplit="1" ySplit="1" topLeftCell="H22" activePane="bottomRight" state="frozen"/>
      <selection pane="topRight" activeCell="B1" sqref="B1"/>
      <selection pane="bottomLeft" activeCell="A2" sqref="A2"/>
      <selection pane="bottomRight" activeCell="N55" sqref="N55"/>
    </sheetView>
  </sheetViews>
  <sheetFormatPr defaultRowHeight="14.25" x14ac:dyDescent="0.45"/>
  <cols>
    <col min="1" max="1" width="14.796875" bestFit="1" customWidth="1"/>
    <col min="2" max="2" width="11.9296875" customWidth="1"/>
    <col min="3" max="3" width="15.46484375" hidden="1" customWidth="1"/>
    <col min="4" max="4" width="14" style="14" hidden="1" customWidth="1"/>
    <col min="5" max="5" width="14.53125" bestFit="1" customWidth="1"/>
    <col min="6" max="6" width="11.9296875" customWidth="1"/>
    <col min="7" max="7" width="15.46484375" customWidth="1"/>
    <col min="8" max="8" width="13.06640625" style="14" customWidth="1"/>
    <col min="9" max="9" width="10.9296875" style="5" customWidth="1"/>
    <col min="10" max="10" width="11.796875" bestFit="1" customWidth="1"/>
    <col min="11" max="11" width="11.796875" customWidth="1"/>
    <col min="12" max="12" width="9.796875" customWidth="1"/>
    <col min="14" max="14" width="9.6640625" bestFit="1" customWidth="1"/>
    <col min="15" max="15" width="9.796875" customWidth="1"/>
    <col min="16" max="16" width="9.265625" customWidth="1"/>
    <col min="18" max="18" width="10.59765625" bestFit="1" customWidth="1"/>
    <col min="19" max="19" width="9.6640625" bestFit="1" customWidth="1"/>
    <col min="20" max="25" width="9.6640625" customWidth="1"/>
  </cols>
  <sheetData>
    <row r="1" spans="1:27" x14ac:dyDescent="0.45">
      <c r="A1" t="s">
        <v>41</v>
      </c>
      <c r="B1" t="s">
        <v>107</v>
      </c>
      <c r="C1" t="s">
        <v>106</v>
      </c>
      <c r="D1" s="14" t="s">
        <v>108</v>
      </c>
      <c r="E1" t="s">
        <v>40</v>
      </c>
      <c r="F1" t="s">
        <v>107</v>
      </c>
      <c r="G1" t="s">
        <v>110</v>
      </c>
      <c r="H1" s="14" t="s">
        <v>109</v>
      </c>
      <c r="I1" s="5" t="s">
        <v>4</v>
      </c>
      <c r="J1" s="5" t="s">
        <v>171</v>
      </c>
      <c r="K1" t="s">
        <v>218</v>
      </c>
      <c r="L1" t="s">
        <v>219</v>
      </c>
      <c r="M1" t="s">
        <v>220</v>
      </c>
      <c r="N1" t="s">
        <v>88</v>
      </c>
      <c r="O1" t="s">
        <v>111</v>
      </c>
      <c r="P1" t="s">
        <v>112</v>
      </c>
      <c r="Q1" t="s">
        <v>118</v>
      </c>
      <c r="R1" t="s">
        <v>116</v>
      </c>
      <c r="S1" t="s">
        <v>117</v>
      </c>
      <c r="T1" t="s">
        <v>121</v>
      </c>
      <c r="U1" t="s">
        <v>123</v>
      </c>
      <c r="V1" t="s">
        <v>119</v>
      </c>
      <c r="W1" t="s">
        <v>120</v>
      </c>
      <c r="X1" t="s">
        <v>122</v>
      </c>
      <c r="Z1" t="s">
        <v>169</v>
      </c>
      <c r="AA1" t="s">
        <v>170</v>
      </c>
    </row>
    <row r="2" spans="1:27" x14ac:dyDescent="0.45">
      <c r="A2" t="s">
        <v>84</v>
      </c>
      <c r="B2">
        <v>10</v>
      </c>
      <c r="E2" t="s">
        <v>83</v>
      </c>
      <c r="F2">
        <v>17</v>
      </c>
      <c r="I2" s="5">
        <v>0.5</v>
      </c>
      <c r="J2" t="s">
        <v>172</v>
      </c>
      <c r="K2">
        <v>-1.5</v>
      </c>
      <c r="L2">
        <v>-1.5</v>
      </c>
      <c r="M2">
        <v>-6.5</v>
      </c>
      <c r="N2">
        <v>48.5</v>
      </c>
      <c r="O2">
        <v>45.5</v>
      </c>
      <c r="P2">
        <v>30.5</v>
      </c>
      <c r="Q2">
        <f>R2+S2</f>
        <v>27</v>
      </c>
      <c r="R2">
        <v>10</v>
      </c>
      <c r="S2">
        <v>17</v>
      </c>
      <c r="T2">
        <f>Q2-N2</f>
        <v>-21.5</v>
      </c>
      <c r="U2" t="str">
        <f>IF(Q2&gt;N2, "Over", "Under")</f>
        <v>Under</v>
      </c>
      <c r="V2">
        <f>O2-N2</f>
        <v>-3</v>
      </c>
      <c r="W2">
        <f>Q2-O2</f>
        <v>-18.5</v>
      </c>
      <c r="X2" t="str">
        <f>IF(V2&gt;0, "Over", "Under")</f>
        <v>Under</v>
      </c>
      <c r="Y2">
        <f>IF(X2=U2,1,0)</f>
        <v>1</v>
      </c>
      <c r="Z2">
        <f>ABS(T2)</f>
        <v>21.5</v>
      </c>
      <c r="AA2">
        <f>ABS(K2-M2)</f>
        <v>5</v>
      </c>
    </row>
    <row r="3" spans="1:27" x14ac:dyDescent="0.45">
      <c r="A3" t="s">
        <v>85</v>
      </c>
      <c r="B3">
        <v>12</v>
      </c>
      <c r="E3" t="s">
        <v>42</v>
      </c>
      <c r="I3" s="5">
        <v>0.5</v>
      </c>
      <c r="J3" t="s">
        <v>173</v>
      </c>
      <c r="K3">
        <v>-3.5</v>
      </c>
      <c r="L3">
        <v>-3.5</v>
      </c>
      <c r="M3">
        <v>7.5</v>
      </c>
      <c r="N3">
        <v>60.5</v>
      </c>
      <c r="O3">
        <v>44.5</v>
      </c>
      <c r="P3">
        <v>36.5</v>
      </c>
      <c r="Q3">
        <f t="shared" ref="Q3:Q50" si="0">R3+S3</f>
        <v>45</v>
      </c>
      <c r="R3">
        <v>27</v>
      </c>
      <c r="S3">
        <v>18</v>
      </c>
      <c r="T3">
        <f t="shared" ref="T3:T47" si="1">Q3-N3</f>
        <v>-15.5</v>
      </c>
      <c r="U3" t="str">
        <f t="shared" ref="U3:U50" si="2">IF(Q3&gt;N3, "Over", "Under")</f>
        <v>Under</v>
      </c>
      <c r="V3">
        <f t="shared" ref="V3:V9" si="3">O3-N3</f>
        <v>-16</v>
      </c>
      <c r="W3">
        <f t="shared" ref="W3:W50" si="4">Q3-O3</f>
        <v>0.5</v>
      </c>
      <c r="X3" t="str">
        <f t="shared" ref="X3:X9" si="5">IF(V3&gt;0, "Over", "Under")</f>
        <v>Under</v>
      </c>
      <c r="Y3">
        <f t="shared" ref="Y3:Y9" si="6">IF(X3=U3,1,0)</f>
        <v>1</v>
      </c>
      <c r="Z3">
        <f t="shared" ref="Z3:Z50" si="7">ABS(T3)</f>
        <v>15.5</v>
      </c>
      <c r="AA3">
        <f t="shared" ref="AA3:AA50" si="8">ABS(K3-M3)</f>
        <v>11</v>
      </c>
    </row>
    <row r="4" spans="1:27" x14ac:dyDescent="0.45">
      <c r="A4" t="s">
        <v>5</v>
      </c>
      <c r="E4" t="s">
        <v>43</v>
      </c>
      <c r="I4" s="5">
        <v>0.5</v>
      </c>
      <c r="J4" t="s">
        <v>174</v>
      </c>
      <c r="K4">
        <v>-3.5</v>
      </c>
      <c r="L4">
        <v>-2.5</v>
      </c>
      <c r="M4">
        <v>-17.5</v>
      </c>
      <c r="N4">
        <v>50.5</v>
      </c>
      <c r="O4">
        <v>37.5</v>
      </c>
      <c r="P4">
        <v>35.5</v>
      </c>
      <c r="Q4">
        <f t="shared" si="0"/>
        <v>31</v>
      </c>
      <c r="R4">
        <v>24</v>
      </c>
      <c r="S4">
        <v>7</v>
      </c>
      <c r="T4">
        <f t="shared" si="1"/>
        <v>-19.5</v>
      </c>
      <c r="U4" t="str">
        <f t="shared" si="2"/>
        <v>Under</v>
      </c>
      <c r="V4">
        <f t="shared" si="3"/>
        <v>-13</v>
      </c>
      <c r="W4">
        <f t="shared" si="4"/>
        <v>-6.5</v>
      </c>
      <c r="X4" t="str">
        <f t="shared" si="5"/>
        <v>Under</v>
      </c>
      <c r="Y4">
        <f t="shared" si="6"/>
        <v>1</v>
      </c>
      <c r="Z4">
        <f t="shared" si="7"/>
        <v>19.5</v>
      </c>
      <c r="AA4">
        <f t="shared" si="8"/>
        <v>14</v>
      </c>
    </row>
    <row r="5" spans="1:27" x14ac:dyDescent="0.45">
      <c r="A5" t="s">
        <v>6</v>
      </c>
      <c r="E5" t="s">
        <v>44</v>
      </c>
      <c r="I5" s="5">
        <v>0.5</v>
      </c>
      <c r="J5" t="s">
        <v>175</v>
      </c>
      <c r="K5">
        <v>-2.5</v>
      </c>
      <c r="L5">
        <v>1.5</v>
      </c>
      <c r="M5">
        <v>-14.5</v>
      </c>
      <c r="N5">
        <v>57.5</v>
      </c>
      <c r="O5">
        <v>64.5</v>
      </c>
      <c r="P5">
        <v>63.5</v>
      </c>
      <c r="Q5">
        <f t="shared" si="0"/>
        <v>61</v>
      </c>
      <c r="R5">
        <v>38</v>
      </c>
      <c r="S5">
        <v>23</v>
      </c>
      <c r="T5">
        <f t="shared" si="1"/>
        <v>3.5</v>
      </c>
      <c r="U5" t="str">
        <f>IF(Q5&gt;N5, "Over", "Under")</f>
        <v>Over</v>
      </c>
      <c r="V5">
        <f t="shared" si="3"/>
        <v>7</v>
      </c>
      <c r="W5">
        <f t="shared" si="4"/>
        <v>-3.5</v>
      </c>
      <c r="X5" t="str">
        <f t="shared" si="5"/>
        <v>Over</v>
      </c>
      <c r="Y5">
        <f t="shared" si="6"/>
        <v>1</v>
      </c>
      <c r="Z5">
        <f t="shared" si="7"/>
        <v>3.5</v>
      </c>
      <c r="AA5">
        <f t="shared" si="8"/>
        <v>12</v>
      </c>
    </row>
    <row r="6" spans="1:27" x14ac:dyDescent="0.45">
      <c r="A6" t="s">
        <v>7</v>
      </c>
      <c r="E6" t="s">
        <v>45</v>
      </c>
      <c r="I6" s="5">
        <v>0.5</v>
      </c>
      <c r="J6" t="s">
        <v>176</v>
      </c>
      <c r="K6">
        <v>-1.5</v>
      </c>
      <c r="L6">
        <v>6.6</v>
      </c>
      <c r="M6">
        <v>2.5</v>
      </c>
      <c r="N6">
        <v>46.5</v>
      </c>
      <c r="O6">
        <v>59.5</v>
      </c>
      <c r="P6">
        <v>61.5</v>
      </c>
      <c r="Q6">
        <f t="shared" si="0"/>
        <v>59</v>
      </c>
      <c r="R6">
        <v>28</v>
      </c>
      <c r="S6">
        <v>31</v>
      </c>
      <c r="T6">
        <f t="shared" si="1"/>
        <v>12.5</v>
      </c>
      <c r="U6" t="str">
        <f t="shared" si="2"/>
        <v>Over</v>
      </c>
      <c r="V6">
        <f t="shared" si="3"/>
        <v>13</v>
      </c>
      <c r="W6">
        <f t="shared" si="4"/>
        <v>-0.5</v>
      </c>
      <c r="X6" t="str">
        <f t="shared" si="5"/>
        <v>Over</v>
      </c>
      <c r="Y6">
        <f t="shared" si="6"/>
        <v>1</v>
      </c>
      <c r="Z6">
        <f t="shared" si="7"/>
        <v>12.5</v>
      </c>
      <c r="AA6">
        <f t="shared" si="8"/>
        <v>4</v>
      </c>
    </row>
    <row r="7" spans="1:27" x14ac:dyDescent="0.45">
      <c r="A7" t="s">
        <v>8</v>
      </c>
      <c r="E7" t="s">
        <v>46</v>
      </c>
      <c r="I7" s="5">
        <v>0.5</v>
      </c>
      <c r="J7" t="s">
        <v>46</v>
      </c>
      <c r="K7">
        <v>-3.5</v>
      </c>
      <c r="L7">
        <v>-7.5</v>
      </c>
      <c r="M7">
        <v>-12.5</v>
      </c>
      <c r="N7">
        <v>65.5</v>
      </c>
      <c r="O7" s="2">
        <v>58.5</v>
      </c>
      <c r="P7" s="2">
        <v>78.5</v>
      </c>
      <c r="Q7">
        <f t="shared" si="0"/>
        <v>78</v>
      </c>
      <c r="R7">
        <v>36</v>
      </c>
      <c r="S7">
        <v>42</v>
      </c>
      <c r="T7">
        <f t="shared" si="1"/>
        <v>12.5</v>
      </c>
      <c r="U7" t="str">
        <f t="shared" si="2"/>
        <v>Over</v>
      </c>
      <c r="V7">
        <f t="shared" si="3"/>
        <v>-7</v>
      </c>
      <c r="W7">
        <f t="shared" si="4"/>
        <v>19.5</v>
      </c>
      <c r="X7" t="str">
        <f t="shared" si="5"/>
        <v>Under</v>
      </c>
      <c r="Y7">
        <f t="shared" si="6"/>
        <v>0</v>
      </c>
      <c r="Z7">
        <f t="shared" si="7"/>
        <v>12.5</v>
      </c>
      <c r="AA7">
        <f t="shared" si="8"/>
        <v>9</v>
      </c>
    </row>
    <row r="8" spans="1:27" x14ac:dyDescent="0.45">
      <c r="A8" t="s">
        <v>9</v>
      </c>
      <c r="E8" t="s">
        <v>47</v>
      </c>
      <c r="I8" s="5">
        <v>0.5</v>
      </c>
      <c r="J8" t="s">
        <v>177</v>
      </c>
      <c r="K8">
        <v>-9.5</v>
      </c>
      <c r="L8">
        <v>-6.5</v>
      </c>
      <c r="M8">
        <v>-1.5</v>
      </c>
      <c r="N8" s="2">
        <v>44.5</v>
      </c>
      <c r="O8" s="2">
        <v>26.5</v>
      </c>
      <c r="P8" s="2">
        <v>39.5</v>
      </c>
      <c r="Q8">
        <f t="shared" si="0"/>
        <v>41</v>
      </c>
      <c r="R8">
        <v>17</v>
      </c>
      <c r="S8">
        <v>24</v>
      </c>
      <c r="T8">
        <f t="shared" si="1"/>
        <v>-3.5</v>
      </c>
      <c r="U8" t="str">
        <f t="shared" si="2"/>
        <v>Under</v>
      </c>
      <c r="V8">
        <f t="shared" si="3"/>
        <v>-18</v>
      </c>
      <c r="W8">
        <f t="shared" si="4"/>
        <v>14.5</v>
      </c>
      <c r="X8" t="str">
        <f t="shared" si="5"/>
        <v>Under</v>
      </c>
      <c r="Y8">
        <f t="shared" si="6"/>
        <v>1</v>
      </c>
      <c r="Z8">
        <f t="shared" si="7"/>
        <v>3.5</v>
      </c>
      <c r="AA8">
        <f t="shared" si="8"/>
        <v>8</v>
      </c>
    </row>
    <row r="9" spans="1:27" x14ac:dyDescent="0.45">
      <c r="A9" t="s">
        <v>10</v>
      </c>
      <c r="E9" t="s">
        <v>48</v>
      </c>
      <c r="I9" s="5">
        <v>0.5</v>
      </c>
      <c r="J9" t="s">
        <v>178</v>
      </c>
      <c r="K9">
        <v>-3.5</v>
      </c>
      <c r="L9">
        <v>9.5</v>
      </c>
      <c r="M9">
        <v>20.5</v>
      </c>
      <c r="N9">
        <v>43.5</v>
      </c>
      <c r="O9">
        <v>43.5</v>
      </c>
      <c r="P9">
        <v>33.5</v>
      </c>
      <c r="Q9">
        <f t="shared" si="0"/>
        <v>33</v>
      </c>
      <c r="R9">
        <v>27</v>
      </c>
      <c r="S9">
        <v>6</v>
      </c>
      <c r="T9">
        <f t="shared" si="1"/>
        <v>-10.5</v>
      </c>
      <c r="U9" t="str">
        <f t="shared" si="2"/>
        <v>Under</v>
      </c>
      <c r="V9">
        <f t="shared" si="3"/>
        <v>0</v>
      </c>
      <c r="W9">
        <f t="shared" si="4"/>
        <v>-10.5</v>
      </c>
      <c r="X9" t="str">
        <f t="shared" si="5"/>
        <v>Under</v>
      </c>
      <c r="Y9">
        <f t="shared" si="6"/>
        <v>1</v>
      </c>
      <c r="Z9">
        <f t="shared" si="7"/>
        <v>10.5</v>
      </c>
      <c r="AA9">
        <f t="shared" si="8"/>
        <v>24</v>
      </c>
    </row>
    <row r="10" spans="1:27" x14ac:dyDescent="0.45">
      <c r="A10" t="s">
        <v>11</v>
      </c>
      <c r="E10" t="s">
        <v>49</v>
      </c>
      <c r="I10" s="5">
        <v>0.5</v>
      </c>
      <c r="J10" t="s">
        <v>179</v>
      </c>
      <c r="K10">
        <v>-12.5</v>
      </c>
      <c r="L10">
        <v>-13.5</v>
      </c>
      <c r="M10">
        <v>-15.5</v>
      </c>
      <c r="N10">
        <v>47.5</v>
      </c>
      <c r="O10">
        <v>58.5</v>
      </c>
      <c r="P10">
        <v>66.5</v>
      </c>
      <c r="Q10">
        <f t="shared" si="0"/>
        <v>74</v>
      </c>
      <c r="R10">
        <v>30</v>
      </c>
      <c r="S10">
        <v>44</v>
      </c>
      <c r="T10">
        <f t="shared" si="1"/>
        <v>26.5</v>
      </c>
      <c r="U10" t="str">
        <f t="shared" si="2"/>
        <v>Over</v>
      </c>
      <c r="V10">
        <f>O10-N10</f>
        <v>11</v>
      </c>
      <c r="W10">
        <f t="shared" si="4"/>
        <v>15.5</v>
      </c>
      <c r="X10" t="str">
        <f>IF(V10&gt;0, "Over", "Under")</f>
        <v>Over</v>
      </c>
      <c r="Y10">
        <f>IF(X10=U10,1,0)</f>
        <v>1</v>
      </c>
      <c r="Z10">
        <f t="shared" si="7"/>
        <v>26.5</v>
      </c>
      <c r="AA10">
        <f t="shared" si="8"/>
        <v>3</v>
      </c>
    </row>
    <row r="11" spans="1:27" x14ac:dyDescent="0.45">
      <c r="A11" t="s">
        <v>86</v>
      </c>
      <c r="B11">
        <v>14</v>
      </c>
      <c r="E11" t="s">
        <v>50</v>
      </c>
      <c r="I11" s="5">
        <v>0.53125</v>
      </c>
      <c r="J11" t="s">
        <v>180</v>
      </c>
      <c r="K11">
        <v>-4.5</v>
      </c>
      <c r="L11">
        <v>-7.5</v>
      </c>
      <c r="M11">
        <v>-17.5</v>
      </c>
      <c r="N11">
        <v>42.5</v>
      </c>
      <c r="O11">
        <v>40.5</v>
      </c>
      <c r="P11">
        <v>34.5</v>
      </c>
      <c r="Q11">
        <f t="shared" si="0"/>
        <v>33</v>
      </c>
      <c r="R11">
        <v>26</v>
      </c>
      <c r="S11">
        <v>7</v>
      </c>
      <c r="T11">
        <f t="shared" si="1"/>
        <v>-9.5</v>
      </c>
      <c r="U11" t="str">
        <f t="shared" si="2"/>
        <v>Under</v>
      </c>
      <c r="V11">
        <f>O11-N11</f>
        <v>-2</v>
      </c>
      <c r="W11">
        <f t="shared" si="4"/>
        <v>-7.5</v>
      </c>
      <c r="X11" t="str">
        <f>IF(V11&gt;0, "Over", "Under")</f>
        <v>Under</v>
      </c>
      <c r="Y11">
        <f>IF(X11=U11,1,0)</f>
        <v>1</v>
      </c>
      <c r="Z11">
        <f t="shared" si="7"/>
        <v>9.5</v>
      </c>
      <c r="AA11">
        <f t="shared" si="8"/>
        <v>13</v>
      </c>
    </row>
    <row r="12" spans="1:27" x14ac:dyDescent="0.45">
      <c r="A12" t="s">
        <v>12</v>
      </c>
      <c r="E12" t="s">
        <v>51</v>
      </c>
      <c r="I12" s="5">
        <v>0.54166666666666663</v>
      </c>
      <c r="J12" t="s">
        <v>51</v>
      </c>
      <c r="K12">
        <v>-7.5</v>
      </c>
      <c r="L12">
        <v>-21.5</v>
      </c>
      <c r="M12">
        <v>30.5</v>
      </c>
      <c r="N12">
        <v>46.5</v>
      </c>
      <c r="O12" s="2">
        <v>55.5</v>
      </c>
      <c r="P12" s="2">
        <v>52.5</v>
      </c>
      <c r="Q12">
        <f t="shared" si="0"/>
        <v>58</v>
      </c>
      <c r="R12">
        <v>13</v>
      </c>
      <c r="S12">
        <v>45</v>
      </c>
      <c r="T12">
        <f t="shared" si="1"/>
        <v>11.5</v>
      </c>
      <c r="U12" t="str">
        <f t="shared" si="2"/>
        <v>Over</v>
      </c>
      <c r="V12">
        <f t="shared" ref="V12:V14" si="9">O12-N12</f>
        <v>9</v>
      </c>
      <c r="W12">
        <f t="shared" si="4"/>
        <v>2.5</v>
      </c>
      <c r="X12" t="str">
        <f t="shared" ref="X12:X17" si="10">IF(V12&gt;0, "Over", "Under")</f>
        <v>Over</v>
      </c>
      <c r="Y12">
        <f t="shared" ref="Y12:Y14" si="11">IF(X12=U12,1,0)</f>
        <v>1</v>
      </c>
      <c r="Z12">
        <f t="shared" si="7"/>
        <v>11.5</v>
      </c>
      <c r="AA12">
        <f t="shared" si="8"/>
        <v>38</v>
      </c>
    </row>
    <row r="13" spans="1:27" x14ac:dyDescent="0.45">
      <c r="A13" t="s">
        <v>13</v>
      </c>
      <c r="E13" t="s">
        <v>52</v>
      </c>
      <c r="I13" s="5">
        <v>0.58333333333333337</v>
      </c>
      <c r="J13" t="s">
        <v>181</v>
      </c>
      <c r="K13">
        <v>-24.5</v>
      </c>
      <c r="L13">
        <v>-19.5</v>
      </c>
      <c r="M13">
        <v>-30.5</v>
      </c>
      <c r="N13">
        <v>48.5</v>
      </c>
      <c r="O13">
        <v>50.5</v>
      </c>
      <c r="P13">
        <v>58.5</v>
      </c>
      <c r="Q13">
        <f t="shared" si="0"/>
        <v>55</v>
      </c>
      <c r="R13">
        <v>10</v>
      </c>
      <c r="S13">
        <v>45</v>
      </c>
      <c r="T13">
        <f t="shared" si="1"/>
        <v>6.5</v>
      </c>
      <c r="U13" t="str">
        <f t="shared" si="2"/>
        <v>Over</v>
      </c>
      <c r="V13">
        <f t="shared" si="9"/>
        <v>2</v>
      </c>
      <c r="W13">
        <f t="shared" si="4"/>
        <v>4.5</v>
      </c>
      <c r="X13" t="str">
        <f t="shared" si="10"/>
        <v>Over</v>
      </c>
      <c r="Y13">
        <f t="shared" si="11"/>
        <v>1</v>
      </c>
      <c r="Z13">
        <f t="shared" si="7"/>
        <v>6.5</v>
      </c>
      <c r="AA13">
        <f t="shared" si="8"/>
        <v>6</v>
      </c>
    </row>
    <row r="14" spans="1:27" x14ac:dyDescent="0.45">
      <c r="A14" t="s">
        <v>14</v>
      </c>
      <c r="E14" t="s">
        <v>53</v>
      </c>
      <c r="I14" s="5">
        <v>0.60416666666666663</v>
      </c>
      <c r="J14" t="s">
        <v>182</v>
      </c>
      <c r="K14">
        <v>-16.5</v>
      </c>
      <c r="L14">
        <v>-3.5</v>
      </c>
      <c r="M14">
        <v>-1.5</v>
      </c>
      <c r="N14">
        <v>46.5</v>
      </c>
      <c r="O14" s="2">
        <v>50.5</v>
      </c>
      <c r="P14" s="2">
        <v>41.5</v>
      </c>
      <c r="Q14">
        <f t="shared" si="0"/>
        <v>49</v>
      </c>
      <c r="R14">
        <v>28</v>
      </c>
      <c r="S14">
        <v>21</v>
      </c>
      <c r="T14">
        <f t="shared" si="1"/>
        <v>2.5</v>
      </c>
      <c r="U14" t="str">
        <f t="shared" si="2"/>
        <v>Over</v>
      </c>
      <c r="V14">
        <f t="shared" si="9"/>
        <v>4</v>
      </c>
      <c r="W14">
        <f t="shared" si="4"/>
        <v>-1.5</v>
      </c>
      <c r="X14" t="str">
        <f t="shared" si="10"/>
        <v>Over</v>
      </c>
      <c r="Y14">
        <f t="shared" si="11"/>
        <v>1</v>
      </c>
      <c r="Z14">
        <f t="shared" si="7"/>
        <v>2.5</v>
      </c>
      <c r="AA14">
        <f t="shared" si="8"/>
        <v>15</v>
      </c>
    </row>
    <row r="15" spans="1:27" x14ac:dyDescent="0.45">
      <c r="A15" t="s">
        <v>15</v>
      </c>
      <c r="E15" t="s">
        <v>54</v>
      </c>
      <c r="I15" s="5">
        <v>0.625</v>
      </c>
      <c r="J15" t="s">
        <v>183</v>
      </c>
      <c r="K15">
        <v>-3.5</v>
      </c>
      <c r="L15">
        <v>-12.5</v>
      </c>
      <c r="M15">
        <v>-13.5</v>
      </c>
      <c r="N15">
        <v>45.5</v>
      </c>
      <c r="O15">
        <v>36.5</v>
      </c>
      <c r="P15">
        <v>25.5</v>
      </c>
      <c r="Q15">
        <f t="shared" si="0"/>
        <v>19</v>
      </c>
      <c r="R15">
        <v>0</v>
      </c>
      <c r="S15">
        <v>19</v>
      </c>
      <c r="T15">
        <f t="shared" si="1"/>
        <v>-26.5</v>
      </c>
      <c r="U15" t="str">
        <f t="shared" si="2"/>
        <v>Under</v>
      </c>
      <c r="V15">
        <f t="shared" ref="V15:V17" si="12">O15-N15</f>
        <v>-9</v>
      </c>
      <c r="W15">
        <f t="shared" si="4"/>
        <v>-17.5</v>
      </c>
      <c r="X15" t="str">
        <f t="shared" si="10"/>
        <v>Under</v>
      </c>
      <c r="Y15">
        <f t="shared" ref="Y15:Y17" si="13">IF(X15=U15,1,0)</f>
        <v>1</v>
      </c>
      <c r="Z15">
        <f t="shared" si="7"/>
        <v>26.5</v>
      </c>
      <c r="AA15">
        <f t="shared" si="8"/>
        <v>10</v>
      </c>
    </row>
    <row r="16" spans="1:27" ht="14.65" thickBot="1" x14ac:dyDescent="0.5">
      <c r="A16" t="s">
        <v>16</v>
      </c>
      <c r="C16">
        <v>65</v>
      </c>
      <c r="D16" s="14">
        <v>1213</v>
      </c>
      <c r="E16" t="s">
        <v>55</v>
      </c>
      <c r="G16" s="2">
        <v>35</v>
      </c>
      <c r="H16" s="14">
        <v>3390</v>
      </c>
      <c r="I16" s="5">
        <v>0.625</v>
      </c>
      <c r="J16" t="s">
        <v>184</v>
      </c>
      <c r="K16">
        <v>-4.5</v>
      </c>
      <c r="L16">
        <v>-4.5</v>
      </c>
      <c r="M16">
        <v>-22.5</v>
      </c>
      <c r="N16">
        <v>46.5</v>
      </c>
      <c r="O16">
        <v>47.5</v>
      </c>
      <c r="P16">
        <v>51.5</v>
      </c>
      <c r="Q16">
        <f t="shared" si="0"/>
        <v>51</v>
      </c>
      <c r="R16">
        <v>37</v>
      </c>
      <c r="S16">
        <v>14</v>
      </c>
      <c r="T16">
        <f t="shared" si="1"/>
        <v>4.5</v>
      </c>
      <c r="U16" t="str">
        <f t="shared" si="2"/>
        <v>Over</v>
      </c>
      <c r="V16">
        <f t="shared" si="12"/>
        <v>1</v>
      </c>
      <c r="W16">
        <f t="shared" si="4"/>
        <v>3.5</v>
      </c>
      <c r="X16" t="str">
        <f t="shared" si="10"/>
        <v>Over</v>
      </c>
      <c r="Y16">
        <f t="shared" si="13"/>
        <v>1</v>
      </c>
      <c r="Z16">
        <f t="shared" si="7"/>
        <v>4.5</v>
      </c>
      <c r="AA16">
        <f t="shared" si="8"/>
        <v>18</v>
      </c>
    </row>
    <row r="17" spans="1:27" s="7" customFormat="1" x14ac:dyDescent="0.45">
      <c r="A17" s="6" t="s">
        <v>92</v>
      </c>
      <c r="B17" s="7">
        <v>1</v>
      </c>
      <c r="C17" s="7">
        <v>95</v>
      </c>
      <c r="D17" s="15">
        <v>439794</v>
      </c>
      <c r="E17" s="7" t="s">
        <v>56</v>
      </c>
      <c r="G17" s="7">
        <v>5</v>
      </c>
      <c r="H17" s="15">
        <v>947605</v>
      </c>
      <c r="I17" s="8">
        <v>0.64583333333333337</v>
      </c>
      <c r="J17" s="7" t="s">
        <v>185</v>
      </c>
      <c r="K17" s="7">
        <v>-25.5</v>
      </c>
      <c r="L17" s="7">
        <v>-35.5</v>
      </c>
      <c r="M17" s="7">
        <v>-35.5</v>
      </c>
      <c r="N17">
        <v>41.5</v>
      </c>
      <c r="O17">
        <v>41.5</v>
      </c>
      <c r="P17">
        <v>37.5</v>
      </c>
      <c r="Q17">
        <f t="shared" si="0"/>
        <v>34</v>
      </c>
      <c r="R17" s="7">
        <v>34</v>
      </c>
      <c r="S17" s="7">
        <v>0</v>
      </c>
      <c r="T17">
        <f t="shared" si="1"/>
        <v>-7.5</v>
      </c>
      <c r="U17" t="str">
        <f t="shared" si="2"/>
        <v>Under</v>
      </c>
      <c r="V17">
        <f t="shared" si="12"/>
        <v>0</v>
      </c>
      <c r="W17">
        <f t="shared" si="4"/>
        <v>-7.5</v>
      </c>
      <c r="X17" t="str">
        <f t="shared" si="10"/>
        <v>Under</v>
      </c>
      <c r="Y17">
        <f t="shared" si="13"/>
        <v>1</v>
      </c>
      <c r="Z17">
        <f t="shared" si="7"/>
        <v>7.5</v>
      </c>
      <c r="AA17">
        <f t="shared" si="8"/>
        <v>10</v>
      </c>
    </row>
    <row r="18" spans="1:27" x14ac:dyDescent="0.45">
      <c r="A18" s="9" t="s">
        <v>17</v>
      </c>
      <c r="C18">
        <v>5</v>
      </c>
      <c r="D18" s="16">
        <v>1767921</v>
      </c>
      <c r="E18" t="s">
        <v>89</v>
      </c>
      <c r="F18">
        <v>3</v>
      </c>
      <c r="G18">
        <v>95</v>
      </c>
      <c r="H18" s="16">
        <v>233416</v>
      </c>
      <c r="I18" s="5">
        <v>0.64583333333333337</v>
      </c>
      <c r="J18" t="s">
        <v>186</v>
      </c>
      <c r="K18">
        <v>-26.5</v>
      </c>
      <c r="L18">
        <v>-24.5</v>
      </c>
      <c r="M18">
        <v>-24.5</v>
      </c>
      <c r="N18">
        <v>49.5</v>
      </c>
      <c r="O18" s="2">
        <v>54.5</v>
      </c>
      <c r="P18" s="2">
        <v>49.5</v>
      </c>
      <c r="Q18">
        <f t="shared" si="0"/>
        <v>51</v>
      </c>
      <c r="R18">
        <v>13</v>
      </c>
      <c r="S18">
        <v>38</v>
      </c>
      <c r="T18">
        <f t="shared" si="1"/>
        <v>1.5</v>
      </c>
      <c r="U18" t="str">
        <f t="shared" si="2"/>
        <v>Over</v>
      </c>
      <c r="V18">
        <f t="shared" ref="V18:V27" si="14">O18-N18</f>
        <v>5</v>
      </c>
      <c r="W18">
        <f t="shared" si="4"/>
        <v>-3.5</v>
      </c>
      <c r="X18" t="str">
        <f t="shared" ref="X18:X37" si="15">IF(V18&gt;0, "Over", "Under")</f>
        <v>Over</v>
      </c>
      <c r="Y18">
        <f t="shared" ref="Y18:Y27" si="16">IF(X18=U18,1,0)</f>
        <v>1</v>
      </c>
      <c r="Z18">
        <f t="shared" si="7"/>
        <v>1.5</v>
      </c>
      <c r="AA18">
        <f t="shared" si="8"/>
        <v>2</v>
      </c>
    </row>
    <row r="19" spans="1:27" x14ac:dyDescent="0.45">
      <c r="A19" s="9" t="s">
        <v>91</v>
      </c>
      <c r="B19">
        <v>5</v>
      </c>
      <c r="C19" s="2">
        <v>30</v>
      </c>
      <c r="D19" s="16">
        <v>966591</v>
      </c>
      <c r="E19" t="s">
        <v>90</v>
      </c>
      <c r="F19">
        <v>9</v>
      </c>
      <c r="G19">
        <v>70</v>
      </c>
      <c r="H19" s="16">
        <v>225627</v>
      </c>
      <c r="I19" s="5">
        <v>0.64583333333333337</v>
      </c>
      <c r="J19" t="s">
        <v>187</v>
      </c>
      <c r="K19">
        <v>-7.5</v>
      </c>
      <c r="L19">
        <v>-1.5</v>
      </c>
      <c r="M19">
        <v>-7.5</v>
      </c>
      <c r="N19">
        <v>56.5</v>
      </c>
      <c r="O19">
        <v>70.5</v>
      </c>
      <c r="P19">
        <v>78.5</v>
      </c>
      <c r="Q19">
        <f t="shared" si="0"/>
        <v>78</v>
      </c>
      <c r="R19">
        <v>35</v>
      </c>
      <c r="S19">
        <v>43</v>
      </c>
      <c r="T19">
        <f t="shared" si="1"/>
        <v>21.5</v>
      </c>
      <c r="U19" t="str">
        <f t="shared" si="2"/>
        <v>Over</v>
      </c>
      <c r="V19">
        <f t="shared" si="14"/>
        <v>14</v>
      </c>
      <c r="W19">
        <f t="shared" si="4"/>
        <v>7.5</v>
      </c>
      <c r="X19" t="str">
        <f t="shared" si="15"/>
        <v>Over</v>
      </c>
      <c r="Y19">
        <f t="shared" si="16"/>
        <v>1</v>
      </c>
      <c r="Z19">
        <f t="shared" si="7"/>
        <v>21.5</v>
      </c>
      <c r="AA19">
        <f t="shared" si="8"/>
        <v>0</v>
      </c>
    </row>
    <row r="20" spans="1:27" x14ac:dyDescent="0.45">
      <c r="A20" s="9" t="s">
        <v>18</v>
      </c>
      <c r="C20" s="2">
        <v>40</v>
      </c>
      <c r="D20" s="16">
        <v>368590</v>
      </c>
      <c r="E20" t="s">
        <v>57</v>
      </c>
      <c r="G20">
        <v>60</v>
      </c>
      <c r="H20" s="16">
        <v>151852</v>
      </c>
      <c r="I20" s="5">
        <v>0.64583333333333337</v>
      </c>
      <c r="J20" t="s">
        <v>188</v>
      </c>
      <c r="K20">
        <v>-3.5</v>
      </c>
      <c r="L20">
        <v>4.5</v>
      </c>
      <c r="M20">
        <v>4.5</v>
      </c>
      <c r="N20">
        <v>49.5</v>
      </c>
      <c r="O20">
        <v>49.5</v>
      </c>
      <c r="P20">
        <v>53.5</v>
      </c>
      <c r="Q20">
        <f t="shared" si="0"/>
        <v>59</v>
      </c>
      <c r="R20">
        <v>35</v>
      </c>
      <c r="S20">
        <v>24</v>
      </c>
      <c r="T20">
        <f t="shared" si="1"/>
        <v>9.5</v>
      </c>
      <c r="U20" t="str">
        <f t="shared" si="2"/>
        <v>Over</v>
      </c>
      <c r="V20">
        <f t="shared" si="14"/>
        <v>0</v>
      </c>
      <c r="W20">
        <f t="shared" si="4"/>
        <v>9.5</v>
      </c>
      <c r="X20" t="str">
        <f t="shared" si="15"/>
        <v>Under</v>
      </c>
      <c r="Y20">
        <f t="shared" si="16"/>
        <v>0</v>
      </c>
      <c r="Z20">
        <f t="shared" si="7"/>
        <v>9.5</v>
      </c>
      <c r="AA20">
        <f t="shared" si="8"/>
        <v>8</v>
      </c>
    </row>
    <row r="21" spans="1:27" x14ac:dyDescent="0.45">
      <c r="A21" s="9" t="s">
        <v>19</v>
      </c>
      <c r="C21">
        <v>37</v>
      </c>
      <c r="D21" s="16">
        <v>16343</v>
      </c>
      <c r="E21" t="s">
        <v>58</v>
      </c>
      <c r="G21">
        <v>63</v>
      </c>
      <c r="H21" s="16">
        <v>2133</v>
      </c>
      <c r="I21" s="5">
        <v>0.64583333333333337</v>
      </c>
      <c r="J21" t="s">
        <v>189</v>
      </c>
      <c r="K21">
        <v>-3.5</v>
      </c>
      <c r="L21">
        <v>-1.5</v>
      </c>
      <c r="M21">
        <v>-3.5</v>
      </c>
      <c r="N21">
        <v>56.5</v>
      </c>
      <c r="O21">
        <v>40.5</v>
      </c>
      <c r="P21">
        <v>38.5</v>
      </c>
      <c r="Q21" s="2">
        <f t="shared" si="0"/>
        <v>45</v>
      </c>
      <c r="R21">
        <v>21</v>
      </c>
      <c r="S21">
        <v>24</v>
      </c>
      <c r="T21">
        <f t="shared" si="1"/>
        <v>-11.5</v>
      </c>
      <c r="U21" t="str">
        <f t="shared" si="2"/>
        <v>Under</v>
      </c>
      <c r="V21">
        <f t="shared" si="14"/>
        <v>-16</v>
      </c>
      <c r="W21">
        <f t="shared" si="4"/>
        <v>4.5</v>
      </c>
      <c r="X21" t="str">
        <f t="shared" si="15"/>
        <v>Under</v>
      </c>
      <c r="Y21">
        <f t="shared" si="16"/>
        <v>1</v>
      </c>
      <c r="Z21">
        <f t="shared" si="7"/>
        <v>11.5</v>
      </c>
      <c r="AA21">
        <f t="shared" si="8"/>
        <v>0</v>
      </c>
    </row>
    <row r="22" spans="1:27" x14ac:dyDescent="0.45">
      <c r="A22" s="9" t="s">
        <v>20</v>
      </c>
      <c r="C22" s="2">
        <v>20</v>
      </c>
      <c r="D22" s="16">
        <v>559578</v>
      </c>
      <c r="E22" t="s">
        <v>59</v>
      </c>
      <c r="G22">
        <v>80</v>
      </c>
      <c r="H22" s="16">
        <v>35896</v>
      </c>
      <c r="I22" s="5">
        <v>0.64583333333333337</v>
      </c>
      <c r="J22" t="s">
        <v>190</v>
      </c>
      <c r="K22">
        <v>-12.5</v>
      </c>
      <c r="L22">
        <v>-18.5</v>
      </c>
      <c r="M22">
        <v>-25.5</v>
      </c>
      <c r="N22">
        <v>60.5</v>
      </c>
      <c r="O22">
        <v>80.5</v>
      </c>
      <c r="P22">
        <v>87.5</v>
      </c>
      <c r="Q22">
        <f t="shared" si="0"/>
        <v>87</v>
      </c>
      <c r="R22">
        <v>31</v>
      </c>
      <c r="S22">
        <v>56</v>
      </c>
      <c r="T22">
        <f t="shared" si="1"/>
        <v>26.5</v>
      </c>
      <c r="U22" t="str">
        <f t="shared" si="2"/>
        <v>Over</v>
      </c>
      <c r="V22">
        <f t="shared" si="14"/>
        <v>20</v>
      </c>
      <c r="W22">
        <f t="shared" si="4"/>
        <v>6.5</v>
      </c>
      <c r="X22" t="str">
        <f t="shared" si="15"/>
        <v>Over</v>
      </c>
      <c r="Y22">
        <f t="shared" si="16"/>
        <v>1</v>
      </c>
      <c r="Z22">
        <f t="shared" si="7"/>
        <v>26.5</v>
      </c>
      <c r="AA22">
        <f t="shared" si="8"/>
        <v>13</v>
      </c>
    </row>
    <row r="23" spans="1:27" x14ac:dyDescent="0.45">
      <c r="A23" s="9" t="s">
        <v>21</v>
      </c>
      <c r="C23" s="2">
        <v>22</v>
      </c>
      <c r="D23" s="16">
        <v>3182</v>
      </c>
      <c r="E23" t="s">
        <v>60</v>
      </c>
      <c r="G23">
        <v>78</v>
      </c>
      <c r="H23" s="16">
        <v>2168</v>
      </c>
      <c r="I23" s="5">
        <v>0.64583333333333337</v>
      </c>
      <c r="J23" t="s">
        <v>191</v>
      </c>
      <c r="K23">
        <v>-10.5</v>
      </c>
      <c r="L23">
        <v>-11.5</v>
      </c>
      <c r="M23">
        <v>-7.5</v>
      </c>
      <c r="N23">
        <v>47.5</v>
      </c>
      <c r="O23">
        <v>61.5</v>
      </c>
      <c r="P23">
        <v>80.5</v>
      </c>
      <c r="Q23">
        <f t="shared" si="0"/>
        <v>82</v>
      </c>
      <c r="R23">
        <v>45</v>
      </c>
      <c r="S23">
        <v>37</v>
      </c>
      <c r="T23">
        <f t="shared" si="1"/>
        <v>34.5</v>
      </c>
      <c r="U23" t="str">
        <f t="shared" si="2"/>
        <v>Over</v>
      </c>
      <c r="V23">
        <f t="shared" si="14"/>
        <v>14</v>
      </c>
      <c r="W23">
        <f t="shared" si="4"/>
        <v>20.5</v>
      </c>
      <c r="X23" t="str">
        <f t="shared" si="15"/>
        <v>Over</v>
      </c>
      <c r="Y23">
        <f t="shared" si="16"/>
        <v>1</v>
      </c>
      <c r="Z23">
        <f t="shared" si="7"/>
        <v>34.5</v>
      </c>
      <c r="AA23">
        <f t="shared" si="8"/>
        <v>3</v>
      </c>
    </row>
    <row r="24" spans="1:27" x14ac:dyDescent="0.45">
      <c r="A24" s="9" t="s">
        <v>22</v>
      </c>
      <c r="C24" s="2">
        <v>43</v>
      </c>
      <c r="D24" s="16">
        <v>38584</v>
      </c>
      <c r="E24" t="s">
        <v>61</v>
      </c>
      <c r="G24">
        <v>57</v>
      </c>
      <c r="H24" s="16">
        <v>21564</v>
      </c>
      <c r="I24" s="5">
        <v>0.64583333333333337</v>
      </c>
      <c r="J24" t="s">
        <v>192</v>
      </c>
      <c r="K24">
        <v>-2.5</v>
      </c>
      <c r="L24">
        <v>-1.5</v>
      </c>
      <c r="M24">
        <v>-35.5</v>
      </c>
      <c r="N24">
        <v>47.5</v>
      </c>
      <c r="O24">
        <v>82.5</v>
      </c>
      <c r="P24">
        <v>90.5</v>
      </c>
      <c r="Q24">
        <f t="shared" si="0"/>
        <v>90</v>
      </c>
      <c r="R24">
        <v>27</v>
      </c>
      <c r="S24">
        <v>63</v>
      </c>
      <c r="T24">
        <f t="shared" si="1"/>
        <v>42.5</v>
      </c>
      <c r="U24" t="str">
        <f t="shared" si="2"/>
        <v>Over</v>
      </c>
      <c r="V24">
        <f t="shared" si="14"/>
        <v>35</v>
      </c>
      <c r="W24">
        <f t="shared" si="4"/>
        <v>7.5</v>
      </c>
      <c r="X24" t="str">
        <f t="shared" si="15"/>
        <v>Over</v>
      </c>
      <c r="Y24">
        <f t="shared" si="16"/>
        <v>1</v>
      </c>
      <c r="Z24">
        <f t="shared" si="7"/>
        <v>42.5</v>
      </c>
      <c r="AA24">
        <f t="shared" si="8"/>
        <v>33</v>
      </c>
    </row>
    <row r="25" spans="1:27" x14ac:dyDescent="0.45">
      <c r="A25" s="9" t="s">
        <v>23</v>
      </c>
      <c r="C25">
        <v>57</v>
      </c>
      <c r="D25" s="16">
        <v>4224</v>
      </c>
      <c r="E25" t="s">
        <v>62</v>
      </c>
      <c r="G25" s="2">
        <v>43</v>
      </c>
      <c r="H25" s="17">
        <v>1939</v>
      </c>
      <c r="I25" s="5">
        <v>0.64583333333333337</v>
      </c>
      <c r="J25" t="s">
        <v>193</v>
      </c>
      <c r="K25">
        <v>-2.5</v>
      </c>
      <c r="L25">
        <v>-3.5</v>
      </c>
      <c r="M25">
        <v>1.5</v>
      </c>
      <c r="N25">
        <v>65.5</v>
      </c>
      <c r="O25">
        <v>60.5</v>
      </c>
      <c r="P25">
        <v>67.5</v>
      </c>
      <c r="Q25">
        <f t="shared" si="0"/>
        <v>77</v>
      </c>
      <c r="R25">
        <v>37</v>
      </c>
      <c r="S25">
        <v>40</v>
      </c>
      <c r="T25">
        <f t="shared" si="1"/>
        <v>11.5</v>
      </c>
      <c r="U25" t="str">
        <f t="shared" si="2"/>
        <v>Over</v>
      </c>
      <c r="V25">
        <f t="shared" si="14"/>
        <v>-5</v>
      </c>
      <c r="W25">
        <f t="shared" si="4"/>
        <v>16.5</v>
      </c>
      <c r="X25" t="str">
        <f t="shared" si="15"/>
        <v>Under</v>
      </c>
      <c r="Y25">
        <f t="shared" si="16"/>
        <v>0</v>
      </c>
      <c r="Z25">
        <f t="shared" si="7"/>
        <v>11.5</v>
      </c>
      <c r="AA25">
        <f t="shared" si="8"/>
        <v>4</v>
      </c>
    </row>
    <row r="26" spans="1:27" x14ac:dyDescent="0.45">
      <c r="A26" s="9" t="s">
        <v>24</v>
      </c>
      <c r="C26">
        <v>78</v>
      </c>
      <c r="D26" s="16">
        <v>555972</v>
      </c>
      <c r="E26" t="s">
        <v>63</v>
      </c>
      <c r="G26" s="2">
        <v>22</v>
      </c>
      <c r="H26" s="17">
        <v>79069</v>
      </c>
      <c r="I26" s="5">
        <v>0.64583333333333337</v>
      </c>
      <c r="J26" t="s">
        <v>194</v>
      </c>
      <c r="K26">
        <v>-9.5</v>
      </c>
      <c r="L26">
        <v>-26.5</v>
      </c>
      <c r="M26">
        <v>-25.5</v>
      </c>
      <c r="N26">
        <v>47.5</v>
      </c>
      <c r="O26">
        <v>57.5</v>
      </c>
      <c r="P26">
        <v>60.5</v>
      </c>
      <c r="Q26">
        <f t="shared" si="0"/>
        <v>63</v>
      </c>
      <c r="R26">
        <v>49</v>
      </c>
      <c r="S26">
        <v>14</v>
      </c>
      <c r="T26">
        <f t="shared" si="1"/>
        <v>15.5</v>
      </c>
      <c r="U26" t="str">
        <f t="shared" si="2"/>
        <v>Over</v>
      </c>
      <c r="V26">
        <f t="shared" si="14"/>
        <v>10</v>
      </c>
      <c r="W26">
        <f t="shared" si="4"/>
        <v>5.5</v>
      </c>
      <c r="X26" t="str">
        <f t="shared" si="15"/>
        <v>Over</v>
      </c>
      <c r="Y26">
        <f t="shared" si="16"/>
        <v>1</v>
      </c>
      <c r="Z26">
        <f t="shared" si="7"/>
        <v>15.5</v>
      </c>
      <c r="AA26">
        <f t="shared" si="8"/>
        <v>16</v>
      </c>
    </row>
    <row r="27" spans="1:27" x14ac:dyDescent="0.45">
      <c r="A27" s="9" t="s">
        <v>25</v>
      </c>
      <c r="C27" s="2">
        <v>38</v>
      </c>
      <c r="D27" s="17">
        <v>1195</v>
      </c>
      <c r="E27" t="s">
        <v>64</v>
      </c>
      <c r="G27">
        <v>62</v>
      </c>
      <c r="H27" s="16">
        <v>15212</v>
      </c>
      <c r="I27" s="5">
        <v>0.64583333333333337</v>
      </c>
      <c r="J27" t="s">
        <v>195</v>
      </c>
      <c r="K27">
        <v>-3.5</v>
      </c>
      <c r="L27">
        <v>13.5</v>
      </c>
      <c r="M27">
        <v>21.5</v>
      </c>
      <c r="N27">
        <v>63.5</v>
      </c>
      <c r="O27">
        <v>69.5</v>
      </c>
      <c r="P27">
        <v>74.5</v>
      </c>
      <c r="Q27">
        <f t="shared" si="0"/>
        <v>72</v>
      </c>
      <c r="R27">
        <v>17</v>
      </c>
      <c r="S27">
        <v>55</v>
      </c>
      <c r="T27">
        <f t="shared" si="1"/>
        <v>8.5</v>
      </c>
      <c r="U27" t="str">
        <f t="shared" si="2"/>
        <v>Over</v>
      </c>
      <c r="V27">
        <f t="shared" si="14"/>
        <v>6</v>
      </c>
      <c r="W27">
        <f t="shared" si="4"/>
        <v>2.5</v>
      </c>
      <c r="X27" t="str">
        <f t="shared" si="15"/>
        <v>Over</v>
      </c>
      <c r="Y27">
        <f t="shared" si="16"/>
        <v>1</v>
      </c>
      <c r="Z27">
        <f t="shared" si="7"/>
        <v>8.5</v>
      </c>
      <c r="AA27">
        <f t="shared" si="8"/>
        <v>25</v>
      </c>
    </row>
    <row r="28" spans="1:27" x14ac:dyDescent="0.45">
      <c r="A28" s="9" t="s">
        <v>26</v>
      </c>
      <c r="C28">
        <v>52</v>
      </c>
      <c r="D28" s="16">
        <v>7194</v>
      </c>
      <c r="E28" t="s">
        <v>65</v>
      </c>
      <c r="G28" s="2">
        <v>48</v>
      </c>
      <c r="H28" s="17">
        <v>3469</v>
      </c>
      <c r="I28" s="5">
        <v>0.64583333333333337</v>
      </c>
      <c r="J28" t="s">
        <v>196</v>
      </c>
      <c r="K28">
        <v>-1.5</v>
      </c>
      <c r="L28">
        <v>-3.5</v>
      </c>
      <c r="M28">
        <v>3.5</v>
      </c>
      <c r="N28">
        <v>43.5</v>
      </c>
      <c r="O28">
        <v>51.5</v>
      </c>
      <c r="P28">
        <v>69.5</v>
      </c>
      <c r="Q28">
        <f t="shared" si="0"/>
        <v>70</v>
      </c>
      <c r="R28">
        <v>28</v>
      </c>
      <c r="S28">
        <v>42</v>
      </c>
      <c r="T28">
        <f t="shared" si="1"/>
        <v>26.5</v>
      </c>
      <c r="U28" t="str">
        <f t="shared" si="2"/>
        <v>Over</v>
      </c>
      <c r="V28">
        <f t="shared" ref="V28:V37" si="17">O28-N28</f>
        <v>8</v>
      </c>
      <c r="W28">
        <f t="shared" si="4"/>
        <v>18.5</v>
      </c>
      <c r="X28" t="str">
        <f t="shared" si="15"/>
        <v>Over</v>
      </c>
      <c r="Y28">
        <f t="shared" ref="Y28:Y37" si="18">IF(X28=U28,1,0)</f>
        <v>1</v>
      </c>
      <c r="Z28">
        <f t="shared" si="7"/>
        <v>26.5</v>
      </c>
      <c r="AA28">
        <f t="shared" si="8"/>
        <v>5</v>
      </c>
    </row>
    <row r="29" spans="1:27" s="11" customFormat="1" ht="14.65" thickBot="1" x14ac:dyDescent="0.5">
      <c r="A29" s="10" t="s">
        <v>27</v>
      </c>
      <c r="C29" s="13">
        <v>21</v>
      </c>
      <c r="D29" s="18">
        <v>9280</v>
      </c>
      <c r="E29" s="11" t="s">
        <v>66</v>
      </c>
      <c r="G29" s="11">
        <v>79</v>
      </c>
      <c r="H29" s="18">
        <v>3900</v>
      </c>
      <c r="I29" s="12">
        <v>0.64583333333333337</v>
      </c>
      <c r="J29" s="11" t="s">
        <v>197</v>
      </c>
      <c r="K29" s="11">
        <v>-10.5</v>
      </c>
      <c r="L29" s="11">
        <v>-19.5</v>
      </c>
      <c r="M29" s="11">
        <v>-25.5</v>
      </c>
      <c r="N29">
        <v>41.5</v>
      </c>
      <c r="O29">
        <v>51.5</v>
      </c>
      <c r="P29">
        <v>60.5</v>
      </c>
      <c r="Q29">
        <f t="shared" si="0"/>
        <v>69</v>
      </c>
      <c r="R29" s="11">
        <v>21</v>
      </c>
      <c r="S29" s="11">
        <v>48</v>
      </c>
      <c r="T29">
        <f t="shared" si="1"/>
        <v>27.5</v>
      </c>
      <c r="U29" t="str">
        <f t="shared" si="2"/>
        <v>Over</v>
      </c>
      <c r="V29">
        <f t="shared" si="17"/>
        <v>10</v>
      </c>
      <c r="W29">
        <f t="shared" si="4"/>
        <v>17.5</v>
      </c>
      <c r="X29" t="str">
        <f t="shared" si="15"/>
        <v>Over</v>
      </c>
      <c r="Y29">
        <f t="shared" si="18"/>
        <v>1</v>
      </c>
      <c r="Z29">
        <f t="shared" si="7"/>
        <v>27.5</v>
      </c>
      <c r="AA29">
        <f t="shared" si="8"/>
        <v>15</v>
      </c>
    </row>
    <row r="30" spans="1:27" x14ac:dyDescent="0.45">
      <c r="A30" t="s">
        <v>93</v>
      </c>
      <c r="B30">
        <v>7</v>
      </c>
      <c r="E30" t="s">
        <v>67</v>
      </c>
      <c r="I30" s="5">
        <v>0.66666666666666663</v>
      </c>
      <c r="J30" t="s">
        <v>198</v>
      </c>
      <c r="K30">
        <v>-6.5</v>
      </c>
      <c r="L30">
        <v>1.5</v>
      </c>
      <c r="M30">
        <v>5.5</v>
      </c>
      <c r="N30">
        <v>52.5</v>
      </c>
      <c r="O30">
        <v>45.5</v>
      </c>
      <c r="P30">
        <v>39.5</v>
      </c>
      <c r="Q30">
        <f t="shared" si="0"/>
        <v>48</v>
      </c>
      <c r="R30">
        <v>22</v>
      </c>
      <c r="S30">
        <v>26</v>
      </c>
      <c r="T30">
        <f t="shared" si="1"/>
        <v>-4.5</v>
      </c>
      <c r="U30" t="str">
        <f t="shared" si="2"/>
        <v>Under</v>
      </c>
      <c r="V30">
        <f t="shared" si="17"/>
        <v>-7</v>
      </c>
      <c r="W30">
        <f t="shared" si="4"/>
        <v>2.5</v>
      </c>
      <c r="X30" t="str">
        <f t="shared" si="15"/>
        <v>Under</v>
      </c>
      <c r="Y30">
        <f t="shared" si="18"/>
        <v>1</v>
      </c>
      <c r="Z30">
        <f t="shared" si="7"/>
        <v>4.5</v>
      </c>
      <c r="AA30">
        <f t="shared" si="8"/>
        <v>12</v>
      </c>
    </row>
    <row r="31" spans="1:27" x14ac:dyDescent="0.45">
      <c r="A31" t="s">
        <v>94</v>
      </c>
      <c r="B31">
        <v>22</v>
      </c>
      <c r="E31" t="s">
        <v>68</v>
      </c>
      <c r="I31" s="5">
        <v>0.66666666666666663</v>
      </c>
      <c r="J31" t="s">
        <v>199</v>
      </c>
      <c r="K31">
        <v>-24.5</v>
      </c>
      <c r="L31">
        <v>-12.5</v>
      </c>
      <c r="M31">
        <v>6.5</v>
      </c>
      <c r="N31">
        <v>59.5</v>
      </c>
      <c r="O31">
        <v>55.5</v>
      </c>
      <c r="P31">
        <v>48.5</v>
      </c>
      <c r="Q31">
        <f t="shared" si="0"/>
        <v>55</v>
      </c>
      <c r="R31">
        <v>24</v>
      </c>
      <c r="S31">
        <v>31</v>
      </c>
      <c r="T31">
        <f t="shared" si="1"/>
        <v>-4.5</v>
      </c>
      <c r="U31" t="str">
        <f t="shared" si="2"/>
        <v>Under</v>
      </c>
      <c r="V31">
        <f t="shared" si="17"/>
        <v>-4</v>
      </c>
      <c r="W31">
        <f t="shared" si="4"/>
        <v>-0.5</v>
      </c>
      <c r="X31" t="str">
        <f t="shared" si="15"/>
        <v>Under</v>
      </c>
      <c r="Y31">
        <f t="shared" si="18"/>
        <v>1</v>
      </c>
      <c r="Z31">
        <f t="shared" si="7"/>
        <v>4.5</v>
      </c>
      <c r="AA31">
        <f t="shared" si="8"/>
        <v>31</v>
      </c>
    </row>
    <row r="32" spans="1:27" x14ac:dyDescent="0.45">
      <c r="A32" t="s">
        <v>28</v>
      </c>
      <c r="E32" t="s">
        <v>69</v>
      </c>
      <c r="I32" s="5">
        <v>0.67708333333333337</v>
      </c>
      <c r="J32" t="s">
        <v>200</v>
      </c>
      <c r="K32">
        <v>-9.5</v>
      </c>
      <c r="L32">
        <v>-10.5</v>
      </c>
      <c r="M32">
        <v>-13.5</v>
      </c>
      <c r="N32">
        <v>51.5</v>
      </c>
      <c r="O32">
        <v>44.5</v>
      </c>
      <c r="P32">
        <v>37.5</v>
      </c>
      <c r="Q32">
        <f t="shared" si="0"/>
        <v>44</v>
      </c>
      <c r="R32">
        <v>21</v>
      </c>
      <c r="S32">
        <v>23</v>
      </c>
      <c r="T32">
        <f t="shared" si="1"/>
        <v>-7.5</v>
      </c>
      <c r="U32" t="str">
        <f t="shared" si="2"/>
        <v>Under</v>
      </c>
      <c r="V32">
        <f t="shared" si="17"/>
        <v>-7</v>
      </c>
      <c r="W32">
        <f t="shared" si="4"/>
        <v>-0.5</v>
      </c>
      <c r="X32" t="str">
        <f t="shared" si="15"/>
        <v>Under</v>
      </c>
      <c r="Y32">
        <f t="shared" si="18"/>
        <v>1</v>
      </c>
      <c r="Z32">
        <f t="shared" si="7"/>
        <v>7.5</v>
      </c>
      <c r="AA32">
        <f t="shared" si="8"/>
        <v>4</v>
      </c>
    </row>
    <row r="33" spans="1:27" x14ac:dyDescent="0.45">
      <c r="A33" t="s">
        <v>29</v>
      </c>
      <c r="E33" t="s">
        <v>70</v>
      </c>
      <c r="I33" s="5">
        <v>0.70833333333333337</v>
      </c>
      <c r="J33" t="s">
        <v>201</v>
      </c>
      <c r="K33">
        <v>-3.5</v>
      </c>
      <c r="L33">
        <v>-5.5</v>
      </c>
      <c r="M33">
        <v>-6.5</v>
      </c>
      <c r="N33">
        <v>54.5</v>
      </c>
      <c r="O33">
        <v>44.4</v>
      </c>
      <c r="P33">
        <v>46.5</v>
      </c>
      <c r="Q33">
        <f t="shared" si="0"/>
        <v>32</v>
      </c>
      <c r="R33">
        <v>22</v>
      </c>
      <c r="S33">
        <v>10</v>
      </c>
      <c r="T33">
        <f t="shared" si="1"/>
        <v>-22.5</v>
      </c>
      <c r="U33" t="str">
        <f t="shared" si="2"/>
        <v>Under</v>
      </c>
      <c r="V33">
        <f t="shared" si="17"/>
        <v>-10.100000000000001</v>
      </c>
      <c r="W33">
        <f t="shared" si="4"/>
        <v>-12.399999999999999</v>
      </c>
      <c r="X33" t="str">
        <f t="shared" si="15"/>
        <v>Under</v>
      </c>
      <c r="Y33">
        <f t="shared" si="18"/>
        <v>1</v>
      </c>
      <c r="Z33">
        <f t="shared" si="7"/>
        <v>22.5</v>
      </c>
      <c r="AA33">
        <f t="shared" si="8"/>
        <v>3</v>
      </c>
    </row>
    <row r="34" spans="1:27" x14ac:dyDescent="0.45">
      <c r="A34" t="s">
        <v>95</v>
      </c>
      <c r="B34">
        <v>4</v>
      </c>
      <c r="C34">
        <v>70</v>
      </c>
      <c r="D34" s="14">
        <v>529502</v>
      </c>
      <c r="E34" t="s">
        <v>71</v>
      </c>
      <c r="G34">
        <v>30</v>
      </c>
      <c r="H34" s="14">
        <v>178198</v>
      </c>
      <c r="I34" s="5">
        <v>0.72916666666666663</v>
      </c>
      <c r="J34" t="s">
        <v>202</v>
      </c>
      <c r="K34">
        <v>-7.5</v>
      </c>
      <c r="L34">
        <v>-6.5</v>
      </c>
      <c r="M34">
        <v>-3.5</v>
      </c>
      <c r="N34">
        <v>57.5</v>
      </c>
      <c r="O34">
        <v>70.5</v>
      </c>
      <c r="P34">
        <v>86.5</v>
      </c>
      <c r="Q34">
        <f t="shared" si="0"/>
        <v>87</v>
      </c>
      <c r="R34">
        <v>45</v>
      </c>
      <c r="S34">
        <v>42</v>
      </c>
      <c r="T34">
        <f t="shared" si="1"/>
        <v>29.5</v>
      </c>
      <c r="U34" t="str">
        <f t="shared" si="2"/>
        <v>Over</v>
      </c>
      <c r="V34">
        <f t="shared" si="17"/>
        <v>13</v>
      </c>
      <c r="W34">
        <f t="shared" si="4"/>
        <v>16.5</v>
      </c>
      <c r="X34" t="str">
        <f t="shared" si="15"/>
        <v>Over</v>
      </c>
      <c r="Y34">
        <f t="shared" si="18"/>
        <v>1</v>
      </c>
      <c r="Z34">
        <f t="shared" si="7"/>
        <v>29.5</v>
      </c>
      <c r="AA34">
        <f t="shared" si="8"/>
        <v>4</v>
      </c>
    </row>
    <row r="35" spans="1:27" x14ac:dyDescent="0.45">
      <c r="A35" t="s">
        <v>30</v>
      </c>
      <c r="E35" t="s">
        <v>115</v>
      </c>
      <c r="F35">
        <v>18</v>
      </c>
      <c r="I35" s="5">
        <v>0.77083333333333337</v>
      </c>
      <c r="J35" t="s">
        <v>203</v>
      </c>
      <c r="K35">
        <v>-17.5</v>
      </c>
      <c r="L35">
        <v>2.5</v>
      </c>
      <c r="M35">
        <v>-3.5</v>
      </c>
      <c r="N35">
        <v>55.5</v>
      </c>
      <c r="O35">
        <v>52.5</v>
      </c>
      <c r="P35">
        <v>44.5</v>
      </c>
      <c r="Q35">
        <f t="shared" si="0"/>
        <v>42</v>
      </c>
      <c r="R35">
        <v>20</v>
      </c>
      <c r="S35">
        <v>22</v>
      </c>
      <c r="T35">
        <f t="shared" si="1"/>
        <v>-13.5</v>
      </c>
      <c r="U35" t="str">
        <f t="shared" si="2"/>
        <v>Under</v>
      </c>
      <c r="V35">
        <f t="shared" si="17"/>
        <v>-3</v>
      </c>
      <c r="W35">
        <f t="shared" si="4"/>
        <v>-10.5</v>
      </c>
      <c r="X35" t="str">
        <f t="shared" si="15"/>
        <v>Under</v>
      </c>
      <c r="Y35">
        <f t="shared" si="18"/>
        <v>1</v>
      </c>
      <c r="Z35">
        <f t="shared" si="7"/>
        <v>13.5</v>
      </c>
      <c r="AA35">
        <f t="shared" si="8"/>
        <v>14</v>
      </c>
    </row>
    <row r="36" spans="1:27" x14ac:dyDescent="0.45">
      <c r="A36" t="s">
        <v>96</v>
      </c>
      <c r="B36">
        <v>21</v>
      </c>
      <c r="E36" t="s">
        <v>72</v>
      </c>
      <c r="I36" s="5">
        <v>0.79166666666666663</v>
      </c>
      <c r="J36" t="s">
        <v>204</v>
      </c>
      <c r="K36">
        <v>-12.5</v>
      </c>
      <c r="L36">
        <v>-14.5</v>
      </c>
      <c r="M36">
        <v>-3.5</v>
      </c>
      <c r="N36">
        <v>44.5</v>
      </c>
      <c r="O36">
        <v>33.5</v>
      </c>
      <c r="P36">
        <v>21.5</v>
      </c>
      <c r="Q36">
        <f t="shared" si="0"/>
        <v>29</v>
      </c>
      <c r="R36">
        <v>16</v>
      </c>
      <c r="S36">
        <v>13</v>
      </c>
      <c r="T36">
        <f t="shared" si="1"/>
        <v>-15.5</v>
      </c>
      <c r="U36" t="str">
        <f t="shared" si="2"/>
        <v>Under</v>
      </c>
      <c r="V36">
        <f t="shared" si="17"/>
        <v>-11</v>
      </c>
      <c r="W36">
        <f t="shared" si="4"/>
        <v>-4.5</v>
      </c>
      <c r="X36" t="str">
        <f t="shared" si="15"/>
        <v>Under</v>
      </c>
      <c r="Y36">
        <f t="shared" si="18"/>
        <v>1</v>
      </c>
      <c r="Z36">
        <f t="shared" si="7"/>
        <v>15.5</v>
      </c>
      <c r="AA36">
        <f t="shared" si="8"/>
        <v>9</v>
      </c>
    </row>
    <row r="37" spans="1:27" x14ac:dyDescent="0.45">
      <c r="A37" t="s">
        <v>31</v>
      </c>
      <c r="E37" t="s">
        <v>73</v>
      </c>
      <c r="I37" s="5">
        <v>0.79166666666666663</v>
      </c>
      <c r="J37" t="s">
        <v>205</v>
      </c>
      <c r="K37">
        <v>-3.5</v>
      </c>
      <c r="L37">
        <v>3.5</v>
      </c>
      <c r="M37">
        <v>-1.5</v>
      </c>
      <c r="N37" s="2">
        <v>41.5</v>
      </c>
      <c r="O37" s="2">
        <v>30.5</v>
      </c>
      <c r="P37" s="2">
        <v>45.5</v>
      </c>
      <c r="Q37" s="2">
        <f t="shared" si="0"/>
        <v>49</v>
      </c>
      <c r="R37">
        <v>24</v>
      </c>
      <c r="S37">
        <v>25</v>
      </c>
      <c r="T37">
        <f t="shared" si="1"/>
        <v>7.5</v>
      </c>
      <c r="U37" t="str">
        <f t="shared" si="2"/>
        <v>Over</v>
      </c>
      <c r="V37">
        <f t="shared" si="17"/>
        <v>-11</v>
      </c>
      <c r="W37">
        <f t="shared" si="4"/>
        <v>18.5</v>
      </c>
      <c r="X37" t="str">
        <f t="shared" si="15"/>
        <v>Under</v>
      </c>
      <c r="Y37">
        <f t="shared" si="18"/>
        <v>0</v>
      </c>
      <c r="Z37">
        <f t="shared" si="7"/>
        <v>7.5</v>
      </c>
      <c r="AA37">
        <f t="shared" si="8"/>
        <v>2</v>
      </c>
    </row>
    <row r="38" spans="1:27" x14ac:dyDescent="0.45">
      <c r="A38" t="s">
        <v>32</v>
      </c>
      <c r="E38" t="s">
        <v>74</v>
      </c>
      <c r="I38" s="5">
        <v>0.79166666666666663</v>
      </c>
      <c r="J38" t="s">
        <v>74</v>
      </c>
      <c r="K38">
        <v>-3.5</v>
      </c>
      <c r="L38">
        <v>-6.5</v>
      </c>
      <c r="M38">
        <v>2.5</v>
      </c>
      <c r="N38">
        <v>52.5</v>
      </c>
      <c r="O38">
        <v>40.5</v>
      </c>
      <c r="P38">
        <v>23.5</v>
      </c>
      <c r="Q38">
        <f t="shared" si="0"/>
        <v>37</v>
      </c>
      <c r="R38">
        <v>17</v>
      </c>
      <c r="S38">
        <v>20</v>
      </c>
      <c r="T38">
        <f t="shared" si="1"/>
        <v>-15.5</v>
      </c>
      <c r="U38" t="str">
        <f t="shared" si="2"/>
        <v>Under</v>
      </c>
      <c r="V38">
        <f t="shared" ref="V38:V44" si="19">O38-N38</f>
        <v>-12</v>
      </c>
      <c r="W38">
        <f t="shared" si="4"/>
        <v>-3.5</v>
      </c>
      <c r="X38" t="str">
        <f t="shared" ref="X38:X45" si="20">IF(V38&gt;0, "Over", "Under")</f>
        <v>Under</v>
      </c>
      <c r="Y38">
        <f t="shared" ref="Y38:Y44" si="21">IF(X38=U38,1,0)</f>
        <v>1</v>
      </c>
      <c r="Z38">
        <f t="shared" si="7"/>
        <v>15.5</v>
      </c>
      <c r="AA38">
        <f t="shared" si="8"/>
        <v>6</v>
      </c>
    </row>
    <row r="39" spans="1:27" x14ac:dyDescent="0.45">
      <c r="A39" t="s">
        <v>33</v>
      </c>
      <c r="E39" t="s">
        <v>75</v>
      </c>
      <c r="I39" s="5">
        <v>0.79166666666666663</v>
      </c>
      <c r="J39" t="s">
        <v>206</v>
      </c>
      <c r="K39">
        <v>-1.5</v>
      </c>
      <c r="L39">
        <v>4.5</v>
      </c>
      <c r="M39">
        <v>7.5</v>
      </c>
      <c r="N39">
        <v>54.5</v>
      </c>
      <c r="O39">
        <v>51.5</v>
      </c>
      <c r="P39">
        <v>51.5</v>
      </c>
      <c r="Q39">
        <f t="shared" si="0"/>
        <v>50</v>
      </c>
      <c r="R39">
        <v>31</v>
      </c>
      <c r="S39">
        <v>19</v>
      </c>
      <c r="T39">
        <f t="shared" si="1"/>
        <v>-4.5</v>
      </c>
      <c r="U39" t="str">
        <f t="shared" si="2"/>
        <v>Under</v>
      </c>
      <c r="V39">
        <f t="shared" si="19"/>
        <v>-3</v>
      </c>
      <c r="W39">
        <f t="shared" si="4"/>
        <v>-1.5</v>
      </c>
      <c r="X39" t="str">
        <f t="shared" si="20"/>
        <v>Under</v>
      </c>
      <c r="Y39">
        <f t="shared" si="21"/>
        <v>1</v>
      </c>
      <c r="Z39">
        <f t="shared" si="7"/>
        <v>4.5</v>
      </c>
      <c r="AA39">
        <f t="shared" si="8"/>
        <v>9</v>
      </c>
    </row>
    <row r="40" spans="1:27" x14ac:dyDescent="0.45">
      <c r="A40" t="s">
        <v>34</v>
      </c>
      <c r="E40" t="s">
        <v>76</v>
      </c>
      <c r="I40" s="5">
        <v>0.79166666666666663</v>
      </c>
      <c r="J40" t="s">
        <v>207</v>
      </c>
      <c r="K40">
        <v>-6.5</v>
      </c>
      <c r="L40">
        <v>-2.5</v>
      </c>
      <c r="M40">
        <v>-14.5</v>
      </c>
      <c r="N40">
        <v>60.5</v>
      </c>
      <c r="O40">
        <v>54.5</v>
      </c>
      <c r="P40">
        <v>67.5</v>
      </c>
      <c r="Q40">
        <f t="shared" si="0"/>
        <v>65</v>
      </c>
      <c r="R40">
        <v>24</v>
      </c>
      <c r="S40">
        <v>41</v>
      </c>
      <c r="T40">
        <f t="shared" si="1"/>
        <v>4.5</v>
      </c>
      <c r="U40" t="str">
        <f t="shared" si="2"/>
        <v>Over</v>
      </c>
      <c r="V40">
        <f t="shared" si="19"/>
        <v>-6</v>
      </c>
      <c r="W40">
        <f t="shared" si="4"/>
        <v>10.5</v>
      </c>
      <c r="X40" t="str">
        <f t="shared" si="20"/>
        <v>Under</v>
      </c>
      <c r="Y40">
        <f t="shared" si="21"/>
        <v>0</v>
      </c>
      <c r="Z40">
        <f t="shared" si="7"/>
        <v>4.5</v>
      </c>
      <c r="AA40">
        <f t="shared" si="8"/>
        <v>8</v>
      </c>
    </row>
    <row r="41" spans="1:27" x14ac:dyDescent="0.45">
      <c r="A41" t="s">
        <v>97</v>
      </c>
      <c r="B41">
        <v>11</v>
      </c>
      <c r="E41" t="s">
        <v>98</v>
      </c>
      <c r="F41">
        <v>6</v>
      </c>
      <c r="I41" s="5">
        <v>0.8125</v>
      </c>
      <c r="J41" t="s">
        <v>208</v>
      </c>
      <c r="K41">
        <v>-9.5</v>
      </c>
      <c r="L41">
        <v>-19.5</v>
      </c>
      <c r="M41">
        <v>-10.5</v>
      </c>
      <c r="N41">
        <v>59.5</v>
      </c>
      <c r="O41">
        <v>57.5</v>
      </c>
      <c r="P41">
        <v>57.5</v>
      </c>
      <c r="Q41">
        <f t="shared" si="0"/>
        <v>57</v>
      </c>
      <c r="R41">
        <v>20</v>
      </c>
      <c r="S41">
        <v>37</v>
      </c>
      <c r="T41">
        <f t="shared" si="1"/>
        <v>-2.5</v>
      </c>
      <c r="U41" t="str">
        <f t="shared" si="2"/>
        <v>Under</v>
      </c>
      <c r="V41">
        <f t="shared" si="19"/>
        <v>-2</v>
      </c>
      <c r="W41">
        <f t="shared" si="4"/>
        <v>-0.5</v>
      </c>
      <c r="X41" t="str">
        <f t="shared" si="20"/>
        <v>Under</v>
      </c>
      <c r="Y41">
        <f t="shared" si="21"/>
        <v>1</v>
      </c>
      <c r="Z41">
        <f t="shared" si="7"/>
        <v>2.5</v>
      </c>
      <c r="AA41">
        <f t="shared" si="8"/>
        <v>1</v>
      </c>
    </row>
    <row r="42" spans="1:27" x14ac:dyDescent="0.45">
      <c r="A42" t="s">
        <v>105</v>
      </c>
      <c r="B42">
        <v>20</v>
      </c>
      <c r="E42" t="s">
        <v>99</v>
      </c>
      <c r="F42">
        <v>13</v>
      </c>
      <c r="I42" s="5">
        <v>0.8125</v>
      </c>
      <c r="J42" t="s">
        <v>209</v>
      </c>
      <c r="K42">
        <v>-10.5</v>
      </c>
      <c r="L42">
        <v>-8.5</v>
      </c>
      <c r="M42">
        <v>-3.5</v>
      </c>
      <c r="N42">
        <v>59.5</v>
      </c>
      <c r="O42" s="2">
        <v>58.5</v>
      </c>
      <c r="P42" s="2">
        <v>64.5</v>
      </c>
      <c r="Q42" s="2">
        <f t="shared" si="0"/>
        <v>58</v>
      </c>
      <c r="R42">
        <v>24</v>
      </c>
      <c r="S42">
        <v>34</v>
      </c>
      <c r="T42">
        <f t="shared" si="1"/>
        <v>-1.5</v>
      </c>
      <c r="U42" t="str">
        <f t="shared" si="2"/>
        <v>Under</v>
      </c>
      <c r="V42">
        <f t="shared" si="19"/>
        <v>-1</v>
      </c>
      <c r="W42">
        <f t="shared" si="4"/>
        <v>-0.5</v>
      </c>
      <c r="X42" t="str">
        <f t="shared" si="20"/>
        <v>Under</v>
      </c>
      <c r="Y42">
        <f t="shared" si="21"/>
        <v>1</v>
      </c>
      <c r="Z42">
        <f t="shared" si="7"/>
        <v>1.5</v>
      </c>
      <c r="AA42">
        <f t="shared" si="8"/>
        <v>7</v>
      </c>
    </row>
    <row r="43" spans="1:27" x14ac:dyDescent="0.45">
      <c r="A43" t="s">
        <v>35</v>
      </c>
      <c r="E43" t="s">
        <v>100</v>
      </c>
      <c r="F43">
        <v>19</v>
      </c>
      <c r="I43" s="5">
        <v>0.8125</v>
      </c>
      <c r="J43" t="s">
        <v>210</v>
      </c>
      <c r="K43">
        <v>-19.5</v>
      </c>
      <c r="L43">
        <v>-16.5</v>
      </c>
      <c r="M43">
        <v>-25.5</v>
      </c>
      <c r="N43">
        <v>72.5</v>
      </c>
      <c r="O43">
        <v>60.5</v>
      </c>
      <c r="P43">
        <v>64.5</v>
      </c>
      <c r="Q43">
        <f t="shared" si="0"/>
        <v>61</v>
      </c>
      <c r="R43">
        <v>13</v>
      </c>
      <c r="S43">
        <v>48</v>
      </c>
      <c r="T43">
        <f t="shared" si="1"/>
        <v>-11.5</v>
      </c>
      <c r="U43" t="str">
        <f t="shared" si="2"/>
        <v>Under</v>
      </c>
      <c r="V43">
        <f t="shared" si="19"/>
        <v>-12</v>
      </c>
      <c r="W43">
        <f t="shared" si="4"/>
        <v>0.5</v>
      </c>
      <c r="X43" t="str">
        <f t="shared" si="20"/>
        <v>Under</v>
      </c>
      <c r="Y43">
        <f t="shared" si="21"/>
        <v>1</v>
      </c>
      <c r="Z43">
        <f t="shared" si="7"/>
        <v>11.5</v>
      </c>
      <c r="AA43">
        <f t="shared" si="8"/>
        <v>6</v>
      </c>
    </row>
    <row r="44" spans="1:27" x14ac:dyDescent="0.45">
      <c r="A44" t="s">
        <v>36</v>
      </c>
      <c r="E44" t="s">
        <v>77</v>
      </c>
      <c r="I44" s="5">
        <v>0.8125</v>
      </c>
      <c r="J44" t="s">
        <v>211</v>
      </c>
      <c r="K44">
        <v>-9.5</v>
      </c>
      <c r="L44">
        <v>-16.5</v>
      </c>
      <c r="M44">
        <v>-10.5</v>
      </c>
      <c r="N44">
        <v>54.5</v>
      </c>
      <c r="O44">
        <v>49.5</v>
      </c>
      <c r="P44">
        <v>42.5</v>
      </c>
      <c r="Q44">
        <f t="shared" si="0"/>
        <v>43</v>
      </c>
      <c r="R44">
        <v>30</v>
      </c>
      <c r="S44">
        <v>13</v>
      </c>
      <c r="T44">
        <f t="shared" si="1"/>
        <v>-11.5</v>
      </c>
      <c r="U44" t="str">
        <f t="shared" si="2"/>
        <v>Under</v>
      </c>
      <c r="V44">
        <f t="shared" si="19"/>
        <v>-5</v>
      </c>
      <c r="W44">
        <f t="shared" si="4"/>
        <v>-6.5</v>
      </c>
      <c r="X44" t="str">
        <f t="shared" si="20"/>
        <v>Under</v>
      </c>
      <c r="Y44">
        <f t="shared" si="21"/>
        <v>1</v>
      </c>
      <c r="Z44">
        <f t="shared" si="7"/>
        <v>11.5</v>
      </c>
      <c r="AA44">
        <f t="shared" si="8"/>
        <v>1</v>
      </c>
    </row>
    <row r="45" spans="1:27" x14ac:dyDescent="0.45">
      <c r="A45" t="s">
        <v>104</v>
      </c>
      <c r="B45">
        <v>16</v>
      </c>
      <c r="E45" t="s">
        <v>78</v>
      </c>
      <c r="I45" s="5">
        <v>0.82291666666666663</v>
      </c>
      <c r="J45" t="s">
        <v>212</v>
      </c>
      <c r="K45">
        <v>-1.5</v>
      </c>
      <c r="L45">
        <v>-3.5</v>
      </c>
      <c r="M45">
        <v>4.5</v>
      </c>
      <c r="N45">
        <v>43.5</v>
      </c>
      <c r="O45">
        <v>37.5</v>
      </c>
      <c r="P45">
        <v>34.5</v>
      </c>
      <c r="Q45">
        <f t="shared" si="0"/>
        <v>40</v>
      </c>
      <c r="R45">
        <v>23</v>
      </c>
      <c r="S45">
        <v>17</v>
      </c>
      <c r="T45">
        <f t="shared" si="1"/>
        <v>-3.5</v>
      </c>
      <c r="U45" t="str">
        <f t="shared" si="2"/>
        <v>Under</v>
      </c>
      <c r="V45">
        <f t="shared" ref="V45" si="22">O45-N45</f>
        <v>-6</v>
      </c>
      <c r="W45">
        <f t="shared" si="4"/>
        <v>2.5</v>
      </c>
      <c r="X45" t="str">
        <f t="shared" si="20"/>
        <v>Under</v>
      </c>
      <c r="Y45">
        <f t="shared" ref="Y45" si="23">IF(X45=U45,1,0)</f>
        <v>1</v>
      </c>
      <c r="Z45">
        <f t="shared" si="7"/>
        <v>3.5</v>
      </c>
      <c r="AA45">
        <f t="shared" si="8"/>
        <v>6</v>
      </c>
    </row>
    <row r="46" spans="1:27" x14ac:dyDescent="0.45">
      <c r="A46" t="s">
        <v>103</v>
      </c>
      <c r="B46">
        <v>23</v>
      </c>
      <c r="E46" t="s">
        <v>101</v>
      </c>
      <c r="F46">
        <v>15</v>
      </c>
      <c r="I46" s="5">
        <v>0.83333333333333337</v>
      </c>
      <c r="J46" t="s">
        <v>213</v>
      </c>
      <c r="K46">
        <v>-4.5</v>
      </c>
      <c r="L46">
        <v>-1.5</v>
      </c>
      <c r="M46">
        <v>-3.5</v>
      </c>
      <c r="N46">
        <v>49.5</v>
      </c>
      <c r="O46">
        <v>40.5</v>
      </c>
      <c r="P46">
        <v>34.5</v>
      </c>
      <c r="Q46">
        <f t="shared" si="0"/>
        <v>45</v>
      </c>
      <c r="R46">
        <v>21</v>
      </c>
      <c r="S46">
        <v>24</v>
      </c>
      <c r="T46">
        <f t="shared" si="1"/>
        <v>-4.5</v>
      </c>
      <c r="U46" t="str">
        <f t="shared" si="2"/>
        <v>Under</v>
      </c>
      <c r="V46">
        <f t="shared" ref="V46:V50" si="24">O46-N46</f>
        <v>-9</v>
      </c>
      <c r="W46">
        <f t="shared" si="4"/>
        <v>4.5</v>
      </c>
      <c r="X46" t="str">
        <f t="shared" ref="X46:X50" si="25">IF(V46&gt;0, "Over", "Under")</f>
        <v>Under</v>
      </c>
      <c r="Y46">
        <f t="shared" ref="Y46:Y50" si="26">IF(X46=U46,1,0)</f>
        <v>1</v>
      </c>
      <c r="Z46">
        <f t="shared" si="7"/>
        <v>4.5</v>
      </c>
      <c r="AA46">
        <f t="shared" si="8"/>
        <v>1</v>
      </c>
    </row>
    <row r="47" spans="1:27" x14ac:dyDescent="0.45">
      <c r="A47" t="s">
        <v>102</v>
      </c>
      <c r="B47">
        <v>24</v>
      </c>
      <c r="E47" t="s">
        <v>79</v>
      </c>
      <c r="I47" s="5">
        <v>0.83333333333333337</v>
      </c>
      <c r="J47" t="s">
        <v>214</v>
      </c>
      <c r="K47">
        <v>-23.5</v>
      </c>
      <c r="L47">
        <v>-30.5</v>
      </c>
      <c r="M47">
        <v>-18.5</v>
      </c>
      <c r="N47">
        <v>57.5</v>
      </c>
      <c r="O47">
        <v>65.5</v>
      </c>
      <c r="P47">
        <v>62.5</v>
      </c>
      <c r="Q47">
        <f t="shared" si="0"/>
        <v>66</v>
      </c>
      <c r="R47">
        <v>49</v>
      </c>
      <c r="S47">
        <v>17</v>
      </c>
      <c r="T47">
        <f t="shared" si="1"/>
        <v>8.5</v>
      </c>
      <c r="U47" t="str">
        <f t="shared" si="2"/>
        <v>Over</v>
      </c>
      <c r="V47">
        <f t="shared" si="24"/>
        <v>8</v>
      </c>
      <c r="W47">
        <f t="shared" si="4"/>
        <v>0.5</v>
      </c>
      <c r="X47" t="str">
        <f t="shared" si="25"/>
        <v>Over</v>
      </c>
      <c r="Y47">
        <f t="shared" si="26"/>
        <v>1</v>
      </c>
      <c r="Z47">
        <f t="shared" si="7"/>
        <v>8.5</v>
      </c>
      <c r="AA47">
        <f t="shared" si="8"/>
        <v>5</v>
      </c>
    </row>
    <row r="48" spans="1:27" x14ac:dyDescent="0.45">
      <c r="A48" t="s">
        <v>37</v>
      </c>
      <c r="E48" t="s">
        <v>80</v>
      </c>
      <c r="I48" s="5">
        <v>0.90625</v>
      </c>
      <c r="J48" t="s">
        <v>215</v>
      </c>
      <c r="K48">
        <v>-13.5</v>
      </c>
      <c r="L48">
        <v>-6.5</v>
      </c>
      <c r="M48">
        <v>-4.5</v>
      </c>
      <c r="N48">
        <v>49.5</v>
      </c>
      <c r="O48">
        <v>49.5</v>
      </c>
      <c r="P48">
        <v>52.5</v>
      </c>
      <c r="Q48">
        <f t="shared" si="0"/>
        <v>0</v>
      </c>
      <c r="T48">
        <f t="shared" ref="T48:T50" si="27">Q48-N48</f>
        <v>-49.5</v>
      </c>
      <c r="U48" t="str">
        <f t="shared" si="2"/>
        <v>Under</v>
      </c>
      <c r="V48">
        <f t="shared" si="24"/>
        <v>0</v>
      </c>
      <c r="W48">
        <f t="shared" si="4"/>
        <v>-49.5</v>
      </c>
      <c r="X48" t="str">
        <f t="shared" si="25"/>
        <v>Under</v>
      </c>
      <c r="Y48">
        <f t="shared" si="26"/>
        <v>1</v>
      </c>
      <c r="Z48">
        <f t="shared" si="7"/>
        <v>49.5</v>
      </c>
      <c r="AA48">
        <f t="shared" si="8"/>
        <v>9</v>
      </c>
    </row>
    <row r="49" spans="1:27" x14ac:dyDescent="0.45">
      <c r="A49" t="s">
        <v>38</v>
      </c>
      <c r="E49" t="s">
        <v>81</v>
      </c>
      <c r="I49" s="5">
        <v>0.91666666666666663</v>
      </c>
      <c r="J49" t="s">
        <v>216</v>
      </c>
      <c r="K49">
        <v>-21</v>
      </c>
      <c r="L49">
        <v>-4.5</v>
      </c>
      <c r="M49">
        <v>-23.5</v>
      </c>
      <c r="N49">
        <v>55.5</v>
      </c>
      <c r="O49">
        <v>48.5</v>
      </c>
      <c r="P49">
        <v>57.5</v>
      </c>
      <c r="Q49">
        <f t="shared" si="0"/>
        <v>0</v>
      </c>
      <c r="T49">
        <f t="shared" si="27"/>
        <v>-55.5</v>
      </c>
      <c r="U49" t="str">
        <f t="shared" si="2"/>
        <v>Under</v>
      </c>
      <c r="V49">
        <f t="shared" si="24"/>
        <v>-7</v>
      </c>
      <c r="W49">
        <f t="shared" si="4"/>
        <v>-48.5</v>
      </c>
      <c r="X49" t="str">
        <f t="shared" si="25"/>
        <v>Under</v>
      </c>
      <c r="Y49">
        <f t="shared" si="26"/>
        <v>1</v>
      </c>
      <c r="Z49">
        <f t="shared" si="7"/>
        <v>55.5</v>
      </c>
      <c r="AA49">
        <f t="shared" si="8"/>
        <v>2.5</v>
      </c>
    </row>
    <row r="50" spans="1:27" x14ac:dyDescent="0.45">
      <c r="A50" t="s">
        <v>39</v>
      </c>
      <c r="E50" t="s">
        <v>82</v>
      </c>
      <c r="I50" s="5">
        <v>0.9375</v>
      </c>
      <c r="J50" t="s">
        <v>217</v>
      </c>
      <c r="K50">
        <v>-18.5</v>
      </c>
      <c r="L50">
        <v>1.5</v>
      </c>
      <c r="M50">
        <v>5.5</v>
      </c>
      <c r="N50">
        <v>54.5</v>
      </c>
      <c r="O50">
        <v>47.5</v>
      </c>
      <c r="P50">
        <v>44.5</v>
      </c>
      <c r="Q50">
        <f t="shared" si="0"/>
        <v>0</v>
      </c>
      <c r="T50">
        <f t="shared" si="27"/>
        <v>-54.5</v>
      </c>
      <c r="U50" t="str">
        <f t="shared" si="2"/>
        <v>Under</v>
      </c>
      <c r="V50">
        <f t="shared" si="24"/>
        <v>-7</v>
      </c>
      <c r="W50">
        <f t="shared" si="4"/>
        <v>-47.5</v>
      </c>
      <c r="X50" t="str">
        <f t="shared" si="25"/>
        <v>Under</v>
      </c>
      <c r="Y50">
        <f t="shared" si="26"/>
        <v>1</v>
      </c>
      <c r="Z50">
        <f t="shared" si="7"/>
        <v>54.5</v>
      </c>
      <c r="AA50">
        <f t="shared" si="8"/>
        <v>24</v>
      </c>
    </row>
  </sheetData>
  <autoFilter ref="A1:Y50" xr:uid="{1E5BB299-585B-40F9-A4C7-275E71FC5FC1}"/>
  <conditionalFormatting sqref="N1:N1048576">
    <cfRule type="cellIs" dxfId="0" priority="1" operator="lessThan">
      <formula>46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5EA6-5D03-4453-931D-FDA1D0B8F92E}">
  <dimension ref="A1:P13"/>
  <sheetViews>
    <sheetView tabSelected="1" workbookViewId="0">
      <selection activeCell="O2" sqref="O2:O13"/>
    </sheetView>
  </sheetViews>
  <sheetFormatPr defaultRowHeight="14.25" x14ac:dyDescent="0.45"/>
  <cols>
    <col min="1" max="1" width="11.06640625" bestFit="1" customWidth="1"/>
    <col min="2" max="2" width="11.265625" bestFit="1" customWidth="1"/>
    <col min="3" max="3" width="13.59765625" hidden="1" customWidth="1"/>
    <col min="4" max="4" width="9.19921875" bestFit="1" customWidth="1"/>
    <col min="5" max="5" width="11.796875" bestFit="1" customWidth="1"/>
    <col min="6" max="6" width="9.796875" bestFit="1" customWidth="1"/>
    <col min="7" max="7" width="9.265625" bestFit="1" customWidth="1"/>
    <col min="8" max="8" width="9.6640625" bestFit="1" customWidth="1"/>
    <col min="9" max="9" width="7.6640625" bestFit="1" customWidth="1"/>
    <col min="10" max="10" width="7.1328125" bestFit="1" customWidth="1"/>
    <col min="11" max="11" width="8.9296875" bestFit="1" customWidth="1"/>
    <col min="12" max="12" width="10.59765625" bestFit="1" customWidth="1"/>
    <col min="13" max="13" width="9.6640625" bestFit="1" customWidth="1"/>
  </cols>
  <sheetData>
    <row r="1" spans="1:16" x14ac:dyDescent="0.45">
      <c r="A1" t="s">
        <v>41</v>
      </c>
      <c r="B1" t="s">
        <v>40</v>
      </c>
      <c r="C1" t="s">
        <v>128</v>
      </c>
      <c r="D1" t="s">
        <v>151</v>
      </c>
      <c r="E1" t="s">
        <v>87</v>
      </c>
      <c r="F1" t="s">
        <v>113</v>
      </c>
      <c r="G1" t="s">
        <v>114</v>
      </c>
      <c r="H1" t="s">
        <v>88</v>
      </c>
      <c r="I1" t="s">
        <v>111</v>
      </c>
      <c r="J1" t="s">
        <v>112</v>
      </c>
      <c r="K1" t="s">
        <v>118</v>
      </c>
      <c r="L1" t="s">
        <v>116</v>
      </c>
      <c r="M1" t="s">
        <v>117</v>
      </c>
      <c r="N1" t="s">
        <v>221</v>
      </c>
      <c r="P1" t="s">
        <v>170</v>
      </c>
    </row>
    <row r="2" spans="1:16" x14ac:dyDescent="0.45">
      <c r="A2" t="s">
        <v>129</v>
      </c>
      <c r="B2" t="s">
        <v>143</v>
      </c>
      <c r="C2" t="s">
        <v>130</v>
      </c>
      <c r="D2" t="s">
        <v>153</v>
      </c>
      <c r="E2">
        <v>-3.5</v>
      </c>
      <c r="F2">
        <v>-20.5</v>
      </c>
      <c r="G2">
        <v>-25.5</v>
      </c>
      <c r="H2">
        <v>44.5</v>
      </c>
      <c r="I2">
        <v>35.5</v>
      </c>
      <c r="J2">
        <v>40.5</v>
      </c>
      <c r="K2">
        <f>L2+M2</f>
        <v>42</v>
      </c>
      <c r="L2">
        <v>35</v>
      </c>
      <c r="M2">
        <v>7</v>
      </c>
      <c r="N2">
        <f>K2-H2</f>
        <v>-2.5</v>
      </c>
      <c r="O2">
        <f>ABS(N2)</f>
        <v>2.5</v>
      </c>
      <c r="P2">
        <f>ABS(E2-G2)</f>
        <v>22</v>
      </c>
    </row>
    <row r="3" spans="1:16" x14ac:dyDescent="0.45">
      <c r="A3" t="s">
        <v>131</v>
      </c>
      <c r="B3" t="s">
        <v>144</v>
      </c>
      <c r="C3" t="s">
        <v>132</v>
      </c>
      <c r="D3" t="s">
        <v>158</v>
      </c>
      <c r="E3">
        <v>-2.5</v>
      </c>
      <c r="F3">
        <v>-6.5</v>
      </c>
      <c r="G3">
        <v>-10.5</v>
      </c>
      <c r="H3">
        <v>46.5</v>
      </c>
      <c r="I3">
        <v>47.5</v>
      </c>
      <c r="J3">
        <v>44.5</v>
      </c>
      <c r="K3">
        <f t="shared" ref="K3:K12" si="0">L3+M3</f>
        <v>40</v>
      </c>
      <c r="L3">
        <v>14</v>
      </c>
      <c r="M3">
        <v>26</v>
      </c>
      <c r="N3">
        <f t="shared" ref="N3:N13" si="1">K3-H3</f>
        <v>-6.5</v>
      </c>
      <c r="O3">
        <f t="shared" ref="O3:O13" si="2">ABS(N3)</f>
        <v>6.5</v>
      </c>
      <c r="P3">
        <f t="shared" ref="P3:P13" si="3">ABS(E3-G3)</f>
        <v>8</v>
      </c>
    </row>
    <row r="4" spans="1:16" x14ac:dyDescent="0.45">
      <c r="A4" t="s">
        <v>133</v>
      </c>
      <c r="B4" t="s">
        <v>145</v>
      </c>
      <c r="C4" t="s">
        <v>134</v>
      </c>
      <c r="D4" t="s">
        <v>159</v>
      </c>
      <c r="E4">
        <v>-6.5</v>
      </c>
      <c r="F4">
        <v>-19.5</v>
      </c>
      <c r="G4">
        <v>-20.5</v>
      </c>
      <c r="H4">
        <v>32.5</v>
      </c>
      <c r="I4">
        <v>39.5</v>
      </c>
      <c r="J4">
        <v>35.5</v>
      </c>
      <c r="K4">
        <f t="shared" si="0"/>
        <v>37</v>
      </c>
      <c r="L4">
        <v>6</v>
      </c>
      <c r="M4">
        <v>31</v>
      </c>
      <c r="N4">
        <f t="shared" si="1"/>
        <v>4.5</v>
      </c>
      <c r="O4">
        <f t="shared" si="2"/>
        <v>4.5</v>
      </c>
      <c r="P4">
        <f t="shared" si="3"/>
        <v>14</v>
      </c>
    </row>
    <row r="5" spans="1:16" x14ac:dyDescent="0.45">
      <c r="A5" t="s">
        <v>135</v>
      </c>
      <c r="B5" t="s">
        <v>97</v>
      </c>
      <c r="C5" t="s">
        <v>136</v>
      </c>
      <c r="D5" t="s">
        <v>160</v>
      </c>
      <c r="E5">
        <v>-12.5</v>
      </c>
      <c r="F5">
        <v>-20.5</v>
      </c>
      <c r="G5">
        <v>-15.5</v>
      </c>
      <c r="H5">
        <v>44.5</v>
      </c>
      <c r="I5">
        <v>49.5</v>
      </c>
      <c r="J5">
        <v>49.5</v>
      </c>
      <c r="K5">
        <f t="shared" si="0"/>
        <v>44</v>
      </c>
      <c r="L5">
        <v>31</v>
      </c>
      <c r="M5">
        <v>13</v>
      </c>
      <c r="N5">
        <f t="shared" si="1"/>
        <v>-0.5</v>
      </c>
      <c r="O5">
        <f t="shared" si="2"/>
        <v>0.5</v>
      </c>
      <c r="P5">
        <f t="shared" si="3"/>
        <v>3</v>
      </c>
    </row>
    <row r="6" spans="1:16" x14ac:dyDescent="0.45">
      <c r="A6" t="s">
        <v>137</v>
      </c>
      <c r="B6" t="s">
        <v>146</v>
      </c>
      <c r="C6" t="s">
        <v>138</v>
      </c>
      <c r="D6" t="s">
        <v>161</v>
      </c>
      <c r="E6">
        <v>-12.5</v>
      </c>
      <c r="F6">
        <v>-33.5</v>
      </c>
      <c r="G6">
        <v>-31.5</v>
      </c>
      <c r="H6">
        <v>44.5</v>
      </c>
      <c r="I6">
        <v>40.5</v>
      </c>
      <c r="J6">
        <v>34.5</v>
      </c>
      <c r="K6">
        <f t="shared" si="0"/>
        <v>31</v>
      </c>
      <c r="L6">
        <v>0</v>
      </c>
      <c r="M6">
        <v>31</v>
      </c>
      <c r="N6">
        <f t="shared" si="1"/>
        <v>-13.5</v>
      </c>
      <c r="O6">
        <f t="shared" si="2"/>
        <v>13.5</v>
      </c>
      <c r="P6">
        <f t="shared" si="3"/>
        <v>19</v>
      </c>
    </row>
    <row r="7" spans="1:16" x14ac:dyDescent="0.45">
      <c r="A7" t="s">
        <v>139</v>
      </c>
      <c r="B7" t="s">
        <v>147</v>
      </c>
      <c r="C7" t="s">
        <v>140</v>
      </c>
      <c r="D7" t="s">
        <v>162</v>
      </c>
      <c r="E7">
        <v>-2.5</v>
      </c>
      <c r="F7">
        <v>-8.5</v>
      </c>
      <c r="G7">
        <v>-5.5</v>
      </c>
      <c r="H7">
        <v>40.5</v>
      </c>
      <c r="I7">
        <v>41.5</v>
      </c>
      <c r="J7">
        <v>45.5</v>
      </c>
      <c r="K7">
        <f t="shared" si="0"/>
        <v>50</v>
      </c>
      <c r="L7">
        <v>28</v>
      </c>
      <c r="M7">
        <v>22</v>
      </c>
      <c r="N7">
        <f t="shared" si="1"/>
        <v>9.5</v>
      </c>
      <c r="O7">
        <f t="shared" si="2"/>
        <v>9.5</v>
      </c>
      <c r="P7">
        <f t="shared" si="3"/>
        <v>3</v>
      </c>
    </row>
    <row r="8" spans="1:16" x14ac:dyDescent="0.45">
      <c r="A8" t="s">
        <v>141</v>
      </c>
      <c r="B8" t="s">
        <v>124</v>
      </c>
      <c r="C8" t="s">
        <v>142</v>
      </c>
      <c r="D8" t="s">
        <v>163</v>
      </c>
      <c r="E8">
        <v>-1.5</v>
      </c>
      <c r="F8">
        <v>-9.5</v>
      </c>
      <c r="G8">
        <v>-7.5</v>
      </c>
      <c r="H8">
        <v>39.5</v>
      </c>
      <c r="I8">
        <v>31.5</v>
      </c>
      <c r="J8">
        <v>25.5</v>
      </c>
      <c r="K8">
        <f t="shared" si="0"/>
        <v>19</v>
      </c>
      <c r="L8">
        <v>13</v>
      </c>
      <c r="M8">
        <v>6</v>
      </c>
      <c r="N8">
        <f t="shared" si="1"/>
        <v>-20.5</v>
      </c>
      <c r="O8">
        <f t="shared" si="2"/>
        <v>20.5</v>
      </c>
      <c r="P8">
        <f t="shared" si="3"/>
        <v>6</v>
      </c>
    </row>
    <row r="9" spans="1:16" x14ac:dyDescent="0.45">
      <c r="A9" t="s">
        <v>124</v>
      </c>
      <c r="B9" t="s">
        <v>148</v>
      </c>
      <c r="C9" t="s">
        <v>154</v>
      </c>
      <c r="D9" t="s">
        <v>164</v>
      </c>
      <c r="E9">
        <v>-7.5</v>
      </c>
      <c r="F9">
        <v>5.5</v>
      </c>
      <c r="G9">
        <v>5.5</v>
      </c>
      <c r="H9">
        <v>40.5</v>
      </c>
      <c r="I9">
        <v>32.5</v>
      </c>
      <c r="J9">
        <v>55.5</v>
      </c>
      <c r="K9">
        <f t="shared" si="0"/>
        <v>65</v>
      </c>
      <c r="L9">
        <v>32</v>
      </c>
      <c r="M9">
        <v>33</v>
      </c>
      <c r="N9">
        <f t="shared" si="1"/>
        <v>24.5</v>
      </c>
      <c r="O9">
        <f t="shared" si="2"/>
        <v>24.5</v>
      </c>
      <c r="P9">
        <f t="shared" si="3"/>
        <v>13</v>
      </c>
    </row>
    <row r="10" spans="1:16" x14ac:dyDescent="0.45">
      <c r="A10" t="s">
        <v>125</v>
      </c>
      <c r="B10" t="s">
        <v>129</v>
      </c>
      <c r="C10" t="s">
        <v>155</v>
      </c>
      <c r="D10" t="s">
        <v>165</v>
      </c>
      <c r="E10">
        <v>-2.5</v>
      </c>
      <c r="F10">
        <v>15.5</v>
      </c>
      <c r="G10">
        <v>20.5</v>
      </c>
      <c r="H10">
        <v>48.5</v>
      </c>
      <c r="I10">
        <v>49.5</v>
      </c>
      <c r="J10">
        <v>55.5</v>
      </c>
      <c r="K10">
        <f t="shared" si="0"/>
        <v>62</v>
      </c>
      <c r="L10">
        <v>38</v>
      </c>
      <c r="M10">
        <v>24</v>
      </c>
      <c r="N10">
        <f t="shared" si="1"/>
        <v>13.5</v>
      </c>
      <c r="O10">
        <f t="shared" si="2"/>
        <v>13.5</v>
      </c>
      <c r="P10">
        <f t="shared" si="3"/>
        <v>23</v>
      </c>
    </row>
    <row r="11" spans="1:16" x14ac:dyDescent="0.45">
      <c r="A11" t="s">
        <v>5</v>
      </c>
      <c r="B11" t="s">
        <v>149</v>
      </c>
      <c r="C11" t="s">
        <v>156</v>
      </c>
      <c r="D11" t="s">
        <v>166</v>
      </c>
      <c r="E11">
        <v>-1.5</v>
      </c>
      <c r="F11">
        <v>-15.5</v>
      </c>
      <c r="G11">
        <v>-25.5</v>
      </c>
      <c r="H11">
        <v>54.5</v>
      </c>
      <c r="I11">
        <v>62.5</v>
      </c>
      <c r="J11">
        <v>70.5</v>
      </c>
      <c r="K11">
        <f t="shared" si="0"/>
        <v>66</v>
      </c>
      <c r="L11">
        <v>22</v>
      </c>
      <c r="M11">
        <v>44</v>
      </c>
      <c r="N11">
        <f t="shared" si="1"/>
        <v>11.5</v>
      </c>
      <c r="O11">
        <f t="shared" si="2"/>
        <v>11.5</v>
      </c>
      <c r="P11">
        <f t="shared" si="3"/>
        <v>24</v>
      </c>
    </row>
    <row r="12" spans="1:16" x14ac:dyDescent="0.45">
      <c r="A12" t="s">
        <v>126</v>
      </c>
      <c r="B12" t="s">
        <v>7</v>
      </c>
      <c r="C12" t="s">
        <v>157</v>
      </c>
      <c r="D12" t="s">
        <v>167</v>
      </c>
      <c r="E12">
        <v>-6.5</v>
      </c>
      <c r="F12">
        <v>-1.5</v>
      </c>
      <c r="G12">
        <v>-5.5</v>
      </c>
      <c r="H12">
        <v>45.5</v>
      </c>
      <c r="I12">
        <v>41.5</v>
      </c>
      <c r="J12">
        <v>45.5</v>
      </c>
      <c r="K12">
        <f t="shared" si="0"/>
        <v>50</v>
      </c>
      <c r="L12">
        <v>27</v>
      </c>
      <c r="M12">
        <v>23</v>
      </c>
      <c r="N12">
        <f t="shared" si="1"/>
        <v>4.5</v>
      </c>
      <c r="O12">
        <f t="shared" si="2"/>
        <v>4.5</v>
      </c>
      <c r="P12">
        <f t="shared" si="3"/>
        <v>1</v>
      </c>
    </row>
    <row r="13" spans="1:16" x14ac:dyDescent="0.45">
      <c r="A13" t="s">
        <v>127</v>
      </c>
      <c r="B13" t="s">
        <v>150</v>
      </c>
      <c r="D13" t="s">
        <v>152</v>
      </c>
      <c r="E13">
        <v>-1.5</v>
      </c>
      <c r="F13">
        <v>6.5</v>
      </c>
      <c r="G13">
        <v>6.5</v>
      </c>
      <c r="H13">
        <v>46.5</v>
      </c>
      <c r="I13">
        <v>39.5</v>
      </c>
      <c r="J13">
        <v>32.5</v>
      </c>
      <c r="K13">
        <f>L13+M13</f>
        <v>30</v>
      </c>
      <c r="L13">
        <v>10</v>
      </c>
      <c r="M13">
        <v>20</v>
      </c>
      <c r="N13">
        <f t="shared" si="1"/>
        <v>-16.5</v>
      </c>
      <c r="O13">
        <f t="shared" si="2"/>
        <v>16.5</v>
      </c>
      <c r="P13">
        <f t="shared" si="3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Odds</vt:lpstr>
      <vt:lpstr>temp</vt:lpstr>
      <vt:lpstr>CFB1018</vt:lpstr>
      <vt:lpstr>NFL1019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hanlu xia</dc:creator>
  <cp:lastModifiedBy>HX</cp:lastModifiedBy>
  <dcterms:created xsi:type="dcterms:W3CDTF">2015-06-05T18:17:20Z</dcterms:created>
  <dcterms:modified xsi:type="dcterms:W3CDTF">2025-10-20T04:04:18Z</dcterms:modified>
</cp:coreProperties>
</file>